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showInkAnnotation="0" codeName="ЭтаКнига" defaultThemeVersion="124226"/>
  <bookViews>
    <workbookView xWindow="0" yWindow="0" windowWidth="21255" windowHeight="9975" tabRatio="815" firstSheet="4" activeTab="4"/>
  </bookViews>
  <sheets>
    <sheet name="data_1" sheetId="1" state="hidden" r:id="rId1"/>
    <sheet name="1.4 (1.4.1-1.4.2)" sheetId="16" state="hidden" r:id="rId2"/>
    <sheet name="Направления" sheetId="100" state="hidden" r:id="rId3"/>
    <sheet name="dataФО" sheetId="102" state="hidden" r:id="rId4"/>
    <sheet name="Итого" sheetId="81" r:id="rId5"/>
    <sheet name="1" sheetId="98" r:id="rId6"/>
    <sheet name="1.1" sheetId="86" r:id="rId7"/>
    <sheet name="1.2 и 1.5" sheetId="87" r:id="rId8"/>
    <sheet name="1.3 и 1.4" sheetId="88" r:id="rId9"/>
    <sheet name="1.6-1.8" sheetId="89" r:id="rId10"/>
    <sheet name="1.9-1.14" sheetId="90" r:id="rId11"/>
    <sheet name="2" sheetId="110" r:id="rId12"/>
    <sheet name="3" sheetId="33" r:id="rId13"/>
    <sheet name="4" sheetId="93" r:id="rId14"/>
    <sheet name="5" sheetId="95" r:id="rId15"/>
    <sheet name="6" sheetId="96" r:id="rId16"/>
    <sheet name="7" sheetId="97" r:id="rId17"/>
    <sheet name="8" sheetId="106" r:id="rId18"/>
  </sheets>
  <definedNames>
    <definedName name="date">data_1!$D$2</definedName>
    <definedName name="Print_Area" localSheetId="1">'1.4 (1.4.1-1.4.2)'!$A$2:$BG$109</definedName>
    <definedName name="Print_Titles" localSheetId="1">'1.4 (1.4.1-1.4.2)'!$B:$C,'1.4 (1.4.1-1.4.2)'!$7:$12</definedName>
    <definedName name="ЕдиницаВыбор">#REF!</definedName>
    <definedName name="ЕдиницаДоведение">#REF!</definedName>
    <definedName name="ЕдиницаМатрица">#REF!</definedName>
    <definedName name="_xlnm.Print_Titles" localSheetId="5">'1'!$B:$B,'1'!$7:$11</definedName>
    <definedName name="_xlnm.Print_Titles" localSheetId="6">'1.1'!$B:$B,'1.1'!$7:$11</definedName>
    <definedName name="_xlnm.Print_Titles" localSheetId="7">'1.2 и 1.5'!$B:$B,'1.2 и 1.5'!$7:$11</definedName>
    <definedName name="_xlnm.Print_Titles" localSheetId="8">'1.3 и 1.4'!$B:$B,'1.3 и 1.4'!$7:$11</definedName>
    <definedName name="_xlnm.Print_Titles" localSheetId="9">'1.6-1.8'!$B:$B,'1.6-1.8'!$7:$11</definedName>
    <definedName name="_xlnm.Print_Titles" localSheetId="10">'1.9-1.14'!$B:$B,'1.9-1.14'!$7:$11</definedName>
    <definedName name="_xlnm.Print_Titles" localSheetId="11">'2'!$B:$B,'2'!$7:$11</definedName>
    <definedName name="_xlnm.Print_Titles" localSheetId="12">'3'!$B:$B,'3'!$7:$11</definedName>
    <definedName name="_xlnm.Print_Titles" localSheetId="13">'4'!$B:$B,'4'!$7:$11</definedName>
    <definedName name="_xlnm.Print_Titles" localSheetId="14">'5'!$B:$B,'5'!$7:$11</definedName>
    <definedName name="_xlnm.Print_Titles" localSheetId="15">'6'!$B:$B,'6'!$7:$11</definedName>
    <definedName name="_xlnm.Print_Titles" localSheetId="16">'7'!$B:$B,'7'!$7:$11</definedName>
    <definedName name="_xlnm.Print_Titles" localSheetId="17">'8'!$B:$B,'8'!$7:$11</definedName>
    <definedName name="_xlnm.Print_Titles" localSheetId="4">Итого!$C:$C,Итого!$7:$11</definedName>
    <definedName name="КОЛ04904">data_1!$AAH$14:$AAH$108</definedName>
    <definedName name="КОЛ04905">data_1!$AAI$14:$AAI$108</definedName>
    <definedName name="КОЛ04906">data_1!$AAJ$14:$AAJ$108</definedName>
    <definedName name="КОЛ04907">data_1!$AAK$14:$AAK$108</definedName>
    <definedName name="КОЛ04908">data_1!$AAL$14:$AAL$108</definedName>
    <definedName name="КОЛ04909">data_1!$AAM$14:$AAM$108</definedName>
    <definedName name="КОЛ04910">data_1!$AAO$14:$AAO$108</definedName>
    <definedName name="КОЛ04911">data_1!$AAP$14:$AAP$108</definedName>
    <definedName name="КОЛ04912">data_1!$AAQ$14:$AAQ$108</definedName>
    <definedName name="КОЛ04913">data_1!$AAR$14:$AAR$108</definedName>
    <definedName name="КОЛ04914">data_1!$AAS$14:$AAS$108</definedName>
    <definedName name="КОЛ04915">data_1!$AAT$14:$AAT$108</definedName>
    <definedName name="КОЛ04916">data_1!$AAU$14:$AAU$108</definedName>
    <definedName name="КОЛ04919">data_1!$AAW$14:$AAW$108</definedName>
    <definedName name="КОЛ04921">data_1!$AAV$14:$AAV$108</definedName>
    <definedName name="КОЛ04923">data_1!$AAY$14:$AAY$108</definedName>
    <definedName name="КОЛ04951">data_1!$AAX$14:$AAX$108</definedName>
    <definedName name="КОЛ04952">data_1!$AAN$14:$AAN$108</definedName>
    <definedName name="КОЛ05104">data_1!$ABR$14:$ABR$108</definedName>
    <definedName name="КОЛ05105">data_1!$ABS$14:$ABS$108</definedName>
    <definedName name="КОЛ05106">data_1!$ABT$14:$ABT$108</definedName>
    <definedName name="КОЛ05107">data_1!$ABU$14:$ABU$108</definedName>
    <definedName name="КОЛ05108">data_1!$ABV$14:$ABV$108</definedName>
    <definedName name="КОЛ05109">data_1!$ABW$14:$ABW$108</definedName>
    <definedName name="КОЛ05110">data_1!$ABY$14:$ABY$108</definedName>
    <definedName name="КОЛ05111">data_1!$ABZ$14:$ABZ$108</definedName>
    <definedName name="КОЛ05112">data_1!$ACA$14:$ACA$108</definedName>
    <definedName name="КОЛ05113">data_1!$ACB$14:$ACB$108</definedName>
    <definedName name="КОЛ05114">data_1!$ACC$14:$ACC$108</definedName>
    <definedName name="КОЛ05115">data_1!$ACD$14:$ACD$108</definedName>
    <definedName name="КОЛ05116">data_1!$ACE$14:$ACE$108</definedName>
    <definedName name="КОЛ05119">data_1!$ACG$14:$ACG$108</definedName>
    <definedName name="КОЛ05121">data_1!$ACF$14:$ACF$108</definedName>
    <definedName name="КОЛ05123">data_1!$ACI$14:$ACI$108</definedName>
    <definedName name="КОЛ05151">data_1!$ACH$14:$ACH$108</definedName>
    <definedName name="КОЛ05152">data_1!$ABX$14:$ABX$108</definedName>
    <definedName name="КОЛ05204">data_1!$ADB$14:$ADB$108</definedName>
    <definedName name="КОЛ05205">data_1!$ADC$14:$ADC$108</definedName>
    <definedName name="КОЛ05206">data_1!$ADD$14:$ADD$108</definedName>
    <definedName name="КОЛ05207">data_1!$ADE$14:$ADE$108</definedName>
    <definedName name="КОЛ05208">data_1!$ADF$14:$ADF$108</definedName>
    <definedName name="КОЛ05209">data_1!$ADG$14:$ADG$108</definedName>
    <definedName name="КОЛ05210">data_1!$ADI$14:$ADI$108</definedName>
    <definedName name="КОЛ05211">data_1!$ADJ$14:$ADJ$108</definedName>
    <definedName name="КОЛ05212">data_1!$ADK$14:$ADK$108</definedName>
    <definedName name="КОЛ05213">data_1!$ADL$14:$ADL$108</definedName>
    <definedName name="КОЛ05214">data_1!$ADM$14:$ADM$108</definedName>
    <definedName name="КОЛ05215">data_1!$ADN$14:$ADN$108</definedName>
    <definedName name="КОЛ05216">data_1!$ADO$14:$ADO$108</definedName>
    <definedName name="КОЛ05219">data_1!$ADQ$14:$ADQ$108</definedName>
    <definedName name="КОЛ05221">data_1!$ADP$14:$ADP$108</definedName>
    <definedName name="КОЛ05223">data_1!$ADS$14:$ADS$108</definedName>
    <definedName name="КОЛ05251">data_1!$ADR$14:$ADR$108</definedName>
    <definedName name="КОЛ05252">data_1!$ADH$14:$ADH$108</definedName>
    <definedName name="КОЛ05304">data_1!$AEL$14:$AEL$108</definedName>
    <definedName name="КОЛ05305">data_1!$AEM$14:$AEM$108</definedName>
    <definedName name="КОЛ05306">data_1!$AEN$14:$AEN$108</definedName>
    <definedName name="КОЛ05307">data_1!$AEO$14:$AEO$108</definedName>
    <definedName name="КОЛ05308">data_1!$AEP$14:$AEP$108</definedName>
    <definedName name="КОЛ05309">data_1!$AEQ$14:$AEQ$108</definedName>
    <definedName name="КОЛ05310">data_1!$AES$14:$AES$108</definedName>
    <definedName name="КОЛ05311">data_1!$AET$14:$AET$108</definedName>
    <definedName name="КОЛ05312">data_1!$AEU$14:$AEU$108</definedName>
    <definedName name="КОЛ05313">data_1!$AEV$14:$AEV$108</definedName>
    <definedName name="КОЛ05314">data_1!$AEW$14:$AEW$108</definedName>
    <definedName name="КОЛ05315">data_1!$AEX$14:$AEX$108</definedName>
    <definedName name="КОЛ05316">data_1!$AEY$14:$AEY$108</definedName>
    <definedName name="КОЛ05319">data_1!$AFA$14:$AFA$108</definedName>
    <definedName name="КОЛ05321">data_1!$AEZ$14:$AEZ$108</definedName>
    <definedName name="КОЛ05323">data_1!$AFC$14:$AFC$108</definedName>
    <definedName name="КОЛ05351">data_1!$AFB$14:$AFB$108</definedName>
    <definedName name="КОЛ05352">data_1!$AER$14:$AER$108</definedName>
    <definedName name="КОЛ05404">data_1!$AFV$14:$AFV$108</definedName>
    <definedName name="КОЛ05405">data_1!$AFW$14:$AFW$108</definedName>
    <definedName name="КОЛ05406">data_1!$AFX$14:$AFX$108</definedName>
    <definedName name="КОЛ05407">data_1!$AFY$14:$AFY$108</definedName>
    <definedName name="КОЛ05408">data_1!$AFZ$14:$AFZ$108</definedName>
    <definedName name="КОЛ05409">data_1!$AGA$14:$AGA$108</definedName>
    <definedName name="КОЛ05410">data_1!$AGC$14:$AGC$108</definedName>
    <definedName name="КОЛ05411">data_1!$AGD$14:$AGD$108</definedName>
    <definedName name="КОЛ05412">data_1!$AGE$14:$AGE$108</definedName>
    <definedName name="КОЛ05413">data_1!$AGF$14:$AGF$108</definedName>
    <definedName name="КОЛ05414">data_1!$AGG$14:$AGG$108</definedName>
    <definedName name="КОЛ05415">data_1!$AGH$14:$AGH$108</definedName>
    <definedName name="КОЛ05416">data_1!$AGI$14:$AGI$108</definedName>
    <definedName name="КОЛ05419">data_1!$AGK$14:$AGK$108</definedName>
    <definedName name="КОЛ05421">data_1!$AGJ$14:$AGJ$108</definedName>
    <definedName name="КОЛ05423">data_1!$AGM$14:$AGM$108</definedName>
    <definedName name="КОЛ05451">data_1!$AGL$14:$AGL$108</definedName>
    <definedName name="КОЛ05452">data_1!$AGB$14:$AGB$108</definedName>
    <definedName name="КОЛ05504">data_1!$AHF$14:$AHF$108</definedName>
    <definedName name="КОЛ05505">data_1!$AHG$14:$AHG$108</definedName>
    <definedName name="КОЛ05506">data_1!$AHH$14:$AHH$108</definedName>
    <definedName name="КОЛ05507">data_1!$AHI$14:$AHI$108</definedName>
    <definedName name="КОЛ05508">data_1!$AHJ$14:$AHJ$108</definedName>
    <definedName name="КОЛ05509">data_1!$AHK$14:$AHK$108</definedName>
    <definedName name="КОЛ05510">data_1!$AHM$14:$AHM$108</definedName>
    <definedName name="КОЛ05511">data_1!$AHN$14:$AHN$108</definedName>
    <definedName name="КОЛ05512">data_1!$AHO$14:$AHO$108</definedName>
    <definedName name="КОЛ05513">data_1!$AHP$14:$AHP$108</definedName>
    <definedName name="КОЛ05514">data_1!$AHQ$14:$AHQ$108</definedName>
    <definedName name="КОЛ05515">data_1!$AHR$14:$AHR$108</definedName>
    <definedName name="КОЛ05516">data_1!$AHS$14:$AHS$108</definedName>
    <definedName name="КОЛ05519">data_1!$AHU$14:$AHU$108</definedName>
    <definedName name="КОЛ05521">data_1!$AHT$14:$AHT$108</definedName>
    <definedName name="КОЛ05523">data_1!$AHW$14:$AHW$108</definedName>
    <definedName name="КОЛ05551">data_1!$AHV$14:$AHV$108</definedName>
    <definedName name="КОЛ05552">data_1!$AHL$14:$AHL$108</definedName>
    <definedName name="КОЛ06004">data_1!$AIP$14:$AIP$108</definedName>
    <definedName name="КОЛ06005">data_1!$AIQ$14:$AIQ$108</definedName>
    <definedName name="КОЛ06006">data_1!$AIR$14:$AIR$108</definedName>
    <definedName name="КОЛ06007">data_1!$AIS$14:$AIS$108</definedName>
    <definedName name="КОЛ06008">data_1!$AIT$14:$AIT$108</definedName>
    <definedName name="КОЛ06009">data_1!$AIU$14:$AIU$108</definedName>
    <definedName name="КОЛ06010">data_1!$AIW$14:$AIW$108</definedName>
    <definedName name="КОЛ06011">data_1!$AIX$14:$AIX$108</definedName>
    <definedName name="КОЛ06012">data_1!$AIY$14:$AIY$108</definedName>
    <definedName name="КОЛ06013">data_1!$AIZ$14:$AIZ$108</definedName>
    <definedName name="КОЛ06014">data_1!$AJA$14:$AJA$108</definedName>
    <definedName name="КОЛ06015">data_1!$AJB$14:$AJB$108</definedName>
    <definedName name="КОЛ06016">data_1!$AJC$14:$AJC$108</definedName>
    <definedName name="КОЛ06019">data_1!$AJE$14:$AJE$108</definedName>
    <definedName name="КОЛ06021">data_1!$AJD$14:$AJD$108</definedName>
    <definedName name="КОЛ06023">data_1!$AJG$14:$AJG$108</definedName>
    <definedName name="КОЛ06051">data_1!$AJF$14:$AJF$108</definedName>
    <definedName name="КОЛ06052">data_1!$AIV$14:$AIV$108</definedName>
    <definedName name="КОЛ1020">data_1!$F$14:$F$108</definedName>
    <definedName name="КОЛ1504">data_1!$Z$14:$Z$108</definedName>
    <definedName name="КОЛ1505">data_1!$AA$14:$AA$108</definedName>
    <definedName name="КОЛ1506">data_1!$AB$14:$AB$108</definedName>
    <definedName name="КОЛ1507">data_1!$AC$14:$AC$108</definedName>
    <definedName name="КОЛ1508">data_1!$AD$14:$AD$108</definedName>
    <definedName name="КОЛ1509">data_1!$AE$14:$AE$108</definedName>
    <definedName name="КОЛ1510">data_1!$AG$14:$AG$108</definedName>
    <definedName name="КОЛ1511">data_1!$AH$14:$AH$108</definedName>
    <definedName name="КОЛ1512">data_1!$AI$14:$AI$108</definedName>
    <definedName name="КОЛ1513">data_1!$AJ$14:$AJ$108</definedName>
    <definedName name="КОЛ1514">data_1!$AK$14:$AK$108</definedName>
    <definedName name="КОЛ1515">data_1!$AL$14:$AL$108</definedName>
    <definedName name="КОЛ1516">data_1!$AM$14:$AM$108</definedName>
    <definedName name="КОЛ1519">data_1!$AO$14:$AO$108</definedName>
    <definedName name="КОЛ1521">data_1!$AN$14:$AN$108</definedName>
    <definedName name="КОЛ1523">data_1!$AQ$14:$AQ$108</definedName>
    <definedName name="КОЛ1551">data_1!$AP$14:$AP$108</definedName>
    <definedName name="КОЛ1552">data_1!$AF$14:$AF$108</definedName>
    <definedName name="КОЛ1604">data_1!$H$14:$H$108</definedName>
    <definedName name="КОЛ1605">data_1!$I$14:$I$108</definedName>
    <definedName name="КОЛ1606">data_1!$J$14:$J$108</definedName>
    <definedName name="КОЛ1607">data_1!$K$14:$K$108</definedName>
    <definedName name="КОЛ1608">data_1!$L$14:$L$108</definedName>
    <definedName name="КОЛ1609">data_1!$M$14:$M$108</definedName>
    <definedName name="КОЛ1610">data_1!$O$14:$O$108</definedName>
    <definedName name="КОЛ1611">data_1!$P$14:$P$108</definedName>
    <definedName name="КОЛ1612">data_1!$Q$14:$Q$108</definedName>
    <definedName name="КОЛ1613">data_1!$R$14:$R$108</definedName>
    <definedName name="КОЛ1614">data_1!$S$14:$S$108</definedName>
    <definedName name="КОЛ1615">data_1!$T$14:$T$108</definedName>
    <definedName name="КОЛ1616">data_1!$U$14:$U$108</definedName>
    <definedName name="КОЛ1619">data_1!$W$14:$W$108</definedName>
    <definedName name="КОЛ1621">data_1!$V$14:$V$108</definedName>
    <definedName name="КОЛ1623">data_1!$Y$14:$Y$108</definedName>
    <definedName name="КОЛ1651">data_1!$X$14:$X$108</definedName>
    <definedName name="КОЛ1652">data_1!$N$14:$N$108</definedName>
    <definedName name="КОЛ1704">data_1!$AR$14:$AR$108</definedName>
    <definedName name="КОЛ1705">data_1!$AS$14:$AS$108</definedName>
    <definedName name="КОЛ1706">data_1!$AT$14:$AT$108</definedName>
    <definedName name="КОЛ1707">data_1!$AU$14:$AU$108</definedName>
    <definedName name="КОЛ1708">data_1!$AV$14:$AV$108</definedName>
    <definedName name="КОЛ1709">data_1!$AW$14:$AW$108</definedName>
    <definedName name="КОЛ1710">data_1!$AY$14:$AY$108</definedName>
    <definedName name="КОЛ1711">data_1!$AZ$14:$AZ$108</definedName>
    <definedName name="КОЛ1712">data_1!$BA$14:$BA$108</definedName>
    <definedName name="КОЛ1713">data_1!$BB$14:$BB$108</definedName>
    <definedName name="КОЛ1714">data_1!$BC$14:$BC$108</definedName>
    <definedName name="КОЛ1715">data_1!$BD$14:$BD$108</definedName>
    <definedName name="КОЛ1716">data_1!$BE$14:$BE$108</definedName>
    <definedName name="КОЛ1719">data_1!$BG$14:$BG$108</definedName>
    <definedName name="КОЛ1721">data_1!$BF$14:$BF$108</definedName>
    <definedName name="КОЛ1723">data_1!$BI$14:$BI$108</definedName>
    <definedName name="КОЛ1751">data_1!$BH$14:$BH$108</definedName>
    <definedName name="КОЛ1752">data_1!$AX$14:$AX$108</definedName>
    <definedName name="КОЛ1804">data_1!$BJ$14:$BJ$108</definedName>
    <definedName name="КОЛ1805">data_1!$BK$14:$BK$108</definedName>
    <definedName name="КОЛ1806">data_1!$BL$14:$BL$108</definedName>
    <definedName name="КОЛ1807">data_1!$BM$14:$BM$108</definedName>
    <definedName name="КОЛ1808">data_1!$BN$14:$BN$108</definedName>
    <definedName name="КОЛ1809">data_1!$BO$14:$BO$108</definedName>
    <definedName name="КОЛ1810">data_1!$BQ$14:$BQ$108</definedName>
    <definedName name="КОЛ1811">data_1!$BR$14:$BR$108</definedName>
    <definedName name="КОЛ1812">data_1!$BS$14:$BS$108</definedName>
    <definedName name="КОЛ1813">data_1!$BT$14:$BT$108</definedName>
    <definedName name="КОЛ1814">data_1!$BU$14:$BU$108</definedName>
    <definedName name="КОЛ1815">data_1!$BV$14:$BV$108</definedName>
    <definedName name="КОЛ1816">data_1!$BW$14:$BW$108</definedName>
    <definedName name="КОЛ1819">data_1!$BY$14:$BY$108</definedName>
    <definedName name="КОЛ1821">data_1!$BX$14:$BX$108</definedName>
    <definedName name="КОЛ1823">data_1!$CA$14:$CA$108</definedName>
    <definedName name="КОЛ1851">data_1!$BZ$14:$BZ$108</definedName>
    <definedName name="КОЛ1852">data_1!$BP$14:$BP$108</definedName>
    <definedName name="КОЛ1904">data_1!$CT$14:$CT$108</definedName>
    <definedName name="КОЛ1905">data_1!$CU$14:$CU$108</definedName>
    <definedName name="КОЛ1906">data_1!$CV$14:$CV$108</definedName>
    <definedName name="КОЛ1907">data_1!$CW$14:$CW$108</definedName>
    <definedName name="КОЛ1908">data_1!$CX$14:$CX$108</definedName>
    <definedName name="КОЛ1909">data_1!$CY$14:$CY$108</definedName>
    <definedName name="КОЛ1910">data_1!$DA$14:$DA$108</definedName>
    <definedName name="КОЛ1911">data_1!$DB$14:$DB$108</definedName>
    <definedName name="КОЛ1912">data_1!$DC$14:$DC$108</definedName>
    <definedName name="КОЛ1913">data_1!$DD$14:$DD$108</definedName>
    <definedName name="КОЛ1914">data_1!$DE$14:$DE$108</definedName>
    <definedName name="КОЛ1915">data_1!$DF$14:$DF$108</definedName>
    <definedName name="КОЛ1916">data_1!$DG$14:$DG$108</definedName>
    <definedName name="КОЛ1919">data_1!$DI$14:$DI$108</definedName>
    <definedName name="КОЛ1921">data_1!$DH$14:$DH$108</definedName>
    <definedName name="КОЛ1923">data_1!$DK$14:$DK$108</definedName>
    <definedName name="КОЛ1951">data_1!$DJ$14:$DJ$108</definedName>
    <definedName name="КОЛ1952">data_1!$CZ$14:$CZ$108</definedName>
    <definedName name="КОЛ2204">data_1!$GX$14:$GX$108</definedName>
    <definedName name="КОЛ2205">data_1!$GY$14:$GY$108</definedName>
    <definedName name="КОЛ2206">data_1!$GZ$14:$GZ$108</definedName>
    <definedName name="КОЛ2207">data_1!$HA$14:$HA$108</definedName>
    <definedName name="КОЛ2208">data_1!$HB$14:$HB$108</definedName>
    <definedName name="КОЛ2209">data_1!$HC$14:$HC$108</definedName>
    <definedName name="КОЛ2210">data_1!$HE$14:$HE$108</definedName>
    <definedName name="КОЛ2211">data_1!$HF$14:$HF$108</definedName>
    <definedName name="КОЛ2212">data_1!$HG$14:$HG$108</definedName>
    <definedName name="КОЛ2213">data_1!$HH$14:$HH$108</definedName>
    <definedName name="КОЛ2214">data_1!$HI$14:$HI$108</definedName>
    <definedName name="КОЛ2215">data_1!$HJ$14:$HJ$108</definedName>
    <definedName name="КОЛ2216">data_1!$HK$14:$HK$108</definedName>
    <definedName name="КОЛ2219">data_1!$HM$14:$HM$108</definedName>
    <definedName name="КОЛ2221">data_1!$HL$14:$HL$108</definedName>
    <definedName name="КОЛ2223">data_1!$HO$14:$HO$108</definedName>
    <definedName name="КОЛ2251">data_1!$HN$14:$HN$108</definedName>
    <definedName name="КОЛ2252">data_1!$HD$14:$HD$108</definedName>
    <definedName name="КОЛ2304">data_1!$IH$14:$IH$108</definedName>
    <definedName name="КОЛ2305">data_1!$II$14:$II$108</definedName>
    <definedName name="КОЛ2306">data_1!$IJ$14:$IJ$108</definedName>
    <definedName name="КОЛ2307">data_1!$IK$14:$IK$108</definedName>
    <definedName name="КОЛ2308">data_1!$IL$14:$IL$108</definedName>
    <definedName name="КОЛ2309">data_1!$IM$14:$IM$108</definedName>
    <definedName name="КОЛ2310">data_1!$IO$14:$IO$108</definedName>
    <definedName name="КОЛ2311">data_1!$IP$14:$IP$108</definedName>
    <definedName name="КОЛ2312">data_1!$IQ$14:$IQ$108</definedName>
    <definedName name="КОЛ2313">data_1!$IR$14:$IR$108</definedName>
    <definedName name="КОЛ2314">data_1!$IS$14:$IS$108</definedName>
    <definedName name="КОЛ2315">data_1!$IT$14:$IT$108</definedName>
    <definedName name="КОЛ2316">data_1!$IU$14:$IU$108</definedName>
    <definedName name="КОЛ2319">data_1!$IW$14:$IW$108</definedName>
    <definedName name="КОЛ2321">data_1!$IV$14:$IV$108</definedName>
    <definedName name="КОЛ2323">data_1!$IY$14:$IY$108</definedName>
    <definedName name="КОЛ2351">data_1!$IX$14:$IX$108</definedName>
    <definedName name="КОЛ2352">data_1!$IN$14:$IN$108</definedName>
    <definedName name="КОЛ2504">data_1!$KJ$14:$KJ$108</definedName>
    <definedName name="КОЛ2505">data_1!$KK$14:$KK$108</definedName>
    <definedName name="КОЛ2506">data_1!$KL$14:$KL$108</definedName>
    <definedName name="КОЛ2507">data_1!$KM$14:$KM$108</definedName>
    <definedName name="КОЛ2508">data_1!$KN$14:$KN$108</definedName>
    <definedName name="КОЛ2509">data_1!$KO$14:$KO$108</definedName>
    <definedName name="КОЛ2510">data_1!$KQ$14:$KQ$108</definedName>
    <definedName name="КОЛ2511">data_1!$KR$14:$KR$108</definedName>
    <definedName name="КОЛ2512">data_1!$KS$14:$KS$108</definedName>
    <definedName name="КОЛ2513">data_1!$KT$14:$KT$108</definedName>
    <definedName name="КОЛ2514">data_1!$KU$14:$KU$108</definedName>
    <definedName name="КОЛ2515">data_1!$KV$14:$KV$108</definedName>
    <definedName name="КОЛ2516">data_1!$KW$14:$KW$108</definedName>
    <definedName name="КОЛ2519">data_1!$KY$14:$KY$108</definedName>
    <definedName name="КОЛ2521">data_1!$KX$14:$KX$108</definedName>
    <definedName name="КОЛ2523">data_1!$LA$14:$LA$108</definedName>
    <definedName name="КОЛ2551">data_1!$KZ$14:$KZ$108</definedName>
    <definedName name="КОЛ2552">data_1!$KP$14:$KP$108</definedName>
    <definedName name="КОЛ2604">data_1!$LB$14:$LB$108</definedName>
    <definedName name="КОЛ2605">data_1!$LC$14:$LC$108</definedName>
    <definedName name="КОЛ2606">data_1!$LD$14:$LD$108</definedName>
    <definedName name="КОЛ2607">data_1!$LE$14:$LE$108</definedName>
    <definedName name="КОЛ2608">data_1!$LF$14:$LF$108</definedName>
    <definedName name="КОЛ2609">data_1!$LG$14:$LG$108</definedName>
    <definedName name="КОЛ2610">data_1!$LI$14:$LI$108</definedName>
    <definedName name="КОЛ2611">data_1!$LJ$14:$LJ$108</definedName>
    <definedName name="КОЛ2612">data_1!$LK$14:$LK$108</definedName>
    <definedName name="КОЛ2613">data_1!$LL$14:$LL$108</definedName>
    <definedName name="КОЛ2614">data_1!$LM$14:$LM$108</definedName>
    <definedName name="КОЛ2615">data_1!$LN$14:$LN$108</definedName>
    <definedName name="КОЛ2616">data_1!$LO$14:$LO$108</definedName>
    <definedName name="КОЛ2619">data_1!$LQ$14:$LQ$108</definedName>
    <definedName name="КОЛ2621">data_1!$LP$14:$LP$108</definedName>
    <definedName name="КОЛ2623">data_1!$LS$14:$LS$108</definedName>
    <definedName name="КОЛ2651">data_1!$LR$14:$LR$108</definedName>
    <definedName name="КОЛ2652">data_1!$LH$14:$LH$108</definedName>
    <definedName name="КОЛ2715" localSheetId="11">data_1!#REF!</definedName>
    <definedName name="КОЛ2715">data_1!#REF!</definedName>
    <definedName name="КОЛ2716" localSheetId="11">data_1!#REF!</definedName>
    <definedName name="КОЛ2716">data_1!#REF!</definedName>
    <definedName name="КОЛ2719" localSheetId="11">data_1!#REF!</definedName>
    <definedName name="КОЛ2719">data_1!#REF!</definedName>
    <definedName name="КОЛ2721" localSheetId="11">data_1!#REF!</definedName>
    <definedName name="КОЛ2721">data_1!#REF!</definedName>
    <definedName name="КОЛ2723" localSheetId="11">data_1!#REF!</definedName>
    <definedName name="КОЛ2723">data_1!#REF!</definedName>
    <definedName name="КОЛ2751" localSheetId="11">data_1!#REF!</definedName>
    <definedName name="КОЛ2751">data_1!#REF!</definedName>
    <definedName name="КОЛ2752" localSheetId="11">data_1!#REF!</definedName>
    <definedName name="КОЛ2752">data_1!#REF!</definedName>
    <definedName name="КОЛ2804" localSheetId="11">data_1!#REF!</definedName>
    <definedName name="КОЛ2804">data_1!#REF!</definedName>
    <definedName name="КОЛ2805" localSheetId="11">data_1!#REF!</definedName>
    <definedName name="КОЛ2805">data_1!#REF!</definedName>
    <definedName name="КОЛ2806" localSheetId="11">data_1!#REF!</definedName>
    <definedName name="КОЛ2806">data_1!#REF!</definedName>
    <definedName name="КОЛ2807" localSheetId="11">data_1!#REF!</definedName>
    <definedName name="КОЛ2807">data_1!#REF!</definedName>
    <definedName name="КОЛ2808" localSheetId="11">data_1!#REF!</definedName>
    <definedName name="КОЛ2808">data_1!#REF!</definedName>
    <definedName name="КОЛ2809" localSheetId="11">data_1!#REF!</definedName>
    <definedName name="КОЛ2809">data_1!#REF!</definedName>
    <definedName name="КОЛ2810" localSheetId="11">data_1!#REF!</definedName>
    <definedName name="КОЛ2810">data_1!#REF!</definedName>
    <definedName name="КОЛ2811" localSheetId="11">data_1!#REF!</definedName>
    <definedName name="КОЛ2811">data_1!#REF!</definedName>
    <definedName name="КОЛ2812" localSheetId="11">data_1!#REF!</definedName>
    <definedName name="КОЛ2812">data_1!#REF!</definedName>
    <definedName name="КОЛ2813" localSheetId="11">data_1!#REF!</definedName>
    <definedName name="КОЛ2813">data_1!#REF!</definedName>
    <definedName name="КОЛ2814" localSheetId="11">data_1!#REF!</definedName>
    <definedName name="КОЛ2814">data_1!#REF!</definedName>
    <definedName name="КОЛ2815" localSheetId="11">data_1!#REF!</definedName>
    <definedName name="КОЛ2815">data_1!#REF!</definedName>
    <definedName name="КОЛ2816" localSheetId="11">data_1!#REF!</definedName>
    <definedName name="КОЛ2816">data_1!#REF!</definedName>
    <definedName name="КОЛ2819" localSheetId="11">data_1!#REF!</definedName>
    <definedName name="КОЛ2819">data_1!#REF!</definedName>
    <definedName name="КОЛ2821" localSheetId="11">data_1!#REF!</definedName>
    <definedName name="КОЛ2821">data_1!#REF!</definedName>
    <definedName name="КОЛ2823" localSheetId="11">data_1!#REF!</definedName>
    <definedName name="КОЛ2823">data_1!#REF!</definedName>
    <definedName name="КОЛ2851" localSheetId="11">data_1!#REF!</definedName>
    <definedName name="КОЛ2851">data_1!#REF!</definedName>
    <definedName name="КОЛ2852" localSheetId="11">data_1!#REF!</definedName>
    <definedName name="КОЛ2852">data_1!#REF!</definedName>
    <definedName name="КОЛ3104">data_1!$ML$14:$ML$108</definedName>
    <definedName name="КОЛ3105">data_1!$MM$14:$MM$108</definedName>
    <definedName name="КОЛ3106">data_1!$MN$14:$MN$108</definedName>
    <definedName name="КОЛ3107">data_1!$MO$14:$MO$108</definedName>
    <definedName name="КОЛ3108">data_1!$MP$14:$MP$108</definedName>
    <definedName name="КОЛ3109">data_1!$MQ$14:$MQ$108</definedName>
    <definedName name="КОЛ3110">data_1!$MS$14:$MS$108</definedName>
    <definedName name="КОЛ3111">data_1!$MT$14:$MT$108</definedName>
    <definedName name="КОЛ3112">data_1!$MU$14:$MU$108</definedName>
    <definedName name="КОЛ3113">data_1!$MV$14:$MV$108</definedName>
    <definedName name="КОЛ3114">data_1!$MW$14:$MW$108</definedName>
    <definedName name="КОЛ3115">data_1!$MX$14:$MX$108</definedName>
    <definedName name="КОЛ3116">data_1!$MY$14:$MY$108</definedName>
    <definedName name="КОЛ3119">data_1!$NA$14:$NA$108</definedName>
    <definedName name="КОЛ3121">data_1!$MZ$14:$MZ$108</definedName>
    <definedName name="КОЛ3123">data_1!$NC$14:$NC$108</definedName>
    <definedName name="КОЛ3151">data_1!$NB$14:$NB$108</definedName>
    <definedName name="КОЛ3152">data_1!$MR$14:$MR$108</definedName>
    <definedName name="КОЛ3204">data_1!$ND$14:$ND$108</definedName>
    <definedName name="КОЛ3205">data_1!$NE$14:$NE$108</definedName>
    <definedName name="КОЛ3206">data_1!$NF$14:$NF$108</definedName>
    <definedName name="КОЛ3207">data_1!$NG$14:$NG$108</definedName>
    <definedName name="КОЛ3208">data_1!$NH$14:$NH$108</definedName>
    <definedName name="КОЛ3209">data_1!$NI$14:$NI$108</definedName>
    <definedName name="КОЛ3210">data_1!$NK$14:$NK$108</definedName>
    <definedName name="КОЛ3211">data_1!$NL$14:$NL$108</definedName>
    <definedName name="КОЛ3212">data_1!$NM$14:$NM$108</definedName>
    <definedName name="КОЛ3213">data_1!$NN$14:$NN$108</definedName>
    <definedName name="КОЛ3214">data_1!$NO$14:$NO$108</definedName>
    <definedName name="КОЛ3215">data_1!$NP$14:$NP$108</definedName>
    <definedName name="КОЛ3216">data_1!$NQ$14:$NQ$108</definedName>
    <definedName name="КОЛ3219">data_1!$NS$14:$NS$108</definedName>
    <definedName name="КОЛ3221">data_1!$NR$14:$NR$108</definedName>
    <definedName name="КОЛ3223">data_1!$NU$14:$NU$108</definedName>
    <definedName name="КОЛ3251">data_1!$NT$14:$NT$108</definedName>
    <definedName name="КОЛ3252">data_1!$NJ$14:$NJ$108</definedName>
    <definedName name="КОЛ3304">data_1!$NV$14:$NV$108</definedName>
    <definedName name="КОЛ3305">data_1!$NW$14:$NW$108</definedName>
    <definedName name="КОЛ3306">data_1!$NX$14:$NX$108</definedName>
    <definedName name="КОЛ3307">data_1!$NY$14:$NY$108</definedName>
    <definedName name="КОЛ3308">data_1!$NZ$14:$NZ$108</definedName>
    <definedName name="КОЛ3309">data_1!$OA$14:$OA$108</definedName>
    <definedName name="КОЛ3310">data_1!$OC$14:$OC$108</definedName>
    <definedName name="КОЛ3311">data_1!$OD$14:$OD$108</definedName>
    <definedName name="КОЛ3312">data_1!$OE$14:$OE$108</definedName>
    <definedName name="КОЛ3313">data_1!$OF$14:$OF$108</definedName>
    <definedName name="КОЛ3314">data_1!$OG$14:$OG$108</definedName>
    <definedName name="КОЛ3315">data_1!$OH$14:$OH$108</definedName>
    <definedName name="КОЛ3316">data_1!$OI$14:$OI$108</definedName>
    <definedName name="КОЛ3319">data_1!$OK$14:$OK$108</definedName>
    <definedName name="КОЛ3321">data_1!$OJ$14:$OJ$108</definedName>
    <definedName name="КОЛ3323">data_1!$OM$14:$OM$108</definedName>
    <definedName name="КОЛ3351">data_1!$OL$14:$OL$108</definedName>
    <definedName name="КОЛ3352">data_1!$OB$14:$OB$108</definedName>
    <definedName name="КОЛ3404">data_1!$ON$14:$ON$108</definedName>
    <definedName name="КОЛ3405">data_1!$OO$14:$OO$108</definedName>
    <definedName name="КОЛ3406">data_1!$OP$14:$OP$108</definedName>
    <definedName name="КОЛ3407">data_1!$OQ$14:$OQ$108</definedName>
    <definedName name="КОЛ3408">data_1!$OR$14:$OR$108</definedName>
    <definedName name="КОЛ3409">data_1!$OS$14:$OS$108</definedName>
    <definedName name="КОЛ3410">data_1!$OU$14:$OU$108</definedName>
    <definedName name="КОЛ3411">data_1!$OV$14:$OV$108</definedName>
    <definedName name="КОЛ3412">data_1!$OW$14:$OW$108</definedName>
    <definedName name="КОЛ3413">data_1!$OX$14:$OX$108</definedName>
    <definedName name="КОЛ3414">data_1!$OY$14:$OY$108</definedName>
    <definedName name="КОЛ3415">data_1!$OZ$14:$OZ$108</definedName>
    <definedName name="КОЛ3416">data_1!$PA$14:$PA$108</definedName>
    <definedName name="КОЛ3419">data_1!$PC$14:$PC$108</definedName>
    <definedName name="КОЛ3421">data_1!$PB$14:$PB$108</definedName>
    <definedName name="КОЛ3423">data_1!$PE$14:$PE$108</definedName>
    <definedName name="КОЛ3451">data_1!$PD$14:$PD$108</definedName>
    <definedName name="КОЛ3452">data_1!$OT$14:$OT$108</definedName>
    <definedName name="КОЛ3504">data_1!$PF$14:$PF$108</definedName>
    <definedName name="КОЛ3505">data_1!$PG$14:$PG$108</definedName>
    <definedName name="КОЛ3506">data_1!$PH$14:$PH$108</definedName>
    <definedName name="КОЛ3507">data_1!$PI$14:$PI$108</definedName>
    <definedName name="КОЛ3508">data_1!$PJ$14:$PJ$108</definedName>
    <definedName name="КОЛ3509">data_1!$PK$14:$PK$108</definedName>
    <definedName name="КОЛ3510">data_1!$PM$14:$PM$108</definedName>
    <definedName name="КОЛ3511">data_1!$PN$14:$PN$108</definedName>
    <definedName name="КОЛ3512">data_1!$PO$14:$PO$108</definedName>
    <definedName name="КОЛ3513">data_1!$PP$14:$PP$108</definedName>
    <definedName name="КОЛ3514">data_1!$PQ$14:$PQ$108</definedName>
    <definedName name="КОЛ3515">data_1!$PR$14:$PR$108</definedName>
    <definedName name="КОЛ3516">data_1!$PS$14:$PS$108</definedName>
    <definedName name="КОЛ3519">data_1!$PU$14:$PU$108</definedName>
    <definedName name="КОЛ3521">data_1!$PT$14:$PT$108</definedName>
    <definedName name="КОЛ3523">data_1!$PW$14:$PW$108</definedName>
    <definedName name="КОЛ3551">data_1!$PV$14:$PV$108</definedName>
    <definedName name="КОЛ3552">data_1!$PL$14:$PL$108</definedName>
    <definedName name="КОЛ3604">data_1!$PX$14:$PX$108</definedName>
    <definedName name="КОЛ3605">data_1!$PY$14:$PY$108</definedName>
    <definedName name="КОЛ3606">data_1!$PZ$14:$PZ$108</definedName>
    <definedName name="КОЛ3607">data_1!$QA$14:$QA$108</definedName>
    <definedName name="КОЛ3608">data_1!$QB$14:$QB$108</definedName>
    <definedName name="КОЛ3609">data_1!$QC$14:$QC$108</definedName>
    <definedName name="КОЛ3610">data_1!$QE$14:$QE$108</definedName>
    <definedName name="КОЛ3611">data_1!$QF$14:$QF$108</definedName>
    <definedName name="КОЛ3612">data_1!$QG$14:$QG$108</definedName>
    <definedName name="КОЛ3613">data_1!$QH$14:$QH$108</definedName>
    <definedName name="КОЛ3614">data_1!$QI$14:$QI$108</definedName>
    <definedName name="КОЛ3615">data_1!$QJ$14:$QJ$108</definedName>
    <definedName name="КОЛ3616">data_1!$QK$14:$QK$108</definedName>
    <definedName name="КОЛ3619">data_1!$QM$14:$QM$108</definedName>
    <definedName name="КОЛ3621">data_1!$QL$14:$QL$108</definedName>
    <definedName name="КОЛ3623">data_1!$QO$14:$QO$108</definedName>
    <definedName name="КОЛ3651">data_1!$QN$14:$QN$108</definedName>
    <definedName name="КОЛ3652">data_1!$QD$14:$QD$108</definedName>
    <definedName name="КОЛ3704">data_1!$QP$14:$QP$108</definedName>
    <definedName name="КОЛ3705">data_1!$QQ$14:$QQ$108</definedName>
    <definedName name="КОЛ3706">data_1!$QR$14:$QR$108</definedName>
    <definedName name="КОЛ3707">data_1!$QS$14:$QS$108</definedName>
    <definedName name="КОЛ3708">data_1!$QT$14:$QT$108</definedName>
    <definedName name="КОЛ3709">data_1!$QU$14:$QU$108</definedName>
    <definedName name="КОЛ3710">data_1!$QW$14:$QW$108</definedName>
    <definedName name="КОЛ3711">data_1!$QX$14:$QX$108</definedName>
    <definedName name="КОЛ3712">data_1!$QY$14:$QY$108</definedName>
    <definedName name="КОЛ3713">data_1!$QZ$14:$QZ$108</definedName>
    <definedName name="КОЛ3714">data_1!$RA$14:$RA$108</definedName>
    <definedName name="КОЛ3715">data_1!$RB$14:$RB$108</definedName>
    <definedName name="КОЛ3716">data_1!$RC$14:$RC$108</definedName>
    <definedName name="КОЛ3719">data_1!$RE$14:$RE$108</definedName>
    <definedName name="КОЛ3721">data_1!$RD$14:$RD$108</definedName>
    <definedName name="КОЛ3723">data_1!$RG$14:$RG$108</definedName>
    <definedName name="КОЛ3751">data_1!$RF$14:$RF$108</definedName>
    <definedName name="КОЛ3752">data_1!$QV$14:$QV$108</definedName>
    <definedName name="КОЛ3804" localSheetId="11">data_1!#REF!</definedName>
    <definedName name="КОЛ3804">data_1!#REF!</definedName>
    <definedName name="КОЛ3805" localSheetId="11">data_1!#REF!</definedName>
    <definedName name="КОЛ3805">data_1!#REF!</definedName>
    <definedName name="КОЛ3806" localSheetId="11">data_1!#REF!</definedName>
    <definedName name="КОЛ3806">data_1!#REF!</definedName>
    <definedName name="КОЛ3807" localSheetId="11">data_1!#REF!</definedName>
    <definedName name="КОЛ3807">data_1!#REF!</definedName>
    <definedName name="КОЛ3808" localSheetId="11">data_1!#REF!</definedName>
    <definedName name="КОЛ3808">data_1!#REF!</definedName>
    <definedName name="КОЛ3809" localSheetId="11">data_1!#REF!</definedName>
    <definedName name="КОЛ3809">data_1!#REF!</definedName>
    <definedName name="КОЛ3810" localSheetId="11">data_1!#REF!</definedName>
    <definedName name="КОЛ3810">data_1!#REF!</definedName>
    <definedName name="КОЛ3811" localSheetId="11">data_1!#REF!</definedName>
    <definedName name="КОЛ3811">data_1!#REF!</definedName>
    <definedName name="КОЛ3812" localSheetId="11">data_1!#REF!</definedName>
    <definedName name="КОЛ3812">data_1!#REF!</definedName>
    <definedName name="КОЛ3813" localSheetId="11">data_1!#REF!</definedName>
    <definedName name="КОЛ3813">data_1!#REF!</definedName>
    <definedName name="КОЛ3814" localSheetId="11">data_1!#REF!</definedName>
    <definedName name="КОЛ3814">data_1!#REF!</definedName>
    <definedName name="КОЛ3815" localSheetId="11">data_1!#REF!</definedName>
    <definedName name="КОЛ3815">data_1!#REF!</definedName>
    <definedName name="КОЛ3816" localSheetId="11">data_1!#REF!</definedName>
    <definedName name="КОЛ3816">data_1!#REF!</definedName>
    <definedName name="КОЛ3819" localSheetId="11">data_1!#REF!</definedName>
    <definedName name="КОЛ3819">data_1!#REF!</definedName>
    <definedName name="КОЛ3821" localSheetId="11">data_1!#REF!</definedName>
    <definedName name="КОЛ3821">data_1!#REF!</definedName>
    <definedName name="КОЛ3823" localSheetId="11">data_1!#REF!</definedName>
    <definedName name="КОЛ3823">data_1!#REF!</definedName>
    <definedName name="КОЛ3851" localSheetId="11">data_1!#REF!</definedName>
    <definedName name="КОЛ3851">data_1!#REF!</definedName>
    <definedName name="КОЛ3852" localSheetId="11">data_1!#REF!</definedName>
    <definedName name="КОЛ3852">data_1!#REF!</definedName>
    <definedName name="КОЛ3904" localSheetId="11">data_1!#REF!</definedName>
    <definedName name="КОЛ3904">data_1!#REF!</definedName>
    <definedName name="КОЛ3905" localSheetId="11">data_1!#REF!</definedName>
    <definedName name="КОЛ3905">data_1!#REF!</definedName>
    <definedName name="КОЛ3906" localSheetId="11">data_1!#REF!</definedName>
    <definedName name="КОЛ3906">data_1!#REF!</definedName>
    <definedName name="КОЛ3907" localSheetId="11">data_1!#REF!</definedName>
    <definedName name="КОЛ3907">data_1!#REF!</definedName>
    <definedName name="КОЛ3908" localSheetId="11">data_1!#REF!</definedName>
    <definedName name="КОЛ3908">data_1!#REF!</definedName>
    <definedName name="КОЛ3909" localSheetId="11">data_1!#REF!</definedName>
    <definedName name="КОЛ3909">data_1!#REF!</definedName>
    <definedName name="КОЛ3910" localSheetId="11">data_1!#REF!</definedName>
    <definedName name="КОЛ3910">data_1!#REF!</definedName>
    <definedName name="КОЛ3911" localSheetId="11">data_1!#REF!</definedName>
    <definedName name="КОЛ3911">data_1!#REF!</definedName>
    <definedName name="КОЛ3912" localSheetId="11">data_1!#REF!</definedName>
    <definedName name="КОЛ3912">data_1!#REF!</definedName>
    <definedName name="КОЛ3913" localSheetId="11">data_1!#REF!</definedName>
    <definedName name="КОЛ3913">data_1!#REF!</definedName>
    <definedName name="КОЛ3914" localSheetId="11">data_1!#REF!</definedName>
    <definedName name="КОЛ3914">data_1!#REF!</definedName>
    <definedName name="КОЛ3915" localSheetId="11">data_1!#REF!</definedName>
    <definedName name="КОЛ3915">data_1!#REF!</definedName>
    <definedName name="КОЛ3916" localSheetId="11">data_1!#REF!</definedName>
    <definedName name="КОЛ3916">data_1!#REF!</definedName>
    <definedName name="КОЛ3919" localSheetId="11">data_1!#REF!</definedName>
    <definedName name="КОЛ3919">data_1!#REF!</definedName>
    <definedName name="КОЛ3921" localSheetId="11">data_1!#REF!</definedName>
    <definedName name="КОЛ3921">data_1!#REF!</definedName>
    <definedName name="КОЛ3923" localSheetId="11">data_1!#REF!</definedName>
    <definedName name="КОЛ3923">data_1!#REF!</definedName>
    <definedName name="КОЛ3951" localSheetId="11">data_1!#REF!</definedName>
    <definedName name="КОЛ3951">data_1!#REF!</definedName>
    <definedName name="КОЛ3952" localSheetId="11">data_1!#REF!</definedName>
    <definedName name="КОЛ3952">data_1!#REF!</definedName>
    <definedName name="КОЛ4004">data_1!$RH$14:$RH$108</definedName>
    <definedName name="КОЛ4005">data_1!$RI$14:$RI$108</definedName>
    <definedName name="КОЛ4006">data_1!$RJ$14:$RJ$108</definedName>
    <definedName name="КОЛ4007">data_1!$RK$14:$RK$108</definedName>
    <definedName name="КОЛ4008">data_1!$RL$14:$RL$108</definedName>
    <definedName name="КОЛ4009">data_1!$RM$14:$RM$108</definedName>
    <definedName name="КОЛ4010">data_1!$RO$14:$RO$108</definedName>
    <definedName name="КОЛ4011">data_1!$RP$14:$RP$108</definedName>
    <definedName name="КОЛ4012">data_1!$RQ$14:$RQ$108</definedName>
    <definedName name="КОЛ4013">data_1!$RR$14:$RR$108</definedName>
    <definedName name="КОЛ4014">data_1!$RS$14:$RS$108</definedName>
    <definedName name="КОЛ4015">data_1!$RT$14:$RT$108</definedName>
    <definedName name="КОЛ4016">data_1!$RU$14:$RU$108</definedName>
    <definedName name="КОЛ4019">data_1!$RW$14:$RW$108</definedName>
    <definedName name="КОЛ4021">data_1!$RV$14:$RV$108</definedName>
    <definedName name="КОЛ4023">data_1!$RY$14:$RY$108</definedName>
    <definedName name="КОЛ4051">data_1!$RX$14:$RX$108</definedName>
    <definedName name="КОЛ4052">data_1!$RN$14:$RN$108</definedName>
    <definedName name="КОЛ4104">data_1!$RZ$14:$RZ$108</definedName>
    <definedName name="КОЛ4105">data_1!$SA$14:$SA$108</definedName>
    <definedName name="КОЛ4106">data_1!$SB$14:$SB$108</definedName>
    <definedName name="КОЛ4107">data_1!$SC$14:$SC$108</definedName>
    <definedName name="КОЛ4108">data_1!$SD$14:$SD$108</definedName>
    <definedName name="КОЛ4109">data_1!$SE$14:$SE$108</definedName>
    <definedName name="КОЛ4110">data_1!$SG$14:$SG$108</definedName>
    <definedName name="КОЛ4111">data_1!$SH$14:$SH$108</definedName>
    <definedName name="КОЛ4112">data_1!$SI$14:$SI$108</definedName>
    <definedName name="КОЛ4113">data_1!$SJ$14:$SJ$108</definedName>
    <definedName name="КОЛ4114">data_1!$SK$14:$SK$108</definedName>
    <definedName name="КОЛ4115">data_1!$SL$14:$SL$108</definedName>
    <definedName name="КОЛ4116">data_1!$SM$14:$SM$108</definedName>
    <definedName name="КОЛ4119">data_1!$SO$14:$SO$108</definedName>
    <definedName name="КОЛ4121">data_1!$SN$14:$SN$108</definedName>
    <definedName name="КОЛ4123">data_1!$SQ$14:$SQ$108</definedName>
    <definedName name="КОЛ4151">data_1!$SP$14:$SP$108</definedName>
    <definedName name="КОЛ4152">data_1!$SF$14:$SF$108</definedName>
    <definedName name="КОЛ4204" localSheetId="11">data_1!#REF!</definedName>
    <definedName name="КОЛ4204">data_1!#REF!</definedName>
    <definedName name="КОЛ4205" localSheetId="11">data_1!#REF!</definedName>
    <definedName name="КОЛ4205">data_1!#REF!</definedName>
    <definedName name="КОЛ4206" localSheetId="11">data_1!#REF!</definedName>
    <definedName name="КОЛ4206">data_1!#REF!</definedName>
    <definedName name="КОЛ4207" localSheetId="11">data_1!#REF!</definedName>
    <definedName name="КОЛ4207">data_1!#REF!</definedName>
    <definedName name="КОЛ4208" localSheetId="11">data_1!#REF!</definedName>
    <definedName name="КОЛ4208">data_1!#REF!</definedName>
    <definedName name="КОЛ4209" localSheetId="11">data_1!#REF!</definedName>
    <definedName name="КОЛ4209">data_1!#REF!</definedName>
    <definedName name="КОЛ4210" localSheetId="11">data_1!#REF!</definedName>
    <definedName name="КОЛ4210">data_1!#REF!</definedName>
    <definedName name="КОЛ4211" localSheetId="11">data_1!#REF!</definedName>
    <definedName name="КОЛ4211">data_1!#REF!</definedName>
    <definedName name="КОЛ4212" localSheetId="11">data_1!#REF!</definedName>
    <definedName name="КОЛ4212">data_1!#REF!</definedName>
    <definedName name="КОЛ4213" localSheetId="11">data_1!#REF!</definedName>
    <definedName name="КОЛ4213">data_1!#REF!</definedName>
    <definedName name="КОЛ4214" localSheetId="11">data_1!#REF!</definedName>
    <definedName name="КОЛ4214">data_1!#REF!</definedName>
    <definedName name="КОЛ4215" localSheetId="11">data_1!#REF!</definedName>
    <definedName name="КОЛ4215">data_1!#REF!</definedName>
    <definedName name="КОЛ4216" localSheetId="11">data_1!#REF!</definedName>
    <definedName name="КОЛ4216">data_1!#REF!</definedName>
    <definedName name="КОЛ4219" localSheetId="11">data_1!#REF!</definedName>
    <definedName name="КОЛ4219">data_1!#REF!</definedName>
    <definedName name="КОЛ4221" localSheetId="11">data_1!#REF!</definedName>
    <definedName name="КОЛ4221">data_1!#REF!</definedName>
    <definedName name="КОЛ4223" localSheetId="11">data_1!#REF!</definedName>
    <definedName name="КОЛ4223">data_1!#REF!</definedName>
    <definedName name="КОЛ4251" localSheetId="11">data_1!#REF!</definedName>
    <definedName name="КОЛ4251">data_1!#REF!</definedName>
    <definedName name="КОЛ4252" localSheetId="11">data_1!#REF!</definedName>
    <definedName name="КОЛ4252">data_1!#REF!</definedName>
    <definedName name="КОЛ4304">data_1!$SR$14:$SR$108</definedName>
    <definedName name="КОЛ4305">data_1!$SS$14:$SS$108</definedName>
    <definedName name="КОЛ4306">data_1!$ST$14:$ST$108</definedName>
    <definedName name="КОЛ4307">data_1!$SU$14:$SU$108</definedName>
    <definedName name="КОЛ4308">data_1!$SV$14:$SV$108</definedName>
    <definedName name="КОЛ4309">data_1!$SW$14:$SW$108</definedName>
    <definedName name="КОЛ4310">data_1!$SY$14:$SY$108</definedName>
    <definedName name="КОЛ4311">data_1!$SZ$14:$SZ$108</definedName>
    <definedName name="КОЛ4312">data_1!$TA$14:$TA$108</definedName>
    <definedName name="КОЛ4313">data_1!$TB$14:$TB$108</definedName>
    <definedName name="КОЛ4314">data_1!$TC$14:$TC$108</definedName>
    <definedName name="КОЛ4315">data_1!$TD$14:$TD$108</definedName>
    <definedName name="КОЛ4316">data_1!$TE$14:$TE$108</definedName>
    <definedName name="КОЛ4319">data_1!$TG$14:$TG$108</definedName>
    <definedName name="КОЛ4321">data_1!$TF$14:$TF$108</definedName>
    <definedName name="КОЛ4323">data_1!$TI$14:$TI$108</definedName>
    <definedName name="КОЛ4351">data_1!$TH$14:$TH$108</definedName>
    <definedName name="КОЛ4352">data_1!$SX$14:$SX$108</definedName>
    <definedName name="КОЛ4404">data_1!$TJ$14:$TJ$108</definedName>
    <definedName name="КОЛ4405">data_1!$TK$14:$TK$108</definedName>
    <definedName name="КОЛ4406">data_1!$TL$14:$TL$108</definedName>
    <definedName name="КОЛ4407">data_1!$TM$14:$TM$108</definedName>
    <definedName name="КОЛ4408">data_1!$TN$14:$TN$108</definedName>
    <definedName name="КОЛ4409">data_1!$TO$14:$TO$108</definedName>
    <definedName name="КОЛ4410">data_1!$TQ$14:$TQ$108</definedName>
    <definedName name="КОЛ4411">data_1!$TR$14:$TR$108</definedName>
    <definedName name="КОЛ4412">data_1!$TS$14:$TS$108</definedName>
    <definedName name="КОЛ4413">data_1!$TT$14:$TT$108</definedName>
    <definedName name="КОЛ4414">data_1!$TU$14:$TU$108</definedName>
    <definedName name="КОЛ4415">data_1!$TV$14:$TV$108</definedName>
    <definedName name="КОЛ4416">data_1!$TW$14:$TW$108</definedName>
    <definedName name="КОЛ4419">data_1!$TY$14:$TY$108</definedName>
    <definedName name="КОЛ4421">data_1!$TX$14:$TX$108</definedName>
    <definedName name="КОЛ4423">data_1!$UA$14:$UA$108</definedName>
    <definedName name="КОЛ4451">data_1!$TZ$14:$TZ$108</definedName>
    <definedName name="КОЛ4452">data_1!$TP$14:$TP$108</definedName>
    <definedName name="КОЛ4504">data_1!$UB$14:$UB$108</definedName>
    <definedName name="КОЛ4505">data_1!$UC$14:$UC$108</definedName>
    <definedName name="КОЛ4506">data_1!$UD$14:$UD$108</definedName>
    <definedName name="КОЛ4507">data_1!$UE$14:$UE$108</definedName>
    <definedName name="КОЛ4508">data_1!$UF$14:$UF$108</definedName>
    <definedName name="КОЛ4509">data_1!$UG$14:$UG$108</definedName>
    <definedName name="КОЛ4510">data_1!$UI$14:$UI$108</definedName>
    <definedName name="КОЛ4511">data_1!$UJ$14:$UJ$108</definedName>
    <definedName name="КОЛ4512">data_1!$UK$14:$UK$108</definedName>
    <definedName name="КОЛ4513">data_1!$UL$14:$UL$108</definedName>
    <definedName name="КОЛ4514">data_1!$UM$14:$UM$108</definedName>
    <definedName name="КОЛ4515">data_1!$UN$14:$UN$108</definedName>
    <definedName name="КОЛ4516">data_1!$UO$14:$UO$108</definedName>
    <definedName name="КОЛ4519">data_1!$UQ$14:$UQ$108</definedName>
    <definedName name="КОЛ4521">data_1!$UP$14:$UP$108</definedName>
    <definedName name="КОЛ4523">data_1!$US$14:$US$108</definedName>
    <definedName name="КОЛ4551">data_1!$UR$14:$UR$108</definedName>
    <definedName name="КОЛ4552">data_1!$UH$14:$UH$108</definedName>
    <definedName name="КОЛ4604">data_1!$AMT$14:$AMT$108</definedName>
    <definedName name="КОЛ4605">data_1!$AMU$14:$AMU$108</definedName>
    <definedName name="КОЛ4606">data_1!$AMV$14:$AMV$108</definedName>
    <definedName name="КОЛ4607">data_1!$AMW$14:$AMW$108</definedName>
    <definedName name="КОЛ4608">data_1!$AMX$14:$AMX$108</definedName>
    <definedName name="КОЛ4609">data_1!$AMY$14:$AMY$108</definedName>
    <definedName name="КОЛ4610">data_1!$ANA$14:$ANA$108</definedName>
    <definedName name="КОЛ4611">data_1!$ANB$14:$ANB$108</definedName>
    <definedName name="КОЛ4612">data_1!$ANC$14:$ANC$108</definedName>
    <definedName name="КОЛ4613">data_1!$AND$14:$AND$108</definedName>
    <definedName name="КОЛ4614">data_1!$ANE$14:$ANE$108</definedName>
    <definedName name="КОЛ4615">data_1!$ANF$14:$ANF$108</definedName>
    <definedName name="КОЛ4616">data_1!$ANG$14:$ANG$108</definedName>
    <definedName name="КОЛ4619" localSheetId="11">data_1!#REF!</definedName>
    <definedName name="КОЛ4619">data_1!#REF!</definedName>
    <definedName name="КОЛ4621">data_1!$ANH$14:$ANH$108</definedName>
    <definedName name="КОЛ4623">data_1!$ANK$14:$ANK$108</definedName>
    <definedName name="КОЛ4651">data_1!$ANJ$14:$ANJ$108</definedName>
    <definedName name="КОЛ4652">data_1!$AMZ$14:$AMZ$108</definedName>
    <definedName name="КОЛ4904">data_1!$ZP$14:$ZP$108</definedName>
    <definedName name="КОЛ4905">data_1!$ZQ$14:$ZQ$108</definedName>
    <definedName name="КОЛ4906">data_1!$ZR$14:$ZR$108</definedName>
    <definedName name="КОЛ4907">data_1!$ZS$14:$ZS$108</definedName>
    <definedName name="КОЛ4908">data_1!$ZT$14:$ZT$108</definedName>
    <definedName name="КОЛ4909">data_1!$ZU$14:$ZU$108</definedName>
    <definedName name="КОЛ4910">data_1!$ZW$14:$ZW$108</definedName>
    <definedName name="КОЛ4911">data_1!$ZX$14:$ZX$108</definedName>
    <definedName name="КОЛ4912">data_1!$ZY$14:$ZY$108</definedName>
    <definedName name="КОЛ4913">data_1!$ZZ$14:$ZZ$108</definedName>
    <definedName name="КОЛ4914">data_1!$AAA$14:$AAA$108</definedName>
    <definedName name="КОЛ4915">data_1!$AAB$14:$AAB$108</definedName>
    <definedName name="КОЛ4916">data_1!$AAC$14:$AAC$108</definedName>
    <definedName name="КОЛ4919">data_1!$AAE$14:$AAE$108</definedName>
    <definedName name="КОЛ4921">data_1!$AAD$14:$AAD$108</definedName>
    <definedName name="КОЛ4923">data_1!$AAG$14:$AAG$108</definedName>
    <definedName name="КОЛ4951">data_1!$AAF$14:$AAF$108</definedName>
    <definedName name="КОЛ4952">data_1!$ZV$14:$ZV$108</definedName>
    <definedName name="КОЛ5004">data_1!$AAZ$14:$AAZ$108</definedName>
    <definedName name="КОЛ5005">data_1!$ABA$14:$ABA$108</definedName>
    <definedName name="КОЛ5006">data_1!$ABB$14:$ABB$108</definedName>
    <definedName name="КОЛ5007">data_1!$ABC$14:$ABC$108</definedName>
    <definedName name="КОЛ5008">data_1!$ABD$14:$ABD$108</definedName>
    <definedName name="КОЛ5009">data_1!$ABE$14:$ABE$108</definedName>
    <definedName name="КОЛ5010">data_1!$ABG$14:$ABG$108</definedName>
    <definedName name="КОЛ5011">data_1!$ABH$14:$ABH$108</definedName>
    <definedName name="КОЛ5012">data_1!$ABI$14:$ABI$108</definedName>
    <definedName name="КОЛ5013">data_1!$ABJ$14:$ABJ$108</definedName>
    <definedName name="КОЛ5014">data_1!$ABK$14:$ABK$108</definedName>
    <definedName name="КОЛ5015">data_1!$ABL$14:$ABL$108</definedName>
    <definedName name="КОЛ5016">data_1!$ABM$14:$ABM$108</definedName>
    <definedName name="КОЛ5019">data_1!$ABO$14:$ABO$108</definedName>
    <definedName name="КОЛ5021">data_1!$ABN$14:$ABN$108</definedName>
    <definedName name="КОЛ5023">data_1!$ABQ$14:$ABQ$108</definedName>
    <definedName name="КОЛ5051">data_1!$ABP$14:$ABP$108</definedName>
    <definedName name="КОЛ5052">data_1!$ABF$14:$ABF$108</definedName>
    <definedName name="КОЛ5104">data_1!$AAZ$14:$AAZ$108</definedName>
    <definedName name="КОЛ5105">data_1!$ABA$14:$ABA$108</definedName>
    <definedName name="КОЛ5106">data_1!$ABB$14:$ABB$108</definedName>
    <definedName name="КОЛ5107">data_1!$ABC$14:$ABC$108</definedName>
    <definedName name="КОЛ5108">data_1!$ABD$14:$ABD$108</definedName>
    <definedName name="КОЛ5109">data_1!$ABE$14:$ABE$108</definedName>
    <definedName name="КОЛ5110">data_1!$ABG$14:$ABG$108</definedName>
    <definedName name="КОЛ5111">data_1!$ABH$14:$ABH$108</definedName>
    <definedName name="КОЛ5112">data_1!$ABI$14:$ABI$108</definedName>
    <definedName name="КОЛ5113">data_1!$ABJ$14:$ABJ$108</definedName>
    <definedName name="КОЛ5114">data_1!$ABK$14:$ABK$108</definedName>
    <definedName name="КОЛ5115">data_1!$ABL$14:$ABL$108</definedName>
    <definedName name="КОЛ5116">data_1!$ABM$14:$ABM$108</definedName>
    <definedName name="КОЛ5119">data_1!$ABO$14:$ABO$108</definedName>
    <definedName name="КОЛ5121">data_1!$ABN$14:$ABN$108</definedName>
    <definedName name="КОЛ5123">data_1!$ABQ$14:$ABQ$108</definedName>
    <definedName name="КОЛ5151">data_1!$ABP$14:$ABP$108</definedName>
    <definedName name="КОЛ5152">data_1!$ABF$14:$ABF$108</definedName>
    <definedName name="КОЛ5204">data_1!$ACJ$14:$ACJ$108</definedName>
    <definedName name="КОЛ5205">data_1!$ACK$14:$ACK$108</definedName>
    <definedName name="КОЛ5206">data_1!$ACL$14:$ACL$108</definedName>
    <definedName name="КОЛ5207">data_1!$ACM$14:$ACM$108</definedName>
    <definedName name="КОЛ5208">data_1!$ACN$14:$ACN$108</definedName>
    <definedName name="КОЛ5209">data_1!$ACO$14:$ACO$108</definedName>
    <definedName name="КОЛ5210">data_1!$ACQ$14:$ACQ$108</definedName>
    <definedName name="КОЛ5211">data_1!$ACR$14:$ACR$108</definedName>
    <definedName name="КОЛ5212">data_1!$ACS$14:$ACS$108</definedName>
    <definedName name="КОЛ5213">data_1!$ACT$14:$ACT$108</definedName>
    <definedName name="КОЛ5214">data_1!$ACU$14:$ACU$108</definedName>
    <definedName name="КОЛ5215">data_1!$ACV$14:$ACV$108</definedName>
    <definedName name="КОЛ5216">data_1!$ACW$14:$ACW$108</definedName>
    <definedName name="КОЛ5219">data_1!$ACY$14:$ACY$108</definedName>
    <definedName name="КОЛ5221">data_1!$ACX$14:$ACX$108</definedName>
    <definedName name="КОЛ5223">data_1!$ADA$14:$ADA$108</definedName>
    <definedName name="КОЛ5251">data_1!$ACZ$14:$ACZ$108</definedName>
    <definedName name="КОЛ5252">data_1!$ACP$14:$ACP$108</definedName>
    <definedName name="КОЛ5304">data_1!$ADT$14:$ADT$108</definedName>
    <definedName name="КОЛ5305">data_1!$ADU$14:$ADU$108</definedName>
    <definedName name="КОЛ5306">data_1!$ADV$14:$ADV$108</definedName>
    <definedName name="КОЛ5307">data_1!$ADW$14:$ADW$108</definedName>
    <definedName name="КОЛ5308">data_1!$ADX$14:$ADX$108</definedName>
    <definedName name="КОЛ5309">data_1!$ADY$14:$ADY$108</definedName>
    <definedName name="КОЛ5310">data_1!$AEA$14:$AEA$108</definedName>
    <definedName name="КОЛ5311">data_1!$AEB$14:$AEB$108</definedName>
    <definedName name="КОЛ5312">data_1!$AEC$14:$AEC$108</definedName>
    <definedName name="КОЛ5313">data_1!$AED$14:$AED$108</definedName>
    <definedName name="КОЛ5314">data_1!$AEE$14:$AEE$108</definedName>
    <definedName name="КОЛ5315">data_1!$AEF$14:$AEF$108</definedName>
    <definedName name="КОЛ5316">data_1!$AEG$14:$AEG$108</definedName>
    <definedName name="КОЛ5319">data_1!$AEI$14:$AEI$108</definedName>
    <definedName name="КОЛ5321">data_1!$AEH$14:$AEH$108</definedName>
    <definedName name="КОЛ5323">data_1!$AEK$14:$AEK$108</definedName>
    <definedName name="КОЛ5351">data_1!$AEJ$14:$AEJ$108</definedName>
    <definedName name="КОЛ5352">data_1!$ADZ$14:$ADZ$108</definedName>
    <definedName name="КОЛ5404">data_1!$AFD$14:$AFD$108</definedName>
    <definedName name="КОЛ5405">data_1!$AFE$14:$AFE$108</definedName>
    <definedName name="КОЛ5406">data_1!$AFF$14:$AFF$108</definedName>
    <definedName name="КОЛ5407">data_1!$AFG$14:$AFG$108</definedName>
    <definedName name="КОЛ5408">data_1!$AFH$14:$AFH$108</definedName>
    <definedName name="КОЛ5409">data_1!$AFI$14:$AFI$108</definedName>
    <definedName name="КОЛ5410">data_1!$AFK$14:$AFK$108</definedName>
    <definedName name="КОЛ5411">data_1!$AFL$14:$AFL$108</definedName>
    <definedName name="КОЛ5412">data_1!$AFM$14:$AFM$108</definedName>
    <definedName name="КОЛ5413">data_1!$AFN$14:$AFN$108</definedName>
    <definedName name="КОЛ5414">data_1!$AFO$14:$AFO$108</definedName>
    <definedName name="КОЛ5415">data_1!$AFP$14:$AFP$108</definedName>
    <definedName name="КОЛ5416">data_1!$AFQ$14:$AFQ$108</definedName>
    <definedName name="КОЛ5419">data_1!$AFS$14:$AFS$108</definedName>
    <definedName name="КОЛ5421">data_1!$AFR$14:$AFR$108</definedName>
    <definedName name="КОЛ5423">data_1!$AFU$14:$AFU$108</definedName>
    <definedName name="КОЛ5451">data_1!$AFT$14:$AFT$108</definedName>
    <definedName name="КОЛ5452">data_1!$AFJ$14:$AFJ$108</definedName>
    <definedName name="КОЛ5504">data_1!$AGN$14:$AGN$108</definedName>
    <definedName name="КОЛ5505">data_1!$AGO$14:$AGO$108</definedName>
    <definedName name="КОЛ5506">data_1!$AGP$14:$AGP$108</definedName>
    <definedName name="КОЛ5507">data_1!$AGQ$14:$AGQ$108</definedName>
    <definedName name="КОЛ5508">data_1!$AGR$14:$AGR$108</definedName>
    <definedName name="КОЛ5509">data_1!$AGS$14:$AGS$108</definedName>
    <definedName name="КОЛ5510">data_1!$AGU$14:$AGU$108</definedName>
    <definedName name="КОЛ5511">data_1!$AGV$14:$AGV$108</definedName>
    <definedName name="КОЛ5512">data_1!$AGW$14:$AGW$108</definedName>
    <definedName name="КОЛ5513">data_1!$AGX$14:$AGX$108</definedName>
    <definedName name="КОЛ5514">data_1!$AGY$14:$AGY$108</definedName>
    <definedName name="КОЛ5515">data_1!$AGZ$14:$AGZ$108</definedName>
    <definedName name="КОЛ5516">data_1!$AHA$14:$AHA$108</definedName>
    <definedName name="КОЛ5519">data_1!$AHC$14:$AHC$108</definedName>
    <definedName name="КОЛ5521">data_1!$AHB$14:$AHB$108</definedName>
    <definedName name="КОЛ5523">data_1!$AHE$14:$AHE$108</definedName>
    <definedName name="КОЛ5551">data_1!$AHD$14:$AHD$108</definedName>
    <definedName name="КОЛ5552">data_1!$AGT$14:$AGT$108</definedName>
    <definedName name="КОЛ5604" localSheetId="11">data_1!#REF!</definedName>
    <definedName name="КОЛ5604">data_1!#REF!</definedName>
    <definedName name="КОЛ5605" localSheetId="11">data_1!#REF!</definedName>
    <definedName name="КОЛ5605">data_1!#REF!</definedName>
    <definedName name="КОЛ5606" localSheetId="11">data_1!#REF!</definedName>
    <definedName name="КОЛ5606">data_1!#REF!</definedName>
    <definedName name="КОЛ5607" localSheetId="11">data_1!#REF!</definedName>
    <definedName name="КОЛ5607">data_1!#REF!</definedName>
    <definedName name="КОЛ5608" localSheetId="11">data_1!#REF!</definedName>
    <definedName name="КОЛ5608">data_1!#REF!</definedName>
    <definedName name="КОЛ5609" localSheetId="11">data_1!#REF!</definedName>
    <definedName name="КОЛ5609">data_1!#REF!</definedName>
    <definedName name="КОЛ5610" localSheetId="11">data_1!#REF!</definedName>
    <definedName name="КОЛ5610">data_1!#REF!</definedName>
    <definedName name="КОЛ5611" localSheetId="11">data_1!#REF!</definedName>
    <definedName name="КОЛ5611">data_1!#REF!</definedName>
    <definedName name="КОЛ5612" localSheetId="11">data_1!#REF!</definedName>
    <definedName name="КОЛ5612">data_1!#REF!</definedName>
    <definedName name="КОЛ5613" localSheetId="11">data_1!#REF!</definedName>
    <definedName name="КОЛ5613">data_1!#REF!</definedName>
    <definedName name="КОЛ5614" localSheetId="11">data_1!#REF!</definedName>
    <definedName name="КОЛ5614">data_1!#REF!</definedName>
    <definedName name="КОЛ5615" localSheetId="11">data_1!#REF!</definedName>
    <definedName name="КОЛ5615">data_1!#REF!</definedName>
    <definedName name="КОЛ5616" localSheetId="11">data_1!#REF!</definedName>
    <definedName name="КОЛ5616">data_1!#REF!</definedName>
    <definedName name="КОЛ5619" localSheetId="11">data_1!#REF!</definedName>
    <definedName name="КОЛ5619">data_1!#REF!</definedName>
    <definedName name="КОЛ5621" localSheetId="11">data_1!#REF!</definedName>
    <definedName name="КОЛ5621">data_1!#REF!</definedName>
    <definedName name="КОЛ5623" localSheetId="11">data_1!#REF!</definedName>
    <definedName name="КОЛ5623">data_1!#REF!</definedName>
    <definedName name="КОЛ5651" localSheetId="11">data_1!#REF!</definedName>
    <definedName name="КОЛ5651">data_1!#REF!</definedName>
    <definedName name="КОЛ5652" localSheetId="11">data_1!#REF!</definedName>
    <definedName name="КОЛ5652">data_1!#REF!</definedName>
    <definedName name="КОЛ5704">data_1!$AJH$14:$AJH$108</definedName>
    <definedName name="КОЛ5705">data_1!$AJI$14:$AJI$108</definedName>
    <definedName name="КОЛ5706">data_1!$AJJ$14:$AJJ$108</definedName>
    <definedName name="КОЛ5707">data_1!$AJK$14:$AJK$108</definedName>
    <definedName name="КОЛ5708">data_1!$AJL$14:$AJL$108</definedName>
    <definedName name="КОЛ5709">data_1!$AJM$14:$AJM$108</definedName>
    <definedName name="КОЛ5710">data_1!$AJO$14:$AJO$108</definedName>
    <definedName name="КОЛ5711">data_1!$AJP$14:$AJP$108</definedName>
    <definedName name="КОЛ5712">data_1!$AJQ$14:$AJQ$108</definedName>
    <definedName name="КОЛ5713">data_1!$AJR$14:$AJR$108</definedName>
    <definedName name="КОЛ5714">data_1!$AJS$14:$AJS$108</definedName>
    <definedName name="КОЛ5715">data_1!$AJT$14:$AJT$108</definedName>
    <definedName name="КОЛ5716">data_1!$AJU$14:$AJU$108</definedName>
    <definedName name="КОЛ5719">data_1!$AJW$14:$AJW$108</definedName>
    <definedName name="КОЛ5721">data_1!$AJV$14:$AJV$108</definedName>
    <definedName name="КОЛ5723">data_1!$AJY$14:$AJY$108</definedName>
    <definedName name="КОЛ5751">data_1!$AJX$14:$AJX$108</definedName>
    <definedName name="КОЛ5752">data_1!$AJN$14:$AJN$108</definedName>
    <definedName name="КОЛ5804">data_1!$AJZ$14:$AJZ$108</definedName>
    <definedName name="КОЛ5805">data_1!$AKA$14:$AKA$108</definedName>
    <definedName name="КОЛ5806">data_1!$AKB$14:$AKB$108</definedName>
    <definedName name="КОЛ5807">data_1!$AKC$14:$AKC$108</definedName>
    <definedName name="КОЛ5808">data_1!$AKD$14:$AKD$108</definedName>
    <definedName name="КОЛ5809">data_1!$AKE$14:$AKE$108</definedName>
    <definedName name="КОЛ5810">data_1!$AKG$14:$AKG$108</definedName>
    <definedName name="КОЛ5811">data_1!$AKH$14:$AKH$108</definedName>
    <definedName name="КОЛ5812">data_1!$AKI$14:$AKI$108</definedName>
    <definedName name="КОЛ5813">data_1!$AKJ$14:$AKJ$108</definedName>
    <definedName name="КОЛ5814">data_1!$AKK$14:$AKK$108</definedName>
    <definedName name="КОЛ5815">data_1!$AKL$14:$AKL$108</definedName>
    <definedName name="КОЛ5816">data_1!$AKM$14:$AKM$108</definedName>
    <definedName name="КОЛ5819">data_1!$AKO$14:$AKO$108</definedName>
    <definedName name="КОЛ5821">data_1!$AKN$14:$AKN$108</definedName>
    <definedName name="КОЛ5823">data_1!$AKQ$14:$AKQ$108</definedName>
    <definedName name="КОЛ5851">data_1!$AKP$14:$AKP$108</definedName>
    <definedName name="КОЛ5852">data_1!$AKF$14:$AKF$108</definedName>
    <definedName name="КОЛ5904">data_1!$CB$14:$CB$108</definedName>
    <definedName name="КОЛ5905">data_1!$CC$14:$CC$108</definedName>
    <definedName name="КОЛ5906">data_1!$CD$14:$CD$108</definedName>
    <definedName name="КОЛ5907">data_1!$CE$14:$CE$108</definedName>
    <definedName name="КОЛ5908">data_1!$CF$14:$CF$108</definedName>
    <definedName name="КОЛ5909">data_1!$CG$14:$CG$108</definedName>
    <definedName name="КОЛ5910">data_1!$CI$14:$CI$108</definedName>
    <definedName name="КОЛ5911">data_1!$CJ$14:$CJ$108</definedName>
    <definedName name="КОЛ5912">data_1!$CK$14:$CK$108</definedName>
    <definedName name="КОЛ5913">data_1!$CL$14:$CL$108</definedName>
    <definedName name="КОЛ5914">data_1!$CM$14:$CM$108</definedName>
    <definedName name="КОЛ5915">data_1!$CN$14:$CN$108</definedName>
    <definedName name="КОЛ5916">data_1!$CO$14:$CO$108</definedName>
    <definedName name="КОЛ5919">data_1!$CQ$14:$CQ$108</definedName>
    <definedName name="КОЛ5921">data_1!$CP$14:$CP$108</definedName>
    <definedName name="КОЛ5923">data_1!$CS$14:$CS$108</definedName>
    <definedName name="КОЛ5951">data_1!$CR$14:$CR$108</definedName>
    <definedName name="КОЛ5952">data_1!$CH$14:$CH$108</definedName>
    <definedName name="КОЛ6004">data_1!$AHX$14:$AHX$108</definedName>
    <definedName name="КОЛ6005">data_1!$AHY$14:$AHY$108</definedName>
    <definedName name="КОЛ6006">data_1!$AHZ$14:$AHZ$108</definedName>
    <definedName name="КОЛ6007">data_1!$AIA$14:$AIA$108</definedName>
    <definedName name="КОЛ6008">data_1!$AIB$14:$AIB$108</definedName>
    <definedName name="КОЛ6009">data_1!$AIC$14:$AIC$108</definedName>
    <definedName name="КОЛ6010">data_1!$AIE$14:$AIE$108</definedName>
    <definedName name="КОЛ6011">data_1!$AIF$14:$AIF$108</definedName>
    <definedName name="КОЛ6012">data_1!$AIG$14:$AIG$108</definedName>
    <definedName name="КОЛ6013">data_1!$AIH$14:$AIH$108</definedName>
    <definedName name="КОЛ6014">data_1!$AII$14:$AII$108</definedName>
    <definedName name="КОЛ6015">data_1!$AIJ$14:$AIJ$108</definedName>
    <definedName name="КОЛ6016">data_1!$AIK$14:$AIK$108</definedName>
    <definedName name="КОЛ6019">data_1!$AIM$14:$AIM$108</definedName>
    <definedName name="КОЛ6021">data_1!$AIL$14:$AIL$108</definedName>
    <definedName name="КОЛ6023">data_1!$AIO$14:$AIO$108</definedName>
    <definedName name="КОЛ6051">data_1!$AIN$14:$AIN$108</definedName>
    <definedName name="КОЛ6052">data_1!$AID$14:$AID$108</definedName>
    <definedName name="КОЛ6104">data_1!$YX$14:$YX$108</definedName>
    <definedName name="КОЛ6105">data_1!$YY$14:$YY$108</definedName>
    <definedName name="КОЛ6106">data_1!$YZ$14:$YZ$108</definedName>
    <definedName name="КОЛ6107">data_1!$ZA$14:$ZA$108</definedName>
    <definedName name="КОЛ6108">data_1!$ZB$14:$ZB$108</definedName>
    <definedName name="КОЛ6109">data_1!$ZC$14:$ZC$108</definedName>
    <definedName name="КОЛ6110">data_1!$ZE$14:$ZE$108</definedName>
    <definedName name="КОЛ6111">data_1!$ZF$14:$ZF$108</definedName>
    <definedName name="КОЛ6112">data_1!$ZG$14:$ZG$108</definedName>
    <definedName name="КОЛ6113">data_1!$ZH$14:$ZH$108</definedName>
    <definedName name="КОЛ6114">data_1!$ZI$14:$ZI$108</definedName>
    <definedName name="КОЛ6115">data_1!$ZJ$14:$ZJ$108</definedName>
    <definedName name="КОЛ6116">data_1!$ZK$14:$ZK$108</definedName>
    <definedName name="КОЛ6119">data_1!$ZM$14:$ZM$108</definedName>
    <definedName name="КОЛ6121">data_1!$ZL$14:$ZL$108</definedName>
    <definedName name="КОЛ6123">data_1!$ZO$14:$ZO$108</definedName>
    <definedName name="КОЛ6151">data_1!$ZN$14:$ZN$108</definedName>
    <definedName name="КОЛ6152">data_1!$ZD$14:$ZD$108</definedName>
    <definedName name="КОЛ6204">data_1!$JR$14:$JR$108</definedName>
    <definedName name="КОЛ6205">data_1!$JS$14:$JS$108</definedName>
    <definedName name="КОЛ6206">data_1!$JT$14:$JT$108</definedName>
    <definedName name="КОЛ6207">data_1!$JU$14:$JU$108</definedName>
    <definedName name="КОЛ6208">data_1!$JV$14:$JV$108</definedName>
    <definedName name="КОЛ6209">data_1!$JW$14:$JW$108</definedName>
    <definedName name="КОЛ6210">data_1!$JY$14:$JY$108</definedName>
    <definedName name="КОЛ6211">data_1!$JZ$14:$JZ$108</definedName>
    <definedName name="КОЛ6212">data_1!$KA$14:$KA$108</definedName>
    <definedName name="КОЛ6213">data_1!$KB$14:$KB$108</definedName>
    <definedName name="КОЛ6214">data_1!$KC$14:$KC$108</definedName>
    <definedName name="КОЛ6215">data_1!$KD$14:$KD$108</definedName>
    <definedName name="КОЛ6216">data_1!$KE$14:$KE$108</definedName>
    <definedName name="КОЛ6219">data_1!$KG$14:$KG$108</definedName>
    <definedName name="КОЛ6221">data_1!$KF$14:$KF$108</definedName>
    <definedName name="КОЛ6223">data_1!$KI$14:$KI$108</definedName>
    <definedName name="КОЛ6251">data_1!$KH$14:$KH$108</definedName>
    <definedName name="КОЛ6252">data_1!$JX$14:$JX$108</definedName>
    <definedName name="КОЛ6604">data_1!$DL$14:$DL$108</definedName>
    <definedName name="КОЛ6605">data_1!$DM$14:$DM$108</definedName>
    <definedName name="КОЛ6606">data_1!$DN$14:$DN$108</definedName>
    <definedName name="КОЛ6607">data_1!$DO$14:$DO$108</definedName>
    <definedName name="КОЛ6608">data_1!$DP$14:$DP$108</definedName>
    <definedName name="КОЛ6609">data_1!$DQ$14:$DQ$108</definedName>
    <definedName name="КОЛ6610">data_1!$DS$14:$DS$108</definedName>
    <definedName name="КОЛ6611">data_1!$DT$14:$DT$108</definedName>
    <definedName name="КОЛ6612">data_1!$DU$14:$DU$108</definedName>
    <definedName name="КОЛ6613">data_1!$DV$14:$DV$108</definedName>
    <definedName name="КОЛ6614">data_1!$DW$14:$DW$108</definedName>
    <definedName name="КОЛ6615">data_1!$DX$14:$DX$108</definedName>
    <definedName name="КОЛ6616">data_1!$DY$14:$DY$108</definedName>
    <definedName name="КОЛ6619">data_1!$EA$14:$EA$108</definedName>
    <definedName name="КОЛ6621">data_1!$DZ$14:$DZ$108</definedName>
    <definedName name="КОЛ6623">data_1!$EC$14:$EC$108</definedName>
    <definedName name="КОЛ6651">data_1!$EB$14:$EB$108</definedName>
    <definedName name="КОЛ6652">data_1!$DR$14:$DR$108</definedName>
    <definedName name="КОЛ6704">data_1!$ED$14:$ED$108</definedName>
    <definedName name="КОЛ6705">data_1!$EE$14:$EE$108</definedName>
    <definedName name="КОЛ6706">data_1!$EF$14:$EF$108</definedName>
    <definedName name="КОЛ6707">data_1!$EG$14:$EG$108</definedName>
    <definedName name="КОЛ6708">data_1!$EH$14:$EH$108</definedName>
    <definedName name="КОЛ6709">data_1!$EI$14:$EI$108</definedName>
    <definedName name="КОЛ6710">data_1!$EK$14:$EK$108</definedName>
    <definedName name="КОЛ6711">data_1!$EL$14:$EL$108</definedName>
    <definedName name="КОЛ6712">data_1!$EM$14:$EM$108</definedName>
    <definedName name="КОЛ6713">data_1!$EN$14:$EN$108</definedName>
    <definedName name="КОЛ6714">data_1!$EO$14:$EO$108</definedName>
    <definedName name="КОЛ6715">data_1!$EP$14:$EP$108</definedName>
    <definedName name="КОЛ6716">data_1!$EQ$14:$EQ$108</definedName>
    <definedName name="КОЛ6719">data_1!$ES$14:$ES$108</definedName>
    <definedName name="КОЛ6721">data_1!$ER$14:$ER$108</definedName>
    <definedName name="КОЛ6723">data_1!$EU$14:$EU$108</definedName>
    <definedName name="КОЛ6751">data_1!$ET$14:$ET$108</definedName>
    <definedName name="КОЛ6752">data_1!$EJ$14:$EJ$108</definedName>
    <definedName name="КОЛ6904">data_1!$AKR$14:$AKR$108</definedName>
    <definedName name="КОЛ6905">data_1!$AKS$14:$AKS$108</definedName>
    <definedName name="КОЛ6906">data_1!$AKT$14:$AKT$108</definedName>
    <definedName name="КОЛ6907">data_1!$AKU$14:$AKU$108</definedName>
    <definedName name="КОЛ6908">data_1!$AKV$14:$AKV$108</definedName>
    <definedName name="КОЛ6909">data_1!$AKW$14:$AKW$108</definedName>
    <definedName name="КОЛ6910">data_1!$AKY$14:$AKY$108</definedName>
    <definedName name="КОЛ6911">data_1!$AKZ$14:$AKZ$108</definedName>
    <definedName name="КОЛ6912">data_1!$ALA$14:$ALA$108</definedName>
    <definedName name="КОЛ6913">data_1!$ALB$14:$ALB$108</definedName>
    <definedName name="КОЛ6914">data_1!$ALC$14:$ALC$108</definedName>
    <definedName name="КОЛ6915">data_1!$ALD$14:$ALD$108</definedName>
    <definedName name="КОЛ6916">data_1!$ALE$14:$ALE$108</definedName>
    <definedName name="КОЛ6919">data_1!$ALG$14:$ALG$108</definedName>
    <definedName name="КОЛ6921">data_1!$ALF$14:$ALF$108</definedName>
    <definedName name="КОЛ6923">data_1!$ALI$14:$ALI$108</definedName>
    <definedName name="КОЛ6951">data_1!$ALH$14:$ALH$108</definedName>
    <definedName name="КОЛ6952">data_1!$AKX$14:$AKX$108</definedName>
    <definedName name="КОЛ7004">data_1!$LT$14:$LT$108</definedName>
    <definedName name="КОЛ7005">data_1!$LU$14:$LU$108</definedName>
    <definedName name="КОЛ7006">data_1!$LV$14:$LV$108</definedName>
    <definedName name="КОЛ7007">data_1!$LW$14:$LW$108</definedName>
    <definedName name="КОЛ7008">data_1!$LX$14:$LX$108</definedName>
    <definedName name="КОЛ7009">data_1!$LY$14:$LY$108</definedName>
    <definedName name="КОЛ7010">data_1!$MA$14:$MA$108</definedName>
    <definedName name="КОЛ7011">data_1!$MB$14:$MB$108</definedName>
    <definedName name="КОЛ7012">data_1!$MC$14:$MC$108</definedName>
    <definedName name="КОЛ7013">data_1!$MD$14:$MD$108</definedName>
    <definedName name="КОЛ7014">data_1!$ME$14:$ME$108</definedName>
    <definedName name="КОЛ7015">data_1!$MF$14:$MF$108</definedName>
    <definedName name="КОЛ7016">data_1!$MG$14:$MG$108</definedName>
    <definedName name="КОЛ7019">data_1!$MI$14:$MI$108</definedName>
    <definedName name="КОЛ7021">data_1!$MH$14:$MH$108</definedName>
    <definedName name="КОЛ7023">data_1!$MK$14:$MK$108</definedName>
    <definedName name="КОЛ7051">data_1!$MJ$14:$MJ$108</definedName>
    <definedName name="КОЛ7052">data_1!$LZ$14:$LZ$108</definedName>
    <definedName name="КОЛ7104">data_1!$WV$14:$WV$108</definedName>
    <definedName name="КОЛ7105">data_1!$WW$14:$WW$108</definedName>
    <definedName name="КОЛ7106">data_1!$WX$14:$WX$108</definedName>
    <definedName name="КОЛ7107">data_1!$WY$14:$WY$108</definedName>
    <definedName name="КОЛ7108">data_1!$WZ$14:$WZ$108</definedName>
    <definedName name="КОЛ7109">data_1!$XA$14:$XA$108</definedName>
    <definedName name="КОЛ7110">data_1!$XC$14:$XC$108</definedName>
    <definedName name="КОЛ7111">data_1!$XD$14:$XD$108</definedName>
    <definedName name="КОЛ7112">data_1!$XE$14:$XE$108</definedName>
    <definedName name="КОЛ7113">data_1!$XF$14:$XF$108</definedName>
    <definedName name="КОЛ7114">data_1!$XG$14:$XG$108</definedName>
    <definedName name="КОЛ7115">data_1!$XH$14:$XH$108</definedName>
    <definedName name="КОЛ7116">data_1!$XI$14:$XI$108</definedName>
    <definedName name="КОЛ7119">data_1!$XK$14:$XK$108</definedName>
    <definedName name="КОЛ7121">data_1!$XJ$14:$XJ$108</definedName>
    <definedName name="КОЛ7123">data_1!$XM$14:$XM$108</definedName>
    <definedName name="КОЛ7151">data_1!$XL$14:$XL$108</definedName>
    <definedName name="КОЛ7152">data_1!$XB$14:$XB$108</definedName>
    <definedName name="КОЛ7204">data_1!$UT$14:$UT$108</definedName>
    <definedName name="КОЛ7205">data_1!$UU$14:$UU$108</definedName>
    <definedName name="КОЛ7206">data_1!$UV$14:$UV$108</definedName>
    <definedName name="КОЛ7207">data_1!$UW$14:$UW$108</definedName>
    <definedName name="КОЛ7208">data_1!$UX$14:$UX$108</definedName>
    <definedName name="КОЛ7209">data_1!$UY$14:$UY$108</definedName>
    <definedName name="КОЛ7210">data_1!$VA$14:$VA$108</definedName>
    <definedName name="КОЛ7211">data_1!$VB$14:$VB$108</definedName>
    <definedName name="КОЛ7212">data_1!$VC$14:$VC$108</definedName>
    <definedName name="КОЛ7213">data_1!$VD$14:$VD$108</definedName>
    <definedName name="КОЛ7214">data_1!$VE$14:$VE$108</definedName>
    <definedName name="КОЛ7215">data_1!$VF$14:$VF$108</definedName>
    <definedName name="КОЛ7216">data_1!$VG$14:$VG$108</definedName>
    <definedName name="КОЛ7219">data_1!$VI$14:$VI$108</definedName>
    <definedName name="КОЛ7221">data_1!$VH$14:$VH$108</definedName>
    <definedName name="КОЛ7223">data_1!$VK$14:$VK$108</definedName>
    <definedName name="КОЛ7251">data_1!$VJ$14:$VJ$108</definedName>
    <definedName name="КОЛ7252">data_1!$UZ$14:$UZ$108</definedName>
    <definedName name="КОЛ7304">data_1!$VL$14:$VL$108</definedName>
    <definedName name="КОЛ7305">data_1!$VM$14:$VM$108</definedName>
    <definedName name="КОЛ7306">data_1!$VN$14:$VN$108</definedName>
    <definedName name="КОЛ7307">data_1!$VO$14:$VO$108</definedName>
    <definedName name="КОЛ7308">data_1!$VP$14:$VP$108</definedName>
    <definedName name="КОЛ7309">data_1!$VQ$14:$VQ$108</definedName>
    <definedName name="КОЛ7310">data_1!$VS$14:$VS$108</definedName>
    <definedName name="КОЛ7311">data_1!$VT$14:$VT$108</definedName>
    <definedName name="КОЛ7312">data_1!$VU$14:$VU$108</definedName>
    <definedName name="КОЛ7313">data_1!$VV$14:$VV$108</definedName>
    <definedName name="КОЛ7314">data_1!$VW$14:$VW$108</definedName>
    <definedName name="КОЛ7315">data_1!$VX$14:$VX$108</definedName>
    <definedName name="КОЛ7316">data_1!$VY$14:$VY$108</definedName>
    <definedName name="КОЛ7319">data_1!$WA$14:$WA$108</definedName>
    <definedName name="КОЛ7321">data_1!$VZ$14:$VZ$108</definedName>
    <definedName name="КОЛ7323">data_1!$WC$14:$WC$108</definedName>
    <definedName name="КОЛ7351">data_1!$WB$14:$WB$108</definedName>
    <definedName name="КОЛ7352">data_1!$VR$14:$VR$108</definedName>
    <definedName name="КОЛ7404">data_1!$WD$14:$WD$108</definedName>
    <definedName name="КОЛ7405">data_1!$WE$14:$WE$108</definedName>
    <definedName name="КОЛ7406">data_1!$WF$14:$WF$108</definedName>
    <definedName name="КОЛ7407">data_1!$WG$14:$WG$108</definedName>
    <definedName name="КОЛ7408">data_1!$WH$14:$WH$108</definedName>
    <definedName name="КОЛ7409">data_1!$WI$14:$WI$108</definedName>
    <definedName name="КОЛ7410">data_1!$WK$14:$WK$108</definedName>
    <definedName name="КОЛ7411">data_1!$WL$14:$WL$108</definedName>
    <definedName name="КОЛ7412">data_1!$WM$14:$WM$108</definedName>
    <definedName name="КОЛ7413">data_1!$WN$14:$WN$108</definedName>
    <definedName name="КОЛ7414">data_1!$WO$14:$WO$108</definedName>
    <definedName name="КОЛ7415">data_1!$WP$14:$WP$108</definedName>
    <definedName name="КОЛ7416">data_1!$WQ$14:$WQ$108</definedName>
    <definedName name="КОЛ7419">data_1!$WS$14:$WS$108</definedName>
    <definedName name="КОЛ7421">data_1!$WR$14:$WR$108</definedName>
    <definedName name="КОЛ7423">data_1!$WU$14:$WU$108</definedName>
    <definedName name="КОЛ7451">data_1!$WT$14:$WT$108</definedName>
    <definedName name="КОЛ7452">data_1!$WJ$14:$WJ$108</definedName>
    <definedName name="КОЛ7504">data_1!$XN$14:$XN$108</definedName>
    <definedName name="КОЛ7505">data_1!$XO$14:$XO$108</definedName>
    <definedName name="КОЛ7506">data_1!$XP$14:$XP$108</definedName>
    <definedName name="КОЛ7507">data_1!$XQ$14:$XQ$108</definedName>
    <definedName name="КОЛ7508">data_1!$XR$14:$XR$108</definedName>
    <definedName name="КОЛ7509">data_1!$XS$14:$XS$108</definedName>
    <definedName name="КОЛ7510">data_1!$XU$14:$XU$108</definedName>
    <definedName name="КОЛ7511">data_1!$XV$14:$XV$108</definedName>
    <definedName name="КОЛ7512">data_1!$XW$14:$XW$108</definedName>
    <definedName name="КОЛ7513">data_1!$XX$14:$XX$108</definedName>
    <definedName name="КОЛ7514">data_1!$XY$14:$XY$108</definedName>
    <definedName name="КОЛ7515">data_1!$XZ$14:$XZ$108</definedName>
    <definedName name="КОЛ7516">data_1!$YA$14:$YA$108</definedName>
    <definedName name="КОЛ7519">data_1!$YC$14:$YC$108</definedName>
    <definedName name="КОЛ7521">data_1!$YB$14:$YB$108</definedName>
    <definedName name="КОЛ7523">data_1!$YE$14:$YE$108</definedName>
    <definedName name="КОЛ7551">data_1!$YD$14:$YD$108</definedName>
    <definedName name="КОЛ7552">data_1!$XT$14:$XT$108</definedName>
    <definedName name="КОЛ7604">data_1!$YF$14:$YF$108</definedName>
    <definedName name="КОЛ7605">data_1!$YG$14:$YG$108</definedName>
    <definedName name="КОЛ7606">data_1!$YH$14:$YH$108</definedName>
    <definedName name="КОЛ7607">data_1!$YI$14:$YI$108</definedName>
    <definedName name="КОЛ7608">data_1!$YJ$14:$YJ$108</definedName>
    <definedName name="КОЛ7609">data_1!$YK$14:$YK$108</definedName>
    <definedName name="КОЛ7610">data_1!$YM$14:$YM$108</definedName>
    <definedName name="КОЛ7611">data_1!$YN$14:$YN$108</definedName>
    <definedName name="КОЛ7612">data_1!$YO$14:$YO$108</definedName>
    <definedName name="КОЛ7613">data_1!$YP$14:$YP$108</definedName>
    <definedName name="КОЛ7614">data_1!$YQ$14:$YQ$108</definedName>
    <definedName name="КОЛ7615">data_1!$YR$14:$YR$108</definedName>
    <definedName name="КОЛ7616">data_1!$YS$14:$YS$108</definedName>
    <definedName name="КОЛ7619">data_1!$YU$14:$YU$108</definedName>
    <definedName name="КОЛ7621">data_1!$YT$14:$YT$108</definedName>
    <definedName name="КОЛ7623">data_1!$YW$14:$YW$108</definedName>
    <definedName name="КОЛ7651">data_1!$YV$14:$YV$108</definedName>
    <definedName name="КОЛ7652">data_1!$YL$14:$YL$108</definedName>
    <definedName name="КОЛ7704">data_1!$HP$14:$HP$108</definedName>
    <definedName name="КОЛ7705">data_1!$HQ$14:$HQ$108</definedName>
    <definedName name="КОЛ7706">data_1!$HR$14:$HR$108</definedName>
    <definedName name="КОЛ7707">data_1!$HS$14:$HS$108</definedName>
    <definedName name="КОЛ7708">data_1!$HT$14:$HT$108</definedName>
    <definedName name="КОЛ7709">data_1!$HU$14:$HU$108</definedName>
    <definedName name="КОЛ7710">data_1!$HW$14:$HW$108</definedName>
    <definedName name="КОЛ7711">data_1!$HX$14:$HX$108</definedName>
    <definedName name="КОЛ7712">data_1!$HY$14:$HY$108</definedName>
    <definedName name="КОЛ7713">data_1!$HZ$14:$HZ$108</definedName>
    <definedName name="КОЛ7714">data_1!$IA$14:$IA$108</definedName>
    <definedName name="КОЛ7715">data_1!$IB$14:$IB$108</definedName>
    <definedName name="КОЛ7716">data_1!$IC$14:$IC$108</definedName>
    <definedName name="КОЛ7719">data_1!$IE$14:$IE$108</definedName>
    <definedName name="КОЛ7721">data_1!$ID$14:$ID$108</definedName>
    <definedName name="КОЛ7723">data_1!$IG$14:$IG$108</definedName>
    <definedName name="КОЛ7751">data_1!$IF$14:$IF$108</definedName>
    <definedName name="КОЛ7752">data_1!$HV$14:$HV$108</definedName>
    <definedName name="КОЛ7804">data_1!$IZ$14:$IZ$108</definedName>
    <definedName name="КОЛ7805">data_1!$JA$14:$JA$108</definedName>
    <definedName name="КОЛ7806">data_1!$JB$14:$JB$108</definedName>
    <definedName name="КОЛ7807">data_1!$JC$14:$JC$108</definedName>
    <definedName name="КОЛ7808">data_1!$JD$14:$JD$108</definedName>
    <definedName name="КОЛ7809">data_1!$JE$14:$JE$108</definedName>
    <definedName name="КОЛ7810">data_1!$JG$14:$JG$108</definedName>
    <definedName name="КОЛ7811">data_1!$JH$14:$JH$108</definedName>
    <definedName name="КОЛ7812">data_1!$JI$14:$JI$108</definedName>
    <definedName name="КОЛ7813">data_1!$JJ$14:$JJ$108</definedName>
    <definedName name="КОЛ7814">data_1!$JK$14:$JK$108</definedName>
    <definedName name="КОЛ7815">data_1!$JL$14:$JL$108</definedName>
    <definedName name="КОЛ7816">data_1!$JM$14:$JM$108</definedName>
    <definedName name="КОЛ7819">data_1!$JO$14:$JO$108</definedName>
    <definedName name="КОЛ7821">data_1!$JN$14:$JN$108</definedName>
    <definedName name="КОЛ7823">data_1!$JQ$14:$JQ$108</definedName>
    <definedName name="КОЛ7851">data_1!$JP$14:$JP$108</definedName>
    <definedName name="КОЛ7852">data_1!$JF$14:$JF$108</definedName>
    <definedName name="КОЛ7904">data_1!$FN$14:$FN$108</definedName>
    <definedName name="КОЛ7905">data_1!$FO$14:$FO$108</definedName>
    <definedName name="КОЛ7906">data_1!$FP$14:$FP$108</definedName>
    <definedName name="КОЛ7907">data_1!$FQ$14:$FQ$108</definedName>
    <definedName name="КОЛ7908">data_1!$FR$14:$FR$108</definedName>
    <definedName name="КОЛ7909">data_1!$FS$14:$FS$108</definedName>
    <definedName name="КОЛ7910">data_1!$FU$14:$FU$108</definedName>
    <definedName name="КОЛ7911">data_1!$FV$14:$FV$108</definedName>
    <definedName name="КОЛ7912">data_1!$FW$14:$FW$108</definedName>
    <definedName name="КОЛ7913">data_1!$FX$14:$FX$108</definedName>
    <definedName name="КОЛ7914">data_1!$FY$14:$FY$108</definedName>
    <definedName name="КОЛ7915">data_1!$FZ$14:$FZ$108</definedName>
    <definedName name="КОЛ7916">data_1!$GA$14:$GA$108</definedName>
    <definedName name="КОЛ7919">data_1!$GC$14:$GC$108</definedName>
    <definedName name="КОЛ7921">data_1!$GB$14:$GB$108</definedName>
    <definedName name="КОЛ7923">data_1!$GE$14:$GE$108</definedName>
    <definedName name="КОЛ7951">data_1!$GD$14:$GD$108</definedName>
    <definedName name="КОЛ7952">data_1!$FT$14:$FT$108</definedName>
    <definedName name="КОЛ8004">data_1!$EV$14:$EV$108</definedName>
    <definedName name="КОЛ8005">data_1!$EW$14:$EW$108</definedName>
    <definedName name="КОЛ8006">data_1!$EX$14:$EX$108</definedName>
    <definedName name="КОЛ8007">data_1!$EY$14:$EY$108</definedName>
    <definedName name="КОЛ8008">data_1!$EZ$14:$EZ$108</definedName>
    <definedName name="КОЛ8009">data_1!$FA$14:$FA$108</definedName>
    <definedName name="КОЛ8010">data_1!$FC$14:$FC$108</definedName>
    <definedName name="КОЛ8011">data_1!$FD$14:$FD$108</definedName>
    <definedName name="КОЛ8012">data_1!$FE$14:$FE$108</definedName>
    <definedName name="КОЛ8013">data_1!$FF$14:$FF$108</definedName>
    <definedName name="КОЛ8014">data_1!$FG$14:$FG$108</definedName>
    <definedName name="КОЛ8015">data_1!$FH$14:$FH$108</definedName>
    <definedName name="КОЛ8016">data_1!$FI$14:$FI$108</definedName>
    <definedName name="КОЛ8019">data_1!$FK$14:$FK$108</definedName>
    <definedName name="КОЛ8021">data_1!$FJ$14:$FJ$108</definedName>
    <definedName name="КОЛ8023">data_1!$FM$14:$FM$108</definedName>
    <definedName name="КОЛ8051">data_1!$FL$14:$FL$108</definedName>
    <definedName name="КОЛ8052">data_1!$FB$14:$FB$108</definedName>
    <definedName name="КОЛ8104">data_1!$GF$14:$GF$108</definedName>
    <definedName name="КОЛ8105">data_1!$GG$14:$GG$108</definedName>
    <definedName name="КОЛ8106">data_1!$GH$14:$GH$108</definedName>
    <definedName name="КОЛ8107">data_1!$GI$14:$GI$108</definedName>
    <definedName name="КОЛ8108">data_1!$GJ$14:$GJ$108</definedName>
    <definedName name="КОЛ8109">data_1!$GK$14:$GK$108</definedName>
    <definedName name="КОЛ8110">data_1!$GM$14:$GM$108</definedName>
    <definedName name="КОЛ8111">data_1!$GN$14:$GN$108</definedName>
    <definedName name="КОЛ8112">data_1!$GO$14:$GO$108</definedName>
    <definedName name="КОЛ8113">data_1!$GP$14:$GP$108</definedName>
    <definedName name="КОЛ8114">data_1!$GQ$14:$GQ$108</definedName>
    <definedName name="КОЛ8115">data_1!$GR$14:$GR$108</definedName>
    <definedName name="КОЛ8116">data_1!$GS$14:$GS$108</definedName>
    <definedName name="КОЛ8119">data_1!$GU$14:$GU$108</definedName>
    <definedName name="КОЛ8121">data_1!$GT$14:$GT$108</definedName>
    <definedName name="КОЛ8123">data_1!$GW$14:$GW$108</definedName>
    <definedName name="КОЛ8151">data_1!$GV$14:$GV$108</definedName>
    <definedName name="КОЛ8152">data_1!$GL$14:$GL$108</definedName>
    <definedName name="КОЛ8204">data_1!$ALJ$14:$ALJ$108</definedName>
    <definedName name="КОЛ8205">data_1!$ALK$14:$ALK$108</definedName>
    <definedName name="КОЛ8206">data_1!$ALL$14:$ALL$108</definedName>
    <definedName name="КОЛ8207">data_1!$ALM$14:$ALM$108</definedName>
    <definedName name="КОЛ8208">data_1!$ALN$14:$ALN$108</definedName>
    <definedName name="КОЛ8209">data_1!$ALO$14:$ALO$108</definedName>
    <definedName name="КОЛ8210">data_1!$ALQ$14:$ALQ$108</definedName>
    <definedName name="КОЛ8211">data_1!$ALR$14:$ALR$108</definedName>
    <definedName name="КОЛ8212">data_1!$ALS$14:$ALS$108</definedName>
    <definedName name="КОЛ8213">data_1!$ALT$14:$ALT$108</definedName>
    <definedName name="КОЛ8214">data_1!$ALU$14:$ALU$108</definedName>
    <definedName name="КОЛ8215">data_1!$ALV$14:$ALV$108</definedName>
    <definedName name="КОЛ8216">data_1!$ALW$14:$ALW$108</definedName>
    <definedName name="КОЛ8219">data_1!$ALY$14:$ALY$108</definedName>
    <definedName name="КОЛ8221">data_1!$ALX$14:$ALX$108</definedName>
    <definedName name="КОЛ8223">data_1!$AMA$14:$AMA$108</definedName>
    <definedName name="КОЛ8251">data_1!$ALZ$14:$ALZ$108</definedName>
    <definedName name="КОЛ8252">data_1!$ALP$14:$ALP$108</definedName>
    <definedName name="КОЛ8304">data_1!$AMB$14:$AMB$108</definedName>
    <definedName name="КОЛ8305">data_1!$AMC$14:$AMC$108</definedName>
    <definedName name="КОЛ8306">data_1!$AMD$14:$AMD$108</definedName>
    <definedName name="КОЛ8307">data_1!$AME$14:$AME$108</definedName>
    <definedName name="КОЛ8308">data_1!$AMF$14:$AMF$108</definedName>
    <definedName name="КОЛ8309">data_1!$AMG$14:$AMG$108</definedName>
    <definedName name="КОЛ8310">data_1!$AMI$14:$AMI$108</definedName>
    <definedName name="КОЛ8311">data_1!$AMJ$14:$AMJ$108</definedName>
    <definedName name="КОЛ8312">data_1!$AMK$14:$AMK$108</definedName>
    <definedName name="КОЛ8313">data_1!$AML$14:$AML$108</definedName>
    <definedName name="КОЛ8314">data_1!$AMM$14:$AMM$108</definedName>
    <definedName name="КОЛ8315">data_1!$AMN$14:$AMN$108</definedName>
    <definedName name="КОЛ8316">data_1!$AMO$14:$AMO$108</definedName>
    <definedName name="КОЛ8321">data_1!$AMP$14:$AMP$108</definedName>
    <definedName name="КОЛ8323">data_1!$AMS$14:$AMS$108</definedName>
    <definedName name="КОЛ8351">data_1!$AMR$14:$AMR$108</definedName>
    <definedName name="КОЛ8352">data_1!$AMH$14:$AMH$108</definedName>
    <definedName name="КолонкиМатрица">#REF!</definedName>
    <definedName name="МассивИтоговФО">dataФО!$F$13:$ANK$23</definedName>
    <definedName name="_xlnm.Print_Area" localSheetId="8">'1.3 и 1.4'!$A$1:$FF$105</definedName>
    <definedName name="_xlnm.Print_Area" localSheetId="11">'2'!$A$1:$R$105</definedName>
    <definedName name="_xlnm.Print_Area" localSheetId="12">'3'!$A$1:$R$105</definedName>
    <definedName name="_xlnm.Print_Area" localSheetId="14">'5'!$A$1:$R$105</definedName>
    <definedName name="_xlnm.Print_Area" localSheetId="15">'6'!$A$1:$R$105</definedName>
    <definedName name="_xlnm.Print_Area" localSheetId="16">'7'!$A$1:$R$105</definedName>
    <definedName name="_xlnm.Print_Area" localSheetId="17">'8'!$A$1:$R$105</definedName>
    <definedName name="_xlnm.Print_Area" localSheetId="4">Итого!$A$1:$S$108</definedName>
    <definedName name="Размерность">Итого!#REF!</definedName>
    <definedName name="РегионыВыбор">#REF!</definedName>
    <definedName name="РегионыМатрица">#REF!</definedName>
    <definedName name="ФОвыбор">#REF!</definedName>
    <definedName name="ФОматрица">#REF!</definedName>
  </definedNames>
  <calcPr calcId="145621"/>
</workbook>
</file>

<file path=xl/calcChain.xml><?xml version="1.0" encoding="utf-8"?>
<calcChain xmlns="http://schemas.openxmlformats.org/spreadsheetml/2006/main">
  <c r="AMB15" i="102" l="1"/>
  <c r="AMC15" i="102"/>
  <c r="AMD15" i="102"/>
  <c r="AME15" i="102"/>
  <c r="AMF15" i="102"/>
  <c r="AMG15" i="102"/>
  <c r="AMH15" i="102"/>
  <c r="AMI15" i="102"/>
  <c r="AMJ15" i="102"/>
  <c r="AMK15" i="102"/>
  <c r="AML15" i="102"/>
  <c r="AMM15" i="102"/>
  <c r="AMN15" i="102"/>
  <c r="AMO15" i="102"/>
  <c r="AMP15" i="102"/>
  <c r="AMQ15" i="102"/>
  <c r="AMR15" i="102"/>
  <c r="AMS15" i="102"/>
  <c r="AMT15" i="102"/>
  <c r="AMU15" i="102"/>
  <c r="AMV15" i="102"/>
  <c r="AMW15" i="102"/>
  <c r="AMX15" i="102"/>
  <c r="AMY15" i="102"/>
  <c r="AMZ15" i="102"/>
  <c r="ANA15" i="102"/>
  <c r="ANB15" i="102"/>
  <c r="ANC15" i="102"/>
  <c r="AND15" i="102"/>
  <c r="ANE15" i="102"/>
  <c r="ANF15" i="102"/>
  <c r="ANG15" i="102"/>
  <c r="ANH15" i="102"/>
  <c r="ANI15" i="102"/>
  <c r="ANJ15" i="102"/>
  <c r="ANK15" i="102"/>
  <c r="AMB16" i="102"/>
  <c r="AMC16" i="102"/>
  <c r="AMD16" i="102"/>
  <c r="AME16" i="102"/>
  <c r="AMF16" i="102"/>
  <c r="AMG16" i="102"/>
  <c r="AMH16" i="102"/>
  <c r="AMI16" i="102"/>
  <c r="AMJ16" i="102"/>
  <c r="AMK16" i="102"/>
  <c r="AML16" i="102"/>
  <c r="AMM16" i="102"/>
  <c r="AMN16" i="102"/>
  <c r="AMO16" i="102"/>
  <c r="AMP16" i="102"/>
  <c r="AMQ16" i="102"/>
  <c r="AMR16" i="102"/>
  <c r="AMS16" i="102"/>
  <c r="AMT16" i="102"/>
  <c r="AMU16" i="102"/>
  <c r="AMV16" i="102"/>
  <c r="AMW16" i="102"/>
  <c r="AMX16" i="102"/>
  <c r="AMY16" i="102"/>
  <c r="AMZ16" i="102"/>
  <c r="ANA16" i="102"/>
  <c r="ANB16" i="102"/>
  <c r="ANC16" i="102"/>
  <c r="AND16" i="102"/>
  <c r="ANE16" i="102"/>
  <c r="ANF16" i="102"/>
  <c r="ANG16" i="102"/>
  <c r="ANH16" i="102"/>
  <c r="ANI16" i="102"/>
  <c r="ANJ16" i="102"/>
  <c r="ANK16" i="102"/>
  <c r="AMB17" i="102"/>
  <c r="AMC17" i="102"/>
  <c r="AMD17" i="102"/>
  <c r="AME17" i="102"/>
  <c r="AMF17" i="102"/>
  <c r="AMG17" i="102"/>
  <c r="AMH17" i="102"/>
  <c r="AMI17" i="102"/>
  <c r="AMJ17" i="102"/>
  <c r="AMK17" i="102"/>
  <c r="AML17" i="102"/>
  <c r="AMM17" i="102"/>
  <c r="AMN17" i="102"/>
  <c r="AMO17" i="102"/>
  <c r="AMP17" i="102"/>
  <c r="AMQ17" i="102"/>
  <c r="AMR17" i="102"/>
  <c r="AMS17" i="102"/>
  <c r="AMT17" i="102"/>
  <c r="AMU17" i="102"/>
  <c r="AMV17" i="102"/>
  <c r="AMW17" i="102"/>
  <c r="AMX17" i="102"/>
  <c r="AMY17" i="102"/>
  <c r="AMZ17" i="102"/>
  <c r="ANA17" i="102"/>
  <c r="ANB17" i="102"/>
  <c r="ANC17" i="102"/>
  <c r="AND17" i="102"/>
  <c r="ANE17" i="102"/>
  <c r="ANF17" i="102"/>
  <c r="ANG17" i="102"/>
  <c r="ANH17" i="102"/>
  <c r="ANI17" i="102"/>
  <c r="ANJ17" i="102"/>
  <c r="ANK17" i="102"/>
  <c r="AMB18" i="102"/>
  <c r="AMC18" i="102"/>
  <c r="AMD18" i="102"/>
  <c r="AME18" i="102"/>
  <c r="AMF18" i="102"/>
  <c r="AMG18" i="102"/>
  <c r="AMH18" i="102"/>
  <c r="AMI18" i="102"/>
  <c r="AMJ18" i="102"/>
  <c r="AMK18" i="102"/>
  <c r="AML18" i="102"/>
  <c r="AMM18" i="102"/>
  <c r="AMN18" i="102"/>
  <c r="AMO18" i="102"/>
  <c r="AMP18" i="102"/>
  <c r="AMQ18" i="102"/>
  <c r="AMR18" i="102"/>
  <c r="AMS18" i="102"/>
  <c r="AMT18" i="102"/>
  <c r="AMU18" i="102"/>
  <c r="AMV18" i="102"/>
  <c r="AMW18" i="102"/>
  <c r="AMX18" i="102"/>
  <c r="AMY18" i="102"/>
  <c r="AMZ18" i="102"/>
  <c r="ANA18" i="102"/>
  <c r="ANB18" i="102"/>
  <c r="ANC18" i="102"/>
  <c r="AND18" i="102"/>
  <c r="ANE18" i="102"/>
  <c r="ANF18" i="102"/>
  <c r="ANG18" i="102"/>
  <c r="ANH18" i="102"/>
  <c r="ANI18" i="102"/>
  <c r="ANJ18" i="102"/>
  <c r="ANK18" i="102"/>
  <c r="AMB19" i="102"/>
  <c r="AMC19" i="102"/>
  <c r="AMD19" i="102"/>
  <c r="AME19" i="102"/>
  <c r="AMF19" i="102"/>
  <c r="AMG19" i="102"/>
  <c r="AMH19" i="102"/>
  <c r="AMI19" i="102"/>
  <c r="AMJ19" i="102"/>
  <c r="AMK19" i="102"/>
  <c r="AML19" i="102"/>
  <c r="AMM19" i="102"/>
  <c r="AMN19" i="102"/>
  <c r="AMO19" i="102"/>
  <c r="AMP19" i="102"/>
  <c r="AMQ19" i="102"/>
  <c r="AMR19" i="102"/>
  <c r="AMS19" i="102"/>
  <c r="AMT19" i="102"/>
  <c r="AMU19" i="102"/>
  <c r="AMV19" i="102"/>
  <c r="AMW19" i="102"/>
  <c r="AMX19" i="102"/>
  <c r="AMY19" i="102"/>
  <c r="AMZ19" i="102"/>
  <c r="ANA19" i="102"/>
  <c r="ANB19" i="102"/>
  <c r="ANC19" i="102"/>
  <c r="AND19" i="102"/>
  <c r="ANE19" i="102"/>
  <c r="ANF19" i="102"/>
  <c r="ANG19" i="102"/>
  <c r="ANH19" i="102"/>
  <c r="ANI19" i="102"/>
  <c r="ANJ19" i="102"/>
  <c r="ANK19" i="102"/>
  <c r="AMB20" i="102"/>
  <c r="AMC20" i="102"/>
  <c r="AMD20" i="102"/>
  <c r="AME20" i="102"/>
  <c r="AMF20" i="102"/>
  <c r="AMG20" i="102"/>
  <c r="AMH20" i="102"/>
  <c r="AMI20" i="102"/>
  <c r="AMJ20" i="102"/>
  <c r="AMK20" i="102"/>
  <c r="AML20" i="102"/>
  <c r="AMM20" i="102"/>
  <c r="AMN20" i="102"/>
  <c r="AMO20" i="102"/>
  <c r="AMP20" i="102"/>
  <c r="AMQ20" i="102"/>
  <c r="AMR20" i="102"/>
  <c r="AMS20" i="102"/>
  <c r="AMT20" i="102"/>
  <c r="AMU20" i="102"/>
  <c r="AMV20" i="102"/>
  <c r="AMW20" i="102"/>
  <c r="AMX20" i="102"/>
  <c r="AMY20" i="102"/>
  <c r="AMZ20" i="102"/>
  <c r="ANA20" i="102"/>
  <c r="ANB20" i="102"/>
  <c r="ANC20" i="102"/>
  <c r="AND20" i="102"/>
  <c r="ANE20" i="102"/>
  <c r="ANF20" i="102"/>
  <c r="ANG20" i="102"/>
  <c r="ANH20" i="102"/>
  <c r="ANI20" i="102"/>
  <c r="ANJ20" i="102"/>
  <c r="ANK20" i="102"/>
  <c r="AMB21" i="102"/>
  <c r="AMC21" i="102"/>
  <c r="AMD21" i="102"/>
  <c r="AME21" i="102"/>
  <c r="AMF21" i="102"/>
  <c r="AMG21" i="102"/>
  <c r="AMH21" i="102"/>
  <c r="AMI21" i="102"/>
  <c r="AMJ21" i="102"/>
  <c r="AMK21" i="102"/>
  <c r="AML21" i="102"/>
  <c r="AMM21" i="102"/>
  <c r="AMN21" i="102"/>
  <c r="AMO21" i="102"/>
  <c r="AMP21" i="102"/>
  <c r="AMQ21" i="102"/>
  <c r="AMR21" i="102"/>
  <c r="AMS21" i="102"/>
  <c r="AMT21" i="102"/>
  <c r="AMU21" i="102"/>
  <c r="AMV21" i="102"/>
  <c r="AMW21" i="102"/>
  <c r="AMX21" i="102"/>
  <c r="AMY21" i="102"/>
  <c r="AMZ21" i="102"/>
  <c r="ANA21" i="102"/>
  <c r="ANB21" i="102"/>
  <c r="ANC21" i="102"/>
  <c r="AND21" i="102"/>
  <c r="ANE21" i="102"/>
  <c r="ANF21" i="102"/>
  <c r="ANG21" i="102"/>
  <c r="ANH21" i="102"/>
  <c r="ANI21" i="102"/>
  <c r="ANJ21" i="102"/>
  <c r="ANK21" i="102"/>
  <c r="AMB22" i="102"/>
  <c r="AMC22" i="102"/>
  <c r="AMD22" i="102"/>
  <c r="AME22" i="102"/>
  <c r="AMF22" i="102"/>
  <c r="AMG22" i="102"/>
  <c r="AMH22" i="102"/>
  <c r="AMI22" i="102"/>
  <c r="AMJ22" i="102"/>
  <c r="AMK22" i="102"/>
  <c r="AML22" i="102"/>
  <c r="AMM22" i="102"/>
  <c r="AMN22" i="102"/>
  <c r="AMO22" i="102"/>
  <c r="AMP22" i="102"/>
  <c r="AMQ22" i="102"/>
  <c r="AMR22" i="102"/>
  <c r="AMS22" i="102"/>
  <c r="AMT22" i="102"/>
  <c r="AMU22" i="102"/>
  <c r="AMV22" i="102"/>
  <c r="AMW22" i="102"/>
  <c r="AMX22" i="102"/>
  <c r="AMY22" i="102"/>
  <c r="AMZ22" i="102"/>
  <c r="ANA22" i="102"/>
  <c r="ANB22" i="102"/>
  <c r="ANC22" i="102"/>
  <c r="AND22" i="102"/>
  <c r="ANE22" i="102"/>
  <c r="ANF22" i="102"/>
  <c r="ANG22" i="102"/>
  <c r="ANH22" i="102"/>
  <c r="ANI22" i="102"/>
  <c r="ANJ22" i="102"/>
  <c r="ANK22" i="102"/>
  <c r="AMB23" i="102"/>
  <c r="AMC23" i="102"/>
  <c r="AMD23" i="102"/>
  <c r="AME23" i="102"/>
  <c r="AMF23" i="102"/>
  <c r="AMG23" i="102"/>
  <c r="AMH23" i="102"/>
  <c r="AMI23" i="102"/>
  <c r="AMJ23" i="102"/>
  <c r="AMK23" i="102"/>
  <c r="AML23" i="102"/>
  <c r="AMM23" i="102"/>
  <c r="AMN23" i="102"/>
  <c r="AMO23" i="102"/>
  <c r="AMP23" i="102"/>
  <c r="AMQ23" i="102"/>
  <c r="AMR23" i="102"/>
  <c r="AMS23" i="102"/>
  <c r="AMT23" i="102"/>
  <c r="AMU23" i="102"/>
  <c r="AMV23" i="102"/>
  <c r="AMW23" i="102"/>
  <c r="AMX23" i="102"/>
  <c r="AMY23" i="102"/>
  <c r="AMZ23" i="102"/>
  <c r="ANA23" i="102"/>
  <c r="ANB23" i="102"/>
  <c r="ANC23" i="102"/>
  <c r="AND23" i="102"/>
  <c r="ANE23" i="102"/>
  <c r="ANF23" i="102"/>
  <c r="ANG23" i="102"/>
  <c r="ANH23" i="102"/>
  <c r="ANI23" i="102"/>
  <c r="ANJ23" i="102"/>
  <c r="ANK23" i="102"/>
  <c r="ANK13" i="102"/>
  <c r="ANJ13" i="102"/>
  <c r="ANI13" i="102"/>
  <c r="ANH13" i="102"/>
  <c r="ANG13" i="102"/>
  <c r="ANF13" i="102"/>
  <c r="ANE13" i="102"/>
  <c r="AND13" i="102"/>
  <c r="ANC13" i="102"/>
  <c r="ANB13" i="102"/>
  <c r="ANA13" i="102"/>
  <c r="AMZ13" i="102"/>
  <c r="AMY13" i="102"/>
  <c r="AMX13" i="102"/>
  <c r="AMW13" i="102"/>
  <c r="AMV13" i="102"/>
  <c r="AMU13" i="102"/>
  <c r="AMT13" i="102"/>
  <c r="AMS13" i="102"/>
  <c r="AMR13" i="102"/>
  <c r="AMQ13" i="102"/>
  <c r="AMP13" i="102"/>
  <c r="AMO13" i="102"/>
  <c r="AMN13" i="102"/>
  <c r="AMM13" i="102"/>
  <c r="AML13" i="102"/>
  <c r="AMK13" i="102"/>
  <c r="AMJ13" i="102"/>
  <c r="AMI13" i="102"/>
  <c r="AMH13" i="102"/>
  <c r="AMG13" i="102"/>
  <c r="AMF13" i="102"/>
  <c r="AME13" i="102"/>
  <c r="AMD13" i="102"/>
  <c r="AMC13" i="102"/>
  <c r="AMB13" i="102"/>
  <c r="AMA13" i="102"/>
  <c r="ALZ13" i="102"/>
  <c r="ALY13" i="102"/>
  <c r="ALX13" i="102"/>
  <c r="ALW13" i="102"/>
  <c r="ALV13" i="102"/>
  <c r="ALU13" i="102"/>
  <c r="ALT13" i="102"/>
  <c r="ALS13" i="102"/>
  <c r="ALR13" i="102"/>
  <c r="ALQ13" i="102"/>
  <c r="ALP13" i="102"/>
  <c r="ALO13" i="102"/>
  <c r="ALN13" i="102"/>
  <c r="ALM13" i="102"/>
  <c r="ALL13" i="102"/>
  <c r="ALK13" i="102"/>
  <c r="ALJ13" i="102"/>
  <c r="ALI13" i="102"/>
  <c r="ALH13" i="102"/>
  <c r="ALG13" i="102"/>
  <c r="ALF13" i="102"/>
  <c r="ALE13" i="102"/>
  <c r="ALD13" i="102"/>
  <c r="ALC13" i="102"/>
  <c r="ALB13" i="102"/>
  <c r="ALA13" i="102"/>
  <c r="AKZ13" i="102"/>
  <c r="AKY13" i="102"/>
  <c r="AKX13" i="102"/>
  <c r="AKW13" i="102"/>
  <c r="AKV13" i="102"/>
  <c r="AKU13" i="102"/>
  <c r="AKT13" i="102"/>
  <c r="AKS13" i="102"/>
  <c r="AKR13" i="102"/>
  <c r="AKQ13" i="102"/>
  <c r="AKP13" i="102"/>
  <c r="AKO13" i="102"/>
  <c r="AKN13" i="102"/>
  <c r="AKM13" i="102"/>
  <c r="AKL13" i="102"/>
  <c r="AKK13" i="102"/>
  <c r="AKJ13" i="102"/>
  <c r="AKI13" i="102"/>
  <c r="AKH13" i="102"/>
  <c r="AKG13" i="102"/>
  <c r="AKF13" i="102"/>
  <c r="AKE13" i="102"/>
  <c r="AKD13" i="102"/>
  <c r="AKC13" i="102"/>
  <c r="AKB13" i="102"/>
  <c r="AKA13" i="102"/>
  <c r="AJZ13" i="102"/>
  <c r="AJY13" i="102"/>
  <c r="AJX13" i="102"/>
  <c r="AJW13" i="102"/>
  <c r="AJV13" i="102"/>
  <c r="AJU13" i="102"/>
  <c r="AJT13" i="102"/>
  <c r="AJS13" i="102"/>
  <c r="AJR13" i="102"/>
  <c r="AJQ13" i="102"/>
  <c r="AJP13" i="102"/>
  <c r="AJO13" i="102"/>
  <c r="AJN13" i="102"/>
  <c r="AJM13" i="102"/>
  <c r="AJL13" i="102"/>
  <c r="AJK13" i="102"/>
  <c r="AJJ13" i="102"/>
  <c r="AJI13" i="102"/>
  <c r="AJH13" i="102"/>
  <c r="AJG13" i="102"/>
  <c r="AJF13" i="102"/>
  <c r="AJE13" i="102"/>
  <c r="AJD13" i="102"/>
  <c r="AJC13" i="102"/>
  <c r="AJB13" i="102"/>
  <c r="AJA13" i="102"/>
  <c r="AIZ13" i="102"/>
  <c r="AIY13" i="102"/>
  <c r="AIX13" i="102"/>
  <c r="AIW13" i="102"/>
  <c r="AIV13" i="102"/>
  <c r="AIU13" i="102"/>
  <c r="AIT13" i="102"/>
  <c r="AIS13" i="102"/>
  <c r="AIR13" i="102"/>
  <c r="AIQ13" i="102"/>
  <c r="AIP13" i="102"/>
  <c r="AIO13" i="102"/>
  <c r="AIN13" i="102"/>
  <c r="AIM13" i="102"/>
  <c r="AIL13" i="102"/>
  <c r="AIK13" i="102"/>
  <c r="AIJ13" i="102"/>
  <c r="AII13" i="102"/>
  <c r="AIH13" i="102"/>
  <c r="AIG13" i="102"/>
  <c r="AIF13" i="102"/>
  <c r="AIE13" i="102"/>
  <c r="AID13" i="102"/>
  <c r="AIC13" i="102"/>
  <c r="AIB13" i="102"/>
  <c r="AIA13" i="102"/>
  <c r="AHZ13" i="102"/>
  <c r="AHY13" i="102"/>
  <c r="AHX13" i="102"/>
  <c r="AHW13" i="102"/>
  <c r="AHV13" i="102"/>
  <c r="AHU13" i="102"/>
  <c r="AHT13" i="102"/>
  <c r="AHS13" i="102"/>
  <c r="AHR13" i="102"/>
  <c r="AHQ13" i="102"/>
  <c r="AHP13" i="102"/>
  <c r="AHO13" i="102"/>
  <c r="AHN13" i="102"/>
  <c r="AHM13" i="102"/>
  <c r="AHL13" i="102"/>
  <c r="AHK13" i="102"/>
  <c r="AHJ13" i="102"/>
  <c r="AHI13" i="102"/>
  <c r="AHH13" i="102"/>
  <c r="AHG13" i="102"/>
  <c r="AHF13" i="102"/>
  <c r="AHE13" i="102"/>
  <c r="AHD13" i="102"/>
  <c r="AHC13" i="102"/>
  <c r="AHB13" i="102"/>
  <c r="AHA13" i="102"/>
  <c r="AGZ13" i="102"/>
  <c r="AGY13" i="102"/>
  <c r="AGX13" i="102"/>
  <c r="AGW13" i="102"/>
  <c r="AGV13" i="102"/>
  <c r="AGU13" i="102"/>
  <c r="AGT13" i="102"/>
  <c r="AGS13" i="102"/>
  <c r="AGR13" i="102"/>
  <c r="AGQ13" i="102"/>
  <c r="AGP13" i="102"/>
  <c r="AGO13" i="102"/>
  <c r="AGN13" i="102"/>
  <c r="AGM13" i="102"/>
  <c r="AGL13" i="102"/>
  <c r="AGK13" i="102"/>
  <c r="AGJ13" i="102"/>
  <c r="AGI13" i="102"/>
  <c r="AGH13" i="102"/>
  <c r="AGG13" i="102"/>
  <c r="AGF13" i="102"/>
  <c r="AGE13" i="102"/>
  <c r="AGD13" i="102"/>
  <c r="AGC13" i="102"/>
  <c r="AGB13" i="102"/>
  <c r="AGA13" i="102"/>
  <c r="AFZ13" i="102"/>
  <c r="AFY13" i="102"/>
  <c r="AFX13" i="102"/>
  <c r="AFW13" i="102"/>
  <c r="AFV13" i="102"/>
  <c r="AFU13" i="102"/>
  <c r="AFT13" i="102"/>
  <c r="AFS13" i="102"/>
  <c r="AFR13" i="102"/>
  <c r="AFQ13" i="102"/>
  <c r="AFP13" i="102"/>
  <c r="AFO13" i="102"/>
  <c r="AFN13" i="102"/>
  <c r="AFM13" i="102"/>
  <c r="AFL13" i="102"/>
  <c r="AFK13" i="102"/>
  <c r="AFJ13" i="102"/>
  <c r="AFI13" i="102"/>
  <c r="AFH13" i="102"/>
  <c r="AFG13" i="102"/>
  <c r="AFF13" i="102"/>
  <c r="AFE13" i="102"/>
  <c r="AFD13" i="102"/>
  <c r="AFC13" i="102"/>
  <c r="AFB13" i="102"/>
  <c r="AFA13" i="102"/>
  <c r="AEZ13" i="102"/>
  <c r="AEY13" i="102"/>
  <c r="AEX13" i="102"/>
  <c r="AEW13" i="102"/>
  <c r="AEV13" i="102"/>
  <c r="AEU13" i="102"/>
  <c r="AET13" i="102"/>
  <c r="AES13" i="102"/>
  <c r="AER13" i="102"/>
  <c r="AEQ13" i="102"/>
  <c r="AEP13" i="102"/>
  <c r="AEO13" i="102"/>
  <c r="AEN13" i="102"/>
  <c r="AEM13" i="102"/>
  <c r="AEL13" i="102"/>
  <c r="AEK13" i="102"/>
  <c r="AEJ13" i="102"/>
  <c r="AEI13" i="102"/>
  <c r="AEH13" i="102"/>
  <c r="AEG13" i="102"/>
  <c r="AEF13" i="102"/>
  <c r="AEE13" i="102"/>
  <c r="AED13" i="102"/>
  <c r="AEC13" i="102"/>
  <c r="AEB13" i="102"/>
  <c r="AEA13" i="102"/>
  <c r="ADZ13" i="102"/>
  <c r="ADY13" i="102"/>
  <c r="ADX13" i="102"/>
  <c r="ADW13" i="102"/>
  <c r="ADV13" i="102"/>
  <c r="ADU13" i="102"/>
  <c r="ADT13" i="102"/>
  <c r="ADS13" i="102"/>
  <c r="ADR13" i="102"/>
  <c r="ADQ13" i="102"/>
  <c r="ADP13" i="102"/>
  <c r="ADO13" i="102"/>
  <c r="ADN13" i="102"/>
  <c r="ADM13" i="102"/>
  <c r="ADL13" i="102"/>
  <c r="ADK13" i="102"/>
  <c r="ADJ13" i="102"/>
  <c r="ADI13" i="102"/>
  <c r="ADH13" i="102"/>
  <c r="ADG13" i="102"/>
  <c r="ADF13" i="102"/>
  <c r="ADE13" i="102"/>
  <c r="ADD13" i="102"/>
  <c r="ADC13" i="102"/>
  <c r="ADB13" i="102"/>
  <c r="ADA13" i="102"/>
  <c r="ACZ13" i="102"/>
  <c r="ACY13" i="102"/>
  <c r="ACX13" i="102"/>
  <c r="ACW13" i="102"/>
  <c r="ACV13" i="102"/>
  <c r="ACU13" i="102"/>
  <c r="ACT13" i="102"/>
  <c r="ACS13" i="102"/>
  <c r="ACR13" i="102"/>
  <c r="ACQ13" i="102"/>
  <c r="ACP13" i="102"/>
  <c r="ACO13" i="102"/>
  <c r="ACN13" i="102"/>
  <c r="ACM13" i="102"/>
  <c r="ACL13" i="102"/>
  <c r="ACK13" i="102"/>
  <c r="ACJ13" i="102"/>
  <c r="ACI13" i="102"/>
  <c r="ACH13" i="102"/>
  <c r="ACG13" i="102"/>
  <c r="ACF13" i="102"/>
  <c r="ACE13" i="102"/>
  <c r="ACD13" i="102"/>
  <c r="ACC13" i="102"/>
  <c r="ACB13" i="102"/>
  <c r="ACA13" i="102"/>
  <c r="ABZ13" i="102"/>
  <c r="ABY13" i="102"/>
  <c r="ABX13" i="102"/>
  <c r="ABW13" i="102"/>
  <c r="ABV13" i="102"/>
  <c r="ABU13" i="102"/>
  <c r="ABT13" i="102"/>
  <c r="ABS13" i="102"/>
  <c r="ABR13" i="102"/>
  <c r="ABQ13" i="102"/>
  <c r="ABP13" i="102"/>
  <c r="ABO13" i="102"/>
  <c r="ABN13" i="102"/>
  <c r="ABM13" i="102"/>
  <c r="ABL13" i="102"/>
  <c r="ABK13" i="102"/>
  <c r="ABJ13" i="102"/>
  <c r="ABI13" i="102"/>
  <c r="ABH13" i="102"/>
  <c r="ABG13" i="102"/>
  <c r="ABF13" i="102"/>
  <c r="ABE13" i="102"/>
  <c r="ABD13" i="102"/>
  <c r="ABC13" i="102"/>
  <c r="ABB13" i="102"/>
  <c r="ABA13" i="102"/>
  <c r="AAZ13" i="102"/>
  <c r="AAY13" i="102"/>
  <c r="AAX13" i="102"/>
  <c r="AAW13" i="102"/>
  <c r="AAV13" i="102"/>
  <c r="AAU13" i="102"/>
  <c r="AAT13" i="102"/>
  <c r="AAS13" i="102"/>
  <c r="AAR13" i="102"/>
  <c r="AAQ13" i="102"/>
  <c r="AAP13" i="102"/>
  <c r="AAO13" i="102"/>
  <c r="AAN13" i="102"/>
  <c r="AAM13" i="102"/>
  <c r="AAL13" i="102"/>
  <c r="AAK13" i="102"/>
  <c r="AAJ13" i="102"/>
  <c r="AAI13" i="102"/>
  <c r="AAH13" i="102"/>
  <c r="AAG13" i="102"/>
  <c r="AAF13" i="102"/>
  <c r="AAE13" i="102"/>
  <c r="AAD13" i="102"/>
  <c r="AAC13" i="102"/>
  <c r="AAB13" i="102"/>
  <c r="AAA13" i="102"/>
  <c r="ZZ13" i="102"/>
  <c r="ZY13" i="102"/>
  <c r="ZX13" i="102"/>
  <c r="ZW13" i="102"/>
  <c r="ZV13" i="102"/>
  <c r="ZU13" i="102"/>
  <c r="ZT13" i="102"/>
  <c r="ZS13" i="102"/>
  <c r="ZR13" i="102"/>
  <c r="ZQ13" i="102"/>
  <c r="ZP13" i="102"/>
  <c r="ZO13" i="102"/>
  <c r="ZN13" i="102"/>
  <c r="ZM13" i="102"/>
  <c r="ZL13" i="102"/>
  <c r="ZK13" i="102"/>
  <c r="ZJ13" i="102"/>
  <c r="ZI13" i="102"/>
  <c r="ZH13" i="102"/>
  <c r="ZG13" i="102"/>
  <c r="ZF13" i="102"/>
  <c r="ZE13" i="102"/>
  <c r="ZD13" i="102"/>
  <c r="ZC13" i="102"/>
  <c r="ZB13" i="102"/>
  <c r="ZA13" i="102"/>
  <c r="YZ13" i="102"/>
  <c r="YY13" i="102"/>
  <c r="YX13" i="102"/>
  <c r="YW13" i="102"/>
  <c r="YV13" i="102"/>
  <c r="YU13" i="102"/>
  <c r="YT13" i="102"/>
  <c r="YS13" i="102"/>
  <c r="YR13" i="102"/>
  <c r="YQ13" i="102"/>
  <c r="YP13" i="102"/>
  <c r="YO13" i="102"/>
  <c r="YN13" i="102"/>
  <c r="YM13" i="102"/>
  <c r="YL13" i="102"/>
  <c r="YK13" i="102"/>
  <c r="YJ13" i="102"/>
  <c r="YI13" i="102"/>
  <c r="YH13" i="102"/>
  <c r="YG13" i="102"/>
  <c r="YF13" i="102"/>
  <c r="YE13" i="102"/>
  <c r="YD13" i="102"/>
  <c r="YC13" i="102"/>
  <c r="YB13" i="102"/>
  <c r="YA13" i="102"/>
  <c r="XZ13" i="102"/>
  <c r="XY13" i="102"/>
  <c r="XX13" i="102"/>
  <c r="XW13" i="102"/>
  <c r="XV13" i="102"/>
  <c r="XU13" i="102"/>
  <c r="XT13" i="102"/>
  <c r="XS13" i="102"/>
  <c r="XR13" i="102"/>
  <c r="XQ13" i="102"/>
  <c r="XP13" i="102"/>
  <c r="XO13" i="102"/>
  <c r="XN13" i="102"/>
  <c r="XM13" i="102"/>
  <c r="XL13" i="102"/>
  <c r="XK13" i="102"/>
  <c r="XJ13" i="102"/>
  <c r="XI13" i="102"/>
  <c r="XH13" i="102"/>
  <c r="XG13" i="102"/>
  <c r="XF13" i="102"/>
  <c r="XE13" i="102"/>
  <c r="XD13" i="102"/>
  <c r="XC13" i="102"/>
  <c r="XB13" i="102"/>
  <c r="XA13" i="102"/>
  <c r="WZ13" i="102"/>
  <c r="WY13" i="102"/>
  <c r="WX13" i="102"/>
  <c r="WW13" i="102"/>
  <c r="WV13" i="102"/>
  <c r="WU13" i="102"/>
  <c r="WT13" i="102"/>
  <c r="WS13" i="102"/>
  <c r="WR13" i="102"/>
  <c r="WQ13" i="102"/>
  <c r="WP13" i="102"/>
  <c r="WO13" i="102"/>
  <c r="WN13" i="102"/>
  <c r="WM13" i="102"/>
  <c r="WL13" i="102"/>
  <c r="WK13" i="102"/>
  <c r="WJ13" i="102"/>
  <c r="WI13" i="102"/>
  <c r="WH13" i="102"/>
  <c r="WG13" i="102"/>
  <c r="WF13" i="102"/>
  <c r="WE13" i="102"/>
  <c r="WD13" i="102"/>
  <c r="WC13" i="102"/>
  <c r="WB13" i="102"/>
  <c r="WA13" i="102"/>
  <c r="VZ13" i="102"/>
  <c r="VY13" i="102"/>
  <c r="VX13" i="102"/>
  <c r="VW13" i="102"/>
  <c r="VV13" i="102"/>
  <c r="VU13" i="102"/>
  <c r="VT13" i="102"/>
  <c r="VS13" i="102"/>
  <c r="VR13" i="102"/>
  <c r="VQ13" i="102"/>
  <c r="VP13" i="102"/>
  <c r="VO13" i="102"/>
  <c r="VN13" i="102"/>
  <c r="VM13" i="102"/>
  <c r="VL13" i="102"/>
  <c r="VK13" i="102"/>
  <c r="VJ13" i="102"/>
  <c r="VI13" i="102"/>
  <c r="VH13" i="102"/>
  <c r="VG13" i="102"/>
  <c r="VF13" i="102"/>
  <c r="VE13" i="102"/>
  <c r="VD13" i="102"/>
  <c r="VC13" i="102"/>
  <c r="VB13" i="102"/>
  <c r="VA13" i="102"/>
  <c r="UZ13" i="102"/>
  <c r="UY13" i="102"/>
  <c r="UX13" i="102"/>
  <c r="UW13" i="102"/>
  <c r="UV13" i="102"/>
  <c r="UU13" i="102"/>
  <c r="UT13" i="102"/>
  <c r="US13" i="102"/>
  <c r="UR13" i="102"/>
  <c r="UQ13" i="102"/>
  <c r="UP13" i="102"/>
  <c r="UO13" i="102"/>
  <c r="UN13" i="102"/>
  <c r="UM13" i="102"/>
  <c r="UL13" i="102"/>
  <c r="UK13" i="102"/>
  <c r="UJ13" i="102"/>
  <c r="UI13" i="102"/>
  <c r="UH13" i="102"/>
  <c r="UG13" i="102"/>
  <c r="UF13" i="102"/>
  <c r="UE13" i="102"/>
  <c r="UD13" i="102"/>
  <c r="UC13" i="102"/>
  <c r="UB13" i="102"/>
  <c r="UA13" i="102"/>
  <c r="TZ13" i="102"/>
  <c r="TY13" i="102"/>
  <c r="TX13" i="102"/>
  <c r="TW13" i="102"/>
  <c r="TV13" i="102"/>
  <c r="TU13" i="102"/>
  <c r="TT13" i="102"/>
  <c r="TS13" i="102"/>
  <c r="TR13" i="102"/>
  <c r="TQ13" i="102"/>
  <c r="TP13" i="102"/>
  <c r="TO13" i="102"/>
  <c r="TN13" i="102"/>
  <c r="TM13" i="102"/>
  <c r="TL13" i="102"/>
  <c r="TK13" i="102"/>
  <c r="TJ13" i="102"/>
  <c r="TI13" i="102"/>
  <c r="TH13" i="102"/>
  <c r="TG13" i="102"/>
  <c r="TF13" i="102"/>
  <c r="TE13" i="102"/>
  <c r="TD13" i="102"/>
  <c r="TC13" i="102"/>
  <c r="TB13" i="102"/>
  <c r="TA13" i="102"/>
  <c r="SZ13" i="102"/>
  <c r="SY13" i="102"/>
  <c r="SX13" i="102"/>
  <c r="SW13" i="102"/>
  <c r="SV13" i="102"/>
  <c r="SU13" i="102"/>
  <c r="ST13" i="102"/>
  <c r="SS13" i="102"/>
  <c r="SR13" i="102"/>
  <c r="SQ13" i="102"/>
  <c r="SP13" i="102"/>
  <c r="SO13" i="102"/>
  <c r="SN13" i="102"/>
  <c r="SM13" i="102"/>
  <c r="SL13" i="102"/>
  <c r="SK13" i="102"/>
  <c r="SJ13" i="102"/>
  <c r="SI13" i="102"/>
  <c r="SH13" i="102"/>
  <c r="SG13" i="102"/>
  <c r="SF13" i="102"/>
  <c r="SE13" i="102"/>
  <c r="SD13" i="102"/>
  <c r="SC13" i="102"/>
  <c r="SB13" i="102"/>
  <c r="SA13" i="102"/>
  <c r="RZ13" i="102"/>
  <c r="RY13" i="102"/>
  <c r="RX13" i="102"/>
  <c r="RW13" i="102"/>
  <c r="RV13" i="102"/>
  <c r="RU13" i="102"/>
  <c r="RT13" i="102"/>
  <c r="RS13" i="102"/>
  <c r="RR13" i="102"/>
  <c r="RQ13" i="102"/>
  <c r="RP13" i="102"/>
  <c r="RO13" i="102"/>
  <c r="RN13" i="102"/>
  <c r="RM13" i="102"/>
  <c r="RL13" i="102"/>
  <c r="RK13" i="102"/>
  <c r="RJ13" i="102"/>
  <c r="RI13" i="102"/>
  <c r="RH13" i="102"/>
  <c r="RG13" i="102"/>
  <c r="RF13" i="102"/>
  <c r="RE13" i="102"/>
  <c r="RD13" i="102"/>
  <c r="RC13" i="102"/>
  <c r="RB13" i="102"/>
  <c r="RA13" i="102"/>
  <c r="QZ13" i="102"/>
  <c r="QY13" i="102"/>
  <c r="QX13" i="102"/>
  <c r="QW13" i="102"/>
  <c r="QV13" i="102"/>
  <c r="QU13" i="102"/>
  <c r="QT13" i="102"/>
  <c r="QS13" i="102"/>
  <c r="QR13" i="102"/>
  <c r="QQ13" i="102"/>
  <c r="QP13" i="102"/>
  <c r="QO13" i="102"/>
  <c r="QN13" i="102"/>
  <c r="QM13" i="102"/>
  <c r="QL13" i="102"/>
  <c r="QK13" i="102"/>
  <c r="QJ13" i="102"/>
  <c r="QI13" i="102"/>
  <c r="QH13" i="102"/>
  <c r="QG13" i="102"/>
  <c r="QF13" i="102"/>
  <c r="QE13" i="102"/>
  <c r="QD13" i="102"/>
  <c r="QC13" i="102"/>
  <c r="QB13" i="102"/>
  <c r="QA13" i="102"/>
  <c r="PZ13" i="102"/>
  <c r="PY13" i="102"/>
  <c r="PX13" i="102"/>
  <c r="PW13" i="102"/>
  <c r="PV13" i="102"/>
  <c r="PU13" i="102"/>
  <c r="PT13" i="102"/>
  <c r="PS13" i="102"/>
  <c r="PR13" i="102"/>
  <c r="PQ13" i="102"/>
  <c r="PP13" i="102"/>
  <c r="PO13" i="102"/>
  <c r="PN13" i="102"/>
  <c r="PM13" i="102"/>
  <c r="PL13" i="102"/>
  <c r="PK13" i="102"/>
  <c r="PJ13" i="102"/>
  <c r="PI13" i="102"/>
  <c r="PH13" i="102"/>
  <c r="PG13" i="102"/>
  <c r="PF13" i="102"/>
  <c r="PE13" i="102"/>
  <c r="PD13" i="102"/>
  <c r="PC13" i="102"/>
  <c r="PB13" i="102"/>
  <c r="PA13" i="102"/>
  <c r="OZ13" i="102"/>
  <c r="OY13" i="102"/>
  <c r="OX13" i="102"/>
  <c r="OW13" i="102"/>
  <c r="OV13" i="102"/>
  <c r="OU13" i="102"/>
  <c r="OT13" i="102"/>
  <c r="OS13" i="102"/>
  <c r="OR13" i="102"/>
  <c r="OQ13" i="102"/>
  <c r="OP13" i="102"/>
  <c r="OO13" i="102"/>
  <c r="ON13" i="102"/>
  <c r="OM13" i="102"/>
  <c r="OL13" i="102"/>
  <c r="OK13" i="102"/>
  <c r="OJ13" i="102"/>
  <c r="OI13" i="102"/>
  <c r="OH13" i="102"/>
  <c r="OG13" i="102"/>
  <c r="OF13" i="102"/>
  <c r="OE13" i="102"/>
  <c r="OD13" i="102"/>
  <c r="OC13" i="102"/>
  <c r="OB13" i="102"/>
  <c r="OA13" i="102"/>
  <c r="NZ13" i="102"/>
  <c r="NY13" i="102"/>
  <c r="NX13" i="102"/>
  <c r="NW13" i="102"/>
  <c r="NV13" i="102"/>
  <c r="NU13" i="102"/>
  <c r="NT13" i="102"/>
  <c r="NS13" i="102"/>
  <c r="NR13" i="102"/>
  <c r="NQ13" i="102"/>
  <c r="NP13" i="102"/>
  <c r="NO13" i="102"/>
  <c r="NN13" i="102"/>
  <c r="NM13" i="102"/>
  <c r="NL13" i="102"/>
  <c r="NK13" i="102"/>
  <c r="NJ13" i="102"/>
  <c r="NI13" i="102"/>
  <c r="NH13" i="102"/>
  <c r="NG13" i="102"/>
  <c r="NF13" i="102"/>
  <c r="NE13" i="102"/>
  <c r="ND13" i="102"/>
  <c r="NC13" i="102"/>
  <c r="NB13" i="102"/>
  <c r="NA13" i="102"/>
  <c r="MZ13" i="102"/>
  <c r="MY13" i="102"/>
  <c r="MX13" i="102"/>
  <c r="MW13" i="102"/>
  <c r="MV13" i="102"/>
  <c r="MU13" i="102"/>
  <c r="MT13" i="102"/>
  <c r="MS13" i="102"/>
  <c r="MR13" i="102"/>
  <c r="MQ13" i="102"/>
  <c r="MP13" i="102"/>
  <c r="MO13" i="102"/>
  <c r="MN13" i="102"/>
  <c r="MM13" i="102"/>
  <c r="ML13" i="102"/>
  <c r="MK13" i="102"/>
  <c r="MJ13" i="102"/>
  <c r="MI13" i="102"/>
  <c r="MH13" i="102"/>
  <c r="MG13" i="102"/>
  <c r="MF13" i="102"/>
  <c r="ME13" i="102"/>
  <c r="MD13" i="102"/>
  <c r="MC13" i="102"/>
  <c r="MB13" i="102"/>
  <c r="MA13" i="102"/>
  <c r="LZ13" i="102"/>
  <c r="LY13" i="102"/>
  <c r="LX13" i="102"/>
  <c r="LW13" i="102"/>
  <c r="LV13" i="102"/>
  <c r="LU13" i="102"/>
  <c r="LT13" i="102"/>
  <c r="LS13" i="102"/>
  <c r="LR13" i="102"/>
  <c r="LQ13" i="102"/>
  <c r="LP13" i="102"/>
  <c r="LO13" i="102"/>
  <c r="LN13" i="102"/>
  <c r="LM13" i="102"/>
  <c r="LL13" i="102"/>
  <c r="LK13" i="102"/>
  <c r="LJ13" i="102"/>
  <c r="LI13" i="102"/>
  <c r="LH13" i="102"/>
  <c r="LG13" i="102"/>
  <c r="LF13" i="102"/>
  <c r="LE13" i="102"/>
  <c r="LD13" i="102"/>
  <c r="LC13" i="102"/>
  <c r="LB13" i="102"/>
  <c r="LA13" i="102"/>
  <c r="KZ13" i="102"/>
  <c r="KY13" i="102"/>
  <c r="KX13" i="102"/>
  <c r="KW13" i="102"/>
  <c r="KV13" i="102"/>
  <c r="KU13" i="102"/>
  <c r="KT13" i="102"/>
  <c r="KS13" i="102"/>
  <c r="KR13" i="102"/>
  <c r="KQ13" i="102"/>
  <c r="KP13" i="102"/>
  <c r="KO13" i="102"/>
  <c r="KN13" i="102"/>
  <c r="KM13" i="102"/>
  <c r="KL13" i="102"/>
  <c r="KK13" i="102"/>
  <c r="KJ13" i="102"/>
  <c r="KI13" i="102"/>
  <c r="KH13" i="102"/>
  <c r="KG13" i="102"/>
  <c r="KF13" i="102"/>
  <c r="KE13" i="102"/>
  <c r="KD13" i="102"/>
  <c r="KC13" i="102"/>
  <c r="KB13" i="102"/>
  <c r="KA13" i="102"/>
  <c r="JZ13" i="102"/>
  <c r="JY13" i="102"/>
  <c r="JX13" i="102"/>
  <c r="JW13" i="102"/>
  <c r="JV13" i="102"/>
  <c r="JU13" i="102"/>
  <c r="JT13" i="102"/>
  <c r="JS13" i="102"/>
  <c r="JR13" i="102"/>
  <c r="JQ13" i="102"/>
  <c r="JP13" i="102"/>
  <c r="JO13" i="102"/>
  <c r="JN13" i="102"/>
  <c r="JM13" i="102"/>
  <c r="JL13" i="102"/>
  <c r="JK13" i="102"/>
  <c r="JJ13" i="102"/>
  <c r="JI13" i="102"/>
  <c r="JH13" i="102"/>
  <c r="JG13" i="102"/>
  <c r="JF13" i="102"/>
  <c r="JE13" i="102"/>
  <c r="JD13" i="102"/>
  <c r="JC13" i="102"/>
  <c r="JB13" i="102"/>
  <c r="JA13" i="102"/>
  <c r="IZ13" i="102"/>
  <c r="IY13" i="102"/>
  <c r="IX13" i="102"/>
  <c r="IW13" i="102"/>
  <c r="IV13" i="102"/>
  <c r="IU13" i="102"/>
  <c r="IT13" i="102"/>
  <c r="IS13" i="102"/>
  <c r="IR13" i="102"/>
  <c r="IQ13" i="102"/>
  <c r="IP13" i="102"/>
  <c r="IO13" i="102"/>
  <c r="IN13" i="102"/>
  <c r="IM13" i="102"/>
  <c r="IL13" i="102"/>
  <c r="IK13" i="102"/>
  <c r="IJ13" i="102"/>
  <c r="II13" i="102"/>
  <c r="IH13" i="102"/>
  <c r="IG13" i="102"/>
  <c r="IF13" i="102"/>
  <c r="IE13" i="102"/>
  <c r="ID13" i="102"/>
  <c r="IC13" i="102"/>
  <c r="IB13" i="102"/>
  <c r="IA13" i="102"/>
  <c r="HZ13" i="102"/>
  <c r="HY13" i="102"/>
  <c r="HX13" i="102"/>
  <c r="HW13" i="102"/>
  <c r="HV13" i="102"/>
  <c r="HU13" i="102"/>
  <c r="HT13" i="102"/>
  <c r="HS13" i="102"/>
  <c r="HR13" i="102"/>
  <c r="HQ13" i="102"/>
  <c r="HP13" i="102"/>
  <c r="HO13" i="102"/>
  <c r="HN13" i="102"/>
  <c r="HM13" i="102"/>
  <c r="HL13" i="102"/>
  <c r="HK13" i="102"/>
  <c r="HJ13" i="102"/>
  <c r="HI13" i="102"/>
  <c r="HH13" i="102"/>
  <c r="HG13" i="102"/>
  <c r="HF13" i="102"/>
  <c r="HE13" i="102"/>
  <c r="HD13" i="102"/>
  <c r="HC13" i="102"/>
  <c r="HB13" i="102"/>
  <c r="HA13" i="102"/>
  <c r="GZ13" i="102"/>
  <c r="GY13" i="102"/>
  <c r="GX13" i="102"/>
  <c r="GW13" i="102"/>
  <c r="GV13" i="102"/>
  <c r="GU13" i="102"/>
  <c r="GT13" i="102"/>
  <c r="GS13" i="102"/>
  <c r="GR13" i="102"/>
  <c r="GQ13" i="102"/>
  <c r="GP13" i="102"/>
  <c r="GO13" i="102"/>
  <c r="GN13" i="102"/>
  <c r="GM13" i="102"/>
  <c r="GL13" i="102"/>
  <c r="GK13" i="102"/>
  <c r="GJ13" i="102"/>
  <c r="GI13" i="102"/>
  <c r="GH13" i="102"/>
  <c r="GG13" i="102"/>
  <c r="GF13" i="102"/>
  <c r="GE13" i="102"/>
  <c r="GD13" i="102"/>
  <c r="GC13" i="102"/>
  <c r="GB13" i="102"/>
  <c r="GA13" i="102"/>
  <c r="FZ13" i="102"/>
  <c r="FY13" i="102"/>
  <c r="FX13" i="102"/>
  <c r="FW13" i="102"/>
  <c r="FV13" i="102"/>
  <c r="FU13" i="102"/>
  <c r="FT13" i="102"/>
  <c r="FS13" i="102"/>
  <c r="FR13" i="102"/>
  <c r="FQ13" i="102"/>
  <c r="FP13" i="102"/>
  <c r="FO13" i="102"/>
  <c r="FN13" i="102"/>
  <c r="FM13" i="102"/>
  <c r="FL13" i="102"/>
  <c r="FK13" i="102"/>
  <c r="FJ13" i="102"/>
  <c r="FI13" i="102"/>
  <c r="FH13" i="102"/>
  <c r="FG13" i="102"/>
  <c r="FF13" i="102"/>
  <c r="FE13" i="102"/>
  <c r="FD13" i="102"/>
  <c r="FC13" i="102"/>
  <c r="FB13" i="102"/>
  <c r="FA13" i="102"/>
  <c r="EZ13" i="102"/>
  <c r="EY13" i="102"/>
  <c r="EX13" i="102"/>
  <c r="EW13" i="102"/>
  <c r="EV13" i="102"/>
  <c r="EU13" i="102"/>
  <c r="ET13" i="102"/>
  <c r="ES13" i="102"/>
  <c r="ER13" i="102"/>
  <c r="EQ13" i="102"/>
  <c r="EP13" i="102"/>
  <c r="EO13" i="102"/>
  <c r="EN13" i="102"/>
  <c r="EM13" i="102"/>
  <c r="EL13" i="102"/>
  <c r="EK13" i="102"/>
  <c r="EJ13" i="102"/>
  <c r="EI13" i="102"/>
  <c r="EH13" i="102"/>
  <c r="EG13" i="102"/>
  <c r="EF13" i="102"/>
  <c r="EE13" i="102"/>
  <c r="ED13" i="102"/>
  <c r="EC13" i="102"/>
  <c r="EB13" i="102"/>
  <c r="EA13" i="102"/>
  <c r="DZ13" i="102"/>
  <c r="DY13" i="102"/>
  <c r="DX13" i="102"/>
  <c r="DW13" i="102"/>
  <c r="DV13" i="102"/>
  <c r="DU13" i="102"/>
  <c r="DT13" i="102"/>
  <c r="DS13" i="102"/>
  <c r="DR13" i="102"/>
  <c r="DQ13" i="102"/>
  <c r="DP13" i="102"/>
  <c r="DO13" i="102"/>
  <c r="DN13" i="102"/>
  <c r="DM13" i="102"/>
  <c r="DL13" i="102"/>
  <c r="DK13" i="102"/>
  <c r="DJ13" i="102"/>
  <c r="DI13" i="102"/>
  <c r="DH13" i="102"/>
  <c r="DG13" i="102"/>
  <c r="DF13" i="102"/>
  <c r="DE13" i="102"/>
  <c r="DD13" i="102"/>
  <c r="DC13" i="102"/>
  <c r="DB13" i="102"/>
  <c r="DA13" i="102"/>
  <c r="CZ13" i="102"/>
  <c r="CY13" i="102"/>
  <c r="CX13" i="102"/>
  <c r="CW13" i="102"/>
  <c r="CV13" i="102"/>
  <c r="CU13" i="102"/>
  <c r="CT13" i="102"/>
  <c r="CS13" i="102"/>
  <c r="CR13" i="102"/>
  <c r="CQ13" i="102"/>
  <c r="CP13" i="102"/>
  <c r="CO13" i="102"/>
  <c r="CN13" i="102"/>
  <c r="CM13" i="102"/>
  <c r="CL13" i="102"/>
  <c r="CK13" i="102"/>
  <c r="CJ13" i="102"/>
  <c r="CI13" i="102"/>
  <c r="CH13" i="102"/>
  <c r="CG13" i="102"/>
  <c r="CF13" i="102"/>
  <c r="CE13" i="102"/>
  <c r="CD13" i="102"/>
  <c r="CC13" i="102"/>
  <c r="CB13" i="102"/>
  <c r="CA13" i="102"/>
  <c r="BZ13" i="102"/>
  <c r="BY13" i="102"/>
  <c r="BX13" i="102"/>
  <c r="BW13" i="102"/>
  <c r="BV13" i="102"/>
  <c r="BU13" i="102"/>
  <c r="BT13" i="102"/>
  <c r="BS13" i="102"/>
  <c r="BR13" i="102"/>
  <c r="BQ13" i="102"/>
  <c r="BP13" i="102"/>
  <c r="BO13" i="102"/>
  <c r="BN13" i="102"/>
  <c r="BM13" i="102"/>
  <c r="BL13" i="102"/>
  <c r="BK13" i="102"/>
  <c r="BJ13" i="102"/>
  <c r="BI13" i="102"/>
  <c r="BH13" i="102"/>
  <c r="BG13" i="102"/>
  <c r="BF13" i="102"/>
  <c r="BE13" i="102"/>
  <c r="BD13" i="102"/>
  <c r="BC13" i="102"/>
  <c r="BB13" i="102"/>
  <c r="BA13" i="102"/>
  <c r="AZ13" i="102"/>
  <c r="AY13" i="102"/>
  <c r="AX13" i="102"/>
  <c r="AW13" i="102"/>
  <c r="AV13" i="102"/>
  <c r="AU13" i="102"/>
  <c r="AT13" i="102"/>
  <c r="AS13" i="102"/>
  <c r="AR13" i="102"/>
  <c r="AQ13" i="102"/>
  <c r="AP13" i="102"/>
  <c r="AO13" i="102"/>
  <c r="AN13" i="102"/>
  <c r="AM13" i="102"/>
  <c r="AL13" i="102"/>
  <c r="AK13" i="102"/>
  <c r="AJ13" i="102"/>
  <c r="AI13" i="102"/>
  <c r="AH13" i="102"/>
  <c r="AG13" i="102"/>
  <c r="AF13" i="102"/>
  <c r="AE13" i="102"/>
  <c r="AD13" i="102"/>
  <c r="AC13" i="102"/>
  <c r="AB13" i="102"/>
  <c r="AA13" i="102"/>
  <c r="Z13" i="102"/>
  <c r="Y13" i="102"/>
  <c r="X13" i="102"/>
  <c r="W13" i="102"/>
  <c r="V13" i="102"/>
  <c r="U13" i="102"/>
  <c r="T13" i="102"/>
  <c r="S13" i="102"/>
  <c r="R13" i="102"/>
  <c r="Q13" i="102"/>
  <c r="P13" i="102"/>
  <c r="O13" i="102"/>
  <c r="N13" i="102"/>
  <c r="M13" i="102"/>
  <c r="L13" i="102"/>
  <c r="K13" i="102"/>
  <c r="J13" i="102"/>
  <c r="I13" i="102"/>
  <c r="H13" i="102"/>
  <c r="ANK14" i="102" l="1"/>
  <c r="ANG14" i="102"/>
  <c r="ANC14" i="102"/>
  <c r="AMY14" i="102"/>
  <c r="AMU14" i="102"/>
  <c r="AMQ14" i="102"/>
  <c r="AMM14" i="102"/>
  <c r="AMI14" i="102"/>
  <c r="AME14" i="102"/>
  <c r="ANJ14" i="102"/>
  <c r="ANF14" i="102"/>
  <c r="ANB14" i="102"/>
  <c r="AMX14" i="102"/>
  <c r="AMT14" i="102"/>
  <c r="AMP14" i="102"/>
  <c r="AML14" i="102"/>
  <c r="AMH14" i="102"/>
  <c r="AMD14" i="102"/>
  <c r="ANI14" i="102"/>
  <c r="ANE14" i="102"/>
  <c r="ANA14" i="102"/>
  <c r="AMW14" i="102"/>
  <c r="AMS14" i="102"/>
  <c r="AMO14" i="102"/>
  <c r="AMK14" i="102"/>
  <c r="AMG14" i="102"/>
  <c r="AMC14" i="102"/>
  <c r="ANH14" i="102"/>
  <c r="AND14" i="102"/>
  <c r="AMZ14" i="102"/>
  <c r="AMV14" i="102"/>
  <c r="AMR14" i="102"/>
  <c r="AMN14" i="102"/>
  <c r="AMJ14" i="102"/>
  <c r="AMB14" i="102"/>
  <c r="AMF14" i="102"/>
  <c r="ANK13" i="1"/>
  <c r="ANJ13" i="1"/>
  <c r="ANI13" i="1"/>
  <c r="ANH13" i="1"/>
  <c r="ANG13" i="1"/>
  <c r="ANF13" i="1"/>
  <c r="ANE13" i="1"/>
  <c r="AND13" i="1"/>
  <c r="ANC13" i="1"/>
  <c r="ANB13" i="1"/>
  <c r="ANA13" i="1"/>
  <c r="AMZ13" i="1"/>
  <c r="AMY13" i="1"/>
  <c r="AMX13" i="1"/>
  <c r="AMW13" i="1"/>
  <c r="AMV13" i="1"/>
  <c r="AMU13" i="1"/>
  <c r="AMT13" i="1"/>
  <c r="AMS13" i="1"/>
  <c r="AMR13" i="1"/>
  <c r="AMQ13" i="1"/>
  <c r="AMP13" i="1"/>
  <c r="AMO13" i="1"/>
  <c r="AMN13" i="1"/>
  <c r="AMM13" i="1"/>
  <c r="AML13" i="1"/>
  <c r="AMK13" i="1"/>
  <c r="AMJ13" i="1"/>
  <c r="AMI13" i="1"/>
  <c r="AMH13" i="1"/>
  <c r="AMG13" i="1"/>
  <c r="AMF13" i="1"/>
  <c r="AME13" i="1"/>
  <c r="AMD13" i="1"/>
  <c r="AMC13" i="1"/>
  <c r="AMB13" i="1"/>
  <c r="AKR15" i="102" l="1"/>
  <c r="AKS15" i="102"/>
  <c r="AKT15" i="102"/>
  <c r="AKU15" i="102"/>
  <c r="AKV15" i="102"/>
  <c r="AKW15" i="102"/>
  <c r="AKX15" i="102"/>
  <c r="AKY15" i="102"/>
  <c r="AKZ15" i="102"/>
  <c r="ALA15" i="102"/>
  <c r="ALB15" i="102"/>
  <c r="ALC15" i="102"/>
  <c r="ALD15" i="102"/>
  <c r="ALE15" i="102"/>
  <c r="ALF15" i="102"/>
  <c r="ALG15" i="102"/>
  <c r="ALH15" i="102"/>
  <c r="ALI15" i="102"/>
  <c r="ALJ15" i="102"/>
  <c r="ALK15" i="102"/>
  <c r="ALL15" i="102"/>
  <c r="ALM15" i="102"/>
  <c r="ALN15" i="102"/>
  <c r="ALO15" i="102"/>
  <c r="ALP15" i="102"/>
  <c r="ALQ15" i="102"/>
  <c r="ALR15" i="102"/>
  <c r="ALS15" i="102"/>
  <c r="ALT15" i="102"/>
  <c r="ALU15" i="102"/>
  <c r="ALV15" i="102"/>
  <c r="ALW15" i="102"/>
  <c r="ALX15" i="102"/>
  <c r="ALY15" i="102"/>
  <c r="ALZ15" i="102"/>
  <c r="AMA15" i="102"/>
  <c r="AKR16" i="102"/>
  <c r="AKS16" i="102"/>
  <c r="AKT16" i="102"/>
  <c r="AKU16" i="102"/>
  <c r="AKV16" i="102"/>
  <c r="AKW16" i="102"/>
  <c r="AKX16" i="102"/>
  <c r="AKY16" i="102"/>
  <c r="AKZ16" i="102"/>
  <c r="ALA16" i="102"/>
  <c r="ALB16" i="102"/>
  <c r="ALC16" i="102"/>
  <c r="ALD16" i="102"/>
  <c r="ALE16" i="102"/>
  <c r="ALF16" i="102"/>
  <c r="ALG16" i="102"/>
  <c r="ALH16" i="102"/>
  <c r="ALI16" i="102"/>
  <c r="ALJ16" i="102"/>
  <c r="ALK16" i="102"/>
  <c r="ALL16" i="102"/>
  <c r="ALM16" i="102"/>
  <c r="ALN16" i="102"/>
  <c r="ALO16" i="102"/>
  <c r="ALP16" i="102"/>
  <c r="ALQ16" i="102"/>
  <c r="ALR16" i="102"/>
  <c r="ALS16" i="102"/>
  <c r="ALT16" i="102"/>
  <c r="ALU16" i="102"/>
  <c r="ALV16" i="102"/>
  <c r="ALW16" i="102"/>
  <c r="ALX16" i="102"/>
  <c r="ALY16" i="102"/>
  <c r="ALZ16" i="102"/>
  <c r="AMA16" i="102"/>
  <c r="AKR17" i="102"/>
  <c r="AKS17" i="102"/>
  <c r="AKT17" i="102"/>
  <c r="AKU17" i="102"/>
  <c r="AKV17" i="102"/>
  <c r="AKW17" i="102"/>
  <c r="AKX17" i="102"/>
  <c r="AKY17" i="102"/>
  <c r="AKZ17" i="102"/>
  <c r="ALA17" i="102"/>
  <c r="ALB17" i="102"/>
  <c r="ALC17" i="102"/>
  <c r="ALD17" i="102"/>
  <c r="ALE17" i="102"/>
  <c r="ALF17" i="102"/>
  <c r="ALG17" i="102"/>
  <c r="ALH17" i="102"/>
  <c r="ALI17" i="102"/>
  <c r="ALJ17" i="102"/>
  <c r="ALK17" i="102"/>
  <c r="ALL17" i="102"/>
  <c r="ALM17" i="102"/>
  <c r="ALN17" i="102"/>
  <c r="ALO17" i="102"/>
  <c r="ALP17" i="102"/>
  <c r="ALQ17" i="102"/>
  <c r="ALR17" i="102"/>
  <c r="ALS17" i="102"/>
  <c r="ALT17" i="102"/>
  <c r="ALU17" i="102"/>
  <c r="ALV17" i="102"/>
  <c r="ALW17" i="102"/>
  <c r="ALX17" i="102"/>
  <c r="ALY17" i="102"/>
  <c r="ALZ17" i="102"/>
  <c r="AMA17" i="102"/>
  <c r="AKR18" i="102"/>
  <c r="AKS18" i="102"/>
  <c r="AKT18" i="102"/>
  <c r="AKU18" i="102"/>
  <c r="AKV18" i="102"/>
  <c r="AKW18" i="102"/>
  <c r="AKX18" i="102"/>
  <c r="AKY18" i="102"/>
  <c r="AKZ18" i="102"/>
  <c r="ALA18" i="102"/>
  <c r="ALB18" i="102"/>
  <c r="ALC18" i="102"/>
  <c r="ALD18" i="102"/>
  <c r="ALE18" i="102"/>
  <c r="ALF18" i="102"/>
  <c r="ALG18" i="102"/>
  <c r="ALH18" i="102"/>
  <c r="ALI18" i="102"/>
  <c r="ALJ18" i="102"/>
  <c r="ALK18" i="102"/>
  <c r="ALL18" i="102"/>
  <c r="ALM18" i="102"/>
  <c r="ALN18" i="102"/>
  <c r="ALO18" i="102"/>
  <c r="ALP18" i="102"/>
  <c r="ALQ18" i="102"/>
  <c r="ALR18" i="102"/>
  <c r="ALS18" i="102"/>
  <c r="ALT18" i="102"/>
  <c r="ALU18" i="102"/>
  <c r="ALV18" i="102"/>
  <c r="ALW18" i="102"/>
  <c r="ALX18" i="102"/>
  <c r="ALY18" i="102"/>
  <c r="ALZ18" i="102"/>
  <c r="AMA18" i="102"/>
  <c r="AKR19" i="102"/>
  <c r="AKS19" i="102"/>
  <c r="AKT19" i="102"/>
  <c r="AKU19" i="102"/>
  <c r="AKV19" i="102"/>
  <c r="AKW19" i="102"/>
  <c r="AKX19" i="102"/>
  <c r="AKY19" i="102"/>
  <c r="AKZ19" i="102"/>
  <c r="ALA19" i="102"/>
  <c r="ALB19" i="102"/>
  <c r="ALC19" i="102"/>
  <c r="ALD19" i="102"/>
  <c r="ALE19" i="102"/>
  <c r="ALF19" i="102"/>
  <c r="ALG19" i="102"/>
  <c r="ALH19" i="102"/>
  <c r="ALI19" i="102"/>
  <c r="ALJ19" i="102"/>
  <c r="ALK19" i="102"/>
  <c r="ALL19" i="102"/>
  <c r="ALM19" i="102"/>
  <c r="ALN19" i="102"/>
  <c r="ALO19" i="102"/>
  <c r="ALP19" i="102"/>
  <c r="ALQ19" i="102"/>
  <c r="ALR19" i="102"/>
  <c r="ALS19" i="102"/>
  <c r="ALT19" i="102"/>
  <c r="ALU19" i="102"/>
  <c r="ALV19" i="102"/>
  <c r="ALW19" i="102"/>
  <c r="ALX19" i="102"/>
  <c r="ALY19" i="102"/>
  <c r="ALZ19" i="102"/>
  <c r="AMA19" i="102"/>
  <c r="AKR20" i="102"/>
  <c r="AKS20" i="102"/>
  <c r="AKT20" i="102"/>
  <c r="AKU20" i="102"/>
  <c r="AKV20" i="102"/>
  <c r="AKW20" i="102"/>
  <c r="AKX20" i="102"/>
  <c r="AKY20" i="102"/>
  <c r="AKZ20" i="102"/>
  <c r="ALA20" i="102"/>
  <c r="ALB20" i="102"/>
  <c r="ALC20" i="102"/>
  <c r="ALD20" i="102"/>
  <c r="ALE20" i="102"/>
  <c r="ALF20" i="102"/>
  <c r="ALG20" i="102"/>
  <c r="ALH20" i="102"/>
  <c r="ALI20" i="102"/>
  <c r="ALJ20" i="102"/>
  <c r="ALK20" i="102"/>
  <c r="ALL20" i="102"/>
  <c r="ALM20" i="102"/>
  <c r="ALN20" i="102"/>
  <c r="ALO20" i="102"/>
  <c r="ALP20" i="102"/>
  <c r="ALQ20" i="102"/>
  <c r="ALR20" i="102"/>
  <c r="ALS20" i="102"/>
  <c r="ALT20" i="102"/>
  <c r="ALU20" i="102"/>
  <c r="ALV20" i="102"/>
  <c r="ALW20" i="102"/>
  <c r="ALX20" i="102"/>
  <c r="ALY20" i="102"/>
  <c r="ALZ20" i="102"/>
  <c r="AMA20" i="102"/>
  <c r="AKR21" i="102"/>
  <c r="AKS21" i="102"/>
  <c r="AKT21" i="102"/>
  <c r="AKU21" i="102"/>
  <c r="AKV21" i="102"/>
  <c r="AKW21" i="102"/>
  <c r="AKX21" i="102"/>
  <c r="AKY21" i="102"/>
  <c r="AKZ21" i="102"/>
  <c r="ALA21" i="102"/>
  <c r="ALB21" i="102"/>
  <c r="ALC21" i="102"/>
  <c r="ALD21" i="102"/>
  <c r="ALE21" i="102"/>
  <c r="ALF21" i="102"/>
  <c r="ALG21" i="102"/>
  <c r="ALH21" i="102"/>
  <c r="ALI21" i="102"/>
  <c r="ALJ21" i="102"/>
  <c r="ALK21" i="102"/>
  <c r="ALL21" i="102"/>
  <c r="ALM21" i="102"/>
  <c r="ALN21" i="102"/>
  <c r="ALO21" i="102"/>
  <c r="ALP21" i="102"/>
  <c r="ALQ21" i="102"/>
  <c r="ALR21" i="102"/>
  <c r="ALS21" i="102"/>
  <c r="ALT21" i="102"/>
  <c r="ALU21" i="102"/>
  <c r="ALV21" i="102"/>
  <c r="ALW21" i="102"/>
  <c r="ALX21" i="102"/>
  <c r="ALY21" i="102"/>
  <c r="ALZ21" i="102"/>
  <c r="AMA21" i="102"/>
  <c r="AKR22" i="102"/>
  <c r="AKS22" i="102"/>
  <c r="AKT22" i="102"/>
  <c r="AKU22" i="102"/>
  <c r="AKV22" i="102"/>
  <c r="AKW22" i="102"/>
  <c r="AKX22" i="102"/>
  <c r="AKY22" i="102"/>
  <c r="AKZ22" i="102"/>
  <c r="ALA22" i="102"/>
  <c r="ALB22" i="102"/>
  <c r="ALC22" i="102"/>
  <c r="ALD22" i="102"/>
  <c r="ALE22" i="102"/>
  <c r="ALF22" i="102"/>
  <c r="ALG22" i="102"/>
  <c r="ALH22" i="102"/>
  <c r="ALI22" i="102"/>
  <c r="ALJ22" i="102"/>
  <c r="ALK22" i="102"/>
  <c r="ALL22" i="102"/>
  <c r="ALM22" i="102"/>
  <c r="ALN22" i="102"/>
  <c r="ALO22" i="102"/>
  <c r="ALP22" i="102"/>
  <c r="ALQ22" i="102"/>
  <c r="ALR22" i="102"/>
  <c r="ALS22" i="102"/>
  <c r="ALT22" i="102"/>
  <c r="ALU22" i="102"/>
  <c r="ALV22" i="102"/>
  <c r="ALW22" i="102"/>
  <c r="ALX22" i="102"/>
  <c r="ALY22" i="102"/>
  <c r="ALZ22" i="102"/>
  <c r="AMA22" i="102"/>
  <c r="AKR23" i="102"/>
  <c r="AKS23" i="102"/>
  <c r="AKT23" i="102"/>
  <c r="AKU23" i="102"/>
  <c r="AKV23" i="102"/>
  <c r="AKW23" i="102"/>
  <c r="AKX23" i="102"/>
  <c r="AKY23" i="102"/>
  <c r="AKZ23" i="102"/>
  <c r="ALA23" i="102"/>
  <c r="ALB23" i="102"/>
  <c r="ALC23" i="102"/>
  <c r="ALD23" i="102"/>
  <c r="ALE23" i="102"/>
  <c r="ALF23" i="102"/>
  <c r="ALG23" i="102"/>
  <c r="ALH23" i="102"/>
  <c r="ALI23" i="102"/>
  <c r="ALJ23" i="102"/>
  <c r="ALK23" i="102"/>
  <c r="ALL23" i="102"/>
  <c r="ALM23" i="102"/>
  <c r="ALN23" i="102"/>
  <c r="ALO23" i="102"/>
  <c r="ALP23" i="102"/>
  <c r="ALQ23" i="102"/>
  <c r="ALR23" i="102"/>
  <c r="ALS23" i="102"/>
  <c r="ALT23" i="102"/>
  <c r="ALU23" i="102"/>
  <c r="ALV23" i="102"/>
  <c r="ALW23" i="102"/>
  <c r="ALX23" i="102"/>
  <c r="ALY23" i="102"/>
  <c r="ALZ23" i="102"/>
  <c r="AMA23" i="102"/>
  <c r="AJZ15" i="102"/>
  <c r="AKA15" i="102"/>
  <c r="AKB15" i="102"/>
  <c r="AKC15" i="102"/>
  <c r="AKD15" i="102"/>
  <c r="AKE15" i="102"/>
  <c r="AKF15" i="102"/>
  <c r="AKG15" i="102"/>
  <c r="AKH15" i="102"/>
  <c r="AKI15" i="102"/>
  <c r="AKJ15" i="102"/>
  <c r="AKK15" i="102"/>
  <c r="AKL15" i="102"/>
  <c r="AKM15" i="102"/>
  <c r="AKN15" i="102"/>
  <c r="AKO15" i="102"/>
  <c r="AKP15" i="102"/>
  <c r="AKQ15" i="102"/>
  <c r="AJZ16" i="102"/>
  <c r="AKA16" i="102"/>
  <c r="AKB16" i="102"/>
  <c r="AKC16" i="102"/>
  <c r="AKD16" i="102"/>
  <c r="AKE16" i="102"/>
  <c r="AKF16" i="102"/>
  <c r="AKG16" i="102"/>
  <c r="AKH16" i="102"/>
  <c r="AKI16" i="102"/>
  <c r="AKJ16" i="102"/>
  <c r="AKK16" i="102"/>
  <c r="AKL16" i="102"/>
  <c r="AKM16" i="102"/>
  <c r="AKN16" i="102"/>
  <c r="AKO16" i="102"/>
  <c r="AKP16" i="102"/>
  <c r="AKQ16" i="102"/>
  <c r="AJZ17" i="102"/>
  <c r="AKA17" i="102"/>
  <c r="AKB17" i="102"/>
  <c r="AKC17" i="102"/>
  <c r="AKD17" i="102"/>
  <c r="AKE17" i="102"/>
  <c r="AKF17" i="102"/>
  <c r="AKG17" i="102"/>
  <c r="AKH17" i="102"/>
  <c r="AKI17" i="102"/>
  <c r="AKJ17" i="102"/>
  <c r="AKK17" i="102"/>
  <c r="AKL17" i="102"/>
  <c r="AKM17" i="102"/>
  <c r="AKN17" i="102"/>
  <c r="AKO17" i="102"/>
  <c r="AKP17" i="102"/>
  <c r="AKQ17" i="102"/>
  <c r="AJZ18" i="102"/>
  <c r="AKA18" i="102"/>
  <c r="AKB18" i="102"/>
  <c r="AKC18" i="102"/>
  <c r="AKD18" i="102"/>
  <c r="AKE18" i="102"/>
  <c r="AKF18" i="102"/>
  <c r="AKG18" i="102"/>
  <c r="AKH18" i="102"/>
  <c r="AKI18" i="102"/>
  <c r="AKJ18" i="102"/>
  <c r="AKK18" i="102"/>
  <c r="AKL18" i="102"/>
  <c r="AKM18" i="102"/>
  <c r="AKN18" i="102"/>
  <c r="AKO18" i="102"/>
  <c r="AKP18" i="102"/>
  <c r="AKQ18" i="102"/>
  <c r="AJZ19" i="102"/>
  <c r="AKA19" i="102"/>
  <c r="AKB19" i="102"/>
  <c r="AKC19" i="102"/>
  <c r="AKD19" i="102"/>
  <c r="AKE19" i="102"/>
  <c r="AKF19" i="102"/>
  <c r="AKG19" i="102"/>
  <c r="AKH19" i="102"/>
  <c r="AKI19" i="102"/>
  <c r="AKJ19" i="102"/>
  <c r="AKK19" i="102"/>
  <c r="AKL19" i="102"/>
  <c r="AKM19" i="102"/>
  <c r="AKN19" i="102"/>
  <c r="AKO19" i="102"/>
  <c r="AKP19" i="102"/>
  <c r="AKQ19" i="102"/>
  <c r="AJZ20" i="102"/>
  <c r="AKA20" i="102"/>
  <c r="AKB20" i="102"/>
  <c r="AKC20" i="102"/>
  <c r="AKD20" i="102"/>
  <c r="AKE20" i="102"/>
  <c r="AKF20" i="102"/>
  <c r="AKG20" i="102"/>
  <c r="AKH20" i="102"/>
  <c r="AKI20" i="102"/>
  <c r="AKJ20" i="102"/>
  <c r="AKK20" i="102"/>
  <c r="AKL20" i="102"/>
  <c r="AKM20" i="102"/>
  <c r="AKN20" i="102"/>
  <c r="AKO20" i="102"/>
  <c r="AKP20" i="102"/>
  <c r="AKQ20" i="102"/>
  <c r="AJZ21" i="102"/>
  <c r="AKA21" i="102"/>
  <c r="AKB21" i="102"/>
  <c r="AKC21" i="102"/>
  <c r="AKD21" i="102"/>
  <c r="AKE21" i="102"/>
  <c r="AKF21" i="102"/>
  <c r="AKG21" i="102"/>
  <c r="AKH21" i="102"/>
  <c r="AKI21" i="102"/>
  <c r="AKJ21" i="102"/>
  <c r="AKK21" i="102"/>
  <c r="AKL21" i="102"/>
  <c r="AKM21" i="102"/>
  <c r="AKN21" i="102"/>
  <c r="AKO21" i="102"/>
  <c r="AKP21" i="102"/>
  <c r="AKQ21" i="102"/>
  <c r="AJZ22" i="102"/>
  <c r="AKA22" i="102"/>
  <c r="AKB22" i="102"/>
  <c r="AKC22" i="102"/>
  <c r="AKD22" i="102"/>
  <c r="AKE22" i="102"/>
  <c r="AKF22" i="102"/>
  <c r="AKG22" i="102"/>
  <c r="AKH22" i="102"/>
  <c r="AKI22" i="102"/>
  <c r="AKJ22" i="102"/>
  <c r="AKK22" i="102"/>
  <c r="AKL22" i="102"/>
  <c r="AKM22" i="102"/>
  <c r="AKN22" i="102"/>
  <c r="AKO22" i="102"/>
  <c r="AKP22" i="102"/>
  <c r="AKQ22" i="102"/>
  <c r="AJZ23" i="102"/>
  <c r="AKA23" i="102"/>
  <c r="AKB23" i="102"/>
  <c r="AKC23" i="102"/>
  <c r="AKD23" i="102"/>
  <c r="AKE23" i="102"/>
  <c r="AKF23" i="102"/>
  <c r="AKG23" i="102"/>
  <c r="AKH23" i="102"/>
  <c r="AKI23" i="102"/>
  <c r="AKJ23" i="102"/>
  <c r="AKK23" i="102"/>
  <c r="AKL23" i="102"/>
  <c r="AKM23" i="102"/>
  <c r="AKN23" i="102"/>
  <c r="AKO23" i="102"/>
  <c r="AKP23" i="102"/>
  <c r="AKQ23" i="102"/>
  <c r="AJH15" i="102"/>
  <c r="AJI15" i="102"/>
  <c r="AJJ15" i="102"/>
  <c r="AJK15" i="102"/>
  <c r="AJL15" i="102"/>
  <c r="AJM15" i="102"/>
  <c r="AJN15" i="102"/>
  <c r="AJO15" i="102"/>
  <c r="AJP15" i="102"/>
  <c r="AJQ15" i="102"/>
  <c r="AJR15" i="102"/>
  <c r="AJS15" i="102"/>
  <c r="AJT15" i="102"/>
  <c r="AJU15" i="102"/>
  <c r="AJV15" i="102"/>
  <c r="AJW15" i="102"/>
  <c r="AJX15" i="102"/>
  <c r="AJY15" i="102"/>
  <c r="AJH16" i="102"/>
  <c r="AJI16" i="102"/>
  <c r="AJJ16" i="102"/>
  <c r="AJK16" i="102"/>
  <c r="AJL16" i="102"/>
  <c r="AJM16" i="102"/>
  <c r="AJN16" i="102"/>
  <c r="AJO16" i="102"/>
  <c r="AJP16" i="102"/>
  <c r="AJQ16" i="102"/>
  <c r="AJR16" i="102"/>
  <c r="AJS16" i="102"/>
  <c r="AJT16" i="102"/>
  <c r="AJU16" i="102"/>
  <c r="AJV16" i="102"/>
  <c r="AJW16" i="102"/>
  <c r="AJX16" i="102"/>
  <c r="AJY16" i="102"/>
  <c r="AJH17" i="102"/>
  <c r="AJI17" i="102"/>
  <c r="AJJ17" i="102"/>
  <c r="AJK17" i="102"/>
  <c r="AJL17" i="102"/>
  <c r="AJM17" i="102"/>
  <c r="AJN17" i="102"/>
  <c r="AJO17" i="102"/>
  <c r="AJP17" i="102"/>
  <c r="AJQ17" i="102"/>
  <c r="AJR17" i="102"/>
  <c r="AJS17" i="102"/>
  <c r="AJT17" i="102"/>
  <c r="AJU17" i="102"/>
  <c r="AJV17" i="102"/>
  <c r="AJW17" i="102"/>
  <c r="AJX17" i="102"/>
  <c r="AJY17" i="102"/>
  <c r="AJH18" i="102"/>
  <c r="AJI18" i="102"/>
  <c r="AJJ18" i="102"/>
  <c r="AJK18" i="102"/>
  <c r="AJL18" i="102"/>
  <c r="AJM18" i="102"/>
  <c r="AJN18" i="102"/>
  <c r="AJO18" i="102"/>
  <c r="AJP18" i="102"/>
  <c r="AJQ18" i="102"/>
  <c r="AJR18" i="102"/>
  <c r="AJS18" i="102"/>
  <c r="AJT18" i="102"/>
  <c r="AJU18" i="102"/>
  <c r="AJV18" i="102"/>
  <c r="AJW18" i="102"/>
  <c r="AJX18" i="102"/>
  <c r="AJY18" i="102"/>
  <c r="AJH19" i="102"/>
  <c r="AJI19" i="102"/>
  <c r="AJJ19" i="102"/>
  <c r="AJK19" i="102"/>
  <c r="AJL19" i="102"/>
  <c r="AJM19" i="102"/>
  <c r="AJN19" i="102"/>
  <c r="AJO19" i="102"/>
  <c r="AJP19" i="102"/>
  <c r="AJQ19" i="102"/>
  <c r="AJR19" i="102"/>
  <c r="AJS19" i="102"/>
  <c r="AJT19" i="102"/>
  <c r="AJU19" i="102"/>
  <c r="AJV19" i="102"/>
  <c r="AJW19" i="102"/>
  <c r="AJX19" i="102"/>
  <c r="AJY19" i="102"/>
  <c r="AJH20" i="102"/>
  <c r="AJI20" i="102"/>
  <c r="AJJ20" i="102"/>
  <c r="AJK20" i="102"/>
  <c r="AJL20" i="102"/>
  <c r="AJM20" i="102"/>
  <c r="AJN20" i="102"/>
  <c r="AJO20" i="102"/>
  <c r="AJP20" i="102"/>
  <c r="AJQ20" i="102"/>
  <c r="AJR20" i="102"/>
  <c r="AJS20" i="102"/>
  <c r="AJT20" i="102"/>
  <c r="AJU20" i="102"/>
  <c r="AJV20" i="102"/>
  <c r="AJW20" i="102"/>
  <c r="AJX20" i="102"/>
  <c r="AJY20" i="102"/>
  <c r="AJH21" i="102"/>
  <c r="AJI21" i="102"/>
  <c r="AJJ21" i="102"/>
  <c r="AJK21" i="102"/>
  <c r="AJL21" i="102"/>
  <c r="AJM21" i="102"/>
  <c r="AJN21" i="102"/>
  <c r="AJO21" i="102"/>
  <c r="AJP21" i="102"/>
  <c r="AJQ21" i="102"/>
  <c r="AJR21" i="102"/>
  <c r="AJS21" i="102"/>
  <c r="AJT21" i="102"/>
  <c r="AJU21" i="102"/>
  <c r="AJV21" i="102"/>
  <c r="AJW21" i="102"/>
  <c r="AJX21" i="102"/>
  <c r="AJY21" i="102"/>
  <c r="AJH22" i="102"/>
  <c r="AJI22" i="102"/>
  <c r="AJJ22" i="102"/>
  <c r="AJK22" i="102"/>
  <c r="AJL22" i="102"/>
  <c r="AJM22" i="102"/>
  <c r="AJN22" i="102"/>
  <c r="AJO22" i="102"/>
  <c r="AJP22" i="102"/>
  <c r="AJQ22" i="102"/>
  <c r="AJR22" i="102"/>
  <c r="AJS22" i="102"/>
  <c r="AJT22" i="102"/>
  <c r="AJU22" i="102"/>
  <c r="AJV22" i="102"/>
  <c r="AJW22" i="102"/>
  <c r="AJX22" i="102"/>
  <c r="AJY22" i="102"/>
  <c r="AJH23" i="102"/>
  <c r="AJI23" i="102"/>
  <c r="AJJ23" i="102"/>
  <c r="AJK23" i="102"/>
  <c r="AJL23" i="102"/>
  <c r="AJM23" i="102"/>
  <c r="AJN23" i="102"/>
  <c r="AJO23" i="102"/>
  <c r="AJP23" i="102"/>
  <c r="AJQ23" i="102"/>
  <c r="AJR23" i="102"/>
  <c r="AJS23" i="102"/>
  <c r="AJT23" i="102"/>
  <c r="AJU23" i="102"/>
  <c r="AJV23" i="102"/>
  <c r="AJW23" i="102"/>
  <c r="AJX23" i="102"/>
  <c r="AJY23" i="102"/>
  <c r="PF15" i="102"/>
  <c r="PG15" i="102"/>
  <c r="PH15" i="102"/>
  <c r="PI15" i="102"/>
  <c r="PJ15" i="102"/>
  <c r="PK15" i="102"/>
  <c r="PL15" i="102"/>
  <c r="PM15" i="102"/>
  <c r="PN15" i="102"/>
  <c r="PO15" i="102"/>
  <c r="PP15" i="102"/>
  <c r="PQ15" i="102"/>
  <c r="PR15" i="102"/>
  <c r="PS15" i="102"/>
  <c r="PT15" i="102"/>
  <c r="PU15" i="102"/>
  <c r="PV15" i="102"/>
  <c r="PW15" i="102"/>
  <c r="PX15" i="102"/>
  <c r="PY15" i="102"/>
  <c r="PZ15" i="102"/>
  <c r="QA15" i="102"/>
  <c r="QB15" i="102"/>
  <c r="QC15" i="102"/>
  <c r="QD15" i="102"/>
  <c r="QE15" i="102"/>
  <c r="QF15" i="102"/>
  <c r="QG15" i="102"/>
  <c r="QH15" i="102"/>
  <c r="QI15" i="102"/>
  <c r="QJ15" i="102"/>
  <c r="QK15" i="102"/>
  <c r="QL15" i="102"/>
  <c r="QM15" i="102"/>
  <c r="QN15" i="102"/>
  <c r="QO15" i="102"/>
  <c r="QP15" i="102"/>
  <c r="QQ15" i="102"/>
  <c r="QR15" i="102"/>
  <c r="QS15" i="102"/>
  <c r="QT15" i="102"/>
  <c r="QU15" i="102"/>
  <c r="QV15" i="102"/>
  <c r="QW15" i="102"/>
  <c r="QX15" i="102"/>
  <c r="QY15" i="102"/>
  <c r="QZ15" i="102"/>
  <c r="RA15" i="102"/>
  <c r="RB15" i="102"/>
  <c r="RC15" i="102"/>
  <c r="RD15" i="102"/>
  <c r="RE15" i="102"/>
  <c r="RF15" i="102"/>
  <c r="RG15" i="102"/>
  <c r="RH15" i="102"/>
  <c r="RI15" i="102"/>
  <c r="RJ15" i="102"/>
  <c r="RK15" i="102"/>
  <c r="RL15" i="102"/>
  <c r="RM15" i="102"/>
  <c r="RN15" i="102"/>
  <c r="RO15" i="102"/>
  <c r="RP15" i="102"/>
  <c r="RQ15" i="102"/>
  <c r="RR15" i="102"/>
  <c r="RS15" i="102"/>
  <c r="RT15" i="102"/>
  <c r="RU15" i="102"/>
  <c r="RV15" i="102"/>
  <c r="RW15" i="102"/>
  <c r="RX15" i="102"/>
  <c r="RY15" i="102"/>
  <c r="RZ15" i="102"/>
  <c r="SA15" i="102"/>
  <c r="SB15" i="102"/>
  <c r="SC15" i="102"/>
  <c r="SD15" i="102"/>
  <c r="SE15" i="102"/>
  <c r="SF15" i="102"/>
  <c r="SG15" i="102"/>
  <c r="SH15" i="102"/>
  <c r="SI15" i="102"/>
  <c r="SJ15" i="102"/>
  <c r="SK15" i="102"/>
  <c r="SL15" i="102"/>
  <c r="SM15" i="102"/>
  <c r="SN15" i="102"/>
  <c r="SO15" i="102"/>
  <c r="SP15" i="102"/>
  <c r="SQ15" i="102"/>
  <c r="SR15" i="102"/>
  <c r="SS15" i="102"/>
  <c r="ST15" i="102"/>
  <c r="SU15" i="102"/>
  <c r="SV15" i="102"/>
  <c r="SW15" i="102"/>
  <c r="SX15" i="102"/>
  <c r="SY15" i="102"/>
  <c r="SZ15" i="102"/>
  <c r="TA15" i="102"/>
  <c r="TB15" i="102"/>
  <c r="TC15" i="102"/>
  <c r="TD15" i="102"/>
  <c r="TE15" i="102"/>
  <c r="TF15" i="102"/>
  <c r="TG15" i="102"/>
  <c r="TH15" i="102"/>
  <c r="TI15" i="102"/>
  <c r="TJ15" i="102"/>
  <c r="TK15" i="102"/>
  <c r="TL15" i="102"/>
  <c r="TM15" i="102"/>
  <c r="TN15" i="102"/>
  <c r="TO15" i="102"/>
  <c r="TP15" i="102"/>
  <c r="TQ15" i="102"/>
  <c r="TR15" i="102"/>
  <c r="TS15" i="102"/>
  <c r="TT15" i="102"/>
  <c r="TU15" i="102"/>
  <c r="TV15" i="102"/>
  <c r="TW15" i="102"/>
  <c r="TX15" i="102"/>
  <c r="TY15" i="102"/>
  <c r="TZ15" i="102"/>
  <c r="UA15" i="102"/>
  <c r="UB15" i="102"/>
  <c r="UC15" i="102"/>
  <c r="UD15" i="102"/>
  <c r="UE15" i="102"/>
  <c r="UF15" i="102"/>
  <c r="UG15" i="102"/>
  <c r="UH15" i="102"/>
  <c r="UI15" i="102"/>
  <c r="UJ15" i="102"/>
  <c r="UK15" i="102"/>
  <c r="UL15" i="102"/>
  <c r="UM15" i="102"/>
  <c r="UN15" i="102"/>
  <c r="UO15" i="102"/>
  <c r="UP15" i="102"/>
  <c r="UQ15" i="102"/>
  <c r="UR15" i="102"/>
  <c r="US15" i="102"/>
  <c r="UT15" i="102"/>
  <c r="UU15" i="102"/>
  <c r="UV15" i="102"/>
  <c r="UW15" i="102"/>
  <c r="UX15" i="102"/>
  <c r="UY15" i="102"/>
  <c r="UZ15" i="102"/>
  <c r="VA15" i="102"/>
  <c r="VB15" i="102"/>
  <c r="VC15" i="102"/>
  <c r="VD15" i="102"/>
  <c r="VE15" i="102"/>
  <c r="VF15" i="102"/>
  <c r="VG15" i="102"/>
  <c r="VH15" i="102"/>
  <c r="VI15" i="102"/>
  <c r="VJ15" i="102"/>
  <c r="VK15" i="102"/>
  <c r="VL15" i="102"/>
  <c r="VM15" i="102"/>
  <c r="VN15" i="102"/>
  <c r="VO15" i="102"/>
  <c r="VP15" i="102"/>
  <c r="VQ15" i="102"/>
  <c r="VR15" i="102"/>
  <c r="VS15" i="102"/>
  <c r="VT15" i="102"/>
  <c r="VU15" i="102"/>
  <c r="VV15" i="102"/>
  <c r="VW15" i="102"/>
  <c r="VX15" i="102"/>
  <c r="VY15" i="102"/>
  <c r="VZ15" i="102"/>
  <c r="WA15" i="102"/>
  <c r="WB15" i="102"/>
  <c r="WC15" i="102"/>
  <c r="WD15" i="102"/>
  <c r="WE15" i="102"/>
  <c r="WF15" i="102"/>
  <c r="WG15" i="102"/>
  <c r="WH15" i="102"/>
  <c r="WI15" i="102"/>
  <c r="WJ15" i="102"/>
  <c r="WK15" i="102"/>
  <c r="WL15" i="102"/>
  <c r="WM15" i="102"/>
  <c r="WN15" i="102"/>
  <c r="WO15" i="102"/>
  <c r="WP15" i="102"/>
  <c r="WQ15" i="102"/>
  <c r="WR15" i="102"/>
  <c r="WS15" i="102"/>
  <c r="WT15" i="102"/>
  <c r="WU15" i="102"/>
  <c r="WV15" i="102"/>
  <c r="WW15" i="102"/>
  <c r="WX15" i="102"/>
  <c r="WY15" i="102"/>
  <c r="WZ15" i="102"/>
  <c r="XA15" i="102"/>
  <c r="XB15" i="102"/>
  <c r="XC15" i="102"/>
  <c r="XD15" i="102"/>
  <c r="XE15" i="102"/>
  <c r="XF15" i="102"/>
  <c r="XG15" i="102"/>
  <c r="XH15" i="102"/>
  <c r="XI15" i="102"/>
  <c r="XJ15" i="102"/>
  <c r="XK15" i="102"/>
  <c r="XL15" i="102"/>
  <c r="XM15" i="102"/>
  <c r="XN15" i="102"/>
  <c r="XO15" i="102"/>
  <c r="XP15" i="102"/>
  <c r="XQ15" i="102"/>
  <c r="XR15" i="102"/>
  <c r="XS15" i="102"/>
  <c r="XT15" i="102"/>
  <c r="XU15" i="102"/>
  <c r="XV15" i="102"/>
  <c r="XW15" i="102"/>
  <c r="XX15" i="102"/>
  <c r="XY15" i="102"/>
  <c r="XZ15" i="102"/>
  <c r="YA15" i="102"/>
  <c r="YB15" i="102"/>
  <c r="YC15" i="102"/>
  <c r="YD15" i="102"/>
  <c r="YE15" i="102"/>
  <c r="YF15" i="102"/>
  <c r="YG15" i="102"/>
  <c r="YH15" i="102"/>
  <c r="YI15" i="102"/>
  <c r="YJ15" i="102"/>
  <c r="YK15" i="102"/>
  <c r="YL15" i="102"/>
  <c r="YM15" i="102"/>
  <c r="YN15" i="102"/>
  <c r="YO15" i="102"/>
  <c r="YP15" i="102"/>
  <c r="YQ15" i="102"/>
  <c r="YR15" i="102"/>
  <c r="YS15" i="102"/>
  <c r="YT15" i="102"/>
  <c r="YU15" i="102"/>
  <c r="YV15" i="102"/>
  <c r="YW15" i="102"/>
  <c r="YX15" i="102"/>
  <c r="YY15" i="102"/>
  <c r="YZ15" i="102"/>
  <c r="ZA15" i="102"/>
  <c r="ZB15" i="102"/>
  <c r="ZC15" i="102"/>
  <c r="ZD15" i="102"/>
  <c r="ZE15" i="102"/>
  <c r="ZF15" i="102"/>
  <c r="ZG15" i="102"/>
  <c r="ZH15" i="102"/>
  <c r="ZI15" i="102"/>
  <c r="ZJ15" i="102"/>
  <c r="ZK15" i="102"/>
  <c r="ZL15" i="102"/>
  <c r="ZM15" i="102"/>
  <c r="ZN15" i="102"/>
  <c r="ZO15" i="102"/>
  <c r="ZP15" i="102"/>
  <c r="ZQ15" i="102"/>
  <c r="ZR15" i="102"/>
  <c r="ZS15" i="102"/>
  <c r="ZT15" i="102"/>
  <c r="ZU15" i="102"/>
  <c r="ZV15" i="102"/>
  <c r="ZW15" i="102"/>
  <c r="ZX15" i="102"/>
  <c r="ZY15" i="102"/>
  <c r="ZZ15" i="102"/>
  <c r="AAA15" i="102"/>
  <c r="AAB15" i="102"/>
  <c r="AAC15" i="102"/>
  <c r="AAD15" i="102"/>
  <c r="AAE15" i="102"/>
  <c r="AAF15" i="102"/>
  <c r="AAG15" i="102"/>
  <c r="AAH15" i="102"/>
  <c r="AAI15" i="102"/>
  <c r="AAJ15" i="102"/>
  <c r="AAK15" i="102"/>
  <c r="AAL15" i="102"/>
  <c r="AAM15" i="102"/>
  <c r="AAN15" i="102"/>
  <c r="AAO15" i="102"/>
  <c r="AAP15" i="102"/>
  <c r="AAQ15" i="102"/>
  <c r="AAR15" i="102"/>
  <c r="AAS15" i="102"/>
  <c r="AAT15" i="102"/>
  <c r="AAU15" i="102"/>
  <c r="AAV15" i="102"/>
  <c r="AAW15" i="102"/>
  <c r="AAX15" i="102"/>
  <c r="AAY15" i="102"/>
  <c r="AAZ15" i="102"/>
  <c r="ABA15" i="102"/>
  <c r="ABB15" i="102"/>
  <c r="ABC15" i="102"/>
  <c r="ABD15" i="102"/>
  <c r="ABE15" i="102"/>
  <c r="ABF15" i="102"/>
  <c r="ABG15" i="102"/>
  <c r="ABH15" i="102"/>
  <c r="ABI15" i="102"/>
  <c r="ABJ15" i="102"/>
  <c r="ABK15" i="102"/>
  <c r="ABL15" i="102"/>
  <c r="ABM15" i="102"/>
  <c r="ABN15" i="102"/>
  <c r="ABO15" i="102"/>
  <c r="ABP15" i="102"/>
  <c r="ABQ15" i="102"/>
  <c r="ABR15" i="102"/>
  <c r="ABS15" i="102"/>
  <c r="ABT15" i="102"/>
  <c r="ABU15" i="102"/>
  <c r="ABV15" i="102"/>
  <c r="ABW15" i="102"/>
  <c r="ABX15" i="102"/>
  <c r="ABY15" i="102"/>
  <c r="ABZ15" i="102"/>
  <c r="ACA15" i="102"/>
  <c r="ACB15" i="102"/>
  <c r="ACC15" i="102"/>
  <c r="ACD15" i="102"/>
  <c r="ACE15" i="102"/>
  <c r="ACF15" i="102"/>
  <c r="ACG15" i="102"/>
  <c r="ACH15" i="102"/>
  <c r="ACI15" i="102"/>
  <c r="ACJ15" i="102"/>
  <c r="ACK15" i="102"/>
  <c r="ACL15" i="102"/>
  <c r="ACM15" i="102"/>
  <c r="ACN15" i="102"/>
  <c r="ACO15" i="102"/>
  <c r="ACP15" i="102"/>
  <c r="ACQ15" i="102"/>
  <c r="ACR15" i="102"/>
  <c r="ACS15" i="102"/>
  <c r="ACT15" i="102"/>
  <c r="ACU15" i="102"/>
  <c r="ACV15" i="102"/>
  <c r="ACW15" i="102"/>
  <c r="ACX15" i="102"/>
  <c r="ACY15" i="102"/>
  <c r="ACZ15" i="102"/>
  <c r="ADA15" i="102"/>
  <c r="ADB15" i="102"/>
  <c r="ADC15" i="102"/>
  <c r="ADD15" i="102"/>
  <c r="ADE15" i="102"/>
  <c r="ADF15" i="102"/>
  <c r="ADG15" i="102"/>
  <c r="ADH15" i="102"/>
  <c r="ADI15" i="102"/>
  <c r="ADJ15" i="102"/>
  <c r="ADK15" i="102"/>
  <c r="ADL15" i="102"/>
  <c r="ADM15" i="102"/>
  <c r="ADN15" i="102"/>
  <c r="ADO15" i="102"/>
  <c r="ADP15" i="102"/>
  <c r="ADQ15" i="102"/>
  <c r="ADR15" i="102"/>
  <c r="ADS15" i="102"/>
  <c r="ADT15" i="102"/>
  <c r="ADU15" i="102"/>
  <c r="ADV15" i="102"/>
  <c r="ADW15" i="102"/>
  <c r="ADX15" i="102"/>
  <c r="ADY15" i="102"/>
  <c r="ADZ15" i="102"/>
  <c r="AEA15" i="102"/>
  <c r="AEB15" i="102"/>
  <c r="AEC15" i="102"/>
  <c r="AED15" i="102"/>
  <c r="AEE15" i="102"/>
  <c r="AEF15" i="102"/>
  <c r="AEG15" i="102"/>
  <c r="AEH15" i="102"/>
  <c r="AEI15" i="102"/>
  <c r="AEJ15" i="102"/>
  <c r="AEK15" i="102"/>
  <c r="AEL15" i="102"/>
  <c r="AEM15" i="102"/>
  <c r="AEN15" i="102"/>
  <c r="AEO15" i="102"/>
  <c r="AEP15" i="102"/>
  <c r="AEQ15" i="102"/>
  <c r="AER15" i="102"/>
  <c r="AES15" i="102"/>
  <c r="AET15" i="102"/>
  <c r="AEU15" i="102"/>
  <c r="AEV15" i="102"/>
  <c r="AEW15" i="102"/>
  <c r="AEX15" i="102"/>
  <c r="AEY15" i="102"/>
  <c r="AEZ15" i="102"/>
  <c r="AFA15" i="102"/>
  <c r="AFB15" i="102"/>
  <c r="AFC15" i="102"/>
  <c r="AFD15" i="102"/>
  <c r="AFE15" i="102"/>
  <c r="AFF15" i="102"/>
  <c r="AFG15" i="102"/>
  <c r="AFH15" i="102"/>
  <c r="AFI15" i="102"/>
  <c r="AFJ15" i="102"/>
  <c r="AFK15" i="102"/>
  <c r="AFL15" i="102"/>
  <c r="AFM15" i="102"/>
  <c r="AFN15" i="102"/>
  <c r="AFO15" i="102"/>
  <c r="AFP15" i="102"/>
  <c r="AFQ15" i="102"/>
  <c r="AFR15" i="102"/>
  <c r="AFS15" i="102"/>
  <c r="AFT15" i="102"/>
  <c r="AFU15" i="102"/>
  <c r="AFV15" i="102"/>
  <c r="AFW15" i="102"/>
  <c r="AFX15" i="102"/>
  <c r="AFY15" i="102"/>
  <c r="AFZ15" i="102"/>
  <c r="AGA15" i="102"/>
  <c r="AGB15" i="102"/>
  <c r="AGC15" i="102"/>
  <c r="AGD15" i="102"/>
  <c r="AGE15" i="102"/>
  <c r="AGF15" i="102"/>
  <c r="AGG15" i="102"/>
  <c r="AGH15" i="102"/>
  <c r="AGI15" i="102"/>
  <c r="AGJ15" i="102"/>
  <c r="AGK15" i="102"/>
  <c r="AGL15" i="102"/>
  <c r="AGM15" i="102"/>
  <c r="AGN15" i="102"/>
  <c r="AGO15" i="102"/>
  <c r="AGP15" i="102"/>
  <c r="AGQ15" i="102"/>
  <c r="AGR15" i="102"/>
  <c r="AGS15" i="102"/>
  <c r="AGT15" i="102"/>
  <c r="AGU15" i="102"/>
  <c r="AGV15" i="102"/>
  <c r="AGW15" i="102"/>
  <c r="AGX15" i="102"/>
  <c r="AGY15" i="102"/>
  <c r="AGZ15" i="102"/>
  <c r="AHA15" i="102"/>
  <c r="AHB15" i="102"/>
  <c r="AHC15" i="102"/>
  <c r="AHD15" i="102"/>
  <c r="AHE15" i="102"/>
  <c r="AHF15" i="102"/>
  <c r="AHG15" i="102"/>
  <c r="AHH15" i="102"/>
  <c r="AHI15" i="102"/>
  <c r="AHJ15" i="102"/>
  <c r="AHK15" i="102"/>
  <c r="AHL15" i="102"/>
  <c r="AHM15" i="102"/>
  <c r="AHN15" i="102"/>
  <c r="AHO15" i="102"/>
  <c r="AHP15" i="102"/>
  <c r="AHQ15" i="102"/>
  <c r="AHR15" i="102"/>
  <c r="AHS15" i="102"/>
  <c r="AHT15" i="102"/>
  <c r="AHU15" i="102"/>
  <c r="AHV15" i="102"/>
  <c r="AHW15" i="102"/>
  <c r="AHX15" i="102"/>
  <c r="AHY15" i="102"/>
  <c r="AHZ15" i="102"/>
  <c r="AIA15" i="102"/>
  <c r="AIB15" i="102"/>
  <c r="AIC15" i="102"/>
  <c r="AID15" i="102"/>
  <c r="AIE15" i="102"/>
  <c r="AIF15" i="102"/>
  <c r="AIG15" i="102"/>
  <c r="AIH15" i="102"/>
  <c r="AII15" i="102"/>
  <c r="AIJ15" i="102"/>
  <c r="AIK15" i="102"/>
  <c r="AIL15" i="102"/>
  <c r="AIM15" i="102"/>
  <c r="AIN15" i="102"/>
  <c r="AIO15" i="102"/>
  <c r="AIP15" i="102"/>
  <c r="AIQ15" i="102"/>
  <c r="AIR15" i="102"/>
  <c r="AIS15" i="102"/>
  <c r="AIT15" i="102"/>
  <c r="AIU15" i="102"/>
  <c r="AIV15" i="102"/>
  <c r="AIW15" i="102"/>
  <c r="AIX15" i="102"/>
  <c r="AIY15" i="102"/>
  <c r="AIZ15" i="102"/>
  <c r="AJA15" i="102"/>
  <c r="AJB15" i="102"/>
  <c r="AJC15" i="102"/>
  <c r="AJD15" i="102"/>
  <c r="AJE15" i="102"/>
  <c r="AJF15" i="102"/>
  <c r="AJG15" i="102"/>
  <c r="PF16" i="102"/>
  <c r="PG16" i="102"/>
  <c r="PH16" i="102"/>
  <c r="PI16" i="102"/>
  <c r="PJ16" i="102"/>
  <c r="PK16" i="102"/>
  <c r="PL16" i="102"/>
  <c r="PM16" i="102"/>
  <c r="PN16" i="102"/>
  <c r="PO16" i="102"/>
  <c r="PP16" i="102"/>
  <c r="PQ16" i="102"/>
  <c r="PR16" i="102"/>
  <c r="PS16" i="102"/>
  <c r="PT16" i="102"/>
  <c r="PU16" i="102"/>
  <c r="PV16" i="102"/>
  <c r="PW16" i="102"/>
  <c r="PX16" i="102"/>
  <c r="PY16" i="102"/>
  <c r="PZ16" i="102"/>
  <c r="QA16" i="102"/>
  <c r="QB16" i="102"/>
  <c r="QC16" i="102"/>
  <c r="QD16" i="102"/>
  <c r="QE16" i="102"/>
  <c r="QF16" i="102"/>
  <c r="QG16" i="102"/>
  <c r="QH16" i="102"/>
  <c r="QI16" i="102"/>
  <c r="QJ16" i="102"/>
  <c r="QK16" i="102"/>
  <c r="QL16" i="102"/>
  <c r="QM16" i="102"/>
  <c r="QN16" i="102"/>
  <c r="QO16" i="102"/>
  <c r="QP16" i="102"/>
  <c r="QQ16" i="102"/>
  <c r="QR16" i="102"/>
  <c r="QS16" i="102"/>
  <c r="QT16" i="102"/>
  <c r="QU16" i="102"/>
  <c r="QV16" i="102"/>
  <c r="QW16" i="102"/>
  <c r="QX16" i="102"/>
  <c r="QY16" i="102"/>
  <c r="QZ16" i="102"/>
  <c r="RA16" i="102"/>
  <c r="RB16" i="102"/>
  <c r="RC16" i="102"/>
  <c r="RD16" i="102"/>
  <c r="RE16" i="102"/>
  <c r="RF16" i="102"/>
  <c r="RG16" i="102"/>
  <c r="RH16" i="102"/>
  <c r="RI16" i="102"/>
  <c r="RJ16" i="102"/>
  <c r="RK16" i="102"/>
  <c r="RL16" i="102"/>
  <c r="RM16" i="102"/>
  <c r="RN16" i="102"/>
  <c r="RO16" i="102"/>
  <c r="RP16" i="102"/>
  <c r="RQ16" i="102"/>
  <c r="RR16" i="102"/>
  <c r="RS16" i="102"/>
  <c r="RT16" i="102"/>
  <c r="RU16" i="102"/>
  <c r="RV16" i="102"/>
  <c r="RW16" i="102"/>
  <c r="RX16" i="102"/>
  <c r="RY16" i="102"/>
  <c r="RZ16" i="102"/>
  <c r="SA16" i="102"/>
  <c r="SB16" i="102"/>
  <c r="SC16" i="102"/>
  <c r="SD16" i="102"/>
  <c r="SE16" i="102"/>
  <c r="SF16" i="102"/>
  <c r="SG16" i="102"/>
  <c r="SH16" i="102"/>
  <c r="SI16" i="102"/>
  <c r="SJ16" i="102"/>
  <c r="SK16" i="102"/>
  <c r="SL16" i="102"/>
  <c r="SM16" i="102"/>
  <c r="SN16" i="102"/>
  <c r="SO16" i="102"/>
  <c r="SP16" i="102"/>
  <c r="SQ16" i="102"/>
  <c r="SR16" i="102"/>
  <c r="SS16" i="102"/>
  <c r="ST16" i="102"/>
  <c r="SU16" i="102"/>
  <c r="SV16" i="102"/>
  <c r="SW16" i="102"/>
  <c r="SX16" i="102"/>
  <c r="SY16" i="102"/>
  <c r="SZ16" i="102"/>
  <c r="TA16" i="102"/>
  <c r="TB16" i="102"/>
  <c r="TC16" i="102"/>
  <c r="TD16" i="102"/>
  <c r="TE16" i="102"/>
  <c r="TF16" i="102"/>
  <c r="TG16" i="102"/>
  <c r="TH16" i="102"/>
  <c r="TI16" i="102"/>
  <c r="TJ16" i="102"/>
  <c r="TK16" i="102"/>
  <c r="TL16" i="102"/>
  <c r="TM16" i="102"/>
  <c r="TN16" i="102"/>
  <c r="TO16" i="102"/>
  <c r="TP16" i="102"/>
  <c r="TQ16" i="102"/>
  <c r="TR16" i="102"/>
  <c r="TS16" i="102"/>
  <c r="TT16" i="102"/>
  <c r="TU16" i="102"/>
  <c r="TV16" i="102"/>
  <c r="TW16" i="102"/>
  <c r="TX16" i="102"/>
  <c r="TY16" i="102"/>
  <c r="TZ16" i="102"/>
  <c r="UA16" i="102"/>
  <c r="UB16" i="102"/>
  <c r="UC16" i="102"/>
  <c r="UD16" i="102"/>
  <c r="UE16" i="102"/>
  <c r="UF16" i="102"/>
  <c r="UG16" i="102"/>
  <c r="UH16" i="102"/>
  <c r="UI16" i="102"/>
  <c r="UJ16" i="102"/>
  <c r="UK16" i="102"/>
  <c r="UL16" i="102"/>
  <c r="UM16" i="102"/>
  <c r="UN16" i="102"/>
  <c r="UO16" i="102"/>
  <c r="UP16" i="102"/>
  <c r="UQ16" i="102"/>
  <c r="UR16" i="102"/>
  <c r="US16" i="102"/>
  <c r="UT16" i="102"/>
  <c r="UU16" i="102"/>
  <c r="UV16" i="102"/>
  <c r="UW16" i="102"/>
  <c r="UX16" i="102"/>
  <c r="UY16" i="102"/>
  <c r="UZ16" i="102"/>
  <c r="VA16" i="102"/>
  <c r="VB16" i="102"/>
  <c r="VC16" i="102"/>
  <c r="VD16" i="102"/>
  <c r="VE16" i="102"/>
  <c r="VF16" i="102"/>
  <c r="VG16" i="102"/>
  <c r="VH16" i="102"/>
  <c r="VI16" i="102"/>
  <c r="VJ16" i="102"/>
  <c r="VK16" i="102"/>
  <c r="VL16" i="102"/>
  <c r="VM16" i="102"/>
  <c r="VN16" i="102"/>
  <c r="VO16" i="102"/>
  <c r="VP16" i="102"/>
  <c r="VQ16" i="102"/>
  <c r="VR16" i="102"/>
  <c r="VS16" i="102"/>
  <c r="VT16" i="102"/>
  <c r="VU16" i="102"/>
  <c r="VV16" i="102"/>
  <c r="VW16" i="102"/>
  <c r="VX16" i="102"/>
  <c r="VY16" i="102"/>
  <c r="VZ16" i="102"/>
  <c r="WA16" i="102"/>
  <c r="WB16" i="102"/>
  <c r="WC16" i="102"/>
  <c r="WD16" i="102"/>
  <c r="WE16" i="102"/>
  <c r="WF16" i="102"/>
  <c r="WG16" i="102"/>
  <c r="WH16" i="102"/>
  <c r="WI16" i="102"/>
  <c r="WJ16" i="102"/>
  <c r="WK16" i="102"/>
  <c r="WL16" i="102"/>
  <c r="WM16" i="102"/>
  <c r="WN16" i="102"/>
  <c r="WO16" i="102"/>
  <c r="WP16" i="102"/>
  <c r="WQ16" i="102"/>
  <c r="WR16" i="102"/>
  <c r="WS16" i="102"/>
  <c r="WT16" i="102"/>
  <c r="WU16" i="102"/>
  <c r="WV16" i="102"/>
  <c r="WW16" i="102"/>
  <c r="WX16" i="102"/>
  <c r="WY16" i="102"/>
  <c r="WZ16" i="102"/>
  <c r="XA16" i="102"/>
  <c r="XB16" i="102"/>
  <c r="XC16" i="102"/>
  <c r="XD16" i="102"/>
  <c r="XE16" i="102"/>
  <c r="XF16" i="102"/>
  <c r="XG16" i="102"/>
  <c r="XH16" i="102"/>
  <c r="XI16" i="102"/>
  <c r="XJ16" i="102"/>
  <c r="XK16" i="102"/>
  <c r="XL16" i="102"/>
  <c r="XM16" i="102"/>
  <c r="XN16" i="102"/>
  <c r="XO16" i="102"/>
  <c r="XP16" i="102"/>
  <c r="XQ16" i="102"/>
  <c r="XR16" i="102"/>
  <c r="XS16" i="102"/>
  <c r="XT16" i="102"/>
  <c r="XU16" i="102"/>
  <c r="XV16" i="102"/>
  <c r="XW16" i="102"/>
  <c r="XX16" i="102"/>
  <c r="XY16" i="102"/>
  <c r="XZ16" i="102"/>
  <c r="YA16" i="102"/>
  <c r="YB16" i="102"/>
  <c r="YC16" i="102"/>
  <c r="YD16" i="102"/>
  <c r="YE16" i="102"/>
  <c r="YF16" i="102"/>
  <c r="YG16" i="102"/>
  <c r="YH16" i="102"/>
  <c r="YI16" i="102"/>
  <c r="YJ16" i="102"/>
  <c r="YK16" i="102"/>
  <c r="YL16" i="102"/>
  <c r="YM16" i="102"/>
  <c r="YN16" i="102"/>
  <c r="YO16" i="102"/>
  <c r="YP16" i="102"/>
  <c r="YQ16" i="102"/>
  <c r="YR16" i="102"/>
  <c r="YS16" i="102"/>
  <c r="YT16" i="102"/>
  <c r="YU16" i="102"/>
  <c r="YV16" i="102"/>
  <c r="YW16" i="102"/>
  <c r="YX16" i="102"/>
  <c r="YY16" i="102"/>
  <c r="YZ16" i="102"/>
  <c r="ZA16" i="102"/>
  <c r="ZB16" i="102"/>
  <c r="ZC16" i="102"/>
  <c r="ZD16" i="102"/>
  <c r="ZE16" i="102"/>
  <c r="ZF16" i="102"/>
  <c r="ZG16" i="102"/>
  <c r="ZH16" i="102"/>
  <c r="ZI16" i="102"/>
  <c r="ZJ16" i="102"/>
  <c r="ZK16" i="102"/>
  <c r="ZL16" i="102"/>
  <c r="ZM16" i="102"/>
  <c r="ZN16" i="102"/>
  <c r="ZO16" i="102"/>
  <c r="ZP16" i="102"/>
  <c r="ZQ16" i="102"/>
  <c r="ZR16" i="102"/>
  <c r="ZS16" i="102"/>
  <c r="ZT16" i="102"/>
  <c r="ZU16" i="102"/>
  <c r="ZV16" i="102"/>
  <c r="ZW16" i="102"/>
  <c r="ZX16" i="102"/>
  <c r="ZY16" i="102"/>
  <c r="ZZ16" i="102"/>
  <c r="AAA16" i="102"/>
  <c r="AAB16" i="102"/>
  <c r="AAC16" i="102"/>
  <c r="AAD16" i="102"/>
  <c r="AAE16" i="102"/>
  <c r="AAF16" i="102"/>
  <c r="AAG16" i="102"/>
  <c r="AAH16" i="102"/>
  <c r="AAI16" i="102"/>
  <c r="AAJ16" i="102"/>
  <c r="AAK16" i="102"/>
  <c r="AAL16" i="102"/>
  <c r="AAM16" i="102"/>
  <c r="AAN16" i="102"/>
  <c r="AAO16" i="102"/>
  <c r="AAP16" i="102"/>
  <c r="AAQ16" i="102"/>
  <c r="AAR16" i="102"/>
  <c r="AAS16" i="102"/>
  <c r="AAT16" i="102"/>
  <c r="AAU16" i="102"/>
  <c r="AAV16" i="102"/>
  <c r="AAW16" i="102"/>
  <c r="AAX16" i="102"/>
  <c r="AAY16" i="102"/>
  <c r="AAZ16" i="102"/>
  <c r="ABA16" i="102"/>
  <c r="ABB16" i="102"/>
  <c r="ABC16" i="102"/>
  <c r="ABD16" i="102"/>
  <c r="ABE16" i="102"/>
  <c r="ABF16" i="102"/>
  <c r="ABG16" i="102"/>
  <c r="ABH16" i="102"/>
  <c r="ABI16" i="102"/>
  <c r="ABJ16" i="102"/>
  <c r="ABK16" i="102"/>
  <c r="ABL16" i="102"/>
  <c r="ABM16" i="102"/>
  <c r="ABN16" i="102"/>
  <c r="ABO16" i="102"/>
  <c r="ABP16" i="102"/>
  <c r="ABQ16" i="102"/>
  <c r="ABR16" i="102"/>
  <c r="ABS16" i="102"/>
  <c r="ABT16" i="102"/>
  <c r="ABU16" i="102"/>
  <c r="ABV16" i="102"/>
  <c r="ABW16" i="102"/>
  <c r="ABX16" i="102"/>
  <c r="ABY16" i="102"/>
  <c r="ABZ16" i="102"/>
  <c r="ACA16" i="102"/>
  <c r="ACB16" i="102"/>
  <c r="ACC16" i="102"/>
  <c r="ACD16" i="102"/>
  <c r="ACE16" i="102"/>
  <c r="ACF16" i="102"/>
  <c r="ACG16" i="102"/>
  <c r="ACH16" i="102"/>
  <c r="ACI16" i="102"/>
  <c r="ACJ16" i="102"/>
  <c r="ACK16" i="102"/>
  <c r="ACL16" i="102"/>
  <c r="ACM16" i="102"/>
  <c r="ACN16" i="102"/>
  <c r="ACO16" i="102"/>
  <c r="ACP16" i="102"/>
  <c r="ACQ16" i="102"/>
  <c r="ACR16" i="102"/>
  <c r="ACS16" i="102"/>
  <c r="ACT16" i="102"/>
  <c r="ACU16" i="102"/>
  <c r="ACV16" i="102"/>
  <c r="ACW16" i="102"/>
  <c r="ACX16" i="102"/>
  <c r="ACY16" i="102"/>
  <c r="ACZ16" i="102"/>
  <c r="ADA16" i="102"/>
  <c r="ADB16" i="102"/>
  <c r="ADC16" i="102"/>
  <c r="ADD16" i="102"/>
  <c r="ADE16" i="102"/>
  <c r="ADF16" i="102"/>
  <c r="ADG16" i="102"/>
  <c r="ADH16" i="102"/>
  <c r="ADI16" i="102"/>
  <c r="ADJ16" i="102"/>
  <c r="ADK16" i="102"/>
  <c r="ADL16" i="102"/>
  <c r="ADM16" i="102"/>
  <c r="ADN16" i="102"/>
  <c r="ADO16" i="102"/>
  <c r="ADP16" i="102"/>
  <c r="ADQ16" i="102"/>
  <c r="ADR16" i="102"/>
  <c r="ADS16" i="102"/>
  <c r="ADT16" i="102"/>
  <c r="ADU16" i="102"/>
  <c r="ADV16" i="102"/>
  <c r="ADW16" i="102"/>
  <c r="ADX16" i="102"/>
  <c r="ADY16" i="102"/>
  <c r="ADZ16" i="102"/>
  <c r="AEA16" i="102"/>
  <c r="AEB16" i="102"/>
  <c r="AEC16" i="102"/>
  <c r="AED16" i="102"/>
  <c r="AEE16" i="102"/>
  <c r="AEF16" i="102"/>
  <c r="AEG16" i="102"/>
  <c r="AEH16" i="102"/>
  <c r="AEI16" i="102"/>
  <c r="AEJ16" i="102"/>
  <c r="AEK16" i="102"/>
  <c r="AEL16" i="102"/>
  <c r="AEM16" i="102"/>
  <c r="AEN16" i="102"/>
  <c r="AEO16" i="102"/>
  <c r="AEP16" i="102"/>
  <c r="AEQ16" i="102"/>
  <c r="AER16" i="102"/>
  <c r="AES16" i="102"/>
  <c r="AET16" i="102"/>
  <c r="AEU16" i="102"/>
  <c r="AEV16" i="102"/>
  <c r="AEW16" i="102"/>
  <c r="AEX16" i="102"/>
  <c r="AEY16" i="102"/>
  <c r="AEZ16" i="102"/>
  <c r="AFA16" i="102"/>
  <c r="AFB16" i="102"/>
  <c r="AFC16" i="102"/>
  <c r="AFD16" i="102"/>
  <c r="AFE16" i="102"/>
  <c r="AFF16" i="102"/>
  <c r="AFG16" i="102"/>
  <c r="AFH16" i="102"/>
  <c r="AFI16" i="102"/>
  <c r="AFJ16" i="102"/>
  <c r="AFK16" i="102"/>
  <c r="AFL16" i="102"/>
  <c r="AFM16" i="102"/>
  <c r="AFN16" i="102"/>
  <c r="AFO16" i="102"/>
  <c r="AFP16" i="102"/>
  <c r="AFQ16" i="102"/>
  <c r="AFR16" i="102"/>
  <c r="AFS16" i="102"/>
  <c r="AFT16" i="102"/>
  <c r="AFU16" i="102"/>
  <c r="AFV16" i="102"/>
  <c r="AFW16" i="102"/>
  <c r="AFX16" i="102"/>
  <c r="AFY16" i="102"/>
  <c r="AFZ16" i="102"/>
  <c r="AGA16" i="102"/>
  <c r="AGB16" i="102"/>
  <c r="AGC16" i="102"/>
  <c r="AGD16" i="102"/>
  <c r="AGE16" i="102"/>
  <c r="AGF16" i="102"/>
  <c r="AGG16" i="102"/>
  <c r="AGH16" i="102"/>
  <c r="AGI16" i="102"/>
  <c r="AGJ16" i="102"/>
  <c r="AGK16" i="102"/>
  <c r="AGL16" i="102"/>
  <c r="AGM16" i="102"/>
  <c r="AGN16" i="102"/>
  <c r="AGO16" i="102"/>
  <c r="AGP16" i="102"/>
  <c r="AGQ16" i="102"/>
  <c r="AGR16" i="102"/>
  <c r="AGS16" i="102"/>
  <c r="AGT16" i="102"/>
  <c r="AGU16" i="102"/>
  <c r="AGV16" i="102"/>
  <c r="AGW16" i="102"/>
  <c r="AGX16" i="102"/>
  <c r="AGY16" i="102"/>
  <c r="AGZ16" i="102"/>
  <c r="AHA16" i="102"/>
  <c r="AHB16" i="102"/>
  <c r="AHC16" i="102"/>
  <c r="AHD16" i="102"/>
  <c r="AHE16" i="102"/>
  <c r="AHF16" i="102"/>
  <c r="AHG16" i="102"/>
  <c r="AHH16" i="102"/>
  <c r="AHI16" i="102"/>
  <c r="AHJ16" i="102"/>
  <c r="AHK16" i="102"/>
  <c r="AHL16" i="102"/>
  <c r="AHM16" i="102"/>
  <c r="AHN16" i="102"/>
  <c r="AHO16" i="102"/>
  <c r="AHP16" i="102"/>
  <c r="AHQ16" i="102"/>
  <c r="AHR16" i="102"/>
  <c r="AHS16" i="102"/>
  <c r="AHT16" i="102"/>
  <c r="AHU16" i="102"/>
  <c r="AHV16" i="102"/>
  <c r="AHW16" i="102"/>
  <c r="AHX16" i="102"/>
  <c r="AHY16" i="102"/>
  <c r="AHZ16" i="102"/>
  <c r="AIA16" i="102"/>
  <c r="AIB16" i="102"/>
  <c r="AIC16" i="102"/>
  <c r="AID16" i="102"/>
  <c r="AIE16" i="102"/>
  <c r="AIF16" i="102"/>
  <c r="AIG16" i="102"/>
  <c r="AIH16" i="102"/>
  <c r="AII16" i="102"/>
  <c r="AIJ16" i="102"/>
  <c r="AIK16" i="102"/>
  <c r="AIL16" i="102"/>
  <c r="AIM16" i="102"/>
  <c r="AIN16" i="102"/>
  <c r="AIO16" i="102"/>
  <c r="AIP16" i="102"/>
  <c r="AIQ16" i="102"/>
  <c r="AIR16" i="102"/>
  <c r="AIS16" i="102"/>
  <c r="AIT16" i="102"/>
  <c r="AIU16" i="102"/>
  <c r="AIV16" i="102"/>
  <c r="AIW16" i="102"/>
  <c r="AIX16" i="102"/>
  <c r="AIY16" i="102"/>
  <c r="AIZ16" i="102"/>
  <c r="AJA16" i="102"/>
  <c r="AJB16" i="102"/>
  <c r="AJC16" i="102"/>
  <c r="AJD16" i="102"/>
  <c r="AJE16" i="102"/>
  <c r="AJF16" i="102"/>
  <c r="AJG16" i="102"/>
  <c r="PF17" i="102"/>
  <c r="PG17" i="102"/>
  <c r="PH17" i="102"/>
  <c r="PI17" i="102"/>
  <c r="PJ17" i="102"/>
  <c r="PK17" i="102"/>
  <c r="PL17" i="102"/>
  <c r="PM17" i="102"/>
  <c r="PN17" i="102"/>
  <c r="PO17" i="102"/>
  <c r="PP17" i="102"/>
  <c r="PQ17" i="102"/>
  <c r="PR17" i="102"/>
  <c r="PS17" i="102"/>
  <c r="PT17" i="102"/>
  <c r="PU17" i="102"/>
  <c r="PV17" i="102"/>
  <c r="PW17" i="102"/>
  <c r="PX17" i="102"/>
  <c r="PY17" i="102"/>
  <c r="PZ17" i="102"/>
  <c r="QA17" i="102"/>
  <c r="QB17" i="102"/>
  <c r="QC17" i="102"/>
  <c r="QD17" i="102"/>
  <c r="QE17" i="102"/>
  <c r="QF17" i="102"/>
  <c r="QG17" i="102"/>
  <c r="QH17" i="102"/>
  <c r="QI17" i="102"/>
  <c r="QJ17" i="102"/>
  <c r="QK17" i="102"/>
  <c r="QL17" i="102"/>
  <c r="QM17" i="102"/>
  <c r="QN17" i="102"/>
  <c r="QO17" i="102"/>
  <c r="QP17" i="102"/>
  <c r="QQ17" i="102"/>
  <c r="QR17" i="102"/>
  <c r="QS17" i="102"/>
  <c r="QT17" i="102"/>
  <c r="QU17" i="102"/>
  <c r="QV17" i="102"/>
  <c r="QW17" i="102"/>
  <c r="QX17" i="102"/>
  <c r="QY17" i="102"/>
  <c r="QZ17" i="102"/>
  <c r="RA17" i="102"/>
  <c r="RB17" i="102"/>
  <c r="RC17" i="102"/>
  <c r="RD17" i="102"/>
  <c r="RE17" i="102"/>
  <c r="RF17" i="102"/>
  <c r="RG17" i="102"/>
  <c r="RH17" i="102"/>
  <c r="RI17" i="102"/>
  <c r="RJ17" i="102"/>
  <c r="RK17" i="102"/>
  <c r="RL17" i="102"/>
  <c r="RM17" i="102"/>
  <c r="RN17" i="102"/>
  <c r="RO17" i="102"/>
  <c r="RP17" i="102"/>
  <c r="RQ17" i="102"/>
  <c r="RR17" i="102"/>
  <c r="RS17" i="102"/>
  <c r="RT17" i="102"/>
  <c r="RU17" i="102"/>
  <c r="RV17" i="102"/>
  <c r="RW17" i="102"/>
  <c r="RX17" i="102"/>
  <c r="RY17" i="102"/>
  <c r="RZ17" i="102"/>
  <c r="SA17" i="102"/>
  <c r="SB17" i="102"/>
  <c r="SC17" i="102"/>
  <c r="SD17" i="102"/>
  <c r="SE17" i="102"/>
  <c r="SF17" i="102"/>
  <c r="SG17" i="102"/>
  <c r="SH17" i="102"/>
  <c r="SI17" i="102"/>
  <c r="SJ17" i="102"/>
  <c r="SK17" i="102"/>
  <c r="SL17" i="102"/>
  <c r="SM17" i="102"/>
  <c r="SN17" i="102"/>
  <c r="SO17" i="102"/>
  <c r="SP17" i="102"/>
  <c r="SQ17" i="102"/>
  <c r="SR17" i="102"/>
  <c r="SS17" i="102"/>
  <c r="ST17" i="102"/>
  <c r="SU17" i="102"/>
  <c r="SV17" i="102"/>
  <c r="SW17" i="102"/>
  <c r="SX17" i="102"/>
  <c r="SY17" i="102"/>
  <c r="SZ17" i="102"/>
  <c r="TA17" i="102"/>
  <c r="TB17" i="102"/>
  <c r="TC17" i="102"/>
  <c r="TD17" i="102"/>
  <c r="TE17" i="102"/>
  <c r="TF17" i="102"/>
  <c r="TG17" i="102"/>
  <c r="TH17" i="102"/>
  <c r="TI17" i="102"/>
  <c r="TJ17" i="102"/>
  <c r="TK17" i="102"/>
  <c r="TL17" i="102"/>
  <c r="TM17" i="102"/>
  <c r="TN17" i="102"/>
  <c r="TO17" i="102"/>
  <c r="TP17" i="102"/>
  <c r="TQ17" i="102"/>
  <c r="TR17" i="102"/>
  <c r="TS17" i="102"/>
  <c r="TT17" i="102"/>
  <c r="TU17" i="102"/>
  <c r="TV17" i="102"/>
  <c r="TW17" i="102"/>
  <c r="TX17" i="102"/>
  <c r="TY17" i="102"/>
  <c r="TZ17" i="102"/>
  <c r="UA17" i="102"/>
  <c r="UB17" i="102"/>
  <c r="UC17" i="102"/>
  <c r="UD17" i="102"/>
  <c r="UE17" i="102"/>
  <c r="UF17" i="102"/>
  <c r="UG17" i="102"/>
  <c r="UH17" i="102"/>
  <c r="UI17" i="102"/>
  <c r="UJ17" i="102"/>
  <c r="UK17" i="102"/>
  <c r="UL17" i="102"/>
  <c r="UM17" i="102"/>
  <c r="UN17" i="102"/>
  <c r="UO17" i="102"/>
  <c r="UP17" i="102"/>
  <c r="UQ17" i="102"/>
  <c r="UR17" i="102"/>
  <c r="US17" i="102"/>
  <c r="UT17" i="102"/>
  <c r="UU17" i="102"/>
  <c r="UV17" i="102"/>
  <c r="UW17" i="102"/>
  <c r="UX17" i="102"/>
  <c r="UY17" i="102"/>
  <c r="UZ17" i="102"/>
  <c r="VA17" i="102"/>
  <c r="VB17" i="102"/>
  <c r="VC17" i="102"/>
  <c r="VD17" i="102"/>
  <c r="VE17" i="102"/>
  <c r="VF17" i="102"/>
  <c r="VG17" i="102"/>
  <c r="VH17" i="102"/>
  <c r="VI17" i="102"/>
  <c r="VJ17" i="102"/>
  <c r="VK17" i="102"/>
  <c r="VL17" i="102"/>
  <c r="VM17" i="102"/>
  <c r="VN17" i="102"/>
  <c r="VO17" i="102"/>
  <c r="VP17" i="102"/>
  <c r="VQ17" i="102"/>
  <c r="VR17" i="102"/>
  <c r="VS17" i="102"/>
  <c r="VT17" i="102"/>
  <c r="VU17" i="102"/>
  <c r="VV17" i="102"/>
  <c r="VW17" i="102"/>
  <c r="VX17" i="102"/>
  <c r="VY17" i="102"/>
  <c r="VZ17" i="102"/>
  <c r="WA17" i="102"/>
  <c r="WB17" i="102"/>
  <c r="WC17" i="102"/>
  <c r="WD17" i="102"/>
  <c r="WE17" i="102"/>
  <c r="WF17" i="102"/>
  <c r="WG17" i="102"/>
  <c r="WH17" i="102"/>
  <c r="WI17" i="102"/>
  <c r="WJ17" i="102"/>
  <c r="WK17" i="102"/>
  <c r="WL17" i="102"/>
  <c r="WM17" i="102"/>
  <c r="WN17" i="102"/>
  <c r="WO17" i="102"/>
  <c r="WP17" i="102"/>
  <c r="WQ17" i="102"/>
  <c r="WR17" i="102"/>
  <c r="WS17" i="102"/>
  <c r="WT17" i="102"/>
  <c r="WU17" i="102"/>
  <c r="WV17" i="102"/>
  <c r="WW17" i="102"/>
  <c r="WX17" i="102"/>
  <c r="WY17" i="102"/>
  <c r="WZ17" i="102"/>
  <c r="XA17" i="102"/>
  <c r="XB17" i="102"/>
  <c r="XC17" i="102"/>
  <c r="XD17" i="102"/>
  <c r="XE17" i="102"/>
  <c r="XF17" i="102"/>
  <c r="XG17" i="102"/>
  <c r="XH17" i="102"/>
  <c r="XI17" i="102"/>
  <c r="XJ17" i="102"/>
  <c r="XK17" i="102"/>
  <c r="XL17" i="102"/>
  <c r="XM17" i="102"/>
  <c r="XN17" i="102"/>
  <c r="XO17" i="102"/>
  <c r="XP17" i="102"/>
  <c r="XQ17" i="102"/>
  <c r="XR17" i="102"/>
  <c r="XS17" i="102"/>
  <c r="XT17" i="102"/>
  <c r="XU17" i="102"/>
  <c r="XV17" i="102"/>
  <c r="XW17" i="102"/>
  <c r="XX17" i="102"/>
  <c r="XY17" i="102"/>
  <c r="XZ17" i="102"/>
  <c r="YA17" i="102"/>
  <c r="YB17" i="102"/>
  <c r="YC17" i="102"/>
  <c r="YD17" i="102"/>
  <c r="YE17" i="102"/>
  <c r="YF17" i="102"/>
  <c r="YG17" i="102"/>
  <c r="YH17" i="102"/>
  <c r="YI17" i="102"/>
  <c r="YJ17" i="102"/>
  <c r="YK17" i="102"/>
  <c r="YL17" i="102"/>
  <c r="YM17" i="102"/>
  <c r="YN17" i="102"/>
  <c r="YO17" i="102"/>
  <c r="YP17" i="102"/>
  <c r="YQ17" i="102"/>
  <c r="YR17" i="102"/>
  <c r="YS17" i="102"/>
  <c r="YT17" i="102"/>
  <c r="YU17" i="102"/>
  <c r="YV17" i="102"/>
  <c r="YW17" i="102"/>
  <c r="YX17" i="102"/>
  <c r="YY17" i="102"/>
  <c r="YZ17" i="102"/>
  <c r="ZA17" i="102"/>
  <c r="ZB17" i="102"/>
  <c r="ZC17" i="102"/>
  <c r="ZD17" i="102"/>
  <c r="ZE17" i="102"/>
  <c r="ZF17" i="102"/>
  <c r="ZG17" i="102"/>
  <c r="ZH17" i="102"/>
  <c r="ZI17" i="102"/>
  <c r="ZJ17" i="102"/>
  <c r="ZK17" i="102"/>
  <c r="ZL17" i="102"/>
  <c r="ZM17" i="102"/>
  <c r="ZN17" i="102"/>
  <c r="ZO17" i="102"/>
  <c r="ZP17" i="102"/>
  <c r="ZQ17" i="102"/>
  <c r="ZR17" i="102"/>
  <c r="ZS17" i="102"/>
  <c r="ZT17" i="102"/>
  <c r="ZU17" i="102"/>
  <c r="ZV17" i="102"/>
  <c r="ZW17" i="102"/>
  <c r="ZX17" i="102"/>
  <c r="ZY17" i="102"/>
  <c r="ZZ17" i="102"/>
  <c r="AAA17" i="102"/>
  <c r="AAB17" i="102"/>
  <c r="AAC17" i="102"/>
  <c r="AAD17" i="102"/>
  <c r="AAE17" i="102"/>
  <c r="AAF17" i="102"/>
  <c r="AAG17" i="102"/>
  <c r="AAH17" i="102"/>
  <c r="AAI17" i="102"/>
  <c r="AAJ17" i="102"/>
  <c r="AAK17" i="102"/>
  <c r="AAL17" i="102"/>
  <c r="AAM17" i="102"/>
  <c r="AAN17" i="102"/>
  <c r="AAO17" i="102"/>
  <c r="AAP17" i="102"/>
  <c r="AAQ17" i="102"/>
  <c r="AAR17" i="102"/>
  <c r="AAS17" i="102"/>
  <c r="AAT17" i="102"/>
  <c r="AAU17" i="102"/>
  <c r="AAV17" i="102"/>
  <c r="AAW17" i="102"/>
  <c r="AAX17" i="102"/>
  <c r="AAY17" i="102"/>
  <c r="AAZ17" i="102"/>
  <c r="ABA17" i="102"/>
  <c r="ABB17" i="102"/>
  <c r="ABC17" i="102"/>
  <c r="ABD17" i="102"/>
  <c r="ABE17" i="102"/>
  <c r="ABF17" i="102"/>
  <c r="ABG17" i="102"/>
  <c r="ABH17" i="102"/>
  <c r="ABI17" i="102"/>
  <c r="ABJ17" i="102"/>
  <c r="ABK17" i="102"/>
  <c r="ABL17" i="102"/>
  <c r="ABM17" i="102"/>
  <c r="ABN17" i="102"/>
  <c r="ABO17" i="102"/>
  <c r="ABP17" i="102"/>
  <c r="ABQ17" i="102"/>
  <c r="ABR17" i="102"/>
  <c r="ABS17" i="102"/>
  <c r="ABT17" i="102"/>
  <c r="ABU17" i="102"/>
  <c r="ABV17" i="102"/>
  <c r="ABW17" i="102"/>
  <c r="ABX17" i="102"/>
  <c r="ABY17" i="102"/>
  <c r="ABZ17" i="102"/>
  <c r="ACA17" i="102"/>
  <c r="ACB17" i="102"/>
  <c r="ACC17" i="102"/>
  <c r="ACD17" i="102"/>
  <c r="ACE17" i="102"/>
  <c r="ACF17" i="102"/>
  <c r="ACG17" i="102"/>
  <c r="ACH17" i="102"/>
  <c r="ACI17" i="102"/>
  <c r="ACJ17" i="102"/>
  <c r="ACK17" i="102"/>
  <c r="ACL17" i="102"/>
  <c r="ACM17" i="102"/>
  <c r="ACN17" i="102"/>
  <c r="ACO17" i="102"/>
  <c r="ACP17" i="102"/>
  <c r="ACQ17" i="102"/>
  <c r="ACR17" i="102"/>
  <c r="ACS17" i="102"/>
  <c r="ACT17" i="102"/>
  <c r="ACU17" i="102"/>
  <c r="ACV17" i="102"/>
  <c r="ACW17" i="102"/>
  <c r="ACX17" i="102"/>
  <c r="ACY17" i="102"/>
  <c r="ACZ17" i="102"/>
  <c r="ADA17" i="102"/>
  <c r="ADB17" i="102"/>
  <c r="ADC17" i="102"/>
  <c r="ADD17" i="102"/>
  <c r="ADE17" i="102"/>
  <c r="ADF17" i="102"/>
  <c r="ADG17" i="102"/>
  <c r="ADH17" i="102"/>
  <c r="ADI17" i="102"/>
  <c r="ADJ17" i="102"/>
  <c r="ADK17" i="102"/>
  <c r="ADL17" i="102"/>
  <c r="ADM17" i="102"/>
  <c r="ADN17" i="102"/>
  <c r="ADO17" i="102"/>
  <c r="ADP17" i="102"/>
  <c r="ADQ17" i="102"/>
  <c r="ADR17" i="102"/>
  <c r="ADS17" i="102"/>
  <c r="ADT17" i="102"/>
  <c r="ADU17" i="102"/>
  <c r="ADV17" i="102"/>
  <c r="ADW17" i="102"/>
  <c r="ADX17" i="102"/>
  <c r="ADY17" i="102"/>
  <c r="ADZ17" i="102"/>
  <c r="AEA17" i="102"/>
  <c r="AEB17" i="102"/>
  <c r="AEC17" i="102"/>
  <c r="AED17" i="102"/>
  <c r="AEE17" i="102"/>
  <c r="AEF17" i="102"/>
  <c r="AEG17" i="102"/>
  <c r="AEH17" i="102"/>
  <c r="AEI17" i="102"/>
  <c r="AEJ17" i="102"/>
  <c r="AEK17" i="102"/>
  <c r="AEL17" i="102"/>
  <c r="AEM17" i="102"/>
  <c r="AEN17" i="102"/>
  <c r="AEO17" i="102"/>
  <c r="AEP17" i="102"/>
  <c r="AEQ17" i="102"/>
  <c r="AER17" i="102"/>
  <c r="AES17" i="102"/>
  <c r="AET17" i="102"/>
  <c r="AEU17" i="102"/>
  <c r="AEV17" i="102"/>
  <c r="AEW17" i="102"/>
  <c r="AEX17" i="102"/>
  <c r="AEY17" i="102"/>
  <c r="AEZ17" i="102"/>
  <c r="AFA17" i="102"/>
  <c r="AFB17" i="102"/>
  <c r="AFC17" i="102"/>
  <c r="AFD17" i="102"/>
  <c r="AFE17" i="102"/>
  <c r="AFF17" i="102"/>
  <c r="AFG17" i="102"/>
  <c r="AFH17" i="102"/>
  <c r="AFI17" i="102"/>
  <c r="AFJ17" i="102"/>
  <c r="AFK17" i="102"/>
  <c r="AFL17" i="102"/>
  <c r="AFM17" i="102"/>
  <c r="AFN17" i="102"/>
  <c r="AFO17" i="102"/>
  <c r="AFP17" i="102"/>
  <c r="AFQ17" i="102"/>
  <c r="AFR17" i="102"/>
  <c r="AFS17" i="102"/>
  <c r="AFT17" i="102"/>
  <c r="AFU17" i="102"/>
  <c r="AFV17" i="102"/>
  <c r="AFW17" i="102"/>
  <c r="AFX17" i="102"/>
  <c r="AFY17" i="102"/>
  <c r="AFZ17" i="102"/>
  <c r="AGA17" i="102"/>
  <c r="AGB17" i="102"/>
  <c r="AGC17" i="102"/>
  <c r="AGD17" i="102"/>
  <c r="AGE17" i="102"/>
  <c r="AGF17" i="102"/>
  <c r="AGG17" i="102"/>
  <c r="AGH17" i="102"/>
  <c r="AGI17" i="102"/>
  <c r="AGJ17" i="102"/>
  <c r="AGK17" i="102"/>
  <c r="AGL17" i="102"/>
  <c r="AGM17" i="102"/>
  <c r="AGN17" i="102"/>
  <c r="AGO17" i="102"/>
  <c r="AGP17" i="102"/>
  <c r="AGQ17" i="102"/>
  <c r="AGR17" i="102"/>
  <c r="AGS17" i="102"/>
  <c r="AGT17" i="102"/>
  <c r="AGU17" i="102"/>
  <c r="AGV17" i="102"/>
  <c r="AGW17" i="102"/>
  <c r="AGX17" i="102"/>
  <c r="AGY17" i="102"/>
  <c r="AGZ17" i="102"/>
  <c r="AHA17" i="102"/>
  <c r="AHB17" i="102"/>
  <c r="AHC17" i="102"/>
  <c r="AHD17" i="102"/>
  <c r="AHE17" i="102"/>
  <c r="AHF17" i="102"/>
  <c r="AHG17" i="102"/>
  <c r="AHH17" i="102"/>
  <c r="AHI17" i="102"/>
  <c r="AHJ17" i="102"/>
  <c r="AHK17" i="102"/>
  <c r="AHL17" i="102"/>
  <c r="AHM17" i="102"/>
  <c r="AHN17" i="102"/>
  <c r="AHO17" i="102"/>
  <c r="AHP17" i="102"/>
  <c r="AHQ17" i="102"/>
  <c r="AHR17" i="102"/>
  <c r="AHS17" i="102"/>
  <c r="AHT17" i="102"/>
  <c r="AHU17" i="102"/>
  <c r="AHV17" i="102"/>
  <c r="AHW17" i="102"/>
  <c r="AHX17" i="102"/>
  <c r="AHY17" i="102"/>
  <c r="AHZ17" i="102"/>
  <c r="AIA17" i="102"/>
  <c r="AIB17" i="102"/>
  <c r="AIC17" i="102"/>
  <c r="AID17" i="102"/>
  <c r="AIE17" i="102"/>
  <c r="AIF17" i="102"/>
  <c r="AIG17" i="102"/>
  <c r="AIH17" i="102"/>
  <c r="AII17" i="102"/>
  <c r="AIJ17" i="102"/>
  <c r="AIK17" i="102"/>
  <c r="AIL17" i="102"/>
  <c r="AIM17" i="102"/>
  <c r="AIN17" i="102"/>
  <c r="AIO17" i="102"/>
  <c r="AIP17" i="102"/>
  <c r="AIQ17" i="102"/>
  <c r="AIR17" i="102"/>
  <c r="AIS17" i="102"/>
  <c r="AIT17" i="102"/>
  <c r="AIU17" i="102"/>
  <c r="AIV17" i="102"/>
  <c r="AIW17" i="102"/>
  <c r="AIX17" i="102"/>
  <c r="AIY17" i="102"/>
  <c r="AIZ17" i="102"/>
  <c r="AJA17" i="102"/>
  <c r="AJB17" i="102"/>
  <c r="AJC17" i="102"/>
  <c r="AJD17" i="102"/>
  <c r="AJE17" i="102"/>
  <c r="AJF17" i="102"/>
  <c r="AJG17" i="102"/>
  <c r="PF18" i="102"/>
  <c r="PG18" i="102"/>
  <c r="PH18" i="102"/>
  <c r="PI18" i="102"/>
  <c r="PJ18" i="102"/>
  <c r="PK18" i="102"/>
  <c r="PL18" i="102"/>
  <c r="PM18" i="102"/>
  <c r="PN18" i="102"/>
  <c r="PO18" i="102"/>
  <c r="PP18" i="102"/>
  <c r="PQ18" i="102"/>
  <c r="PR18" i="102"/>
  <c r="PS18" i="102"/>
  <c r="PT18" i="102"/>
  <c r="PU18" i="102"/>
  <c r="PV18" i="102"/>
  <c r="PW18" i="102"/>
  <c r="PX18" i="102"/>
  <c r="PY18" i="102"/>
  <c r="PZ18" i="102"/>
  <c r="QA18" i="102"/>
  <c r="QB18" i="102"/>
  <c r="QC18" i="102"/>
  <c r="QD18" i="102"/>
  <c r="QE18" i="102"/>
  <c r="QF18" i="102"/>
  <c r="QG18" i="102"/>
  <c r="QH18" i="102"/>
  <c r="QI18" i="102"/>
  <c r="QJ18" i="102"/>
  <c r="QK18" i="102"/>
  <c r="QL18" i="102"/>
  <c r="QM18" i="102"/>
  <c r="QN18" i="102"/>
  <c r="QO18" i="102"/>
  <c r="QP18" i="102"/>
  <c r="QQ18" i="102"/>
  <c r="QR18" i="102"/>
  <c r="QS18" i="102"/>
  <c r="QT18" i="102"/>
  <c r="QU18" i="102"/>
  <c r="QV18" i="102"/>
  <c r="QW18" i="102"/>
  <c r="QX18" i="102"/>
  <c r="QY18" i="102"/>
  <c r="QZ18" i="102"/>
  <c r="RA18" i="102"/>
  <c r="RB18" i="102"/>
  <c r="RC18" i="102"/>
  <c r="RD18" i="102"/>
  <c r="RE18" i="102"/>
  <c r="RF18" i="102"/>
  <c r="RG18" i="102"/>
  <c r="RH18" i="102"/>
  <c r="RI18" i="102"/>
  <c r="RJ18" i="102"/>
  <c r="RK18" i="102"/>
  <c r="RL18" i="102"/>
  <c r="RM18" i="102"/>
  <c r="RN18" i="102"/>
  <c r="RO18" i="102"/>
  <c r="RP18" i="102"/>
  <c r="RQ18" i="102"/>
  <c r="RR18" i="102"/>
  <c r="RS18" i="102"/>
  <c r="RT18" i="102"/>
  <c r="RU18" i="102"/>
  <c r="RV18" i="102"/>
  <c r="RW18" i="102"/>
  <c r="RX18" i="102"/>
  <c r="RY18" i="102"/>
  <c r="RZ18" i="102"/>
  <c r="SA18" i="102"/>
  <c r="SB18" i="102"/>
  <c r="SC18" i="102"/>
  <c r="SD18" i="102"/>
  <c r="SE18" i="102"/>
  <c r="SF18" i="102"/>
  <c r="SG18" i="102"/>
  <c r="SH18" i="102"/>
  <c r="SI18" i="102"/>
  <c r="SJ18" i="102"/>
  <c r="SK18" i="102"/>
  <c r="SL18" i="102"/>
  <c r="SM18" i="102"/>
  <c r="SN18" i="102"/>
  <c r="SO18" i="102"/>
  <c r="SP18" i="102"/>
  <c r="SQ18" i="102"/>
  <c r="SR18" i="102"/>
  <c r="SS18" i="102"/>
  <c r="ST18" i="102"/>
  <c r="SU18" i="102"/>
  <c r="SV18" i="102"/>
  <c r="SW18" i="102"/>
  <c r="SX18" i="102"/>
  <c r="SY18" i="102"/>
  <c r="SZ18" i="102"/>
  <c r="TA18" i="102"/>
  <c r="TB18" i="102"/>
  <c r="TC18" i="102"/>
  <c r="TD18" i="102"/>
  <c r="TE18" i="102"/>
  <c r="TF18" i="102"/>
  <c r="TG18" i="102"/>
  <c r="TH18" i="102"/>
  <c r="TI18" i="102"/>
  <c r="TJ18" i="102"/>
  <c r="TK18" i="102"/>
  <c r="TL18" i="102"/>
  <c r="TM18" i="102"/>
  <c r="TN18" i="102"/>
  <c r="TO18" i="102"/>
  <c r="TP18" i="102"/>
  <c r="TQ18" i="102"/>
  <c r="TR18" i="102"/>
  <c r="TS18" i="102"/>
  <c r="TT18" i="102"/>
  <c r="TU18" i="102"/>
  <c r="TV18" i="102"/>
  <c r="TW18" i="102"/>
  <c r="TX18" i="102"/>
  <c r="TY18" i="102"/>
  <c r="TZ18" i="102"/>
  <c r="UA18" i="102"/>
  <c r="UB18" i="102"/>
  <c r="UC18" i="102"/>
  <c r="UD18" i="102"/>
  <c r="UE18" i="102"/>
  <c r="UF18" i="102"/>
  <c r="UG18" i="102"/>
  <c r="UH18" i="102"/>
  <c r="UI18" i="102"/>
  <c r="UJ18" i="102"/>
  <c r="UK18" i="102"/>
  <c r="UL18" i="102"/>
  <c r="UM18" i="102"/>
  <c r="UN18" i="102"/>
  <c r="UO18" i="102"/>
  <c r="UP18" i="102"/>
  <c r="UQ18" i="102"/>
  <c r="UR18" i="102"/>
  <c r="US18" i="102"/>
  <c r="UT18" i="102"/>
  <c r="UU18" i="102"/>
  <c r="UV18" i="102"/>
  <c r="UW18" i="102"/>
  <c r="UX18" i="102"/>
  <c r="UY18" i="102"/>
  <c r="UZ18" i="102"/>
  <c r="VA18" i="102"/>
  <c r="VB18" i="102"/>
  <c r="VC18" i="102"/>
  <c r="VD18" i="102"/>
  <c r="VE18" i="102"/>
  <c r="VF18" i="102"/>
  <c r="VG18" i="102"/>
  <c r="VH18" i="102"/>
  <c r="VI18" i="102"/>
  <c r="VJ18" i="102"/>
  <c r="VK18" i="102"/>
  <c r="VL18" i="102"/>
  <c r="VM18" i="102"/>
  <c r="VN18" i="102"/>
  <c r="VO18" i="102"/>
  <c r="VP18" i="102"/>
  <c r="VQ18" i="102"/>
  <c r="VR18" i="102"/>
  <c r="VS18" i="102"/>
  <c r="VT18" i="102"/>
  <c r="VU18" i="102"/>
  <c r="VV18" i="102"/>
  <c r="VW18" i="102"/>
  <c r="VX18" i="102"/>
  <c r="VY18" i="102"/>
  <c r="VZ18" i="102"/>
  <c r="WA18" i="102"/>
  <c r="WB18" i="102"/>
  <c r="WC18" i="102"/>
  <c r="WD18" i="102"/>
  <c r="WE18" i="102"/>
  <c r="WF18" i="102"/>
  <c r="WG18" i="102"/>
  <c r="WH18" i="102"/>
  <c r="WI18" i="102"/>
  <c r="WJ18" i="102"/>
  <c r="WK18" i="102"/>
  <c r="WL18" i="102"/>
  <c r="WM18" i="102"/>
  <c r="WN18" i="102"/>
  <c r="WO18" i="102"/>
  <c r="WP18" i="102"/>
  <c r="WQ18" i="102"/>
  <c r="WR18" i="102"/>
  <c r="WS18" i="102"/>
  <c r="WT18" i="102"/>
  <c r="WU18" i="102"/>
  <c r="WV18" i="102"/>
  <c r="WW18" i="102"/>
  <c r="WX18" i="102"/>
  <c r="WY18" i="102"/>
  <c r="WZ18" i="102"/>
  <c r="XA18" i="102"/>
  <c r="XB18" i="102"/>
  <c r="XC18" i="102"/>
  <c r="XD18" i="102"/>
  <c r="XE18" i="102"/>
  <c r="XF18" i="102"/>
  <c r="XG18" i="102"/>
  <c r="XH18" i="102"/>
  <c r="XI18" i="102"/>
  <c r="XJ18" i="102"/>
  <c r="XK18" i="102"/>
  <c r="XL18" i="102"/>
  <c r="XM18" i="102"/>
  <c r="XN18" i="102"/>
  <c r="XO18" i="102"/>
  <c r="XP18" i="102"/>
  <c r="XQ18" i="102"/>
  <c r="XR18" i="102"/>
  <c r="XS18" i="102"/>
  <c r="XT18" i="102"/>
  <c r="XU18" i="102"/>
  <c r="XV18" i="102"/>
  <c r="XW18" i="102"/>
  <c r="XX18" i="102"/>
  <c r="XY18" i="102"/>
  <c r="XZ18" i="102"/>
  <c r="YA18" i="102"/>
  <c r="YB18" i="102"/>
  <c r="YC18" i="102"/>
  <c r="YD18" i="102"/>
  <c r="YE18" i="102"/>
  <c r="YF18" i="102"/>
  <c r="YG18" i="102"/>
  <c r="YH18" i="102"/>
  <c r="YI18" i="102"/>
  <c r="YJ18" i="102"/>
  <c r="YK18" i="102"/>
  <c r="YL18" i="102"/>
  <c r="YM18" i="102"/>
  <c r="YN18" i="102"/>
  <c r="YO18" i="102"/>
  <c r="YP18" i="102"/>
  <c r="YQ18" i="102"/>
  <c r="YR18" i="102"/>
  <c r="YS18" i="102"/>
  <c r="YT18" i="102"/>
  <c r="YU18" i="102"/>
  <c r="YV18" i="102"/>
  <c r="YW18" i="102"/>
  <c r="YX18" i="102"/>
  <c r="YY18" i="102"/>
  <c r="YZ18" i="102"/>
  <c r="ZA18" i="102"/>
  <c r="ZB18" i="102"/>
  <c r="ZC18" i="102"/>
  <c r="ZD18" i="102"/>
  <c r="ZE18" i="102"/>
  <c r="ZF18" i="102"/>
  <c r="ZG18" i="102"/>
  <c r="ZH18" i="102"/>
  <c r="ZI18" i="102"/>
  <c r="ZJ18" i="102"/>
  <c r="ZK18" i="102"/>
  <c r="ZL18" i="102"/>
  <c r="ZM18" i="102"/>
  <c r="ZN18" i="102"/>
  <c r="ZO18" i="102"/>
  <c r="ZP18" i="102"/>
  <c r="ZQ18" i="102"/>
  <c r="ZR18" i="102"/>
  <c r="ZS18" i="102"/>
  <c r="ZT18" i="102"/>
  <c r="ZU18" i="102"/>
  <c r="ZV18" i="102"/>
  <c r="ZW18" i="102"/>
  <c r="ZX18" i="102"/>
  <c r="ZY18" i="102"/>
  <c r="ZZ18" i="102"/>
  <c r="AAA18" i="102"/>
  <c r="AAB18" i="102"/>
  <c r="AAC18" i="102"/>
  <c r="AAD18" i="102"/>
  <c r="AAE18" i="102"/>
  <c r="AAF18" i="102"/>
  <c r="AAG18" i="102"/>
  <c r="AAH18" i="102"/>
  <c r="AAI18" i="102"/>
  <c r="AAJ18" i="102"/>
  <c r="AAK18" i="102"/>
  <c r="AAL18" i="102"/>
  <c r="AAM18" i="102"/>
  <c r="AAN18" i="102"/>
  <c r="AAO18" i="102"/>
  <c r="AAP18" i="102"/>
  <c r="AAQ18" i="102"/>
  <c r="AAR18" i="102"/>
  <c r="AAS18" i="102"/>
  <c r="AAT18" i="102"/>
  <c r="AAU18" i="102"/>
  <c r="AAV18" i="102"/>
  <c r="AAW18" i="102"/>
  <c r="AAX18" i="102"/>
  <c r="AAY18" i="102"/>
  <c r="AAZ18" i="102"/>
  <c r="ABA18" i="102"/>
  <c r="ABB18" i="102"/>
  <c r="ABC18" i="102"/>
  <c r="ABD18" i="102"/>
  <c r="ABE18" i="102"/>
  <c r="ABF18" i="102"/>
  <c r="ABG18" i="102"/>
  <c r="ABH18" i="102"/>
  <c r="ABI18" i="102"/>
  <c r="ABJ18" i="102"/>
  <c r="ABK18" i="102"/>
  <c r="ABL18" i="102"/>
  <c r="ABM18" i="102"/>
  <c r="ABN18" i="102"/>
  <c r="ABO18" i="102"/>
  <c r="ABP18" i="102"/>
  <c r="ABQ18" i="102"/>
  <c r="ABR18" i="102"/>
  <c r="ABS18" i="102"/>
  <c r="ABT18" i="102"/>
  <c r="ABU18" i="102"/>
  <c r="ABV18" i="102"/>
  <c r="ABW18" i="102"/>
  <c r="ABX18" i="102"/>
  <c r="ABY18" i="102"/>
  <c r="ABZ18" i="102"/>
  <c r="ACA18" i="102"/>
  <c r="ACB18" i="102"/>
  <c r="ACC18" i="102"/>
  <c r="ACD18" i="102"/>
  <c r="ACE18" i="102"/>
  <c r="ACF18" i="102"/>
  <c r="ACG18" i="102"/>
  <c r="ACH18" i="102"/>
  <c r="ACI18" i="102"/>
  <c r="ACJ18" i="102"/>
  <c r="ACK18" i="102"/>
  <c r="ACL18" i="102"/>
  <c r="ACM18" i="102"/>
  <c r="ACN18" i="102"/>
  <c r="ACO18" i="102"/>
  <c r="ACP18" i="102"/>
  <c r="ACQ18" i="102"/>
  <c r="ACR18" i="102"/>
  <c r="ACS18" i="102"/>
  <c r="ACT18" i="102"/>
  <c r="ACU18" i="102"/>
  <c r="ACV18" i="102"/>
  <c r="ACW18" i="102"/>
  <c r="ACX18" i="102"/>
  <c r="ACY18" i="102"/>
  <c r="ACZ18" i="102"/>
  <c r="ADA18" i="102"/>
  <c r="ADB18" i="102"/>
  <c r="ADC18" i="102"/>
  <c r="ADD18" i="102"/>
  <c r="ADE18" i="102"/>
  <c r="ADF18" i="102"/>
  <c r="ADG18" i="102"/>
  <c r="ADH18" i="102"/>
  <c r="ADI18" i="102"/>
  <c r="ADJ18" i="102"/>
  <c r="ADK18" i="102"/>
  <c r="ADL18" i="102"/>
  <c r="ADM18" i="102"/>
  <c r="ADN18" i="102"/>
  <c r="ADO18" i="102"/>
  <c r="ADP18" i="102"/>
  <c r="ADQ18" i="102"/>
  <c r="ADR18" i="102"/>
  <c r="ADS18" i="102"/>
  <c r="ADT18" i="102"/>
  <c r="ADU18" i="102"/>
  <c r="ADV18" i="102"/>
  <c r="ADW18" i="102"/>
  <c r="ADX18" i="102"/>
  <c r="ADY18" i="102"/>
  <c r="ADZ18" i="102"/>
  <c r="AEA18" i="102"/>
  <c r="AEB18" i="102"/>
  <c r="AEC18" i="102"/>
  <c r="AED18" i="102"/>
  <c r="AEE18" i="102"/>
  <c r="AEF18" i="102"/>
  <c r="AEG18" i="102"/>
  <c r="AEH18" i="102"/>
  <c r="AEI18" i="102"/>
  <c r="AEJ18" i="102"/>
  <c r="AEK18" i="102"/>
  <c r="AEL18" i="102"/>
  <c r="AEM18" i="102"/>
  <c r="AEN18" i="102"/>
  <c r="AEO18" i="102"/>
  <c r="AEP18" i="102"/>
  <c r="AEQ18" i="102"/>
  <c r="AER18" i="102"/>
  <c r="AES18" i="102"/>
  <c r="AET18" i="102"/>
  <c r="AEU18" i="102"/>
  <c r="AEV18" i="102"/>
  <c r="AEW18" i="102"/>
  <c r="AEX18" i="102"/>
  <c r="AEY18" i="102"/>
  <c r="AEZ18" i="102"/>
  <c r="AFA18" i="102"/>
  <c r="AFB18" i="102"/>
  <c r="AFC18" i="102"/>
  <c r="AFD18" i="102"/>
  <c r="AFE18" i="102"/>
  <c r="AFF18" i="102"/>
  <c r="AFG18" i="102"/>
  <c r="AFH18" i="102"/>
  <c r="AFI18" i="102"/>
  <c r="AFJ18" i="102"/>
  <c r="AFK18" i="102"/>
  <c r="AFL18" i="102"/>
  <c r="AFM18" i="102"/>
  <c r="AFN18" i="102"/>
  <c r="AFO18" i="102"/>
  <c r="AFP18" i="102"/>
  <c r="AFQ18" i="102"/>
  <c r="AFR18" i="102"/>
  <c r="AFS18" i="102"/>
  <c r="AFT18" i="102"/>
  <c r="AFU18" i="102"/>
  <c r="AFV18" i="102"/>
  <c r="AFW18" i="102"/>
  <c r="AFX18" i="102"/>
  <c r="AFY18" i="102"/>
  <c r="AFZ18" i="102"/>
  <c r="AGA18" i="102"/>
  <c r="AGB18" i="102"/>
  <c r="AGC18" i="102"/>
  <c r="AGD18" i="102"/>
  <c r="AGE18" i="102"/>
  <c r="AGF18" i="102"/>
  <c r="AGG18" i="102"/>
  <c r="AGH18" i="102"/>
  <c r="AGI18" i="102"/>
  <c r="AGJ18" i="102"/>
  <c r="AGK18" i="102"/>
  <c r="AGL18" i="102"/>
  <c r="AGM18" i="102"/>
  <c r="AGN18" i="102"/>
  <c r="AGO18" i="102"/>
  <c r="AGP18" i="102"/>
  <c r="AGQ18" i="102"/>
  <c r="AGR18" i="102"/>
  <c r="AGS18" i="102"/>
  <c r="AGT18" i="102"/>
  <c r="AGU18" i="102"/>
  <c r="AGV18" i="102"/>
  <c r="AGW18" i="102"/>
  <c r="AGX18" i="102"/>
  <c r="AGY18" i="102"/>
  <c r="AGZ18" i="102"/>
  <c r="AHA18" i="102"/>
  <c r="AHB18" i="102"/>
  <c r="AHC18" i="102"/>
  <c r="AHD18" i="102"/>
  <c r="AHE18" i="102"/>
  <c r="AHF18" i="102"/>
  <c r="AHG18" i="102"/>
  <c r="AHH18" i="102"/>
  <c r="AHI18" i="102"/>
  <c r="AHJ18" i="102"/>
  <c r="AHK18" i="102"/>
  <c r="AHL18" i="102"/>
  <c r="AHM18" i="102"/>
  <c r="AHN18" i="102"/>
  <c r="AHO18" i="102"/>
  <c r="AHP18" i="102"/>
  <c r="AHQ18" i="102"/>
  <c r="AHR18" i="102"/>
  <c r="AHS18" i="102"/>
  <c r="AHT18" i="102"/>
  <c r="AHU18" i="102"/>
  <c r="AHV18" i="102"/>
  <c r="AHW18" i="102"/>
  <c r="AHX18" i="102"/>
  <c r="AHY18" i="102"/>
  <c r="AHZ18" i="102"/>
  <c r="AIA18" i="102"/>
  <c r="AIB18" i="102"/>
  <c r="AIC18" i="102"/>
  <c r="AID18" i="102"/>
  <c r="AIE18" i="102"/>
  <c r="AIF18" i="102"/>
  <c r="AIG18" i="102"/>
  <c r="AIH18" i="102"/>
  <c r="AII18" i="102"/>
  <c r="AIJ18" i="102"/>
  <c r="AIK18" i="102"/>
  <c r="AIL18" i="102"/>
  <c r="AIM18" i="102"/>
  <c r="AIN18" i="102"/>
  <c r="AIO18" i="102"/>
  <c r="AIP18" i="102"/>
  <c r="AIQ18" i="102"/>
  <c r="AIR18" i="102"/>
  <c r="AIS18" i="102"/>
  <c r="AIT18" i="102"/>
  <c r="AIU18" i="102"/>
  <c r="AIV18" i="102"/>
  <c r="AIW18" i="102"/>
  <c r="AIX18" i="102"/>
  <c r="AIY18" i="102"/>
  <c r="AIZ18" i="102"/>
  <c r="AJA18" i="102"/>
  <c r="AJB18" i="102"/>
  <c r="AJC18" i="102"/>
  <c r="AJD18" i="102"/>
  <c r="AJE18" i="102"/>
  <c r="AJF18" i="102"/>
  <c r="AJG18" i="102"/>
  <c r="PF19" i="102"/>
  <c r="PG19" i="102"/>
  <c r="PH19" i="102"/>
  <c r="PI19" i="102"/>
  <c r="PJ19" i="102"/>
  <c r="PK19" i="102"/>
  <c r="PL19" i="102"/>
  <c r="PM19" i="102"/>
  <c r="PN19" i="102"/>
  <c r="PO19" i="102"/>
  <c r="PP19" i="102"/>
  <c r="PQ19" i="102"/>
  <c r="PR19" i="102"/>
  <c r="PS19" i="102"/>
  <c r="PT19" i="102"/>
  <c r="PU19" i="102"/>
  <c r="PV19" i="102"/>
  <c r="PW19" i="102"/>
  <c r="PX19" i="102"/>
  <c r="PY19" i="102"/>
  <c r="PZ19" i="102"/>
  <c r="QA19" i="102"/>
  <c r="QB19" i="102"/>
  <c r="QC19" i="102"/>
  <c r="QD19" i="102"/>
  <c r="QE19" i="102"/>
  <c r="QF19" i="102"/>
  <c r="QG19" i="102"/>
  <c r="QH19" i="102"/>
  <c r="QI19" i="102"/>
  <c r="QJ19" i="102"/>
  <c r="QK19" i="102"/>
  <c r="QL19" i="102"/>
  <c r="QM19" i="102"/>
  <c r="QN19" i="102"/>
  <c r="QO19" i="102"/>
  <c r="QP19" i="102"/>
  <c r="QQ19" i="102"/>
  <c r="QR19" i="102"/>
  <c r="QS19" i="102"/>
  <c r="QT19" i="102"/>
  <c r="QU19" i="102"/>
  <c r="QV19" i="102"/>
  <c r="QW19" i="102"/>
  <c r="QX19" i="102"/>
  <c r="QY19" i="102"/>
  <c r="QZ19" i="102"/>
  <c r="RA19" i="102"/>
  <c r="RB19" i="102"/>
  <c r="RC19" i="102"/>
  <c r="RD19" i="102"/>
  <c r="RE19" i="102"/>
  <c r="RF19" i="102"/>
  <c r="RG19" i="102"/>
  <c r="RH19" i="102"/>
  <c r="RI19" i="102"/>
  <c r="RJ19" i="102"/>
  <c r="RK19" i="102"/>
  <c r="RL19" i="102"/>
  <c r="RM19" i="102"/>
  <c r="RN19" i="102"/>
  <c r="RO19" i="102"/>
  <c r="RP19" i="102"/>
  <c r="RQ19" i="102"/>
  <c r="RR19" i="102"/>
  <c r="RS19" i="102"/>
  <c r="RT19" i="102"/>
  <c r="RU19" i="102"/>
  <c r="RV19" i="102"/>
  <c r="RW19" i="102"/>
  <c r="RX19" i="102"/>
  <c r="RY19" i="102"/>
  <c r="RZ19" i="102"/>
  <c r="SA19" i="102"/>
  <c r="SB19" i="102"/>
  <c r="SC19" i="102"/>
  <c r="SD19" i="102"/>
  <c r="SE19" i="102"/>
  <c r="SF19" i="102"/>
  <c r="SG19" i="102"/>
  <c r="SH19" i="102"/>
  <c r="SI19" i="102"/>
  <c r="SJ19" i="102"/>
  <c r="SK19" i="102"/>
  <c r="SL19" i="102"/>
  <c r="SM19" i="102"/>
  <c r="SN19" i="102"/>
  <c r="SO19" i="102"/>
  <c r="SP19" i="102"/>
  <c r="SQ19" i="102"/>
  <c r="SR19" i="102"/>
  <c r="SS19" i="102"/>
  <c r="ST19" i="102"/>
  <c r="SU19" i="102"/>
  <c r="SV19" i="102"/>
  <c r="SW19" i="102"/>
  <c r="SX19" i="102"/>
  <c r="SY19" i="102"/>
  <c r="SZ19" i="102"/>
  <c r="TA19" i="102"/>
  <c r="TB19" i="102"/>
  <c r="TC19" i="102"/>
  <c r="TD19" i="102"/>
  <c r="TE19" i="102"/>
  <c r="TF19" i="102"/>
  <c r="TG19" i="102"/>
  <c r="TH19" i="102"/>
  <c r="TI19" i="102"/>
  <c r="TJ19" i="102"/>
  <c r="TK19" i="102"/>
  <c r="TL19" i="102"/>
  <c r="TM19" i="102"/>
  <c r="TN19" i="102"/>
  <c r="TO19" i="102"/>
  <c r="TP19" i="102"/>
  <c r="TQ19" i="102"/>
  <c r="TR19" i="102"/>
  <c r="TS19" i="102"/>
  <c r="TT19" i="102"/>
  <c r="TU19" i="102"/>
  <c r="TV19" i="102"/>
  <c r="TW19" i="102"/>
  <c r="TX19" i="102"/>
  <c r="TY19" i="102"/>
  <c r="TZ19" i="102"/>
  <c r="UA19" i="102"/>
  <c r="UB19" i="102"/>
  <c r="UC19" i="102"/>
  <c r="UD19" i="102"/>
  <c r="UE19" i="102"/>
  <c r="UF19" i="102"/>
  <c r="UG19" i="102"/>
  <c r="UH19" i="102"/>
  <c r="UI19" i="102"/>
  <c r="UJ19" i="102"/>
  <c r="UK19" i="102"/>
  <c r="UL19" i="102"/>
  <c r="UM19" i="102"/>
  <c r="UN19" i="102"/>
  <c r="UO19" i="102"/>
  <c r="UP19" i="102"/>
  <c r="UQ19" i="102"/>
  <c r="UR19" i="102"/>
  <c r="US19" i="102"/>
  <c r="UT19" i="102"/>
  <c r="UU19" i="102"/>
  <c r="UV19" i="102"/>
  <c r="UW19" i="102"/>
  <c r="UX19" i="102"/>
  <c r="UY19" i="102"/>
  <c r="UZ19" i="102"/>
  <c r="VA19" i="102"/>
  <c r="VB19" i="102"/>
  <c r="VC19" i="102"/>
  <c r="VD19" i="102"/>
  <c r="VE19" i="102"/>
  <c r="VF19" i="102"/>
  <c r="VG19" i="102"/>
  <c r="VH19" i="102"/>
  <c r="VI19" i="102"/>
  <c r="VJ19" i="102"/>
  <c r="VK19" i="102"/>
  <c r="VL19" i="102"/>
  <c r="VM19" i="102"/>
  <c r="VN19" i="102"/>
  <c r="VO19" i="102"/>
  <c r="VP19" i="102"/>
  <c r="VQ19" i="102"/>
  <c r="VR19" i="102"/>
  <c r="VS19" i="102"/>
  <c r="VT19" i="102"/>
  <c r="VU19" i="102"/>
  <c r="VV19" i="102"/>
  <c r="VW19" i="102"/>
  <c r="VX19" i="102"/>
  <c r="VY19" i="102"/>
  <c r="VZ19" i="102"/>
  <c r="WA19" i="102"/>
  <c r="WB19" i="102"/>
  <c r="WC19" i="102"/>
  <c r="WD19" i="102"/>
  <c r="WE19" i="102"/>
  <c r="WF19" i="102"/>
  <c r="WG19" i="102"/>
  <c r="WH19" i="102"/>
  <c r="WI19" i="102"/>
  <c r="WJ19" i="102"/>
  <c r="WK19" i="102"/>
  <c r="WL19" i="102"/>
  <c r="WM19" i="102"/>
  <c r="WN19" i="102"/>
  <c r="WO19" i="102"/>
  <c r="WP19" i="102"/>
  <c r="WQ19" i="102"/>
  <c r="WR19" i="102"/>
  <c r="WS19" i="102"/>
  <c r="WT19" i="102"/>
  <c r="WU19" i="102"/>
  <c r="WV19" i="102"/>
  <c r="WW19" i="102"/>
  <c r="WX19" i="102"/>
  <c r="WY19" i="102"/>
  <c r="WZ19" i="102"/>
  <c r="XA19" i="102"/>
  <c r="XB19" i="102"/>
  <c r="XC19" i="102"/>
  <c r="XD19" i="102"/>
  <c r="XE19" i="102"/>
  <c r="XF19" i="102"/>
  <c r="XG19" i="102"/>
  <c r="XH19" i="102"/>
  <c r="XI19" i="102"/>
  <c r="XJ19" i="102"/>
  <c r="XK19" i="102"/>
  <c r="XL19" i="102"/>
  <c r="XM19" i="102"/>
  <c r="XN19" i="102"/>
  <c r="XO19" i="102"/>
  <c r="XP19" i="102"/>
  <c r="XQ19" i="102"/>
  <c r="XR19" i="102"/>
  <c r="XS19" i="102"/>
  <c r="XT19" i="102"/>
  <c r="XU19" i="102"/>
  <c r="XV19" i="102"/>
  <c r="XW19" i="102"/>
  <c r="XX19" i="102"/>
  <c r="XY19" i="102"/>
  <c r="XZ19" i="102"/>
  <c r="YA19" i="102"/>
  <c r="YB19" i="102"/>
  <c r="YC19" i="102"/>
  <c r="YD19" i="102"/>
  <c r="YE19" i="102"/>
  <c r="YF19" i="102"/>
  <c r="YG19" i="102"/>
  <c r="YH19" i="102"/>
  <c r="YI19" i="102"/>
  <c r="YJ19" i="102"/>
  <c r="YK19" i="102"/>
  <c r="YL19" i="102"/>
  <c r="YM19" i="102"/>
  <c r="YN19" i="102"/>
  <c r="YO19" i="102"/>
  <c r="YP19" i="102"/>
  <c r="YQ19" i="102"/>
  <c r="YR19" i="102"/>
  <c r="YS19" i="102"/>
  <c r="YT19" i="102"/>
  <c r="YU19" i="102"/>
  <c r="YV19" i="102"/>
  <c r="YW19" i="102"/>
  <c r="YX19" i="102"/>
  <c r="YY19" i="102"/>
  <c r="YZ19" i="102"/>
  <c r="ZA19" i="102"/>
  <c r="ZB19" i="102"/>
  <c r="ZC19" i="102"/>
  <c r="ZD19" i="102"/>
  <c r="ZE19" i="102"/>
  <c r="ZF19" i="102"/>
  <c r="ZG19" i="102"/>
  <c r="ZH19" i="102"/>
  <c r="ZI19" i="102"/>
  <c r="ZJ19" i="102"/>
  <c r="ZK19" i="102"/>
  <c r="ZL19" i="102"/>
  <c r="ZM19" i="102"/>
  <c r="ZN19" i="102"/>
  <c r="ZO19" i="102"/>
  <c r="ZP19" i="102"/>
  <c r="ZQ19" i="102"/>
  <c r="ZR19" i="102"/>
  <c r="ZS19" i="102"/>
  <c r="ZT19" i="102"/>
  <c r="ZU19" i="102"/>
  <c r="ZV19" i="102"/>
  <c r="ZW19" i="102"/>
  <c r="ZX19" i="102"/>
  <c r="ZY19" i="102"/>
  <c r="ZZ19" i="102"/>
  <c r="AAA19" i="102"/>
  <c r="AAB19" i="102"/>
  <c r="AAC19" i="102"/>
  <c r="AAD19" i="102"/>
  <c r="AAE19" i="102"/>
  <c r="AAF19" i="102"/>
  <c r="AAG19" i="102"/>
  <c r="AAH19" i="102"/>
  <c r="AAI19" i="102"/>
  <c r="AAJ19" i="102"/>
  <c r="AAK19" i="102"/>
  <c r="AAL19" i="102"/>
  <c r="AAM19" i="102"/>
  <c r="AAN19" i="102"/>
  <c r="AAO19" i="102"/>
  <c r="AAP19" i="102"/>
  <c r="AAQ19" i="102"/>
  <c r="AAR19" i="102"/>
  <c r="AAS19" i="102"/>
  <c r="AAT19" i="102"/>
  <c r="AAU19" i="102"/>
  <c r="AAV19" i="102"/>
  <c r="AAW19" i="102"/>
  <c r="AAX19" i="102"/>
  <c r="AAY19" i="102"/>
  <c r="AAZ19" i="102"/>
  <c r="ABA19" i="102"/>
  <c r="ABB19" i="102"/>
  <c r="ABC19" i="102"/>
  <c r="ABD19" i="102"/>
  <c r="ABE19" i="102"/>
  <c r="ABF19" i="102"/>
  <c r="ABG19" i="102"/>
  <c r="ABH19" i="102"/>
  <c r="ABI19" i="102"/>
  <c r="ABJ19" i="102"/>
  <c r="ABK19" i="102"/>
  <c r="ABL19" i="102"/>
  <c r="ABM19" i="102"/>
  <c r="ABN19" i="102"/>
  <c r="ABO19" i="102"/>
  <c r="ABP19" i="102"/>
  <c r="ABQ19" i="102"/>
  <c r="ABR19" i="102"/>
  <c r="ABS19" i="102"/>
  <c r="ABT19" i="102"/>
  <c r="ABU19" i="102"/>
  <c r="ABV19" i="102"/>
  <c r="ABW19" i="102"/>
  <c r="ABX19" i="102"/>
  <c r="ABY19" i="102"/>
  <c r="ABZ19" i="102"/>
  <c r="ACA19" i="102"/>
  <c r="ACB19" i="102"/>
  <c r="ACC19" i="102"/>
  <c r="ACD19" i="102"/>
  <c r="ACE19" i="102"/>
  <c r="ACF19" i="102"/>
  <c r="ACG19" i="102"/>
  <c r="ACH19" i="102"/>
  <c r="ACI19" i="102"/>
  <c r="ACJ19" i="102"/>
  <c r="ACK19" i="102"/>
  <c r="ACL19" i="102"/>
  <c r="ACM19" i="102"/>
  <c r="ACN19" i="102"/>
  <c r="ACO19" i="102"/>
  <c r="ACP19" i="102"/>
  <c r="ACQ19" i="102"/>
  <c r="ACR19" i="102"/>
  <c r="ACS19" i="102"/>
  <c r="ACT19" i="102"/>
  <c r="ACU19" i="102"/>
  <c r="ACV19" i="102"/>
  <c r="ACW19" i="102"/>
  <c r="ACX19" i="102"/>
  <c r="ACY19" i="102"/>
  <c r="ACZ19" i="102"/>
  <c r="ADA19" i="102"/>
  <c r="ADB19" i="102"/>
  <c r="ADC19" i="102"/>
  <c r="ADD19" i="102"/>
  <c r="ADE19" i="102"/>
  <c r="ADF19" i="102"/>
  <c r="ADG19" i="102"/>
  <c r="ADH19" i="102"/>
  <c r="ADI19" i="102"/>
  <c r="ADJ19" i="102"/>
  <c r="ADK19" i="102"/>
  <c r="ADL19" i="102"/>
  <c r="ADM19" i="102"/>
  <c r="ADN19" i="102"/>
  <c r="ADO19" i="102"/>
  <c r="ADP19" i="102"/>
  <c r="ADQ19" i="102"/>
  <c r="ADR19" i="102"/>
  <c r="ADS19" i="102"/>
  <c r="ADT19" i="102"/>
  <c r="ADU19" i="102"/>
  <c r="ADV19" i="102"/>
  <c r="ADW19" i="102"/>
  <c r="ADX19" i="102"/>
  <c r="ADY19" i="102"/>
  <c r="ADZ19" i="102"/>
  <c r="AEA19" i="102"/>
  <c r="AEB19" i="102"/>
  <c r="AEC19" i="102"/>
  <c r="AED19" i="102"/>
  <c r="AEE19" i="102"/>
  <c r="AEF19" i="102"/>
  <c r="AEG19" i="102"/>
  <c r="AEH19" i="102"/>
  <c r="AEI19" i="102"/>
  <c r="AEJ19" i="102"/>
  <c r="AEK19" i="102"/>
  <c r="AEL19" i="102"/>
  <c r="AEM19" i="102"/>
  <c r="AEN19" i="102"/>
  <c r="AEO19" i="102"/>
  <c r="AEP19" i="102"/>
  <c r="AEQ19" i="102"/>
  <c r="AER19" i="102"/>
  <c r="AES19" i="102"/>
  <c r="AET19" i="102"/>
  <c r="AEU19" i="102"/>
  <c r="AEV19" i="102"/>
  <c r="AEW19" i="102"/>
  <c r="AEX19" i="102"/>
  <c r="AEY19" i="102"/>
  <c r="AEZ19" i="102"/>
  <c r="AFA19" i="102"/>
  <c r="AFB19" i="102"/>
  <c r="AFC19" i="102"/>
  <c r="AFD19" i="102"/>
  <c r="AFE19" i="102"/>
  <c r="AFF19" i="102"/>
  <c r="AFG19" i="102"/>
  <c r="AFH19" i="102"/>
  <c r="AFI19" i="102"/>
  <c r="AFJ19" i="102"/>
  <c r="AFK19" i="102"/>
  <c r="AFL19" i="102"/>
  <c r="AFM19" i="102"/>
  <c r="AFN19" i="102"/>
  <c r="AFO19" i="102"/>
  <c r="AFP19" i="102"/>
  <c r="AFQ19" i="102"/>
  <c r="AFR19" i="102"/>
  <c r="AFS19" i="102"/>
  <c r="AFT19" i="102"/>
  <c r="AFU19" i="102"/>
  <c r="AFV19" i="102"/>
  <c r="AFW19" i="102"/>
  <c r="AFX19" i="102"/>
  <c r="AFY19" i="102"/>
  <c r="AFZ19" i="102"/>
  <c r="AGA19" i="102"/>
  <c r="AGB19" i="102"/>
  <c r="AGC19" i="102"/>
  <c r="AGD19" i="102"/>
  <c r="AGE19" i="102"/>
  <c r="AGF19" i="102"/>
  <c r="AGG19" i="102"/>
  <c r="AGH19" i="102"/>
  <c r="AGI19" i="102"/>
  <c r="AGJ19" i="102"/>
  <c r="AGK19" i="102"/>
  <c r="AGL19" i="102"/>
  <c r="AGM19" i="102"/>
  <c r="AGN19" i="102"/>
  <c r="AGO19" i="102"/>
  <c r="AGP19" i="102"/>
  <c r="AGQ19" i="102"/>
  <c r="AGR19" i="102"/>
  <c r="AGS19" i="102"/>
  <c r="AGT19" i="102"/>
  <c r="AGU19" i="102"/>
  <c r="AGV19" i="102"/>
  <c r="AGW19" i="102"/>
  <c r="AGX19" i="102"/>
  <c r="AGY19" i="102"/>
  <c r="AGZ19" i="102"/>
  <c r="AHA19" i="102"/>
  <c r="AHB19" i="102"/>
  <c r="AHC19" i="102"/>
  <c r="AHD19" i="102"/>
  <c r="AHE19" i="102"/>
  <c r="AHF19" i="102"/>
  <c r="AHG19" i="102"/>
  <c r="AHH19" i="102"/>
  <c r="AHI19" i="102"/>
  <c r="AHJ19" i="102"/>
  <c r="AHK19" i="102"/>
  <c r="AHL19" i="102"/>
  <c r="AHM19" i="102"/>
  <c r="AHN19" i="102"/>
  <c r="AHO19" i="102"/>
  <c r="AHP19" i="102"/>
  <c r="AHQ19" i="102"/>
  <c r="AHR19" i="102"/>
  <c r="AHS19" i="102"/>
  <c r="AHT19" i="102"/>
  <c r="AHU19" i="102"/>
  <c r="AHV19" i="102"/>
  <c r="AHW19" i="102"/>
  <c r="AHX19" i="102"/>
  <c r="AHY19" i="102"/>
  <c r="AHZ19" i="102"/>
  <c r="AIA19" i="102"/>
  <c r="AIB19" i="102"/>
  <c r="AIC19" i="102"/>
  <c r="AID19" i="102"/>
  <c r="AIE19" i="102"/>
  <c r="AIF19" i="102"/>
  <c r="AIG19" i="102"/>
  <c r="AIH19" i="102"/>
  <c r="AII19" i="102"/>
  <c r="AIJ19" i="102"/>
  <c r="AIK19" i="102"/>
  <c r="AIL19" i="102"/>
  <c r="AIM19" i="102"/>
  <c r="AIN19" i="102"/>
  <c r="AIO19" i="102"/>
  <c r="AIP19" i="102"/>
  <c r="AIQ19" i="102"/>
  <c r="AIR19" i="102"/>
  <c r="AIS19" i="102"/>
  <c r="AIT19" i="102"/>
  <c r="AIU19" i="102"/>
  <c r="AIV19" i="102"/>
  <c r="AIW19" i="102"/>
  <c r="AIX19" i="102"/>
  <c r="AIY19" i="102"/>
  <c r="AIZ19" i="102"/>
  <c r="AJA19" i="102"/>
  <c r="AJB19" i="102"/>
  <c r="AJC19" i="102"/>
  <c r="AJD19" i="102"/>
  <c r="AJE19" i="102"/>
  <c r="AJF19" i="102"/>
  <c r="AJG19" i="102"/>
  <c r="PF20" i="102"/>
  <c r="PG20" i="102"/>
  <c r="PH20" i="102"/>
  <c r="PI20" i="102"/>
  <c r="PJ20" i="102"/>
  <c r="PK20" i="102"/>
  <c r="PL20" i="102"/>
  <c r="PM20" i="102"/>
  <c r="PN20" i="102"/>
  <c r="PO20" i="102"/>
  <c r="PP20" i="102"/>
  <c r="PQ20" i="102"/>
  <c r="PR20" i="102"/>
  <c r="PS20" i="102"/>
  <c r="PT20" i="102"/>
  <c r="PU20" i="102"/>
  <c r="PV20" i="102"/>
  <c r="PW20" i="102"/>
  <c r="PX20" i="102"/>
  <c r="PY20" i="102"/>
  <c r="PZ20" i="102"/>
  <c r="QA20" i="102"/>
  <c r="QB20" i="102"/>
  <c r="QC20" i="102"/>
  <c r="QD20" i="102"/>
  <c r="QE20" i="102"/>
  <c r="QF20" i="102"/>
  <c r="QG20" i="102"/>
  <c r="QH20" i="102"/>
  <c r="QI20" i="102"/>
  <c r="QJ20" i="102"/>
  <c r="QK20" i="102"/>
  <c r="QL20" i="102"/>
  <c r="QM20" i="102"/>
  <c r="QN20" i="102"/>
  <c r="QO20" i="102"/>
  <c r="QP20" i="102"/>
  <c r="QQ20" i="102"/>
  <c r="QR20" i="102"/>
  <c r="QS20" i="102"/>
  <c r="QT20" i="102"/>
  <c r="QU20" i="102"/>
  <c r="QV20" i="102"/>
  <c r="QW20" i="102"/>
  <c r="QX20" i="102"/>
  <c r="QY20" i="102"/>
  <c r="QZ20" i="102"/>
  <c r="RA20" i="102"/>
  <c r="RB20" i="102"/>
  <c r="RC20" i="102"/>
  <c r="RD20" i="102"/>
  <c r="RE20" i="102"/>
  <c r="RF20" i="102"/>
  <c r="RG20" i="102"/>
  <c r="RH20" i="102"/>
  <c r="RI20" i="102"/>
  <c r="RJ20" i="102"/>
  <c r="RK20" i="102"/>
  <c r="RL20" i="102"/>
  <c r="RM20" i="102"/>
  <c r="RN20" i="102"/>
  <c r="RO20" i="102"/>
  <c r="RP20" i="102"/>
  <c r="RQ20" i="102"/>
  <c r="RR20" i="102"/>
  <c r="RS20" i="102"/>
  <c r="RT20" i="102"/>
  <c r="RU20" i="102"/>
  <c r="RV20" i="102"/>
  <c r="RW20" i="102"/>
  <c r="RX20" i="102"/>
  <c r="RY20" i="102"/>
  <c r="RZ20" i="102"/>
  <c r="SA20" i="102"/>
  <c r="SB20" i="102"/>
  <c r="SC20" i="102"/>
  <c r="SD20" i="102"/>
  <c r="SE20" i="102"/>
  <c r="SF20" i="102"/>
  <c r="SG20" i="102"/>
  <c r="SH20" i="102"/>
  <c r="SI20" i="102"/>
  <c r="SJ20" i="102"/>
  <c r="SK20" i="102"/>
  <c r="SL20" i="102"/>
  <c r="SM20" i="102"/>
  <c r="SN20" i="102"/>
  <c r="SO20" i="102"/>
  <c r="SP20" i="102"/>
  <c r="SQ20" i="102"/>
  <c r="SR20" i="102"/>
  <c r="SS20" i="102"/>
  <c r="ST20" i="102"/>
  <c r="SU20" i="102"/>
  <c r="SV20" i="102"/>
  <c r="SW20" i="102"/>
  <c r="SX20" i="102"/>
  <c r="SY20" i="102"/>
  <c r="SZ20" i="102"/>
  <c r="TA20" i="102"/>
  <c r="TB20" i="102"/>
  <c r="TC20" i="102"/>
  <c r="TD20" i="102"/>
  <c r="TE20" i="102"/>
  <c r="TF20" i="102"/>
  <c r="TG20" i="102"/>
  <c r="TH20" i="102"/>
  <c r="TI20" i="102"/>
  <c r="TJ20" i="102"/>
  <c r="TK20" i="102"/>
  <c r="TL20" i="102"/>
  <c r="TM20" i="102"/>
  <c r="TN20" i="102"/>
  <c r="TO20" i="102"/>
  <c r="TP20" i="102"/>
  <c r="TQ20" i="102"/>
  <c r="TR20" i="102"/>
  <c r="TS20" i="102"/>
  <c r="TT20" i="102"/>
  <c r="TU20" i="102"/>
  <c r="TV20" i="102"/>
  <c r="TW20" i="102"/>
  <c r="TX20" i="102"/>
  <c r="TY20" i="102"/>
  <c r="TZ20" i="102"/>
  <c r="UA20" i="102"/>
  <c r="UB20" i="102"/>
  <c r="UC20" i="102"/>
  <c r="UD20" i="102"/>
  <c r="UE20" i="102"/>
  <c r="UF20" i="102"/>
  <c r="UG20" i="102"/>
  <c r="UH20" i="102"/>
  <c r="UI20" i="102"/>
  <c r="UJ20" i="102"/>
  <c r="UK20" i="102"/>
  <c r="UL20" i="102"/>
  <c r="UM20" i="102"/>
  <c r="UN20" i="102"/>
  <c r="UO20" i="102"/>
  <c r="UP20" i="102"/>
  <c r="UQ20" i="102"/>
  <c r="UR20" i="102"/>
  <c r="US20" i="102"/>
  <c r="UT20" i="102"/>
  <c r="UU20" i="102"/>
  <c r="UV20" i="102"/>
  <c r="UW20" i="102"/>
  <c r="UX20" i="102"/>
  <c r="UY20" i="102"/>
  <c r="UZ20" i="102"/>
  <c r="VA20" i="102"/>
  <c r="VB20" i="102"/>
  <c r="VC20" i="102"/>
  <c r="VD20" i="102"/>
  <c r="VE20" i="102"/>
  <c r="VF20" i="102"/>
  <c r="VG20" i="102"/>
  <c r="VH20" i="102"/>
  <c r="VI20" i="102"/>
  <c r="VJ20" i="102"/>
  <c r="VK20" i="102"/>
  <c r="VL20" i="102"/>
  <c r="VM20" i="102"/>
  <c r="VN20" i="102"/>
  <c r="VO20" i="102"/>
  <c r="VP20" i="102"/>
  <c r="VQ20" i="102"/>
  <c r="VR20" i="102"/>
  <c r="VS20" i="102"/>
  <c r="VT20" i="102"/>
  <c r="VU20" i="102"/>
  <c r="VV20" i="102"/>
  <c r="VW20" i="102"/>
  <c r="VX20" i="102"/>
  <c r="VY20" i="102"/>
  <c r="VZ20" i="102"/>
  <c r="WA20" i="102"/>
  <c r="WB20" i="102"/>
  <c r="WC20" i="102"/>
  <c r="WD20" i="102"/>
  <c r="WE20" i="102"/>
  <c r="WF20" i="102"/>
  <c r="WG20" i="102"/>
  <c r="WH20" i="102"/>
  <c r="WI20" i="102"/>
  <c r="WJ20" i="102"/>
  <c r="WK20" i="102"/>
  <c r="WL20" i="102"/>
  <c r="WM20" i="102"/>
  <c r="WN20" i="102"/>
  <c r="WO20" i="102"/>
  <c r="WP20" i="102"/>
  <c r="WQ20" i="102"/>
  <c r="WR20" i="102"/>
  <c r="WS20" i="102"/>
  <c r="WT20" i="102"/>
  <c r="WU20" i="102"/>
  <c r="WV20" i="102"/>
  <c r="WW20" i="102"/>
  <c r="WX20" i="102"/>
  <c r="WY20" i="102"/>
  <c r="WZ20" i="102"/>
  <c r="XA20" i="102"/>
  <c r="XB20" i="102"/>
  <c r="XC20" i="102"/>
  <c r="XD20" i="102"/>
  <c r="XE20" i="102"/>
  <c r="XF20" i="102"/>
  <c r="XG20" i="102"/>
  <c r="XH20" i="102"/>
  <c r="XI20" i="102"/>
  <c r="XJ20" i="102"/>
  <c r="XK20" i="102"/>
  <c r="XL20" i="102"/>
  <c r="XM20" i="102"/>
  <c r="XN20" i="102"/>
  <c r="XO20" i="102"/>
  <c r="XP20" i="102"/>
  <c r="XQ20" i="102"/>
  <c r="XR20" i="102"/>
  <c r="XS20" i="102"/>
  <c r="XT20" i="102"/>
  <c r="XU20" i="102"/>
  <c r="XV20" i="102"/>
  <c r="XW20" i="102"/>
  <c r="XX20" i="102"/>
  <c r="XY20" i="102"/>
  <c r="XZ20" i="102"/>
  <c r="YA20" i="102"/>
  <c r="YB20" i="102"/>
  <c r="YC20" i="102"/>
  <c r="YD20" i="102"/>
  <c r="YE20" i="102"/>
  <c r="YF20" i="102"/>
  <c r="YG20" i="102"/>
  <c r="YH20" i="102"/>
  <c r="YI20" i="102"/>
  <c r="YJ20" i="102"/>
  <c r="YK20" i="102"/>
  <c r="YL20" i="102"/>
  <c r="YM20" i="102"/>
  <c r="YN20" i="102"/>
  <c r="YO20" i="102"/>
  <c r="YP20" i="102"/>
  <c r="YQ20" i="102"/>
  <c r="YR20" i="102"/>
  <c r="YS20" i="102"/>
  <c r="YT20" i="102"/>
  <c r="YU20" i="102"/>
  <c r="YV20" i="102"/>
  <c r="YW20" i="102"/>
  <c r="YX20" i="102"/>
  <c r="YY20" i="102"/>
  <c r="YZ20" i="102"/>
  <c r="ZA20" i="102"/>
  <c r="ZB20" i="102"/>
  <c r="ZC20" i="102"/>
  <c r="ZD20" i="102"/>
  <c r="ZE20" i="102"/>
  <c r="ZF20" i="102"/>
  <c r="ZG20" i="102"/>
  <c r="ZH20" i="102"/>
  <c r="ZI20" i="102"/>
  <c r="ZJ20" i="102"/>
  <c r="ZK20" i="102"/>
  <c r="ZL20" i="102"/>
  <c r="ZM20" i="102"/>
  <c r="ZN20" i="102"/>
  <c r="ZO20" i="102"/>
  <c r="ZP20" i="102"/>
  <c r="ZQ20" i="102"/>
  <c r="ZR20" i="102"/>
  <c r="ZS20" i="102"/>
  <c r="ZT20" i="102"/>
  <c r="ZU20" i="102"/>
  <c r="ZV20" i="102"/>
  <c r="ZW20" i="102"/>
  <c r="ZX20" i="102"/>
  <c r="ZY20" i="102"/>
  <c r="ZZ20" i="102"/>
  <c r="AAA20" i="102"/>
  <c r="AAB20" i="102"/>
  <c r="AAC20" i="102"/>
  <c r="AAD20" i="102"/>
  <c r="AAE20" i="102"/>
  <c r="AAF20" i="102"/>
  <c r="AAG20" i="102"/>
  <c r="AAH20" i="102"/>
  <c r="AAI20" i="102"/>
  <c r="AAJ20" i="102"/>
  <c r="AAK20" i="102"/>
  <c r="AAL20" i="102"/>
  <c r="AAM20" i="102"/>
  <c r="AAN20" i="102"/>
  <c r="AAO20" i="102"/>
  <c r="AAP20" i="102"/>
  <c r="AAQ20" i="102"/>
  <c r="AAR20" i="102"/>
  <c r="AAS20" i="102"/>
  <c r="AAT20" i="102"/>
  <c r="AAU20" i="102"/>
  <c r="AAV20" i="102"/>
  <c r="AAW20" i="102"/>
  <c r="AAX20" i="102"/>
  <c r="AAY20" i="102"/>
  <c r="AAZ20" i="102"/>
  <c r="ABA20" i="102"/>
  <c r="ABB20" i="102"/>
  <c r="ABC20" i="102"/>
  <c r="ABD20" i="102"/>
  <c r="ABE20" i="102"/>
  <c r="ABF20" i="102"/>
  <c r="ABG20" i="102"/>
  <c r="ABH20" i="102"/>
  <c r="ABI20" i="102"/>
  <c r="ABJ20" i="102"/>
  <c r="ABK20" i="102"/>
  <c r="ABL20" i="102"/>
  <c r="ABM20" i="102"/>
  <c r="ABN20" i="102"/>
  <c r="ABO20" i="102"/>
  <c r="ABP20" i="102"/>
  <c r="ABQ20" i="102"/>
  <c r="ABR20" i="102"/>
  <c r="ABS20" i="102"/>
  <c r="ABT20" i="102"/>
  <c r="ABU20" i="102"/>
  <c r="ABV20" i="102"/>
  <c r="ABW20" i="102"/>
  <c r="ABX20" i="102"/>
  <c r="ABY20" i="102"/>
  <c r="ABZ20" i="102"/>
  <c r="ACA20" i="102"/>
  <c r="ACB20" i="102"/>
  <c r="ACC20" i="102"/>
  <c r="ACD20" i="102"/>
  <c r="ACE20" i="102"/>
  <c r="ACF20" i="102"/>
  <c r="ACG20" i="102"/>
  <c r="ACH20" i="102"/>
  <c r="ACI20" i="102"/>
  <c r="ACJ20" i="102"/>
  <c r="ACK20" i="102"/>
  <c r="ACL20" i="102"/>
  <c r="ACM20" i="102"/>
  <c r="ACN20" i="102"/>
  <c r="ACO20" i="102"/>
  <c r="ACP20" i="102"/>
  <c r="ACQ20" i="102"/>
  <c r="ACR20" i="102"/>
  <c r="ACS20" i="102"/>
  <c r="ACT20" i="102"/>
  <c r="ACU20" i="102"/>
  <c r="ACV20" i="102"/>
  <c r="ACW20" i="102"/>
  <c r="ACX20" i="102"/>
  <c r="ACY20" i="102"/>
  <c r="ACZ20" i="102"/>
  <c r="ADA20" i="102"/>
  <c r="ADB20" i="102"/>
  <c r="ADC20" i="102"/>
  <c r="ADD20" i="102"/>
  <c r="ADE20" i="102"/>
  <c r="ADF20" i="102"/>
  <c r="ADG20" i="102"/>
  <c r="ADH20" i="102"/>
  <c r="ADI20" i="102"/>
  <c r="ADJ20" i="102"/>
  <c r="ADK20" i="102"/>
  <c r="ADL20" i="102"/>
  <c r="ADM20" i="102"/>
  <c r="ADN20" i="102"/>
  <c r="ADO20" i="102"/>
  <c r="ADP20" i="102"/>
  <c r="ADQ20" i="102"/>
  <c r="ADR20" i="102"/>
  <c r="ADS20" i="102"/>
  <c r="ADT20" i="102"/>
  <c r="ADU20" i="102"/>
  <c r="ADV20" i="102"/>
  <c r="ADW20" i="102"/>
  <c r="ADX20" i="102"/>
  <c r="ADY20" i="102"/>
  <c r="ADZ20" i="102"/>
  <c r="AEA20" i="102"/>
  <c r="AEB20" i="102"/>
  <c r="AEC20" i="102"/>
  <c r="AED20" i="102"/>
  <c r="AEE20" i="102"/>
  <c r="AEF20" i="102"/>
  <c r="AEG20" i="102"/>
  <c r="AEH20" i="102"/>
  <c r="AEI20" i="102"/>
  <c r="AEJ20" i="102"/>
  <c r="AEK20" i="102"/>
  <c r="AEL20" i="102"/>
  <c r="AEM20" i="102"/>
  <c r="AEN20" i="102"/>
  <c r="AEO20" i="102"/>
  <c r="AEP20" i="102"/>
  <c r="AEQ20" i="102"/>
  <c r="AER20" i="102"/>
  <c r="AES20" i="102"/>
  <c r="AET20" i="102"/>
  <c r="AEU20" i="102"/>
  <c r="AEV20" i="102"/>
  <c r="AEW20" i="102"/>
  <c r="AEX20" i="102"/>
  <c r="AEY20" i="102"/>
  <c r="AEZ20" i="102"/>
  <c r="AFA20" i="102"/>
  <c r="AFB20" i="102"/>
  <c r="AFC20" i="102"/>
  <c r="AFD20" i="102"/>
  <c r="AFE20" i="102"/>
  <c r="AFF20" i="102"/>
  <c r="AFG20" i="102"/>
  <c r="AFH20" i="102"/>
  <c r="AFI20" i="102"/>
  <c r="AFJ20" i="102"/>
  <c r="AFK20" i="102"/>
  <c r="AFL20" i="102"/>
  <c r="AFM20" i="102"/>
  <c r="AFN20" i="102"/>
  <c r="AFO20" i="102"/>
  <c r="AFP20" i="102"/>
  <c r="AFQ20" i="102"/>
  <c r="AFR20" i="102"/>
  <c r="AFS20" i="102"/>
  <c r="AFT20" i="102"/>
  <c r="AFU20" i="102"/>
  <c r="AFV20" i="102"/>
  <c r="AFW20" i="102"/>
  <c r="AFX20" i="102"/>
  <c r="AFY20" i="102"/>
  <c r="AFZ20" i="102"/>
  <c r="AGA20" i="102"/>
  <c r="AGB20" i="102"/>
  <c r="AGC20" i="102"/>
  <c r="AGD20" i="102"/>
  <c r="AGE20" i="102"/>
  <c r="AGF20" i="102"/>
  <c r="AGG20" i="102"/>
  <c r="AGH20" i="102"/>
  <c r="AGI20" i="102"/>
  <c r="AGJ20" i="102"/>
  <c r="AGK20" i="102"/>
  <c r="AGL20" i="102"/>
  <c r="AGM20" i="102"/>
  <c r="AGN20" i="102"/>
  <c r="AGO20" i="102"/>
  <c r="AGP20" i="102"/>
  <c r="AGQ20" i="102"/>
  <c r="AGR20" i="102"/>
  <c r="AGS20" i="102"/>
  <c r="AGT20" i="102"/>
  <c r="AGU20" i="102"/>
  <c r="AGV20" i="102"/>
  <c r="AGW20" i="102"/>
  <c r="AGX20" i="102"/>
  <c r="AGY20" i="102"/>
  <c r="AGZ20" i="102"/>
  <c r="AHA20" i="102"/>
  <c r="AHB20" i="102"/>
  <c r="AHC20" i="102"/>
  <c r="AHD20" i="102"/>
  <c r="AHE20" i="102"/>
  <c r="AHF20" i="102"/>
  <c r="AHG20" i="102"/>
  <c r="AHH20" i="102"/>
  <c r="AHI20" i="102"/>
  <c r="AHJ20" i="102"/>
  <c r="AHK20" i="102"/>
  <c r="AHL20" i="102"/>
  <c r="AHM20" i="102"/>
  <c r="AHN20" i="102"/>
  <c r="AHO20" i="102"/>
  <c r="AHP20" i="102"/>
  <c r="AHQ20" i="102"/>
  <c r="AHR20" i="102"/>
  <c r="AHS20" i="102"/>
  <c r="AHT20" i="102"/>
  <c r="AHU20" i="102"/>
  <c r="AHV20" i="102"/>
  <c r="AHW20" i="102"/>
  <c r="AHX20" i="102"/>
  <c r="AHY20" i="102"/>
  <c r="AHZ20" i="102"/>
  <c r="AIA20" i="102"/>
  <c r="AIB20" i="102"/>
  <c r="AIC20" i="102"/>
  <c r="AID20" i="102"/>
  <c r="AIE20" i="102"/>
  <c r="AIF20" i="102"/>
  <c r="AIG20" i="102"/>
  <c r="AIH20" i="102"/>
  <c r="AII20" i="102"/>
  <c r="AIJ20" i="102"/>
  <c r="AIK20" i="102"/>
  <c r="AIL20" i="102"/>
  <c r="AIM20" i="102"/>
  <c r="AIN20" i="102"/>
  <c r="AIO20" i="102"/>
  <c r="AIP20" i="102"/>
  <c r="AIQ20" i="102"/>
  <c r="AIR20" i="102"/>
  <c r="AIS20" i="102"/>
  <c r="AIT20" i="102"/>
  <c r="AIU20" i="102"/>
  <c r="AIV20" i="102"/>
  <c r="AIW20" i="102"/>
  <c r="AIX20" i="102"/>
  <c r="AIY20" i="102"/>
  <c r="AIZ20" i="102"/>
  <c r="AJA20" i="102"/>
  <c r="AJB20" i="102"/>
  <c r="AJC20" i="102"/>
  <c r="AJD20" i="102"/>
  <c r="AJE20" i="102"/>
  <c r="AJF20" i="102"/>
  <c r="AJG20" i="102"/>
  <c r="PF21" i="102"/>
  <c r="PG21" i="102"/>
  <c r="PH21" i="102"/>
  <c r="PI21" i="102"/>
  <c r="PJ21" i="102"/>
  <c r="PK21" i="102"/>
  <c r="PL21" i="102"/>
  <c r="PM21" i="102"/>
  <c r="PN21" i="102"/>
  <c r="PO21" i="102"/>
  <c r="PP21" i="102"/>
  <c r="PQ21" i="102"/>
  <c r="PR21" i="102"/>
  <c r="PS21" i="102"/>
  <c r="PT21" i="102"/>
  <c r="PU21" i="102"/>
  <c r="PV21" i="102"/>
  <c r="PW21" i="102"/>
  <c r="PX21" i="102"/>
  <c r="PY21" i="102"/>
  <c r="PZ21" i="102"/>
  <c r="QA21" i="102"/>
  <c r="QB21" i="102"/>
  <c r="QC21" i="102"/>
  <c r="QD21" i="102"/>
  <c r="QE21" i="102"/>
  <c r="QF21" i="102"/>
  <c r="QG21" i="102"/>
  <c r="QH21" i="102"/>
  <c r="QI21" i="102"/>
  <c r="QJ21" i="102"/>
  <c r="QK21" i="102"/>
  <c r="QL21" i="102"/>
  <c r="QM21" i="102"/>
  <c r="QN21" i="102"/>
  <c r="QO21" i="102"/>
  <c r="QP21" i="102"/>
  <c r="QQ21" i="102"/>
  <c r="QR21" i="102"/>
  <c r="QS21" i="102"/>
  <c r="QT21" i="102"/>
  <c r="QU21" i="102"/>
  <c r="QV21" i="102"/>
  <c r="QW21" i="102"/>
  <c r="QX21" i="102"/>
  <c r="QY21" i="102"/>
  <c r="QZ21" i="102"/>
  <c r="RA21" i="102"/>
  <c r="RB21" i="102"/>
  <c r="RC21" i="102"/>
  <c r="RD21" i="102"/>
  <c r="RE21" i="102"/>
  <c r="RF21" i="102"/>
  <c r="RG21" i="102"/>
  <c r="RH21" i="102"/>
  <c r="RI21" i="102"/>
  <c r="RJ21" i="102"/>
  <c r="RK21" i="102"/>
  <c r="RL21" i="102"/>
  <c r="RM21" i="102"/>
  <c r="RN21" i="102"/>
  <c r="RO21" i="102"/>
  <c r="RP21" i="102"/>
  <c r="RQ21" i="102"/>
  <c r="RR21" i="102"/>
  <c r="RS21" i="102"/>
  <c r="RT21" i="102"/>
  <c r="RU21" i="102"/>
  <c r="RV21" i="102"/>
  <c r="RW21" i="102"/>
  <c r="RX21" i="102"/>
  <c r="RY21" i="102"/>
  <c r="RZ21" i="102"/>
  <c r="SA21" i="102"/>
  <c r="SB21" i="102"/>
  <c r="SC21" i="102"/>
  <c r="SD21" i="102"/>
  <c r="SE21" i="102"/>
  <c r="SF21" i="102"/>
  <c r="SG21" i="102"/>
  <c r="SH21" i="102"/>
  <c r="SI21" i="102"/>
  <c r="SJ21" i="102"/>
  <c r="SK21" i="102"/>
  <c r="SL21" i="102"/>
  <c r="SM21" i="102"/>
  <c r="SN21" i="102"/>
  <c r="SO21" i="102"/>
  <c r="SP21" i="102"/>
  <c r="SQ21" i="102"/>
  <c r="SR21" i="102"/>
  <c r="SS21" i="102"/>
  <c r="ST21" i="102"/>
  <c r="SU21" i="102"/>
  <c r="SV21" i="102"/>
  <c r="SW21" i="102"/>
  <c r="SX21" i="102"/>
  <c r="SY21" i="102"/>
  <c r="SZ21" i="102"/>
  <c r="TA21" i="102"/>
  <c r="TB21" i="102"/>
  <c r="TC21" i="102"/>
  <c r="TD21" i="102"/>
  <c r="TE21" i="102"/>
  <c r="TF21" i="102"/>
  <c r="TG21" i="102"/>
  <c r="TH21" i="102"/>
  <c r="TI21" i="102"/>
  <c r="TJ21" i="102"/>
  <c r="TK21" i="102"/>
  <c r="TL21" i="102"/>
  <c r="TM21" i="102"/>
  <c r="TN21" i="102"/>
  <c r="TO21" i="102"/>
  <c r="TP21" i="102"/>
  <c r="TQ21" i="102"/>
  <c r="TR21" i="102"/>
  <c r="TS21" i="102"/>
  <c r="TT21" i="102"/>
  <c r="TU21" i="102"/>
  <c r="TV21" i="102"/>
  <c r="TW21" i="102"/>
  <c r="TX21" i="102"/>
  <c r="TY21" i="102"/>
  <c r="TZ21" i="102"/>
  <c r="UA21" i="102"/>
  <c r="UB21" i="102"/>
  <c r="UC21" i="102"/>
  <c r="UD21" i="102"/>
  <c r="UE21" i="102"/>
  <c r="UF21" i="102"/>
  <c r="UG21" i="102"/>
  <c r="UH21" i="102"/>
  <c r="UI21" i="102"/>
  <c r="UJ21" i="102"/>
  <c r="UK21" i="102"/>
  <c r="UL21" i="102"/>
  <c r="UM21" i="102"/>
  <c r="UN21" i="102"/>
  <c r="UO21" i="102"/>
  <c r="UP21" i="102"/>
  <c r="UQ21" i="102"/>
  <c r="UR21" i="102"/>
  <c r="US21" i="102"/>
  <c r="UT21" i="102"/>
  <c r="UU21" i="102"/>
  <c r="UV21" i="102"/>
  <c r="UW21" i="102"/>
  <c r="UX21" i="102"/>
  <c r="UY21" i="102"/>
  <c r="UZ21" i="102"/>
  <c r="VA21" i="102"/>
  <c r="VB21" i="102"/>
  <c r="VC21" i="102"/>
  <c r="VD21" i="102"/>
  <c r="VE21" i="102"/>
  <c r="VF21" i="102"/>
  <c r="VG21" i="102"/>
  <c r="VH21" i="102"/>
  <c r="VI21" i="102"/>
  <c r="VJ21" i="102"/>
  <c r="VK21" i="102"/>
  <c r="VL21" i="102"/>
  <c r="VM21" i="102"/>
  <c r="VN21" i="102"/>
  <c r="VO21" i="102"/>
  <c r="VP21" i="102"/>
  <c r="VQ21" i="102"/>
  <c r="VR21" i="102"/>
  <c r="VS21" i="102"/>
  <c r="VT21" i="102"/>
  <c r="VU21" i="102"/>
  <c r="VV21" i="102"/>
  <c r="VW21" i="102"/>
  <c r="VX21" i="102"/>
  <c r="VY21" i="102"/>
  <c r="VZ21" i="102"/>
  <c r="WA21" i="102"/>
  <c r="WB21" i="102"/>
  <c r="WC21" i="102"/>
  <c r="WD21" i="102"/>
  <c r="WE21" i="102"/>
  <c r="WF21" i="102"/>
  <c r="WG21" i="102"/>
  <c r="WH21" i="102"/>
  <c r="WI21" i="102"/>
  <c r="WJ21" i="102"/>
  <c r="WK21" i="102"/>
  <c r="WL21" i="102"/>
  <c r="WM21" i="102"/>
  <c r="WN21" i="102"/>
  <c r="WO21" i="102"/>
  <c r="WP21" i="102"/>
  <c r="WQ21" i="102"/>
  <c r="WR21" i="102"/>
  <c r="WS21" i="102"/>
  <c r="WT21" i="102"/>
  <c r="WU21" i="102"/>
  <c r="WV21" i="102"/>
  <c r="WW21" i="102"/>
  <c r="WX21" i="102"/>
  <c r="WY21" i="102"/>
  <c r="WZ21" i="102"/>
  <c r="XA21" i="102"/>
  <c r="XB21" i="102"/>
  <c r="XC21" i="102"/>
  <c r="XD21" i="102"/>
  <c r="XE21" i="102"/>
  <c r="XF21" i="102"/>
  <c r="XG21" i="102"/>
  <c r="XH21" i="102"/>
  <c r="XI21" i="102"/>
  <c r="XJ21" i="102"/>
  <c r="XK21" i="102"/>
  <c r="XL21" i="102"/>
  <c r="XM21" i="102"/>
  <c r="XN21" i="102"/>
  <c r="XO21" i="102"/>
  <c r="XP21" i="102"/>
  <c r="XQ21" i="102"/>
  <c r="XR21" i="102"/>
  <c r="XS21" i="102"/>
  <c r="XT21" i="102"/>
  <c r="XU21" i="102"/>
  <c r="XV21" i="102"/>
  <c r="XW21" i="102"/>
  <c r="XX21" i="102"/>
  <c r="XY21" i="102"/>
  <c r="XZ21" i="102"/>
  <c r="YA21" i="102"/>
  <c r="YB21" i="102"/>
  <c r="YC21" i="102"/>
  <c r="YD21" i="102"/>
  <c r="YE21" i="102"/>
  <c r="YF21" i="102"/>
  <c r="YG21" i="102"/>
  <c r="YH21" i="102"/>
  <c r="YI21" i="102"/>
  <c r="YJ21" i="102"/>
  <c r="YK21" i="102"/>
  <c r="YL21" i="102"/>
  <c r="YM21" i="102"/>
  <c r="YN21" i="102"/>
  <c r="YO21" i="102"/>
  <c r="YP21" i="102"/>
  <c r="YQ21" i="102"/>
  <c r="YR21" i="102"/>
  <c r="YS21" i="102"/>
  <c r="YT21" i="102"/>
  <c r="YU21" i="102"/>
  <c r="YV21" i="102"/>
  <c r="YW21" i="102"/>
  <c r="YX21" i="102"/>
  <c r="YY21" i="102"/>
  <c r="YZ21" i="102"/>
  <c r="ZA21" i="102"/>
  <c r="ZB21" i="102"/>
  <c r="ZC21" i="102"/>
  <c r="ZD21" i="102"/>
  <c r="ZE21" i="102"/>
  <c r="ZF21" i="102"/>
  <c r="ZG21" i="102"/>
  <c r="ZH21" i="102"/>
  <c r="ZI21" i="102"/>
  <c r="ZJ21" i="102"/>
  <c r="ZK21" i="102"/>
  <c r="ZL21" i="102"/>
  <c r="ZM21" i="102"/>
  <c r="ZN21" i="102"/>
  <c r="ZO21" i="102"/>
  <c r="ZP21" i="102"/>
  <c r="ZQ21" i="102"/>
  <c r="ZR21" i="102"/>
  <c r="ZS21" i="102"/>
  <c r="ZT21" i="102"/>
  <c r="ZU21" i="102"/>
  <c r="ZV21" i="102"/>
  <c r="ZW21" i="102"/>
  <c r="ZX21" i="102"/>
  <c r="ZY21" i="102"/>
  <c r="ZZ21" i="102"/>
  <c r="AAA21" i="102"/>
  <c r="AAB21" i="102"/>
  <c r="AAC21" i="102"/>
  <c r="AAD21" i="102"/>
  <c r="AAE21" i="102"/>
  <c r="AAF21" i="102"/>
  <c r="AAG21" i="102"/>
  <c r="AAH21" i="102"/>
  <c r="AAI21" i="102"/>
  <c r="AAJ21" i="102"/>
  <c r="AAK21" i="102"/>
  <c r="AAL21" i="102"/>
  <c r="AAM21" i="102"/>
  <c r="AAN21" i="102"/>
  <c r="AAO21" i="102"/>
  <c r="AAP21" i="102"/>
  <c r="AAQ21" i="102"/>
  <c r="AAR21" i="102"/>
  <c r="AAS21" i="102"/>
  <c r="AAT21" i="102"/>
  <c r="AAU21" i="102"/>
  <c r="AAV21" i="102"/>
  <c r="AAW21" i="102"/>
  <c r="AAX21" i="102"/>
  <c r="AAY21" i="102"/>
  <c r="AAZ21" i="102"/>
  <c r="ABA21" i="102"/>
  <c r="ABB21" i="102"/>
  <c r="ABC21" i="102"/>
  <c r="ABD21" i="102"/>
  <c r="ABE21" i="102"/>
  <c r="ABF21" i="102"/>
  <c r="ABG21" i="102"/>
  <c r="ABH21" i="102"/>
  <c r="ABI21" i="102"/>
  <c r="ABJ21" i="102"/>
  <c r="ABK21" i="102"/>
  <c r="ABL21" i="102"/>
  <c r="ABM21" i="102"/>
  <c r="ABN21" i="102"/>
  <c r="ABO21" i="102"/>
  <c r="ABP21" i="102"/>
  <c r="ABQ21" i="102"/>
  <c r="ABR21" i="102"/>
  <c r="ABS21" i="102"/>
  <c r="ABT21" i="102"/>
  <c r="ABU21" i="102"/>
  <c r="ABV21" i="102"/>
  <c r="ABW21" i="102"/>
  <c r="ABX21" i="102"/>
  <c r="ABY21" i="102"/>
  <c r="ABZ21" i="102"/>
  <c r="ACA21" i="102"/>
  <c r="ACB21" i="102"/>
  <c r="ACC21" i="102"/>
  <c r="ACD21" i="102"/>
  <c r="ACE21" i="102"/>
  <c r="ACF21" i="102"/>
  <c r="ACG21" i="102"/>
  <c r="ACH21" i="102"/>
  <c r="ACI21" i="102"/>
  <c r="ACJ21" i="102"/>
  <c r="ACK21" i="102"/>
  <c r="ACL21" i="102"/>
  <c r="ACM21" i="102"/>
  <c r="ACN21" i="102"/>
  <c r="ACO21" i="102"/>
  <c r="ACP21" i="102"/>
  <c r="ACQ21" i="102"/>
  <c r="ACR21" i="102"/>
  <c r="ACS21" i="102"/>
  <c r="ACT21" i="102"/>
  <c r="ACU21" i="102"/>
  <c r="ACV21" i="102"/>
  <c r="ACW21" i="102"/>
  <c r="ACX21" i="102"/>
  <c r="ACY21" i="102"/>
  <c r="ACZ21" i="102"/>
  <c r="ADA21" i="102"/>
  <c r="ADB21" i="102"/>
  <c r="ADC21" i="102"/>
  <c r="ADD21" i="102"/>
  <c r="ADE21" i="102"/>
  <c r="ADF21" i="102"/>
  <c r="ADG21" i="102"/>
  <c r="ADH21" i="102"/>
  <c r="ADI21" i="102"/>
  <c r="ADJ21" i="102"/>
  <c r="ADK21" i="102"/>
  <c r="ADL21" i="102"/>
  <c r="ADM21" i="102"/>
  <c r="ADN21" i="102"/>
  <c r="ADO21" i="102"/>
  <c r="ADP21" i="102"/>
  <c r="ADQ21" i="102"/>
  <c r="ADR21" i="102"/>
  <c r="ADS21" i="102"/>
  <c r="ADT21" i="102"/>
  <c r="ADU21" i="102"/>
  <c r="ADV21" i="102"/>
  <c r="ADW21" i="102"/>
  <c r="ADX21" i="102"/>
  <c r="ADY21" i="102"/>
  <c r="ADZ21" i="102"/>
  <c r="AEA21" i="102"/>
  <c r="AEB21" i="102"/>
  <c r="AEC21" i="102"/>
  <c r="AED21" i="102"/>
  <c r="AEE21" i="102"/>
  <c r="AEF21" i="102"/>
  <c r="AEG21" i="102"/>
  <c r="AEH21" i="102"/>
  <c r="AEI21" i="102"/>
  <c r="AEJ21" i="102"/>
  <c r="AEK21" i="102"/>
  <c r="AEL21" i="102"/>
  <c r="AEM21" i="102"/>
  <c r="AEN21" i="102"/>
  <c r="AEO21" i="102"/>
  <c r="AEP21" i="102"/>
  <c r="AEQ21" i="102"/>
  <c r="AER21" i="102"/>
  <c r="AES21" i="102"/>
  <c r="AET21" i="102"/>
  <c r="AEU21" i="102"/>
  <c r="AEV21" i="102"/>
  <c r="AEW21" i="102"/>
  <c r="AEX21" i="102"/>
  <c r="AEY21" i="102"/>
  <c r="AEZ21" i="102"/>
  <c r="AFA21" i="102"/>
  <c r="AFB21" i="102"/>
  <c r="AFC21" i="102"/>
  <c r="AFD21" i="102"/>
  <c r="AFE21" i="102"/>
  <c r="AFF21" i="102"/>
  <c r="AFG21" i="102"/>
  <c r="AFH21" i="102"/>
  <c r="AFI21" i="102"/>
  <c r="AFJ21" i="102"/>
  <c r="AFK21" i="102"/>
  <c r="AFL21" i="102"/>
  <c r="AFM21" i="102"/>
  <c r="AFN21" i="102"/>
  <c r="AFO21" i="102"/>
  <c r="AFP21" i="102"/>
  <c r="AFQ21" i="102"/>
  <c r="AFR21" i="102"/>
  <c r="AFS21" i="102"/>
  <c r="AFT21" i="102"/>
  <c r="AFU21" i="102"/>
  <c r="AFV21" i="102"/>
  <c r="AFW21" i="102"/>
  <c r="AFX21" i="102"/>
  <c r="AFY21" i="102"/>
  <c r="AFZ21" i="102"/>
  <c r="AGA21" i="102"/>
  <c r="AGB21" i="102"/>
  <c r="AGC21" i="102"/>
  <c r="AGD21" i="102"/>
  <c r="AGE21" i="102"/>
  <c r="AGF21" i="102"/>
  <c r="AGG21" i="102"/>
  <c r="AGH21" i="102"/>
  <c r="AGI21" i="102"/>
  <c r="AGJ21" i="102"/>
  <c r="AGK21" i="102"/>
  <c r="AGL21" i="102"/>
  <c r="AGM21" i="102"/>
  <c r="AGN21" i="102"/>
  <c r="AGO21" i="102"/>
  <c r="AGP21" i="102"/>
  <c r="AGQ21" i="102"/>
  <c r="AGR21" i="102"/>
  <c r="AGS21" i="102"/>
  <c r="AGT21" i="102"/>
  <c r="AGU21" i="102"/>
  <c r="AGV21" i="102"/>
  <c r="AGW21" i="102"/>
  <c r="AGX21" i="102"/>
  <c r="AGY21" i="102"/>
  <c r="AGZ21" i="102"/>
  <c r="AHA21" i="102"/>
  <c r="AHB21" i="102"/>
  <c r="AHC21" i="102"/>
  <c r="AHD21" i="102"/>
  <c r="AHE21" i="102"/>
  <c r="AHF21" i="102"/>
  <c r="AHG21" i="102"/>
  <c r="AHH21" i="102"/>
  <c r="AHI21" i="102"/>
  <c r="AHJ21" i="102"/>
  <c r="AHK21" i="102"/>
  <c r="AHL21" i="102"/>
  <c r="AHM21" i="102"/>
  <c r="AHN21" i="102"/>
  <c r="AHO21" i="102"/>
  <c r="AHP21" i="102"/>
  <c r="AHQ21" i="102"/>
  <c r="AHR21" i="102"/>
  <c r="AHS21" i="102"/>
  <c r="AHT21" i="102"/>
  <c r="AHU21" i="102"/>
  <c r="AHV21" i="102"/>
  <c r="AHW21" i="102"/>
  <c r="AHX21" i="102"/>
  <c r="AHY21" i="102"/>
  <c r="AHZ21" i="102"/>
  <c r="AIA21" i="102"/>
  <c r="AIB21" i="102"/>
  <c r="AIC21" i="102"/>
  <c r="AID21" i="102"/>
  <c r="AIE21" i="102"/>
  <c r="AIF21" i="102"/>
  <c r="AIG21" i="102"/>
  <c r="AIH21" i="102"/>
  <c r="AII21" i="102"/>
  <c r="AIJ21" i="102"/>
  <c r="AIK21" i="102"/>
  <c r="AIL21" i="102"/>
  <c r="AIM21" i="102"/>
  <c r="AIN21" i="102"/>
  <c r="AIO21" i="102"/>
  <c r="AIP21" i="102"/>
  <c r="AIQ21" i="102"/>
  <c r="AIR21" i="102"/>
  <c r="AIS21" i="102"/>
  <c r="AIT21" i="102"/>
  <c r="AIU21" i="102"/>
  <c r="AIV21" i="102"/>
  <c r="AIW21" i="102"/>
  <c r="AIX21" i="102"/>
  <c r="AIY21" i="102"/>
  <c r="AIZ21" i="102"/>
  <c r="AJA21" i="102"/>
  <c r="AJB21" i="102"/>
  <c r="AJC21" i="102"/>
  <c r="AJD21" i="102"/>
  <c r="AJE21" i="102"/>
  <c r="AJF21" i="102"/>
  <c r="AJG21" i="102"/>
  <c r="PF22" i="102"/>
  <c r="PG22" i="102"/>
  <c r="PH22" i="102"/>
  <c r="PI22" i="102"/>
  <c r="PJ22" i="102"/>
  <c r="PK22" i="102"/>
  <c r="PL22" i="102"/>
  <c r="PM22" i="102"/>
  <c r="PN22" i="102"/>
  <c r="PO22" i="102"/>
  <c r="PP22" i="102"/>
  <c r="PQ22" i="102"/>
  <c r="PR22" i="102"/>
  <c r="PS22" i="102"/>
  <c r="PT22" i="102"/>
  <c r="PU22" i="102"/>
  <c r="PV22" i="102"/>
  <c r="PW22" i="102"/>
  <c r="PX22" i="102"/>
  <c r="PY22" i="102"/>
  <c r="PZ22" i="102"/>
  <c r="QA22" i="102"/>
  <c r="QB22" i="102"/>
  <c r="QC22" i="102"/>
  <c r="QD22" i="102"/>
  <c r="QE22" i="102"/>
  <c r="QF22" i="102"/>
  <c r="QG22" i="102"/>
  <c r="QH22" i="102"/>
  <c r="QI22" i="102"/>
  <c r="QJ22" i="102"/>
  <c r="QK22" i="102"/>
  <c r="QL22" i="102"/>
  <c r="QM22" i="102"/>
  <c r="QN22" i="102"/>
  <c r="QO22" i="102"/>
  <c r="QP22" i="102"/>
  <c r="QQ22" i="102"/>
  <c r="QR22" i="102"/>
  <c r="QS22" i="102"/>
  <c r="QT22" i="102"/>
  <c r="QU22" i="102"/>
  <c r="QV22" i="102"/>
  <c r="QW22" i="102"/>
  <c r="QX22" i="102"/>
  <c r="QY22" i="102"/>
  <c r="QZ22" i="102"/>
  <c r="RA22" i="102"/>
  <c r="RB22" i="102"/>
  <c r="RC22" i="102"/>
  <c r="RD22" i="102"/>
  <c r="RE22" i="102"/>
  <c r="RF22" i="102"/>
  <c r="RG22" i="102"/>
  <c r="RH22" i="102"/>
  <c r="RI22" i="102"/>
  <c r="RJ22" i="102"/>
  <c r="RK22" i="102"/>
  <c r="RL22" i="102"/>
  <c r="RM22" i="102"/>
  <c r="RN22" i="102"/>
  <c r="RO22" i="102"/>
  <c r="RP22" i="102"/>
  <c r="RQ22" i="102"/>
  <c r="RR22" i="102"/>
  <c r="RS22" i="102"/>
  <c r="RT22" i="102"/>
  <c r="RU22" i="102"/>
  <c r="RV22" i="102"/>
  <c r="RW22" i="102"/>
  <c r="RX22" i="102"/>
  <c r="RY22" i="102"/>
  <c r="RZ22" i="102"/>
  <c r="SA22" i="102"/>
  <c r="SB22" i="102"/>
  <c r="SC22" i="102"/>
  <c r="SD22" i="102"/>
  <c r="SE22" i="102"/>
  <c r="SF22" i="102"/>
  <c r="SG22" i="102"/>
  <c r="SH22" i="102"/>
  <c r="SI22" i="102"/>
  <c r="SJ22" i="102"/>
  <c r="SK22" i="102"/>
  <c r="SL22" i="102"/>
  <c r="SM22" i="102"/>
  <c r="SN22" i="102"/>
  <c r="SO22" i="102"/>
  <c r="SP22" i="102"/>
  <c r="SQ22" i="102"/>
  <c r="SR22" i="102"/>
  <c r="SS22" i="102"/>
  <c r="ST22" i="102"/>
  <c r="SU22" i="102"/>
  <c r="SV22" i="102"/>
  <c r="SW22" i="102"/>
  <c r="SX22" i="102"/>
  <c r="SY22" i="102"/>
  <c r="SZ22" i="102"/>
  <c r="TA22" i="102"/>
  <c r="TB22" i="102"/>
  <c r="TC22" i="102"/>
  <c r="TD22" i="102"/>
  <c r="TE22" i="102"/>
  <c r="TF22" i="102"/>
  <c r="TG22" i="102"/>
  <c r="TH22" i="102"/>
  <c r="TI22" i="102"/>
  <c r="TJ22" i="102"/>
  <c r="TK22" i="102"/>
  <c r="TL22" i="102"/>
  <c r="TM22" i="102"/>
  <c r="TN22" i="102"/>
  <c r="TO22" i="102"/>
  <c r="TP22" i="102"/>
  <c r="TQ22" i="102"/>
  <c r="TR22" i="102"/>
  <c r="TS22" i="102"/>
  <c r="TT22" i="102"/>
  <c r="TU22" i="102"/>
  <c r="TV22" i="102"/>
  <c r="TW22" i="102"/>
  <c r="TX22" i="102"/>
  <c r="TY22" i="102"/>
  <c r="TZ22" i="102"/>
  <c r="UA22" i="102"/>
  <c r="UB22" i="102"/>
  <c r="UC22" i="102"/>
  <c r="UD22" i="102"/>
  <c r="UE22" i="102"/>
  <c r="UF22" i="102"/>
  <c r="UG22" i="102"/>
  <c r="UH22" i="102"/>
  <c r="UI22" i="102"/>
  <c r="UJ22" i="102"/>
  <c r="UK22" i="102"/>
  <c r="UL22" i="102"/>
  <c r="UM22" i="102"/>
  <c r="UN22" i="102"/>
  <c r="UO22" i="102"/>
  <c r="UP22" i="102"/>
  <c r="UQ22" i="102"/>
  <c r="UR22" i="102"/>
  <c r="US22" i="102"/>
  <c r="UT22" i="102"/>
  <c r="UU22" i="102"/>
  <c r="UV22" i="102"/>
  <c r="UW22" i="102"/>
  <c r="UX22" i="102"/>
  <c r="UY22" i="102"/>
  <c r="UZ22" i="102"/>
  <c r="VA22" i="102"/>
  <c r="VB22" i="102"/>
  <c r="VC22" i="102"/>
  <c r="VD22" i="102"/>
  <c r="VE22" i="102"/>
  <c r="VF22" i="102"/>
  <c r="VG22" i="102"/>
  <c r="VH22" i="102"/>
  <c r="VI22" i="102"/>
  <c r="VJ22" i="102"/>
  <c r="VK22" i="102"/>
  <c r="VL22" i="102"/>
  <c r="VM22" i="102"/>
  <c r="VN22" i="102"/>
  <c r="VO22" i="102"/>
  <c r="VP22" i="102"/>
  <c r="VQ22" i="102"/>
  <c r="VR22" i="102"/>
  <c r="VS22" i="102"/>
  <c r="VT22" i="102"/>
  <c r="VU22" i="102"/>
  <c r="VV22" i="102"/>
  <c r="VW22" i="102"/>
  <c r="VX22" i="102"/>
  <c r="VY22" i="102"/>
  <c r="VZ22" i="102"/>
  <c r="WA22" i="102"/>
  <c r="WB22" i="102"/>
  <c r="WC22" i="102"/>
  <c r="WD22" i="102"/>
  <c r="WE22" i="102"/>
  <c r="WF22" i="102"/>
  <c r="WG22" i="102"/>
  <c r="WH22" i="102"/>
  <c r="WI22" i="102"/>
  <c r="WJ22" i="102"/>
  <c r="WK22" i="102"/>
  <c r="WL22" i="102"/>
  <c r="WM22" i="102"/>
  <c r="WN22" i="102"/>
  <c r="WO22" i="102"/>
  <c r="WP22" i="102"/>
  <c r="WQ22" i="102"/>
  <c r="WR22" i="102"/>
  <c r="WS22" i="102"/>
  <c r="WT22" i="102"/>
  <c r="WU22" i="102"/>
  <c r="WV22" i="102"/>
  <c r="WW22" i="102"/>
  <c r="WX22" i="102"/>
  <c r="WY22" i="102"/>
  <c r="WZ22" i="102"/>
  <c r="XA22" i="102"/>
  <c r="XB22" i="102"/>
  <c r="XC22" i="102"/>
  <c r="XD22" i="102"/>
  <c r="XE22" i="102"/>
  <c r="XF22" i="102"/>
  <c r="XG22" i="102"/>
  <c r="XH22" i="102"/>
  <c r="XI22" i="102"/>
  <c r="XJ22" i="102"/>
  <c r="XK22" i="102"/>
  <c r="XL22" i="102"/>
  <c r="XM22" i="102"/>
  <c r="XN22" i="102"/>
  <c r="XO22" i="102"/>
  <c r="XP22" i="102"/>
  <c r="XQ22" i="102"/>
  <c r="XR22" i="102"/>
  <c r="XS22" i="102"/>
  <c r="XT22" i="102"/>
  <c r="XU22" i="102"/>
  <c r="XV22" i="102"/>
  <c r="XW22" i="102"/>
  <c r="XX22" i="102"/>
  <c r="XY22" i="102"/>
  <c r="XZ22" i="102"/>
  <c r="YA22" i="102"/>
  <c r="YB22" i="102"/>
  <c r="YC22" i="102"/>
  <c r="YD22" i="102"/>
  <c r="YE22" i="102"/>
  <c r="YF22" i="102"/>
  <c r="YG22" i="102"/>
  <c r="YH22" i="102"/>
  <c r="YI22" i="102"/>
  <c r="YJ22" i="102"/>
  <c r="YK22" i="102"/>
  <c r="YL22" i="102"/>
  <c r="YM22" i="102"/>
  <c r="YN22" i="102"/>
  <c r="YO22" i="102"/>
  <c r="YP22" i="102"/>
  <c r="YQ22" i="102"/>
  <c r="YR22" i="102"/>
  <c r="YS22" i="102"/>
  <c r="YT22" i="102"/>
  <c r="YU22" i="102"/>
  <c r="YV22" i="102"/>
  <c r="YW22" i="102"/>
  <c r="YX22" i="102"/>
  <c r="YY22" i="102"/>
  <c r="YZ22" i="102"/>
  <c r="ZA22" i="102"/>
  <c r="ZB22" i="102"/>
  <c r="ZC22" i="102"/>
  <c r="ZD22" i="102"/>
  <c r="ZE22" i="102"/>
  <c r="ZF22" i="102"/>
  <c r="ZG22" i="102"/>
  <c r="ZH22" i="102"/>
  <c r="ZI22" i="102"/>
  <c r="ZJ22" i="102"/>
  <c r="ZK22" i="102"/>
  <c r="ZL22" i="102"/>
  <c r="ZM22" i="102"/>
  <c r="ZN22" i="102"/>
  <c r="ZO22" i="102"/>
  <c r="ZP22" i="102"/>
  <c r="ZQ22" i="102"/>
  <c r="ZR22" i="102"/>
  <c r="ZS22" i="102"/>
  <c r="ZT22" i="102"/>
  <c r="ZU22" i="102"/>
  <c r="ZV22" i="102"/>
  <c r="ZW22" i="102"/>
  <c r="ZX22" i="102"/>
  <c r="ZY22" i="102"/>
  <c r="ZZ22" i="102"/>
  <c r="AAA22" i="102"/>
  <c r="AAB22" i="102"/>
  <c r="AAC22" i="102"/>
  <c r="AAD22" i="102"/>
  <c r="AAE22" i="102"/>
  <c r="AAF22" i="102"/>
  <c r="AAG22" i="102"/>
  <c r="AAH22" i="102"/>
  <c r="AAI22" i="102"/>
  <c r="AAJ22" i="102"/>
  <c r="AAK22" i="102"/>
  <c r="AAL22" i="102"/>
  <c r="AAM22" i="102"/>
  <c r="AAN22" i="102"/>
  <c r="AAO22" i="102"/>
  <c r="AAP22" i="102"/>
  <c r="AAQ22" i="102"/>
  <c r="AAR22" i="102"/>
  <c r="AAS22" i="102"/>
  <c r="AAT22" i="102"/>
  <c r="AAU22" i="102"/>
  <c r="AAV22" i="102"/>
  <c r="AAW22" i="102"/>
  <c r="AAX22" i="102"/>
  <c r="AAY22" i="102"/>
  <c r="AAZ22" i="102"/>
  <c r="ABA22" i="102"/>
  <c r="ABB22" i="102"/>
  <c r="ABC22" i="102"/>
  <c r="ABD22" i="102"/>
  <c r="ABE22" i="102"/>
  <c r="ABF22" i="102"/>
  <c r="ABG22" i="102"/>
  <c r="ABH22" i="102"/>
  <c r="ABI22" i="102"/>
  <c r="ABJ22" i="102"/>
  <c r="ABK22" i="102"/>
  <c r="ABL22" i="102"/>
  <c r="ABM22" i="102"/>
  <c r="ABN22" i="102"/>
  <c r="ABO22" i="102"/>
  <c r="ABP22" i="102"/>
  <c r="ABQ22" i="102"/>
  <c r="ABR22" i="102"/>
  <c r="ABS22" i="102"/>
  <c r="ABT22" i="102"/>
  <c r="ABU22" i="102"/>
  <c r="ABV22" i="102"/>
  <c r="ABW22" i="102"/>
  <c r="ABX22" i="102"/>
  <c r="ABY22" i="102"/>
  <c r="ABZ22" i="102"/>
  <c r="ACA22" i="102"/>
  <c r="ACB22" i="102"/>
  <c r="ACC22" i="102"/>
  <c r="ACD22" i="102"/>
  <c r="ACE22" i="102"/>
  <c r="ACF22" i="102"/>
  <c r="ACG22" i="102"/>
  <c r="ACH22" i="102"/>
  <c r="ACI22" i="102"/>
  <c r="ACJ22" i="102"/>
  <c r="ACK22" i="102"/>
  <c r="ACL22" i="102"/>
  <c r="ACM22" i="102"/>
  <c r="ACN22" i="102"/>
  <c r="ACO22" i="102"/>
  <c r="ACP22" i="102"/>
  <c r="ACQ22" i="102"/>
  <c r="ACR22" i="102"/>
  <c r="ACS22" i="102"/>
  <c r="ACT22" i="102"/>
  <c r="ACU22" i="102"/>
  <c r="ACV22" i="102"/>
  <c r="ACW22" i="102"/>
  <c r="ACX22" i="102"/>
  <c r="ACY22" i="102"/>
  <c r="ACZ22" i="102"/>
  <c r="ADA22" i="102"/>
  <c r="ADB22" i="102"/>
  <c r="ADC22" i="102"/>
  <c r="ADD22" i="102"/>
  <c r="ADE22" i="102"/>
  <c r="ADF22" i="102"/>
  <c r="ADG22" i="102"/>
  <c r="ADH22" i="102"/>
  <c r="ADI22" i="102"/>
  <c r="ADJ22" i="102"/>
  <c r="ADK22" i="102"/>
  <c r="ADL22" i="102"/>
  <c r="ADM22" i="102"/>
  <c r="ADN22" i="102"/>
  <c r="ADO22" i="102"/>
  <c r="ADP22" i="102"/>
  <c r="ADQ22" i="102"/>
  <c r="ADR22" i="102"/>
  <c r="ADS22" i="102"/>
  <c r="ADT22" i="102"/>
  <c r="ADU22" i="102"/>
  <c r="ADV22" i="102"/>
  <c r="ADW22" i="102"/>
  <c r="ADX22" i="102"/>
  <c r="ADY22" i="102"/>
  <c r="ADZ22" i="102"/>
  <c r="AEA22" i="102"/>
  <c r="AEB22" i="102"/>
  <c r="AEC22" i="102"/>
  <c r="AED22" i="102"/>
  <c r="AEE22" i="102"/>
  <c r="AEF22" i="102"/>
  <c r="AEG22" i="102"/>
  <c r="AEH22" i="102"/>
  <c r="AEI22" i="102"/>
  <c r="AEJ22" i="102"/>
  <c r="AEK22" i="102"/>
  <c r="AEL22" i="102"/>
  <c r="AEM22" i="102"/>
  <c r="AEN22" i="102"/>
  <c r="AEO22" i="102"/>
  <c r="AEP22" i="102"/>
  <c r="AEQ22" i="102"/>
  <c r="AER22" i="102"/>
  <c r="AES22" i="102"/>
  <c r="AET22" i="102"/>
  <c r="AEU22" i="102"/>
  <c r="AEV22" i="102"/>
  <c r="AEW22" i="102"/>
  <c r="AEX22" i="102"/>
  <c r="AEY22" i="102"/>
  <c r="AEZ22" i="102"/>
  <c r="AFA22" i="102"/>
  <c r="AFB22" i="102"/>
  <c r="AFC22" i="102"/>
  <c r="AFD22" i="102"/>
  <c r="AFE22" i="102"/>
  <c r="AFF22" i="102"/>
  <c r="AFG22" i="102"/>
  <c r="AFH22" i="102"/>
  <c r="AFI22" i="102"/>
  <c r="AFJ22" i="102"/>
  <c r="AFK22" i="102"/>
  <c r="AFL22" i="102"/>
  <c r="AFM22" i="102"/>
  <c r="AFN22" i="102"/>
  <c r="AFO22" i="102"/>
  <c r="AFP22" i="102"/>
  <c r="AFQ22" i="102"/>
  <c r="AFR22" i="102"/>
  <c r="AFS22" i="102"/>
  <c r="AFT22" i="102"/>
  <c r="AFU22" i="102"/>
  <c r="AFV22" i="102"/>
  <c r="AFW22" i="102"/>
  <c r="AFX22" i="102"/>
  <c r="AFY22" i="102"/>
  <c r="AFZ22" i="102"/>
  <c r="AGA22" i="102"/>
  <c r="AGB22" i="102"/>
  <c r="AGC22" i="102"/>
  <c r="AGD22" i="102"/>
  <c r="AGE22" i="102"/>
  <c r="AGF22" i="102"/>
  <c r="AGG22" i="102"/>
  <c r="AGH22" i="102"/>
  <c r="AGI22" i="102"/>
  <c r="AGJ22" i="102"/>
  <c r="AGK22" i="102"/>
  <c r="AGL22" i="102"/>
  <c r="AGM22" i="102"/>
  <c r="AGN22" i="102"/>
  <c r="AGO22" i="102"/>
  <c r="AGP22" i="102"/>
  <c r="AGQ22" i="102"/>
  <c r="AGR22" i="102"/>
  <c r="AGS22" i="102"/>
  <c r="AGT22" i="102"/>
  <c r="AGU22" i="102"/>
  <c r="AGV22" i="102"/>
  <c r="AGW22" i="102"/>
  <c r="AGX22" i="102"/>
  <c r="AGY22" i="102"/>
  <c r="AGZ22" i="102"/>
  <c r="AHA22" i="102"/>
  <c r="AHB22" i="102"/>
  <c r="AHC22" i="102"/>
  <c r="AHD22" i="102"/>
  <c r="AHE22" i="102"/>
  <c r="AHF22" i="102"/>
  <c r="AHG22" i="102"/>
  <c r="AHH22" i="102"/>
  <c r="AHI22" i="102"/>
  <c r="AHJ22" i="102"/>
  <c r="AHK22" i="102"/>
  <c r="AHL22" i="102"/>
  <c r="AHM22" i="102"/>
  <c r="AHN22" i="102"/>
  <c r="AHO22" i="102"/>
  <c r="AHP22" i="102"/>
  <c r="AHQ22" i="102"/>
  <c r="AHR22" i="102"/>
  <c r="AHS22" i="102"/>
  <c r="AHT22" i="102"/>
  <c r="AHU22" i="102"/>
  <c r="AHV22" i="102"/>
  <c r="AHW22" i="102"/>
  <c r="AHX22" i="102"/>
  <c r="AHY22" i="102"/>
  <c r="AHZ22" i="102"/>
  <c r="AIA22" i="102"/>
  <c r="AIB22" i="102"/>
  <c r="AIC22" i="102"/>
  <c r="AID22" i="102"/>
  <c r="AIE22" i="102"/>
  <c r="AIF22" i="102"/>
  <c r="AIG22" i="102"/>
  <c r="AIH22" i="102"/>
  <c r="AII22" i="102"/>
  <c r="AIJ22" i="102"/>
  <c r="AIK22" i="102"/>
  <c r="AIL22" i="102"/>
  <c r="AIM22" i="102"/>
  <c r="AIN22" i="102"/>
  <c r="AIO22" i="102"/>
  <c r="AIP22" i="102"/>
  <c r="AIQ22" i="102"/>
  <c r="AIR22" i="102"/>
  <c r="AIS22" i="102"/>
  <c r="AIT22" i="102"/>
  <c r="AIU22" i="102"/>
  <c r="AIV22" i="102"/>
  <c r="AIW22" i="102"/>
  <c r="AIX22" i="102"/>
  <c r="AIY22" i="102"/>
  <c r="AIZ22" i="102"/>
  <c r="AJA22" i="102"/>
  <c r="AJB22" i="102"/>
  <c r="AJC22" i="102"/>
  <c r="AJD22" i="102"/>
  <c r="AJE22" i="102"/>
  <c r="AJF22" i="102"/>
  <c r="AJG22" i="102"/>
  <c r="PF23" i="102"/>
  <c r="PG23" i="102"/>
  <c r="PH23" i="102"/>
  <c r="PI23" i="102"/>
  <c r="PJ23" i="102"/>
  <c r="PK23" i="102"/>
  <c r="PL23" i="102"/>
  <c r="PM23" i="102"/>
  <c r="PN23" i="102"/>
  <c r="PO23" i="102"/>
  <c r="PP23" i="102"/>
  <c r="PQ23" i="102"/>
  <c r="PR23" i="102"/>
  <c r="PS23" i="102"/>
  <c r="PT23" i="102"/>
  <c r="PU23" i="102"/>
  <c r="PV23" i="102"/>
  <c r="PW23" i="102"/>
  <c r="PX23" i="102"/>
  <c r="PY23" i="102"/>
  <c r="PZ23" i="102"/>
  <c r="QA23" i="102"/>
  <c r="QB23" i="102"/>
  <c r="QC23" i="102"/>
  <c r="QD23" i="102"/>
  <c r="QE23" i="102"/>
  <c r="QF23" i="102"/>
  <c r="QG23" i="102"/>
  <c r="QH23" i="102"/>
  <c r="QI23" i="102"/>
  <c r="QJ23" i="102"/>
  <c r="QK23" i="102"/>
  <c r="QL23" i="102"/>
  <c r="QM23" i="102"/>
  <c r="QN23" i="102"/>
  <c r="QO23" i="102"/>
  <c r="QP23" i="102"/>
  <c r="QQ23" i="102"/>
  <c r="QR23" i="102"/>
  <c r="QS23" i="102"/>
  <c r="QT23" i="102"/>
  <c r="QU23" i="102"/>
  <c r="QV23" i="102"/>
  <c r="QW23" i="102"/>
  <c r="QX23" i="102"/>
  <c r="QY23" i="102"/>
  <c r="QZ23" i="102"/>
  <c r="RA23" i="102"/>
  <c r="RB23" i="102"/>
  <c r="RC23" i="102"/>
  <c r="RD23" i="102"/>
  <c r="RE23" i="102"/>
  <c r="RF23" i="102"/>
  <c r="RG23" i="102"/>
  <c r="RH23" i="102"/>
  <c r="RI23" i="102"/>
  <c r="RJ23" i="102"/>
  <c r="RK23" i="102"/>
  <c r="RL23" i="102"/>
  <c r="RM23" i="102"/>
  <c r="RN23" i="102"/>
  <c r="RO23" i="102"/>
  <c r="RP23" i="102"/>
  <c r="RQ23" i="102"/>
  <c r="RR23" i="102"/>
  <c r="RS23" i="102"/>
  <c r="RT23" i="102"/>
  <c r="RU23" i="102"/>
  <c r="RV23" i="102"/>
  <c r="RW23" i="102"/>
  <c r="RX23" i="102"/>
  <c r="RY23" i="102"/>
  <c r="RZ23" i="102"/>
  <c r="SA23" i="102"/>
  <c r="SB23" i="102"/>
  <c r="SC23" i="102"/>
  <c r="SD23" i="102"/>
  <c r="SE23" i="102"/>
  <c r="SF23" i="102"/>
  <c r="SG23" i="102"/>
  <c r="SH23" i="102"/>
  <c r="SI23" i="102"/>
  <c r="SJ23" i="102"/>
  <c r="SK23" i="102"/>
  <c r="SL23" i="102"/>
  <c r="SM23" i="102"/>
  <c r="SN23" i="102"/>
  <c r="SO23" i="102"/>
  <c r="SP23" i="102"/>
  <c r="SQ23" i="102"/>
  <c r="SR23" i="102"/>
  <c r="SS23" i="102"/>
  <c r="ST23" i="102"/>
  <c r="SU23" i="102"/>
  <c r="SV23" i="102"/>
  <c r="SW23" i="102"/>
  <c r="SX23" i="102"/>
  <c r="SY23" i="102"/>
  <c r="SZ23" i="102"/>
  <c r="TA23" i="102"/>
  <c r="TB23" i="102"/>
  <c r="TC23" i="102"/>
  <c r="TD23" i="102"/>
  <c r="TE23" i="102"/>
  <c r="TF23" i="102"/>
  <c r="TG23" i="102"/>
  <c r="TH23" i="102"/>
  <c r="TI23" i="102"/>
  <c r="TJ23" i="102"/>
  <c r="TK23" i="102"/>
  <c r="TL23" i="102"/>
  <c r="TM23" i="102"/>
  <c r="TN23" i="102"/>
  <c r="TO23" i="102"/>
  <c r="TP23" i="102"/>
  <c r="TQ23" i="102"/>
  <c r="TR23" i="102"/>
  <c r="TS23" i="102"/>
  <c r="TT23" i="102"/>
  <c r="TU23" i="102"/>
  <c r="TV23" i="102"/>
  <c r="TW23" i="102"/>
  <c r="TX23" i="102"/>
  <c r="TY23" i="102"/>
  <c r="TZ23" i="102"/>
  <c r="UA23" i="102"/>
  <c r="UB23" i="102"/>
  <c r="UC23" i="102"/>
  <c r="UD23" i="102"/>
  <c r="UE23" i="102"/>
  <c r="UF23" i="102"/>
  <c r="UG23" i="102"/>
  <c r="UH23" i="102"/>
  <c r="UI23" i="102"/>
  <c r="UJ23" i="102"/>
  <c r="UK23" i="102"/>
  <c r="UL23" i="102"/>
  <c r="UM23" i="102"/>
  <c r="UN23" i="102"/>
  <c r="UO23" i="102"/>
  <c r="UP23" i="102"/>
  <c r="UQ23" i="102"/>
  <c r="UR23" i="102"/>
  <c r="US23" i="102"/>
  <c r="UT23" i="102"/>
  <c r="UU23" i="102"/>
  <c r="UV23" i="102"/>
  <c r="UW23" i="102"/>
  <c r="UX23" i="102"/>
  <c r="UY23" i="102"/>
  <c r="UZ23" i="102"/>
  <c r="VA23" i="102"/>
  <c r="VB23" i="102"/>
  <c r="VC23" i="102"/>
  <c r="VD23" i="102"/>
  <c r="VE23" i="102"/>
  <c r="VF23" i="102"/>
  <c r="VG23" i="102"/>
  <c r="VH23" i="102"/>
  <c r="VI23" i="102"/>
  <c r="VJ23" i="102"/>
  <c r="VK23" i="102"/>
  <c r="VL23" i="102"/>
  <c r="VM23" i="102"/>
  <c r="VN23" i="102"/>
  <c r="VO23" i="102"/>
  <c r="VP23" i="102"/>
  <c r="VQ23" i="102"/>
  <c r="VR23" i="102"/>
  <c r="VS23" i="102"/>
  <c r="VT23" i="102"/>
  <c r="VU23" i="102"/>
  <c r="VV23" i="102"/>
  <c r="VW23" i="102"/>
  <c r="VX23" i="102"/>
  <c r="VY23" i="102"/>
  <c r="VZ23" i="102"/>
  <c r="WA23" i="102"/>
  <c r="WB23" i="102"/>
  <c r="WC23" i="102"/>
  <c r="WD23" i="102"/>
  <c r="WE23" i="102"/>
  <c r="WF23" i="102"/>
  <c r="WG23" i="102"/>
  <c r="WH23" i="102"/>
  <c r="WI23" i="102"/>
  <c r="WJ23" i="102"/>
  <c r="WK23" i="102"/>
  <c r="WL23" i="102"/>
  <c r="WM23" i="102"/>
  <c r="WN23" i="102"/>
  <c r="WO23" i="102"/>
  <c r="WP23" i="102"/>
  <c r="WQ23" i="102"/>
  <c r="WR23" i="102"/>
  <c r="WS23" i="102"/>
  <c r="WT23" i="102"/>
  <c r="WU23" i="102"/>
  <c r="WV23" i="102"/>
  <c r="WW23" i="102"/>
  <c r="WX23" i="102"/>
  <c r="WY23" i="102"/>
  <c r="WZ23" i="102"/>
  <c r="XA23" i="102"/>
  <c r="XB23" i="102"/>
  <c r="XC23" i="102"/>
  <c r="XD23" i="102"/>
  <c r="XE23" i="102"/>
  <c r="XF23" i="102"/>
  <c r="XG23" i="102"/>
  <c r="XH23" i="102"/>
  <c r="XI23" i="102"/>
  <c r="XJ23" i="102"/>
  <c r="XK23" i="102"/>
  <c r="XL23" i="102"/>
  <c r="XM23" i="102"/>
  <c r="XN23" i="102"/>
  <c r="XO23" i="102"/>
  <c r="XP23" i="102"/>
  <c r="XQ23" i="102"/>
  <c r="XR23" i="102"/>
  <c r="XS23" i="102"/>
  <c r="XT23" i="102"/>
  <c r="XU23" i="102"/>
  <c r="XV23" i="102"/>
  <c r="XW23" i="102"/>
  <c r="XX23" i="102"/>
  <c r="XY23" i="102"/>
  <c r="XZ23" i="102"/>
  <c r="YA23" i="102"/>
  <c r="YB23" i="102"/>
  <c r="YC23" i="102"/>
  <c r="YD23" i="102"/>
  <c r="YE23" i="102"/>
  <c r="YF23" i="102"/>
  <c r="YG23" i="102"/>
  <c r="YH23" i="102"/>
  <c r="YI23" i="102"/>
  <c r="YJ23" i="102"/>
  <c r="YK23" i="102"/>
  <c r="YL23" i="102"/>
  <c r="YM23" i="102"/>
  <c r="YN23" i="102"/>
  <c r="YO23" i="102"/>
  <c r="YP23" i="102"/>
  <c r="YQ23" i="102"/>
  <c r="YR23" i="102"/>
  <c r="YS23" i="102"/>
  <c r="YT23" i="102"/>
  <c r="YU23" i="102"/>
  <c r="YV23" i="102"/>
  <c r="YW23" i="102"/>
  <c r="YX23" i="102"/>
  <c r="YY23" i="102"/>
  <c r="YZ23" i="102"/>
  <c r="ZA23" i="102"/>
  <c r="ZB23" i="102"/>
  <c r="ZC23" i="102"/>
  <c r="ZD23" i="102"/>
  <c r="ZE23" i="102"/>
  <c r="ZF23" i="102"/>
  <c r="ZG23" i="102"/>
  <c r="ZH23" i="102"/>
  <c r="ZI23" i="102"/>
  <c r="ZJ23" i="102"/>
  <c r="ZK23" i="102"/>
  <c r="ZL23" i="102"/>
  <c r="ZM23" i="102"/>
  <c r="ZN23" i="102"/>
  <c r="ZO23" i="102"/>
  <c r="ZP23" i="102"/>
  <c r="ZQ23" i="102"/>
  <c r="ZR23" i="102"/>
  <c r="ZS23" i="102"/>
  <c r="ZT23" i="102"/>
  <c r="ZU23" i="102"/>
  <c r="ZV23" i="102"/>
  <c r="ZW23" i="102"/>
  <c r="ZX23" i="102"/>
  <c r="ZY23" i="102"/>
  <c r="ZZ23" i="102"/>
  <c r="AAA23" i="102"/>
  <c r="AAB23" i="102"/>
  <c r="AAC23" i="102"/>
  <c r="AAD23" i="102"/>
  <c r="AAE23" i="102"/>
  <c r="AAF23" i="102"/>
  <c r="AAG23" i="102"/>
  <c r="AAH23" i="102"/>
  <c r="AAI23" i="102"/>
  <c r="AAJ23" i="102"/>
  <c r="AAK23" i="102"/>
  <c r="AAL23" i="102"/>
  <c r="AAM23" i="102"/>
  <c r="AAN23" i="102"/>
  <c r="AAO23" i="102"/>
  <c r="AAP23" i="102"/>
  <c r="AAQ23" i="102"/>
  <c r="AAR23" i="102"/>
  <c r="AAS23" i="102"/>
  <c r="AAT23" i="102"/>
  <c r="AAU23" i="102"/>
  <c r="AAV23" i="102"/>
  <c r="AAW23" i="102"/>
  <c r="AAX23" i="102"/>
  <c r="AAY23" i="102"/>
  <c r="AAZ23" i="102"/>
  <c r="ABA23" i="102"/>
  <c r="ABB23" i="102"/>
  <c r="ABC23" i="102"/>
  <c r="ABD23" i="102"/>
  <c r="ABE23" i="102"/>
  <c r="ABF23" i="102"/>
  <c r="ABG23" i="102"/>
  <c r="ABH23" i="102"/>
  <c r="ABI23" i="102"/>
  <c r="ABJ23" i="102"/>
  <c r="ABK23" i="102"/>
  <c r="ABL23" i="102"/>
  <c r="ABM23" i="102"/>
  <c r="ABN23" i="102"/>
  <c r="ABO23" i="102"/>
  <c r="ABP23" i="102"/>
  <c r="ABQ23" i="102"/>
  <c r="ABR23" i="102"/>
  <c r="ABS23" i="102"/>
  <c r="ABT23" i="102"/>
  <c r="ABU23" i="102"/>
  <c r="ABV23" i="102"/>
  <c r="ABW23" i="102"/>
  <c r="ABX23" i="102"/>
  <c r="ABY23" i="102"/>
  <c r="ABZ23" i="102"/>
  <c r="ACA23" i="102"/>
  <c r="ACB23" i="102"/>
  <c r="ACC23" i="102"/>
  <c r="ACD23" i="102"/>
  <c r="ACE23" i="102"/>
  <c r="ACF23" i="102"/>
  <c r="ACG23" i="102"/>
  <c r="ACH23" i="102"/>
  <c r="ACI23" i="102"/>
  <c r="ACJ23" i="102"/>
  <c r="ACK23" i="102"/>
  <c r="ACL23" i="102"/>
  <c r="ACM23" i="102"/>
  <c r="ACN23" i="102"/>
  <c r="ACO23" i="102"/>
  <c r="ACP23" i="102"/>
  <c r="ACQ23" i="102"/>
  <c r="ACR23" i="102"/>
  <c r="ACS23" i="102"/>
  <c r="ACT23" i="102"/>
  <c r="ACU23" i="102"/>
  <c r="ACV23" i="102"/>
  <c r="ACW23" i="102"/>
  <c r="ACX23" i="102"/>
  <c r="ACY23" i="102"/>
  <c r="ACZ23" i="102"/>
  <c r="ADA23" i="102"/>
  <c r="ADB23" i="102"/>
  <c r="ADC23" i="102"/>
  <c r="ADD23" i="102"/>
  <c r="ADE23" i="102"/>
  <c r="ADF23" i="102"/>
  <c r="ADG23" i="102"/>
  <c r="ADH23" i="102"/>
  <c r="ADI23" i="102"/>
  <c r="ADJ23" i="102"/>
  <c r="ADK23" i="102"/>
  <c r="ADL23" i="102"/>
  <c r="ADM23" i="102"/>
  <c r="ADN23" i="102"/>
  <c r="ADO23" i="102"/>
  <c r="ADP23" i="102"/>
  <c r="ADQ23" i="102"/>
  <c r="ADR23" i="102"/>
  <c r="ADS23" i="102"/>
  <c r="ADT23" i="102"/>
  <c r="ADU23" i="102"/>
  <c r="ADV23" i="102"/>
  <c r="ADW23" i="102"/>
  <c r="ADX23" i="102"/>
  <c r="ADY23" i="102"/>
  <c r="ADZ23" i="102"/>
  <c r="AEA23" i="102"/>
  <c r="AEB23" i="102"/>
  <c r="AEC23" i="102"/>
  <c r="AED23" i="102"/>
  <c r="AEE23" i="102"/>
  <c r="AEF23" i="102"/>
  <c r="AEG23" i="102"/>
  <c r="AEH23" i="102"/>
  <c r="AEI23" i="102"/>
  <c r="AEJ23" i="102"/>
  <c r="AEK23" i="102"/>
  <c r="AEL23" i="102"/>
  <c r="AEM23" i="102"/>
  <c r="AEN23" i="102"/>
  <c r="AEO23" i="102"/>
  <c r="AEP23" i="102"/>
  <c r="AEQ23" i="102"/>
  <c r="AER23" i="102"/>
  <c r="AES23" i="102"/>
  <c r="AET23" i="102"/>
  <c r="AEU23" i="102"/>
  <c r="AEV23" i="102"/>
  <c r="AEW23" i="102"/>
  <c r="AEX23" i="102"/>
  <c r="AEY23" i="102"/>
  <c r="AEZ23" i="102"/>
  <c r="AFA23" i="102"/>
  <c r="AFB23" i="102"/>
  <c r="AFC23" i="102"/>
  <c r="AFD23" i="102"/>
  <c r="AFE23" i="102"/>
  <c r="AFF23" i="102"/>
  <c r="AFG23" i="102"/>
  <c r="AFH23" i="102"/>
  <c r="AFI23" i="102"/>
  <c r="AFJ23" i="102"/>
  <c r="AFK23" i="102"/>
  <c r="AFL23" i="102"/>
  <c r="AFM23" i="102"/>
  <c r="AFN23" i="102"/>
  <c r="AFO23" i="102"/>
  <c r="AFP23" i="102"/>
  <c r="AFQ23" i="102"/>
  <c r="AFR23" i="102"/>
  <c r="AFS23" i="102"/>
  <c r="AFT23" i="102"/>
  <c r="AFU23" i="102"/>
  <c r="AFV23" i="102"/>
  <c r="AFW23" i="102"/>
  <c r="AFX23" i="102"/>
  <c r="AFY23" i="102"/>
  <c r="AFZ23" i="102"/>
  <c r="AGA23" i="102"/>
  <c r="AGB23" i="102"/>
  <c r="AGC23" i="102"/>
  <c r="AGD23" i="102"/>
  <c r="AGE23" i="102"/>
  <c r="AGF23" i="102"/>
  <c r="AGG23" i="102"/>
  <c r="AGH23" i="102"/>
  <c r="AGI23" i="102"/>
  <c r="AGJ23" i="102"/>
  <c r="AGK23" i="102"/>
  <c r="AGL23" i="102"/>
  <c r="AGM23" i="102"/>
  <c r="AGN23" i="102"/>
  <c r="AGO23" i="102"/>
  <c r="AGP23" i="102"/>
  <c r="AGQ23" i="102"/>
  <c r="AGR23" i="102"/>
  <c r="AGS23" i="102"/>
  <c r="AGT23" i="102"/>
  <c r="AGU23" i="102"/>
  <c r="AGV23" i="102"/>
  <c r="AGW23" i="102"/>
  <c r="AGX23" i="102"/>
  <c r="AGY23" i="102"/>
  <c r="AGZ23" i="102"/>
  <c r="AHA23" i="102"/>
  <c r="AHB23" i="102"/>
  <c r="AHC23" i="102"/>
  <c r="AHD23" i="102"/>
  <c r="AHE23" i="102"/>
  <c r="AHF23" i="102"/>
  <c r="AHG23" i="102"/>
  <c r="AHH23" i="102"/>
  <c r="AHI23" i="102"/>
  <c r="AHJ23" i="102"/>
  <c r="AHK23" i="102"/>
  <c r="AHL23" i="102"/>
  <c r="AHM23" i="102"/>
  <c r="AHN23" i="102"/>
  <c r="AHO23" i="102"/>
  <c r="AHP23" i="102"/>
  <c r="AHQ23" i="102"/>
  <c r="AHR23" i="102"/>
  <c r="AHS23" i="102"/>
  <c r="AHT23" i="102"/>
  <c r="AHU23" i="102"/>
  <c r="AHV23" i="102"/>
  <c r="AHW23" i="102"/>
  <c r="AHX23" i="102"/>
  <c r="AHY23" i="102"/>
  <c r="AHZ23" i="102"/>
  <c r="AIA23" i="102"/>
  <c r="AIB23" i="102"/>
  <c r="AIC23" i="102"/>
  <c r="AID23" i="102"/>
  <c r="AIE23" i="102"/>
  <c r="AIF23" i="102"/>
  <c r="AIG23" i="102"/>
  <c r="AIH23" i="102"/>
  <c r="AII23" i="102"/>
  <c r="AIJ23" i="102"/>
  <c r="AIK23" i="102"/>
  <c r="AIL23" i="102"/>
  <c r="AIM23" i="102"/>
  <c r="AIN23" i="102"/>
  <c r="AIO23" i="102"/>
  <c r="AIP23" i="102"/>
  <c r="AIQ23" i="102"/>
  <c r="AIR23" i="102"/>
  <c r="AIS23" i="102"/>
  <c r="AIT23" i="102"/>
  <c r="AIU23" i="102"/>
  <c r="AIV23" i="102"/>
  <c r="AIW23" i="102"/>
  <c r="AIX23" i="102"/>
  <c r="AIY23" i="102"/>
  <c r="AIZ23" i="102"/>
  <c r="AJA23" i="102"/>
  <c r="AJB23" i="102"/>
  <c r="AJC23" i="102"/>
  <c r="AJD23" i="102"/>
  <c r="AJE23" i="102"/>
  <c r="AJF23" i="102"/>
  <c r="AJG23" i="102"/>
  <c r="OO15" i="102"/>
  <c r="OP15" i="102"/>
  <c r="OQ15" i="102"/>
  <c r="OR15" i="102"/>
  <c r="OS15" i="102"/>
  <c r="OT15" i="102"/>
  <c r="OU15" i="102"/>
  <c r="OV15" i="102"/>
  <c r="OW15" i="102"/>
  <c r="OX15" i="102"/>
  <c r="OY15" i="102"/>
  <c r="OZ15" i="102"/>
  <c r="PA15" i="102"/>
  <c r="PB15" i="102"/>
  <c r="PC15" i="102"/>
  <c r="PD15" i="102"/>
  <c r="PE15" i="102"/>
  <c r="OO16" i="102"/>
  <c r="OP16" i="102"/>
  <c r="OQ16" i="102"/>
  <c r="OR16" i="102"/>
  <c r="OS16" i="102"/>
  <c r="OT16" i="102"/>
  <c r="OU16" i="102"/>
  <c r="OV16" i="102"/>
  <c r="OW16" i="102"/>
  <c r="OX16" i="102"/>
  <c r="OY16" i="102"/>
  <c r="OZ16" i="102"/>
  <c r="PA16" i="102"/>
  <c r="PB16" i="102"/>
  <c r="PC16" i="102"/>
  <c r="PD16" i="102"/>
  <c r="PE16" i="102"/>
  <c r="OO17" i="102"/>
  <c r="OP17" i="102"/>
  <c r="OQ17" i="102"/>
  <c r="OR17" i="102"/>
  <c r="OS17" i="102"/>
  <c r="OT17" i="102"/>
  <c r="OU17" i="102"/>
  <c r="OV17" i="102"/>
  <c r="OW17" i="102"/>
  <c r="OX17" i="102"/>
  <c r="OY17" i="102"/>
  <c r="OZ17" i="102"/>
  <c r="PA17" i="102"/>
  <c r="PB17" i="102"/>
  <c r="PC17" i="102"/>
  <c r="PD17" i="102"/>
  <c r="PE17" i="102"/>
  <c r="OO18" i="102"/>
  <c r="OP18" i="102"/>
  <c r="OQ18" i="102"/>
  <c r="OR18" i="102"/>
  <c r="OS18" i="102"/>
  <c r="OT18" i="102"/>
  <c r="OU18" i="102"/>
  <c r="OV18" i="102"/>
  <c r="OW18" i="102"/>
  <c r="OX18" i="102"/>
  <c r="OY18" i="102"/>
  <c r="OZ18" i="102"/>
  <c r="PA18" i="102"/>
  <c r="PB18" i="102"/>
  <c r="PC18" i="102"/>
  <c r="PD18" i="102"/>
  <c r="PE18" i="102"/>
  <c r="OO19" i="102"/>
  <c r="OP19" i="102"/>
  <c r="OQ19" i="102"/>
  <c r="OR19" i="102"/>
  <c r="OS19" i="102"/>
  <c r="OT19" i="102"/>
  <c r="OU19" i="102"/>
  <c r="OV19" i="102"/>
  <c r="OW19" i="102"/>
  <c r="OX19" i="102"/>
  <c r="OY19" i="102"/>
  <c r="OZ19" i="102"/>
  <c r="PA19" i="102"/>
  <c r="PB19" i="102"/>
  <c r="PC19" i="102"/>
  <c r="PD19" i="102"/>
  <c r="PE19" i="102"/>
  <c r="OO20" i="102"/>
  <c r="OP20" i="102"/>
  <c r="OQ20" i="102"/>
  <c r="OR20" i="102"/>
  <c r="OS20" i="102"/>
  <c r="OT20" i="102"/>
  <c r="OU20" i="102"/>
  <c r="OV20" i="102"/>
  <c r="OW20" i="102"/>
  <c r="OX20" i="102"/>
  <c r="OY20" i="102"/>
  <c r="OZ20" i="102"/>
  <c r="PA20" i="102"/>
  <c r="PB20" i="102"/>
  <c r="PC20" i="102"/>
  <c r="PD20" i="102"/>
  <c r="PE20" i="102"/>
  <c r="OO21" i="102"/>
  <c r="OP21" i="102"/>
  <c r="OQ21" i="102"/>
  <c r="OR21" i="102"/>
  <c r="OS21" i="102"/>
  <c r="OT21" i="102"/>
  <c r="OU21" i="102"/>
  <c r="OV21" i="102"/>
  <c r="OW21" i="102"/>
  <c r="OX21" i="102"/>
  <c r="OY21" i="102"/>
  <c r="OZ21" i="102"/>
  <c r="PA21" i="102"/>
  <c r="PB21" i="102"/>
  <c r="PC21" i="102"/>
  <c r="PD21" i="102"/>
  <c r="PE21" i="102"/>
  <c r="OO22" i="102"/>
  <c r="OP22" i="102"/>
  <c r="OQ22" i="102"/>
  <c r="OR22" i="102"/>
  <c r="OS22" i="102"/>
  <c r="OT22" i="102"/>
  <c r="OU22" i="102"/>
  <c r="OV22" i="102"/>
  <c r="OW22" i="102"/>
  <c r="OX22" i="102"/>
  <c r="OY22" i="102"/>
  <c r="OZ22" i="102"/>
  <c r="PA22" i="102"/>
  <c r="PB22" i="102"/>
  <c r="PC22" i="102"/>
  <c r="PD22" i="102"/>
  <c r="PE22" i="102"/>
  <c r="OO23" i="102"/>
  <c r="OP23" i="102"/>
  <c r="OQ23" i="102"/>
  <c r="OR23" i="102"/>
  <c r="OS23" i="102"/>
  <c r="OT23" i="102"/>
  <c r="OU23" i="102"/>
  <c r="OV23" i="102"/>
  <c r="OW23" i="102"/>
  <c r="OX23" i="102"/>
  <c r="OY23" i="102"/>
  <c r="OZ23" i="102"/>
  <c r="PA23" i="102"/>
  <c r="PB23" i="102"/>
  <c r="PC23" i="102"/>
  <c r="PD23" i="102"/>
  <c r="PE23" i="102"/>
  <c r="ON15" i="102"/>
  <c r="ON16" i="102"/>
  <c r="ON17" i="102"/>
  <c r="ON18" i="102"/>
  <c r="ON19" i="102"/>
  <c r="ON20" i="102"/>
  <c r="ON21" i="102"/>
  <c r="ON22" i="102"/>
  <c r="ON23" i="102"/>
  <c r="NW15" i="102"/>
  <c r="NX15" i="102"/>
  <c r="NY15" i="102"/>
  <c r="NZ15" i="102"/>
  <c r="OA15" i="102"/>
  <c r="OB15" i="102"/>
  <c r="OC15" i="102"/>
  <c r="OD15" i="102"/>
  <c r="OE15" i="102"/>
  <c r="OF15" i="102"/>
  <c r="OG15" i="102"/>
  <c r="OH15" i="102"/>
  <c r="OI15" i="102"/>
  <c r="OJ15" i="102"/>
  <c r="OK15" i="102"/>
  <c r="OL15" i="102"/>
  <c r="OM15" i="102"/>
  <c r="NW16" i="102"/>
  <c r="NX16" i="102"/>
  <c r="NY16" i="102"/>
  <c r="NZ16" i="102"/>
  <c r="OA16" i="102"/>
  <c r="OB16" i="102"/>
  <c r="OC16" i="102"/>
  <c r="OD16" i="102"/>
  <c r="OE16" i="102"/>
  <c r="OF16" i="102"/>
  <c r="OG16" i="102"/>
  <c r="OH16" i="102"/>
  <c r="OI16" i="102"/>
  <c r="OJ16" i="102"/>
  <c r="OK16" i="102"/>
  <c r="OL16" i="102"/>
  <c r="OM16" i="102"/>
  <c r="NW17" i="102"/>
  <c r="NX17" i="102"/>
  <c r="NY17" i="102"/>
  <c r="NZ17" i="102"/>
  <c r="OA17" i="102"/>
  <c r="OB17" i="102"/>
  <c r="OC17" i="102"/>
  <c r="OD17" i="102"/>
  <c r="OE17" i="102"/>
  <c r="OF17" i="102"/>
  <c r="OG17" i="102"/>
  <c r="OH17" i="102"/>
  <c r="OI17" i="102"/>
  <c r="OJ17" i="102"/>
  <c r="OK17" i="102"/>
  <c r="OL17" i="102"/>
  <c r="OM17" i="102"/>
  <c r="NW18" i="102"/>
  <c r="NX18" i="102"/>
  <c r="NY18" i="102"/>
  <c r="NZ18" i="102"/>
  <c r="OA18" i="102"/>
  <c r="OB18" i="102"/>
  <c r="OC18" i="102"/>
  <c r="OD18" i="102"/>
  <c r="OE18" i="102"/>
  <c r="OF18" i="102"/>
  <c r="OG18" i="102"/>
  <c r="OH18" i="102"/>
  <c r="OI18" i="102"/>
  <c r="OJ18" i="102"/>
  <c r="OK18" i="102"/>
  <c r="OL18" i="102"/>
  <c r="OM18" i="102"/>
  <c r="NW19" i="102"/>
  <c r="NX19" i="102"/>
  <c r="NY19" i="102"/>
  <c r="NZ19" i="102"/>
  <c r="OA19" i="102"/>
  <c r="OB19" i="102"/>
  <c r="OC19" i="102"/>
  <c r="OD19" i="102"/>
  <c r="OE19" i="102"/>
  <c r="OF19" i="102"/>
  <c r="OG19" i="102"/>
  <c r="OH19" i="102"/>
  <c r="OI19" i="102"/>
  <c r="OJ19" i="102"/>
  <c r="OK19" i="102"/>
  <c r="OL19" i="102"/>
  <c r="OM19" i="102"/>
  <c r="NW20" i="102"/>
  <c r="NX20" i="102"/>
  <c r="NY20" i="102"/>
  <c r="NZ20" i="102"/>
  <c r="OA20" i="102"/>
  <c r="OB20" i="102"/>
  <c r="OC20" i="102"/>
  <c r="OD20" i="102"/>
  <c r="OE20" i="102"/>
  <c r="OF20" i="102"/>
  <c r="OG20" i="102"/>
  <c r="OH20" i="102"/>
  <c r="OI20" i="102"/>
  <c r="OJ20" i="102"/>
  <c r="OK20" i="102"/>
  <c r="OL20" i="102"/>
  <c r="OM20" i="102"/>
  <c r="NW21" i="102"/>
  <c r="NX21" i="102"/>
  <c r="NY21" i="102"/>
  <c r="NZ21" i="102"/>
  <c r="OA21" i="102"/>
  <c r="OB21" i="102"/>
  <c r="OC21" i="102"/>
  <c r="OD21" i="102"/>
  <c r="OE21" i="102"/>
  <c r="OF21" i="102"/>
  <c r="OG21" i="102"/>
  <c r="OH21" i="102"/>
  <c r="OI21" i="102"/>
  <c r="OJ21" i="102"/>
  <c r="OK21" i="102"/>
  <c r="OL21" i="102"/>
  <c r="OM21" i="102"/>
  <c r="NW22" i="102"/>
  <c r="NX22" i="102"/>
  <c r="NY22" i="102"/>
  <c r="NZ22" i="102"/>
  <c r="OA22" i="102"/>
  <c r="OB22" i="102"/>
  <c r="OC22" i="102"/>
  <c r="OD22" i="102"/>
  <c r="OE22" i="102"/>
  <c r="OF22" i="102"/>
  <c r="OG22" i="102"/>
  <c r="OH22" i="102"/>
  <c r="OI22" i="102"/>
  <c r="OJ22" i="102"/>
  <c r="OK22" i="102"/>
  <c r="OL22" i="102"/>
  <c r="OM22" i="102"/>
  <c r="NW23" i="102"/>
  <c r="NX23" i="102"/>
  <c r="NY23" i="102"/>
  <c r="NZ23" i="102"/>
  <c r="OA23" i="102"/>
  <c r="OB23" i="102"/>
  <c r="OC23" i="102"/>
  <c r="OD23" i="102"/>
  <c r="OE23" i="102"/>
  <c r="OF23" i="102"/>
  <c r="OG23" i="102"/>
  <c r="OH23" i="102"/>
  <c r="OI23" i="102"/>
  <c r="OJ23" i="102"/>
  <c r="OK23" i="102"/>
  <c r="OL23" i="102"/>
  <c r="OM23" i="102"/>
  <c r="NV15" i="102"/>
  <c r="NV16" i="102"/>
  <c r="NV17" i="102"/>
  <c r="NV18" i="102"/>
  <c r="NV19" i="102"/>
  <c r="NV20" i="102"/>
  <c r="NV21" i="102"/>
  <c r="NV22" i="102"/>
  <c r="NV23" i="102"/>
  <c r="ND15" i="102"/>
  <c r="NE15" i="102"/>
  <c r="NF15" i="102"/>
  <c r="NG15" i="102"/>
  <c r="NH15" i="102"/>
  <c r="NI15" i="102"/>
  <c r="NJ15" i="102"/>
  <c r="NK15" i="102"/>
  <c r="NL15" i="102"/>
  <c r="NM15" i="102"/>
  <c r="NN15" i="102"/>
  <c r="NO15" i="102"/>
  <c r="NP15" i="102"/>
  <c r="NQ15" i="102"/>
  <c r="NR15" i="102"/>
  <c r="NS15" i="102"/>
  <c r="NT15" i="102"/>
  <c r="NU15" i="102"/>
  <c r="ND16" i="102"/>
  <c r="NE16" i="102"/>
  <c r="NF16" i="102"/>
  <c r="NG16" i="102"/>
  <c r="NH16" i="102"/>
  <c r="NI16" i="102"/>
  <c r="NJ16" i="102"/>
  <c r="NK16" i="102"/>
  <c r="NL16" i="102"/>
  <c r="NM16" i="102"/>
  <c r="NN16" i="102"/>
  <c r="NO16" i="102"/>
  <c r="NP16" i="102"/>
  <c r="NQ16" i="102"/>
  <c r="NR16" i="102"/>
  <c r="NS16" i="102"/>
  <c r="NT16" i="102"/>
  <c r="NU16" i="102"/>
  <c r="ND17" i="102"/>
  <c r="NE17" i="102"/>
  <c r="NF17" i="102"/>
  <c r="NG17" i="102"/>
  <c r="NH17" i="102"/>
  <c r="NI17" i="102"/>
  <c r="NJ17" i="102"/>
  <c r="NK17" i="102"/>
  <c r="NL17" i="102"/>
  <c r="NM17" i="102"/>
  <c r="NN17" i="102"/>
  <c r="NO17" i="102"/>
  <c r="NP17" i="102"/>
  <c r="NQ17" i="102"/>
  <c r="NR17" i="102"/>
  <c r="NS17" i="102"/>
  <c r="NT17" i="102"/>
  <c r="NU17" i="102"/>
  <c r="ND18" i="102"/>
  <c r="NE18" i="102"/>
  <c r="NF18" i="102"/>
  <c r="NG18" i="102"/>
  <c r="NH18" i="102"/>
  <c r="NI18" i="102"/>
  <c r="NJ18" i="102"/>
  <c r="NK18" i="102"/>
  <c r="NL18" i="102"/>
  <c r="NM18" i="102"/>
  <c r="NN18" i="102"/>
  <c r="NO18" i="102"/>
  <c r="NP18" i="102"/>
  <c r="NQ18" i="102"/>
  <c r="NR18" i="102"/>
  <c r="NS18" i="102"/>
  <c r="NT18" i="102"/>
  <c r="NU18" i="102"/>
  <c r="ND19" i="102"/>
  <c r="NE19" i="102"/>
  <c r="NF19" i="102"/>
  <c r="NG19" i="102"/>
  <c r="NH19" i="102"/>
  <c r="NI19" i="102"/>
  <c r="NJ19" i="102"/>
  <c r="NK19" i="102"/>
  <c r="NL19" i="102"/>
  <c r="NM19" i="102"/>
  <c r="NN19" i="102"/>
  <c r="NO19" i="102"/>
  <c r="NP19" i="102"/>
  <c r="NQ19" i="102"/>
  <c r="NR19" i="102"/>
  <c r="NS19" i="102"/>
  <c r="NT19" i="102"/>
  <c r="NU19" i="102"/>
  <c r="ND20" i="102"/>
  <c r="NE20" i="102"/>
  <c r="NF20" i="102"/>
  <c r="NG20" i="102"/>
  <c r="NH20" i="102"/>
  <c r="NI20" i="102"/>
  <c r="NJ20" i="102"/>
  <c r="NK20" i="102"/>
  <c r="NL20" i="102"/>
  <c r="NM20" i="102"/>
  <c r="NN20" i="102"/>
  <c r="NO20" i="102"/>
  <c r="NP20" i="102"/>
  <c r="NQ20" i="102"/>
  <c r="NR20" i="102"/>
  <c r="NS20" i="102"/>
  <c r="NT20" i="102"/>
  <c r="NU20" i="102"/>
  <c r="ND21" i="102"/>
  <c r="NE21" i="102"/>
  <c r="NF21" i="102"/>
  <c r="NG21" i="102"/>
  <c r="NH21" i="102"/>
  <c r="NI21" i="102"/>
  <c r="NJ21" i="102"/>
  <c r="NK21" i="102"/>
  <c r="NL21" i="102"/>
  <c r="NM21" i="102"/>
  <c r="NN21" i="102"/>
  <c r="NO21" i="102"/>
  <c r="NP21" i="102"/>
  <c r="NQ21" i="102"/>
  <c r="NR21" i="102"/>
  <c r="NS21" i="102"/>
  <c r="NT21" i="102"/>
  <c r="NU21" i="102"/>
  <c r="ND22" i="102"/>
  <c r="NE22" i="102"/>
  <c r="NF22" i="102"/>
  <c r="NG22" i="102"/>
  <c r="NH22" i="102"/>
  <c r="NI22" i="102"/>
  <c r="NJ22" i="102"/>
  <c r="NK22" i="102"/>
  <c r="NL22" i="102"/>
  <c r="NM22" i="102"/>
  <c r="NN22" i="102"/>
  <c r="NO22" i="102"/>
  <c r="NP22" i="102"/>
  <c r="NQ22" i="102"/>
  <c r="NR22" i="102"/>
  <c r="NS22" i="102"/>
  <c r="NT22" i="102"/>
  <c r="NU22" i="102"/>
  <c r="ND23" i="102"/>
  <c r="NE23" i="102"/>
  <c r="NF23" i="102"/>
  <c r="NG23" i="102"/>
  <c r="NH23" i="102"/>
  <c r="NI23" i="102"/>
  <c r="NJ23" i="102"/>
  <c r="NK23" i="102"/>
  <c r="NL23" i="102"/>
  <c r="NM23" i="102"/>
  <c r="NN23" i="102"/>
  <c r="NO23" i="102"/>
  <c r="NP23" i="102"/>
  <c r="NQ23" i="102"/>
  <c r="NR23" i="102"/>
  <c r="NS23" i="102"/>
  <c r="NT23" i="102"/>
  <c r="NU23" i="102"/>
  <c r="MM15" i="102"/>
  <c r="MN15" i="102"/>
  <c r="MO15" i="102"/>
  <c r="MP15" i="102"/>
  <c r="MQ15" i="102"/>
  <c r="MR15" i="102"/>
  <c r="MS15" i="102"/>
  <c r="MT15" i="102"/>
  <c r="MU15" i="102"/>
  <c r="MV15" i="102"/>
  <c r="MW15" i="102"/>
  <c r="MX15" i="102"/>
  <c r="MY15" i="102"/>
  <c r="MZ15" i="102"/>
  <c r="NA15" i="102"/>
  <c r="NB15" i="102"/>
  <c r="NC15" i="102"/>
  <c r="MM16" i="102"/>
  <c r="MN16" i="102"/>
  <c r="MO16" i="102"/>
  <c r="MP16" i="102"/>
  <c r="MQ16" i="102"/>
  <c r="MR16" i="102"/>
  <c r="MS16" i="102"/>
  <c r="MT16" i="102"/>
  <c r="MU16" i="102"/>
  <c r="MV16" i="102"/>
  <c r="MW16" i="102"/>
  <c r="MX16" i="102"/>
  <c r="MY16" i="102"/>
  <c r="MZ16" i="102"/>
  <c r="NA16" i="102"/>
  <c r="NB16" i="102"/>
  <c r="NC16" i="102"/>
  <c r="MM17" i="102"/>
  <c r="MN17" i="102"/>
  <c r="MO17" i="102"/>
  <c r="MP17" i="102"/>
  <c r="MQ17" i="102"/>
  <c r="MR17" i="102"/>
  <c r="MS17" i="102"/>
  <c r="MT17" i="102"/>
  <c r="MU17" i="102"/>
  <c r="MV17" i="102"/>
  <c r="MW17" i="102"/>
  <c r="MX17" i="102"/>
  <c r="MY17" i="102"/>
  <c r="MZ17" i="102"/>
  <c r="NA17" i="102"/>
  <c r="NB17" i="102"/>
  <c r="NC17" i="102"/>
  <c r="MM18" i="102"/>
  <c r="MN18" i="102"/>
  <c r="MO18" i="102"/>
  <c r="MP18" i="102"/>
  <c r="MQ18" i="102"/>
  <c r="MR18" i="102"/>
  <c r="MS18" i="102"/>
  <c r="MT18" i="102"/>
  <c r="MU18" i="102"/>
  <c r="MV18" i="102"/>
  <c r="MW18" i="102"/>
  <c r="MX18" i="102"/>
  <c r="MY18" i="102"/>
  <c r="MZ18" i="102"/>
  <c r="NA18" i="102"/>
  <c r="NB18" i="102"/>
  <c r="NC18" i="102"/>
  <c r="MM19" i="102"/>
  <c r="MN19" i="102"/>
  <c r="MO19" i="102"/>
  <c r="MP19" i="102"/>
  <c r="MQ19" i="102"/>
  <c r="MR19" i="102"/>
  <c r="MS19" i="102"/>
  <c r="MT19" i="102"/>
  <c r="MU19" i="102"/>
  <c r="MV19" i="102"/>
  <c r="MW19" i="102"/>
  <c r="MX19" i="102"/>
  <c r="MY19" i="102"/>
  <c r="MZ19" i="102"/>
  <c r="NA19" i="102"/>
  <c r="NB19" i="102"/>
  <c r="NC19" i="102"/>
  <c r="MM20" i="102"/>
  <c r="MN20" i="102"/>
  <c r="MO20" i="102"/>
  <c r="MP20" i="102"/>
  <c r="MQ20" i="102"/>
  <c r="MR20" i="102"/>
  <c r="MS20" i="102"/>
  <c r="MT20" i="102"/>
  <c r="MU20" i="102"/>
  <c r="MV20" i="102"/>
  <c r="MW20" i="102"/>
  <c r="MX20" i="102"/>
  <c r="MY20" i="102"/>
  <c r="MZ20" i="102"/>
  <c r="NA20" i="102"/>
  <c r="NB20" i="102"/>
  <c r="NC20" i="102"/>
  <c r="MM21" i="102"/>
  <c r="MN21" i="102"/>
  <c r="MO21" i="102"/>
  <c r="MP21" i="102"/>
  <c r="MQ21" i="102"/>
  <c r="MR21" i="102"/>
  <c r="MS21" i="102"/>
  <c r="MT21" i="102"/>
  <c r="MU21" i="102"/>
  <c r="MV21" i="102"/>
  <c r="MW21" i="102"/>
  <c r="MX21" i="102"/>
  <c r="MY21" i="102"/>
  <c r="MZ21" i="102"/>
  <c r="NA21" i="102"/>
  <c r="NB21" i="102"/>
  <c r="NC21" i="102"/>
  <c r="MM22" i="102"/>
  <c r="MN22" i="102"/>
  <c r="MO22" i="102"/>
  <c r="MP22" i="102"/>
  <c r="MQ22" i="102"/>
  <c r="MR22" i="102"/>
  <c r="MS22" i="102"/>
  <c r="MT22" i="102"/>
  <c r="MU22" i="102"/>
  <c r="MV22" i="102"/>
  <c r="MW22" i="102"/>
  <c r="MX22" i="102"/>
  <c r="MY22" i="102"/>
  <c r="MZ22" i="102"/>
  <c r="NA22" i="102"/>
  <c r="NB22" i="102"/>
  <c r="NC22" i="102"/>
  <c r="MM23" i="102"/>
  <c r="MN23" i="102"/>
  <c r="MO23" i="102"/>
  <c r="MP23" i="102"/>
  <c r="MQ23" i="102"/>
  <c r="MR23" i="102"/>
  <c r="MS23" i="102"/>
  <c r="MT23" i="102"/>
  <c r="MU23" i="102"/>
  <c r="MV23" i="102"/>
  <c r="MW23" i="102"/>
  <c r="MX23" i="102"/>
  <c r="MY23" i="102"/>
  <c r="MZ23" i="102"/>
  <c r="NA23" i="102"/>
  <c r="NB23" i="102"/>
  <c r="NC23" i="102"/>
  <c r="ML15" i="102"/>
  <c r="ML16" i="102"/>
  <c r="ML17" i="102"/>
  <c r="ML18" i="102"/>
  <c r="ML19" i="102"/>
  <c r="ML20" i="102"/>
  <c r="ML21" i="102"/>
  <c r="ML22" i="102"/>
  <c r="ML23" i="102"/>
  <c r="F18" i="102"/>
  <c r="ADT14" i="102" l="1"/>
  <c r="RE14" i="102"/>
  <c r="AGY14" i="102"/>
  <c r="ZY14" i="102"/>
  <c r="VM14" i="102"/>
  <c r="XL14" i="102"/>
  <c r="TP14" i="102"/>
  <c r="AIB14" i="102"/>
  <c r="QR14" i="102"/>
  <c r="AIO14" i="102"/>
  <c r="AGS14" i="102"/>
  <c r="AFQ14" i="102"/>
  <c r="AFE14" i="102"/>
  <c r="ADM14" i="102"/>
  <c r="VE14" i="102"/>
  <c r="MZ14" i="102"/>
  <c r="MV14" i="102"/>
  <c r="MR14" i="102"/>
  <c r="MN14" i="102"/>
  <c r="NS14" i="102"/>
  <c r="NO14" i="102"/>
  <c r="NK14" i="102"/>
  <c r="NG14" i="102"/>
  <c r="NU14" i="102"/>
  <c r="NQ14" i="102"/>
  <c r="NM14" i="102"/>
  <c r="NI14" i="102"/>
  <c r="NE14" i="102"/>
  <c r="NV14" i="102"/>
  <c r="OJ14" i="102"/>
  <c r="OF14" i="102"/>
  <c r="OB14" i="102"/>
  <c r="NX14" i="102"/>
  <c r="PB14" i="102"/>
  <c r="OX14" i="102"/>
  <c r="OT14" i="102"/>
  <c r="OP14" i="102"/>
  <c r="AIY14" i="102"/>
  <c r="AIM14" i="102"/>
  <c r="AIE14" i="102"/>
  <c r="AHW14" i="102"/>
  <c r="AHC14" i="102"/>
  <c r="AGA14" i="102"/>
  <c r="AFW14" i="102"/>
  <c r="AFS14" i="102"/>
  <c r="AFK14" i="102"/>
  <c r="AEY14" i="102"/>
  <c r="AEQ14" i="102"/>
  <c r="AEI14" i="102"/>
  <c r="ADO14" i="102"/>
  <c r="ACM14" i="102"/>
  <c r="ACI14" i="102"/>
  <c r="ACA14" i="102"/>
  <c r="AAQ14" i="102"/>
  <c r="AAE14" i="102"/>
  <c r="ZK14" i="102"/>
  <c r="ZC14" i="102"/>
  <c r="YM14" i="102"/>
  <c r="YE14" i="102"/>
  <c r="XS14" i="102"/>
  <c r="XG14" i="102"/>
  <c r="XC14" i="102"/>
  <c r="VG14" i="102"/>
  <c r="UU14" i="102"/>
  <c r="UM14" i="102"/>
  <c r="UE14" i="102"/>
  <c r="TG14" i="102"/>
  <c r="SI14" i="102"/>
  <c r="RK14" i="102"/>
  <c r="QI14" i="102"/>
  <c r="PS14" i="102"/>
  <c r="ML14" i="102"/>
  <c r="NB14" i="102"/>
  <c r="MX14" i="102"/>
  <c r="MT14" i="102"/>
  <c r="MP14" i="102"/>
  <c r="NA14" i="102"/>
  <c r="MW14" i="102"/>
  <c r="MS14" i="102"/>
  <c r="MO14" i="102"/>
  <c r="OL14" i="102"/>
  <c r="OH14" i="102"/>
  <c r="OD14" i="102"/>
  <c r="NZ14" i="102"/>
  <c r="OK14" i="102"/>
  <c r="OG14" i="102"/>
  <c r="OC14" i="102"/>
  <c r="NY14" i="102"/>
  <c r="ON14" i="102"/>
  <c r="PD14" i="102"/>
  <c r="OZ14" i="102"/>
  <c r="OV14" i="102"/>
  <c r="OR14" i="102"/>
  <c r="PC14" i="102"/>
  <c r="OY14" i="102"/>
  <c r="OU14" i="102"/>
  <c r="OQ14" i="102"/>
  <c r="AIR14" i="102"/>
  <c r="AFX14" i="102"/>
  <c r="AEN14" i="102"/>
  <c r="ADD14" i="102"/>
  <c r="ACZ14" i="102"/>
  <c r="ACJ14" i="102"/>
  <c r="ABL14" i="102"/>
  <c r="AAN14" i="102"/>
  <c r="AAJ14" i="102"/>
  <c r="YN14" i="102"/>
  <c r="WN14" i="102"/>
  <c r="VP14" i="102"/>
  <c r="UR14" i="102"/>
  <c r="RT14" i="102"/>
  <c r="RP14" i="102"/>
  <c r="AJX14" i="102"/>
  <c r="AJT14" i="102"/>
  <c r="AJP14" i="102"/>
  <c r="AJL14" i="102"/>
  <c r="AJH14" i="102"/>
  <c r="AJV14" i="102"/>
  <c r="AJR14" i="102"/>
  <c r="AJN14" i="102"/>
  <c r="AJJ14" i="102"/>
  <c r="ALZ14" i="102"/>
  <c r="ALV14" i="102"/>
  <c r="ALR14" i="102"/>
  <c r="ALN14" i="102"/>
  <c r="ALJ14" i="102"/>
  <c r="ALF14" i="102"/>
  <c r="ALB14" i="102"/>
  <c r="AKX14" i="102"/>
  <c r="AKT14" i="102"/>
  <c r="NC14" i="102"/>
  <c r="MY14" i="102"/>
  <c r="MU14" i="102"/>
  <c r="MQ14" i="102"/>
  <c r="MM14" i="102"/>
  <c r="NR14" i="102"/>
  <c r="NN14" i="102"/>
  <c r="NJ14" i="102"/>
  <c r="NF14" i="102"/>
  <c r="NT14" i="102"/>
  <c r="NP14" i="102"/>
  <c r="NL14" i="102"/>
  <c r="NH14" i="102"/>
  <c r="ND14" i="102"/>
  <c r="OM14" i="102"/>
  <c r="OI14" i="102"/>
  <c r="OE14" i="102"/>
  <c r="OA14" i="102"/>
  <c r="NW14" i="102"/>
  <c r="PE14" i="102"/>
  <c r="PA14" i="102"/>
  <c r="OW14" i="102"/>
  <c r="OS14" i="102"/>
  <c r="OO14" i="102"/>
  <c r="AIJ14" i="102"/>
  <c r="AHT14" i="102"/>
  <c r="AHH14" i="102"/>
  <c r="AGR14" i="102"/>
  <c r="AGF14" i="102"/>
  <c r="AFP14" i="102"/>
  <c r="AEV14" i="102"/>
  <c r="AEF14" i="102"/>
  <c r="ACR14" i="102"/>
  <c r="AAZ14" i="102"/>
  <c r="ZX14" i="102"/>
  <c r="YB14" i="102"/>
  <c r="UB14" i="102"/>
  <c r="SF14" i="102"/>
  <c r="RD14" i="102"/>
  <c r="AJB14" i="102"/>
  <c r="AJG14" i="102"/>
  <c r="AJC14" i="102"/>
  <c r="AII14" i="102"/>
  <c r="AHO14" i="102"/>
  <c r="AHG14" i="102"/>
  <c r="AGM14" i="102"/>
  <c r="ADK14" i="102"/>
  <c r="AAY14" i="102"/>
  <c r="ZO14" i="102"/>
  <c r="WY14" i="102"/>
  <c r="WQ14" i="102"/>
  <c r="WA14" i="102"/>
  <c r="SE14" i="102"/>
  <c r="QU14" i="102"/>
  <c r="PG14" i="102"/>
  <c r="AIW14" i="102"/>
  <c r="AIC14" i="102"/>
  <c r="AHM14" i="102"/>
  <c r="AHA14" i="102"/>
  <c r="AGK14" i="102"/>
  <c r="AGC14" i="102"/>
  <c r="AFI14" i="102"/>
  <c r="AEO14" i="102"/>
  <c r="AEC14" i="102"/>
  <c r="ADU14" i="102"/>
  <c r="ACS14" i="102"/>
  <c r="ABU14" i="102"/>
  <c r="ABI14" i="102"/>
  <c r="YW14" i="102"/>
  <c r="XY14" i="102"/>
  <c r="XQ14" i="102"/>
  <c r="WC14" i="102"/>
  <c r="VA14" i="102"/>
  <c r="TQ14" i="102"/>
  <c r="TA14" i="102"/>
  <c r="SO14" i="102"/>
  <c r="AJY14" i="102"/>
  <c r="AJU14" i="102"/>
  <c r="AJQ14" i="102"/>
  <c r="AJM14" i="102"/>
  <c r="AJI14" i="102"/>
  <c r="AJW14" i="102"/>
  <c r="AJS14" i="102"/>
  <c r="AJO14" i="102"/>
  <c r="AJK14" i="102"/>
  <c r="AMA14" i="102"/>
  <c r="ALW14" i="102"/>
  <c r="ALS14" i="102"/>
  <c r="ALO14" i="102"/>
  <c r="ALK14" i="102"/>
  <c r="ALG14" i="102"/>
  <c r="ALC14" i="102"/>
  <c r="AKY14" i="102"/>
  <c r="AKU14" i="102"/>
  <c r="PT14" i="102"/>
  <c r="PH14" i="102"/>
  <c r="AIX14" i="102"/>
  <c r="AKO14" i="102"/>
  <c r="AKK14" i="102"/>
  <c r="AKG14" i="102"/>
  <c r="AKC14" i="102"/>
  <c r="AKQ14" i="102"/>
  <c r="AKM14" i="102"/>
  <c r="AKI14" i="102"/>
  <c r="AKE14" i="102"/>
  <c r="AKA14" i="102"/>
  <c r="ALY14" i="102"/>
  <c r="ALU14" i="102"/>
  <c r="ALQ14" i="102"/>
  <c r="ALM14" i="102"/>
  <c r="ALI14" i="102"/>
  <c r="ALE14" i="102"/>
  <c r="ALA14" i="102"/>
  <c r="AKW14" i="102"/>
  <c r="AKS14" i="102"/>
  <c r="SS14" i="102"/>
  <c r="QC14" i="102"/>
  <c r="AKN14" i="102"/>
  <c r="AKJ14" i="102"/>
  <c r="AKF14" i="102"/>
  <c r="AKB14" i="102"/>
  <c r="AKP14" i="102"/>
  <c r="AKL14" i="102"/>
  <c r="AKH14" i="102"/>
  <c r="AKD14" i="102"/>
  <c r="AJZ14" i="102"/>
  <c r="ALX14" i="102"/>
  <c r="ALT14" i="102"/>
  <c r="ALP14" i="102"/>
  <c r="ALL14" i="102"/>
  <c r="ALH14" i="102"/>
  <c r="ALD14" i="102"/>
  <c r="AKZ14" i="102"/>
  <c r="AKV14" i="102"/>
  <c r="AKR14" i="102"/>
  <c r="AJF14" i="102"/>
  <c r="AIT14" i="102"/>
  <c r="AIP14" i="102"/>
  <c r="AIL14" i="102"/>
  <c r="AIH14" i="102"/>
  <c r="AID14" i="102"/>
  <c r="AHZ14" i="102"/>
  <c r="AHV14" i="102"/>
  <c r="AHR14" i="102"/>
  <c r="AHN14" i="102"/>
  <c r="AHJ14" i="102"/>
  <c r="AHF14" i="102"/>
  <c r="AHB14" i="102"/>
  <c r="AGX14" i="102"/>
  <c r="AGT14" i="102"/>
  <c r="AGP14" i="102"/>
  <c r="AGL14" i="102"/>
  <c r="AGH14" i="102"/>
  <c r="AGD14" i="102"/>
  <c r="AFZ14" i="102"/>
  <c r="AFV14" i="102"/>
  <c r="AFR14" i="102"/>
  <c r="AFN14" i="102"/>
  <c r="AFJ14" i="102"/>
  <c r="AFF14" i="102"/>
  <c r="AIU14" i="102"/>
  <c r="AHS14" i="102"/>
  <c r="AGQ14" i="102"/>
  <c r="AGI14" i="102"/>
  <c r="AEU14" i="102"/>
  <c r="AEA14" i="102"/>
  <c r="ADS14" i="102"/>
  <c r="ACY14" i="102"/>
  <c r="ACE14" i="102"/>
  <c r="ABG14" i="102"/>
  <c r="YU14" i="102"/>
  <c r="YI14" i="102"/>
  <c r="WI14" i="102"/>
  <c r="VW14" i="102"/>
  <c r="TK14" i="102"/>
  <c r="RC14" i="102"/>
  <c r="PO14" i="102"/>
  <c r="AJE14" i="102"/>
  <c r="AJA14" i="102"/>
  <c r="AIS14" i="102"/>
  <c r="AIK14" i="102"/>
  <c r="AIG14" i="102"/>
  <c r="AHY14" i="102"/>
  <c r="AHU14" i="102"/>
  <c r="AHQ14" i="102"/>
  <c r="AHI14" i="102"/>
  <c r="AHE14" i="102"/>
  <c r="AGW14" i="102"/>
  <c r="AGO14" i="102"/>
  <c r="AGG14" i="102"/>
  <c r="AFY14" i="102"/>
  <c r="AFU14" i="102"/>
  <c r="AFM14" i="102"/>
  <c r="AFA14" i="102"/>
  <c r="AEW14" i="102"/>
  <c r="AES14" i="102"/>
  <c r="AEK14" i="102"/>
  <c r="AEG14" i="102"/>
  <c r="ADY14" i="102"/>
  <c r="ADQ14" i="102"/>
  <c r="ADI14" i="102"/>
  <c r="ADE14" i="102"/>
  <c r="ADA14" i="102"/>
  <c r="ACW14" i="102"/>
  <c r="ACO14" i="102"/>
  <c r="ACK14" i="102"/>
  <c r="ACG14" i="102"/>
  <c r="ACC14" i="102"/>
  <c r="ABY14" i="102"/>
  <c r="ABQ14" i="102"/>
  <c r="ABM14" i="102"/>
  <c r="ABE14" i="102"/>
  <c r="ABA14" i="102"/>
  <c r="AAW14" i="102"/>
  <c r="AAS14" i="102"/>
  <c r="AAO14" i="102"/>
  <c r="AAK14" i="102"/>
  <c r="AAG14" i="102"/>
  <c r="AAC14" i="102"/>
  <c r="ZU14" i="102"/>
  <c r="ZQ14" i="102"/>
  <c r="ZM14" i="102"/>
  <c r="ZI14" i="102"/>
  <c r="ZE14" i="102"/>
  <c r="ZA14" i="102"/>
  <c r="YS14" i="102"/>
  <c r="YO14" i="102"/>
  <c r="YK14" i="102"/>
  <c r="YG14" i="102"/>
  <c r="YC14" i="102"/>
  <c r="XU14" i="102"/>
  <c r="XM14" i="102"/>
  <c r="XI14" i="102"/>
  <c r="XE14" i="102"/>
  <c r="XA14" i="102"/>
  <c r="WW14" i="102"/>
  <c r="WS14" i="102"/>
  <c r="WO14" i="102"/>
  <c r="WK14" i="102"/>
  <c r="WG14" i="102"/>
  <c r="VY14" i="102"/>
  <c r="VU14" i="102"/>
  <c r="VQ14" i="102"/>
  <c r="VI14" i="102"/>
  <c r="UW14" i="102"/>
  <c r="US14" i="102"/>
  <c r="UO14" i="102"/>
  <c r="UK14" i="102"/>
  <c r="UG14" i="102"/>
  <c r="UC14" i="102"/>
  <c r="TY14" i="102"/>
  <c r="TU14" i="102"/>
  <c r="TM14" i="102"/>
  <c r="TI14" i="102"/>
  <c r="TE14" i="102"/>
  <c r="SW14" i="102"/>
  <c r="SK14" i="102"/>
  <c r="SG14" i="102"/>
  <c r="SC14" i="102"/>
  <c r="RY14" i="102"/>
  <c r="RU14" i="102"/>
  <c r="RQ14" i="102"/>
  <c r="RM14" i="102"/>
  <c r="RI14" i="102"/>
  <c r="RA14" i="102"/>
  <c r="QW14" i="102"/>
  <c r="QS14" i="102"/>
  <c r="QO14" i="102"/>
  <c r="QK14" i="102"/>
  <c r="QG14" i="102"/>
  <c r="PY14" i="102"/>
  <c r="PU14" i="102"/>
  <c r="PQ14" i="102"/>
  <c r="PM14" i="102"/>
  <c r="PI14" i="102"/>
  <c r="AJD14" i="102"/>
  <c r="AIZ14" i="102"/>
  <c r="AIV14" i="102"/>
  <c r="AIN14" i="102"/>
  <c r="AIF14" i="102"/>
  <c r="AHX14" i="102"/>
  <c r="AHP14" i="102"/>
  <c r="AHL14" i="102"/>
  <c r="AHD14" i="102"/>
  <c r="AGZ14" i="102"/>
  <c r="AGV14" i="102"/>
  <c r="AGN14" i="102"/>
  <c r="AGJ14" i="102"/>
  <c r="AGB14" i="102"/>
  <c r="AFT14" i="102"/>
  <c r="AFL14" i="102"/>
  <c r="AFH14" i="102"/>
  <c r="AFD14" i="102"/>
  <c r="AEZ14" i="102"/>
  <c r="AER14" i="102"/>
  <c r="AEJ14" i="102"/>
  <c r="AEB14" i="102"/>
  <c r="ADX14" i="102"/>
  <c r="ADP14" i="102"/>
  <c r="ADL14" i="102"/>
  <c r="ADH14" i="102"/>
  <c r="ACV14" i="102"/>
  <c r="ACN14" i="102"/>
  <c r="ACF14" i="102"/>
  <c r="ACB14" i="102"/>
  <c r="ABX14" i="102"/>
  <c r="ABT14" i="102"/>
  <c r="ABP14" i="102"/>
  <c r="ABH14" i="102"/>
  <c r="ABD14" i="102"/>
  <c r="AAV14" i="102"/>
  <c r="AAR14" i="102"/>
  <c r="AAF14" i="102"/>
  <c r="AAB14" i="102"/>
  <c r="ZT14" i="102"/>
  <c r="ZP14" i="102"/>
  <c r="ZL14" i="102"/>
  <c r="ZH14" i="102"/>
  <c r="ZD14" i="102"/>
  <c r="YZ14" i="102"/>
  <c r="YV14" i="102"/>
  <c r="YR14" i="102"/>
  <c r="YJ14" i="102"/>
  <c r="YF14" i="102"/>
  <c r="XX14" i="102"/>
  <c r="XT14" i="102"/>
  <c r="XP14" i="102"/>
  <c r="XH14" i="102"/>
  <c r="XD14" i="102"/>
  <c r="WZ14" i="102"/>
  <c r="WV14" i="102"/>
  <c r="WR14" i="102"/>
  <c r="WJ14" i="102"/>
  <c r="WF14" i="102"/>
  <c r="WB14" i="102"/>
  <c r="VX14" i="102"/>
  <c r="VT14" i="102"/>
  <c r="VL14" i="102"/>
  <c r="VH14" i="102"/>
  <c r="VD14" i="102"/>
  <c r="UZ14" i="102"/>
  <c r="UV14" i="102"/>
  <c r="UN14" i="102"/>
  <c r="UJ14" i="102"/>
  <c r="UF14" i="102"/>
  <c r="TX14" i="102"/>
  <c r="TT14" i="102"/>
  <c r="TL14" i="102"/>
  <c r="TH14" i="102"/>
  <c r="TD14" i="102"/>
  <c r="SZ14" i="102"/>
  <c r="SV14" i="102"/>
  <c r="SR14" i="102"/>
  <c r="SN14" i="102"/>
  <c r="SJ14" i="102"/>
  <c r="SB14" i="102"/>
  <c r="RX14" i="102"/>
  <c r="RL14" i="102"/>
  <c r="QN14" i="102"/>
  <c r="QJ14" i="102"/>
  <c r="QB14" i="102"/>
  <c r="PL14" i="102"/>
  <c r="RH14" i="102"/>
  <c r="QZ14" i="102"/>
  <c r="QV14" i="102"/>
  <c r="QF14" i="102"/>
  <c r="PX14" i="102"/>
  <c r="PP14" i="102"/>
  <c r="AIQ14" i="102"/>
  <c r="AIA14" i="102"/>
  <c r="AHK14" i="102"/>
  <c r="AGU14" i="102"/>
  <c r="AGE14" i="102"/>
  <c r="AFO14" i="102"/>
  <c r="AFG14" i="102"/>
  <c r="AFC14" i="102"/>
  <c r="AEM14" i="102"/>
  <c r="AEE14" i="102"/>
  <c r="ADW14" i="102"/>
  <c r="ADG14" i="102"/>
  <c r="ADC14" i="102"/>
  <c r="ACU14" i="102"/>
  <c r="ACQ14" i="102"/>
  <c r="ABW14" i="102"/>
  <c r="ABS14" i="102"/>
  <c r="ABO14" i="102"/>
  <c r="ABK14" i="102"/>
  <c r="ABC14" i="102"/>
  <c r="AAU14" i="102"/>
  <c r="AAM14" i="102"/>
  <c r="AAI14" i="102"/>
  <c r="AAA14" i="102"/>
  <c r="ZW14" i="102"/>
  <c r="ZS14" i="102"/>
  <c r="ZG14" i="102"/>
  <c r="YY14" i="102"/>
  <c r="YQ14" i="102"/>
  <c r="YA14" i="102"/>
  <c r="XW14" i="102"/>
  <c r="XO14" i="102"/>
  <c r="XK14" i="102"/>
  <c r="WU14" i="102"/>
  <c r="WM14" i="102"/>
  <c r="WE14" i="102"/>
  <c r="VS14" i="102"/>
  <c r="VO14" i="102"/>
  <c r="VK14" i="102"/>
  <c r="VC14" i="102"/>
  <c r="UY14" i="102"/>
  <c r="UQ14" i="102"/>
  <c r="UI14" i="102"/>
  <c r="UA14" i="102"/>
  <c r="TW14" i="102"/>
  <c r="TS14" i="102"/>
  <c r="TO14" i="102"/>
  <c r="TC14" i="102"/>
  <c r="SY14" i="102"/>
  <c r="SU14" i="102"/>
  <c r="SQ14" i="102"/>
  <c r="SM14" i="102"/>
  <c r="SA14" i="102"/>
  <c r="RW14" i="102"/>
  <c r="RS14" i="102"/>
  <c r="RO14" i="102"/>
  <c r="RG14" i="102"/>
  <c r="QY14" i="102"/>
  <c r="QQ14" i="102"/>
  <c r="QM14" i="102"/>
  <c r="QE14" i="102"/>
  <c r="QA14" i="102"/>
  <c r="PW14" i="102"/>
  <c r="PK14" i="102"/>
  <c r="AFB14" i="102"/>
  <c r="AEX14" i="102"/>
  <c r="AET14" i="102"/>
  <c r="AEP14" i="102"/>
  <c r="AEL14" i="102"/>
  <c r="AEH14" i="102"/>
  <c r="AED14" i="102"/>
  <c r="ADZ14" i="102"/>
  <c r="ADV14" i="102"/>
  <c r="ADR14" i="102"/>
  <c r="ADN14" i="102"/>
  <c r="ADJ14" i="102"/>
  <c r="ADF14" i="102"/>
  <c r="ADB14" i="102"/>
  <c r="ACX14" i="102"/>
  <c r="ACT14" i="102"/>
  <c r="ACP14" i="102"/>
  <c r="ACL14" i="102"/>
  <c r="ACH14" i="102"/>
  <c r="ACD14" i="102"/>
  <c r="ABZ14" i="102"/>
  <c r="ABV14" i="102"/>
  <c r="ABR14" i="102"/>
  <c r="ABN14" i="102"/>
  <c r="ABJ14" i="102"/>
  <c r="ABF14" i="102"/>
  <c r="ABB14" i="102"/>
  <c r="AAX14" i="102"/>
  <c r="AAT14" i="102"/>
  <c r="AAP14" i="102"/>
  <c r="AAL14" i="102"/>
  <c r="AAH14" i="102"/>
  <c r="AAD14" i="102"/>
  <c r="ZZ14" i="102"/>
  <c r="ZV14" i="102"/>
  <c r="ZR14" i="102"/>
  <c r="ZN14" i="102"/>
  <c r="ZJ14" i="102"/>
  <c r="ZF14" i="102"/>
  <c r="ZB14" i="102"/>
  <c r="YX14" i="102"/>
  <c r="YT14" i="102"/>
  <c r="YP14" i="102"/>
  <c r="YL14" i="102"/>
  <c r="YH14" i="102"/>
  <c r="YD14" i="102"/>
  <c r="XZ14" i="102"/>
  <c r="XV14" i="102"/>
  <c r="XR14" i="102"/>
  <c r="XN14" i="102"/>
  <c r="XJ14" i="102"/>
  <c r="XF14" i="102"/>
  <c r="XB14" i="102"/>
  <c r="WX14" i="102"/>
  <c r="WT14" i="102"/>
  <c r="WP14" i="102"/>
  <c r="WL14" i="102"/>
  <c r="WH14" i="102"/>
  <c r="WD14" i="102"/>
  <c r="VZ14" i="102"/>
  <c r="VV14" i="102"/>
  <c r="VR14" i="102"/>
  <c r="VN14" i="102"/>
  <c r="VJ14" i="102"/>
  <c r="VF14" i="102"/>
  <c r="VB14" i="102"/>
  <c r="UX14" i="102"/>
  <c r="UT14" i="102"/>
  <c r="UP14" i="102"/>
  <c r="UL14" i="102"/>
  <c r="UH14" i="102"/>
  <c r="UD14" i="102"/>
  <c r="TZ14" i="102"/>
  <c r="TV14" i="102"/>
  <c r="TR14" i="102"/>
  <c r="TN14" i="102"/>
  <c r="TJ14" i="102"/>
  <c r="TF14" i="102"/>
  <c r="TB14" i="102"/>
  <c r="SX14" i="102"/>
  <c r="ST14" i="102"/>
  <c r="SP14" i="102"/>
  <c r="SL14" i="102"/>
  <c r="SH14" i="102"/>
  <c r="SD14" i="102"/>
  <c r="RZ14" i="102"/>
  <c r="RV14" i="102"/>
  <c r="RR14" i="102"/>
  <c r="RN14" i="102"/>
  <c r="RJ14" i="102"/>
  <c r="RF14" i="102"/>
  <c r="RB14" i="102"/>
  <c r="QX14" i="102"/>
  <c r="QT14" i="102"/>
  <c r="QP14" i="102"/>
  <c r="QL14" i="102"/>
  <c r="QH14" i="102"/>
  <c r="QD14" i="102"/>
  <c r="PZ14" i="102"/>
  <c r="PV14" i="102"/>
  <c r="PR14" i="102"/>
  <c r="PN14" i="102"/>
  <c r="PJ14" i="102"/>
  <c r="PF14" i="102"/>
  <c r="AMA13" i="1" l="1"/>
  <c r="ALZ13" i="1"/>
  <c r="ALY13" i="1"/>
  <c r="ALX13" i="1"/>
  <c r="ALW13" i="1"/>
  <c r="ALV13" i="1"/>
  <c r="ALU13" i="1"/>
  <c r="ALT13" i="1"/>
  <c r="ALS13" i="1"/>
  <c r="ALR13" i="1"/>
  <c r="ALQ13" i="1"/>
  <c r="ALP13" i="1"/>
  <c r="ALO13" i="1"/>
  <c r="ALN13" i="1"/>
  <c r="ALM13" i="1"/>
  <c r="ALL13" i="1"/>
  <c r="ALK13" i="1"/>
  <c r="ALJ13" i="1"/>
  <c r="AJG13" i="1"/>
  <c r="AJF13" i="1"/>
  <c r="AJE13" i="1"/>
  <c r="AJD13" i="1"/>
  <c r="AJC13" i="1"/>
  <c r="AJB13" i="1"/>
  <c r="AJA13" i="1"/>
  <c r="AIZ13" i="1"/>
  <c r="AIY13" i="1"/>
  <c r="AIX13" i="1"/>
  <c r="AIW13" i="1"/>
  <c r="AIV13" i="1"/>
  <c r="AIU13" i="1"/>
  <c r="AIT13" i="1"/>
  <c r="AIS13" i="1"/>
  <c r="AIR13" i="1"/>
  <c r="AIQ13" i="1"/>
  <c r="AIP13" i="1"/>
  <c r="AHW13" i="1"/>
  <c r="AHV13" i="1"/>
  <c r="AHU13" i="1"/>
  <c r="AHT13" i="1"/>
  <c r="AHS13" i="1"/>
  <c r="AHR13" i="1"/>
  <c r="AHQ13" i="1"/>
  <c r="AHP13" i="1"/>
  <c r="AHO13" i="1"/>
  <c r="AHN13" i="1"/>
  <c r="AHM13" i="1"/>
  <c r="AHL13" i="1"/>
  <c r="AHK13" i="1"/>
  <c r="AHJ13" i="1"/>
  <c r="AHI13" i="1"/>
  <c r="AHH13" i="1"/>
  <c r="AHG13" i="1"/>
  <c r="AHF13" i="1"/>
  <c r="AGM13" i="1" l="1"/>
  <c r="AGL13" i="1"/>
  <c r="AGK13" i="1"/>
  <c r="AGJ13" i="1"/>
  <c r="AGI13" i="1"/>
  <c r="AGH13" i="1"/>
  <c r="AGG13" i="1"/>
  <c r="AGF13" i="1"/>
  <c r="AGE13" i="1"/>
  <c r="AGD13" i="1"/>
  <c r="AGC13" i="1"/>
  <c r="AGB13" i="1"/>
  <c r="AGA13" i="1"/>
  <c r="AFZ13" i="1"/>
  <c r="AFY13" i="1"/>
  <c r="AFX13" i="1"/>
  <c r="AFW13" i="1"/>
  <c r="AFV13" i="1"/>
  <c r="AFU13" i="1"/>
  <c r="AFT13" i="1"/>
  <c r="AFS13" i="1"/>
  <c r="AFR13" i="1"/>
  <c r="AFQ13" i="1"/>
  <c r="AFP13" i="1"/>
  <c r="AFO13" i="1"/>
  <c r="AFN13" i="1"/>
  <c r="AFM13" i="1"/>
  <c r="AFL13" i="1"/>
  <c r="AFK13" i="1"/>
  <c r="AFJ13" i="1"/>
  <c r="AFI13" i="1"/>
  <c r="AFH13" i="1"/>
  <c r="AFG13" i="1"/>
  <c r="AFF13" i="1"/>
  <c r="AFE13" i="1"/>
  <c r="AFD13" i="1"/>
  <c r="AFC13" i="1"/>
  <c r="AFB13" i="1"/>
  <c r="AFA13" i="1"/>
  <c r="AEZ13" i="1"/>
  <c r="AEY13" i="1"/>
  <c r="AEX13" i="1"/>
  <c r="AEW13" i="1"/>
  <c r="AEV13" i="1"/>
  <c r="AEU13" i="1"/>
  <c r="AET13" i="1"/>
  <c r="AES13" i="1"/>
  <c r="AER13" i="1"/>
  <c r="AEQ13" i="1"/>
  <c r="AEP13" i="1"/>
  <c r="AEO13" i="1"/>
  <c r="AEN13" i="1"/>
  <c r="AEM13" i="1"/>
  <c r="AEL13" i="1"/>
  <c r="AEK13" i="1"/>
  <c r="AEJ13" i="1"/>
  <c r="AEI13" i="1"/>
  <c r="AEH13" i="1"/>
  <c r="AEG13" i="1"/>
  <c r="AEF13" i="1"/>
  <c r="AEE13" i="1"/>
  <c r="AED13" i="1"/>
  <c r="AEC13" i="1"/>
  <c r="AEB13" i="1"/>
  <c r="AEA13" i="1"/>
  <c r="ADZ13" i="1"/>
  <c r="ADY13" i="1"/>
  <c r="ADX13" i="1"/>
  <c r="ADW13" i="1"/>
  <c r="ADV13" i="1"/>
  <c r="ADU13" i="1"/>
  <c r="ADT13" i="1"/>
  <c r="ADS13" i="1"/>
  <c r="ADR13" i="1"/>
  <c r="ADQ13" i="1"/>
  <c r="ADP13" i="1"/>
  <c r="ADO13" i="1"/>
  <c r="ADN13" i="1"/>
  <c r="ADM13" i="1"/>
  <c r="ADL13" i="1"/>
  <c r="ADK13" i="1"/>
  <c r="ADJ13" i="1"/>
  <c r="ADI13" i="1"/>
  <c r="ADH13" i="1"/>
  <c r="ADG13" i="1"/>
  <c r="ADF13" i="1"/>
  <c r="ADE13" i="1"/>
  <c r="ADD13" i="1"/>
  <c r="ADC13" i="1"/>
  <c r="ADB13" i="1"/>
  <c r="ADA13" i="1"/>
  <c r="ACZ13" i="1"/>
  <c r="ACY13" i="1"/>
  <c r="ACX13" i="1"/>
  <c r="ACW13" i="1"/>
  <c r="ACV13" i="1"/>
  <c r="ACU13" i="1"/>
  <c r="ACT13" i="1"/>
  <c r="ACS13" i="1"/>
  <c r="ACR13" i="1"/>
  <c r="ACQ13" i="1"/>
  <c r="ACP13" i="1"/>
  <c r="ACO13" i="1"/>
  <c r="ACN13" i="1"/>
  <c r="ACM13" i="1"/>
  <c r="ACL13" i="1"/>
  <c r="ACK13" i="1"/>
  <c r="ACJ13" i="1"/>
  <c r="ACI13" i="1"/>
  <c r="ACH13" i="1"/>
  <c r="ACG13" i="1"/>
  <c r="ACF13" i="1"/>
  <c r="ACE13" i="1"/>
  <c r="ACD13" i="1"/>
  <c r="ACC13" i="1"/>
  <c r="ACB13" i="1"/>
  <c r="ACA13" i="1"/>
  <c r="ABZ13" i="1"/>
  <c r="ABY13" i="1"/>
  <c r="ABX13" i="1"/>
  <c r="ABW13" i="1"/>
  <c r="ABV13" i="1"/>
  <c r="ABU13" i="1"/>
  <c r="ABT13" i="1"/>
  <c r="ABS13" i="1"/>
  <c r="ABR13" i="1"/>
  <c r="AAY13" i="1" l="1"/>
  <c r="AAX13" i="1"/>
  <c r="AAW13" i="1"/>
  <c r="AAV13" i="1"/>
  <c r="AAU13" i="1"/>
  <c r="AAT13" i="1"/>
  <c r="AAS13" i="1"/>
  <c r="AAR13" i="1"/>
  <c r="AAQ13" i="1"/>
  <c r="AAP13" i="1"/>
  <c r="AAO13" i="1"/>
  <c r="AAN13" i="1"/>
  <c r="AAM13" i="1"/>
  <c r="AAL13" i="1"/>
  <c r="AAK13" i="1"/>
  <c r="AAJ13" i="1"/>
  <c r="AAI13" i="1"/>
  <c r="AAH13" i="1"/>
  <c r="G15" i="102" l="1"/>
  <c r="H15" i="102"/>
  <c r="I15" i="102"/>
  <c r="J15" i="102"/>
  <c r="K15" i="102"/>
  <c r="L15" i="102"/>
  <c r="M15" i="102"/>
  <c r="N15" i="102"/>
  <c r="O15" i="102"/>
  <c r="P15" i="102"/>
  <c r="Q15" i="102"/>
  <c r="R15" i="102"/>
  <c r="S15" i="102"/>
  <c r="T15" i="102"/>
  <c r="U15" i="102"/>
  <c r="V15" i="102"/>
  <c r="W15" i="102"/>
  <c r="X15" i="102"/>
  <c r="Y15" i="102"/>
  <c r="Z15" i="102"/>
  <c r="AA15" i="102"/>
  <c r="AB15" i="102"/>
  <c r="AC15" i="102"/>
  <c r="AD15" i="102"/>
  <c r="AE15" i="102"/>
  <c r="AF15" i="102"/>
  <c r="AG15" i="102"/>
  <c r="AH15" i="102"/>
  <c r="AI15" i="102"/>
  <c r="AJ15" i="102"/>
  <c r="AK15" i="102"/>
  <c r="AL15" i="102"/>
  <c r="AM15" i="102"/>
  <c r="AN15" i="102"/>
  <c r="AO15" i="102"/>
  <c r="AP15" i="102"/>
  <c r="AQ15" i="102"/>
  <c r="AR15" i="102"/>
  <c r="AS15" i="102"/>
  <c r="AT15" i="102"/>
  <c r="AU15" i="102"/>
  <c r="AV15" i="102"/>
  <c r="AW15" i="102"/>
  <c r="AX15" i="102"/>
  <c r="AY15" i="102"/>
  <c r="AZ15" i="102"/>
  <c r="BA15" i="102"/>
  <c r="BB15" i="102"/>
  <c r="BC15" i="102"/>
  <c r="BD15" i="102"/>
  <c r="BE15" i="102"/>
  <c r="BF15" i="102"/>
  <c r="BG15" i="102"/>
  <c r="BH15" i="102"/>
  <c r="BI15" i="102"/>
  <c r="BJ15" i="102"/>
  <c r="BK15" i="102"/>
  <c r="BL15" i="102"/>
  <c r="BM15" i="102"/>
  <c r="BN15" i="102"/>
  <c r="BO15" i="102"/>
  <c r="BP15" i="102"/>
  <c r="BQ15" i="102"/>
  <c r="BR15" i="102"/>
  <c r="BS15" i="102"/>
  <c r="BT15" i="102"/>
  <c r="BU15" i="102"/>
  <c r="BV15" i="102"/>
  <c r="BW15" i="102"/>
  <c r="BX15" i="102"/>
  <c r="BY15" i="102"/>
  <c r="BZ15" i="102"/>
  <c r="CA15" i="102"/>
  <c r="CB15" i="102"/>
  <c r="CC15" i="102"/>
  <c r="CD15" i="102"/>
  <c r="CE15" i="102"/>
  <c r="CF15" i="102"/>
  <c r="CG15" i="102"/>
  <c r="CH15" i="102"/>
  <c r="CI15" i="102"/>
  <c r="CJ15" i="102"/>
  <c r="CK15" i="102"/>
  <c r="CL15" i="102"/>
  <c r="CM15" i="102"/>
  <c r="CN15" i="102"/>
  <c r="CO15" i="102"/>
  <c r="CP15" i="102"/>
  <c r="CQ15" i="102"/>
  <c r="CR15" i="102"/>
  <c r="CS15" i="102"/>
  <c r="CT15" i="102"/>
  <c r="CU15" i="102"/>
  <c r="CV15" i="102"/>
  <c r="CW15" i="102"/>
  <c r="CX15" i="102"/>
  <c r="CY15" i="102"/>
  <c r="CZ15" i="102"/>
  <c r="DA15" i="102"/>
  <c r="DB15" i="102"/>
  <c r="DC15" i="102"/>
  <c r="DD15" i="102"/>
  <c r="DE15" i="102"/>
  <c r="DF15" i="102"/>
  <c r="DG15" i="102"/>
  <c r="DH15" i="102"/>
  <c r="DI15" i="102"/>
  <c r="DJ15" i="102"/>
  <c r="DK15" i="102"/>
  <c r="DL15" i="102"/>
  <c r="DM15" i="102"/>
  <c r="DN15" i="102"/>
  <c r="DO15" i="102"/>
  <c r="DP15" i="102"/>
  <c r="DQ15" i="102"/>
  <c r="DR15" i="102"/>
  <c r="DS15" i="102"/>
  <c r="DT15" i="102"/>
  <c r="DU15" i="102"/>
  <c r="DV15" i="102"/>
  <c r="DW15" i="102"/>
  <c r="DX15" i="102"/>
  <c r="DY15" i="102"/>
  <c r="DZ15" i="102"/>
  <c r="EA15" i="102"/>
  <c r="EB15" i="102"/>
  <c r="EC15" i="102"/>
  <c r="ED15" i="102"/>
  <c r="EE15" i="102"/>
  <c r="EF15" i="102"/>
  <c r="EG15" i="102"/>
  <c r="EH15" i="102"/>
  <c r="EI15" i="102"/>
  <c r="EJ15" i="102"/>
  <c r="EK15" i="102"/>
  <c r="EL15" i="102"/>
  <c r="EM15" i="102"/>
  <c r="EN15" i="102"/>
  <c r="EO15" i="102"/>
  <c r="EP15" i="102"/>
  <c r="EQ15" i="102"/>
  <c r="ER15" i="102"/>
  <c r="ES15" i="102"/>
  <c r="ET15" i="102"/>
  <c r="EU15" i="102"/>
  <c r="EV15" i="102"/>
  <c r="EW15" i="102"/>
  <c r="EX15" i="102"/>
  <c r="EY15" i="102"/>
  <c r="EZ15" i="102"/>
  <c r="FA15" i="102"/>
  <c r="FB15" i="102"/>
  <c r="FC15" i="102"/>
  <c r="FD15" i="102"/>
  <c r="FE15" i="102"/>
  <c r="FF15" i="102"/>
  <c r="FG15" i="102"/>
  <c r="FH15" i="102"/>
  <c r="FI15" i="102"/>
  <c r="FJ15" i="102"/>
  <c r="FK15" i="102"/>
  <c r="FL15" i="102"/>
  <c r="FM15" i="102"/>
  <c r="FN15" i="102"/>
  <c r="FO15" i="102"/>
  <c r="FP15" i="102"/>
  <c r="FQ15" i="102"/>
  <c r="FR15" i="102"/>
  <c r="FS15" i="102"/>
  <c r="FT15" i="102"/>
  <c r="FU15" i="102"/>
  <c r="FV15" i="102"/>
  <c r="FW15" i="102"/>
  <c r="FX15" i="102"/>
  <c r="FY15" i="102"/>
  <c r="FZ15" i="102"/>
  <c r="GA15" i="102"/>
  <c r="GB15" i="102"/>
  <c r="GC15" i="102"/>
  <c r="GD15" i="102"/>
  <c r="GE15" i="102"/>
  <c r="GF15" i="102"/>
  <c r="GG15" i="102"/>
  <c r="GH15" i="102"/>
  <c r="GI15" i="102"/>
  <c r="GJ15" i="102"/>
  <c r="GK15" i="102"/>
  <c r="GL15" i="102"/>
  <c r="GM15" i="102"/>
  <c r="GN15" i="102"/>
  <c r="GO15" i="102"/>
  <c r="GP15" i="102"/>
  <c r="GQ15" i="102"/>
  <c r="GR15" i="102"/>
  <c r="GS15" i="102"/>
  <c r="GT15" i="102"/>
  <c r="GU15" i="102"/>
  <c r="GV15" i="102"/>
  <c r="GW15" i="102"/>
  <c r="GX15" i="102"/>
  <c r="GY15" i="102"/>
  <c r="GZ15" i="102"/>
  <c r="HA15" i="102"/>
  <c r="HB15" i="102"/>
  <c r="HC15" i="102"/>
  <c r="HD15" i="102"/>
  <c r="HE15" i="102"/>
  <c r="HF15" i="102"/>
  <c r="HG15" i="102"/>
  <c r="HH15" i="102"/>
  <c r="HI15" i="102"/>
  <c r="HJ15" i="102"/>
  <c r="HK15" i="102"/>
  <c r="HL15" i="102"/>
  <c r="HM15" i="102"/>
  <c r="HN15" i="102"/>
  <c r="HO15" i="102"/>
  <c r="HP15" i="102"/>
  <c r="HQ15" i="102"/>
  <c r="HR15" i="102"/>
  <c r="HS15" i="102"/>
  <c r="HT15" i="102"/>
  <c r="HU15" i="102"/>
  <c r="HV15" i="102"/>
  <c r="HW15" i="102"/>
  <c r="HX15" i="102"/>
  <c r="HY15" i="102"/>
  <c r="HZ15" i="102"/>
  <c r="IA15" i="102"/>
  <c r="IB15" i="102"/>
  <c r="IC15" i="102"/>
  <c r="ID15" i="102"/>
  <c r="IE15" i="102"/>
  <c r="IF15" i="102"/>
  <c r="IG15" i="102"/>
  <c r="IH15" i="102"/>
  <c r="II15" i="102"/>
  <c r="IJ15" i="102"/>
  <c r="IK15" i="102"/>
  <c r="IL15" i="102"/>
  <c r="IM15" i="102"/>
  <c r="IN15" i="102"/>
  <c r="IO15" i="102"/>
  <c r="IP15" i="102"/>
  <c r="IQ15" i="102"/>
  <c r="IR15" i="102"/>
  <c r="IS15" i="102"/>
  <c r="IT15" i="102"/>
  <c r="IU15" i="102"/>
  <c r="IV15" i="102"/>
  <c r="IW15" i="102"/>
  <c r="IX15" i="102"/>
  <c r="IY15" i="102"/>
  <c r="IZ15" i="102"/>
  <c r="JA15" i="102"/>
  <c r="JB15" i="102"/>
  <c r="JC15" i="102"/>
  <c r="JD15" i="102"/>
  <c r="JE15" i="102"/>
  <c r="JF15" i="102"/>
  <c r="JG15" i="102"/>
  <c r="JH15" i="102"/>
  <c r="JI15" i="102"/>
  <c r="JJ15" i="102"/>
  <c r="JK15" i="102"/>
  <c r="JL15" i="102"/>
  <c r="JM15" i="102"/>
  <c r="JN15" i="102"/>
  <c r="JO15" i="102"/>
  <c r="JP15" i="102"/>
  <c r="JQ15" i="102"/>
  <c r="JR15" i="102"/>
  <c r="JS15" i="102"/>
  <c r="JT15" i="102"/>
  <c r="JU15" i="102"/>
  <c r="JV15" i="102"/>
  <c r="JW15" i="102"/>
  <c r="JX15" i="102"/>
  <c r="JY15" i="102"/>
  <c r="JZ15" i="102"/>
  <c r="KA15" i="102"/>
  <c r="KB15" i="102"/>
  <c r="KC15" i="102"/>
  <c r="KD15" i="102"/>
  <c r="KE15" i="102"/>
  <c r="KF15" i="102"/>
  <c r="KG15" i="102"/>
  <c r="KH15" i="102"/>
  <c r="KI15" i="102"/>
  <c r="KJ15" i="102"/>
  <c r="KK15" i="102"/>
  <c r="KL15" i="102"/>
  <c r="KM15" i="102"/>
  <c r="KN15" i="102"/>
  <c r="KO15" i="102"/>
  <c r="KP15" i="102"/>
  <c r="KQ15" i="102"/>
  <c r="KR15" i="102"/>
  <c r="KS15" i="102"/>
  <c r="KT15" i="102"/>
  <c r="KU15" i="102"/>
  <c r="KV15" i="102"/>
  <c r="KW15" i="102"/>
  <c r="KX15" i="102"/>
  <c r="KY15" i="102"/>
  <c r="KZ15" i="102"/>
  <c r="LA15" i="102"/>
  <c r="LB15" i="102"/>
  <c r="LC15" i="102"/>
  <c r="LD15" i="102"/>
  <c r="LE15" i="102"/>
  <c r="LF15" i="102"/>
  <c r="LG15" i="102"/>
  <c r="LH15" i="102"/>
  <c r="LI15" i="102"/>
  <c r="LJ15" i="102"/>
  <c r="LK15" i="102"/>
  <c r="LL15" i="102"/>
  <c r="LM15" i="102"/>
  <c r="LN15" i="102"/>
  <c r="LO15" i="102"/>
  <c r="LP15" i="102"/>
  <c r="LQ15" i="102"/>
  <c r="LR15" i="102"/>
  <c r="LS15" i="102"/>
  <c r="LT15" i="102"/>
  <c r="LU15" i="102"/>
  <c r="LV15" i="102"/>
  <c r="LW15" i="102"/>
  <c r="LX15" i="102"/>
  <c r="LY15" i="102"/>
  <c r="LZ15" i="102"/>
  <c r="MA15" i="102"/>
  <c r="MB15" i="102"/>
  <c r="MC15" i="102"/>
  <c r="MD15" i="102"/>
  <c r="ME15" i="102"/>
  <c r="MF15" i="102"/>
  <c r="MG15" i="102"/>
  <c r="MH15" i="102"/>
  <c r="MI15" i="102"/>
  <c r="MJ15" i="102"/>
  <c r="MK15" i="102"/>
  <c r="G16" i="102"/>
  <c r="H16" i="102"/>
  <c r="I16" i="102"/>
  <c r="J16" i="102"/>
  <c r="K16" i="102"/>
  <c r="L16" i="102"/>
  <c r="M16" i="102"/>
  <c r="N16" i="102"/>
  <c r="O16" i="102"/>
  <c r="P16" i="102"/>
  <c r="Q16" i="102"/>
  <c r="R16" i="102"/>
  <c r="S16" i="102"/>
  <c r="T16" i="102"/>
  <c r="U16" i="102"/>
  <c r="V16" i="102"/>
  <c r="W16" i="102"/>
  <c r="X16" i="102"/>
  <c r="Y16" i="102"/>
  <c r="Z16" i="102"/>
  <c r="AA16" i="102"/>
  <c r="AB16" i="102"/>
  <c r="AC16" i="102"/>
  <c r="AD16" i="102"/>
  <c r="AE16" i="102"/>
  <c r="AF16" i="102"/>
  <c r="AG16" i="102"/>
  <c r="AH16" i="102"/>
  <c r="AI16" i="102"/>
  <c r="AJ16" i="102"/>
  <c r="AK16" i="102"/>
  <c r="AL16" i="102"/>
  <c r="AM16" i="102"/>
  <c r="AN16" i="102"/>
  <c r="AO16" i="102"/>
  <c r="AP16" i="102"/>
  <c r="AQ16" i="102"/>
  <c r="AR16" i="102"/>
  <c r="AS16" i="102"/>
  <c r="AT16" i="102"/>
  <c r="AU16" i="102"/>
  <c r="AV16" i="102"/>
  <c r="AW16" i="102"/>
  <c r="AX16" i="102"/>
  <c r="AY16" i="102"/>
  <c r="AZ16" i="102"/>
  <c r="BA16" i="102"/>
  <c r="BB16" i="102"/>
  <c r="BC16" i="102"/>
  <c r="BD16" i="102"/>
  <c r="BE16" i="102"/>
  <c r="BF16" i="102"/>
  <c r="BG16" i="102"/>
  <c r="BH16" i="102"/>
  <c r="BI16" i="102"/>
  <c r="BJ16" i="102"/>
  <c r="BK16" i="102"/>
  <c r="BL16" i="102"/>
  <c r="BM16" i="102"/>
  <c r="BN16" i="102"/>
  <c r="BO16" i="102"/>
  <c r="BP16" i="102"/>
  <c r="BQ16" i="102"/>
  <c r="BR16" i="102"/>
  <c r="BS16" i="102"/>
  <c r="BT16" i="102"/>
  <c r="BU16" i="102"/>
  <c r="BV16" i="102"/>
  <c r="BW16" i="102"/>
  <c r="BX16" i="102"/>
  <c r="BY16" i="102"/>
  <c r="BZ16" i="102"/>
  <c r="CA16" i="102"/>
  <c r="CB16" i="102"/>
  <c r="CC16" i="102"/>
  <c r="CD16" i="102"/>
  <c r="CE16" i="102"/>
  <c r="CF16" i="102"/>
  <c r="CG16" i="102"/>
  <c r="CH16" i="102"/>
  <c r="CI16" i="102"/>
  <c r="CJ16" i="102"/>
  <c r="CK16" i="102"/>
  <c r="CL16" i="102"/>
  <c r="CM16" i="102"/>
  <c r="CN16" i="102"/>
  <c r="CO16" i="102"/>
  <c r="CP16" i="102"/>
  <c r="CQ16" i="102"/>
  <c r="CR16" i="102"/>
  <c r="CS16" i="102"/>
  <c r="CT16" i="102"/>
  <c r="CU16" i="102"/>
  <c r="CV16" i="102"/>
  <c r="CW16" i="102"/>
  <c r="CX16" i="102"/>
  <c r="CY16" i="102"/>
  <c r="CZ16" i="102"/>
  <c r="DA16" i="102"/>
  <c r="DB16" i="102"/>
  <c r="DC16" i="102"/>
  <c r="DD16" i="102"/>
  <c r="DE16" i="102"/>
  <c r="DF16" i="102"/>
  <c r="DG16" i="102"/>
  <c r="DH16" i="102"/>
  <c r="DI16" i="102"/>
  <c r="DJ16" i="102"/>
  <c r="DK16" i="102"/>
  <c r="DL16" i="102"/>
  <c r="DM16" i="102"/>
  <c r="DN16" i="102"/>
  <c r="DO16" i="102"/>
  <c r="DP16" i="102"/>
  <c r="DQ16" i="102"/>
  <c r="DR16" i="102"/>
  <c r="DS16" i="102"/>
  <c r="DT16" i="102"/>
  <c r="DU16" i="102"/>
  <c r="DV16" i="102"/>
  <c r="DW16" i="102"/>
  <c r="DX16" i="102"/>
  <c r="DY16" i="102"/>
  <c r="DZ16" i="102"/>
  <c r="EA16" i="102"/>
  <c r="EB16" i="102"/>
  <c r="EC16" i="102"/>
  <c r="ED16" i="102"/>
  <c r="EE16" i="102"/>
  <c r="EF16" i="102"/>
  <c r="EG16" i="102"/>
  <c r="EH16" i="102"/>
  <c r="EI16" i="102"/>
  <c r="EJ16" i="102"/>
  <c r="EK16" i="102"/>
  <c r="EL16" i="102"/>
  <c r="EM16" i="102"/>
  <c r="EN16" i="102"/>
  <c r="EO16" i="102"/>
  <c r="EP16" i="102"/>
  <c r="EQ16" i="102"/>
  <c r="ER16" i="102"/>
  <c r="ES16" i="102"/>
  <c r="ET16" i="102"/>
  <c r="EU16" i="102"/>
  <c r="EV16" i="102"/>
  <c r="EW16" i="102"/>
  <c r="EX16" i="102"/>
  <c r="EY16" i="102"/>
  <c r="EZ16" i="102"/>
  <c r="FA16" i="102"/>
  <c r="FB16" i="102"/>
  <c r="FC16" i="102"/>
  <c r="FD16" i="102"/>
  <c r="FE16" i="102"/>
  <c r="FF16" i="102"/>
  <c r="FG16" i="102"/>
  <c r="FH16" i="102"/>
  <c r="FI16" i="102"/>
  <c r="FJ16" i="102"/>
  <c r="FK16" i="102"/>
  <c r="FL16" i="102"/>
  <c r="FM16" i="102"/>
  <c r="FN16" i="102"/>
  <c r="FO16" i="102"/>
  <c r="FP16" i="102"/>
  <c r="FQ16" i="102"/>
  <c r="FR16" i="102"/>
  <c r="FS16" i="102"/>
  <c r="FT16" i="102"/>
  <c r="FU16" i="102"/>
  <c r="FV16" i="102"/>
  <c r="FW16" i="102"/>
  <c r="FX16" i="102"/>
  <c r="FY16" i="102"/>
  <c r="FZ16" i="102"/>
  <c r="GA16" i="102"/>
  <c r="GB16" i="102"/>
  <c r="GC16" i="102"/>
  <c r="GD16" i="102"/>
  <c r="GE16" i="102"/>
  <c r="GF16" i="102"/>
  <c r="GG16" i="102"/>
  <c r="GH16" i="102"/>
  <c r="GI16" i="102"/>
  <c r="GJ16" i="102"/>
  <c r="GK16" i="102"/>
  <c r="GL16" i="102"/>
  <c r="GM16" i="102"/>
  <c r="GN16" i="102"/>
  <c r="GO16" i="102"/>
  <c r="GP16" i="102"/>
  <c r="GQ16" i="102"/>
  <c r="GR16" i="102"/>
  <c r="GS16" i="102"/>
  <c r="GT16" i="102"/>
  <c r="GU16" i="102"/>
  <c r="GV16" i="102"/>
  <c r="GW16" i="102"/>
  <c r="GX16" i="102"/>
  <c r="GY16" i="102"/>
  <c r="GZ16" i="102"/>
  <c r="HA16" i="102"/>
  <c r="HB16" i="102"/>
  <c r="HC16" i="102"/>
  <c r="HD16" i="102"/>
  <c r="HE16" i="102"/>
  <c r="HF16" i="102"/>
  <c r="HG16" i="102"/>
  <c r="HH16" i="102"/>
  <c r="HI16" i="102"/>
  <c r="HJ16" i="102"/>
  <c r="HK16" i="102"/>
  <c r="HL16" i="102"/>
  <c r="HM16" i="102"/>
  <c r="HN16" i="102"/>
  <c r="HO16" i="102"/>
  <c r="HP16" i="102"/>
  <c r="HQ16" i="102"/>
  <c r="HR16" i="102"/>
  <c r="HS16" i="102"/>
  <c r="HT16" i="102"/>
  <c r="HU16" i="102"/>
  <c r="HV16" i="102"/>
  <c r="HW16" i="102"/>
  <c r="HX16" i="102"/>
  <c r="HY16" i="102"/>
  <c r="HZ16" i="102"/>
  <c r="IA16" i="102"/>
  <c r="IB16" i="102"/>
  <c r="IC16" i="102"/>
  <c r="ID16" i="102"/>
  <c r="IE16" i="102"/>
  <c r="IF16" i="102"/>
  <c r="IG16" i="102"/>
  <c r="IH16" i="102"/>
  <c r="II16" i="102"/>
  <c r="IJ16" i="102"/>
  <c r="IK16" i="102"/>
  <c r="IL16" i="102"/>
  <c r="IM16" i="102"/>
  <c r="IN16" i="102"/>
  <c r="IO16" i="102"/>
  <c r="IP16" i="102"/>
  <c r="IQ16" i="102"/>
  <c r="IR16" i="102"/>
  <c r="IS16" i="102"/>
  <c r="IT16" i="102"/>
  <c r="IU16" i="102"/>
  <c r="IV16" i="102"/>
  <c r="IW16" i="102"/>
  <c r="IX16" i="102"/>
  <c r="IY16" i="102"/>
  <c r="IZ16" i="102"/>
  <c r="JA16" i="102"/>
  <c r="JB16" i="102"/>
  <c r="JC16" i="102"/>
  <c r="JD16" i="102"/>
  <c r="JE16" i="102"/>
  <c r="JF16" i="102"/>
  <c r="JG16" i="102"/>
  <c r="JH16" i="102"/>
  <c r="JI16" i="102"/>
  <c r="JJ16" i="102"/>
  <c r="JK16" i="102"/>
  <c r="JL16" i="102"/>
  <c r="JM16" i="102"/>
  <c r="JN16" i="102"/>
  <c r="JO16" i="102"/>
  <c r="JP16" i="102"/>
  <c r="JQ16" i="102"/>
  <c r="JR16" i="102"/>
  <c r="JS16" i="102"/>
  <c r="JT16" i="102"/>
  <c r="JU16" i="102"/>
  <c r="JV16" i="102"/>
  <c r="JW16" i="102"/>
  <c r="JX16" i="102"/>
  <c r="JY16" i="102"/>
  <c r="JZ16" i="102"/>
  <c r="KA16" i="102"/>
  <c r="KB16" i="102"/>
  <c r="KC16" i="102"/>
  <c r="KD16" i="102"/>
  <c r="KE16" i="102"/>
  <c r="KF16" i="102"/>
  <c r="KG16" i="102"/>
  <c r="KH16" i="102"/>
  <c r="KI16" i="102"/>
  <c r="KJ16" i="102"/>
  <c r="KK16" i="102"/>
  <c r="KL16" i="102"/>
  <c r="KM16" i="102"/>
  <c r="KN16" i="102"/>
  <c r="KO16" i="102"/>
  <c r="KP16" i="102"/>
  <c r="KQ16" i="102"/>
  <c r="KR16" i="102"/>
  <c r="KS16" i="102"/>
  <c r="KT16" i="102"/>
  <c r="KU16" i="102"/>
  <c r="KV16" i="102"/>
  <c r="KW16" i="102"/>
  <c r="KX16" i="102"/>
  <c r="KY16" i="102"/>
  <c r="KZ16" i="102"/>
  <c r="LA16" i="102"/>
  <c r="LB16" i="102"/>
  <c r="LC16" i="102"/>
  <c r="LD16" i="102"/>
  <c r="LE16" i="102"/>
  <c r="LF16" i="102"/>
  <c r="LG16" i="102"/>
  <c r="LH16" i="102"/>
  <c r="LI16" i="102"/>
  <c r="LJ16" i="102"/>
  <c r="LK16" i="102"/>
  <c r="LL16" i="102"/>
  <c r="LM16" i="102"/>
  <c r="LN16" i="102"/>
  <c r="LO16" i="102"/>
  <c r="LP16" i="102"/>
  <c r="LQ16" i="102"/>
  <c r="LR16" i="102"/>
  <c r="LS16" i="102"/>
  <c r="LT16" i="102"/>
  <c r="LU16" i="102"/>
  <c r="LV16" i="102"/>
  <c r="LW16" i="102"/>
  <c r="LX16" i="102"/>
  <c r="LY16" i="102"/>
  <c r="LZ16" i="102"/>
  <c r="MA16" i="102"/>
  <c r="MB16" i="102"/>
  <c r="MC16" i="102"/>
  <c r="MD16" i="102"/>
  <c r="ME16" i="102"/>
  <c r="MF16" i="102"/>
  <c r="MG16" i="102"/>
  <c r="MH16" i="102"/>
  <c r="MI16" i="102"/>
  <c r="MJ16" i="102"/>
  <c r="MK16" i="102"/>
  <c r="G17" i="102"/>
  <c r="H17" i="102"/>
  <c r="I17" i="102"/>
  <c r="J17" i="102"/>
  <c r="K17" i="102"/>
  <c r="L17" i="102"/>
  <c r="M17" i="102"/>
  <c r="N17" i="102"/>
  <c r="O17" i="102"/>
  <c r="P17" i="102"/>
  <c r="Q17" i="102"/>
  <c r="R17" i="102"/>
  <c r="S17" i="102"/>
  <c r="T17" i="102"/>
  <c r="U17" i="102"/>
  <c r="V17" i="102"/>
  <c r="W17" i="102"/>
  <c r="X17" i="102"/>
  <c r="Y17" i="102"/>
  <c r="Z17" i="102"/>
  <c r="AA17" i="102"/>
  <c r="AB17" i="102"/>
  <c r="AC17" i="102"/>
  <c r="AD17" i="102"/>
  <c r="AE17" i="102"/>
  <c r="AF17" i="102"/>
  <c r="AG17" i="102"/>
  <c r="AH17" i="102"/>
  <c r="AI17" i="102"/>
  <c r="AJ17" i="102"/>
  <c r="AK17" i="102"/>
  <c r="AL17" i="102"/>
  <c r="AM17" i="102"/>
  <c r="AN17" i="102"/>
  <c r="AO17" i="102"/>
  <c r="AP17" i="102"/>
  <c r="AQ17" i="102"/>
  <c r="AR17" i="102"/>
  <c r="AS17" i="102"/>
  <c r="AT17" i="102"/>
  <c r="AU17" i="102"/>
  <c r="AV17" i="102"/>
  <c r="AW17" i="102"/>
  <c r="AX17" i="102"/>
  <c r="AY17" i="102"/>
  <c r="AZ17" i="102"/>
  <c r="BA17" i="102"/>
  <c r="BB17" i="102"/>
  <c r="BC17" i="102"/>
  <c r="BD17" i="102"/>
  <c r="BE17" i="102"/>
  <c r="BF17" i="102"/>
  <c r="BG17" i="102"/>
  <c r="BH17" i="102"/>
  <c r="BI17" i="102"/>
  <c r="BJ17" i="102"/>
  <c r="BK17" i="102"/>
  <c r="BL17" i="102"/>
  <c r="BM17" i="102"/>
  <c r="BN17" i="102"/>
  <c r="BO17" i="102"/>
  <c r="BP17" i="102"/>
  <c r="BQ17" i="102"/>
  <c r="BR17" i="102"/>
  <c r="BS17" i="102"/>
  <c r="BT17" i="102"/>
  <c r="BU17" i="102"/>
  <c r="BV17" i="102"/>
  <c r="BW17" i="102"/>
  <c r="BX17" i="102"/>
  <c r="BY17" i="102"/>
  <c r="BZ17" i="102"/>
  <c r="CA17" i="102"/>
  <c r="CB17" i="102"/>
  <c r="CC17" i="102"/>
  <c r="CD17" i="102"/>
  <c r="CE17" i="102"/>
  <c r="CF17" i="102"/>
  <c r="CG17" i="102"/>
  <c r="CH17" i="102"/>
  <c r="CI17" i="102"/>
  <c r="CJ17" i="102"/>
  <c r="CK17" i="102"/>
  <c r="CL17" i="102"/>
  <c r="CM17" i="102"/>
  <c r="CN17" i="102"/>
  <c r="CO17" i="102"/>
  <c r="CP17" i="102"/>
  <c r="CQ17" i="102"/>
  <c r="CR17" i="102"/>
  <c r="CS17" i="102"/>
  <c r="CT17" i="102"/>
  <c r="CU17" i="102"/>
  <c r="CV17" i="102"/>
  <c r="CW17" i="102"/>
  <c r="CX17" i="102"/>
  <c r="CY17" i="102"/>
  <c r="CZ17" i="102"/>
  <c r="DA17" i="102"/>
  <c r="DB17" i="102"/>
  <c r="DC17" i="102"/>
  <c r="DD17" i="102"/>
  <c r="DE17" i="102"/>
  <c r="DF17" i="102"/>
  <c r="DG17" i="102"/>
  <c r="DH17" i="102"/>
  <c r="DI17" i="102"/>
  <c r="DJ17" i="102"/>
  <c r="DK17" i="102"/>
  <c r="DL17" i="102"/>
  <c r="DM17" i="102"/>
  <c r="DN17" i="102"/>
  <c r="DO17" i="102"/>
  <c r="DP17" i="102"/>
  <c r="DQ17" i="102"/>
  <c r="DR17" i="102"/>
  <c r="DS17" i="102"/>
  <c r="DT17" i="102"/>
  <c r="DU17" i="102"/>
  <c r="DV17" i="102"/>
  <c r="DW17" i="102"/>
  <c r="DX17" i="102"/>
  <c r="DY17" i="102"/>
  <c r="DZ17" i="102"/>
  <c r="EA17" i="102"/>
  <c r="EB17" i="102"/>
  <c r="EC17" i="102"/>
  <c r="ED17" i="102"/>
  <c r="EE17" i="102"/>
  <c r="EF17" i="102"/>
  <c r="EG17" i="102"/>
  <c r="EH17" i="102"/>
  <c r="EI17" i="102"/>
  <c r="EJ17" i="102"/>
  <c r="EK17" i="102"/>
  <c r="EL17" i="102"/>
  <c r="EM17" i="102"/>
  <c r="EN17" i="102"/>
  <c r="EO17" i="102"/>
  <c r="EP17" i="102"/>
  <c r="EQ17" i="102"/>
  <c r="ER17" i="102"/>
  <c r="ES17" i="102"/>
  <c r="ET17" i="102"/>
  <c r="EU17" i="102"/>
  <c r="EV17" i="102"/>
  <c r="EW17" i="102"/>
  <c r="EX17" i="102"/>
  <c r="EY17" i="102"/>
  <c r="EZ17" i="102"/>
  <c r="FA17" i="102"/>
  <c r="FB17" i="102"/>
  <c r="FC17" i="102"/>
  <c r="FD17" i="102"/>
  <c r="FE17" i="102"/>
  <c r="FF17" i="102"/>
  <c r="FG17" i="102"/>
  <c r="FH17" i="102"/>
  <c r="FI17" i="102"/>
  <c r="FJ17" i="102"/>
  <c r="FK17" i="102"/>
  <c r="FL17" i="102"/>
  <c r="FM17" i="102"/>
  <c r="FN17" i="102"/>
  <c r="FO17" i="102"/>
  <c r="FP17" i="102"/>
  <c r="FQ17" i="102"/>
  <c r="FR17" i="102"/>
  <c r="FS17" i="102"/>
  <c r="FT17" i="102"/>
  <c r="FU17" i="102"/>
  <c r="FV17" i="102"/>
  <c r="FW17" i="102"/>
  <c r="FX17" i="102"/>
  <c r="FY17" i="102"/>
  <c r="FZ17" i="102"/>
  <c r="GA17" i="102"/>
  <c r="GB17" i="102"/>
  <c r="GC17" i="102"/>
  <c r="GD17" i="102"/>
  <c r="GE17" i="102"/>
  <c r="GF17" i="102"/>
  <c r="GG17" i="102"/>
  <c r="GH17" i="102"/>
  <c r="GI17" i="102"/>
  <c r="GJ17" i="102"/>
  <c r="GK17" i="102"/>
  <c r="GL17" i="102"/>
  <c r="GM17" i="102"/>
  <c r="GN17" i="102"/>
  <c r="GO17" i="102"/>
  <c r="GP17" i="102"/>
  <c r="GQ17" i="102"/>
  <c r="GR17" i="102"/>
  <c r="GS17" i="102"/>
  <c r="GT17" i="102"/>
  <c r="GU17" i="102"/>
  <c r="GV17" i="102"/>
  <c r="GW17" i="102"/>
  <c r="GX17" i="102"/>
  <c r="GY17" i="102"/>
  <c r="GZ17" i="102"/>
  <c r="HA17" i="102"/>
  <c r="HB17" i="102"/>
  <c r="HC17" i="102"/>
  <c r="HD17" i="102"/>
  <c r="HE17" i="102"/>
  <c r="HF17" i="102"/>
  <c r="HG17" i="102"/>
  <c r="HH17" i="102"/>
  <c r="HI17" i="102"/>
  <c r="HJ17" i="102"/>
  <c r="HK17" i="102"/>
  <c r="HL17" i="102"/>
  <c r="HM17" i="102"/>
  <c r="HN17" i="102"/>
  <c r="HO17" i="102"/>
  <c r="HP17" i="102"/>
  <c r="HQ17" i="102"/>
  <c r="HR17" i="102"/>
  <c r="HS17" i="102"/>
  <c r="HT17" i="102"/>
  <c r="HU17" i="102"/>
  <c r="HV17" i="102"/>
  <c r="HW17" i="102"/>
  <c r="HX17" i="102"/>
  <c r="HY17" i="102"/>
  <c r="HZ17" i="102"/>
  <c r="IA17" i="102"/>
  <c r="IB17" i="102"/>
  <c r="IC17" i="102"/>
  <c r="ID17" i="102"/>
  <c r="IE17" i="102"/>
  <c r="IF17" i="102"/>
  <c r="IG17" i="102"/>
  <c r="IH17" i="102"/>
  <c r="II17" i="102"/>
  <c r="IJ17" i="102"/>
  <c r="IK17" i="102"/>
  <c r="IL17" i="102"/>
  <c r="IM17" i="102"/>
  <c r="IN17" i="102"/>
  <c r="IO17" i="102"/>
  <c r="IP17" i="102"/>
  <c r="IQ17" i="102"/>
  <c r="IR17" i="102"/>
  <c r="IS17" i="102"/>
  <c r="IT17" i="102"/>
  <c r="IU17" i="102"/>
  <c r="IV17" i="102"/>
  <c r="IW17" i="102"/>
  <c r="IX17" i="102"/>
  <c r="IY17" i="102"/>
  <c r="IZ17" i="102"/>
  <c r="JA17" i="102"/>
  <c r="JB17" i="102"/>
  <c r="JC17" i="102"/>
  <c r="JD17" i="102"/>
  <c r="JE17" i="102"/>
  <c r="JF17" i="102"/>
  <c r="JG17" i="102"/>
  <c r="JH17" i="102"/>
  <c r="JI17" i="102"/>
  <c r="JJ17" i="102"/>
  <c r="JK17" i="102"/>
  <c r="JL17" i="102"/>
  <c r="JM17" i="102"/>
  <c r="JN17" i="102"/>
  <c r="JO17" i="102"/>
  <c r="JP17" i="102"/>
  <c r="JQ17" i="102"/>
  <c r="JR17" i="102"/>
  <c r="JS17" i="102"/>
  <c r="JT17" i="102"/>
  <c r="JU17" i="102"/>
  <c r="JV17" i="102"/>
  <c r="JW17" i="102"/>
  <c r="JX17" i="102"/>
  <c r="JY17" i="102"/>
  <c r="JZ17" i="102"/>
  <c r="KA17" i="102"/>
  <c r="KB17" i="102"/>
  <c r="KC17" i="102"/>
  <c r="KD17" i="102"/>
  <c r="KE17" i="102"/>
  <c r="KF17" i="102"/>
  <c r="KG17" i="102"/>
  <c r="KH17" i="102"/>
  <c r="KI17" i="102"/>
  <c r="KJ17" i="102"/>
  <c r="KK17" i="102"/>
  <c r="KL17" i="102"/>
  <c r="KM17" i="102"/>
  <c r="KN17" i="102"/>
  <c r="KO17" i="102"/>
  <c r="KP17" i="102"/>
  <c r="KQ17" i="102"/>
  <c r="KR17" i="102"/>
  <c r="KS17" i="102"/>
  <c r="KT17" i="102"/>
  <c r="KU17" i="102"/>
  <c r="KV17" i="102"/>
  <c r="KW17" i="102"/>
  <c r="KX17" i="102"/>
  <c r="KY17" i="102"/>
  <c r="KZ17" i="102"/>
  <c r="LA17" i="102"/>
  <c r="LB17" i="102"/>
  <c r="LC17" i="102"/>
  <c r="LD17" i="102"/>
  <c r="LE17" i="102"/>
  <c r="LF17" i="102"/>
  <c r="LG17" i="102"/>
  <c r="LH17" i="102"/>
  <c r="LI17" i="102"/>
  <c r="LJ17" i="102"/>
  <c r="LK17" i="102"/>
  <c r="LL17" i="102"/>
  <c r="LM17" i="102"/>
  <c r="LN17" i="102"/>
  <c r="LO17" i="102"/>
  <c r="LP17" i="102"/>
  <c r="LQ17" i="102"/>
  <c r="LR17" i="102"/>
  <c r="LS17" i="102"/>
  <c r="LT17" i="102"/>
  <c r="LU17" i="102"/>
  <c r="LV17" i="102"/>
  <c r="LW17" i="102"/>
  <c r="LX17" i="102"/>
  <c r="LY17" i="102"/>
  <c r="LZ17" i="102"/>
  <c r="MA17" i="102"/>
  <c r="MB17" i="102"/>
  <c r="MC17" i="102"/>
  <c r="MD17" i="102"/>
  <c r="ME17" i="102"/>
  <c r="MF17" i="102"/>
  <c r="MG17" i="102"/>
  <c r="MH17" i="102"/>
  <c r="MI17" i="102"/>
  <c r="MJ17" i="102"/>
  <c r="MK17" i="102"/>
  <c r="G18" i="102"/>
  <c r="H18" i="102"/>
  <c r="I18" i="102"/>
  <c r="J18" i="102"/>
  <c r="K18" i="102"/>
  <c r="L18" i="102"/>
  <c r="M18" i="102"/>
  <c r="N18" i="102"/>
  <c r="O18" i="102"/>
  <c r="P18" i="102"/>
  <c r="Q18" i="102"/>
  <c r="R18" i="102"/>
  <c r="S18" i="102"/>
  <c r="T18" i="102"/>
  <c r="U18" i="102"/>
  <c r="V18" i="102"/>
  <c r="W18" i="102"/>
  <c r="X18" i="102"/>
  <c r="Y18" i="102"/>
  <c r="Z18" i="102"/>
  <c r="AA18" i="102"/>
  <c r="AB18" i="102"/>
  <c r="AC18" i="102"/>
  <c r="AD18" i="102"/>
  <c r="AE18" i="102"/>
  <c r="AF18" i="102"/>
  <c r="AG18" i="102"/>
  <c r="AH18" i="102"/>
  <c r="AI18" i="102"/>
  <c r="AJ18" i="102"/>
  <c r="AK18" i="102"/>
  <c r="AL18" i="102"/>
  <c r="AM18" i="102"/>
  <c r="AN18" i="102"/>
  <c r="AO18" i="102"/>
  <c r="AP18" i="102"/>
  <c r="AQ18" i="102"/>
  <c r="AR18" i="102"/>
  <c r="AS18" i="102"/>
  <c r="AT18" i="102"/>
  <c r="AU18" i="102"/>
  <c r="AV18" i="102"/>
  <c r="AW18" i="102"/>
  <c r="AX18" i="102"/>
  <c r="AY18" i="102"/>
  <c r="AZ18" i="102"/>
  <c r="BA18" i="102"/>
  <c r="BB18" i="102"/>
  <c r="BC18" i="102"/>
  <c r="BD18" i="102"/>
  <c r="BE18" i="102"/>
  <c r="BF18" i="102"/>
  <c r="BG18" i="102"/>
  <c r="BH18" i="102"/>
  <c r="BI18" i="102"/>
  <c r="BJ18" i="102"/>
  <c r="BK18" i="102"/>
  <c r="BL18" i="102"/>
  <c r="BM18" i="102"/>
  <c r="BN18" i="102"/>
  <c r="BO18" i="102"/>
  <c r="BP18" i="102"/>
  <c r="BQ18" i="102"/>
  <c r="BR18" i="102"/>
  <c r="BS18" i="102"/>
  <c r="BT18" i="102"/>
  <c r="BU18" i="102"/>
  <c r="BV18" i="102"/>
  <c r="BW18" i="102"/>
  <c r="BX18" i="102"/>
  <c r="BY18" i="102"/>
  <c r="BZ18" i="102"/>
  <c r="CA18" i="102"/>
  <c r="CB18" i="102"/>
  <c r="CC18" i="102"/>
  <c r="CD18" i="102"/>
  <c r="CE18" i="102"/>
  <c r="CF18" i="102"/>
  <c r="CG18" i="102"/>
  <c r="CH18" i="102"/>
  <c r="CI18" i="102"/>
  <c r="CJ18" i="102"/>
  <c r="CK18" i="102"/>
  <c r="CL18" i="102"/>
  <c r="CM18" i="102"/>
  <c r="CN18" i="102"/>
  <c r="CO18" i="102"/>
  <c r="CP18" i="102"/>
  <c r="CQ18" i="102"/>
  <c r="CR18" i="102"/>
  <c r="CS18" i="102"/>
  <c r="CT18" i="102"/>
  <c r="CU18" i="102"/>
  <c r="CV18" i="102"/>
  <c r="CW18" i="102"/>
  <c r="CX18" i="102"/>
  <c r="CY18" i="102"/>
  <c r="CZ18" i="102"/>
  <c r="DA18" i="102"/>
  <c r="DB18" i="102"/>
  <c r="DC18" i="102"/>
  <c r="DD18" i="102"/>
  <c r="DE18" i="102"/>
  <c r="DF18" i="102"/>
  <c r="DG18" i="102"/>
  <c r="DH18" i="102"/>
  <c r="DI18" i="102"/>
  <c r="DJ18" i="102"/>
  <c r="DK18" i="102"/>
  <c r="DL18" i="102"/>
  <c r="DM18" i="102"/>
  <c r="DN18" i="102"/>
  <c r="DO18" i="102"/>
  <c r="DP18" i="102"/>
  <c r="DQ18" i="102"/>
  <c r="DR18" i="102"/>
  <c r="DS18" i="102"/>
  <c r="DT18" i="102"/>
  <c r="DU18" i="102"/>
  <c r="DV18" i="102"/>
  <c r="DW18" i="102"/>
  <c r="DX18" i="102"/>
  <c r="DY18" i="102"/>
  <c r="DZ18" i="102"/>
  <c r="EA18" i="102"/>
  <c r="EB18" i="102"/>
  <c r="EC18" i="102"/>
  <c r="ED18" i="102"/>
  <c r="EE18" i="102"/>
  <c r="EF18" i="102"/>
  <c r="EG18" i="102"/>
  <c r="EH18" i="102"/>
  <c r="EI18" i="102"/>
  <c r="EJ18" i="102"/>
  <c r="EK18" i="102"/>
  <c r="EL18" i="102"/>
  <c r="EM18" i="102"/>
  <c r="EN18" i="102"/>
  <c r="EO18" i="102"/>
  <c r="EP18" i="102"/>
  <c r="EQ18" i="102"/>
  <c r="ER18" i="102"/>
  <c r="ES18" i="102"/>
  <c r="ET18" i="102"/>
  <c r="EU18" i="102"/>
  <c r="EV18" i="102"/>
  <c r="EW18" i="102"/>
  <c r="EX18" i="102"/>
  <c r="EY18" i="102"/>
  <c r="EZ18" i="102"/>
  <c r="FA18" i="102"/>
  <c r="FB18" i="102"/>
  <c r="FC18" i="102"/>
  <c r="FD18" i="102"/>
  <c r="FE18" i="102"/>
  <c r="FF18" i="102"/>
  <c r="FG18" i="102"/>
  <c r="FH18" i="102"/>
  <c r="FI18" i="102"/>
  <c r="FJ18" i="102"/>
  <c r="FK18" i="102"/>
  <c r="FL18" i="102"/>
  <c r="FM18" i="102"/>
  <c r="FN18" i="102"/>
  <c r="FO18" i="102"/>
  <c r="FP18" i="102"/>
  <c r="FQ18" i="102"/>
  <c r="FR18" i="102"/>
  <c r="FS18" i="102"/>
  <c r="FT18" i="102"/>
  <c r="FU18" i="102"/>
  <c r="FV18" i="102"/>
  <c r="FW18" i="102"/>
  <c r="FX18" i="102"/>
  <c r="FY18" i="102"/>
  <c r="FZ18" i="102"/>
  <c r="GA18" i="102"/>
  <c r="GB18" i="102"/>
  <c r="GC18" i="102"/>
  <c r="GD18" i="102"/>
  <c r="GE18" i="102"/>
  <c r="GF18" i="102"/>
  <c r="GG18" i="102"/>
  <c r="GH18" i="102"/>
  <c r="GI18" i="102"/>
  <c r="GJ18" i="102"/>
  <c r="GK18" i="102"/>
  <c r="GL18" i="102"/>
  <c r="GM18" i="102"/>
  <c r="GN18" i="102"/>
  <c r="GO18" i="102"/>
  <c r="GP18" i="102"/>
  <c r="GQ18" i="102"/>
  <c r="GR18" i="102"/>
  <c r="GS18" i="102"/>
  <c r="GT18" i="102"/>
  <c r="GU18" i="102"/>
  <c r="GV18" i="102"/>
  <c r="GW18" i="102"/>
  <c r="GX18" i="102"/>
  <c r="GY18" i="102"/>
  <c r="GZ18" i="102"/>
  <c r="HA18" i="102"/>
  <c r="HB18" i="102"/>
  <c r="HC18" i="102"/>
  <c r="HD18" i="102"/>
  <c r="HE18" i="102"/>
  <c r="HF18" i="102"/>
  <c r="HG18" i="102"/>
  <c r="HH18" i="102"/>
  <c r="HI18" i="102"/>
  <c r="HJ18" i="102"/>
  <c r="HK18" i="102"/>
  <c r="HL18" i="102"/>
  <c r="HM18" i="102"/>
  <c r="HN18" i="102"/>
  <c r="HO18" i="102"/>
  <c r="HP18" i="102"/>
  <c r="HQ18" i="102"/>
  <c r="HR18" i="102"/>
  <c r="HS18" i="102"/>
  <c r="HT18" i="102"/>
  <c r="HU18" i="102"/>
  <c r="HV18" i="102"/>
  <c r="HW18" i="102"/>
  <c r="HX18" i="102"/>
  <c r="HY18" i="102"/>
  <c r="HZ18" i="102"/>
  <c r="IA18" i="102"/>
  <c r="IB18" i="102"/>
  <c r="IC18" i="102"/>
  <c r="ID18" i="102"/>
  <c r="IE18" i="102"/>
  <c r="IF18" i="102"/>
  <c r="IG18" i="102"/>
  <c r="IH18" i="102"/>
  <c r="II18" i="102"/>
  <c r="IJ18" i="102"/>
  <c r="IK18" i="102"/>
  <c r="IL18" i="102"/>
  <c r="IM18" i="102"/>
  <c r="IN18" i="102"/>
  <c r="IO18" i="102"/>
  <c r="IP18" i="102"/>
  <c r="IQ18" i="102"/>
  <c r="IR18" i="102"/>
  <c r="IS18" i="102"/>
  <c r="IT18" i="102"/>
  <c r="IU18" i="102"/>
  <c r="IV18" i="102"/>
  <c r="IW18" i="102"/>
  <c r="IX18" i="102"/>
  <c r="IY18" i="102"/>
  <c r="IZ18" i="102"/>
  <c r="JA18" i="102"/>
  <c r="JB18" i="102"/>
  <c r="JC18" i="102"/>
  <c r="JD18" i="102"/>
  <c r="JE18" i="102"/>
  <c r="JF18" i="102"/>
  <c r="JG18" i="102"/>
  <c r="JH18" i="102"/>
  <c r="JI18" i="102"/>
  <c r="JJ18" i="102"/>
  <c r="JK18" i="102"/>
  <c r="JL18" i="102"/>
  <c r="JM18" i="102"/>
  <c r="JN18" i="102"/>
  <c r="JO18" i="102"/>
  <c r="JP18" i="102"/>
  <c r="JQ18" i="102"/>
  <c r="JR18" i="102"/>
  <c r="JS18" i="102"/>
  <c r="JT18" i="102"/>
  <c r="JU18" i="102"/>
  <c r="JV18" i="102"/>
  <c r="JW18" i="102"/>
  <c r="JX18" i="102"/>
  <c r="JY18" i="102"/>
  <c r="JZ18" i="102"/>
  <c r="KA18" i="102"/>
  <c r="KB18" i="102"/>
  <c r="KC18" i="102"/>
  <c r="KD18" i="102"/>
  <c r="KE18" i="102"/>
  <c r="KF18" i="102"/>
  <c r="KG18" i="102"/>
  <c r="KH18" i="102"/>
  <c r="KI18" i="102"/>
  <c r="KJ18" i="102"/>
  <c r="KK18" i="102"/>
  <c r="KL18" i="102"/>
  <c r="KM18" i="102"/>
  <c r="KN18" i="102"/>
  <c r="KO18" i="102"/>
  <c r="KP18" i="102"/>
  <c r="KQ18" i="102"/>
  <c r="KR18" i="102"/>
  <c r="KS18" i="102"/>
  <c r="KT18" i="102"/>
  <c r="KU18" i="102"/>
  <c r="KV18" i="102"/>
  <c r="KW18" i="102"/>
  <c r="KX18" i="102"/>
  <c r="KY18" i="102"/>
  <c r="KZ18" i="102"/>
  <c r="LA18" i="102"/>
  <c r="LB18" i="102"/>
  <c r="LC18" i="102"/>
  <c r="LD18" i="102"/>
  <c r="LE18" i="102"/>
  <c r="LF18" i="102"/>
  <c r="LG18" i="102"/>
  <c r="LH18" i="102"/>
  <c r="LI18" i="102"/>
  <c r="LJ18" i="102"/>
  <c r="LK18" i="102"/>
  <c r="LL18" i="102"/>
  <c r="LM18" i="102"/>
  <c r="LN18" i="102"/>
  <c r="LO18" i="102"/>
  <c r="LP18" i="102"/>
  <c r="LQ18" i="102"/>
  <c r="LR18" i="102"/>
  <c r="LS18" i="102"/>
  <c r="LT18" i="102"/>
  <c r="LU18" i="102"/>
  <c r="LV18" i="102"/>
  <c r="LW18" i="102"/>
  <c r="LX18" i="102"/>
  <c r="LY18" i="102"/>
  <c r="LZ18" i="102"/>
  <c r="MA18" i="102"/>
  <c r="MB18" i="102"/>
  <c r="MC18" i="102"/>
  <c r="MD18" i="102"/>
  <c r="ME18" i="102"/>
  <c r="MF18" i="102"/>
  <c r="MG18" i="102"/>
  <c r="MH18" i="102"/>
  <c r="MI18" i="102"/>
  <c r="MJ18" i="102"/>
  <c r="MK18" i="102"/>
  <c r="G19" i="102"/>
  <c r="H19" i="102"/>
  <c r="I19" i="102"/>
  <c r="J19" i="102"/>
  <c r="K19" i="102"/>
  <c r="L19" i="102"/>
  <c r="M19" i="102"/>
  <c r="N19" i="102"/>
  <c r="O19" i="102"/>
  <c r="P19" i="102"/>
  <c r="Q19" i="102"/>
  <c r="R19" i="102"/>
  <c r="S19" i="102"/>
  <c r="T19" i="102"/>
  <c r="U19" i="102"/>
  <c r="V19" i="102"/>
  <c r="W19" i="102"/>
  <c r="X19" i="102"/>
  <c r="Y19" i="102"/>
  <c r="Z19" i="102"/>
  <c r="AA19" i="102"/>
  <c r="AB19" i="102"/>
  <c r="AC19" i="102"/>
  <c r="AD19" i="102"/>
  <c r="AE19" i="102"/>
  <c r="AF19" i="102"/>
  <c r="AG19" i="102"/>
  <c r="AH19" i="102"/>
  <c r="AI19" i="102"/>
  <c r="AJ19" i="102"/>
  <c r="AK19" i="102"/>
  <c r="AL19" i="102"/>
  <c r="AM19" i="102"/>
  <c r="AN19" i="102"/>
  <c r="AO19" i="102"/>
  <c r="AP19" i="102"/>
  <c r="AQ19" i="102"/>
  <c r="AR19" i="102"/>
  <c r="AS19" i="102"/>
  <c r="AT19" i="102"/>
  <c r="AU19" i="102"/>
  <c r="AV19" i="102"/>
  <c r="AW19" i="102"/>
  <c r="AX19" i="102"/>
  <c r="AY19" i="102"/>
  <c r="AZ19" i="102"/>
  <c r="BA19" i="102"/>
  <c r="BB19" i="102"/>
  <c r="BC19" i="102"/>
  <c r="BD19" i="102"/>
  <c r="BE19" i="102"/>
  <c r="BF19" i="102"/>
  <c r="BG19" i="102"/>
  <c r="BH19" i="102"/>
  <c r="BI19" i="102"/>
  <c r="BJ19" i="102"/>
  <c r="BK19" i="102"/>
  <c r="BL19" i="102"/>
  <c r="BM19" i="102"/>
  <c r="BN19" i="102"/>
  <c r="BO19" i="102"/>
  <c r="BP19" i="102"/>
  <c r="BQ19" i="102"/>
  <c r="BR19" i="102"/>
  <c r="BS19" i="102"/>
  <c r="BT19" i="102"/>
  <c r="BU19" i="102"/>
  <c r="BV19" i="102"/>
  <c r="BW19" i="102"/>
  <c r="BX19" i="102"/>
  <c r="BY19" i="102"/>
  <c r="BZ19" i="102"/>
  <c r="CA19" i="102"/>
  <c r="CB19" i="102"/>
  <c r="CC19" i="102"/>
  <c r="CD19" i="102"/>
  <c r="CE19" i="102"/>
  <c r="CF19" i="102"/>
  <c r="CG19" i="102"/>
  <c r="CH19" i="102"/>
  <c r="CI19" i="102"/>
  <c r="CJ19" i="102"/>
  <c r="CK19" i="102"/>
  <c r="CL19" i="102"/>
  <c r="CM19" i="102"/>
  <c r="CN19" i="102"/>
  <c r="CO19" i="102"/>
  <c r="CP19" i="102"/>
  <c r="CQ19" i="102"/>
  <c r="CR19" i="102"/>
  <c r="CS19" i="102"/>
  <c r="CT19" i="102"/>
  <c r="CU19" i="102"/>
  <c r="CV19" i="102"/>
  <c r="CW19" i="102"/>
  <c r="CX19" i="102"/>
  <c r="CY19" i="102"/>
  <c r="CZ19" i="102"/>
  <c r="DA19" i="102"/>
  <c r="DB19" i="102"/>
  <c r="DC19" i="102"/>
  <c r="DD19" i="102"/>
  <c r="DE19" i="102"/>
  <c r="DF19" i="102"/>
  <c r="DG19" i="102"/>
  <c r="DH19" i="102"/>
  <c r="DI19" i="102"/>
  <c r="DJ19" i="102"/>
  <c r="DK19" i="102"/>
  <c r="DL19" i="102"/>
  <c r="DM19" i="102"/>
  <c r="DN19" i="102"/>
  <c r="DO19" i="102"/>
  <c r="DP19" i="102"/>
  <c r="DQ19" i="102"/>
  <c r="DR19" i="102"/>
  <c r="DS19" i="102"/>
  <c r="DT19" i="102"/>
  <c r="DU19" i="102"/>
  <c r="DV19" i="102"/>
  <c r="DW19" i="102"/>
  <c r="DX19" i="102"/>
  <c r="DY19" i="102"/>
  <c r="DZ19" i="102"/>
  <c r="EA19" i="102"/>
  <c r="EB19" i="102"/>
  <c r="EC19" i="102"/>
  <c r="ED19" i="102"/>
  <c r="EE19" i="102"/>
  <c r="EF19" i="102"/>
  <c r="EG19" i="102"/>
  <c r="EH19" i="102"/>
  <c r="EI19" i="102"/>
  <c r="EJ19" i="102"/>
  <c r="EK19" i="102"/>
  <c r="EL19" i="102"/>
  <c r="EM19" i="102"/>
  <c r="EN19" i="102"/>
  <c r="EO19" i="102"/>
  <c r="EP19" i="102"/>
  <c r="EQ19" i="102"/>
  <c r="ER19" i="102"/>
  <c r="ES19" i="102"/>
  <c r="ET19" i="102"/>
  <c r="EU19" i="102"/>
  <c r="EV19" i="102"/>
  <c r="EW19" i="102"/>
  <c r="EX19" i="102"/>
  <c r="EY19" i="102"/>
  <c r="EZ19" i="102"/>
  <c r="FA19" i="102"/>
  <c r="FB19" i="102"/>
  <c r="FC19" i="102"/>
  <c r="FD19" i="102"/>
  <c r="FE19" i="102"/>
  <c r="FF19" i="102"/>
  <c r="FG19" i="102"/>
  <c r="FH19" i="102"/>
  <c r="FI19" i="102"/>
  <c r="FJ19" i="102"/>
  <c r="FK19" i="102"/>
  <c r="FL19" i="102"/>
  <c r="FM19" i="102"/>
  <c r="FN19" i="102"/>
  <c r="FO19" i="102"/>
  <c r="FP19" i="102"/>
  <c r="FQ19" i="102"/>
  <c r="FR19" i="102"/>
  <c r="FS19" i="102"/>
  <c r="FT19" i="102"/>
  <c r="FU19" i="102"/>
  <c r="FV19" i="102"/>
  <c r="FW19" i="102"/>
  <c r="FX19" i="102"/>
  <c r="FY19" i="102"/>
  <c r="FZ19" i="102"/>
  <c r="GA19" i="102"/>
  <c r="GB19" i="102"/>
  <c r="GC19" i="102"/>
  <c r="GD19" i="102"/>
  <c r="GE19" i="102"/>
  <c r="GF19" i="102"/>
  <c r="GG19" i="102"/>
  <c r="GH19" i="102"/>
  <c r="GI19" i="102"/>
  <c r="GJ19" i="102"/>
  <c r="GK19" i="102"/>
  <c r="GL19" i="102"/>
  <c r="GM19" i="102"/>
  <c r="GN19" i="102"/>
  <c r="GO19" i="102"/>
  <c r="GP19" i="102"/>
  <c r="GQ19" i="102"/>
  <c r="GR19" i="102"/>
  <c r="GS19" i="102"/>
  <c r="GT19" i="102"/>
  <c r="GU19" i="102"/>
  <c r="GV19" i="102"/>
  <c r="GW19" i="102"/>
  <c r="GX19" i="102"/>
  <c r="GY19" i="102"/>
  <c r="GZ19" i="102"/>
  <c r="HA19" i="102"/>
  <c r="HB19" i="102"/>
  <c r="HC19" i="102"/>
  <c r="HD19" i="102"/>
  <c r="HE19" i="102"/>
  <c r="HF19" i="102"/>
  <c r="HG19" i="102"/>
  <c r="HH19" i="102"/>
  <c r="HI19" i="102"/>
  <c r="HJ19" i="102"/>
  <c r="HK19" i="102"/>
  <c r="HL19" i="102"/>
  <c r="HM19" i="102"/>
  <c r="HN19" i="102"/>
  <c r="HO19" i="102"/>
  <c r="HP19" i="102"/>
  <c r="HQ19" i="102"/>
  <c r="HR19" i="102"/>
  <c r="HS19" i="102"/>
  <c r="HT19" i="102"/>
  <c r="HU19" i="102"/>
  <c r="HV19" i="102"/>
  <c r="HW19" i="102"/>
  <c r="HX19" i="102"/>
  <c r="HY19" i="102"/>
  <c r="HZ19" i="102"/>
  <c r="IA19" i="102"/>
  <c r="IB19" i="102"/>
  <c r="IC19" i="102"/>
  <c r="ID19" i="102"/>
  <c r="IE19" i="102"/>
  <c r="IF19" i="102"/>
  <c r="IG19" i="102"/>
  <c r="IH19" i="102"/>
  <c r="II19" i="102"/>
  <c r="IJ19" i="102"/>
  <c r="IK19" i="102"/>
  <c r="IL19" i="102"/>
  <c r="IM19" i="102"/>
  <c r="IN19" i="102"/>
  <c r="IO19" i="102"/>
  <c r="IP19" i="102"/>
  <c r="IQ19" i="102"/>
  <c r="IR19" i="102"/>
  <c r="IS19" i="102"/>
  <c r="IT19" i="102"/>
  <c r="IU19" i="102"/>
  <c r="IV19" i="102"/>
  <c r="IW19" i="102"/>
  <c r="IX19" i="102"/>
  <c r="IY19" i="102"/>
  <c r="IZ19" i="102"/>
  <c r="JA19" i="102"/>
  <c r="JB19" i="102"/>
  <c r="JC19" i="102"/>
  <c r="JD19" i="102"/>
  <c r="JE19" i="102"/>
  <c r="JF19" i="102"/>
  <c r="JG19" i="102"/>
  <c r="JH19" i="102"/>
  <c r="JI19" i="102"/>
  <c r="JJ19" i="102"/>
  <c r="JK19" i="102"/>
  <c r="JL19" i="102"/>
  <c r="JM19" i="102"/>
  <c r="JN19" i="102"/>
  <c r="JO19" i="102"/>
  <c r="JP19" i="102"/>
  <c r="JQ19" i="102"/>
  <c r="JR19" i="102"/>
  <c r="JS19" i="102"/>
  <c r="JT19" i="102"/>
  <c r="JU19" i="102"/>
  <c r="JV19" i="102"/>
  <c r="JW19" i="102"/>
  <c r="JX19" i="102"/>
  <c r="JY19" i="102"/>
  <c r="JZ19" i="102"/>
  <c r="KA19" i="102"/>
  <c r="KB19" i="102"/>
  <c r="KC19" i="102"/>
  <c r="KD19" i="102"/>
  <c r="KE19" i="102"/>
  <c r="KF19" i="102"/>
  <c r="KG19" i="102"/>
  <c r="KH19" i="102"/>
  <c r="KI19" i="102"/>
  <c r="KJ19" i="102"/>
  <c r="KK19" i="102"/>
  <c r="KL19" i="102"/>
  <c r="KM19" i="102"/>
  <c r="KN19" i="102"/>
  <c r="KO19" i="102"/>
  <c r="KP19" i="102"/>
  <c r="KQ19" i="102"/>
  <c r="KR19" i="102"/>
  <c r="KS19" i="102"/>
  <c r="KT19" i="102"/>
  <c r="KU19" i="102"/>
  <c r="KV19" i="102"/>
  <c r="KW19" i="102"/>
  <c r="KX19" i="102"/>
  <c r="KY19" i="102"/>
  <c r="KZ19" i="102"/>
  <c r="LA19" i="102"/>
  <c r="LB19" i="102"/>
  <c r="LC19" i="102"/>
  <c r="LD19" i="102"/>
  <c r="LE19" i="102"/>
  <c r="LF19" i="102"/>
  <c r="LG19" i="102"/>
  <c r="LH19" i="102"/>
  <c r="LI19" i="102"/>
  <c r="LJ19" i="102"/>
  <c r="LK19" i="102"/>
  <c r="LL19" i="102"/>
  <c r="LM19" i="102"/>
  <c r="LN19" i="102"/>
  <c r="LO19" i="102"/>
  <c r="LP19" i="102"/>
  <c r="LQ19" i="102"/>
  <c r="LR19" i="102"/>
  <c r="LS19" i="102"/>
  <c r="LT19" i="102"/>
  <c r="LU19" i="102"/>
  <c r="LV19" i="102"/>
  <c r="LW19" i="102"/>
  <c r="LX19" i="102"/>
  <c r="LY19" i="102"/>
  <c r="LZ19" i="102"/>
  <c r="MA19" i="102"/>
  <c r="MB19" i="102"/>
  <c r="MC19" i="102"/>
  <c r="MD19" i="102"/>
  <c r="ME19" i="102"/>
  <c r="MF19" i="102"/>
  <c r="MG19" i="102"/>
  <c r="MH19" i="102"/>
  <c r="MI19" i="102"/>
  <c r="MJ19" i="102"/>
  <c r="MK19" i="102"/>
  <c r="G20" i="102"/>
  <c r="H20" i="102"/>
  <c r="I20" i="102"/>
  <c r="J20" i="102"/>
  <c r="K20" i="102"/>
  <c r="L20" i="102"/>
  <c r="M20" i="102"/>
  <c r="N20" i="102"/>
  <c r="O20" i="102"/>
  <c r="P20" i="102"/>
  <c r="Q20" i="102"/>
  <c r="R20" i="102"/>
  <c r="S20" i="102"/>
  <c r="T20" i="102"/>
  <c r="U20" i="102"/>
  <c r="V20" i="102"/>
  <c r="W20" i="102"/>
  <c r="X20" i="102"/>
  <c r="Y20" i="102"/>
  <c r="Z20" i="102"/>
  <c r="AA20" i="102"/>
  <c r="AB20" i="102"/>
  <c r="AC20" i="102"/>
  <c r="AD20" i="102"/>
  <c r="AE20" i="102"/>
  <c r="AF20" i="102"/>
  <c r="AG20" i="102"/>
  <c r="AH20" i="102"/>
  <c r="AI20" i="102"/>
  <c r="AJ20" i="102"/>
  <c r="AK20" i="102"/>
  <c r="AL20" i="102"/>
  <c r="AM20" i="102"/>
  <c r="AN20" i="102"/>
  <c r="AO20" i="102"/>
  <c r="AP20" i="102"/>
  <c r="AQ20" i="102"/>
  <c r="AR20" i="102"/>
  <c r="AS20" i="102"/>
  <c r="AT20" i="102"/>
  <c r="AU20" i="102"/>
  <c r="AV20" i="102"/>
  <c r="AW20" i="102"/>
  <c r="AX20" i="102"/>
  <c r="AY20" i="102"/>
  <c r="AZ20" i="102"/>
  <c r="BA20" i="102"/>
  <c r="BB20" i="102"/>
  <c r="BC20" i="102"/>
  <c r="BD20" i="102"/>
  <c r="BE20" i="102"/>
  <c r="BF20" i="102"/>
  <c r="BG20" i="102"/>
  <c r="BH20" i="102"/>
  <c r="BI20" i="102"/>
  <c r="BJ20" i="102"/>
  <c r="BK20" i="102"/>
  <c r="BL20" i="102"/>
  <c r="BM20" i="102"/>
  <c r="BN20" i="102"/>
  <c r="BO20" i="102"/>
  <c r="BP20" i="102"/>
  <c r="BQ20" i="102"/>
  <c r="BR20" i="102"/>
  <c r="BS20" i="102"/>
  <c r="BT20" i="102"/>
  <c r="BU20" i="102"/>
  <c r="BV20" i="102"/>
  <c r="BW20" i="102"/>
  <c r="BX20" i="102"/>
  <c r="BY20" i="102"/>
  <c r="BZ20" i="102"/>
  <c r="CA20" i="102"/>
  <c r="CB20" i="102"/>
  <c r="CC20" i="102"/>
  <c r="CD20" i="102"/>
  <c r="CE20" i="102"/>
  <c r="CF20" i="102"/>
  <c r="CG20" i="102"/>
  <c r="CH20" i="102"/>
  <c r="CI20" i="102"/>
  <c r="CJ20" i="102"/>
  <c r="CK20" i="102"/>
  <c r="CL20" i="102"/>
  <c r="CM20" i="102"/>
  <c r="CN20" i="102"/>
  <c r="CO20" i="102"/>
  <c r="CP20" i="102"/>
  <c r="CQ20" i="102"/>
  <c r="CR20" i="102"/>
  <c r="CS20" i="102"/>
  <c r="CT20" i="102"/>
  <c r="CU20" i="102"/>
  <c r="CV20" i="102"/>
  <c r="CW20" i="102"/>
  <c r="CX20" i="102"/>
  <c r="CY20" i="102"/>
  <c r="CZ20" i="102"/>
  <c r="DA20" i="102"/>
  <c r="DB20" i="102"/>
  <c r="DC20" i="102"/>
  <c r="DD20" i="102"/>
  <c r="DE20" i="102"/>
  <c r="DF20" i="102"/>
  <c r="DG20" i="102"/>
  <c r="DH20" i="102"/>
  <c r="DI20" i="102"/>
  <c r="DJ20" i="102"/>
  <c r="DK20" i="102"/>
  <c r="DL20" i="102"/>
  <c r="DM20" i="102"/>
  <c r="DN20" i="102"/>
  <c r="DO20" i="102"/>
  <c r="DP20" i="102"/>
  <c r="DQ20" i="102"/>
  <c r="DR20" i="102"/>
  <c r="DS20" i="102"/>
  <c r="DT20" i="102"/>
  <c r="DU20" i="102"/>
  <c r="DV20" i="102"/>
  <c r="DW20" i="102"/>
  <c r="DX20" i="102"/>
  <c r="DY20" i="102"/>
  <c r="DZ20" i="102"/>
  <c r="EA20" i="102"/>
  <c r="EB20" i="102"/>
  <c r="EC20" i="102"/>
  <c r="ED20" i="102"/>
  <c r="EE20" i="102"/>
  <c r="EF20" i="102"/>
  <c r="EG20" i="102"/>
  <c r="EH20" i="102"/>
  <c r="EI20" i="102"/>
  <c r="EJ20" i="102"/>
  <c r="EK20" i="102"/>
  <c r="EL20" i="102"/>
  <c r="EM20" i="102"/>
  <c r="EN20" i="102"/>
  <c r="EO20" i="102"/>
  <c r="EP20" i="102"/>
  <c r="EQ20" i="102"/>
  <c r="ER20" i="102"/>
  <c r="ES20" i="102"/>
  <c r="ET20" i="102"/>
  <c r="EU20" i="102"/>
  <c r="EV20" i="102"/>
  <c r="EW20" i="102"/>
  <c r="EX20" i="102"/>
  <c r="EY20" i="102"/>
  <c r="EZ20" i="102"/>
  <c r="FA20" i="102"/>
  <c r="FB20" i="102"/>
  <c r="FC20" i="102"/>
  <c r="FD20" i="102"/>
  <c r="FE20" i="102"/>
  <c r="FF20" i="102"/>
  <c r="FG20" i="102"/>
  <c r="FH20" i="102"/>
  <c r="FI20" i="102"/>
  <c r="FJ20" i="102"/>
  <c r="FK20" i="102"/>
  <c r="FL20" i="102"/>
  <c r="FM20" i="102"/>
  <c r="FN20" i="102"/>
  <c r="FO20" i="102"/>
  <c r="FP20" i="102"/>
  <c r="FQ20" i="102"/>
  <c r="FR20" i="102"/>
  <c r="FS20" i="102"/>
  <c r="FT20" i="102"/>
  <c r="FU20" i="102"/>
  <c r="FV20" i="102"/>
  <c r="FW20" i="102"/>
  <c r="FX20" i="102"/>
  <c r="FY20" i="102"/>
  <c r="FZ20" i="102"/>
  <c r="GA20" i="102"/>
  <c r="GB20" i="102"/>
  <c r="GC20" i="102"/>
  <c r="GD20" i="102"/>
  <c r="GE20" i="102"/>
  <c r="GF20" i="102"/>
  <c r="GG20" i="102"/>
  <c r="GH20" i="102"/>
  <c r="GI20" i="102"/>
  <c r="GJ20" i="102"/>
  <c r="GK20" i="102"/>
  <c r="GL20" i="102"/>
  <c r="GM20" i="102"/>
  <c r="GN20" i="102"/>
  <c r="GO20" i="102"/>
  <c r="GP20" i="102"/>
  <c r="GQ20" i="102"/>
  <c r="GR20" i="102"/>
  <c r="GS20" i="102"/>
  <c r="GT20" i="102"/>
  <c r="GU20" i="102"/>
  <c r="GV20" i="102"/>
  <c r="GW20" i="102"/>
  <c r="GX20" i="102"/>
  <c r="GY20" i="102"/>
  <c r="GZ20" i="102"/>
  <c r="HA20" i="102"/>
  <c r="HB20" i="102"/>
  <c r="HC20" i="102"/>
  <c r="HD20" i="102"/>
  <c r="HE20" i="102"/>
  <c r="HF20" i="102"/>
  <c r="HG20" i="102"/>
  <c r="HH20" i="102"/>
  <c r="HI20" i="102"/>
  <c r="HJ20" i="102"/>
  <c r="HK20" i="102"/>
  <c r="HL20" i="102"/>
  <c r="HM20" i="102"/>
  <c r="HN20" i="102"/>
  <c r="HO20" i="102"/>
  <c r="HP20" i="102"/>
  <c r="HQ20" i="102"/>
  <c r="HR20" i="102"/>
  <c r="HS20" i="102"/>
  <c r="HT20" i="102"/>
  <c r="HU20" i="102"/>
  <c r="HV20" i="102"/>
  <c r="HW20" i="102"/>
  <c r="HX20" i="102"/>
  <c r="HY20" i="102"/>
  <c r="HZ20" i="102"/>
  <c r="IA20" i="102"/>
  <c r="IB20" i="102"/>
  <c r="IC20" i="102"/>
  <c r="ID20" i="102"/>
  <c r="IE20" i="102"/>
  <c r="IF20" i="102"/>
  <c r="IG20" i="102"/>
  <c r="IH20" i="102"/>
  <c r="II20" i="102"/>
  <c r="IJ20" i="102"/>
  <c r="IK20" i="102"/>
  <c r="IL20" i="102"/>
  <c r="IM20" i="102"/>
  <c r="IN20" i="102"/>
  <c r="IO20" i="102"/>
  <c r="IP20" i="102"/>
  <c r="IQ20" i="102"/>
  <c r="IR20" i="102"/>
  <c r="IS20" i="102"/>
  <c r="IT20" i="102"/>
  <c r="IU20" i="102"/>
  <c r="IV20" i="102"/>
  <c r="IW20" i="102"/>
  <c r="IX20" i="102"/>
  <c r="IY20" i="102"/>
  <c r="IZ20" i="102"/>
  <c r="JA20" i="102"/>
  <c r="JB20" i="102"/>
  <c r="JC20" i="102"/>
  <c r="JD20" i="102"/>
  <c r="JE20" i="102"/>
  <c r="JF20" i="102"/>
  <c r="JG20" i="102"/>
  <c r="JH20" i="102"/>
  <c r="JI20" i="102"/>
  <c r="JJ20" i="102"/>
  <c r="JK20" i="102"/>
  <c r="JL20" i="102"/>
  <c r="JM20" i="102"/>
  <c r="JN20" i="102"/>
  <c r="JO20" i="102"/>
  <c r="JP20" i="102"/>
  <c r="JQ20" i="102"/>
  <c r="JR20" i="102"/>
  <c r="JS20" i="102"/>
  <c r="JT20" i="102"/>
  <c r="JU20" i="102"/>
  <c r="JV20" i="102"/>
  <c r="JW20" i="102"/>
  <c r="JX20" i="102"/>
  <c r="JY20" i="102"/>
  <c r="JZ20" i="102"/>
  <c r="KA20" i="102"/>
  <c r="KB20" i="102"/>
  <c r="KC20" i="102"/>
  <c r="KD20" i="102"/>
  <c r="KE20" i="102"/>
  <c r="KF20" i="102"/>
  <c r="KG20" i="102"/>
  <c r="KH20" i="102"/>
  <c r="KI20" i="102"/>
  <c r="KJ20" i="102"/>
  <c r="KK20" i="102"/>
  <c r="KL20" i="102"/>
  <c r="KM20" i="102"/>
  <c r="KN20" i="102"/>
  <c r="KO20" i="102"/>
  <c r="KP20" i="102"/>
  <c r="KQ20" i="102"/>
  <c r="KR20" i="102"/>
  <c r="KS20" i="102"/>
  <c r="KT20" i="102"/>
  <c r="KU20" i="102"/>
  <c r="KV20" i="102"/>
  <c r="KW20" i="102"/>
  <c r="KX20" i="102"/>
  <c r="KY20" i="102"/>
  <c r="KZ20" i="102"/>
  <c r="LA20" i="102"/>
  <c r="LB20" i="102"/>
  <c r="LC20" i="102"/>
  <c r="LD20" i="102"/>
  <c r="LE20" i="102"/>
  <c r="LF20" i="102"/>
  <c r="LG20" i="102"/>
  <c r="LH20" i="102"/>
  <c r="LI20" i="102"/>
  <c r="LJ20" i="102"/>
  <c r="LK20" i="102"/>
  <c r="LL20" i="102"/>
  <c r="LM20" i="102"/>
  <c r="LN20" i="102"/>
  <c r="LO20" i="102"/>
  <c r="LP20" i="102"/>
  <c r="LQ20" i="102"/>
  <c r="LR20" i="102"/>
  <c r="LS20" i="102"/>
  <c r="LT20" i="102"/>
  <c r="LU20" i="102"/>
  <c r="LV20" i="102"/>
  <c r="LW20" i="102"/>
  <c r="LX20" i="102"/>
  <c r="LY20" i="102"/>
  <c r="LZ20" i="102"/>
  <c r="MA20" i="102"/>
  <c r="MB20" i="102"/>
  <c r="MC20" i="102"/>
  <c r="MD20" i="102"/>
  <c r="ME20" i="102"/>
  <c r="MF20" i="102"/>
  <c r="MG20" i="102"/>
  <c r="MH20" i="102"/>
  <c r="MI20" i="102"/>
  <c r="MJ20" i="102"/>
  <c r="MK20" i="102"/>
  <c r="G21" i="102"/>
  <c r="H21" i="102"/>
  <c r="I21" i="102"/>
  <c r="J21" i="102"/>
  <c r="K21" i="102"/>
  <c r="L21" i="102"/>
  <c r="M21" i="102"/>
  <c r="N21" i="102"/>
  <c r="O21" i="102"/>
  <c r="P21" i="102"/>
  <c r="Q21" i="102"/>
  <c r="R21" i="102"/>
  <c r="S21" i="102"/>
  <c r="T21" i="102"/>
  <c r="U21" i="102"/>
  <c r="V21" i="102"/>
  <c r="W21" i="102"/>
  <c r="X21" i="102"/>
  <c r="Y21" i="102"/>
  <c r="Z21" i="102"/>
  <c r="AA21" i="102"/>
  <c r="AB21" i="102"/>
  <c r="AC21" i="102"/>
  <c r="AD21" i="102"/>
  <c r="AE21" i="102"/>
  <c r="AF21" i="102"/>
  <c r="AG21" i="102"/>
  <c r="AH21" i="102"/>
  <c r="AI21" i="102"/>
  <c r="AJ21" i="102"/>
  <c r="AK21" i="102"/>
  <c r="AL21" i="102"/>
  <c r="AM21" i="102"/>
  <c r="AN21" i="102"/>
  <c r="AO21" i="102"/>
  <c r="AP21" i="102"/>
  <c r="AQ21" i="102"/>
  <c r="AR21" i="102"/>
  <c r="AS21" i="102"/>
  <c r="AT21" i="102"/>
  <c r="AU21" i="102"/>
  <c r="AV21" i="102"/>
  <c r="AW21" i="102"/>
  <c r="AX21" i="102"/>
  <c r="AY21" i="102"/>
  <c r="AZ21" i="102"/>
  <c r="BA21" i="102"/>
  <c r="BB21" i="102"/>
  <c r="BC21" i="102"/>
  <c r="BD21" i="102"/>
  <c r="BE21" i="102"/>
  <c r="BF21" i="102"/>
  <c r="BG21" i="102"/>
  <c r="BH21" i="102"/>
  <c r="BI21" i="102"/>
  <c r="BJ21" i="102"/>
  <c r="BK21" i="102"/>
  <c r="BL21" i="102"/>
  <c r="BM21" i="102"/>
  <c r="BN21" i="102"/>
  <c r="BO21" i="102"/>
  <c r="BP21" i="102"/>
  <c r="BQ21" i="102"/>
  <c r="BR21" i="102"/>
  <c r="BS21" i="102"/>
  <c r="BT21" i="102"/>
  <c r="BU21" i="102"/>
  <c r="BV21" i="102"/>
  <c r="BW21" i="102"/>
  <c r="BX21" i="102"/>
  <c r="BY21" i="102"/>
  <c r="BZ21" i="102"/>
  <c r="CA21" i="102"/>
  <c r="CB21" i="102"/>
  <c r="CC21" i="102"/>
  <c r="CD21" i="102"/>
  <c r="CE21" i="102"/>
  <c r="CF21" i="102"/>
  <c r="CG21" i="102"/>
  <c r="CH21" i="102"/>
  <c r="CI21" i="102"/>
  <c r="CJ21" i="102"/>
  <c r="CK21" i="102"/>
  <c r="CL21" i="102"/>
  <c r="CM21" i="102"/>
  <c r="CN21" i="102"/>
  <c r="CO21" i="102"/>
  <c r="CP21" i="102"/>
  <c r="CQ21" i="102"/>
  <c r="CR21" i="102"/>
  <c r="CS21" i="102"/>
  <c r="CT21" i="102"/>
  <c r="CU21" i="102"/>
  <c r="CV21" i="102"/>
  <c r="CW21" i="102"/>
  <c r="CX21" i="102"/>
  <c r="CY21" i="102"/>
  <c r="CZ21" i="102"/>
  <c r="DA21" i="102"/>
  <c r="DB21" i="102"/>
  <c r="DC21" i="102"/>
  <c r="DD21" i="102"/>
  <c r="DE21" i="102"/>
  <c r="DF21" i="102"/>
  <c r="DG21" i="102"/>
  <c r="DH21" i="102"/>
  <c r="DI21" i="102"/>
  <c r="DJ21" i="102"/>
  <c r="DK21" i="102"/>
  <c r="DL21" i="102"/>
  <c r="DM21" i="102"/>
  <c r="DN21" i="102"/>
  <c r="DO21" i="102"/>
  <c r="DP21" i="102"/>
  <c r="DQ21" i="102"/>
  <c r="DR21" i="102"/>
  <c r="DS21" i="102"/>
  <c r="DT21" i="102"/>
  <c r="DU21" i="102"/>
  <c r="DV21" i="102"/>
  <c r="DW21" i="102"/>
  <c r="DX21" i="102"/>
  <c r="DY21" i="102"/>
  <c r="DZ21" i="102"/>
  <c r="EA21" i="102"/>
  <c r="EB21" i="102"/>
  <c r="EC21" i="102"/>
  <c r="ED21" i="102"/>
  <c r="EE21" i="102"/>
  <c r="EF21" i="102"/>
  <c r="EG21" i="102"/>
  <c r="EH21" i="102"/>
  <c r="EI21" i="102"/>
  <c r="EJ21" i="102"/>
  <c r="EK21" i="102"/>
  <c r="EL21" i="102"/>
  <c r="EM21" i="102"/>
  <c r="EN21" i="102"/>
  <c r="EO21" i="102"/>
  <c r="EP21" i="102"/>
  <c r="EQ21" i="102"/>
  <c r="ER21" i="102"/>
  <c r="ES21" i="102"/>
  <c r="ET21" i="102"/>
  <c r="EU21" i="102"/>
  <c r="EV21" i="102"/>
  <c r="EW21" i="102"/>
  <c r="EX21" i="102"/>
  <c r="EY21" i="102"/>
  <c r="EZ21" i="102"/>
  <c r="FA21" i="102"/>
  <c r="FB21" i="102"/>
  <c r="FC21" i="102"/>
  <c r="FD21" i="102"/>
  <c r="FE21" i="102"/>
  <c r="FF21" i="102"/>
  <c r="FG21" i="102"/>
  <c r="FH21" i="102"/>
  <c r="FI21" i="102"/>
  <c r="FJ21" i="102"/>
  <c r="FK21" i="102"/>
  <c r="FL21" i="102"/>
  <c r="FM21" i="102"/>
  <c r="FN21" i="102"/>
  <c r="FO21" i="102"/>
  <c r="FP21" i="102"/>
  <c r="FQ21" i="102"/>
  <c r="FR21" i="102"/>
  <c r="FS21" i="102"/>
  <c r="FT21" i="102"/>
  <c r="FU21" i="102"/>
  <c r="FV21" i="102"/>
  <c r="FW21" i="102"/>
  <c r="FX21" i="102"/>
  <c r="FY21" i="102"/>
  <c r="FZ21" i="102"/>
  <c r="GA21" i="102"/>
  <c r="GB21" i="102"/>
  <c r="GC21" i="102"/>
  <c r="GD21" i="102"/>
  <c r="GE21" i="102"/>
  <c r="GF21" i="102"/>
  <c r="GG21" i="102"/>
  <c r="GH21" i="102"/>
  <c r="GI21" i="102"/>
  <c r="GJ21" i="102"/>
  <c r="GK21" i="102"/>
  <c r="GL21" i="102"/>
  <c r="GM21" i="102"/>
  <c r="GN21" i="102"/>
  <c r="GO21" i="102"/>
  <c r="GP21" i="102"/>
  <c r="GQ21" i="102"/>
  <c r="GR21" i="102"/>
  <c r="GS21" i="102"/>
  <c r="GT21" i="102"/>
  <c r="GU21" i="102"/>
  <c r="GV21" i="102"/>
  <c r="GW21" i="102"/>
  <c r="GX21" i="102"/>
  <c r="GY21" i="102"/>
  <c r="GZ21" i="102"/>
  <c r="HA21" i="102"/>
  <c r="HB21" i="102"/>
  <c r="HC21" i="102"/>
  <c r="HD21" i="102"/>
  <c r="HE21" i="102"/>
  <c r="HF21" i="102"/>
  <c r="HG21" i="102"/>
  <c r="HH21" i="102"/>
  <c r="HI21" i="102"/>
  <c r="HJ21" i="102"/>
  <c r="HK21" i="102"/>
  <c r="HL21" i="102"/>
  <c r="HM21" i="102"/>
  <c r="HN21" i="102"/>
  <c r="HO21" i="102"/>
  <c r="HP21" i="102"/>
  <c r="HQ21" i="102"/>
  <c r="HR21" i="102"/>
  <c r="HS21" i="102"/>
  <c r="HT21" i="102"/>
  <c r="HU21" i="102"/>
  <c r="HV21" i="102"/>
  <c r="HW21" i="102"/>
  <c r="HX21" i="102"/>
  <c r="HY21" i="102"/>
  <c r="HZ21" i="102"/>
  <c r="IA21" i="102"/>
  <c r="IB21" i="102"/>
  <c r="IC21" i="102"/>
  <c r="ID21" i="102"/>
  <c r="IE21" i="102"/>
  <c r="IF21" i="102"/>
  <c r="IG21" i="102"/>
  <c r="IH21" i="102"/>
  <c r="II21" i="102"/>
  <c r="IJ21" i="102"/>
  <c r="IK21" i="102"/>
  <c r="IL21" i="102"/>
  <c r="IM21" i="102"/>
  <c r="IN21" i="102"/>
  <c r="IO21" i="102"/>
  <c r="IP21" i="102"/>
  <c r="IQ21" i="102"/>
  <c r="IR21" i="102"/>
  <c r="IS21" i="102"/>
  <c r="IT21" i="102"/>
  <c r="IU21" i="102"/>
  <c r="IV21" i="102"/>
  <c r="IW21" i="102"/>
  <c r="IX21" i="102"/>
  <c r="IY21" i="102"/>
  <c r="IZ21" i="102"/>
  <c r="JA21" i="102"/>
  <c r="JB21" i="102"/>
  <c r="JC21" i="102"/>
  <c r="JD21" i="102"/>
  <c r="JE21" i="102"/>
  <c r="JF21" i="102"/>
  <c r="JG21" i="102"/>
  <c r="JH21" i="102"/>
  <c r="JI21" i="102"/>
  <c r="JJ21" i="102"/>
  <c r="JK21" i="102"/>
  <c r="JL21" i="102"/>
  <c r="JM21" i="102"/>
  <c r="JN21" i="102"/>
  <c r="JO21" i="102"/>
  <c r="JP21" i="102"/>
  <c r="JQ21" i="102"/>
  <c r="JR21" i="102"/>
  <c r="JS21" i="102"/>
  <c r="JT21" i="102"/>
  <c r="JU21" i="102"/>
  <c r="JV21" i="102"/>
  <c r="JW21" i="102"/>
  <c r="JX21" i="102"/>
  <c r="JY21" i="102"/>
  <c r="JZ21" i="102"/>
  <c r="KA21" i="102"/>
  <c r="KB21" i="102"/>
  <c r="KC21" i="102"/>
  <c r="KD21" i="102"/>
  <c r="KE21" i="102"/>
  <c r="KF21" i="102"/>
  <c r="KG21" i="102"/>
  <c r="KH21" i="102"/>
  <c r="KI21" i="102"/>
  <c r="KJ21" i="102"/>
  <c r="KK21" i="102"/>
  <c r="KL21" i="102"/>
  <c r="KM21" i="102"/>
  <c r="KN21" i="102"/>
  <c r="KO21" i="102"/>
  <c r="KP21" i="102"/>
  <c r="KQ21" i="102"/>
  <c r="KR21" i="102"/>
  <c r="KS21" i="102"/>
  <c r="KT21" i="102"/>
  <c r="KU21" i="102"/>
  <c r="KV21" i="102"/>
  <c r="KW21" i="102"/>
  <c r="KX21" i="102"/>
  <c r="KY21" i="102"/>
  <c r="KZ21" i="102"/>
  <c r="LA21" i="102"/>
  <c r="LB21" i="102"/>
  <c r="LC21" i="102"/>
  <c r="LD21" i="102"/>
  <c r="LE21" i="102"/>
  <c r="LF21" i="102"/>
  <c r="LG21" i="102"/>
  <c r="LH21" i="102"/>
  <c r="LI21" i="102"/>
  <c r="LJ21" i="102"/>
  <c r="LK21" i="102"/>
  <c r="LL21" i="102"/>
  <c r="LM21" i="102"/>
  <c r="LN21" i="102"/>
  <c r="LO21" i="102"/>
  <c r="LP21" i="102"/>
  <c r="LQ21" i="102"/>
  <c r="LR21" i="102"/>
  <c r="LS21" i="102"/>
  <c r="LT21" i="102"/>
  <c r="LU21" i="102"/>
  <c r="LV21" i="102"/>
  <c r="LW21" i="102"/>
  <c r="LX21" i="102"/>
  <c r="LY21" i="102"/>
  <c r="LZ21" i="102"/>
  <c r="MA21" i="102"/>
  <c r="MB21" i="102"/>
  <c r="MC21" i="102"/>
  <c r="MD21" i="102"/>
  <c r="ME21" i="102"/>
  <c r="MF21" i="102"/>
  <c r="MG21" i="102"/>
  <c r="MH21" i="102"/>
  <c r="MI21" i="102"/>
  <c r="MJ21" i="102"/>
  <c r="MK21" i="102"/>
  <c r="G22" i="102"/>
  <c r="H22" i="102"/>
  <c r="I22" i="102"/>
  <c r="J22" i="102"/>
  <c r="K22" i="102"/>
  <c r="L22" i="102"/>
  <c r="M22" i="102"/>
  <c r="N22" i="102"/>
  <c r="O22" i="102"/>
  <c r="P22" i="102"/>
  <c r="Q22" i="102"/>
  <c r="R22" i="102"/>
  <c r="S22" i="102"/>
  <c r="T22" i="102"/>
  <c r="U22" i="102"/>
  <c r="V22" i="102"/>
  <c r="W22" i="102"/>
  <c r="X22" i="102"/>
  <c r="Y22" i="102"/>
  <c r="Z22" i="102"/>
  <c r="AA22" i="102"/>
  <c r="AB22" i="102"/>
  <c r="AC22" i="102"/>
  <c r="AD22" i="102"/>
  <c r="AE22" i="102"/>
  <c r="AF22" i="102"/>
  <c r="AG22" i="102"/>
  <c r="AH22" i="102"/>
  <c r="AI22" i="102"/>
  <c r="AJ22" i="102"/>
  <c r="AK22" i="102"/>
  <c r="AL22" i="102"/>
  <c r="AM22" i="102"/>
  <c r="AN22" i="102"/>
  <c r="AO22" i="102"/>
  <c r="AP22" i="102"/>
  <c r="AQ22" i="102"/>
  <c r="AR22" i="102"/>
  <c r="AS22" i="102"/>
  <c r="AT22" i="102"/>
  <c r="AU22" i="102"/>
  <c r="AV22" i="102"/>
  <c r="AW22" i="102"/>
  <c r="AX22" i="102"/>
  <c r="AY22" i="102"/>
  <c r="AZ22" i="102"/>
  <c r="BA22" i="102"/>
  <c r="BB22" i="102"/>
  <c r="BC22" i="102"/>
  <c r="BD22" i="102"/>
  <c r="BE22" i="102"/>
  <c r="BF22" i="102"/>
  <c r="BG22" i="102"/>
  <c r="BH22" i="102"/>
  <c r="BI22" i="102"/>
  <c r="BJ22" i="102"/>
  <c r="BK22" i="102"/>
  <c r="BL22" i="102"/>
  <c r="BM22" i="102"/>
  <c r="BN22" i="102"/>
  <c r="BO22" i="102"/>
  <c r="BP22" i="102"/>
  <c r="BQ22" i="102"/>
  <c r="BR22" i="102"/>
  <c r="BS22" i="102"/>
  <c r="BT22" i="102"/>
  <c r="BU22" i="102"/>
  <c r="BV22" i="102"/>
  <c r="BW22" i="102"/>
  <c r="BX22" i="102"/>
  <c r="BY22" i="102"/>
  <c r="BZ22" i="102"/>
  <c r="CA22" i="102"/>
  <c r="CB22" i="102"/>
  <c r="CC22" i="102"/>
  <c r="CD22" i="102"/>
  <c r="CE22" i="102"/>
  <c r="CF22" i="102"/>
  <c r="CG22" i="102"/>
  <c r="CH22" i="102"/>
  <c r="CI22" i="102"/>
  <c r="CJ22" i="102"/>
  <c r="CK22" i="102"/>
  <c r="CL22" i="102"/>
  <c r="CM22" i="102"/>
  <c r="CN22" i="102"/>
  <c r="CO22" i="102"/>
  <c r="CP22" i="102"/>
  <c r="CQ22" i="102"/>
  <c r="CR22" i="102"/>
  <c r="CS22" i="102"/>
  <c r="CT22" i="102"/>
  <c r="CU22" i="102"/>
  <c r="CV22" i="102"/>
  <c r="CW22" i="102"/>
  <c r="CX22" i="102"/>
  <c r="CY22" i="102"/>
  <c r="CZ22" i="102"/>
  <c r="DA22" i="102"/>
  <c r="DB22" i="102"/>
  <c r="DC22" i="102"/>
  <c r="DD22" i="102"/>
  <c r="DE22" i="102"/>
  <c r="DF22" i="102"/>
  <c r="DG22" i="102"/>
  <c r="DH22" i="102"/>
  <c r="DI22" i="102"/>
  <c r="DJ22" i="102"/>
  <c r="DK22" i="102"/>
  <c r="DL22" i="102"/>
  <c r="DM22" i="102"/>
  <c r="DN22" i="102"/>
  <c r="DO22" i="102"/>
  <c r="DP22" i="102"/>
  <c r="DQ22" i="102"/>
  <c r="DR22" i="102"/>
  <c r="DS22" i="102"/>
  <c r="DT22" i="102"/>
  <c r="DU22" i="102"/>
  <c r="DV22" i="102"/>
  <c r="DW22" i="102"/>
  <c r="DX22" i="102"/>
  <c r="DY22" i="102"/>
  <c r="DZ22" i="102"/>
  <c r="EA22" i="102"/>
  <c r="EB22" i="102"/>
  <c r="EC22" i="102"/>
  <c r="ED22" i="102"/>
  <c r="EE22" i="102"/>
  <c r="EF22" i="102"/>
  <c r="EG22" i="102"/>
  <c r="EH22" i="102"/>
  <c r="EI22" i="102"/>
  <c r="EJ22" i="102"/>
  <c r="EK22" i="102"/>
  <c r="EL22" i="102"/>
  <c r="EM22" i="102"/>
  <c r="EN22" i="102"/>
  <c r="EO22" i="102"/>
  <c r="EP22" i="102"/>
  <c r="EQ22" i="102"/>
  <c r="ER22" i="102"/>
  <c r="ES22" i="102"/>
  <c r="ET22" i="102"/>
  <c r="EU22" i="102"/>
  <c r="EV22" i="102"/>
  <c r="EW22" i="102"/>
  <c r="EX22" i="102"/>
  <c r="EY22" i="102"/>
  <c r="EZ22" i="102"/>
  <c r="FA22" i="102"/>
  <c r="FB22" i="102"/>
  <c r="FC22" i="102"/>
  <c r="FD22" i="102"/>
  <c r="FE22" i="102"/>
  <c r="FF22" i="102"/>
  <c r="FG22" i="102"/>
  <c r="FH22" i="102"/>
  <c r="FI22" i="102"/>
  <c r="FJ22" i="102"/>
  <c r="FK22" i="102"/>
  <c r="FL22" i="102"/>
  <c r="FM22" i="102"/>
  <c r="FN22" i="102"/>
  <c r="FO22" i="102"/>
  <c r="FP22" i="102"/>
  <c r="FQ22" i="102"/>
  <c r="FR22" i="102"/>
  <c r="FS22" i="102"/>
  <c r="FT22" i="102"/>
  <c r="FU22" i="102"/>
  <c r="FV22" i="102"/>
  <c r="FW22" i="102"/>
  <c r="FX22" i="102"/>
  <c r="FY22" i="102"/>
  <c r="FZ22" i="102"/>
  <c r="GA22" i="102"/>
  <c r="GB22" i="102"/>
  <c r="GC22" i="102"/>
  <c r="GD22" i="102"/>
  <c r="GE22" i="102"/>
  <c r="GF22" i="102"/>
  <c r="GG22" i="102"/>
  <c r="GH22" i="102"/>
  <c r="GI22" i="102"/>
  <c r="GJ22" i="102"/>
  <c r="GK22" i="102"/>
  <c r="GL22" i="102"/>
  <c r="GM22" i="102"/>
  <c r="GN22" i="102"/>
  <c r="GO22" i="102"/>
  <c r="GP22" i="102"/>
  <c r="GQ22" i="102"/>
  <c r="GR22" i="102"/>
  <c r="GS22" i="102"/>
  <c r="GT22" i="102"/>
  <c r="GU22" i="102"/>
  <c r="GV22" i="102"/>
  <c r="GW22" i="102"/>
  <c r="GX22" i="102"/>
  <c r="GY22" i="102"/>
  <c r="GZ22" i="102"/>
  <c r="HA22" i="102"/>
  <c r="HB22" i="102"/>
  <c r="HC22" i="102"/>
  <c r="HD22" i="102"/>
  <c r="HE22" i="102"/>
  <c r="HF22" i="102"/>
  <c r="HG22" i="102"/>
  <c r="HH22" i="102"/>
  <c r="HI22" i="102"/>
  <c r="HJ22" i="102"/>
  <c r="HK22" i="102"/>
  <c r="HL22" i="102"/>
  <c r="HM22" i="102"/>
  <c r="HN22" i="102"/>
  <c r="HO22" i="102"/>
  <c r="HP22" i="102"/>
  <c r="HQ22" i="102"/>
  <c r="HR22" i="102"/>
  <c r="HS22" i="102"/>
  <c r="HT22" i="102"/>
  <c r="HU22" i="102"/>
  <c r="HV22" i="102"/>
  <c r="HW22" i="102"/>
  <c r="HX22" i="102"/>
  <c r="HY22" i="102"/>
  <c r="HZ22" i="102"/>
  <c r="IA22" i="102"/>
  <c r="IB22" i="102"/>
  <c r="IC22" i="102"/>
  <c r="ID22" i="102"/>
  <c r="IE22" i="102"/>
  <c r="IF22" i="102"/>
  <c r="IG22" i="102"/>
  <c r="IH22" i="102"/>
  <c r="II22" i="102"/>
  <c r="IJ22" i="102"/>
  <c r="IK22" i="102"/>
  <c r="IL22" i="102"/>
  <c r="IM22" i="102"/>
  <c r="IN22" i="102"/>
  <c r="IO22" i="102"/>
  <c r="IP22" i="102"/>
  <c r="IQ22" i="102"/>
  <c r="IR22" i="102"/>
  <c r="IS22" i="102"/>
  <c r="IT22" i="102"/>
  <c r="IU22" i="102"/>
  <c r="IV22" i="102"/>
  <c r="IW22" i="102"/>
  <c r="IX22" i="102"/>
  <c r="IY22" i="102"/>
  <c r="IZ22" i="102"/>
  <c r="JA22" i="102"/>
  <c r="JB22" i="102"/>
  <c r="JC22" i="102"/>
  <c r="JD22" i="102"/>
  <c r="JE22" i="102"/>
  <c r="JF22" i="102"/>
  <c r="JG22" i="102"/>
  <c r="JH22" i="102"/>
  <c r="JI22" i="102"/>
  <c r="JJ22" i="102"/>
  <c r="JK22" i="102"/>
  <c r="JL22" i="102"/>
  <c r="JM22" i="102"/>
  <c r="JN22" i="102"/>
  <c r="JO22" i="102"/>
  <c r="JP22" i="102"/>
  <c r="JQ22" i="102"/>
  <c r="JR22" i="102"/>
  <c r="JS22" i="102"/>
  <c r="JT22" i="102"/>
  <c r="JU22" i="102"/>
  <c r="JV22" i="102"/>
  <c r="JW22" i="102"/>
  <c r="JX22" i="102"/>
  <c r="JY22" i="102"/>
  <c r="JZ22" i="102"/>
  <c r="KA22" i="102"/>
  <c r="KB22" i="102"/>
  <c r="KC22" i="102"/>
  <c r="KD22" i="102"/>
  <c r="KE22" i="102"/>
  <c r="KF22" i="102"/>
  <c r="KG22" i="102"/>
  <c r="KH22" i="102"/>
  <c r="KI22" i="102"/>
  <c r="KJ22" i="102"/>
  <c r="KK22" i="102"/>
  <c r="KL22" i="102"/>
  <c r="KM22" i="102"/>
  <c r="KN22" i="102"/>
  <c r="KO22" i="102"/>
  <c r="KP22" i="102"/>
  <c r="KQ22" i="102"/>
  <c r="KR22" i="102"/>
  <c r="KS22" i="102"/>
  <c r="KT22" i="102"/>
  <c r="KU22" i="102"/>
  <c r="KV22" i="102"/>
  <c r="KW22" i="102"/>
  <c r="KX22" i="102"/>
  <c r="KY22" i="102"/>
  <c r="KZ22" i="102"/>
  <c r="LA22" i="102"/>
  <c r="LB22" i="102"/>
  <c r="LC22" i="102"/>
  <c r="LD22" i="102"/>
  <c r="LE22" i="102"/>
  <c r="LF22" i="102"/>
  <c r="LG22" i="102"/>
  <c r="LH22" i="102"/>
  <c r="LI22" i="102"/>
  <c r="LJ22" i="102"/>
  <c r="LK22" i="102"/>
  <c r="LL22" i="102"/>
  <c r="LM22" i="102"/>
  <c r="LN22" i="102"/>
  <c r="LO22" i="102"/>
  <c r="LP22" i="102"/>
  <c r="LQ22" i="102"/>
  <c r="LR22" i="102"/>
  <c r="LS22" i="102"/>
  <c r="LT22" i="102"/>
  <c r="LU22" i="102"/>
  <c r="LV22" i="102"/>
  <c r="LW22" i="102"/>
  <c r="LX22" i="102"/>
  <c r="LY22" i="102"/>
  <c r="LZ22" i="102"/>
  <c r="MA22" i="102"/>
  <c r="MB22" i="102"/>
  <c r="MC22" i="102"/>
  <c r="MD22" i="102"/>
  <c r="ME22" i="102"/>
  <c r="MF22" i="102"/>
  <c r="MG22" i="102"/>
  <c r="MH22" i="102"/>
  <c r="MI22" i="102"/>
  <c r="MJ22" i="102"/>
  <c r="MK22" i="102"/>
  <c r="G23" i="102"/>
  <c r="H23" i="102"/>
  <c r="I23" i="102"/>
  <c r="J23" i="102"/>
  <c r="K23" i="102"/>
  <c r="L23" i="102"/>
  <c r="M23" i="102"/>
  <c r="N23" i="102"/>
  <c r="O23" i="102"/>
  <c r="P23" i="102"/>
  <c r="Q23" i="102"/>
  <c r="R23" i="102"/>
  <c r="S23" i="102"/>
  <c r="T23" i="102"/>
  <c r="U23" i="102"/>
  <c r="V23" i="102"/>
  <c r="W23" i="102"/>
  <c r="X23" i="102"/>
  <c r="Y23" i="102"/>
  <c r="Z23" i="102"/>
  <c r="AA23" i="102"/>
  <c r="AB23" i="102"/>
  <c r="AC23" i="102"/>
  <c r="AD23" i="102"/>
  <c r="AE23" i="102"/>
  <c r="AF23" i="102"/>
  <c r="AG23" i="102"/>
  <c r="AH23" i="102"/>
  <c r="AI23" i="102"/>
  <c r="AJ23" i="102"/>
  <c r="AK23" i="102"/>
  <c r="AL23" i="102"/>
  <c r="AM23" i="102"/>
  <c r="AN23" i="102"/>
  <c r="AO23" i="102"/>
  <c r="AP23" i="102"/>
  <c r="AQ23" i="102"/>
  <c r="AR23" i="102"/>
  <c r="AS23" i="102"/>
  <c r="AT23" i="102"/>
  <c r="AU23" i="102"/>
  <c r="AV23" i="102"/>
  <c r="AW23" i="102"/>
  <c r="AX23" i="102"/>
  <c r="AY23" i="102"/>
  <c r="AZ23" i="102"/>
  <c r="BA23" i="102"/>
  <c r="BB23" i="102"/>
  <c r="BC23" i="102"/>
  <c r="BD23" i="102"/>
  <c r="BE23" i="102"/>
  <c r="BF23" i="102"/>
  <c r="BG23" i="102"/>
  <c r="BH23" i="102"/>
  <c r="BI23" i="102"/>
  <c r="BJ23" i="102"/>
  <c r="BK23" i="102"/>
  <c r="BL23" i="102"/>
  <c r="BM23" i="102"/>
  <c r="BN23" i="102"/>
  <c r="BO23" i="102"/>
  <c r="BP23" i="102"/>
  <c r="BQ23" i="102"/>
  <c r="BR23" i="102"/>
  <c r="BS23" i="102"/>
  <c r="BT23" i="102"/>
  <c r="BU23" i="102"/>
  <c r="BV23" i="102"/>
  <c r="BW23" i="102"/>
  <c r="BX23" i="102"/>
  <c r="BY23" i="102"/>
  <c r="BZ23" i="102"/>
  <c r="CA23" i="102"/>
  <c r="CB23" i="102"/>
  <c r="CC23" i="102"/>
  <c r="CD23" i="102"/>
  <c r="CE23" i="102"/>
  <c r="CF23" i="102"/>
  <c r="CG23" i="102"/>
  <c r="CH23" i="102"/>
  <c r="CI23" i="102"/>
  <c r="CJ23" i="102"/>
  <c r="CK23" i="102"/>
  <c r="CL23" i="102"/>
  <c r="CM23" i="102"/>
  <c r="CN23" i="102"/>
  <c r="CO23" i="102"/>
  <c r="CP23" i="102"/>
  <c r="CQ23" i="102"/>
  <c r="CR23" i="102"/>
  <c r="CS23" i="102"/>
  <c r="CT23" i="102"/>
  <c r="CU23" i="102"/>
  <c r="CV23" i="102"/>
  <c r="CW23" i="102"/>
  <c r="CX23" i="102"/>
  <c r="CY23" i="102"/>
  <c r="CZ23" i="102"/>
  <c r="DA23" i="102"/>
  <c r="DB23" i="102"/>
  <c r="DC23" i="102"/>
  <c r="DD23" i="102"/>
  <c r="DE23" i="102"/>
  <c r="DF23" i="102"/>
  <c r="DG23" i="102"/>
  <c r="DH23" i="102"/>
  <c r="DI23" i="102"/>
  <c r="DJ23" i="102"/>
  <c r="DK23" i="102"/>
  <c r="DL23" i="102"/>
  <c r="DM23" i="102"/>
  <c r="DN23" i="102"/>
  <c r="DO23" i="102"/>
  <c r="DP23" i="102"/>
  <c r="DQ23" i="102"/>
  <c r="DR23" i="102"/>
  <c r="DS23" i="102"/>
  <c r="DT23" i="102"/>
  <c r="DU23" i="102"/>
  <c r="DV23" i="102"/>
  <c r="DW23" i="102"/>
  <c r="DX23" i="102"/>
  <c r="DY23" i="102"/>
  <c r="DZ23" i="102"/>
  <c r="EA23" i="102"/>
  <c r="EB23" i="102"/>
  <c r="EC23" i="102"/>
  <c r="ED23" i="102"/>
  <c r="EE23" i="102"/>
  <c r="EF23" i="102"/>
  <c r="EG23" i="102"/>
  <c r="EH23" i="102"/>
  <c r="EI23" i="102"/>
  <c r="EJ23" i="102"/>
  <c r="EK23" i="102"/>
  <c r="EL23" i="102"/>
  <c r="EM23" i="102"/>
  <c r="EN23" i="102"/>
  <c r="EO23" i="102"/>
  <c r="EP23" i="102"/>
  <c r="EQ23" i="102"/>
  <c r="ER23" i="102"/>
  <c r="ES23" i="102"/>
  <c r="ET23" i="102"/>
  <c r="EU23" i="102"/>
  <c r="EV23" i="102"/>
  <c r="EW23" i="102"/>
  <c r="EX23" i="102"/>
  <c r="EY23" i="102"/>
  <c r="EZ23" i="102"/>
  <c r="FA23" i="102"/>
  <c r="FB23" i="102"/>
  <c r="FC23" i="102"/>
  <c r="FD23" i="102"/>
  <c r="FE23" i="102"/>
  <c r="FF23" i="102"/>
  <c r="FG23" i="102"/>
  <c r="FH23" i="102"/>
  <c r="FI23" i="102"/>
  <c r="FJ23" i="102"/>
  <c r="FK23" i="102"/>
  <c r="FL23" i="102"/>
  <c r="FM23" i="102"/>
  <c r="FN23" i="102"/>
  <c r="FO23" i="102"/>
  <c r="FP23" i="102"/>
  <c r="FQ23" i="102"/>
  <c r="FR23" i="102"/>
  <c r="FS23" i="102"/>
  <c r="FT23" i="102"/>
  <c r="FU23" i="102"/>
  <c r="FV23" i="102"/>
  <c r="FW23" i="102"/>
  <c r="FX23" i="102"/>
  <c r="FY23" i="102"/>
  <c r="FZ23" i="102"/>
  <c r="GA23" i="102"/>
  <c r="GB23" i="102"/>
  <c r="GC23" i="102"/>
  <c r="GD23" i="102"/>
  <c r="GE23" i="102"/>
  <c r="GF23" i="102"/>
  <c r="GG23" i="102"/>
  <c r="GH23" i="102"/>
  <c r="GI23" i="102"/>
  <c r="GJ23" i="102"/>
  <c r="GK23" i="102"/>
  <c r="GL23" i="102"/>
  <c r="GM23" i="102"/>
  <c r="GN23" i="102"/>
  <c r="GO23" i="102"/>
  <c r="GP23" i="102"/>
  <c r="GQ23" i="102"/>
  <c r="GR23" i="102"/>
  <c r="GS23" i="102"/>
  <c r="GT23" i="102"/>
  <c r="GU23" i="102"/>
  <c r="GV23" i="102"/>
  <c r="GW23" i="102"/>
  <c r="GX23" i="102"/>
  <c r="GY23" i="102"/>
  <c r="GZ23" i="102"/>
  <c r="HA23" i="102"/>
  <c r="HB23" i="102"/>
  <c r="HC23" i="102"/>
  <c r="HD23" i="102"/>
  <c r="HE23" i="102"/>
  <c r="HF23" i="102"/>
  <c r="HG23" i="102"/>
  <c r="HH23" i="102"/>
  <c r="HI23" i="102"/>
  <c r="HJ23" i="102"/>
  <c r="HK23" i="102"/>
  <c r="HL23" i="102"/>
  <c r="HM23" i="102"/>
  <c r="HN23" i="102"/>
  <c r="HO23" i="102"/>
  <c r="HP23" i="102"/>
  <c r="HQ23" i="102"/>
  <c r="HR23" i="102"/>
  <c r="HS23" i="102"/>
  <c r="HT23" i="102"/>
  <c r="HU23" i="102"/>
  <c r="HV23" i="102"/>
  <c r="HW23" i="102"/>
  <c r="HX23" i="102"/>
  <c r="HY23" i="102"/>
  <c r="HZ23" i="102"/>
  <c r="IA23" i="102"/>
  <c r="IB23" i="102"/>
  <c r="IC23" i="102"/>
  <c r="ID23" i="102"/>
  <c r="IE23" i="102"/>
  <c r="IF23" i="102"/>
  <c r="IG23" i="102"/>
  <c r="IH23" i="102"/>
  <c r="II23" i="102"/>
  <c r="IJ23" i="102"/>
  <c r="IK23" i="102"/>
  <c r="IL23" i="102"/>
  <c r="IM23" i="102"/>
  <c r="IN23" i="102"/>
  <c r="IO23" i="102"/>
  <c r="IP23" i="102"/>
  <c r="IQ23" i="102"/>
  <c r="IR23" i="102"/>
  <c r="IS23" i="102"/>
  <c r="IT23" i="102"/>
  <c r="IU23" i="102"/>
  <c r="IV23" i="102"/>
  <c r="IW23" i="102"/>
  <c r="IX23" i="102"/>
  <c r="IY23" i="102"/>
  <c r="IZ23" i="102"/>
  <c r="JA23" i="102"/>
  <c r="JB23" i="102"/>
  <c r="JC23" i="102"/>
  <c r="JD23" i="102"/>
  <c r="JE23" i="102"/>
  <c r="JF23" i="102"/>
  <c r="JG23" i="102"/>
  <c r="JH23" i="102"/>
  <c r="JI23" i="102"/>
  <c r="JJ23" i="102"/>
  <c r="JK23" i="102"/>
  <c r="JL23" i="102"/>
  <c r="JM23" i="102"/>
  <c r="JN23" i="102"/>
  <c r="JO23" i="102"/>
  <c r="JP23" i="102"/>
  <c r="JQ23" i="102"/>
  <c r="JR23" i="102"/>
  <c r="JS23" i="102"/>
  <c r="JT23" i="102"/>
  <c r="JU23" i="102"/>
  <c r="JV23" i="102"/>
  <c r="JW23" i="102"/>
  <c r="JX23" i="102"/>
  <c r="JY23" i="102"/>
  <c r="JZ23" i="102"/>
  <c r="KA23" i="102"/>
  <c r="KB23" i="102"/>
  <c r="KC23" i="102"/>
  <c r="KD23" i="102"/>
  <c r="KE23" i="102"/>
  <c r="KF23" i="102"/>
  <c r="KG23" i="102"/>
  <c r="KH23" i="102"/>
  <c r="KI23" i="102"/>
  <c r="KJ23" i="102"/>
  <c r="KK23" i="102"/>
  <c r="KL23" i="102"/>
  <c r="KM23" i="102"/>
  <c r="KN23" i="102"/>
  <c r="KO23" i="102"/>
  <c r="KP23" i="102"/>
  <c r="KQ23" i="102"/>
  <c r="KR23" i="102"/>
  <c r="KS23" i="102"/>
  <c r="KT23" i="102"/>
  <c r="KU23" i="102"/>
  <c r="KV23" i="102"/>
  <c r="KW23" i="102"/>
  <c r="KX23" i="102"/>
  <c r="KY23" i="102"/>
  <c r="KZ23" i="102"/>
  <c r="LA23" i="102"/>
  <c r="LB23" i="102"/>
  <c r="LC23" i="102"/>
  <c r="LD23" i="102"/>
  <c r="LE23" i="102"/>
  <c r="LF23" i="102"/>
  <c r="LG23" i="102"/>
  <c r="LH23" i="102"/>
  <c r="LI23" i="102"/>
  <c r="LJ23" i="102"/>
  <c r="LK23" i="102"/>
  <c r="LL23" i="102"/>
  <c r="LM23" i="102"/>
  <c r="LN23" i="102"/>
  <c r="LO23" i="102"/>
  <c r="LP23" i="102"/>
  <c r="LQ23" i="102"/>
  <c r="LR23" i="102"/>
  <c r="LS23" i="102"/>
  <c r="LT23" i="102"/>
  <c r="LU23" i="102"/>
  <c r="LV23" i="102"/>
  <c r="LW23" i="102"/>
  <c r="LX23" i="102"/>
  <c r="LY23" i="102"/>
  <c r="LZ23" i="102"/>
  <c r="MA23" i="102"/>
  <c r="MB23" i="102"/>
  <c r="MC23" i="102"/>
  <c r="MD23" i="102"/>
  <c r="ME23" i="102"/>
  <c r="MF23" i="102"/>
  <c r="MG23" i="102"/>
  <c r="MH23" i="102"/>
  <c r="MI23" i="102"/>
  <c r="MJ23" i="102"/>
  <c r="MK23" i="102"/>
  <c r="F23" i="102"/>
  <c r="F22" i="102"/>
  <c r="F21" i="102"/>
  <c r="F20" i="102"/>
  <c r="F19" i="102"/>
  <c r="F17" i="102"/>
  <c r="F16" i="102"/>
  <c r="F15" i="102"/>
  <c r="JB14" i="102" l="1"/>
  <c r="F14" i="102"/>
  <c r="MJ14" i="102"/>
  <c r="MB14" i="102"/>
  <c r="LT14" i="102"/>
  <c r="LH14" i="102"/>
  <c r="LD14" i="102"/>
  <c r="KV14" i="102"/>
  <c r="KN14" i="102"/>
  <c r="KF14" i="102"/>
  <c r="JT14" i="102"/>
  <c r="JL14" i="102"/>
  <c r="JH14" i="102"/>
  <c r="JD14" i="102"/>
  <c r="IV14" i="102"/>
  <c r="IR14" i="102"/>
  <c r="IN14" i="102"/>
  <c r="IJ14" i="102"/>
  <c r="GP14" i="102"/>
  <c r="ED14" i="102"/>
  <c r="BR14" i="102"/>
  <c r="MF14" i="102"/>
  <c r="LX14" i="102"/>
  <c r="LP14" i="102"/>
  <c r="LL14" i="102"/>
  <c r="KZ14" i="102"/>
  <c r="KR14" i="102"/>
  <c r="KJ14" i="102"/>
  <c r="KB14" i="102"/>
  <c r="JX14" i="102"/>
  <c r="JP14" i="102"/>
  <c r="IZ14" i="102"/>
  <c r="LN14" i="102"/>
  <c r="MI14" i="102"/>
  <c r="ME14" i="102"/>
  <c r="MA14" i="102"/>
  <c r="LW14" i="102"/>
  <c r="LS14" i="102"/>
  <c r="LO14" i="102"/>
  <c r="LK14" i="102"/>
  <c r="LG14" i="102"/>
  <c r="LC14" i="102"/>
  <c r="KY14" i="102"/>
  <c r="KU14" i="102"/>
  <c r="KQ14" i="102"/>
  <c r="KM14" i="102"/>
  <c r="KI14" i="102"/>
  <c r="KE14" i="102"/>
  <c r="KA14" i="102"/>
  <c r="JW14" i="102"/>
  <c r="JS14" i="102"/>
  <c r="JO14" i="102"/>
  <c r="JK14" i="102"/>
  <c r="JG14" i="102"/>
  <c r="JC14" i="102"/>
  <c r="IY14" i="102"/>
  <c r="IU14" i="102"/>
  <c r="IQ14" i="102"/>
  <c r="IM14" i="102"/>
  <c r="II14" i="102"/>
  <c r="IE14" i="102"/>
  <c r="IA14" i="102"/>
  <c r="HW14" i="102"/>
  <c r="HS14" i="102"/>
  <c r="HO14" i="102"/>
  <c r="HK14" i="102"/>
  <c r="HG14" i="102"/>
  <c r="HC14" i="102"/>
  <c r="GY14" i="102"/>
  <c r="GU14" i="102"/>
  <c r="GQ14" i="102"/>
  <c r="GM14" i="102"/>
  <c r="GI14" i="102"/>
  <c r="GE14" i="102"/>
  <c r="GA14" i="102"/>
  <c r="FW14" i="102"/>
  <c r="FS14" i="102"/>
  <c r="FO14" i="102"/>
  <c r="FK14" i="102"/>
  <c r="FG14" i="102"/>
  <c r="FC14" i="102"/>
  <c r="EY14" i="102"/>
  <c r="EU14" i="102"/>
  <c r="EQ14" i="102"/>
  <c r="EM14" i="102"/>
  <c r="EI14" i="102"/>
  <c r="EE14" i="102"/>
  <c r="EA14" i="102"/>
  <c r="DW14" i="102"/>
  <c r="DS14" i="102"/>
  <c r="DO14" i="102"/>
  <c r="DK14" i="102"/>
  <c r="DG14" i="102"/>
  <c r="DC14" i="102"/>
  <c r="CY14" i="102"/>
  <c r="CU14" i="102"/>
  <c r="CQ14" i="102"/>
  <c r="CM14" i="102"/>
  <c r="CI14" i="102"/>
  <c r="CE14" i="102"/>
  <c r="CA14" i="102"/>
  <c r="BW14" i="102"/>
  <c r="BS14" i="102"/>
  <c r="BO14" i="102"/>
  <c r="BK14" i="102"/>
  <c r="BG14" i="102"/>
  <c r="BC14" i="102"/>
  <c r="AY14" i="102"/>
  <c r="AU14" i="102"/>
  <c r="AQ14" i="102"/>
  <c r="AM14" i="102"/>
  <c r="AI14" i="102"/>
  <c r="AE14" i="102"/>
  <c r="AA14" i="102"/>
  <c r="W14" i="102"/>
  <c r="S14" i="102"/>
  <c r="O14" i="102"/>
  <c r="K14" i="102"/>
  <c r="G14" i="102"/>
  <c r="MH14" i="102"/>
  <c r="MD14" i="102"/>
  <c r="LZ14" i="102"/>
  <c r="LV14" i="102"/>
  <c r="LR14" i="102"/>
  <c r="LJ14" i="102"/>
  <c r="LF14" i="102"/>
  <c r="LB14" i="102"/>
  <c r="KX14" i="102"/>
  <c r="KT14" i="102"/>
  <c r="KP14" i="102"/>
  <c r="KL14" i="102"/>
  <c r="KH14" i="102"/>
  <c r="KD14" i="102"/>
  <c r="JZ14" i="102"/>
  <c r="JV14" i="102"/>
  <c r="JR14" i="102"/>
  <c r="JN14" i="102"/>
  <c r="IL14" i="102"/>
  <c r="HV14" i="102"/>
  <c r="HF14" i="102"/>
  <c r="FZ14" i="102"/>
  <c r="FJ14" i="102"/>
  <c r="ET14" i="102"/>
  <c r="DN14" i="102"/>
  <c r="CX14" i="102"/>
  <c r="CH14" i="102"/>
  <c r="BB14" i="102"/>
  <c r="AL14" i="102"/>
  <c r="V14" i="102"/>
  <c r="MK14" i="102"/>
  <c r="MG14" i="102"/>
  <c r="MC14" i="102"/>
  <c r="LY14" i="102"/>
  <c r="LU14" i="102"/>
  <c r="LQ14" i="102"/>
  <c r="LM14" i="102"/>
  <c r="LI14" i="102"/>
  <c r="LE14" i="102"/>
  <c r="LA14" i="102"/>
  <c r="KW14" i="102"/>
  <c r="KS14" i="102"/>
  <c r="KO14" i="102"/>
  <c r="KK14" i="102"/>
  <c r="KG14" i="102"/>
  <c r="KC14" i="102"/>
  <c r="JY14" i="102"/>
  <c r="JU14" i="102"/>
  <c r="JQ14" i="102"/>
  <c r="JM14" i="102"/>
  <c r="JI14" i="102"/>
  <c r="JE14" i="102"/>
  <c r="JA14" i="102"/>
  <c r="JJ14" i="102"/>
  <c r="JF14" i="102"/>
  <c r="IX14" i="102"/>
  <c r="IT14" i="102"/>
  <c r="IP14" i="102"/>
  <c r="IH14" i="102"/>
  <c r="ID14" i="102"/>
  <c r="HZ14" i="102"/>
  <c r="HR14" i="102"/>
  <c r="HN14" i="102"/>
  <c r="HJ14" i="102"/>
  <c r="HB14" i="102"/>
  <c r="GX14" i="102"/>
  <c r="GT14" i="102"/>
  <c r="GL14" i="102"/>
  <c r="GH14" i="102"/>
  <c r="GD14" i="102"/>
  <c r="FV14" i="102"/>
  <c r="FR14" i="102"/>
  <c r="FN14" i="102"/>
  <c r="FF14" i="102"/>
  <c r="FB14" i="102"/>
  <c r="EX14" i="102"/>
  <c r="EP14" i="102"/>
  <c r="EL14" i="102"/>
  <c r="EH14" i="102"/>
  <c r="DZ14" i="102"/>
  <c r="DV14" i="102"/>
  <c r="DR14" i="102"/>
  <c r="DJ14" i="102"/>
  <c r="DF14" i="102"/>
  <c r="DB14" i="102"/>
  <c r="CT14" i="102"/>
  <c r="CP14" i="102"/>
  <c r="CL14" i="102"/>
  <c r="CD14" i="102"/>
  <c r="BZ14" i="102"/>
  <c r="BV14" i="102"/>
  <c r="BN14" i="102"/>
  <c r="BJ14" i="102"/>
  <c r="BF14" i="102"/>
  <c r="AX14" i="102"/>
  <c r="AT14" i="102"/>
  <c r="AP14" i="102"/>
  <c r="AH14" i="102"/>
  <c r="AD14" i="102"/>
  <c r="Z14" i="102"/>
  <c r="R14" i="102"/>
  <c r="N14" i="102"/>
  <c r="J14" i="102"/>
  <c r="IW14" i="102"/>
  <c r="IS14" i="102"/>
  <c r="IO14" i="102"/>
  <c r="IK14" i="102"/>
  <c r="IG14" i="102"/>
  <c r="IC14" i="102"/>
  <c r="HY14" i="102"/>
  <c r="HU14" i="102"/>
  <c r="HQ14" i="102"/>
  <c r="HM14" i="102"/>
  <c r="HI14" i="102"/>
  <c r="HE14" i="102"/>
  <c r="HA14" i="102"/>
  <c r="GW14" i="102"/>
  <c r="GS14" i="102"/>
  <c r="GO14" i="102"/>
  <c r="GK14" i="102"/>
  <c r="GG14" i="102"/>
  <c r="GC14" i="102"/>
  <c r="FY14" i="102"/>
  <c r="FU14" i="102"/>
  <c r="FQ14" i="102"/>
  <c r="FM14" i="102"/>
  <c r="FI14" i="102"/>
  <c r="FE14" i="102"/>
  <c r="FA14" i="102"/>
  <c r="EW14" i="102"/>
  <c r="ES14" i="102"/>
  <c r="EO14" i="102"/>
  <c r="EK14" i="102"/>
  <c r="EG14" i="102"/>
  <c r="EC14" i="102"/>
  <c r="DY14" i="102"/>
  <c r="DU14" i="102"/>
  <c r="DQ14" i="102"/>
  <c r="DM14" i="102"/>
  <c r="DI14" i="102"/>
  <c r="DE14" i="102"/>
  <c r="DA14" i="102"/>
  <c r="CW14" i="102"/>
  <c r="CS14" i="102"/>
  <c r="CO14" i="102"/>
  <c r="CK14" i="102"/>
  <c r="CG14" i="102"/>
  <c r="CC14" i="102"/>
  <c r="BY14" i="102"/>
  <c r="BU14" i="102"/>
  <c r="BQ14" i="102"/>
  <c r="BM14" i="102"/>
  <c r="BI14" i="102"/>
  <c r="BE14" i="102"/>
  <c r="BA14" i="102"/>
  <c r="AW14" i="102"/>
  <c r="AS14" i="102"/>
  <c r="AO14" i="102"/>
  <c r="AK14" i="102"/>
  <c r="AG14" i="102"/>
  <c r="AC14" i="102"/>
  <c r="Y14" i="102"/>
  <c r="U14" i="102"/>
  <c r="Q14" i="102"/>
  <c r="M14" i="102"/>
  <c r="I14" i="102"/>
  <c r="IF14" i="102"/>
  <c r="IB14" i="102"/>
  <c r="HX14" i="102"/>
  <c r="HT14" i="102"/>
  <c r="HP14" i="102"/>
  <c r="HL14" i="102"/>
  <c r="HH14" i="102"/>
  <c r="HD14" i="102"/>
  <c r="GZ14" i="102"/>
  <c r="GV14" i="102"/>
  <c r="GR14" i="102"/>
  <c r="GN14" i="102"/>
  <c r="GJ14" i="102"/>
  <c r="GF14" i="102"/>
  <c r="GB14" i="102"/>
  <c r="FX14" i="102"/>
  <c r="FT14" i="102"/>
  <c r="FP14" i="102"/>
  <c r="FL14" i="102"/>
  <c r="FH14" i="102"/>
  <c r="FD14" i="102"/>
  <c r="EZ14" i="102"/>
  <c r="EV14" i="102"/>
  <c r="ER14" i="102"/>
  <c r="EN14" i="102"/>
  <c r="EJ14" i="102"/>
  <c r="EF14" i="102"/>
  <c r="EB14" i="102"/>
  <c r="DX14" i="102"/>
  <c r="DT14" i="102"/>
  <c r="DP14" i="102"/>
  <c r="DL14" i="102"/>
  <c r="DH14" i="102"/>
  <c r="DD14" i="102"/>
  <c r="CZ14" i="102"/>
  <c r="CV14" i="102"/>
  <c r="CR14" i="102"/>
  <c r="CN14" i="102"/>
  <c r="CJ14" i="102"/>
  <c r="CF14" i="102"/>
  <c r="CB14" i="102"/>
  <c r="BX14" i="102"/>
  <c r="BT14" i="102"/>
  <c r="BP14" i="102"/>
  <c r="BL14" i="102"/>
  <c r="BH14" i="102"/>
  <c r="BD14" i="102"/>
  <c r="AZ14" i="102"/>
  <c r="AV14" i="102"/>
  <c r="AR14" i="102"/>
  <c r="AN14" i="102"/>
  <c r="AJ14" i="102"/>
  <c r="AF14" i="102"/>
  <c r="AB14" i="102"/>
  <c r="X14" i="102"/>
  <c r="T14" i="102"/>
  <c r="P14" i="102"/>
  <c r="L14" i="102"/>
  <c r="H14" i="102"/>
  <c r="ALI13" i="1" l="1"/>
  <c r="ALH13" i="1"/>
  <c r="ALG13" i="1"/>
  <c r="ALF13" i="1"/>
  <c r="ALE13" i="1"/>
  <c r="ALD13" i="1"/>
  <c r="ALC13" i="1"/>
  <c r="ALB13" i="1"/>
  <c r="ALA13" i="1"/>
  <c r="AKZ13" i="1"/>
  <c r="AKY13" i="1"/>
  <c r="AKX13" i="1"/>
  <c r="AKW13" i="1"/>
  <c r="AKV13" i="1"/>
  <c r="AKU13" i="1"/>
  <c r="AKT13" i="1"/>
  <c r="AKS13" i="1"/>
  <c r="AKR13" i="1"/>
  <c r="Y13" i="1" l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PW13" i="1"/>
  <c r="PV13" i="1"/>
  <c r="PU13" i="1"/>
  <c r="PT13" i="1"/>
  <c r="PS13" i="1"/>
  <c r="PR13" i="1"/>
  <c r="PQ13" i="1"/>
  <c r="PP13" i="1"/>
  <c r="PO13" i="1"/>
  <c r="PN13" i="1"/>
  <c r="PM13" i="1"/>
  <c r="PL13" i="1"/>
  <c r="PK13" i="1"/>
  <c r="PJ13" i="1"/>
  <c r="PI13" i="1"/>
  <c r="PH13" i="1"/>
  <c r="PG13" i="1"/>
  <c r="PF13" i="1"/>
  <c r="QO13" i="1"/>
  <c r="QN13" i="1"/>
  <c r="QM13" i="1"/>
  <c r="QL13" i="1"/>
  <c r="QK13" i="1"/>
  <c r="QJ13" i="1"/>
  <c r="QI13" i="1"/>
  <c r="QH13" i="1"/>
  <c r="QG13" i="1"/>
  <c r="QF13" i="1"/>
  <c r="QE13" i="1"/>
  <c r="QD13" i="1"/>
  <c r="QC13" i="1"/>
  <c r="QB13" i="1"/>
  <c r="QA13" i="1"/>
  <c r="PZ13" i="1"/>
  <c r="PY13" i="1"/>
  <c r="PX13" i="1"/>
  <c r="RG13" i="1"/>
  <c r="RF13" i="1"/>
  <c r="RE13" i="1"/>
  <c r="RD13" i="1"/>
  <c r="RC13" i="1"/>
  <c r="RB13" i="1"/>
  <c r="RA13" i="1"/>
  <c r="QZ13" i="1"/>
  <c r="QY13" i="1"/>
  <c r="QX13" i="1"/>
  <c r="QW13" i="1"/>
  <c r="QV13" i="1"/>
  <c r="QU13" i="1"/>
  <c r="QT13" i="1"/>
  <c r="QS13" i="1"/>
  <c r="QR13" i="1"/>
  <c r="QQ13" i="1"/>
  <c r="QP13" i="1"/>
  <c r="RY13" i="1"/>
  <c r="RX13" i="1"/>
  <c r="RW13" i="1"/>
  <c r="RV13" i="1"/>
  <c r="RU13" i="1"/>
  <c r="RT13" i="1"/>
  <c r="RS13" i="1"/>
  <c r="RR13" i="1"/>
  <c r="RQ13" i="1"/>
  <c r="RP13" i="1"/>
  <c r="RO13" i="1"/>
  <c r="RN13" i="1"/>
  <c r="RM13" i="1"/>
  <c r="RL13" i="1"/>
  <c r="RK13" i="1"/>
  <c r="RJ13" i="1"/>
  <c r="RI13" i="1"/>
  <c r="RH13" i="1"/>
  <c r="SQ13" i="1"/>
  <c r="SP13" i="1"/>
  <c r="SO13" i="1"/>
  <c r="SN13" i="1"/>
  <c r="SM13" i="1"/>
  <c r="SL13" i="1"/>
  <c r="SK13" i="1"/>
  <c r="SJ13" i="1"/>
  <c r="SI13" i="1"/>
  <c r="SH13" i="1"/>
  <c r="SG13" i="1"/>
  <c r="SF13" i="1"/>
  <c r="SE13" i="1"/>
  <c r="SD13" i="1"/>
  <c r="SC13" i="1"/>
  <c r="SB13" i="1"/>
  <c r="SA13" i="1"/>
  <c r="RZ13" i="1"/>
  <c r="TI13" i="1"/>
  <c r="TH13" i="1"/>
  <c r="TG13" i="1"/>
  <c r="TF13" i="1"/>
  <c r="TE13" i="1"/>
  <c r="TD13" i="1"/>
  <c r="TC13" i="1"/>
  <c r="TB13" i="1"/>
  <c r="TA13" i="1"/>
  <c r="SZ13" i="1"/>
  <c r="SY13" i="1"/>
  <c r="SX13" i="1"/>
  <c r="SW13" i="1"/>
  <c r="SV13" i="1"/>
  <c r="SU13" i="1"/>
  <c r="ST13" i="1"/>
  <c r="SS13" i="1"/>
  <c r="SR13" i="1"/>
  <c r="UA13" i="1"/>
  <c r="TZ13" i="1"/>
  <c r="TY13" i="1"/>
  <c r="TX13" i="1"/>
  <c r="TW13" i="1"/>
  <c r="TV13" i="1"/>
  <c r="TU13" i="1"/>
  <c r="TT13" i="1"/>
  <c r="TS13" i="1"/>
  <c r="TR13" i="1"/>
  <c r="TQ13" i="1"/>
  <c r="TP13" i="1"/>
  <c r="TO13" i="1"/>
  <c r="TN13" i="1"/>
  <c r="TM13" i="1"/>
  <c r="TL13" i="1"/>
  <c r="TK13" i="1"/>
  <c r="TJ13" i="1"/>
  <c r="US13" i="1"/>
  <c r="UR13" i="1"/>
  <c r="UQ13" i="1"/>
  <c r="UP13" i="1"/>
  <c r="UO13" i="1"/>
  <c r="UN13" i="1"/>
  <c r="UM13" i="1"/>
  <c r="UL13" i="1"/>
  <c r="UK13" i="1"/>
  <c r="UJ13" i="1"/>
  <c r="UI13" i="1"/>
  <c r="UH13" i="1"/>
  <c r="UG13" i="1"/>
  <c r="UF13" i="1"/>
  <c r="UE13" i="1"/>
  <c r="UD13" i="1"/>
  <c r="UC13" i="1"/>
  <c r="UB13" i="1"/>
  <c r="VK13" i="1"/>
  <c r="VJ13" i="1"/>
  <c r="VI13" i="1"/>
  <c r="VH13" i="1"/>
  <c r="VG13" i="1"/>
  <c r="VF13" i="1"/>
  <c r="VE13" i="1"/>
  <c r="VD13" i="1"/>
  <c r="VC13" i="1"/>
  <c r="VB13" i="1"/>
  <c r="VA13" i="1"/>
  <c r="UZ13" i="1"/>
  <c r="UY13" i="1"/>
  <c r="UX13" i="1"/>
  <c r="UW13" i="1"/>
  <c r="UV13" i="1"/>
  <c r="UU13" i="1"/>
  <c r="UT13" i="1"/>
  <c r="WC13" i="1"/>
  <c r="WB13" i="1"/>
  <c r="WA13" i="1"/>
  <c r="VZ13" i="1"/>
  <c r="VY13" i="1"/>
  <c r="VX13" i="1"/>
  <c r="VW13" i="1"/>
  <c r="VV13" i="1"/>
  <c r="VU13" i="1"/>
  <c r="VT13" i="1"/>
  <c r="VS13" i="1"/>
  <c r="VR13" i="1"/>
  <c r="VQ13" i="1"/>
  <c r="VP13" i="1"/>
  <c r="VO13" i="1"/>
  <c r="VN13" i="1"/>
  <c r="VM13" i="1"/>
  <c r="VL13" i="1"/>
  <c r="WU13" i="1"/>
  <c r="WT13" i="1"/>
  <c r="WS13" i="1"/>
  <c r="WR13" i="1"/>
  <c r="WQ13" i="1"/>
  <c r="WP13" i="1"/>
  <c r="WO13" i="1"/>
  <c r="WN13" i="1"/>
  <c r="WM13" i="1"/>
  <c r="WL13" i="1"/>
  <c r="WK13" i="1"/>
  <c r="WJ13" i="1"/>
  <c r="WI13" i="1"/>
  <c r="WH13" i="1"/>
  <c r="WG13" i="1"/>
  <c r="WF13" i="1"/>
  <c r="WE13" i="1"/>
  <c r="WD13" i="1"/>
  <c r="XM13" i="1"/>
  <c r="XL13" i="1"/>
  <c r="XK13" i="1"/>
  <c r="XJ13" i="1"/>
  <c r="XI13" i="1"/>
  <c r="XH13" i="1"/>
  <c r="XG13" i="1"/>
  <c r="XF13" i="1"/>
  <c r="XE13" i="1"/>
  <c r="XD13" i="1"/>
  <c r="XC13" i="1"/>
  <c r="XB13" i="1"/>
  <c r="XA13" i="1"/>
  <c r="WZ13" i="1"/>
  <c r="WY13" i="1"/>
  <c r="WX13" i="1"/>
  <c r="WW13" i="1"/>
  <c r="WV13" i="1"/>
  <c r="YE13" i="1"/>
  <c r="YD13" i="1"/>
  <c r="YC13" i="1"/>
  <c r="YB13" i="1"/>
  <c r="YA13" i="1"/>
  <c r="XZ13" i="1"/>
  <c r="XY13" i="1"/>
  <c r="XX13" i="1"/>
  <c r="XW13" i="1"/>
  <c r="XV13" i="1"/>
  <c r="XU13" i="1"/>
  <c r="XT13" i="1"/>
  <c r="XS13" i="1"/>
  <c r="XR13" i="1"/>
  <c r="XQ13" i="1"/>
  <c r="XP13" i="1"/>
  <c r="XO13" i="1"/>
  <c r="XN13" i="1"/>
  <c r="YW13" i="1"/>
  <c r="YV13" i="1"/>
  <c r="YU13" i="1"/>
  <c r="YT13" i="1"/>
  <c r="YS13" i="1"/>
  <c r="YR13" i="1"/>
  <c r="YQ13" i="1"/>
  <c r="YP13" i="1"/>
  <c r="YO13" i="1"/>
  <c r="YN13" i="1"/>
  <c r="YM13" i="1"/>
  <c r="YL13" i="1"/>
  <c r="YK13" i="1"/>
  <c r="YJ13" i="1"/>
  <c r="YI13" i="1"/>
  <c r="YH13" i="1"/>
  <c r="YG13" i="1"/>
  <c r="YF13" i="1"/>
  <c r="ZO13" i="1"/>
  <c r="ZN13" i="1"/>
  <c r="ZM13" i="1"/>
  <c r="ZL13" i="1"/>
  <c r="ZK13" i="1"/>
  <c r="ZJ13" i="1"/>
  <c r="ZI13" i="1"/>
  <c r="ZH13" i="1"/>
  <c r="ZG13" i="1"/>
  <c r="ZF13" i="1"/>
  <c r="ZE13" i="1"/>
  <c r="ZD13" i="1"/>
  <c r="ZC13" i="1"/>
  <c r="ZB13" i="1"/>
  <c r="ZA13" i="1"/>
  <c r="YZ13" i="1"/>
  <c r="YY13" i="1"/>
  <c r="YX13" i="1"/>
  <c r="AAG13" i="1"/>
  <c r="AAF13" i="1"/>
  <c r="AAE13" i="1"/>
  <c r="AAD13" i="1"/>
  <c r="AAC13" i="1"/>
  <c r="AAB13" i="1"/>
  <c r="AAA13" i="1"/>
  <c r="ZZ13" i="1"/>
  <c r="ZY13" i="1"/>
  <c r="ZX13" i="1"/>
  <c r="ZW13" i="1"/>
  <c r="ZV13" i="1"/>
  <c r="ZU13" i="1"/>
  <c r="ZT13" i="1"/>
  <c r="ZS13" i="1"/>
  <c r="ZR13" i="1"/>
  <c r="ZQ13" i="1"/>
  <c r="ZP13" i="1"/>
  <c r="ABQ13" i="1"/>
  <c r="ABP13" i="1"/>
  <c r="ABO13" i="1"/>
  <c r="ABN13" i="1"/>
  <c r="ABM13" i="1"/>
  <c r="ABL13" i="1"/>
  <c r="ABK13" i="1"/>
  <c r="ABJ13" i="1"/>
  <c r="ABI13" i="1"/>
  <c r="ABH13" i="1"/>
  <c r="ABG13" i="1"/>
  <c r="ABF13" i="1"/>
  <c r="ABE13" i="1"/>
  <c r="ABD13" i="1"/>
  <c r="ABC13" i="1"/>
  <c r="ABB13" i="1"/>
  <c r="ABA13" i="1"/>
  <c r="AAZ13" i="1"/>
  <c r="AHE13" i="1"/>
  <c r="AHD13" i="1"/>
  <c r="AHC13" i="1"/>
  <c r="AHB13" i="1"/>
  <c r="AHA13" i="1"/>
  <c r="AGZ13" i="1"/>
  <c r="AGY13" i="1"/>
  <c r="AGX13" i="1"/>
  <c r="AGW13" i="1"/>
  <c r="AGV13" i="1"/>
  <c r="AGU13" i="1"/>
  <c r="AGT13" i="1"/>
  <c r="AGS13" i="1"/>
  <c r="AGR13" i="1"/>
  <c r="AGQ13" i="1"/>
  <c r="AGP13" i="1"/>
  <c r="AGO13" i="1"/>
  <c r="AGN13" i="1"/>
  <c r="AIO13" i="1"/>
  <c r="AIN13" i="1"/>
  <c r="AIM13" i="1"/>
  <c r="AIL13" i="1"/>
  <c r="AIK13" i="1"/>
  <c r="AIJ13" i="1"/>
  <c r="AII13" i="1"/>
  <c r="AIH13" i="1"/>
  <c r="AIG13" i="1"/>
  <c r="AIF13" i="1"/>
  <c r="AIE13" i="1"/>
  <c r="AID13" i="1"/>
  <c r="AIC13" i="1"/>
  <c r="AIB13" i="1"/>
  <c r="AIA13" i="1"/>
  <c r="AHZ13" i="1"/>
  <c r="AHY13" i="1"/>
  <c r="AHX13" i="1"/>
  <c r="AJY13" i="1"/>
  <c r="AJX13" i="1"/>
  <c r="AJW13" i="1"/>
  <c r="AJV13" i="1"/>
  <c r="AJU13" i="1"/>
  <c r="AJT13" i="1"/>
  <c r="AJS13" i="1"/>
  <c r="AJR13" i="1"/>
  <c r="AJQ13" i="1"/>
  <c r="AJP13" i="1"/>
  <c r="AJO13" i="1"/>
  <c r="AJN13" i="1"/>
  <c r="AJM13" i="1"/>
  <c r="AJL13" i="1"/>
  <c r="AJK13" i="1"/>
  <c r="AJJ13" i="1"/>
  <c r="AJI13" i="1"/>
  <c r="AJH13" i="1"/>
  <c r="AKQ13" i="1"/>
  <c r="AKP13" i="1"/>
  <c r="AKO13" i="1"/>
  <c r="AKN13" i="1"/>
  <c r="AKM13" i="1"/>
  <c r="AKL13" i="1"/>
  <c r="AKK13" i="1"/>
  <c r="AKJ13" i="1"/>
  <c r="AKI13" i="1"/>
  <c r="AKH13" i="1"/>
  <c r="AKG13" i="1"/>
  <c r="AKF13" i="1"/>
  <c r="AKE13" i="1"/>
  <c r="AKD13" i="1"/>
  <c r="AKC13" i="1"/>
  <c r="AKB13" i="1"/>
  <c r="AKA13" i="1"/>
  <c r="AJZ13" i="1"/>
  <c r="BE109" i="16" l="1"/>
  <c r="BA109" i="16"/>
  <c r="AZ109" i="16"/>
  <c r="AY109" i="16"/>
  <c r="AW109" i="16"/>
  <c r="AV109" i="16"/>
  <c r="AU109" i="16"/>
  <c r="AT109" i="16"/>
  <c r="BC109" i="16" s="1"/>
  <c r="AS109" i="16"/>
  <c r="AQ109" i="16"/>
  <c r="AP109" i="16"/>
  <c r="AM109" i="16"/>
  <c r="AI109" i="16"/>
  <c r="AH109" i="16"/>
  <c r="AG109" i="16"/>
  <c r="AE109" i="16"/>
  <c r="AD109" i="16"/>
  <c r="AC109" i="16"/>
  <c r="AB109" i="16"/>
  <c r="AK109" i="16" s="1"/>
  <c r="AA109" i="16"/>
  <c r="Y109" i="16"/>
  <c r="X109" i="16"/>
  <c r="BE108" i="16"/>
  <c r="BE107" i="16" s="1"/>
  <c r="BA108" i="16"/>
  <c r="BA107" i="16" s="1"/>
  <c r="AZ108" i="16"/>
  <c r="AY108" i="16"/>
  <c r="AW108" i="16"/>
  <c r="AW107" i="16" s="1"/>
  <c r="AV108" i="16"/>
  <c r="AV107" i="16" s="1"/>
  <c r="AU108" i="16"/>
  <c r="AT108" i="16"/>
  <c r="AS108" i="16"/>
  <c r="AS107" i="16" s="1"/>
  <c r="AQ108" i="16"/>
  <c r="AQ107" i="16" s="1"/>
  <c r="AP108" i="16"/>
  <c r="AM108" i="16"/>
  <c r="AI108" i="16"/>
  <c r="AH108" i="16"/>
  <c r="AG108" i="16"/>
  <c r="AE108" i="16"/>
  <c r="AD108" i="16"/>
  <c r="AD107" i="16" s="1"/>
  <c r="AC108" i="16"/>
  <c r="AC107" i="16" s="1"/>
  <c r="AB108" i="16"/>
  <c r="AK108" i="16" s="1"/>
  <c r="AA108" i="16"/>
  <c r="Y108" i="16"/>
  <c r="X108" i="16"/>
  <c r="X107" i="16" s="1"/>
  <c r="AG107" i="16" l="1"/>
  <c r="AU107" i="16"/>
  <c r="AZ107" i="16"/>
  <c r="AA107" i="16"/>
  <c r="AT107" i="16"/>
  <c r="BC107" i="16" s="1"/>
  <c r="AY107" i="16"/>
  <c r="P109" i="16"/>
  <c r="P108" i="16"/>
  <c r="K109" i="16"/>
  <c r="I109" i="16"/>
  <c r="M109" i="16"/>
  <c r="Q108" i="16"/>
  <c r="G109" i="16"/>
  <c r="L109" i="16"/>
  <c r="K108" i="16"/>
  <c r="M108" i="16"/>
  <c r="O108" i="16"/>
  <c r="J109" i="16"/>
  <c r="S109" i="16" s="1"/>
  <c r="O109" i="16"/>
  <c r="Q109" i="16"/>
  <c r="AR108" i="16"/>
  <c r="L108" i="16"/>
  <c r="L107" i="16" s="1"/>
  <c r="AO108" i="16"/>
  <c r="BC108" i="16"/>
  <c r="Z109" i="16"/>
  <c r="BG109" i="16"/>
  <c r="AH107" i="16"/>
  <c r="BB108" i="16"/>
  <c r="BB109" i="16"/>
  <c r="AB107" i="16"/>
  <c r="AK107" i="16" s="1"/>
  <c r="BF109" i="16"/>
  <c r="AJ109" i="16"/>
  <c r="F109" i="16"/>
  <c r="Y107" i="16"/>
  <c r="AJ107" i="16" s="1"/>
  <c r="G108" i="16"/>
  <c r="U108" i="16"/>
  <c r="U107" i="16" s="1"/>
  <c r="AM107" i="16"/>
  <c r="AE107" i="16"/>
  <c r="U109" i="16"/>
  <c r="AI107" i="16"/>
  <c r="AP107" i="16"/>
  <c r="BB107" i="16" s="1"/>
  <c r="AJ108" i="16"/>
  <c r="AX109" i="16"/>
  <c r="BD109" i="16" s="1"/>
  <c r="AO109" i="16"/>
  <c r="AF108" i="16"/>
  <c r="F108" i="16"/>
  <c r="F107" i="16" s="1"/>
  <c r="J108" i="16"/>
  <c r="Z108" i="16"/>
  <c r="AX108" i="16"/>
  <c r="BF108" i="16"/>
  <c r="BF107" i="16" s="1"/>
  <c r="AF109" i="16"/>
  <c r="AL109" i="16" s="1"/>
  <c r="AN109" i="16"/>
  <c r="AR109" i="16"/>
  <c r="BG108" i="16"/>
  <c r="BG107" i="16" s="1"/>
  <c r="AN108" i="16"/>
  <c r="AN107" i="16" s="1"/>
  <c r="I108" i="16"/>
  <c r="I107" i="16" l="1"/>
  <c r="Z107" i="16"/>
  <c r="J107" i="16"/>
  <c r="S107" i="16" s="1"/>
  <c r="G107" i="16"/>
  <c r="R107" i="16" s="1"/>
  <c r="AO107" i="16"/>
  <c r="K107" i="16"/>
  <c r="AX107" i="16"/>
  <c r="AF107" i="16"/>
  <c r="AR107" i="16"/>
  <c r="O107" i="16"/>
  <c r="M107" i="16"/>
  <c r="Q107" i="16"/>
  <c r="P107" i="16"/>
  <c r="R109" i="16"/>
  <c r="W109" i="16"/>
  <c r="N109" i="16"/>
  <c r="T109" i="16" s="1"/>
  <c r="N108" i="16"/>
  <c r="H109" i="16"/>
  <c r="V109" i="16"/>
  <c r="V108" i="16"/>
  <c r="V107" i="16" s="1"/>
  <c r="H108" i="16"/>
  <c r="W108" i="16"/>
  <c r="BD107" i="16"/>
  <c r="BD108" i="16"/>
  <c r="S108" i="16"/>
  <c r="AL108" i="16"/>
  <c r="AL107" i="16"/>
  <c r="R108" i="16"/>
  <c r="W107" i="16" l="1"/>
  <c r="H107" i="16"/>
  <c r="N107" i="16"/>
  <c r="T107" i="16" s="1"/>
  <c r="T108" i="16"/>
  <c r="AP106" i="16" l="1"/>
  <c r="AP105" i="16"/>
  <c r="AP104" i="16"/>
  <c r="AP103" i="16"/>
  <c r="AP102" i="16"/>
  <c r="AP101" i="16"/>
  <c r="AP100" i="16"/>
  <c r="AP99" i="16"/>
  <c r="AP98" i="16"/>
  <c r="AP96" i="16"/>
  <c r="AP95" i="16"/>
  <c r="AP94" i="16"/>
  <c r="AP93" i="16"/>
  <c r="AP92" i="16"/>
  <c r="AP91" i="16"/>
  <c r="AP90" i="16"/>
  <c r="AP89" i="16"/>
  <c r="AP88" i="16"/>
  <c r="AP87" i="16"/>
  <c r="AP86" i="16"/>
  <c r="AP85" i="16"/>
  <c r="AP83" i="16"/>
  <c r="AP82" i="16"/>
  <c r="AP81" i="16"/>
  <c r="AP80" i="16"/>
  <c r="AP79" i="16"/>
  <c r="AP78" i="16"/>
  <c r="AP77" i="16" s="1"/>
  <c r="AP76" i="16"/>
  <c r="AP75" i="16"/>
  <c r="AP74" i="16"/>
  <c r="AP73" i="16"/>
  <c r="AP72" i="16"/>
  <c r="AP71" i="16"/>
  <c r="AP70" i="16"/>
  <c r="AP69" i="16"/>
  <c r="AP68" i="16"/>
  <c r="AP67" i="16"/>
  <c r="AP66" i="16"/>
  <c r="AP65" i="16"/>
  <c r="AP64" i="16"/>
  <c r="AP63" i="16"/>
  <c r="AP62" i="16" s="1"/>
  <c r="AP61" i="16"/>
  <c r="AP60" i="16"/>
  <c r="AP59" i="16"/>
  <c r="AP58" i="16"/>
  <c r="AP57" i="16"/>
  <c r="AP56" i="16"/>
  <c r="AP55" i="16"/>
  <c r="AP54" i="16" s="1"/>
  <c r="AP53" i="16"/>
  <c r="AP52" i="16"/>
  <c r="AP51" i="16"/>
  <c r="AP50" i="16"/>
  <c r="AP49" i="16"/>
  <c r="AP48" i="16"/>
  <c r="AP46" i="16"/>
  <c r="AP45" i="16"/>
  <c r="AP44" i="16"/>
  <c r="AP43" i="16"/>
  <c r="AP42" i="16"/>
  <c r="AP41" i="16"/>
  <c r="AP40" i="16"/>
  <c r="AP39" i="16"/>
  <c r="AP38" i="16"/>
  <c r="AP37" i="16"/>
  <c r="AP36" i="16"/>
  <c r="AP34" i="16"/>
  <c r="AP33" i="16"/>
  <c r="AP32" i="16"/>
  <c r="AP31" i="16"/>
  <c r="AP30" i="16"/>
  <c r="AP29" i="16"/>
  <c r="AP28" i="16"/>
  <c r="AP27" i="16"/>
  <c r="AP26" i="16"/>
  <c r="AP25" i="16"/>
  <c r="AP24" i="16"/>
  <c r="AP23" i="16"/>
  <c r="AP22" i="16"/>
  <c r="AP21" i="16"/>
  <c r="AP20" i="16"/>
  <c r="AP19" i="16"/>
  <c r="AP18" i="16"/>
  <c r="AP17" i="16"/>
  <c r="AP16" i="16" s="1"/>
  <c r="X106" i="16"/>
  <c r="X105" i="16"/>
  <c r="X104" i="16"/>
  <c r="X103" i="16"/>
  <c r="X102" i="16"/>
  <c r="X101" i="16"/>
  <c r="X100" i="16"/>
  <c r="X99" i="16"/>
  <c r="X98" i="16"/>
  <c r="X96" i="16"/>
  <c r="X95" i="16"/>
  <c r="X94" i="16"/>
  <c r="X93" i="16"/>
  <c r="X92" i="16"/>
  <c r="X91" i="16"/>
  <c r="X90" i="16"/>
  <c r="X89" i="16"/>
  <c r="X88" i="16"/>
  <c r="X87" i="16"/>
  <c r="X86" i="16"/>
  <c r="X85" i="16"/>
  <c r="X83" i="16"/>
  <c r="X82" i="16"/>
  <c r="X81" i="16"/>
  <c r="X80" i="16"/>
  <c r="X79" i="16"/>
  <c r="X78" i="16"/>
  <c r="X76" i="16"/>
  <c r="X75" i="16"/>
  <c r="X74" i="16"/>
  <c r="X73" i="16"/>
  <c r="X72" i="16"/>
  <c r="X71" i="16"/>
  <c r="X70" i="16"/>
  <c r="X69" i="16"/>
  <c r="X68" i="16"/>
  <c r="X67" i="16"/>
  <c r="X66" i="16"/>
  <c r="X65" i="16"/>
  <c r="X64" i="16"/>
  <c r="X63" i="16"/>
  <c r="X61" i="16"/>
  <c r="X60" i="16"/>
  <c r="X59" i="16"/>
  <c r="X58" i="16"/>
  <c r="X57" i="16"/>
  <c r="X56" i="16"/>
  <c r="X55" i="16"/>
  <c r="X53" i="16"/>
  <c r="X52" i="16"/>
  <c r="X51" i="16"/>
  <c r="X50" i="16"/>
  <c r="X49" i="16"/>
  <c r="X48" i="16"/>
  <c r="X46" i="16"/>
  <c r="X45" i="16"/>
  <c r="X44" i="16"/>
  <c r="X43" i="16"/>
  <c r="X42" i="16"/>
  <c r="X41" i="16"/>
  <c r="X40" i="16"/>
  <c r="X39" i="16"/>
  <c r="X38" i="16"/>
  <c r="X37" i="16"/>
  <c r="X36" i="16"/>
  <c r="X34" i="16"/>
  <c r="X33" i="16"/>
  <c r="X32" i="16"/>
  <c r="X31" i="16"/>
  <c r="X30" i="16"/>
  <c r="X29" i="16"/>
  <c r="X28" i="16"/>
  <c r="X27" i="16"/>
  <c r="X26" i="16"/>
  <c r="X25" i="16"/>
  <c r="X24" i="16"/>
  <c r="X23" i="16"/>
  <c r="X22" i="16"/>
  <c r="X21" i="16"/>
  <c r="X20" i="16"/>
  <c r="X19" i="16"/>
  <c r="X18" i="16"/>
  <c r="X17" i="16"/>
  <c r="X35" i="16" l="1"/>
  <c r="X62" i="16"/>
  <c r="F24" i="16"/>
  <c r="F32" i="16"/>
  <c r="F50" i="16"/>
  <c r="F59" i="16"/>
  <c r="F68" i="16"/>
  <c r="F86" i="16"/>
  <c r="F94" i="16"/>
  <c r="F103" i="16"/>
  <c r="F26" i="16"/>
  <c r="F43" i="16"/>
  <c r="F61" i="16"/>
  <c r="F79" i="16"/>
  <c r="F96" i="16"/>
  <c r="F20" i="16"/>
  <c r="F37" i="16"/>
  <c r="F55" i="16"/>
  <c r="F72" i="16"/>
  <c r="F90" i="16"/>
  <c r="F19" i="16"/>
  <c r="F31" i="16"/>
  <c r="F36" i="16"/>
  <c r="F35" i="16" s="1"/>
  <c r="F49" i="16"/>
  <c r="F53" i="16"/>
  <c r="F67" i="16"/>
  <c r="F71" i="16"/>
  <c r="F85" i="16"/>
  <c r="F84" i="16" s="1"/>
  <c r="F89" i="16"/>
  <c r="F102" i="16"/>
  <c r="F106" i="16"/>
  <c r="F41" i="16"/>
  <c r="F76" i="16"/>
  <c r="AP35" i="16"/>
  <c r="F18" i="16"/>
  <c r="F22" i="16"/>
  <c r="F30" i="16"/>
  <c r="F34" i="16"/>
  <c r="F39" i="16"/>
  <c r="X47" i="16"/>
  <c r="F48" i="16"/>
  <c r="F52" i="16"/>
  <c r="F57" i="16"/>
  <c r="F66" i="16"/>
  <c r="F70" i="16"/>
  <c r="F74" i="16"/>
  <c r="F83" i="16"/>
  <c r="F88" i="16"/>
  <c r="F92" i="16"/>
  <c r="F54" i="16"/>
  <c r="AP47" i="16"/>
  <c r="F101" i="16"/>
  <c r="F105" i="16"/>
  <c r="X97" i="16"/>
  <c r="AP84" i="16"/>
  <c r="AP97" i="16"/>
  <c r="F27" i="16"/>
  <c r="F44" i="16"/>
  <c r="F63" i="16"/>
  <c r="F80" i="16"/>
  <c r="F98" i="16"/>
  <c r="X84" i="16"/>
  <c r="X54" i="16"/>
  <c r="F23" i="16"/>
  <c r="F28" i="16"/>
  <c r="F40" i="16"/>
  <c r="F45" i="16"/>
  <c r="F58" i="16"/>
  <c r="F64" i="16"/>
  <c r="F75" i="16"/>
  <c r="F81" i="16"/>
  <c r="F93" i="16"/>
  <c r="F99" i="16"/>
  <c r="X16" i="16"/>
  <c r="F17" i="16"/>
  <c r="F16" i="16" s="1"/>
  <c r="F21" i="16"/>
  <c r="F25" i="16"/>
  <c r="F29" i="16"/>
  <c r="F33" i="16"/>
  <c r="F38" i="16"/>
  <c r="F42" i="16"/>
  <c r="F46" i="16"/>
  <c r="F51" i="16"/>
  <c r="F56" i="16"/>
  <c r="F60" i="16"/>
  <c r="F65" i="16"/>
  <c r="F69" i="16"/>
  <c r="F73" i="16"/>
  <c r="X77" i="16"/>
  <c r="F78" i="16"/>
  <c r="F82" i="16"/>
  <c r="F87" i="16"/>
  <c r="F91" i="16"/>
  <c r="F95" i="16"/>
  <c r="F100" i="16"/>
  <c r="F104" i="16"/>
  <c r="X14" i="16" l="1"/>
  <c r="AP14" i="16"/>
  <c r="F77" i="16"/>
  <c r="F62" i="16"/>
  <c r="F97" i="16"/>
  <c r="F47" i="16"/>
  <c r="F14" i="16" l="1"/>
  <c r="BE106" i="16" l="1"/>
  <c r="BA106" i="16"/>
  <c r="AZ106" i="16"/>
  <c r="AY106" i="16"/>
  <c r="AW106" i="16"/>
  <c r="AV106" i="16"/>
  <c r="AU106" i="16"/>
  <c r="AT106" i="16"/>
  <c r="BC106" i="16" s="1"/>
  <c r="AS106" i="16"/>
  <c r="AQ106" i="16"/>
  <c r="BB106" i="16" s="1"/>
  <c r="BE105" i="16"/>
  <c r="BA105" i="16"/>
  <c r="AZ105" i="16"/>
  <c r="AY105" i="16"/>
  <c r="AW105" i="16"/>
  <c r="AV105" i="16"/>
  <c r="AU105" i="16"/>
  <c r="AT105" i="16"/>
  <c r="BC105" i="16" s="1"/>
  <c r="AS105" i="16"/>
  <c r="AQ105" i="16"/>
  <c r="BB105" i="16" s="1"/>
  <c r="BE104" i="16"/>
  <c r="BA104" i="16"/>
  <c r="AZ104" i="16"/>
  <c r="AY104" i="16"/>
  <c r="AW104" i="16"/>
  <c r="AV104" i="16"/>
  <c r="AU104" i="16"/>
  <c r="AT104" i="16"/>
  <c r="BC104" i="16" s="1"/>
  <c r="AS104" i="16"/>
  <c r="AQ104" i="16"/>
  <c r="BB104" i="16" s="1"/>
  <c r="BE103" i="16"/>
  <c r="BA103" i="16"/>
  <c r="AZ103" i="16"/>
  <c r="AY103" i="16"/>
  <c r="AW103" i="16"/>
  <c r="AV103" i="16"/>
  <c r="AU103" i="16"/>
  <c r="AT103" i="16"/>
  <c r="AS103" i="16"/>
  <c r="AQ103" i="16"/>
  <c r="BB103" i="16" s="1"/>
  <c r="BE102" i="16"/>
  <c r="BA102" i="16"/>
  <c r="AZ102" i="16"/>
  <c r="AY102" i="16"/>
  <c r="AW102" i="16"/>
  <c r="AV102" i="16"/>
  <c r="AU102" i="16"/>
  <c r="AT102" i="16"/>
  <c r="BC102" i="16" s="1"/>
  <c r="AS102" i="16"/>
  <c r="AQ102" i="16"/>
  <c r="BB102" i="16" s="1"/>
  <c r="BE101" i="16"/>
  <c r="BA101" i="16"/>
  <c r="AZ101" i="16"/>
  <c r="AY101" i="16"/>
  <c r="AW101" i="16"/>
  <c r="AV101" i="16"/>
  <c r="AU101" i="16"/>
  <c r="AT101" i="16"/>
  <c r="BC101" i="16" s="1"/>
  <c r="AS101" i="16"/>
  <c r="AQ101" i="16"/>
  <c r="BB101" i="16" s="1"/>
  <c r="BE100" i="16"/>
  <c r="BA100" i="16"/>
  <c r="AZ100" i="16"/>
  <c r="AY100" i="16"/>
  <c r="AW100" i="16"/>
  <c r="AV100" i="16"/>
  <c r="AU100" i="16"/>
  <c r="AT100" i="16"/>
  <c r="BC100" i="16" s="1"/>
  <c r="AS100" i="16"/>
  <c r="AQ100" i="16"/>
  <c r="BB100" i="16" s="1"/>
  <c r="BE99" i="16"/>
  <c r="BA99" i="16"/>
  <c r="AZ99" i="16"/>
  <c r="AY99" i="16"/>
  <c r="AW99" i="16"/>
  <c r="AV99" i="16"/>
  <c r="AU99" i="16"/>
  <c r="AT99" i="16"/>
  <c r="BC99" i="16" s="1"/>
  <c r="AS99" i="16"/>
  <c r="AQ99" i="16"/>
  <c r="BB99" i="16" s="1"/>
  <c r="BE98" i="16"/>
  <c r="BE97" i="16" s="1"/>
  <c r="BA98" i="16"/>
  <c r="AZ98" i="16"/>
  <c r="AY98" i="16"/>
  <c r="AW98" i="16"/>
  <c r="AV98" i="16"/>
  <c r="AU98" i="16"/>
  <c r="AU97" i="16" s="1"/>
  <c r="AT98" i="16"/>
  <c r="AS98" i="16"/>
  <c r="AQ98" i="16"/>
  <c r="BE96" i="16"/>
  <c r="BA96" i="16"/>
  <c r="AZ96" i="16"/>
  <c r="AY96" i="16"/>
  <c r="AW96" i="16"/>
  <c r="AV96" i="16"/>
  <c r="AU96" i="16"/>
  <c r="AT96" i="16"/>
  <c r="AS96" i="16"/>
  <c r="AQ96" i="16"/>
  <c r="BB96" i="16" s="1"/>
  <c r="BE95" i="16"/>
  <c r="BA95" i="16"/>
  <c r="AZ95" i="16"/>
  <c r="AY95" i="16"/>
  <c r="AW95" i="16"/>
  <c r="AV95" i="16"/>
  <c r="AU95" i="16"/>
  <c r="AT95" i="16"/>
  <c r="AS95" i="16"/>
  <c r="AQ95" i="16"/>
  <c r="BB95" i="16" s="1"/>
  <c r="BE94" i="16"/>
  <c r="BA94" i="16"/>
  <c r="AZ94" i="16"/>
  <c r="AY94" i="16"/>
  <c r="AW94" i="16"/>
  <c r="AV94" i="16"/>
  <c r="AU94" i="16"/>
  <c r="AT94" i="16"/>
  <c r="BC94" i="16" s="1"/>
  <c r="AS94" i="16"/>
  <c r="AQ94" i="16"/>
  <c r="BB94" i="16" s="1"/>
  <c r="BE93" i="16"/>
  <c r="BA93" i="16"/>
  <c r="AZ93" i="16"/>
  <c r="AY93" i="16"/>
  <c r="AW93" i="16"/>
  <c r="AV93" i="16"/>
  <c r="AU93" i="16"/>
  <c r="AT93" i="16"/>
  <c r="AS93" i="16"/>
  <c r="AQ93" i="16"/>
  <c r="BB93" i="16" s="1"/>
  <c r="BE92" i="16"/>
  <c r="BA92" i="16"/>
  <c r="AZ92" i="16"/>
  <c r="AY92" i="16"/>
  <c r="AW92" i="16"/>
  <c r="AV92" i="16"/>
  <c r="AU92" i="16"/>
  <c r="AT92" i="16"/>
  <c r="AS92" i="16"/>
  <c r="AQ92" i="16"/>
  <c r="BB92" i="16" s="1"/>
  <c r="BE91" i="16"/>
  <c r="BA91" i="16"/>
  <c r="AZ91" i="16"/>
  <c r="AY91" i="16"/>
  <c r="AW91" i="16"/>
  <c r="AV91" i="16"/>
  <c r="AU91" i="16"/>
  <c r="AT91" i="16"/>
  <c r="AS91" i="16"/>
  <c r="AQ91" i="16"/>
  <c r="BB91" i="16" s="1"/>
  <c r="BE90" i="16"/>
  <c r="BA90" i="16"/>
  <c r="AZ90" i="16"/>
  <c r="AY90" i="16"/>
  <c r="AW90" i="16"/>
  <c r="AV90" i="16"/>
  <c r="AU90" i="16"/>
  <c r="AT90" i="16"/>
  <c r="BC90" i="16" s="1"/>
  <c r="AS90" i="16"/>
  <c r="AQ90" i="16"/>
  <c r="BB90" i="16" s="1"/>
  <c r="BE89" i="16"/>
  <c r="BA89" i="16"/>
  <c r="AZ89" i="16"/>
  <c r="AY89" i="16"/>
  <c r="AW89" i="16"/>
  <c r="AV89" i="16"/>
  <c r="AU89" i="16"/>
  <c r="AT89" i="16"/>
  <c r="AS89" i="16"/>
  <c r="AQ89" i="16"/>
  <c r="BB89" i="16" s="1"/>
  <c r="BE88" i="16"/>
  <c r="BA88" i="16"/>
  <c r="AZ88" i="16"/>
  <c r="AY88" i="16"/>
  <c r="AW88" i="16"/>
  <c r="AV88" i="16"/>
  <c r="AU88" i="16"/>
  <c r="AT88" i="16"/>
  <c r="BC88" i="16" s="1"/>
  <c r="AS88" i="16"/>
  <c r="AQ88" i="16"/>
  <c r="BB88" i="16" s="1"/>
  <c r="BE87" i="16"/>
  <c r="BA87" i="16"/>
  <c r="AZ87" i="16"/>
  <c r="AY87" i="16"/>
  <c r="AW87" i="16"/>
  <c r="AV87" i="16"/>
  <c r="AU87" i="16"/>
  <c r="AT87" i="16"/>
  <c r="BC87" i="16" s="1"/>
  <c r="AS87" i="16"/>
  <c r="AQ87" i="16"/>
  <c r="BB87" i="16" s="1"/>
  <c r="BE86" i="16"/>
  <c r="BA86" i="16"/>
  <c r="AZ86" i="16"/>
  <c r="AY86" i="16"/>
  <c r="AW86" i="16"/>
  <c r="AV86" i="16"/>
  <c r="AU86" i="16"/>
  <c r="AT86" i="16"/>
  <c r="BC86" i="16" s="1"/>
  <c r="AS86" i="16"/>
  <c r="AQ86" i="16"/>
  <c r="BB86" i="16" s="1"/>
  <c r="BE85" i="16"/>
  <c r="BE84" i="16" s="1"/>
  <c r="BA85" i="16"/>
  <c r="AZ85" i="16"/>
  <c r="AY85" i="16"/>
  <c r="AY84" i="16" s="1"/>
  <c r="AW85" i="16"/>
  <c r="AV85" i="16"/>
  <c r="AU85" i="16"/>
  <c r="AT85" i="16"/>
  <c r="AS85" i="16"/>
  <c r="AQ85" i="16"/>
  <c r="BE83" i="16"/>
  <c r="BA83" i="16"/>
  <c r="AZ83" i="16"/>
  <c r="AY83" i="16"/>
  <c r="AW83" i="16"/>
  <c r="AV83" i="16"/>
  <c r="AU83" i="16"/>
  <c r="AT83" i="16"/>
  <c r="BC83" i="16" s="1"/>
  <c r="AS83" i="16"/>
  <c r="AQ83" i="16"/>
  <c r="BB83" i="16" s="1"/>
  <c r="BE82" i="16"/>
  <c r="BA82" i="16"/>
  <c r="AZ82" i="16"/>
  <c r="AY82" i="16"/>
  <c r="AW82" i="16"/>
  <c r="AV82" i="16"/>
  <c r="AU82" i="16"/>
  <c r="AT82" i="16"/>
  <c r="BC82" i="16" s="1"/>
  <c r="AS82" i="16"/>
  <c r="AQ82" i="16"/>
  <c r="BB82" i="16" s="1"/>
  <c r="BE81" i="16"/>
  <c r="BA81" i="16"/>
  <c r="AZ81" i="16"/>
  <c r="AY81" i="16"/>
  <c r="AW81" i="16"/>
  <c r="AV81" i="16"/>
  <c r="AU81" i="16"/>
  <c r="AT81" i="16"/>
  <c r="AS81" i="16"/>
  <c r="AQ81" i="16"/>
  <c r="BB81" i="16" s="1"/>
  <c r="BE80" i="16"/>
  <c r="BA80" i="16"/>
  <c r="AZ80" i="16"/>
  <c r="AY80" i="16"/>
  <c r="AW80" i="16"/>
  <c r="AV80" i="16"/>
  <c r="AU80" i="16"/>
  <c r="AT80" i="16"/>
  <c r="BC80" i="16" s="1"/>
  <c r="AS80" i="16"/>
  <c r="AQ80" i="16"/>
  <c r="BB80" i="16" s="1"/>
  <c r="BE79" i="16"/>
  <c r="BA79" i="16"/>
  <c r="AZ79" i="16"/>
  <c r="AY79" i="16"/>
  <c r="AW79" i="16"/>
  <c r="AV79" i="16"/>
  <c r="AU79" i="16"/>
  <c r="AT79" i="16"/>
  <c r="BC79" i="16" s="1"/>
  <c r="AS79" i="16"/>
  <c r="AQ79" i="16"/>
  <c r="BB79" i="16" s="1"/>
  <c r="BE78" i="16"/>
  <c r="BE77" i="16" s="1"/>
  <c r="BA78" i="16"/>
  <c r="AZ78" i="16"/>
  <c r="AZ77" i="16" s="1"/>
  <c r="AY78" i="16"/>
  <c r="AY77" i="16" s="1"/>
  <c r="AW78" i="16"/>
  <c r="AV78" i="16"/>
  <c r="AU78" i="16"/>
  <c r="AU77" i="16" s="1"/>
  <c r="AT78" i="16"/>
  <c r="AT77" i="16" s="1"/>
  <c r="AS78" i="16"/>
  <c r="AQ78" i="16"/>
  <c r="BE76" i="16"/>
  <c r="BA76" i="16"/>
  <c r="AZ76" i="16"/>
  <c r="AY76" i="16"/>
  <c r="AW76" i="16"/>
  <c r="AV76" i="16"/>
  <c r="AU76" i="16"/>
  <c r="AT76" i="16"/>
  <c r="AS76" i="16"/>
  <c r="AQ76" i="16"/>
  <c r="BB76" i="16" s="1"/>
  <c r="BE75" i="16"/>
  <c r="BA75" i="16"/>
  <c r="AZ75" i="16"/>
  <c r="AY75" i="16"/>
  <c r="AW75" i="16"/>
  <c r="AV75" i="16"/>
  <c r="AU75" i="16"/>
  <c r="AT75" i="16"/>
  <c r="BC75" i="16" s="1"/>
  <c r="AS75" i="16"/>
  <c r="AQ75" i="16"/>
  <c r="BB75" i="16" s="1"/>
  <c r="BE74" i="16"/>
  <c r="BA74" i="16"/>
  <c r="AZ74" i="16"/>
  <c r="AY74" i="16"/>
  <c r="AW74" i="16"/>
  <c r="AV74" i="16"/>
  <c r="AU74" i="16"/>
  <c r="AT74" i="16"/>
  <c r="AS74" i="16"/>
  <c r="AQ74" i="16"/>
  <c r="BB74" i="16" s="1"/>
  <c r="BE73" i="16"/>
  <c r="BA73" i="16"/>
  <c r="AZ73" i="16"/>
  <c r="AY73" i="16"/>
  <c r="AW73" i="16"/>
  <c r="AV73" i="16"/>
  <c r="AU73" i="16"/>
  <c r="AT73" i="16"/>
  <c r="AS73" i="16"/>
  <c r="AQ73" i="16"/>
  <c r="BB73" i="16" s="1"/>
  <c r="BE72" i="16"/>
  <c r="BA72" i="16"/>
  <c r="AZ72" i="16"/>
  <c r="AY72" i="16"/>
  <c r="AW72" i="16"/>
  <c r="AV72" i="16"/>
  <c r="AU72" i="16"/>
  <c r="AT72" i="16"/>
  <c r="BC72" i="16" s="1"/>
  <c r="AS72" i="16"/>
  <c r="AQ72" i="16"/>
  <c r="BB72" i="16" s="1"/>
  <c r="BE71" i="16"/>
  <c r="BA71" i="16"/>
  <c r="AZ71" i="16"/>
  <c r="AY71" i="16"/>
  <c r="AW71" i="16"/>
  <c r="AV71" i="16"/>
  <c r="AU71" i="16"/>
  <c r="AT71" i="16"/>
  <c r="BC71" i="16" s="1"/>
  <c r="AS71" i="16"/>
  <c r="AQ71" i="16"/>
  <c r="BB71" i="16" s="1"/>
  <c r="BE70" i="16"/>
  <c r="BA70" i="16"/>
  <c r="AZ70" i="16"/>
  <c r="AY70" i="16"/>
  <c r="AW70" i="16"/>
  <c r="AV70" i="16"/>
  <c r="AU70" i="16"/>
  <c r="AT70" i="16"/>
  <c r="AS70" i="16"/>
  <c r="AQ70" i="16"/>
  <c r="BB70" i="16" s="1"/>
  <c r="BE69" i="16"/>
  <c r="BA69" i="16"/>
  <c r="AZ69" i="16"/>
  <c r="AY69" i="16"/>
  <c r="AW69" i="16"/>
  <c r="AV69" i="16"/>
  <c r="AU69" i="16"/>
  <c r="AT69" i="16"/>
  <c r="AS69" i="16"/>
  <c r="AQ69" i="16"/>
  <c r="BB69" i="16" s="1"/>
  <c r="BE68" i="16"/>
  <c r="BA68" i="16"/>
  <c r="AZ68" i="16"/>
  <c r="AY68" i="16"/>
  <c r="AW68" i="16"/>
  <c r="AV68" i="16"/>
  <c r="AU68" i="16"/>
  <c r="AT68" i="16"/>
  <c r="AS68" i="16"/>
  <c r="AQ68" i="16"/>
  <c r="BB68" i="16" s="1"/>
  <c r="BE67" i="16"/>
  <c r="BA67" i="16"/>
  <c r="AZ67" i="16"/>
  <c r="AY67" i="16"/>
  <c r="AW67" i="16"/>
  <c r="AV67" i="16"/>
  <c r="AU67" i="16"/>
  <c r="AT67" i="16"/>
  <c r="BC67" i="16" s="1"/>
  <c r="AS67" i="16"/>
  <c r="AQ67" i="16"/>
  <c r="BB67" i="16" s="1"/>
  <c r="BE66" i="16"/>
  <c r="BA66" i="16"/>
  <c r="AZ66" i="16"/>
  <c r="AY66" i="16"/>
  <c r="AW66" i="16"/>
  <c r="AV66" i="16"/>
  <c r="AU66" i="16"/>
  <c r="AT66" i="16"/>
  <c r="BC66" i="16" s="1"/>
  <c r="AS66" i="16"/>
  <c r="AQ66" i="16"/>
  <c r="BB66" i="16" s="1"/>
  <c r="BE65" i="16"/>
  <c r="BA65" i="16"/>
  <c r="AZ65" i="16"/>
  <c r="AY65" i="16"/>
  <c r="AW65" i="16"/>
  <c r="AV65" i="16"/>
  <c r="AU65" i="16"/>
  <c r="AT65" i="16"/>
  <c r="AS65" i="16"/>
  <c r="AQ65" i="16"/>
  <c r="BB65" i="16" s="1"/>
  <c r="BE64" i="16"/>
  <c r="BA64" i="16"/>
  <c r="AZ64" i="16"/>
  <c r="AY64" i="16"/>
  <c r="AW64" i="16"/>
  <c r="AV64" i="16"/>
  <c r="AU64" i="16"/>
  <c r="AT64" i="16"/>
  <c r="BC64" i="16" s="1"/>
  <c r="AS64" i="16"/>
  <c r="AQ64" i="16"/>
  <c r="BB64" i="16" s="1"/>
  <c r="BE63" i="16"/>
  <c r="BE62" i="16" s="1"/>
  <c r="BA63" i="16"/>
  <c r="AZ63" i="16"/>
  <c r="AY63" i="16"/>
  <c r="AW63" i="16"/>
  <c r="AV63" i="16"/>
  <c r="AU63" i="16"/>
  <c r="AU62" i="16" s="1"/>
  <c r="AT63" i="16"/>
  <c r="AS63" i="16"/>
  <c r="AQ63" i="16"/>
  <c r="BE61" i="16"/>
  <c r="BA61" i="16"/>
  <c r="AZ61" i="16"/>
  <c r="AY61" i="16"/>
  <c r="AW61" i="16"/>
  <c r="AV61" i="16"/>
  <c r="AU61" i="16"/>
  <c r="AT61" i="16"/>
  <c r="AS61" i="16"/>
  <c r="AQ61" i="16"/>
  <c r="BB61" i="16" s="1"/>
  <c r="BE60" i="16"/>
  <c r="BA60" i="16"/>
  <c r="AZ60" i="16"/>
  <c r="AY60" i="16"/>
  <c r="AW60" i="16"/>
  <c r="AV60" i="16"/>
  <c r="AU60" i="16"/>
  <c r="AT60" i="16"/>
  <c r="AS60" i="16"/>
  <c r="AQ60" i="16"/>
  <c r="BB60" i="16" s="1"/>
  <c r="BE59" i="16"/>
  <c r="BA59" i="16"/>
  <c r="AZ59" i="16"/>
  <c r="AY59" i="16"/>
  <c r="AW59" i="16"/>
  <c r="AV59" i="16"/>
  <c r="AU59" i="16"/>
  <c r="AT59" i="16"/>
  <c r="AS59" i="16"/>
  <c r="AQ59" i="16"/>
  <c r="BB59" i="16" s="1"/>
  <c r="BE58" i="16"/>
  <c r="BA58" i="16"/>
  <c r="AZ58" i="16"/>
  <c r="AY58" i="16"/>
  <c r="AW58" i="16"/>
  <c r="AV58" i="16"/>
  <c r="AU58" i="16"/>
  <c r="AT58" i="16"/>
  <c r="BC58" i="16" s="1"/>
  <c r="AS58" i="16"/>
  <c r="AQ58" i="16"/>
  <c r="BB58" i="16" s="1"/>
  <c r="BE57" i="16"/>
  <c r="BA57" i="16"/>
  <c r="AZ57" i="16"/>
  <c r="AY57" i="16"/>
  <c r="AW57" i="16"/>
  <c r="AV57" i="16"/>
  <c r="AU57" i="16"/>
  <c r="AT57" i="16"/>
  <c r="AS57" i="16"/>
  <c r="AQ57" i="16"/>
  <c r="BB57" i="16" s="1"/>
  <c r="BE56" i="16"/>
  <c r="BA56" i="16"/>
  <c r="AZ56" i="16"/>
  <c r="AY56" i="16"/>
  <c r="AW56" i="16"/>
  <c r="AV56" i="16"/>
  <c r="AU56" i="16"/>
  <c r="AT56" i="16"/>
  <c r="BC56" i="16" s="1"/>
  <c r="AS56" i="16"/>
  <c r="AQ56" i="16"/>
  <c r="BB56" i="16" s="1"/>
  <c r="BE55" i="16"/>
  <c r="BE54" i="16" s="1"/>
  <c r="BA55" i="16"/>
  <c r="BA54" i="16" s="1"/>
  <c r="AZ55" i="16"/>
  <c r="AY55" i="16"/>
  <c r="AW55" i="16"/>
  <c r="AW54" i="16" s="1"/>
  <c r="AV55" i="16"/>
  <c r="AV54" i="16" s="1"/>
  <c r="AU55" i="16"/>
  <c r="AT55" i="16"/>
  <c r="AS55" i="16"/>
  <c r="AS54" i="16" s="1"/>
  <c r="AQ55" i="16"/>
  <c r="BB55" i="16" s="1"/>
  <c r="BE53" i="16"/>
  <c r="BA53" i="16"/>
  <c r="AZ53" i="16"/>
  <c r="AY53" i="16"/>
  <c r="AW53" i="16"/>
  <c r="AV53" i="16"/>
  <c r="AU53" i="16"/>
  <c r="AT53" i="16"/>
  <c r="BC53" i="16" s="1"/>
  <c r="AS53" i="16"/>
  <c r="AQ53" i="16"/>
  <c r="BB53" i="16" s="1"/>
  <c r="BE52" i="16"/>
  <c r="BA52" i="16"/>
  <c r="AZ52" i="16"/>
  <c r="AY52" i="16"/>
  <c r="AW52" i="16"/>
  <c r="AV52" i="16"/>
  <c r="AU52" i="16"/>
  <c r="AT52" i="16"/>
  <c r="BC52" i="16" s="1"/>
  <c r="AS52" i="16"/>
  <c r="AQ52" i="16"/>
  <c r="BB52" i="16" s="1"/>
  <c r="BE51" i="16"/>
  <c r="BA51" i="16"/>
  <c r="AZ51" i="16"/>
  <c r="AY51" i="16"/>
  <c r="AW51" i="16"/>
  <c r="AV51" i="16"/>
  <c r="AU51" i="16"/>
  <c r="AT51" i="16"/>
  <c r="BC51" i="16" s="1"/>
  <c r="AS51" i="16"/>
  <c r="AQ51" i="16"/>
  <c r="BB51" i="16" s="1"/>
  <c r="BE50" i="16"/>
  <c r="BA50" i="16"/>
  <c r="AZ50" i="16"/>
  <c r="AY50" i="16"/>
  <c r="AW50" i="16"/>
  <c r="AV50" i="16"/>
  <c r="AU50" i="16"/>
  <c r="AT50" i="16"/>
  <c r="BC50" i="16" s="1"/>
  <c r="AS50" i="16"/>
  <c r="AQ50" i="16"/>
  <c r="BB50" i="16" s="1"/>
  <c r="BE49" i="16"/>
  <c r="BA49" i="16"/>
  <c r="AZ49" i="16"/>
  <c r="AY49" i="16"/>
  <c r="AW49" i="16"/>
  <c r="AV49" i="16"/>
  <c r="AU49" i="16"/>
  <c r="AT49" i="16"/>
  <c r="AS49" i="16"/>
  <c r="AQ49" i="16"/>
  <c r="BB49" i="16" s="1"/>
  <c r="BE48" i="16"/>
  <c r="BE47" i="16" s="1"/>
  <c r="BA48" i="16"/>
  <c r="AZ48" i="16"/>
  <c r="AY48" i="16"/>
  <c r="AW48" i="16"/>
  <c r="AW47" i="16" s="1"/>
  <c r="AV48" i="16"/>
  <c r="AV47" i="16" s="1"/>
  <c r="AU48" i="16"/>
  <c r="AT48" i="16"/>
  <c r="AS48" i="16"/>
  <c r="AQ48" i="16"/>
  <c r="BE46" i="16"/>
  <c r="BA46" i="16"/>
  <c r="AZ46" i="16"/>
  <c r="AY46" i="16"/>
  <c r="AW46" i="16"/>
  <c r="AV46" i="16"/>
  <c r="AU46" i="16"/>
  <c r="AT46" i="16"/>
  <c r="BC46" i="16" s="1"/>
  <c r="AS46" i="16"/>
  <c r="AQ46" i="16"/>
  <c r="BB46" i="16" s="1"/>
  <c r="BE45" i="16"/>
  <c r="BA45" i="16"/>
  <c r="AZ45" i="16"/>
  <c r="AY45" i="16"/>
  <c r="AW45" i="16"/>
  <c r="AV45" i="16"/>
  <c r="AU45" i="16"/>
  <c r="AT45" i="16"/>
  <c r="AS45" i="16"/>
  <c r="AQ45" i="16"/>
  <c r="BB45" i="16" s="1"/>
  <c r="BE44" i="16"/>
  <c r="BA44" i="16"/>
  <c r="AZ44" i="16"/>
  <c r="AY44" i="16"/>
  <c r="AW44" i="16"/>
  <c r="AV44" i="16"/>
  <c r="AU44" i="16"/>
  <c r="AT44" i="16"/>
  <c r="BC44" i="16" s="1"/>
  <c r="AS44" i="16"/>
  <c r="AQ44" i="16"/>
  <c r="BB44" i="16" s="1"/>
  <c r="BE43" i="16"/>
  <c r="BA43" i="16"/>
  <c r="AZ43" i="16"/>
  <c r="AY43" i="16"/>
  <c r="AW43" i="16"/>
  <c r="AV43" i="16"/>
  <c r="AU43" i="16"/>
  <c r="AT43" i="16"/>
  <c r="BC43" i="16" s="1"/>
  <c r="AS43" i="16"/>
  <c r="AQ43" i="16"/>
  <c r="BB43" i="16" s="1"/>
  <c r="BE42" i="16"/>
  <c r="BA42" i="16"/>
  <c r="AZ42" i="16"/>
  <c r="AY42" i="16"/>
  <c r="AW42" i="16"/>
  <c r="AV42" i="16"/>
  <c r="AU42" i="16"/>
  <c r="AT42" i="16"/>
  <c r="AS42" i="16"/>
  <c r="AQ42" i="16"/>
  <c r="BB42" i="16" s="1"/>
  <c r="BE41" i="16"/>
  <c r="BA41" i="16"/>
  <c r="AZ41" i="16"/>
  <c r="AY41" i="16"/>
  <c r="AW41" i="16"/>
  <c r="AV41" i="16"/>
  <c r="AU41" i="16"/>
  <c r="AT41" i="16"/>
  <c r="AS41" i="16"/>
  <c r="AQ41" i="16"/>
  <c r="BB41" i="16" s="1"/>
  <c r="BE40" i="16"/>
  <c r="BA40" i="16"/>
  <c r="AZ40" i="16"/>
  <c r="AY40" i="16"/>
  <c r="AW40" i="16"/>
  <c r="AV40" i="16"/>
  <c r="AU40" i="16"/>
  <c r="AT40" i="16"/>
  <c r="BC40" i="16" s="1"/>
  <c r="AS40" i="16"/>
  <c r="AQ40" i="16"/>
  <c r="BB40" i="16" s="1"/>
  <c r="BE39" i="16"/>
  <c r="BA39" i="16"/>
  <c r="AZ39" i="16"/>
  <c r="AY39" i="16"/>
  <c r="AW39" i="16"/>
  <c r="AV39" i="16"/>
  <c r="AU39" i="16"/>
  <c r="AT39" i="16"/>
  <c r="AS39" i="16"/>
  <c r="AQ39" i="16"/>
  <c r="BB39" i="16" s="1"/>
  <c r="BE38" i="16"/>
  <c r="BA38" i="16"/>
  <c r="AZ38" i="16"/>
  <c r="AY38" i="16"/>
  <c r="AW38" i="16"/>
  <c r="AV38" i="16"/>
  <c r="AU38" i="16"/>
  <c r="AT38" i="16"/>
  <c r="BC38" i="16" s="1"/>
  <c r="AS38" i="16"/>
  <c r="AQ38" i="16"/>
  <c r="BB38" i="16" s="1"/>
  <c r="BE37" i="16"/>
  <c r="BA37" i="16"/>
  <c r="AZ37" i="16"/>
  <c r="AY37" i="16"/>
  <c r="AW37" i="16"/>
  <c r="AV37" i="16"/>
  <c r="AU37" i="16"/>
  <c r="AT37" i="16"/>
  <c r="AS37" i="16"/>
  <c r="AQ37" i="16"/>
  <c r="BB37" i="16" s="1"/>
  <c r="BE36" i="16"/>
  <c r="BE35" i="16" s="1"/>
  <c r="BA36" i="16"/>
  <c r="AZ36" i="16"/>
  <c r="AZ35" i="16" s="1"/>
  <c r="AY36" i="16"/>
  <c r="AW36" i="16"/>
  <c r="AV36" i="16"/>
  <c r="AU36" i="16"/>
  <c r="AT36" i="16"/>
  <c r="AS36" i="16"/>
  <c r="AQ36" i="16"/>
  <c r="BE34" i="16"/>
  <c r="BA34" i="16"/>
  <c r="AZ34" i="16"/>
  <c r="AY34" i="16"/>
  <c r="AW34" i="16"/>
  <c r="AV34" i="16"/>
  <c r="AU34" i="16"/>
  <c r="AT34" i="16"/>
  <c r="AS34" i="16"/>
  <c r="AQ34" i="16"/>
  <c r="BB34" i="16" s="1"/>
  <c r="BE33" i="16"/>
  <c r="BA33" i="16"/>
  <c r="AZ33" i="16"/>
  <c r="AY33" i="16"/>
  <c r="AW33" i="16"/>
  <c r="AV33" i="16"/>
  <c r="AU33" i="16"/>
  <c r="AT33" i="16"/>
  <c r="BC33" i="16" s="1"/>
  <c r="AS33" i="16"/>
  <c r="AQ33" i="16"/>
  <c r="BB33" i="16" s="1"/>
  <c r="BE32" i="16"/>
  <c r="BA32" i="16"/>
  <c r="AZ32" i="16"/>
  <c r="AY32" i="16"/>
  <c r="AW32" i="16"/>
  <c r="AV32" i="16"/>
  <c r="AU32" i="16"/>
  <c r="AT32" i="16"/>
  <c r="AS32" i="16"/>
  <c r="AQ32" i="16"/>
  <c r="BB32" i="16" s="1"/>
  <c r="BE31" i="16"/>
  <c r="BA31" i="16"/>
  <c r="AZ31" i="16"/>
  <c r="AY31" i="16"/>
  <c r="AW31" i="16"/>
  <c r="AV31" i="16"/>
  <c r="AU31" i="16"/>
  <c r="AT31" i="16"/>
  <c r="BC31" i="16" s="1"/>
  <c r="AS31" i="16"/>
  <c r="AQ31" i="16"/>
  <c r="BB31" i="16" s="1"/>
  <c r="BE30" i="16"/>
  <c r="BA30" i="16"/>
  <c r="AZ30" i="16"/>
  <c r="AY30" i="16"/>
  <c r="AW30" i="16"/>
  <c r="AV30" i="16"/>
  <c r="AU30" i="16"/>
  <c r="AT30" i="16"/>
  <c r="AS30" i="16"/>
  <c r="AQ30" i="16"/>
  <c r="BB30" i="16" s="1"/>
  <c r="BE29" i="16"/>
  <c r="BA29" i="16"/>
  <c r="AZ29" i="16"/>
  <c r="AY29" i="16"/>
  <c r="AW29" i="16"/>
  <c r="AV29" i="16"/>
  <c r="AU29" i="16"/>
  <c r="AT29" i="16"/>
  <c r="BC29" i="16" s="1"/>
  <c r="AS29" i="16"/>
  <c r="AQ29" i="16"/>
  <c r="BB29" i="16" s="1"/>
  <c r="BE28" i="16"/>
  <c r="BA28" i="16"/>
  <c r="AZ28" i="16"/>
  <c r="AY28" i="16"/>
  <c r="AW28" i="16"/>
  <c r="AV28" i="16"/>
  <c r="AU28" i="16"/>
  <c r="AT28" i="16"/>
  <c r="AS28" i="16"/>
  <c r="AQ28" i="16"/>
  <c r="BB28" i="16" s="1"/>
  <c r="BE27" i="16"/>
  <c r="BA27" i="16"/>
  <c r="AZ27" i="16"/>
  <c r="AY27" i="16"/>
  <c r="AW27" i="16"/>
  <c r="AV27" i="16"/>
  <c r="AU27" i="16"/>
  <c r="AT27" i="16"/>
  <c r="AS27" i="16"/>
  <c r="AQ27" i="16"/>
  <c r="BB27" i="16" s="1"/>
  <c r="BE26" i="16"/>
  <c r="BA26" i="16"/>
  <c r="AZ26" i="16"/>
  <c r="AY26" i="16"/>
  <c r="AW26" i="16"/>
  <c r="AV26" i="16"/>
  <c r="AU26" i="16"/>
  <c r="AT26" i="16"/>
  <c r="AS26" i="16"/>
  <c r="AQ26" i="16"/>
  <c r="BB26" i="16" s="1"/>
  <c r="BE25" i="16"/>
  <c r="BA25" i="16"/>
  <c r="AZ25" i="16"/>
  <c r="AY25" i="16"/>
  <c r="AW25" i="16"/>
  <c r="AV25" i="16"/>
  <c r="AU25" i="16"/>
  <c r="AT25" i="16"/>
  <c r="BC25" i="16" s="1"/>
  <c r="AS25" i="16"/>
  <c r="AQ25" i="16"/>
  <c r="BB25" i="16" s="1"/>
  <c r="BE24" i="16"/>
  <c r="BA24" i="16"/>
  <c r="AZ24" i="16"/>
  <c r="AY24" i="16"/>
  <c r="AW24" i="16"/>
  <c r="AV24" i="16"/>
  <c r="AU24" i="16"/>
  <c r="AT24" i="16"/>
  <c r="AS24" i="16"/>
  <c r="AQ24" i="16"/>
  <c r="BB24" i="16" s="1"/>
  <c r="BE23" i="16"/>
  <c r="BA23" i="16"/>
  <c r="AZ23" i="16"/>
  <c r="AY23" i="16"/>
  <c r="AW23" i="16"/>
  <c r="AV23" i="16"/>
  <c r="AU23" i="16"/>
  <c r="AT23" i="16"/>
  <c r="BC23" i="16" s="1"/>
  <c r="AS23" i="16"/>
  <c r="AQ23" i="16"/>
  <c r="BB23" i="16" s="1"/>
  <c r="BE22" i="16"/>
  <c r="BA22" i="16"/>
  <c r="AZ22" i="16"/>
  <c r="AY22" i="16"/>
  <c r="AW22" i="16"/>
  <c r="AV22" i="16"/>
  <c r="AU22" i="16"/>
  <c r="AT22" i="16"/>
  <c r="AS22" i="16"/>
  <c r="AQ22" i="16"/>
  <c r="BB22" i="16" s="1"/>
  <c r="BE21" i="16"/>
  <c r="BA21" i="16"/>
  <c r="AZ21" i="16"/>
  <c r="AY21" i="16"/>
  <c r="AW21" i="16"/>
  <c r="AV21" i="16"/>
  <c r="AU21" i="16"/>
  <c r="AT21" i="16"/>
  <c r="BC21" i="16" s="1"/>
  <c r="AS21" i="16"/>
  <c r="AQ21" i="16"/>
  <c r="BB21" i="16" s="1"/>
  <c r="BE20" i="16"/>
  <c r="BA20" i="16"/>
  <c r="AZ20" i="16"/>
  <c r="AY20" i="16"/>
  <c r="AW20" i="16"/>
  <c r="AV20" i="16"/>
  <c r="AU20" i="16"/>
  <c r="AT20" i="16"/>
  <c r="AS20" i="16"/>
  <c r="AQ20" i="16"/>
  <c r="BB20" i="16" s="1"/>
  <c r="BE19" i="16"/>
  <c r="BA19" i="16"/>
  <c r="AZ19" i="16"/>
  <c r="AY19" i="16"/>
  <c r="AW19" i="16"/>
  <c r="AV19" i="16"/>
  <c r="AU19" i="16"/>
  <c r="AT19" i="16"/>
  <c r="BC19" i="16" s="1"/>
  <c r="AS19" i="16"/>
  <c r="AQ19" i="16"/>
  <c r="BB19" i="16" s="1"/>
  <c r="BE18" i="16"/>
  <c r="BA18" i="16"/>
  <c r="AZ18" i="16"/>
  <c r="AY18" i="16"/>
  <c r="AW18" i="16"/>
  <c r="AV18" i="16"/>
  <c r="AU18" i="16"/>
  <c r="AT18" i="16"/>
  <c r="AS18" i="16"/>
  <c r="AQ18" i="16"/>
  <c r="BB18" i="16" s="1"/>
  <c r="BE17" i="16"/>
  <c r="BE16" i="16" s="1"/>
  <c r="BA17" i="16"/>
  <c r="AZ17" i="16"/>
  <c r="AZ16" i="16" s="1"/>
  <c r="AY17" i="16"/>
  <c r="AW17" i="16"/>
  <c r="AV17" i="16"/>
  <c r="AU17" i="16"/>
  <c r="AT17" i="16"/>
  <c r="AS17" i="16"/>
  <c r="AQ17" i="16"/>
  <c r="AM106" i="16"/>
  <c r="AI106" i="16"/>
  <c r="AH106" i="16"/>
  <c r="AG106" i="16"/>
  <c r="AE106" i="16"/>
  <c r="AD106" i="16"/>
  <c r="AC106" i="16"/>
  <c r="AB106" i="16"/>
  <c r="AA106" i="16"/>
  <c r="Y106" i="16"/>
  <c r="AM105" i="16"/>
  <c r="AI105" i="16"/>
  <c r="AH105" i="16"/>
  <c r="AG105" i="16"/>
  <c r="AE105" i="16"/>
  <c r="AD105" i="16"/>
  <c r="AC105" i="16"/>
  <c r="AB105" i="16"/>
  <c r="AA105" i="16"/>
  <c r="Y105" i="16"/>
  <c r="AJ105" i="16" s="1"/>
  <c r="AM104" i="16"/>
  <c r="AI104" i="16"/>
  <c r="AH104" i="16"/>
  <c r="AG104" i="16"/>
  <c r="AE104" i="16"/>
  <c r="AD104" i="16"/>
  <c r="AC104" i="16"/>
  <c r="AB104" i="16"/>
  <c r="AA104" i="16"/>
  <c r="Y104" i="16"/>
  <c r="AM103" i="16"/>
  <c r="AI103" i="16"/>
  <c r="AH103" i="16"/>
  <c r="AG103" i="16"/>
  <c r="AE103" i="16"/>
  <c r="AD103" i="16"/>
  <c r="AC103" i="16"/>
  <c r="AB103" i="16"/>
  <c r="AA103" i="16"/>
  <c r="Y103" i="16"/>
  <c r="AJ103" i="16" s="1"/>
  <c r="AM102" i="16"/>
  <c r="AI102" i="16"/>
  <c r="AH102" i="16"/>
  <c r="AG102" i="16"/>
  <c r="AE102" i="16"/>
  <c r="AD102" i="16"/>
  <c r="AC102" i="16"/>
  <c r="AB102" i="16"/>
  <c r="AA102" i="16"/>
  <c r="Y102" i="16"/>
  <c r="AJ102" i="16" s="1"/>
  <c r="AM101" i="16"/>
  <c r="AI101" i="16"/>
  <c r="AH101" i="16"/>
  <c r="AG101" i="16"/>
  <c r="AE101" i="16"/>
  <c r="AD101" i="16"/>
  <c r="AC101" i="16"/>
  <c r="AB101" i="16"/>
  <c r="AA101" i="16"/>
  <c r="Y101" i="16"/>
  <c r="AJ101" i="16" s="1"/>
  <c r="AM100" i="16"/>
  <c r="AI100" i="16"/>
  <c r="AH100" i="16"/>
  <c r="AG100" i="16"/>
  <c r="AE100" i="16"/>
  <c r="AD100" i="16"/>
  <c r="AC100" i="16"/>
  <c r="AB100" i="16"/>
  <c r="AA100" i="16"/>
  <c r="Y100" i="16"/>
  <c r="AM99" i="16"/>
  <c r="AI99" i="16"/>
  <c r="AH99" i="16"/>
  <c r="AG99" i="16"/>
  <c r="AE99" i="16"/>
  <c r="AD99" i="16"/>
  <c r="AC99" i="16"/>
  <c r="AB99" i="16"/>
  <c r="AA99" i="16"/>
  <c r="Y99" i="16"/>
  <c r="AJ99" i="16" s="1"/>
  <c r="AM98" i="16"/>
  <c r="AM97" i="16" s="1"/>
  <c r="AI98" i="16"/>
  <c r="AH98" i="16"/>
  <c r="AG98" i="16"/>
  <c r="AE98" i="16"/>
  <c r="AD98" i="16"/>
  <c r="AD97" i="16" s="1"/>
  <c r="AC98" i="16"/>
  <c r="AB98" i="16"/>
  <c r="AA98" i="16"/>
  <c r="Y98" i="16"/>
  <c r="AM96" i="16"/>
  <c r="AI96" i="16"/>
  <c r="AH96" i="16"/>
  <c r="AG96" i="16"/>
  <c r="AE96" i="16"/>
  <c r="AD96" i="16"/>
  <c r="AC96" i="16"/>
  <c r="AB96" i="16"/>
  <c r="AK96" i="16" s="1"/>
  <c r="AA96" i="16"/>
  <c r="Y96" i="16"/>
  <c r="AJ96" i="16" s="1"/>
  <c r="AM95" i="16"/>
  <c r="AI95" i="16"/>
  <c r="AH95" i="16"/>
  <c r="AG95" i="16"/>
  <c r="AE95" i="16"/>
  <c r="AD95" i="16"/>
  <c r="AC95" i="16"/>
  <c r="AB95" i="16"/>
  <c r="AK95" i="16" s="1"/>
  <c r="AA95" i="16"/>
  <c r="Y95" i="16"/>
  <c r="AM94" i="16"/>
  <c r="AI94" i="16"/>
  <c r="AH94" i="16"/>
  <c r="AG94" i="16"/>
  <c r="AE94" i="16"/>
  <c r="AD94" i="16"/>
  <c r="AC94" i="16"/>
  <c r="AB94" i="16"/>
  <c r="AA94" i="16"/>
  <c r="Y94" i="16"/>
  <c r="AJ94" i="16" s="1"/>
  <c r="AM93" i="16"/>
  <c r="AI93" i="16"/>
  <c r="AH93" i="16"/>
  <c r="AG93" i="16"/>
  <c r="AE93" i="16"/>
  <c r="AD93" i="16"/>
  <c r="AC93" i="16"/>
  <c r="AB93" i="16"/>
  <c r="AA93" i="16"/>
  <c r="Y93" i="16"/>
  <c r="AM92" i="16"/>
  <c r="AI92" i="16"/>
  <c r="AH92" i="16"/>
  <c r="AG92" i="16"/>
  <c r="AE92" i="16"/>
  <c r="AD92" i="16"/>
  <c r="AC92" i="16"/>
  <c r="AB92" i="16"/>
  <c r="AK92" i="16" s="1"/>
  <c r="AA92" i="16"/>
  <c r="Y92" i="16"/>
  <c r="AJ92" i="16" s="1"/>
  <c r="AM91" i="16"/>
  <c r="AI91" i="16"/>
  <c r="AH91" i="16"/>
  <c r="AG91" i="16"/>
  <c r="AE91" i="16"/>
  <c r="AD91" i="16"/>
  <c r="AC91" i="16"/>
  <c r="AB91" i="16"/>
  <c r="AA91" i="16"/>
  <c r="Y91" i="16"/>
  <c r="AM90" i="16"/>
  <c r="AI90" i="16"/>
  <c r="AH90" i="16"/>
  <c r="AG90" i="16"/>
  <c r="AE90" i="16"/>
  <c r="AD90" i="16"/>
  <c r="AC90" i="16"/>
  <c r="AB90" i="16"/>
  <c r="AA90" i="16"/>
  <c r="Y90" i="16"/>
  <c r="AJ90" i="16" s="1"/>
  <c r="AM89" i="16"/>
  <c r="AI89" i="16"/>
  <c r="AH89" i="16"/>
  <c r="AG89" i="16"/>
  <c r="AE89" i="16"/>
  <c r="AD89" i="16"/>
  <c r="AC89" i="16"/>
  <c r="AB89" i="16"/>
  <c r="AA89" i="16"/>
  <c r="Y89" i="16"/>
  <c r="AJ89" i="16" s="1"/>
  <c r="AM88" i="16"/>
  <c r="AI88" i="16"/>
  <c r="AH88" i="16"/>
  <c r="AG88" i="16"/>
  <c r="AE88" i="16"/>
  <c r="AD88" i="16"/>
  <c r="AC88" i="16"/>
  <c r="AB88" i="16"/>
  <c r="AA88" i="16"/>
  <c r="Y88" i="16"/>
  <c r="AJ88" i="16" s="1"/>
  <c r="AM87" i="16"/>
  <c r="AI87" i="16"/>
  <c r="AH87" i="16"/>
  <c r="AG87" i="16"/>
  <c r="AE87" i="16"/>
  <c r="AD87" i="16"/>
  <c r="AC87" i="16"/>
  <c r="AB87" i="16"/>
  <c r="AA87" i="16"/>
  <c r="Y87" i="16"/>
  <c r="AJ87" i="16" s="1"/>
  <c r="AM86" i="16"/>
  <c r="AI86" i="16"/>
  <c r="AH86" i="16"/>
  <c r="AG86" i="16"/>
  <c r="AE86" i="16"/>
  <c r="AD86" i="16"/>
  <c r="AC86" i="16"/>
  <c r="AB86" i="16"/>
  <c r="AK86" i="16" s="1"/>
  <c r="AA86" i="16"/>
  <c r="Y86" i="16"/>
  <c r="AJ86" i="16" s="1"/>
  <c r="AM85" i="16"/>
  <c r="AM84" i="16" s="1"/>
  <c r="AI85" i="16"/>
  <c r="AH85" i="16"/>
  <c r="AG85" i="16"/>
  <c r="AE85" i="16"/>
  <c r="AD85" i="16"/>
  <c r="AD84" i="16" s="1"/>
  <c r="AC85" i="16"/>
  <c r="AB85" i="16"/>
  <c r="AA85" i="16"/>
  <c r="Y85" i="16"/>
  <c r="AJ85" i="16" s="1"/>
  <c r="AM83" i="16"/>
  <c r="AI83" i="16"/>
  <c r="AH83" i="16"/>
  <c r="AG83" i="16"/>
  <c r="AE83" i="16"/>
  <c r="AD83" i="16"/>
  <c r="AC83" i="16"/>
  <c r="AB83" i="16"/>
  <c r="AA83" i="16"/>
  <c r="Y83" i="16"/>
  <c r="AM82" i="16"/>
  <c r="AI82" i="16"/>
  <c r="AH82" i="16"/>
  <c r="AG82" i="16"/>
  <c r="AE82" i="16"/>
  <c r="AD82" i="16"/>
  <c r="AC82" i="16"/>
  <c r="AB82" i="16"/>
  <c r="AK82" i="16" s="1"/>
  <c r="AA82" i="16"/>
  <c r="Y82" i="16"/>
  <c r="AM81" i="16"/>
  <c r="AI81" i="16"/>
  <c r="AH81" i="16"/>
  <c r="AG81" i="16"/>
  <c r="AE81" i="16"/>
  <c r="AD81" i="16"/>
  <c r="AC81" i="16"/>
  <c r="AB81" i="16"/>
  <c r="AA81" i="16"/>
  <c r="Y81" i="16"/>
  <c r="AJ81" i="16" s="1"/>
  <c r="AM80" i="16"/>
  <c r="AI80" i="16"/>
  <c r="AH80" i="16"/>
  <c r="AG80" i="16"/>
  <c r="AE80" i="16"/>
  <c r="AD80" i="16"/>
  <c r="AC80" i="16"/>
  <c r="AB80" i="16"/>
  <c r="AA80" i="16"/>
  <c r="Y80" i="16"/>
  <c r="AM79" i="16"/>
  <c r="AI79" i="16"/>
  <c r="AH79" i="16"/>
  <c r="AG79" i="16"/>
  <c r="AE79" i="16"/>
  <c r="AD79" i="16"/>
  <c r="AC79" i="16"/>
  <c r="AB79" i="16"/>
  <c r="AK79" i="16" s="1"/>
  <c r="AA79" i="16"/>
  <c r="Y79" i="16"/>
  <c r="AJ79" i="16" s="1"/>
  <c r="AM78" i="16"/>
  <c r="AI78" i="16"/>
  <c r="AI77" i="16" s="1"/>
  <c r="AH78" i="16"/>
  <c r="AG78" i="16"/>
  <c r="AE78" i="16"/>
  <c r="AD78" i="16"/>
  <c r="AC78" i="16"/>
  <c r="AB78" i="16"/>
  <c r="AA78" i="16"/>
  <c r="AA77" i="16" s="1"/>
  <c r="Y78" i="16"/>
  <c r="AM76" i="16"/>
  <c r="AI76" i="16"/>
  <c r="AH76" i="16"/>
  <c r="AG76" i="16"/>
  <c r="AE76" i="16"/>
  <c r="AD76" i="16"/>
  <c r="AC76" i="16"/>
  <c r="AB76" i="16"/>
  <c r="AA76" i="16"/>
  <c r="Y76" i="16"/>
  <c r="AJ76" i="16" s="1"/>
  <c r="AM75" i="16"/>
  <c r="AI75" i="16"/>
  <c r="AH75" i="16"/>
  <c r="AG75" i="16"/>
  <c r="AE75" i="16"/>
  <c r="AD75" i="16"/>
  <c r="AC75" i="16"/>
  <c r="AB75" i="16"/>
  <c r="AA75" i="16"/>
  <c r="Y75" i="16"/>
  <c r="AM74" i="16"/>
  <c r="AI74" i="16"/>
  <c r="AH74" i="16"/>
  <c r="AG74" i="16"/>
  <c r="AE74" i="16"/>
  <c r="AD74" i="16"/>
  <c r="AC74" i="16"/>
  <c r="AB74" i="16"/>
  <c r="AK74" i="16" s="1"/>
  <c r="AA74" i="16"/>
  <c r="Y74" i="16"/>
  <c r="AJ74" i="16" s="1"/>
  <c r="AM73" i="16"/>
  <c r="AI73" i="16"/>
  <c r="AH73" i="16"/>
  <c r="AG73" i="16"/>
  <c r="AE73" i="16"/>
  <c r="AD73" i="16"/>
  <c r="AC73" i="16"/>
  <c r="AB73" i="16"/>
  <c r="AA73" i="16"/>
  <c r="Y73" i="16"/>
  <c r="AJ73" i="16" s="1"/>
  <c r="AM72" i="16"/>
  <c r="AI72" i="16"/>
  <c r="AH72" i="16"/>
  <c r="AG72" i="16"/>
  <c r="AE72" i="16"/>
  <c r="AD72" i="16"/>
  <c r="AC72" i="16"/>
  <c r="AB72" i="16"/>
  <c r="AA72" i="16"/>
  <c r="Y72" i="16"/>
  <c r="AJ72" i="16" s="1"/>
  <c r="AM71" i="16"/>
  <c r="AI71" i="16"/>
  <c r="AH71" i="16"/>
  <c r="AG71" i="16"/>
  <c r="AE71" i="16"/>
  <c r="AD71" i="16"/>
  <c r="AC71" i="16"/>
  <c r="AB71" i="16"/>
  <c r="AA71" i="16"/>
  <c r="Y71" i="16"/>
  <c r="AM70" i="16"/>
  <c r="AI70" i="16"/>
  <c r="AH70" i="16"/>
  <c r="AG70" i="16"/>
  <c r="AE70" i="16"/>
  <c r="AD70" i="16"/>
  <c r="AC70" i="16"/>
  <c r="AB70" i="16"/>
  <c r="AK70" i="16" s="1"/>
  <c r="AA70" i="16"/>
  <c r="Y70" i="16"/>
  <c r="AJ70" i="16" s="1"/>
  <c r="AM69" i="16"/>
  <c r="AI69" i="16"/>
  <c r="AH69" i="16"/>
  <c r="AG69" i="16"/>
  <c r="AE69" i="16"/>
  <c r="AD69" i="16"/>
  <c r="AC69" i="16"/>
  <c r="AB69" i="16"/>
  <c r="AK69" i="16" s="1"/>
  <c r="AA69" i="16"/>
  <c r="Y69" i="16"/>
  <c r="AM68" i="16"/>
  <c r="AI68" i="16"/>
  <c r="AH68" i="16"/>
  <c r="AG68" i="16"/>
  <c r="AE68" i="16"/>
  <c r="AD68" i="16"/>
  <c r="AC68" i="16"/>
  <c r="AB68" i="16"/>
  <c r="AK68" i="16" s="1"/>
  <c r="AA68" i="16"/>
  <c r="Y68" i="16"/>
  <c r="AJ68" i="16" s="1"/>
  <c r="AM67" i="16"/>
  <c r="AI67" i="16"/>
  <c r="AH67" i="16"/>
  <c r="AG67" i="16"/>
  <c r="AE67" i="16"/>
  <c r="AD67" i="16"/>
  <c r="AC67" i="16"/>
  <c r="AB67" i="16"/>
  <c r="AA67" i="16"/>
  <c r="Y67" i="16"/>
  <c r="AM66" i="16"/>
  <c r="AI66" i="16"/>
  <c r="AH66" i="16"/>
  <c r="AG66" i="16"/>
  <c r="AE66" i="16"/>
  <c r="AD66" i="16"/>
  <c r="AC66" i="16"/>
  <c r="AB66" i="16"/>
  <c r="AA66" i="16"/>
  <c r="Y66" i="16"/>
  <c r="AJ66" i="16" s="1"/>
  <c r="AM65" i="16"/>
  <c r="AI65" i="16"/>
  <c r="AH65" i="16"/>
  <c r="AG65" i="16"/>
  <c r="AE65" i="16"/>
  <c r="AD65" i="16"/>
  <c r="AC65" i="16"/>
  <c r="AB65" i="16"/>
  <c r="AA65" i="16"/>
  <c r="Y65" i="16"/>
  <c r="AM64" i="16"/>
  <c r="AI64" i="16"/>
  <c r="AH64" i="16"/>
  <c r="AG64" i="16"/>
  <c r="AE64" i="16"/>
  <c r="AD64" i="16"/>
  <c r="AC64" i="16"/>
  <c r="AB64" i="16"/>
  <c r="AK64" i="16" s="1"/>
  <c r="AA64" i="16"/>
  <c r="Y64" i="16"/>
  <c r="AJ64" i="16" s="1"/>
  <c r="AM63" i="16"/>
  <c r="AI63" i="16"/>
  <c r="AH63" i="16"/>
  <c r="AG63" i="16"/>
  <c r="AE63" i="16"/>
  <c r="AD63" i="16"/>
  <c r="AC63" i="16"/>
  <c r="AB63" i="16"/>
  <c r="AA63" i="16"/>
  <c r="Y63" i="16"/>
  <c r="AM61" i="16"/>
  <c r="AI61" i="16"/>
  <c r="AH61" i="16"/>
  <c r="AG61" i="16"/>
  <c r="AE61" i="16"/>
  <c r="AD61" i="16"/>
  <c r="AC61" i="16"/>
  <c r="AB61" i="16"/>
  <c r="AK61" i="16" s="1"/>
  <c r="AA61" i="16"/>
  <c r="Y61" i="16"/>
  <c r="AJ61" i="16" s="1"/>
  <c r="AM60" i="16"/>
  <c r="AI60" i="16"/>
  <c r="AH60" i="16"/>
  <c r="AG60" i="16"/>
  <c r="AE60" i="16"/>
  <c r="AD60" i="16"/>
  <c r="AC60" i="16"/>
  <c r="AB60" i="16"/>
  <c r="AA60" i="16"/>
  <c r="Y60" i="16"/>
  <c r="AM59" i="16"/>
  <c r="AI59" i="16"/>
  <c r="AH59" i="16"/>
  <c r="AG59" i="16"/>
  <c r="AE59" i="16"/>
  <c r="AD59" i="16"/>
  <c r="AC59" i="16"/>
  <c r="AB59" i="16"/>
  <c r="AK59" i="16" s="1"/>
  <c r="AA59" i="16"/>
  <c r="Y59" i="16"/>
  <c r="AJ59" i="16" s="1"/>
  <c r="AM58" i="16"/>
  <c r="AI58" i="16"/>
  <c r="AH58" i="16"/>
  <c r="AG58" i="16"/>
  <c r="AE58" i="16"/>
  <c r="AD58" i="16"/>
  <c r="AC58" i="16"/>
  <c r="AB58" i="16"/>
  <c r="AA58" i="16"/>
  <c r="Y58" i="16"/>
  <c r="AJ58" i="16" s="1"/>
  <c r="AM57" i="16"/>
  <c r="AI57" i="16"/>
  <c r="AH57" i="16"/>
  <c r="AG57" i="16"/>
  <c r="AE57" i="16"/>
  <c r="AD57" i="16"/>
  <c r="AC57" i="16"/>
  <c r="AB57" i="16"/>
  <c r="AK57" i="16" s="1"/>
  <c r="AA57" i="16"/>
  <c r="Y57" i="16"/>
  <c r="AJ57" i="16" s="1"/>
  <c r="AM56" i="16"/>
  <c r="AI56" i="16"/>
  <c r="AH56" i="16"/>
  <c r="AG56" i="16"/>
  <c r="AE56" i="16"/>
  <c r="AD56" i="16"/>
  <c r="AC56" i="16"/>
  <c r="AB56" i="16"/>
  <c r="AA56" i="16"/>
  <c r="Y56" i="16"/>
  <c r="AM55" i="16"/>
  <c r="AM54" i="16" s="1"/>
  <c r="AI55" i="16"/>
  <c r="AH55" i="16"/>
  <c r="AH54" i="16" s="1"/>
  <c r="AG55" i="16"/>
  <c r="AE55" i="16"/>
  <c r="AD55" i="16"/>
  <c r="AC55" i="16"/>
  <c r="AB55" i="16"/>
  <c r="AA55" i="16"/>
  <c r="Y55" i="16"/>
  <c r="AM53" i="16"/>
  <c r="AI53" i="16"/>
  <c r="AH53" i="16"/>
  <c r="AG53" i="16"/>
  <c r="AE53" i="16"/>
  <c r="AD53" i="16"/>
  <c r="AC53" i="16"/>
  <c r="AB53" i="16"/>
  <c r="AA53" i="16"/>
  <c r="Y53" i="16"/>
  <c r="AM52" i="16"/>
  <c r="AI52" i="16"/>
  <c r="AH52" i="16"/>
  <c r="AG52" i="16"/>
  <c r="AE52" i="16"/>
  <c r="AD52" i="16"/>
  <c r="AC52" i="16"/>
  <c r="AB52" i="16"/>
  <c r="AK52" i="16" s="1"/>
  <c r="AA52" i="16"/>
  <c r="Y52" i="16"/>
  <c r="AJ52" i="16" s="1"/>
  <c r="AM51" i="16"/>
  <c r="AI51" i="16"/>
  <c r="AH51" i="16"/>
  <c r="AG51" i="16"/>
  <c r="AE51" i="16"/>
  <c r="AD51" i="16"/>
  <c r="AC51" i="16"/>
  <c r="AB51" i="16"/>
  <c r="AA51" i="16"/>
  <c r="Y51" i="16"/>
  <c r="AM50" i="16"/>
  <c r="AI50" i="16"/>
  <c r="AH50" i="16"/>
  <c r="AG50" i="16"/>
  <c r="AE50" i="16"/>
  <c r="AD50" i="16"/>
  <c r="AC50" i="16"/>
  <c r="AB50" i="16"/>
  <c r="AK50" i="16" s="1"/>
  <c r="AA50" i="16"/>
  <c r="Y50" i="16"/>
  <c r="AJ50" i="16" s="1"/>
  <c r="AM49" i="16"/>
  <c r="AI49" i="16"/>
  <c r="AH49" i="16"/>
  <c r="AG49" i="16"/>
  <c r="AE49" i="16"/>
  <c r="AD49" i="16"/>
  <c r="AC49" i="16"/>
  <c r="AB49" i="16"/>
  <c r="AA49" i="16"/>
  <c r="Y49" i="16"/>
  <c r="AJ49" i="16" s="1"/>
  <c r="AM48" i="16"/>
  <c r="AI48" i="16"/>
  <c r="AH48" i="16"/>
  <c r="AH47" i="16" s="1"/>
  <c r="AG48" i="16"/>
  <c r="AE48" i="16"/>
  <c r="AD48" i="16"/>
  <c r="AC48" i="16"/>
  <c r="AB48" i="16"/>
  <c r="AK48" i="16" s="1"/>
  <c r="AA48" i="16"/>
  <c r="Y48" i="16"/>
  <c r="AJ48" i="16" s="1"/>
  <c r="AM46" i="16"/>
  <c r="AI46" i="16"/>
  <c r="AH46" i="16"/>
  <c r="AG46" i="16"/>
  <c r="AE46" i="16"/>
  <c r="AD46" i="16"/>
  <c r="AC46" i="16"/>
  <c r="AB46" i="16"/>
  <c r="AK46" i="16" s="1"/>
  <c r="AA46" i="16"/>
  <c r="Y46" i="16"/>
  <c r="AJ46" i="16" s="1"/>
  <c r="AM45" i="16"/>
  <c r="AI45" i="16"/>
  <c r="AH45" i="16"/>
  <c r="AG45" i="16"/>
  <c r="AE45" i="16"/>
  <c r="AD45" i="16"/>
  <c r="AC45" i="16"/>
  <c r="AB45" i="16"/>
  <c r="AK45" i="16" s="1"/>
  <c r="AA45" i="16"/>
  <c r="Y45" i="16"/>
  <c r="AJ45" i="16" s="1"/>
  <c r="AM44" i="16"/>
  <c r="AI44" i="16"/>
  <c r="AH44" i="16"/>
  <c r="AG44" i="16"/>
  <c r="AE44" i="16"/>
  <c r="AD44" i="16"/>
  <c r="AC44" i="16"/>
  <c r="AB44" i="16"/>
  <c r="AA44" i="16"/>
  <c r="Y44" i="16"/>
  <c r="AM43" i="16"/>
  <c r="AI43" i="16"/>
  <c r="AH43" i="16"/>
  <c r="AG43" i="16"/>
  <c r="AE43" i="16"/>
  <c r="AD43" i="16"/>
  <c r="AC43" i="16"/>
  <c r="AB43" i="16"/>
  <c r="AK43" i="16" s="1"/>
  <c r="AA43" i="16"/>
  <c r="Y43" i="16"/>
  <c r="AJ43" i="16" s="1"/>
  <c r="AM42" i="16"/>
  <c r="AI42" i="16"/>
  <c r="AH42" i="16"/>
  <c r="AG42" i="16"/>
  <c r="AE42" i="16"/>
  <c r="AD42" i="16"/>
  <c r="AC42" i="16"/>
  <c r="AB42" i="16"/>
  <c r="AA42" i="16"/>
  <c r="Y42" i="16"/>
  <c r="AJ42" i="16" s="1"/>
  <c r="AM41" i="16"/>
  <c r="AI41" i="16"/>
  <c r="AH41" i="16"/>
  <c r="AG41" i="16"/>
  <c r="AE41" i="16"/>
  <c r="AD41" i="16"/>
  <c r="AC41" i="16"/>
  <c r="AB41" i="16"/>
  <c r="AK41" i="16" s="1"/>
  <c r="AA41" i="16"/>
  <c r="Y41" i="16"/>
  <c r="AJ41" i="16" s="1"/>
  <c r="AM40" i="16"/>
  <c r="AI40" i="16"/>
  <c r="AH40" i="16"/>
  <c r="AG40" i="16"/>
  <c r="AE40" i="16"/>
  <c r="AD40" i="16"/>
  <c r="AC40" i="16"/>
  <c r="AB40" i="16"/>
  <c r="AK40" i="16" s="1"/>
  <c r="AA40" i="16"/>
  <c r="Y40" i="16"/>
  <c r="AJ40" i="16" s="1"/>
  <c r="AM39" i="16"/>
  <c r="AI39" i="16"/>
  <c r="AH39" i="16"/>
  <c r="AG39" i="16"/>
  <c r="AE39" i="16"/>
  <c r="AD39" i="16"/>
  <c r="AC39" i="16"/>
  <c r="AB39" i="16"/>
  <c r="AK39" i="16" s="1"/>
  <c r="AA39" i="16"/>
  <c r="Y39" i="16"/>
  <c r="AJ39" i="16" s="1"/>
  <c r="AM38" i="16"/>
  <c r="AI38" i="16"/>
  <c r="AH38" i="16"/>
  <c r="AG38" i="16"/>
  <c r="AE38" i="16"/>
  <c r="AD38" i="16"/>
  <c r="AC38" i="16"/>
  <c r="AB38" i="16"/>
  <c r="AA38" i="16"/>
  <c r="Y38" i="16"/>
  <c r="AJ38" i="16" s="1"/>
  <c r="AM37" i="16"/>
  <c r="AI37" i="16"/>
  <c r="AH37" i="16"/>
  <c r="AG37" i="16"/>
  <c r="AE37" i="16"/>
  <c r="AD37" i="16"/>
  <c r="AC37" i="16"/>
  <c r="AB37" i="16"/>
  <c r="AK37" i="16" s="1"/>
  <c r="AA37" i="16"/>
  <c r="Y37" i="16"/>
  <c r="AJ37" i="16" s="1"/>
  <c r="AM36" i="16"/>
  <c r="AI36" i="16"/>
  <c r="AH36" i="16"/>
  <c r="AG36" i="16"/>
  <c r="AE36" i="16"/>
  <c r="AE35" i="16" s="1"/>
  <c r="AD36" i="16"/>
  <c r="AD35" i="16" s="1"/>
  <c r="AC36" i="16"/>
  <c r="AB36" i="16"/>
  <c r="AA36" i="16"/>
  <c r="AA35" i="16" s="1"/>
  <c r="Y36" i="16"/>
  <c r="AM34" i="16"/>
  <c r="AI34" i="16"/>
  <c r="AH34" i="16"/>
  <c r="AG34" i="16"/>
  <c r="AE34" i="16"/>
  <c r="AD34" i="16"/>
  <c r="AC34" i="16"/>
  <c r="AB34" i="16"/>
  <c r="AK34" i="16" s="1"/>
  <c r="AA34" i="16"/>
  <c r="Y34" i="16"/>
  <c r="AJ34" i="16" s="1"/>
  <c r="AM33" i="16"/>
  <c r="AI33" i="16"/>
  <c r="AH33" i="16"/>
  <c r="AG33" i="16"/>
  <c r="AE33" i="16"/>
  <c r="AD33" i="16"/>
  <c r="AC33" i="16"/>
  <c r="AB33" i="16"/>
  <c r="AA33" i="16"/>
  <c r="Y33" i="16"/>
  <c r="AJ33" i="16" s="1"/>
  <c r="AM32" i="16"/>
  <c r="AI32" i="16"/>
  <c r="AH32" i="16"/>
  <c r="AG32" i="16"/>
  <c r="AE32" i="16"/>
  <c r="AD32" i="16"/>
  <c r="AC32" i="16"/>
  <c r="AB32" i="16"/>
  <c r="AK32" i="16" s="1"/>
  <c r="AA32" i="16"/>
  <c r="Y32" i="16"/>
  <c r="AJ32" i="16" s="1"/>
  <c r="AM31" i="16"/>
  <c r="AI31" i="16"/>
  <c r="AH31" i="16"/>
  <c r="AG31" i="16"/>
  <c r="AE31" i="16"/>
  <c r="AD31" i="16"/>
  <c r="AC31" i="16"/>
  <c r="AB31" i="16"/>
  <c r="AA31" i="16"/>
  <c r="Y31" i="16"/>
  <c r="AJ31" i="16" s="1"/>
  <c r="AM30" i="16"/>
  <c r="AI30" i="16"/>
  <c r="AH30" i="16"/>
  <c r="AG30" i="16"/>
  <c r="AE30" i="16"/>
  <c r="AD30" i="16"/>
  <c r="AC30" i="16"/>
  <c r="AB30" i="16"/>
  <c r="AA30" i="16"/>
  <c r="Y30" i="16"/>
  <c r="AJ30" i="16" s="1"/>
  <c r="AM29" i="16"/>
  <c r="AI29" i="16"/>
  <c r="AH29" i="16"/>
  <c r="AG29" i="16"/>
  <c r="AE29" i="16"/>
  <c r="AD29" i="16"/>
  <c r="AC29" i="16"/>
  <c r="AB29" i="16"/>
  <c r="AA29" i="16"/>
  <c r="Y29" i="16"/>
  <c r="AJ29" i="16" s="1"/>
  <c r="AM28" i="16"/>
  <c r="AI28" i="16"/>
  <c r="AH28" i="16"/>
  <c r="AG28" i="16"/>
  <c r="AE28" i="16"/>
  <c r="AD28" i="16"/>
  <c r="AC28" i="16"/>
  <c r="AB28" i="16"/>
  <c r="AA28" i="16"/>
  <c r="Y28" i="16"/>
  <c r="AJ28" i="16" s="1"/>
  <c r="AM27" i="16"/>
  <c r="AI27" i="16"/>
  <c r="AH27" i="16"/>
  <c r="AG27" i="16"/>
  <c r="AE27" i="16"/>
  <c r="AD27" i="16"/>
  <c r="AC27" i="16"/>
  <c r="AB27" i="16"/>
  <c r="AA27" i="16"/>
  <c r="Y27" i="16"/>
  <c r="AJ27" i="16" s="1"/>
  <c r="AM26" i="16"/>
  <c r="AI26" i="16"/>
  <c r="AH26" i="16"/>
  <c r="AG26" i="16"/>
  <c r="AE26" i="16"/>
  <c r="AD26" i="16"/>
  <c r="AC26" i="16"/>
  <c r="AB26" i="16"/>
  <c r="AA26" i="16"/>
  <c r="Y26" i="16"/>
  <c r="AJ26" i="16" s="1"/>
  <c r="AM25" i="16"/>
  <c r="AI25" i="16"/>
  <c r="AH25" i="16"/>
  <c r="AG25" i="16"/>
  <c r="AE25" i="16"/>
  <c r="AD25" i="16"/>
  <c r="AC25" i="16"/>
  <c r="AB25" i="16"/>
  <c r="AA25" i="16"/>
  <c r="Y25" i="16"/>
  <c r="AJ25" i="16" s="1"/>
  <c r="AM24" i="16"/>
  <c r="AI24" i="16"/>
  <c r="AH24" i="16"/>
  <c r="AG24" i="16"/>
  <c r="AE24" i="16"/>
  <c r="AD24" i="16"/>
  <c r="AC24" i="16"/>
  <c r="AB24" i="16"/>
  <c r="AA24" i="16"/>
  <c r="Y24" i="16"/>
  <c r="AJ24" i="16" s="1"/>
  <c r="AM23" i="16"/>
  <c r="AI23" i="16"/>
  <c r="AH23" i="16"/>
  <c r="AG23" i="16"/>
  <c r="AE23" i="16"/>
  <c r="AD23" i="16"/>
  <c r="AC23" i="16"/>
  <c r="AB23" i="16"/>
  <c r="AA23" i="16"/>
  <c r="Y23" i="16"/>
  <c r="AJ23" i="16" s="1"/>
  <c r="AM22" i="16"/>
  <c r="AI22" i="16"/>
  <c r="AH22" i="16"/>
  <c r="AG22" i="16"/>
  <c r="AE22" i="16"/>
  <c r="AD22" i="16"/>
  <c r="AC22" i="16"/>
  <c r="AB22" i="16"/>
  <c r="AA22" i="16"/>
  <c r="Y22" i="16"/>
  <c r="AJ22" i="16" s="1"/>
  <c r="AM21" i="16"/>
  <c r="AI21" i="16"/>
  <c r="AH21" i="16"/>
  <c r="AG21" i="16"/>
  <c r="AE21" i="16"/>
  <c r="AD21" i="16"/>
  <c r="AC21" i="16"/>
  <c r="AB21" i="16"/>
  <c r="AA21" i="16"/>
  <c r="Y21" i="16"/>
  <c r="AJ21" i="16" s="1"/>
  <c r="AM20" i="16"/>
  <c r="AI20" i="16"/>
  <c r="AH20" i="16"/>
  <c r="AG20" i="16"/>
  <c r="AE20" i="16"/>
  <c r="AD20" i="16"/>
  <c r="AC20" i="16"/>
  <c r="AB20" i="16"/>
  <c r="AA20" i="16"/>
  <c r="Y20" i="16"/>
  <c r="AJ20" i="16" s="1"/>
  <c r="AM19" i="16"/>
  <c r="AI19" i="16"/>
  <c r="AH19" i="16"/>
  <c r="AG19" i="16"/>
  <c r="AE19" i="16"/>
  <c r="AD19" i="16"/>
  <c r="AC19" i="16"/>
  <c r="AB19" i="16"/>
  <c r="AA19" i="16"/>
  <c r="Y19" i="16"/>
  <c r="AJ19" i="16" s="1"/>
  <c r="AM18" i="16"/>
  <c r="AI18" i="16"/>
  <c r="AH18" i="16"/>
  <c r="AG18" i="16"/>
  <c r="AE18" i="16"/>
  <c r="AD18" i="16"/>
  <c r="AC18" i="16"/>
  <c r="AB18" i="16"/>
  <c r="AA18" i="16"/>
  <c r="Y18" i="16"/>
  <c r="AJ18" i="16" s="1"/>
  <c r="AM17" i="16"/>
  <c r="AI17" i="16"/>
  <c r="AI16" i="16" s="1"/>
  <c r="AH17" i="16"/>
  <c r="AG17" i="16"/>
  <c r="AE17" i="16"/>
  <c r="AD17" i="16"/>
  <c r="AD16" i="16" s="1"/>
  <c r="AC17" i="16"/>
  <c r="AB17" i="16"/>
  <c r="AA17" i="16"/>
  <c r="Y17" i="16"/>
  <c r="AJ17" i="16" s="1"/>
  <c r="C6" i="16"/>
  <c r="H5" i="16"/>
  <c r="AZ97" i="16" l="1"/>
  <c r="AB16" i="16"/>
  <c r="AK16" i="16" s="1"/>
  <c r="AK33" i="16"/>
  <c r="AK42" i="16"/>
  <c r="AK65" i="16"/>
  <c r="AV16" i="16"/>
  <c r="BA16" i="16"/>
  <c r="BC18" i="16"/>
  <c r="BC20" i="16"/>
  <c r="BC22" i="16"/>
  <c r="BC24" i="16"/>
  <c r="BC26" i="16"/>
  <c r="BC28" i="16"/>
  <c r="BC30" i="16"/>
  <c r="BC32" i="16"/>
  <c r="BC34" i="16"/>
  <c r="AV35" i="16"/>
  <c r="BA35" i="16"/>
  <c r="BC37" i="16"/>
  <c r="BC41" i="16"/>
  <c r="BC45" i="16"/>
  <c r="AT47" i="16"/>
  <c r="BC68" i="16"/>
  <c r="BC74" i="16"/>
  <c r="BC76" i="16"/>
  <c r="BC92" i="16"/>
  <c r="BC103" i="16"/>
  <c r="AH16" i="16"/>
  <c r="AH35" i="16"/>
  <c r="AE54" i="16"/>
  <c r="AH62" i="16"/>
  <c r="AH77" i="16"/>
  <c r="AH84" i="16"/>
  <c r="AH97" i="16"/>
  <c r="AS35" i="16"/>
  <c r="AW35" i="16"/>
  <c r="AU47" i="16"/>
  <c r="AZ47" i="16"/>
  <c r="AU54" i="16"/>
  <c r="AZ54" i="16"/>
  <c r="AW62" i="16"/>
  <c r="AW77" i="16"/>
  <c r="AW84" i="16"/>
  <c r="AS97" i="16"/>
  <c r="AW97" i="16"/>
  <c r="AG62" i="16"/>
  <c r="AB84" i="16"/>
  <c r="AG84" i="16"/>
  <c r="AB97" i="16"/>
  <c r="AT54" i="16"/>
  <c r="BC54" i="16" s="1"/>
  <c r="AV62" i="16"/>
  <c r="BA62" i="16"/>
  <c r="AV84" i="16"/>
  <c r="BA84" i="16"/>
  <c r="AV97" i="16"/>
  <c r="BA97" i="16"/>
  <c r="U27" i="16"/>
  <c r="I102" i="16"/>
  <c r="I88" i="16"/>
  <c r="U23" i="16"/>
  <c r="I49" i="16"/>
  <c r="P22" i="16"/>
  <c r="K45" i="16"/>
  <c r="I60" i="16"/>
  <c r="U104" i="16"/>
  <c r="M52" i="16"/>
  <c r="L105" i="16"/>
  <c r="BG52" i="16"/>
  <c r="AE16" i="16"/>
  <c r="M20" i="16"/>
  <c r="U22" i="16"/>
  <c r="K23" i="16"/>
  <c r="P25" i="16"/>
  <c r="P27" i="16"/>
  <c r="M28" i="16"/>
  <c r="U28" i="16"/>
  <c r="U30" i="16"/>
  <c r="U32" i="16"/>
  <c r="I39" i="16"/>
  <c r="K40" i="16"/>
  <c r="K42" i="16"/>
  <c r="P42" i="16"/>
  <c r="M43" i="16"/>
  <c r="K44" i="16"/>
  <c r="P44" i="16"/>
  <c r="K46" i="16"/>
  <c r="P46" i="16"/>
  <c r="K49" i="16"/>
  <c r="M50" i="16"/>
  <c r="K51" i="16"/>
  <c r="P51" i="16"/>
  <c r="I52" i="16"/>
  <c r="U52" i="16"/>
  <c r="P53" i="16"/>
  <c r="M57" i="16"/>
  <c r="U59" i="16"/>
  <c r="I61" i="16"/>
  <c r="U61" i="16"/>
  <c r="M64" i="16"/>
  <c r="U64" i="16"/>
  <c r="K67" i="16"/>
  <c r="K69" i="16"/>
  <c r="M70" i="16"/>
  <c r="U70" i="16"/>
  <c r="P71" i="16"/>
  <c r="U72" i="16"/>
  <c r="K73" i="16"/>
  <c r="M74" i="16"/>
  <c r="K75" i="16"/>
  <c r="P75" i="16"/>
  <c r="I79" i="16"/>
  <c r="U79" i="16"/>
  <c r="K80" i="16"/>
  <c r="P80" i="16"/>
  <c r="U81" i="16"/>
  <c r="K82" i="16"/>
  <c r="I86" i="16"/>
  <c r="M86" i="16"/>
  <c r="U86" i="16"/>
  <c r="K87" i="16"/>
  <c r="P87" i="16"/>
  <c r="M88" i="16"/>
  <c r="U88" i="16"/>
  <c r="P89" i="16"/>
  <c r="I90" i="16"/>
  <c r="M90" i="16"/>
  <c r="U90" i="16"/>
  <c r="I92" i="16"/>
  <c r="M92" i="16"/>
  <c r="U92" i="16"/>
  <c r="K93" i="16"/>
  <c r="P93" i="16"/>
  <c r="K95" i="16"/>
  <c r="P95" i="16"/>
  <c r="I96" i="16"/>
  <c r="U96" i="16"/>
  <c r="I99" i="16"/>
  <c r="M99" i="16"/>
  <c r="U99" i="16"/>
  <c r="K100" i="16"/>
  <c r="U101" i="16"/>
  <c r="K102" i="16"/>
  <c r="P102" i="16"/>
  <c r="I103" i="16"/>
  <c r="M103" i="16"/>
  <c r="U103" i="16"/>
  <c r="K104" i="16"/>
  <c r="M105" i="16"/>
  <c r="U105" i="16"/>
  <c r="P106" i="16"/>
  <c r="M46" i="16"/>
  <c r="M67" i="16"/>
  <c r="M69" i="16"/>
  <c r="M82" i="16"/>
  <c r="M87" i="16"/>
  <c r="M91" i="16"/>
  <c r="M102" i="16"/>
  <c r="BC48" i="16"/>
  <c r="Z17" i="16"/>
  <c r="BE14" i="16"/>
  <c r="P24" i="16"/>
  <c r="U38" i="16"/>
  <c r="I42" i="16"/>
  <c r="U44" i="16"/>
  <c r="I56" i="16"/>
  <c r="P68" i="16"/>
  <c r="P72" i="16"/>
  <c r="I73" i="16"/>
  <c r="P76" i="16"/>
  <c r="K81" i="16"/>
  <c r="U89" i="16"/>
  <c r="U93" i="16"/>
  <c r="P101" i="16"/>
  <c r="P103" i="16"/>
  <c r="AF18" i="16"/>
  <c r="AL18" i="16" s="1"/>
  <c r="L19" i="16"/>
  <c r="Q19" i="16"/>
  <c r="L21" i="16"/>
  <c r="O22" i="16"/>
  <c r="L23" i="16"/>
  <c r="Q23" i="16"/>
  <c r="J24" i="16"/>
  <c r="L25" i="16"/>
  <c r="Q25" i="16"/>
  <c r="J26" i="16"/>
  <c r="O26" i="16"/>
  <c r="J28" i="16"/>
  <c r="O30" i="16"/>
  <c r="L31" i="16"/>
  <c r="L33" i="16"/>
  <c r="Q33" i="16"/>
  <c r="O39" i="16"/>
  <c r="L40" i="16"/>
  <c r="Q40" i="16"/>
  <c r="Q42" i="16"/>
  <c r="O43" i="16"/>
  <c r="L44" i="16"/>
  <c r="Q44" i="16"/>
  <c r="O48" i="16"/>
  <c r="L49" i="16"/>
  <c r="Q51" i="16"/>
  <c r="O52" i="16"/>
  <c r="L53" i="16"/>
  <c r="Q56" i="16"/>
  <c r="O59" i="16"/>
  <c r="Q60" i="16"/>
  <c r="L63" i="16"/>
  <c r="Q63" i="16"/>
  <c r="L65" i="16"/>
  <c r="Q65" i="16"/>
  <c r="J66" i="16"/>
  <c r="S66" i="16" s="1"/>
  <c r="O66" i="16"/>
  <c r="L67" i="16"/>
  <c r="Q69" i="16"/>
  <c r="L71" i="16"/>
  <c r="O72" i="16"/>
  <c r="O74" i="16"/>
  <c r="L75" i="16"/>
  <c r="Q75" i="16"/>
  <c r="L80" i="16"/>
  <c r="Q80" i="16"/>
  <c r="J81" i="16"/>
  <c r="O81" i="16"/>
  <c r="Q82" i="16"/>
  <c r="J83" i="16"/>
  <c r="S83" i="16" s="1"/>
  <c r="O83" i="16"/>
  <c r="Q85" i="16"/>
  <c r="Q87" i="16"/>
  <c r="J88" i="16"/>
  <c r="S88" i="16" s="1"/>
  <c r="O88" i="16"/>
  <c r="J90" i="16"/>
  <c r="S90" i="16" s="1"/>
  <c r="O90" i="16"/>
  <c r="Q91" i="16"/>
  <c r="O92" i="16"/>
  <c r="L93" i="16"/>
  <c r="Q93" i="16"/>
  <c r="J94" i="16"/>
  <c r="S94" i="16" s="1"/>
  <c r="O94" i="16"/>
  <c r="L100" i="16"/>
  <c r="Q100" i="16"/>
  <c r="J101" i="16"/>
  <c r="S101" i="16" s="1"/>
  <c r="O101" i="16"/>
  <c r="L102" i="16"/>
  <c r="L104" i="16"/>
  <c r="Q104" i="16"/>
  <c r="J105" i="16"/>
  <c r="S105" i="16" s="1"/>
  <c r="O105" i="16"/>
  <c r="L106" i="16"/>
  <c r="Q106" i="16"/>
  <c r="AX17" i="16"/>
  <c r="BD17" i="16" s="1"/>
  <c r="AX32" i="16"/>
  <c r="BD32" i="16" s="1"/>
  <c r="AX36" i="16"/>
  <c r="AX37" i="16"/>
  <c r="BD37" i="16" s="1"/>
  <c r="AX44" i="16"/>
  <c r="BD44" i="16" s="1"/>
  <c r="AX48" i="16"/>
  <c r="J65" i="16"/>
  <c r="L101" i="16"/>
  <c r="AR83" i="16"/>
  <c r="J59" i="16"/>
  <c r="AR66" i="16"/>
  <c r="Y84" i="16"/>
  <c r="AJ84" i="16" s="1"/>
  <c r="P63" i="16"/>
  <c r="G36" i="16"/>
  <c r="R36" i="16" s="1"/>
  <c r="AJ36" i="16"/>
  <c r="G44" i="16"/>
  <c r="R44" i="16" s="1"/>
  <c r="AJ44" i="16"/>
  <c r="G51" i="16"/>
  <c r="R51" i="16" s="1"/>
  <c r="AJ51" i="16"/>
  <c r="G53" i="16"/>
  <c r="R53" i="16" s="1"/>
  <c r="AJ53" i="16"/>
  <c r="G56" i="16"/>
  <c r="R56" i="16" s="1"/>
  <c r="AJ56" i="16"/>
  <c r="G60" i="16"/>
  <c r="R60" i="16" s="1"/>
  <c r="AJ60" i="16"/>
  <c r="Y62" i="16"/>
  <c r="AJ62" i="16" s="1"/>
  <c r="AJ63" i="16"/>
  <c r="G65" i="16"/>
  <c r="R65" i="16" s="1"/>
  <c r="AJ65" i="16"/>
  <c r="G67" i="16"/>
  <c r="R67" i="16" s="1"/>
  <c r="AJ67" i="16"/>
  <c r="G69" i="16"/>
  <c r="R69" i="16" s="1"/>
  <c r="AJ69" i="16"/>
  <c r="G71" i="16"/>
  <c r="R71" i="16" s="1"/>
  <c r="AJ71" i="16"/>
  <c r="G75" i="16"/>
  <c r="R75" i="16" s="1"/>
  <c r="AJ75" i="16"/>
  <c r="G78" i="16"/>
  <c r="R78" i="16" s="1"/>
  <c r="AJ78" i="16"/>
  <c r="G80" i="16"/>
  <c r="R80" i="16" s="1"/>
  <c r="AJ80" i="16"/>
  <c r="G82" i="16"/>
  <c r="R82" i="16" s="1"/>
  <c r="AJ82" i="16"/>
  <c r="G91" i="16"/>
  <c r="R91" i="16" s="1"/>
  <c r="AJ91" i="16"/>
  <c r="G93" i="16"/>
  <c r="R93" i="16" s="1"/>
  <c r="AJ93" i="16"/>
  <c r="G95" i="16"/>
  <c r="R95" i="16" s="1"/>
  <c r="AJ95" i="16"/>
  <c r="G98" i="16"/>
  <c r="R98" i="16" s="1"/>
  <c r="AJ98" i="16"/>
  <c r="G100" i="16"/>
  <c r="R100" i="16" s="1"/>
  <c r="AJ100" i="16"/>
  <c r="G104" i="16"/>
  <c r="R104" i="16" s="1"/>
  <c r="AJ104" i="16"/>
  <c r="G106" i="16"/>
  <c r="R106" i="16" s="1"/>
  <c r="AJ106" i="16"/>
  <c r="AQ47" i="16"/>
  <c r="BB47" i="16" s="1"/>
  <c r="BB48" i="16"/>
  <c r="AK81" i="16"/>
  <c r="Y97" i="16"/>
  <c r="AJ97" i="16" s="1"/>
  <c r="G50" i="16"/>
  <c r="R50" i="16" s="1"/>
  <c r="I17" i="16"/>
  <c r="K18" i="16"/>
  <c r="P18" i="16"/>
  <c r="U19" i="16"/>
  <c r="P20" i="16"/>
  <c r="I21" i="16"/>
  <c r="I23" i="16"/>
  <c r="I25" i="16"/>
  <c r="P28" i="16"/>
  <c r="I29" i="16"/>
  <c r="U29" i="16"/>
  <c r="I31" i="16"/>
  <c r="U31" i="16"/>
  <c r="I33" i="16"/>
  <c r="U33" i="16"/>
  <c r="K37" i="16"/>
  <c r="P37" i="16"/>
  <c r="I38" i="16"/>
  <c r="M38" i="16"/>
  <c r="M40" i="16"/>
  <c r="U40" i="16"/>
  <c r="K41" i="16"/>
  <c r="P41" i="16"/>
  <c r="M42" i="16"/>
  <c r="I44" i="16"/>
  <c r="M44" i="16"/>
  <c r="P45" i="16"/>
  <c r="I46" i="16"/>
  <c r="U46" i="16"/>
  <c r="M49" i="16"/>
  <c r="U49" i="16"/>
  <c r="K50" i="16"/>
  <c r="P50" i="16"/>
  <c r="I51" i="16"/>
  <c r="M51" i="16"/>
  <c r="U51" i="16"/>
  <c r="K52" i="16"/>
  <c r="P52" i="16"/>
  <c r="I53" i="16"/>
  <c r="M53" i="16"/>
  <c r="U53" i="16"/>
  <c r="K55" i="16"/>
  <c r="M56" i="16"/>
  <c r="U56" i="16"/>
  <c r="I58" i="16"/>
  <c r="M58" i="16"/>
  <c r="U58" i="16"/>
  <c r="K59" i="16"/>
  <c r="P59" i="16"/>
  <c r="M60" i="16"/>
  <c r="U60" i="16"/>
  <c r="K61" i="16"/>
  <c r="P61" i="16"/>
  <c r="I63" i="16"/>
  <c r="K64" i="16"/>
  <c r="P64" i="16"/>
  <c r="I65" i="16"/>
  <c r="M65" i="16"/>
  <c r="U65" i="16"/>
  <c r="K66" i="16"/>
  <c r="P66" i="16"/>
  <c r="I67" i="16"/>
  <c r="U67" i="16"/>
  <c r="K68" i="16"/>
  <c r="I69" i="16"/>
  <c r="U69" i="16"/>
  <c r="M71" i="16"/>
  <c r="K72" i="16"/>
  <c r="M73" i="16"/>
  <c r="I75" i="16"/>
  <c r="M75" i="16"/>
  <c r="U75" i="16"/>
  <c r="K76" i="16"/>
  <c r="U78" i="16"/>
  <c r="U77" i="16" s="1"/>
  <c r="M80" i="16"/>
  <c r="U80" i="16"/>
  <c r="P81" i="16"/>
  <c r="I82" i="16"/>
  <c r="U82" i="16"/>
  <c r="K83" i="16"/>
  <c r="P83" i="16"/>
  <c r="I85" i="16"/>
  <c r="K86" i="16"/>
  <c r="P86" i="16"/>
  <c r="I87" i="16"/>
  <c r="I89" i="16"/>
  <c r="P90" i="16"/>
  <c r="I91" i="16"/>
  <c r="U91" i="16"/>
  <c r="K92" i="16"/>
  <c r="P92" i="16"/>
  <c r="I93" i="16"/>
  <c r="K94" i="16"/>
  <c r="P94" i="16"/>
  <c r="I95" i="16"/>
  <c r="U95" i="16"/>
  <c r="I98" i="16"/>
  <c r="K99" i="16"/>
  <c r="P99" i="16"/>
  <c r="I100" i="16"/>
  <c r="M100" i="16"/>
  <c r="U100" i="16"/>
  <c r="K101" i="16"/>
  <c r="U102" i="16"/>
  <c r="K103" i="16"/>
  <c r="I104" i="16"/>
  <c r="M104" i="16"/>
  <c r="M106" i="16"/>
  <c r="U106" i="16"/>
  <c r="M96" i="16"/>
  <c r="J48" i="16"/>
  <c r="J25" i="16"/>
  <c r="S25" i="16" s="1"/>
  <c r="Q32" i="16"/>
  <c r="Y54" i="16"/>
  <c r="AJ54" i="16" s="1"/>
  <c r="AJ55" i="16"/>
  <c r="L59" i="16"/>
  <c r="L79" i="16"/>
  <c r="G83" i="16"/>
  <c r="R83" i="16" s="1"/>
  <c r="AJ83" i="16"/>
  <c r="AQ16" i="16"/>
  <c r="BB17" i="16"/>
  <c r="AQ35" i="16"/>
  <c r="BB35" i="16" s="1"/>
  <c r="BB36" i="16"/>
  <c r="AX39" i="16"/>
  <c r="BD39" i="16" s="1"/>
  <c r="AQ62" i="16"/>
  <c r="BB62" i="16" s="1"/>
  <c r="BB63" i="16"/>
  <c r="AQ77" i="16"/>
  <c r="BB77" i="16" s="1"/>
  <c r="BB78" i="16"/>
  <c r="AQ84" i="16"/>
  <c r="BB84" i="16" s="1"/>
  <c r="BB85" i="16"/>
  <c r="AQ97" i="16"/>
  <c r="BB97" i="16" s="1"/>
  <c r="BB98" i="16"/>
  <c r="AX103" i="16"/>
  <c r="BD103" i="16" s="1"/>
  <c r="G23" i="16"/>
  <c r="R23" i="16" s="1"/>
  <c r="G33" i="16"/>
  <c r="R33" i="16" s="1"/>
  <c r="Y16" i="16"/>
  <c r="G25" i="16"/>
  <c r="R25" i="16" s="1"/>
  <c r="G31" i="16"/>
  <c r="R31" i="16" s="1"/>
  <c r="M98" i="16"/>
  <c r="M85" i="16"/>
  <c r="M89" i="16"/>
  <c r="M93" i="16"/>
  <c r="M95" i="16"/>
  <c r="M79" i="16"/>
  <c r="M19" i="16"/>
  <c r="M21" i="16"/>
  <c r="M23" i="16"/>
  <c r="M25" i="16"/>
  <c r="M29" i="16"/>
  <c r="M31" i="16"/>
  <c r="M33" i="16"/>
  <c r="M17" i="16"/>
  <c r="AX57" i="16"/>
  <c r="BD57" i="16" s="1"/>
  <c r="AX59" i="16"/>
  <c r="BD59" i="16" s="1"/>
  <c r="AX60" i="16"/>
  <c r="BD60" i="16" s="1"/>
  <c r="AX64" i="16"/>
  <c r="BD64" i="16" s="1"/>
  <c r="AX69" i="16"/>
  <c r="BD69" i="16" s="1"/>
  <c r="AX71" i="16"/>
  <c r="BD71" i="16" s="1"/>
  <c r="AX72" i="16"/>
  <c r="BD72" i="16" s="1"/>
  <c r="AX76" i="16"/>
  <c r="BD76" i="16" s="1"/>
  <c r="AX80" i="16"/>
  <c r="BD80" i="16" s="1"/>
  <c r="AX81" i="16"/>
  <c r="BD81" i="16" s="1"/>
  <c r="AX83" i="16"/>
  <c r="BD83" i="16" s="1"/>
  <c r="AX86" i="16"/>
  <c r="BD86" i="16" s="1"/>
  <c r="AX87" i="16"/>
  <c r="BD87" i="16" s="1"/>
  <c r="AX93" i="16"/>
  <c r="BD93" i="16" s="1"/>
  <c r="AK66" i="16"/>
  <c r="J92" i="16"/>
  <c r="L85" i="16"/>
  <c r="AB47" i="16"/>
  <c r="L98" i="16"/>
  <c r="AR31" i="16"/>
  <c r="AR46" i="16"/>
  <c r="J96" i="16"/>
  <c r="Z102" i="16"/>
  <c r="BG37" i="16"/>
  <c r="BG45" i="16"/>
  <c r="AR52" i="16"/>
  <c r="BG59" i="16"/>
  <c r="AR61" i="16"/>
  <c r="BG66" i="16"/>
  <c r="AR68" i="16"/>
  <c r="AR70" i="16"/>
  <c r="AR90" i="16"/>
  <c r="BG92" i="16"/>
  <c r="AR105" i="16"/>
  <c r="BG68" i="16"/>
  <c r="U98" i="16"/>
  <c r="U97" i="16" s="1"/>
  <c r="BG105" i="16"/>
  <c r="K26" i="16"/>
  <c r="K30" i="16"/>
  <c r="U18" i="16"/>
  <c r="I20" i="16"/>
  <c r="P21" i="16"/>
  <c r="M22" i="16"/>
  <c r="P23" i="16"/>
  <c r="I24" i="16"/>
  <c r="M24" i="16"/>
  <c r="I26" i="16"/>
  <c r="M26" i="16"/>
  <c r="U26" i="16"/>
  <c r="K27" i="16"/>
  <c r="I28" i="16"/>
  <c r="I30" i="16"/>
  <c r="M30" i="16"/>
  <c r="I32" i="16"/>
  <c r="M32" i="16"/>
  <c r="M34" i="16"/>
  <c r="U34" i="16"/>
  <c r="M39" i="16"/>
  <c r="U39" i="16"/>
  <c r="P40" i="16"/>
  <c r="I41" i="16"/>
  <c r="M41" i="16"/>
  <c r="I43" i="16"/>
  <c r="U43" i="16"/>
  <c r="I50" i="16"/>
  <c r="I57" i="16"/>
  <c r="M61" i="16"/>
  <c r="I64" i="16"/>
  <c r="K65" i="16"/>
  <c r="K71" i="16"/>
  <c r="P73" i="16"/>
  <c r="I74" i="16"/>
  <c r="U74" i="16"/>
  <c r="AR63" i="16"/>
  <c r="AS62" i="16"/>
  <c r="AO105" i="16"/>
  <c r="Q18" i="16"/>
  <c r="L20" i="16"/>
  <c r="Q20" i="16"/>
  <c r="O23" i="16"/>
  <c r="G24" i="16"/>
  <c r="R24" i="16" s="1"/>
  <c r="L26" i="16"/>
  <c r="J27" i="16"/>
  <c r="S27" i="16" s="1"/>
  <c r="L30" i="16"/>
  <c r="L32" i="16"/>
  <c r="L34" i="16"/>
  <c r="AR38" i="16"/>
  <c r="L41" i="16"/>
  <c r="Q41" i="16"/>
  <c r="O42" i="16"/>
  <c r="L45" i="16"/>
  <c r="Q45" i="16"/>
  <c r="L50" i="16"/>
  <c r="O51" i="16"/>
  <c r="G52" i="16"/>
  <c r="R52" i="16" s="1"/>
  <c r="L52" i="16"/>
  <c r="O53" i="16"/>
  <c r="L55" i="16"/>
  <c r="O56" i="16"/>
  <c r="G57" i="16"/>
  <c r="R57" i="16" s="1"/>
  <c r="BG58" i="16"/>
  <c r="L61" i="16"/>
  <c r="G64" i="16"/>
  <c r="R64" i="16" s="1"/>
  <c r="L66" i="16"/>
  <c r="L68" i="16"/>
  <c r="Q68" i="16"/>
  <c r="Q70" i="16"/>
  <c r="G72" i="16"/>
  <c r="R72" i="16" s="1"/>
  <c r="L72" i="16"/>
  <c r="J73" i="16"/>
  <c r="L74" i="16"/>
  <c r="Q74" i="16"/>
  <c r="O75" i="16"/>
  <c r="G76" i="16"/>
  <c r="R76" i="16" s="1"/>
  <c r="L76" i="16"/>
  <c r="Q79" i="16"/>
  <c r="G81" i="16"/>
  <c r="R81" i="16" s="1"/>
  <c r="L86" i="16"/>
  <c r="J89" i="16"/>
  <c r="G90" i="16"/>
  <c r="R90" i="16" s="1"/>
  <c r="L90" i="16"/>
  <c r="AR91" i="16"/>
  <c r="G94" i="16"/>
  <c r="R94" i="16" s="1"/>
  <c r="Q94" i="16"/>
  <c r="O95" i="16"/>
  <c r="L96" i="16"/>
  <c r="G99" i="16"/>
  <c r="R99" i="16" s="1"/>
  <c r="L99" i="16"/>
  <c r="Q99" i="16"/>
  <c r="G103" i="16"/>
  <c r="R103" i="16" s="1"/>
  <c r="Q103" i="16"/>
  <c r="AO21" i="16"/>
  <c r="AN32" i="16"/>
  <c r="AO80" i="16"/>
  <c r="Z93" i="16"/>
  <c r="AF104" i="16"/>
  <c r="AL104" i="16" s="1"/>
  <c r="J18" i="16"/>
  <c r="S18" i="16" s="1"/>
  <c r="O18" i="16"/>
  <c r="G19" i="16"/>
  <c r="R19" i="16" s="1"/>
  <c r="Q21" i="16"/>
  <c r="J22" i="16"/>
  <c r="L27" i="16"/>
  <c r="G40" i="16"/>
  <c r="R40" i="16" s="1"/>
  <c r="AR71" i="16"/>
  <c r="BC73" i="16"/>
  <c r="J87" i="16"/>
  <c r="S87" i="16" s="1"/>
  <c r="BG19" i="16"/>
  <c r="O19" i="16"/>
  <c r="AR29" i="16"/>
  <c r="BF34" i="16"/>
  <c r="AX70" i="16"/>
  <c r="BD70" i="16" s="1"/>
  <c r="BC27" i="16"/>
  <c r="G37" i="16"/>
  <c r="R37" i="16" s="1"/>
  <c r="Q55" i="16"/>
  <c r="Q57" i="16"/>
  <c r="BC78" i="16"/>
  <c r="L18" i="16"/>
  <c r="G20" i="16"/>
  <c r="R20" i="16" s="1"/>
  <c r="L22" i="16"/>
  <c r="J23" i="16"/>
  <c r="S23" i="16" s="1"/>
  <c r="L24" i="16"/>
  <c r="Q24" i="16"/>
  <c r="O27" i="16"/>
  <c r="O29" i="16"/>
  <c r="Q34" i="16"/>
  <c r="L37" i="16"/>
  <c r="G39" i="16"/>
  <c r="R39" i="16" s="1"/>
  <c r="L39" i="16"/>
  <c r="O40" i="16"/>
  <c r="G41" i="16"/>
  <c r="R41" i="16" s="1"/>
  <c r="G45" i="16"/>
  <c r="R45" i="16" s="1"/>
  <c r="O46" i="16"/>
  <c r="G48" i="16"/>
  <c r="R48" i="16" s="1"/>
  <c r="L48" i="16"/>
  <c r="O49" i="16"/>
  <c r="Q50" i="16"/>
  <c r="L57" i="16"/>
  <c r="O58" i="16"/>
  <c r="Q59" i="16"/>
  <c r="J60" i="16"/>
  <c r="S60" i="16" s="1"/>
  <c r="G61" i="16"/>
  <c r="R61" i="16" s="1"/>
  <c r="Q61" i="16"/>
  <c r="L64" i="16"/>
  <c r="Q64" i="16"/>
  <c r="G66" i="16"/>
  <c r="R66" i="16" s="1"/>
  <c r="J67" i="16"/>
  <c r="O67" i="16"/>
  <c r="G68" i="16"/>
  <c r="R68" i="16" s="1"/>
  <c r="G70" i="16"/>
  <c r="R70" i="16" s="1"/>
  <c r="L70" i="16"/>
  <c r="O71" i="16"/>
  <c r="BF22" i="16"/>
  <c r="J42" i="16"/>
  <c r="BC42" i="16"/>
  <c r="G59" i="16"/>
  <c r="R59" i="16" s="1"/>
  <c r="AR40" i="16"/>
  <c r="BF87" i="16"/>
  <c r="J19" i="16"/>
  <c r="S19" i="16" s="1"/>
  <c r="BG43" i="16"/>
  <c r="BA47" i="16"/>
  <c r="O87" i="16"/>
  <c r="Q76" i="16"/>
  <c r="L81" i="16"/>
  <c r="G86" i="16"/>
  <c r="R86" i="16" s="1"/>
  <c r="G74" i="16"/>
  <c r="R74" i="16" s="1"/>
  <c r="J78" i="16"/>
  <c r="G79" i="16"/>
  <c r="R79" i="16" s="1"/>
  <c r="Q81" i="16"/>
  <c r="L83" i="16"/>
  <c r="Q86" i="16"/>
  <c r="L94" i="16"/>
  <c r="G96" i="16"/>
  <c r="R96" i="16" s="1"/>
  <c r="O102" i="16"/>
  <c r="L103" i="16"/>
  <c r="O106" i="16"/>
  <c r="Q17" i="16"/>
  <c r="O20" i="16"/>
  <c r="L29" i="16"/>
  <c r="AD47" i="16"/>
  <c r="G49" i="16"/>
  <c r="R49" i="16" s="1"/>
  <c r="AK60" i="16"/>
  <c r="AK83" i="16"/>
  <c r="G89" i="16"/>
  <c r="R89" i="16" s="1"/>
  <c r="L89" i="16"/>
  <c r="G102" i="16"/>
  <c r="R102" i="16" s="1"/>
  <c r="AO22" i="16"/>
  <c r="G28" i="16"/>
  <c r="R28" i="16" s="1"/>
  <c r="J37" i="16"/>
  <c r="J45" i="16"/>
  <c r="G55" i="16"/>
  <c r="R55" i="16" s="1"/>
  <c r="G58" i="16"/>
  <c r="R58" i="16" s="1"/>
  <c r="Q78" i="16"/>
  <c r="L88" i="16"/>
  <c r="Q95" i="16"/>
  <c r="AN22" i="16"/>
  <c r="G22" i="16"/>
  <c r="R22" i="16" s="1"/>
  <c r="AF22" i="16"/>
  <c r="AL22" i="16" s="1"/>
  <c r="Q22" i="16"/>
  <c r="AK29" i="16"/>
  <c r="J29" i="16"/>
  <c r="AN34" i="16"/>
  <c r="G34" i="16"/>
  <c r="R34" i="16" s="1"/>
  <c r="AC35" i="16"/>
  <c r="K36" i="16"/>
  <c r="BC39" i="16"/>
  <c r="K106" i="16"/>
  <c r="G32" i="16"/>
  <c r="R32" i="16" s="1"/>
  <c r="K19" i="16"/>
  <c r="J61" i="16"/>
  <c r="S61" i="16" s="1"/>
  <c r="Q27" i="16"/>
  <c r="AF27" i="16"/>
  <c r="AL27" i="16" s="1"/>
  <c r="AO31" i="16"/>
  <c r="AF31" i="16"/>
  <c r="AL31" i="16" s="1"/>
  <c r="Q36" i="16"/>
  <c r="AK38" i="16"/>
  <c r="J38" i="16"/>
  <c r="S38" i="16" s="1"/>
  <c r="Q48" i="16"/>
  <c r="AI47" i="16"/>
  <c r="J50" i="16"/>
  <c r="S50" i="16" s="1"/>
  <c r="M59" i="16"/>
  <c r="AM62" i="16"/>
  <c r="U63" i="16"/>
  <c r="U62" i="16" s="1"/>
  <c r="Q66" i="16"/>
  <c r="P67" i="16"/>
  <c r="Q71" i="16"/>
  <c r="AE77" i="16"/>
  <c r="M78" i="16"/>
  <c r="I81" i="16"/>
  <c r="O82" i="16"/>
  <c r="AO82" i="16"/>
  <c r="Q83" i="16"/>
  <c r="AO89" i="16"/>
  <c r="O89" i="16"/>
  <c r="O91" i="16"/>
  <c r="AO91" i="16"/>
  <c r="L92" i="16"/>
  <c r="BC96" i="16"/>
  <c r="AR96" i="16"/>
  <c r="BC98" i="16"/>
  <c r="AT97" i="16"/>
  <c r="BC97" i="16" s="1"/>
  <c r="AR98" i="16"/>
  <c r="G101" i="16"/>
  <c r="R101" i="16" s="1"/>
  <c r="Q101" i="16"/>
  <c r="AF101" i="16"/>
  <c r="AL101" i="16" s="1"/>
  <c r="K105" i="16"/>
  <c r="G27" i="16"/>
  <c r="R27" i="16" s="1"/>
  <c r="G63" i="16"/>
  <c r="R63" i="16" s="1"/>
  <c r="K33" i="16"/>
  <c r="J100" i="16"/>
  <c r="BC17" i="16"/>
  <c r="AT16" i="16"/>
  <c r="G18" i="16"/>
  <c r="R18" i="16" s="1"/>
  <c r="J21" i="16"/>
  <c r="AF24" i="16"/>
  <c r="AL24" i="16" s="1"/>
  <c r="O24" i="16"/>
  <c r="AF25" i="16"/>
  <c r="AL25" i="16" s="1"/>
  <c r="O25" i="16"/>
  <c r="BF26" i="16"/>
  <c r="I27" i="16"/>
  <c r="M27" i="16"/>
  <c r="L28" i="16"/>
  <c r="Q28" i="16"/>
  <c r="G29" i="16"/>
  <c r="R29" i="16" s="1"/>
  <c r="P31" i="16"/>
  <c r="O34" i="16"/>
  <c r="I36" i="16"/>
  <c r="U36" i="16"/>
  <c r="U35" i="16" s="1"/>
  <c r="K38" i="16"/>
  <c r="K43" i="16"/>
  <c r="P43" i="16"/>
  <c r="O44" i="16"/>
  <c r="G46" i="16"/>
  <c r="R46" i="16" s="1"/>
  <c r="Q46" i="16"/>
  <c r="I48" i="16"/>
  <c r="M48" i="16"/>
  <c r="P49" i="16"/>
  <c r="AK53" i="16"/>
  <c r="J53" i="16"/>
  <c r="AB54" i="16"/>
  <c r="J55" i="16"/>
  <c r="S55" i="16" s="1"/>
  <c r="AG54" i="16"/>
  <c r="O55" i="16"/>
  <c r="AK56" i="16"/>
  <c r="J56" i="16"/>
  <c r="S56" i="16" s="1"/>
  <c r="K58" i="16"/>
  <c r="P58" i="16"/>
  <c r="K60" i="16"/>
  <c r="O61" i="16"/>
  <c r="AZ62" i="16"/>
  <c r="O63" i="16"/>
  <c r="I66" i="16"/>
  <c r="M66" i="16"/>
  <c r="U66" i="16"/>
  <c r="J69" i="16"/>
  <c r="S69" i="16" s="1"/>
  <c r="O69" i="16"/>
  <c r="I70" i="16"/>
  <c r="I71" i="16"/>
  <c r="U71" i="16"/>
  <c r="Q72" i="16"/>
  <c r="G73" i="16"/>
  <c r="R73" i="16" s="1"/>
  <c r="L73" i="16"/>
  <c r="Q73" i="16"/>
  <c r="AF73" i="16"/>
  <c r="AL73" i="16" s="1"/>
  <c r="AF78" i="16"/>
  <c r="O78" i="16"/>
  <c r="O79" i="16"/>
  <c r="O80" i="16"/>
  <c r="I83" i="16"/>
  <c r="M83" i="16"/>
  <c r="U83" i="16"/>
  <c r="AU84" i="16"/>
  <c r="K89" i="16"/>
  <c r="K90" i="16"/>
  <c r="K91" i="16"/>
  <c r="I101" i="16"/>
  <c r="M101" i="16"/>
  <c r="J103" i="16"/>
  <c r="O103" i="16"/>
  <c r="G105" i="16"/>
  <c r="R105" i="16" s="1"/>
  <c r="AF105" i="16"/>
  <c r="AL105" i="16" s="1"/>
  <c r="Q105" i="16"/>
  <c r="I106" i="16"/>
  <c r="J20" i="16"/>
  <c r="S20" i="16" s="1"/>
  <c r="M36" i="16"/>
  <c r="J41" i="16"/>
  <c r="S41" i="16" s="1"/>
  <c r="J43" i="16"/>
  <c r="S43" i="16" s="1"/>
  <c r="K63" i="16"/>
  <c r="J76" i="16"/>
  <c r="J79" i="16"/>
  <c r="S79" i="16" s="1"/>
  <c r="J95" i="16"/>
  <c r="S95" i="16" s="1"/>
  <c r="K98" i="16"/>
  <c r="O31" i="16"/>
  <c r="P55" i="16"/>
  <c r="O85" i="16"/>
  <c r="U85" i="16"/>
  <c r="U84" i="16" s="1"/>
  <c r="AN19" i="16"/>
  <c r="AN21" i="16"/>
  <c r="G21" i="16"/>
  <c r="R21" i="16" s="1"/>
  <c r="AF28" i="16"/>
  <c r="AL28" i="16" s="1"/>
  <c r="O28" i="16"/>
  <c r="AK30" i="16"/>
  <c r="J30" i="16"/>
  <c r="BC60" i="16"/>
  <c r="AK72" i="16"/>
  <c r="J72" i="16"/>
  <c r="S72" i="16" s="1"/>
  <c r="BG93" i="16"/>
  <c r="I40" i="16"/>
  <c r="O93" i="16"/>
  <c r="P19" i="16"/>
  <c r="AO34" i="16"/>
  <c r="I34" i="16"/>
  <c r="BC36" i="16"/>
  <c r="AT35" i="16"/>
  <c r="BC35" i="16" s="1"/>
  <c r="Q37" i="16"/>
  <c r="AF38" i="16"/>
  <c r="AL38" i="16" s="1"/>
  <c r="O38" i="16"/>
  <c r="J39" i="16"/>
  <c r="S39" i="16" s="1"/>
  <c r="J49" i="16"/>
  <c r="S49" i="16" s="1"/>
  <c r="AK49" i="16"/>
  <c r="J58" i="16"/>
  <c r="AK58" i="16"/>
  <c r="AO59" i="16"/>
  <c r="I59" i="16"/>
  <c r="O60" i="16"/>
  <c r="M63" i="16"/>
  <c r="AE62" i="16"/>
  <c r="M81" i="16"/>
  <c r="AK91" i="16"/>
  <c r="J91" i="16"/>
  <c r="S91" i="16" s="1"/>
  <c r="G92" i="16"/>
  <c r="R92" i="16" s="1"/>
  <c r="Q92" i="16"/>
  <c r="P105" i="16"/>
  <c r="K31" i="16"/>
  <c r="L36" i="16"/>
  <c r="P36" i="16"/>
  <c r="AO17" i="16"/>
  <c r="AA16" i="16"/>
  <c r="U17" i="16"/>
  <c r="U16" i="16" s="1"/>
  <c r="Z18" i="16"/>
  <c r="I18" i="16"/>
  <c r="M18" i="16"/>
  <c r="K20" i="16"/>
  <c r="K21" i="16"/>
  <c r="AF23" i="16"/>
  <c r="AL23" i="16" s="1"/>
  <c r="K24" i="16"/>
  <c r="K25" i="16"/>
  <c r="P26" i="16"/>
  <c r="P32" i="16"/>
  <c r="O36" i="16"/>
  <c r="G38" i="16"/>
  <c r="R38" i="16" s="1"/>
  <c r="Q38" i="16"/>
  <c r="U41" i="16"/>
  <c r="G42" i="16"/>
  <c r="R42" i="16" s="1"/>
  <c r="G43" i="16"/>
  <c r="R43" i="16" s="1"/>
  <c r="L43" i="16"/>
  <c r="Y47" i="16"/>
  <c r="AJ47" i="16" s="1"/>
  <c r="AY47" i="16"/>
  <c r="U48" i="16"/>
  <c r="U47" i="16" s="1"/>
  <c r="BG50" i="16"/>
  <c r="J51" i="16"/>
  <c r="S51" i="16" s="1"/>
  <c r="AK51" i="16"/>
  <c r="Q52" i="16"/>
  <c r="K53" i="16"/>
  <c r="K56" i="16"/>
  <c r="P56" i="16"/>
  <c r="J57" i="16"/>
  <c r="S57" i="16" s="1"/>
  <c r="U57" i="16"/>
  <c r="L58" i="16"/>
  <c r="AK67" i="16"/>
  <c r="AG77" i="16"/>
  <c r="K78" i="16"/>
  <c r="G87" i="16"/>
  <c r="R87" i="16" s="1"/>
  <c r="G88" i="16"/>
  <c r="R88" i="16" s="1"/>
  <c r="Q90" i="16"/>
  <c r="O96" i="16"/>
  <c r="BF96" i="16"/>
  <c r="AK98" i="16"/>
  <c r="J98" i="16"/>
  <c r="O98" i="16"/>
  <c r="AG97" i="16"/>
  <c r="Q102" i="16"/>
  <c r="J104" i="16"/>
  <c r="S104" i="16" s="1"/>
  <c r="G85" i="16"/>
  <c r="R85" i="16" s="1"/>
  <c r="L17" i="16"/>
  <c r="K22" i="16"/>
  <c r="K32" i="16"/>
  <c r="J46" i="16"/>
  <c r="J64" i="16"/>
  <c r="S64" i="16" s="1"/>
  <c r="I78" i="16"/>
  <c r="I80" i="16"/>
  <c r="J82" i="16"/>
  <c r="K85" i="16"/>
  <c r="J99" i="16"/>
  <c r="S99" i="16" s="1"/>
  <c r="O57" i="16"/>
  <c r="P98" i="16"/>
  <c r="AF17" i="16"/>
  <c r="AL17" i="16" s="1"/>
  <c r="O17" i="16"/>
  <c r="AX18" i="16"/>
  <c r="BD18" i="16" s="1"/>
  <c r="U20" i="16"/>
  <c r="U21" i="16"/>
  <c r="AN24" i="16"/>
  <c r="AX24" i="16"/>
  <c r="BD24" i="16" s="1"/>
  <c r="AN26" i="16"/>
  <c r="AF26" i="16"/>
  <c r="AL26" i="16" s="1"/>
  <c r="Q26" i="16"/>
  <c r="P29" i="16"/>
  <c r="P30" i="16"/>
  <c r="BF30" i="16"/>
  <c r="Q31" i="16"/>
  <c r="AO32" i="16"/>
  <c r="O32" i="16"/>
  <c r="AF33" i="16"/>
  <c r="AL33" i="16" s="1"/>
  <c r="O33" i="16"/>
  <c r="AX34" i="16"/>
  <c r="BD34" i="16" s="1"/>
  <c r="AO37" i="16"/>
  <c r="I37" i="16"/>
  <c r="M37" i="16"/>
  <c r="P38" i="16"/>
  <c r="K39" i="16"/>
  <c r="P39" i="16"/>
  <c r="AX40" i="16"/>
  <c r="BD40" i="16" s="1"/>
  <c r="O41" i="16"/>
  <c r="L42" i="16"/>
  <c r="AX42" i="16"/>
  <c r="BD42" i="16" s="1"/>
  <c r="Q43" i="16"/>
  <c r="J44" i="16"/>
  <c r="S44" i="16" s="1"/>
  <c r="I45" i="16"/>
  <c r="M45" i="16"/>
  <c r="U45" i="16"/>
  <c r="L46" i="16"/>
  <c r="Q49" i="16"/>
  <c r="O50" i="16"/>
  <c r="U50" i="16"/>
  <c r="L51" i="16"/>
  <c r="AR55" i="16"/>
  <c r="L56" i="16"/>
  <c r="Q58" i="16"/>
  <c r="P60" i="16"/>
  <c r="J63" i="16"/>
  <c r="O64" i="16"/>
  <c r="O65" i="16"/>
  <c r="I68" i="16"/>
  <c r="M68" i="16"/>
  <c r="U68" i="16"/>
  <c r="P69" i="16"/>
  <c r="AO70" i="16"/>
  <c r="AF74" i="16"/>
  <c r="AL74" i="16" s="1"/>
  <c r="I76" i="16"/>
  <c r="M76" i="16"/>
  <c r="U76" i="16"/>
  <c r="P78" i="16"/>
  <c r="AX79" i="16"/>
  <c r="BD79" i="16" s="1"/>
  <c r="J80" i="16"/>
  <c r="S80" i="16" s="1"/>
  <c r="P82" i="16"/>
  <c r="AK85" i="16"/>
  <c r="J85" i="16"/>
  <c r="BF85" i="16"/>
  <c r="BF84" i="16" s="1"/>
  <c r="O86" i="16"/>
  <c r="L87" i="16"/>
  <c r="K88" i="16"/>
  <c r="P88" i="16"/>
  <c r="P91" i="16"/>
  <c r="AX94" i="16"/>
  <c r="BD94" i="16" s="1"/>
  <c r="L95" i="16"/>
  <c r="K96" i="16"/>
  <c r="P96" i="16"/>
  <c r="O99" i="16"/>
  <c r="O100" i="16"/>
  <c r="O104" i="16"/>
  <c r="G17" i="16"/>
  <c r="R17" i="16" s="1"/>
  <c r="J17" i="16"/>
  <c r="I22" i="16"/>
  <c r="K28" i="16"/>
  <c r="J74" i="16"/>
  <c r="I105" i="16"/>
  <c r="P17" i="16"/>
  <c r="O70" i="16"/>
  <c r="P85" i="16"/>
  <c r="AO19" i="16"/>
  <c r="Z20" i="16"/>
  <c r="AF20" i="16"/>
  <c r="AL20" i="16" s="1"/>
  <c r="AF21" i="16"/>
  <c r="AL21" i="16" s="1"/>
  <c r="O21" i="16"/>
  <c r="U24" i="16"/>
  <c r="AO25" i="16"/>
  <c r="U25" i="16"/>
  <c r="AO26" i="16"/>
  <c r="AN28" i="16"/>
  <c r="AX28" i="16"/>
  <c r="BD28" i="16" s="1"/>
  <c r="AF29" i="16"/>
  <c r="AL29" i="16" s="1"/>
  <c r="AN30" i="16"/>
  <c r="AF30" i="16"/>
  <c r="AL30" i="16" s="1"/>
  <c r="Q30" i="16"/>
  <c r="AR30" i="16"/>
  <c r="AK31" i="16"/>
  <c r="J31" i="16"/>
  <c r="AX31" i="16"/>
  <c r="BD31" i="16" s="1"/>
  <c r="P33" i="16"/>
  <c r="K34" i="16"/>
  <c r="P34" i="16"/>
  <c r="BG34" i="16"/>
  <c r="AK36" i="16"/>
  <c r="J36" i="16"/>
  <c r="BF36" i="16"/>
  <c r="BF35" i="16" s="1"/>
  <c r="O37" i="16"/>
  <c r="U37" i="16"/>
  <c r="L38" i="16"/>
  <c r="Q39" i="16"/>
  <c r="BG39" i="16"/>
  <c r="J40" i="16"/>
  <c r="S40" i="16" s="1"/>
  <c r="BG41" i="16"/>
  <c r="U42" i="16"/>
  <c r="AX43" i="16"/>
  <c r="BD43" i="16" s="1"/>
  <c r="O45" i="16"/>
  <c r="K48" i="16"/>
  <c r="P48" i="16"/>
  <c r="AX49" i="16"/>
  <c r="BD49" i="16" s="1"/>
  <c r="AX51" i="16"/>
  <c r="BD51" i="16" s="1"/>
  <c r="Q53" i="16"/>
  <c r="I55" i="16"/>
  <c r="M55" i="16"/>
  <c r="U55" i="16"/>
  <c r="U54" i="16" s="1"/>
  <c r="AX56" i="16"/>
  <c r="BD56" i="16" s="1"/>
  <c r="K57" i="16"/>
  <c r="P57" i="16"/>
  <c r="BF59" i="16"/>
  <c r="L60" i="16"/>
  <c r="P65" i="16"/>
  <c r="Q67" i="16"/>
  <c r="O68" i="16"/>
  <c r="BF68" i="16"/>
  <c r="L69" i="16"/>
  <c r="K70" i="16"/>
  <c r="P70" i="16"/>
  <c r="AK71" i="16"/>
  <c r="J71" i="16"/>
  <c r="I72" i="16"/>
  <c r="M72" i="16"/>
  <c r="O73" i="16"/>
  <c r="U73" i="16"/>
  <c r="K74" i="16"/>
  <c r="P74" i="16"/>
  <c r="J75" i="16"/>
  <c r="O76" i="16"/>
  <c r="AD77" i="16"/>
  <c r="L78" i="16"/>
  <c r="K79" i="16"/>
  <c r="P79" i="16"/>
  <c r="BG80" i="16"/>
  <c r="BF81" i="16"/>
  <c r="L82" i="16"/>
  <c r="AR86" i="16"/>
  <c r="U87" i="16"/>
  <c r="Q88" i="16"/>
  <c r="AX88" i="16"/>
  <c r="BD88" i="16" s="1"/>
  <c r="Q89" i="16"/>
  <c r="BG89" i="16"/>
  <c r="AX90" i="16"/>
  <c r="BD90" i="16" s="1"/>
  <c r="L91" i="16"/>
  <c r="AK93" i="16"/>
  <c r="J93" i="16"/>
  <c r="BF93" i="16"/>
  <c r="I94" i="16"/>
  <c r="M94" i="16"/>
  <c r="U94" i="16"/>
  <c r="Z95" i="16"/>
  <c r="Q96" i="16"/>
  <c r="AI97" i="16"/>
  <c r="Q98" i="16"/>
  <c r="P100" i="16"/>
  <c r="AK102" i="16"/>
  <c r="J102" i="16"/>
  <c r="P104" i="16"/>
  <c r="AK106" i="16"/>
  <c r="J106" i="16"/>
  <c r="G26" i="16"/>
  <c r="R26" i="16" s="1"/>
  <c r="G30" i="16"/>
  <c r="R30" i="16" s="1"/>
  <c r="K17" i="16"/>
  <c r="I19" i="16"/>
  <c r="K29" i="16"/>
  <c r="J32" i="16"/>
  <c r="S32" i="16" s="1"/>
  <c r="J33" i="16"/>
  <c r="J34" i="16"/>
  <c r="J52" i="16"/>
  <c r="J68" i="16"/>
  <c r="J70" i="16"/>
  <c r="J86" i="16"/>
  <c r="S86" i="16" s="1"/>
  <c r="Q29" i="16"/>
  <c r="AN25" i="16"/>
  <c r="AN29" i="16"/>
  <c r="AR56" i="16"/>
  <c r="BG56" i="16"/>
  <c r="AR69" i="16"/>
  <c r="BG72" i="16"/>
  <c r="AR72" i="16"/>
  <c r="AX82" i="16"/>
  <c r="BD82" i="16" s="1"/>
  <c r="BG101" i="16"/>
  <c r="AR101" i="16"/>
  <c r="AF102" i="16"/>
  <c r="AL102" i="16" s="1"/>
  <c r="Z19" i="16"/>
  <c r="AF19" i="16"/>
  <c r="AL19" i="16" s="1"/>
  <c r="AN33" i="16"/>
  <c r="BF33" i="16"/>
  <c r="AR49" i="16"/>
  <c r="BC49" i="16"/>
  <c r="AR57" i="16"/>
  <c r="BC57" i="16"/>
  <c r="AR67" i="16"/>
  <c r="AF76" i="16"/>
  <c r="AL76" i="16" s="1"/>
  <c r="AO76" i="16"/>
  <c r="BF88" i="16"/>
  <c r="AK90" i="16"/>
  <c r="AC16" i="16"/>
  <c r="AG16" i="16"/>
  <c r="AM16" i="16"/>
  <c r="AY16" i="16"/>
  <c r="AR19" i="16"/>
  <c r="AO20" i="16"/>
  <c r="AR20" i="16"/>
  <c r="AN23" i="16"/>
  <c r="AO24" i="16"/>
  <c r="AN27" i="16"/>
  <c r="AO28" i="16"/>
  <c r="AO30" i="16"/>
  <c r="AX30" i="16"/>
  <c r="BD30" i="16" s="1"/>
  <c r="AN31" i="16"/>
  <c r="BF32" i="16"/>
  <c r="AX33" i="16"/>
  <c r="BD33" i="16" s="1"/>
  <c r="AB35" i="16"/>
  <c r="BG36" i="16"/>
  <c r="AR41" i="16"/>
  <c r="AX41" i="16"/>
  <c r="BD41" i="16" s="1"/>
  <c r="AR43" i="16"/>
  <c r="AR44" i="16"/>
  <c r="AM47" i="16"/>
  <c r="AR51" i="16"/>
  <c r="Z59" i="16"/>
  <c r="AK63" i="16"/>
  <c r="AB62" i="16"/>
  <c r="BF63" i="16"/>
  <c r="BF62" i="16" s="1"/>
  <c r="AR64" i="16"/>
  <c r="BG64" i="16"/>
  <c r="AN73" i="16"/>
  <c r="AK75" i="16"/>
  <c r="AC77" i="16"/>
  <c r="AZ84" i="16"/>
  <c r="AK94" i="16"/>
  <c r="AN100" i="16"/>
  <c r="AR48" i="16"/>
  <c r="BG48" i="16"/>
  <c r="AK55" i="16"/>
  <c r="AR60" i="16"/>
  <c r="BG60" i="16"/>
  <c r="AR95" i="16"/>
  <c r="BC95" i="16"/>
  <c r="AK103" i="16"/>
  <c r="AN17" i="16"/>
  <c r="AN16" i="16" s="1"/>
  <c r="BF20" i="16"/>
  <c r="BF29" i="16"/>
  <c r="AR39" i="16"/>
  <c r="AR17" i="16"/>
  <c r="AW16" i="16"/>
  <c r="AO18" i="16"/>
  <c r="AR18" i="16"/>
  <c r="AX21" i="16"/>
  <c r="BD21" i="16" s="1"/>
  <c r="AO23" i="16"/>
  <c r="BF23" i="16"/>
  <c r="AX25" i="16"/>
  <c r="BD25" i="16" s="1"/>
  <c r="AO27" i="16"/>
  <c r="BF27" i="16"/>
  <c r="AO29" i="16"/>
  <c r="AX29" i="16"/>
  <c r="BD29" i="16" s="1"/>
  <c r="BF31" i="16"/>
  <c r="AF32" i="16"/>
  <c r="AL32" i="16" s="1"/>
  <c r="AR32" i="16"/>
  <c r="BG33" i="16"/>
  <c r="AR34" i="16"/>
  <c r="AU35" i="16"/>
  <c r="AY35" i="16"/>
  <c r="BF37" i="16"/>
  <c r="AR42" i="16"/>
  <c r="AK44" i="16"/>
  <c r="AS47" i="16"/>
  <c r="AR50" i="16"/>
  <c r="BF52" i="16"/>
  <c r="AR58" i="16"/>
  <c r="AR65" i="16"/>
  <c r="BC65" i="16"/>
  <c r="BF66" i="16"/>
  <c r="BC69" i="16"/>
  <c r="AN104" i="16"/>
  <c r="AR45" i="16"/>
  <c r="AX45" i="16"/>
  <c r="BD45" i="16" s="1"/>
  <c r="AX46" i="16"/>
  <c r="BD46" i="16" s="1"/>
  <c r="BF48" i="16"/>
  <c r="BF47" i="16" s="1"/>
  <c r="AX50" i="16"/>
  <c r="BD50" i="16" s="1"/>
  <c r="AR53" i="16"/>
  <c r="AX53" i="16"/>
  <c r="BD53" i="16" s="1"/>
  <c r="BC55" i="16"/>
  <c r="BF56" i="16"/>
  <c r="AX58" i="16"/>
  <c r="BD58" i="16" s="1"/>
  <c r="BC61" i="16"/>
  <c r="BC63" i="16"/>
  <c r="BF64" i="16"/>
  <c r="BF65" i="16"/>
  <c r="BG70" i="16"/>
  <c r="BG71" i="16"/>
  <c r="AN76" i="16"/>
  <c r="BF79" i="16"/>
  <c r="BF83" i="16"/>
  <c r="AR88" i="16"/>
  <c r="Z89" i="16"/>
  <c r="AX89" i="16"/>
  <c r="BD89" i="16" s="1"/>
  <c r="BG90" i="16"/>
  <c r="AR92" i="16"/>
  <c r="AC97" i="16"/>
  <c r="AK99" i="16"/>
  <c r="AR100" i="16"/>
  <c r="AR104" i="16"/>
  <c r="BG104" i="16"/>
  <c r="AR106" i="16"/>
  <c r="BG106" i="16"/>
  <c r="BF50" i="16"/>
  <c r="AX52" i="16"/>
  <c r="BD52" i="16" s="1"/>
  <c r="AX55" i="16"/>
  <c r="BD55" i="16" s="1"/>
  <c r="BF58" i="16"/>
  <c r="Z61" i="16"/>
  <c r="AX66" i="16"/>
  <c r="BD66" i="16" s="1"/>
  <c r="AX68" i="16"/>
  <c r="BD68" i="16" s="1"/>
  <c r="AF71" i="16"/>
  <c r="AL71" i="16" s="1"/>
  <c r="AO73" i="16"/>
  <c r="BF73" i="16"/>
  <c r="AX73" i="16"/>
  <c r="BD73" i="16" s="1"/>
  <c r="BF80" i="16"/>
  <c r="AX85" i="16"/>
  <c r="BD85" i="16" s="1"/>
  <c r="AK87" i="16"/>
  <c r="AK89" i="16"/>
  <c r="AR94" i="16"/>
  <c r="BG94" i="16"/>
  <c r="AO101" i="16"/>
  <c r="Z101" i="16"/>
  <c r="AO106" i="16"/>
  <c r="Z106" i="16"/>
  <c r="AX75" i="16"/>
  <c r="BD75" i="16" s="1"/>
  <c r="BF76" i="16"/>
  <c r="AN79" i="16"/>
  <c r="AF80" i="16"/>
  <c r="AL80" i="16" s="1"/>
  <c r="BG82" i="16"/>
  <c r="BG83" i="16"/>
  <c r="BF89" i="16"/>
  <c r="Z91" i="16"/>
  <c r="BC91" i="16"/>
  <c r="AX92" i="16"/>
  <c r="BD92" i="16" s="1"/>
  <c r="AO93" i="16"/>
  <c r="BF100" i="16"/>
  <c r="AX74" i="16"/>
  <c r="BD74" i="16" s="1"/>
  <c r="BG76" i="16"/>
  <c r="AO86" i="16"/>
  <c r="BG86" i="16"/>
  <c r="BF92" i="16"/>
  <c r="AX96" i="16"/>
  <c r="BD96" i="16" s="1"/>
  <c r="BG98" i="16"/>
  <c r="AX99" i="16"/>
  <c r="BD99" i="16" s="1"/>
  <c r="AF103" i="16"/>
  <c r="AL103" i="16" s="1"/>
  <c r="BG17" i="16"/>
  <c r="AK18" i="16"/>
  <c r="BF18" i="16"/>
  <c r="AX20" i="16"/>
  <c r="BD20" i="16" s="1"/>
  <c r="BF21" i="16"/>
  <c r="AK22" i="16"/>
  <c r="Z22" i="16"/>
  <c r="AR22" i="16"/>
  <c r="BG22" i="16"/>
  <c r="AX23" i="16"/>
  <c r="BD23" i="16" s="1"/>
  <c r="BF25" i="16"/>
  <c r="AK26" i="16"/>
  <c r="Z26" i="16"/>
  <c r="AR26" i="16"/>
  <c r="BG26" i="16"/>
  <c r="AX27" i="16"/>
  <c r="BD27" i="16" s="1"/>
  <c r="AU16" i="16"/>
  <c r="AK17" i="16"/>
  <c r="BF17" i="16"/>
  <c r="BF16" i="16" s="1"/>
  <c r="AX19" i="16"/>
  <c r="BD19" i="16" s="1"/>
  <c r="AN20" i="16"/>
  <c r="BG20" i="16"/>
  <c r="AK21" i="16"/>
  <c r="Z21" i="16"/>
  <c r="AR21" i="16"/>
  <c r="BG21" i="16"/>
  <c r="AX22" i="16"/>
  <c r="BD22" i="16" s="1"/>
  <c r="BF24" i="16"/>
  <c r="AK25" i="16"/>
  <c r="Z25" i="16"/>
  <c r="AR25" i="16"/>
  <c r="BG25" i="16"/>
  <c r="AX26" i="16"/>
  <c r="BD26" i="16" s="1"/>
  <c r="BF28" i="16"/>
  <c r="AK20" i="16"/>
  <c r="AK24" i="16"/>
  <c r="Z24" i="16"/>
  <c r="AR24" i="16"/>
  <c r="BG24" i="16"/>
  <c r="AK28" i="16"/>
  <c r="Z28" i="16"/>
  <c r="AR28" i="16"/>
  <c r="BG28" i="16"/>
  <c r="AS16" i="16"/>
  <c r="AN18" i="16"/>
  <c r="BG18" i="16"/>
  <c r="AK19" i="16"/>
  <c r="BF19" i="16"/>
  <c r="AK23" i="16"/>
  <c r="Z23" i="16"/>
  <c r="AR23" i="16"/>
  <c r="BG23" i="16"/>
  <c r="AK27" i="16"/>
  <c r="Z27" i="16"/>
  <c r="AR27" i="16"/>
  <c r="BG27" i="16"/>
  <c r="Z29" i="16"/>
  <c r="BG29" i="16"/>
  <c r="Z30" i="16"/>
  <c r="BG30" i="16"/>
  <c r="Z31" i="16"/>
  <c r="BG31" i="16"/>
  <c r="Z32" i="16"/>
  <c r="BG32" i="16"/>
  <c r="AF34" i="16"/>
  <c r="AL34" i="16" s="1"/>
  <c r="AN36" i="16"/>
  <c r="AN35" i="16" s="1"/>
  <c r="Z37" i="16"/>
  <c r="AR37" i="16"/>
  <c r="AX38" i="16"/>
  <c r="BD38" i="16" s="1"/>
  <c r="AN39" i="16"/>
  <c r="AN41" i="16"/>
  <c r="AN43" i="16"/>
  <c r="AN45" i="16"/>
  <c r="AO48" i="16"/>
  <c r="Z48" i="16"/>
  <c r="BF49" i="16"/>
  <c r="AO50" i="16"/>
  <c r="Z50" i="16"/>
  <c r="BF51" i="16"/>
  <c r="AO52" i="16"/>
  <c r="Z52" i="16"/>
  <c r="BF53" i="16"/>
  <c r="BF55" i="16"/>
  <c r="BF54" i="16" s="1"/>
  <c r="AO56" i="16"/>
  <c r="Z56" i="16"/>
  <c r="BF57" i="16"/>
  <c r="AO58" i="16"/>
  <c r="Z58" i="16"/>
  <c r="AO60" i="16"/>
  <c r="Z60" i="16"/>
  <c r="AO61" i="16"/>
  <c r="BF61" i="16"/>
  <c r="AO63" i="16"/>
  <c r="Z63" i="16"/>
  <c r="AA62" i="16"/>
  <c r="AX63" i="16"/>
  <c r="BG63" i="16"/>
  <c r="BF67" i="16"/>
  <c r="AO68" i="16"/>
  <c r="Z68" i="16"/>
  <c r="AF75" i="16"/>
  <c r="AL75" i="16" s="1"/>
  <c r="BC81" i="16"/>
  <c r="Z82" i="16"/>
  <c r="AR82" i="16"/>
  <c r="BF82" i="16"/>
  <c r="AF85" i="16"/>
  <c r="AO103" i="16"/>
  <c r="Z103" i="16"/>
  <c r="AF106" i="16"/>
  <c r="AL106" i="16" s="1"/>
  <c r="AN106" i="16"/>
  <c r="AX106" i="16"/>
  <c r="BD106" i="16" s="1"/>
  <c r="AR33" i="16"/>
  <c r="Y35" i="16"/>
  <c r="AJ35" i="16" s="1"/>
  <c r="AI35" i="16"/>
  <c r="Z36" i="16"/>
  <c r="AR36" i="16"/>
  <c r="AF37" i="16"/>
  <c r="AL37" i="16" s="1"/>
  <c r="BF38" i="16"/>
  <c r="BG38" i="16"/>
  <c r="AO39" i="16"/>
  <c r="Z39" i="16"/>
  <c r="BF40" i="16"/>
  <c r="BG40" i="16"/>
  <c r="AO41" i="16"/>
  <c r="Z41" i="16"/>
  <c r="BF42" i="16"/>
  <c r="BG42" i="16"/>
  <c r="AO43" i="16"/>
  <c r="Z43" i="16"/>
  <c r="BF44" i="16"/>
  <c r="BG44" i="16"/>
  <c r="AO45" i="16"/>
  <c r="Z45" i="16"/>
  <c r="BF46" i="16"/>
  <c r="BG46" i="16"/>
  <c r="AA47" i="16"/>
  <c r="AE47" i="16"/>
  <c r="AN49" i="16"/>
  <c r="AN51" i="16"/>
  <c r="AN53" i="16"/>
  <c r="AC54" i="16"/>
  <c r="AY54" i="16"/>
  <c r="AN55" i="16"/>
  <c r="AN54" i="16" s="1"/>
  <c r="AN57" i="16"/>
  <c r="AN61" i="16"/>
  <c r="AO65" i="16"/>
  <c r="Z65" i="16"/>
  <c r="AX65" i="16"/>
  <c r="BD65" i="16" s="1"/>
  <c r="BG65" i="16"/>
  <c r="BF69" i="16"/>
  <c r="BC70" i="16"/>
  <c r="Z71" i="16"/>
  <c r="AO71" i="16"/>
  <c r="BF71" i="16"/>
  <c r="AF72" i="16"/>
  <c r="AL72" i="16" s="1"/>
  <c r="AO72" i="16"/>
  <c r="Y77" i="16"/>
  <c r="AJ77" i="16" s="1"/>
  <c r="AN78" i="16"/>
  <c r="AN77" i="16" s="1"/>
  <c r="AF81" i="16"/>
  <c r="AL81" i="16" s="1"/>
  <c r="AR89" i="16"/>
  <c r="BC89" i="16"/>
  <c r="BG91" i="16"/>
  <c r="AX91" i="16"/>
  <c r="BD91" i="16" s="1"/>
  <c r="AK101" i="16"/>
  <c r="Z33" i="16"/>
  <c r="AF36" i="16"/>
  <c r="AN38" i="16"/>
  <c r="AN40" i="16"/>
  <c r="AN42" i="16"/>
  <c r="AN44" i="16"/>
  <c r="AN46" i="16"/>
  <c r="AO49" i="16"/>
  <c r="Z49" i="16"/>
  <c r="AO51" i="16"/>
  <c r="Z51" i="16"/>
  <c r="AO53" i="16"/>
  <c r="Z53" i="16"/>
  <c r="AO55" i="16"/>
  <c r="Z55" i="16"/>
  <c r="AO57" i="16"/>
  <c r="Z57" i="16"/>
  <c r="AR59" i="16"/>
  <c r="BC59" i="16"/>
  <c r="AC62" i="16"/>
  <c r="AO64" i="16"/>
  <c r="Z64" i="16"/>
  <c r="AO67" i="16"/>
  <c r="Z67" i="16"/>
  <c r="AX67" i="16"/>
  <c r="BD67" i="16" s="1"/>
  <c r="BG67" i="16"/>
  <c r="AN75" i="16"/>
  <c r="BG75" i="16"/>
  <c r="AR75" i="16"/>
  <c r="AK76" i="16"/>
  <c r="AI84" i="16"/>
  <c r="BF103" i="16"/>
  <c r="AO104" i="16"/>
  <c r="Z104" i="16"/>
  <c r="AO33" i="16"/>
  <c r="Z34" i="16"/>
  <c r="AG35" i="16"/>
  <c r="AM35" i="16"/>
  <c r="AO36" i="16"/>
  <c r="AN37" i="16"/>
  <c r="AO38" i="16"/>
  <c r="Z38" i="16"/>
  <c r="BF39" i="16"/>
  <c r="AO40" i="16"/>
  <c r="Z40" i="16"/>
  <c r="BF41" i="16"/>
  <c r="AO42" i="16"/>
  <c r="Z42" i="16"/>
  <c r="BF43" i="16"/>
  <c r="AO44" i="16"/>
  <c r="Z44" i="16"/>
  <c r="BF45" i="16"/>
  <c r="AO46" i="16"/>
  <c r="Z46" i="16"/>
  <c r="AC47" i="16"/>
  <c r="AN48" i="16"/>
  <c r="AN47" i="16" s="1"/>
  <c r="BG49" i="16"/>
  <c r="AN50" i="16"/>
  <c r="BG51" i="16"/>
  <c r="AN52" i="16"/>
  <c r="BG53" i="16"/>
  <c r="AA54" i="16"/>
  <c r="AQ54" i="16"/>
  <c r="BG55" i="16"/>
  <c r="AN56" i="16"/>
  <c r="BG57" i="16"/>
  <c r="AN58" i="16"/>
  <c r="BG61" i="16"/>
  <c r="AX61" i="16"/>
  <c r="BD61" i="16" s="1"/>
  <c r="AY62" i="16"/>
  <c r="AO66" i="16"/>
  <c r="Z66" i="16"/>
  <c r="AO69" i="16"/>
  <c r="Z69" i="16"/>
  <c r="AF70" i="16"/>
  <c r="AL70" i="16" s="1"/>
  <c r="BF70" i="16"/>
  <c r="AN71" i="16"/>
  <c r="BG73" i="16"/>
  <c r="AR73" i="16"/>
  <c r="AK78" i="16"/>
  <c r="AB77" i="16"/>
  <c r="BG78" i="16"/>
  <c r="AS77" i="16"/>
  <c r="AR78" i="16"/>
  <c r="BC85" i="16"/>
  <c r="AT84" i="16"/>
  <c r="BC84" i="16" s="1"/>
  <c r="Z86" i="16"/>
  <c r="BF86" i="16"/>
  <c r="AN91" i="16"/>
  <c r="AN95" i="16"/>
  <c r="AO98" i="16"/>
  <c r="Z98" i="16"/>
  <c r="AA97" i="16"/>
  <c r="AE97" i="16"/>
  <c r="AO99" i="16"/>
  <c r="Z99" i="16"/>
  <c r="AN101" i="16"/>
  <c r="AF40" i="16"/>
  <c r="AL40" i="16" s="1"/>
  <c r="AF42" i="16"/>
  <c r="AL42" i="16" s="1"/>
  <c r="AF44" i="16"/>
  <c r="AL44" i="16" s="1"/>
  <c r="AF46" i="16"/>
  <c r="AL46" i="16" s="1"/>
  <c r="AF48" i="16"/>
  <c r="AF50" i="16"/>
  <c r="AL50" i="16" s="1"/>
  <c r="AF52" i="16"/>
  <c r="AL52" i="16" s="1"/>
  <c r="AF56" i="16"/>
  <c r="AL56" i="16" s="1"/>
  <c r="AF58" i="16"/>
  <c r="AL58" i="16" s="1"/>
  <c r="AF60" i="16"/>
  <c r="AL60" i="16" s="1"/>
  <c r="AN63" i="16"/>
  <c r="AN62" i="16" s="1"/>
  <c r="AN65" i="16"/>
  <c r="AN67" i="16"/>
  <c r="AN69" i="16"/>
  <c r="Z70" i="16"/>
  <c r="BF72" i="16"/>
  <c r="AK73" i="16"/>
  <c r="AN74" i="16"/>
  <c r="BF75" i="16"/>
  <c r="AX78" i="16"/>
  <c r="BA77" i="16"/>
  <c r="BC77" i="16" s="1"/>
  <c r="BG79" i="16"/>
  <c r="AR79" i="16"/>
  <c r="AN80" i="16"/>
  <c r="Z81" i="16"/>
  <c r="AO81" i="16"/>
  <c r="AN83" i="16"/>
  <c r="Z85" i="16"/>
  <c r="AA84" i="16"/>
  <c r="AO85" i="16"/>
  <c r="AE84" i="16"/>
  <c r="AN87" i="16"/>
  <c r="AN96" i="16"/>
  <c r="AF100" i="16"/>
  <c r="AL100" i="16" s="1"/>
  <c r="AX102" i="16"/>
  <c r="BD102" i="16" s="1"/>
  <c r="AF39" i="16"/>
  <c r="AL39" i="16" s="1"/>
  <c r="AF41" i="16"/>
  <c r="AL41" i="16" s="1"/>
  <c r="AF43" i="16"/>
  <c r="AL43" i="16" s="1"/>
  <c r="AF45" i="16"/>
  <c r="AL45" i="16" s="1"/>
  <c r="AG47" i="16"/>
  <c r="AF49" i="16"/>
  <c r="AL49" i="16" s="1"/>
  <c r="AF51" i="16"/>
  <c r="AL51" i="16" s="1"/>
  <c r="AF53" i="16"/>
  <c r="AL53" i="16" s="1"/>
  <c r="AD54" i="16"/>
  <c r="AI54" i="16"/>
  <c r="AF55" i="16"/>
  <c r="AF57" i="16"/>
  <c r="AL57" i="16" s="1"/>
  <c r="AN59" i="16"/>
  <c r="AN60" i="16"/>
  <c r="BF60" i="16"/>
  <c r="AN64" i="16"/>
  <c r="AN66" i="16"/>
  <c r="AN68" i="16"/>
  <c r="BG74" i="16"/>
  <c r="AR74" i="16"/>
  <c r="AF79" i="16"/>
  <c r="AL79" i="16" s="1"/>
  <c r="AK80" i="16"/>
  <c r="AN81" i="16"/>
  <c r="AF82" i="16"/>
  <c r="AL82" i="16" s="1"/>
  <c r="Z83" i="16"/>
  <c r="AO83" i="16"/>
  <c r="AC84" i="16"/>
  <c r="AN85" i="16"/>
  <c r="AN84" i="16" s="1"/>
  <c r="AF86" i="16"/>
  <c r="AL86" i="16" s="1"/>
  <c r="Z87" i="16"/>
  <c r="AO87" i="16"/>
  <c r="BG87" i="16"/>
  <c r="AR87" i="16"/>
  <c r="BG95" i="16"/>
  <c r="AX95" i="16"/>
  <c r="BD95" i="16" s="1"/>
  <c r="AF96" i="16"/>
  <c r="AL96" i="16" s="1"/>
  <c r="AF59" i="16"/>
  <c r="AL59" i="16" s="1"/>
  <c r="AF61" i="16"/>
  <c r="AL61" i="16" s="1"/>
  <c r="AD62" i="16"/>
  <c r="AI62" i="16"/>
  <c r="AT62" i="16"/>
  <c r="AF63" i="16"/>
  <c r="AF65" i="16"/>
  <c r="AL65" i="16" s="1"/>
  <c r="AF67" i="16"/>
  <c r="AL67" i="16" s="1"/>
  <c r="AF69" i="16"/>
  <c r="AL69" i="16" s="1"/>
  <c r="BF74" i="16"/>
  <c r="Z75" i="16"/>
  <c r="AO75" i="16"/>
  <c r="AR76" i="16"/>
  <c r="AM77" i="16"/>
  <c r="AV77" i="16"/>
  <c r="BF78" i="16"/>
  <c r="BF77" i="16" s="1"/>
  <c r="Z79" i="16"/>
  <c r="AO79" i="16"/>
  <c r="AR80" i="16"/>
  <c r="BG81" i="16"/>
  <c r="AR81" i="16"/>
  <c r="AN82" i="16"/>
  <c r="AF83" i="16"/>
  <c r="AL83" i="16" s="1"/>
  <c r="BG85" i="16"/>
  <c r="AR85" i="16"/>
  <c r="AS84" i="16"/>
  <c r="AN86" i="16"/>
  <c r="AF87" i="16"/>
  <c r="AL87" i="16" s="1"/>
  <c r="AN88" i="16"/>
  <c r="AF92" i="16"/>
  <c r="AL92" i="16" s="1"/>
  <c r="AO94" i="16"/>
  <c r="Z94" i="16"/>
  <c r="AO95" i="16"/>
  <c r="BF95" i="16"/>
  <c r="AF64" i="16"/>
  <c r="AL64" i="16" s="1"/>
  <c r="AF66" i="16"/>
  <c r="AL66" i="16" s="1"/>
  <c r="AF68" i="16"/>
  <c r="AL68" i="16" s="1"/>
  <c r="AN70" i="16"/>
  <c r="AN72" i="16"/>
  <c r="Z73" i="16"/>
  <c r="Z74" i="16"/>
  <c r="AO74" i="16"/>
  <c r="Z78" i="16"/>
  <c r="AO78" i="16"/>
  <c r="AK88" i="16"/>
  <c r="AF88" i="16"/>
  <c r="AL88" i="16" s="1"/>
  <c r="AO90" i="16"/>
  <c r="Z90" i="16"/>
  <c r="BF91" i="16"/>
  <c r="AN92" i="16"/>
  <c r="AR93" i="16"/>
  <c r="BC93" i="16"/>
  <c r="AF99" i="16"/>
  <c r="AL99" i="16" s="1"/>
  <c r="BG99" i="16"/>
  <c r="AR99" i="16"/>
  <c r="AO100" i="16"/>
  <c r="Z100" i="16"/>
  <c r="AN102" i="16"/>
  <c r="AK105" i="16"/>
  <c r="Z105" i="16"/>
  <c r="BG69" i="16"/>
  <c r="Z72" i="16"/>
  <c r="Z76" i="16"/>
  <c r="Z80" i="16"/>
  <c r="AO88" i="16"/>
  <c r="Z88" i="16"/>
  <c r="BG88" i="16"/>
  <c r="AF90" i="16"/>
  <c r="AL90" i="16" s="1"/>
  <c r="AN93" i="16"/>
  <c r="AN94" i="16"/>
  <c r="BF94" i="16"/>
  <c r="AO96" i="16"/>
  <c r="Z96" i="16"/>
  <c r="BG96" i="16"/>
  <c r="BF99" i="16"/>
  <c r="AX100" i="16"/>
  <c r="BD100" i="16" s="1"/>
  <c r="BG100" i="16"/>
  <c r="AO102" i="16"/>
  <c r="BG102" i="16"/>
  <c r="AR102" i="16"/>
  <c r="BG103" i="16"/>
  <c r="AR103" i="16"/>
  <c r="AX104" i="16"/>
  <c r="BD104" i="16" s="1"/>
  <c r="AN89" i="16"/>
  <c r="AN90" i="16"/>
  <c r="BF90" i="16"/>
  <c r="AO92" i="16"/>
  <c r="Z92" i="16"/>
  <c r="AF94" i="16"/>
  <c r="AL94" i="16" s="1"/>
  <c r="AF98" i="16"/>
  <c r="AN98" i="16"/>
  <c r="AN97" i="16" s="1"/>
  <c r="AX98" i="16"/>
  <c r="AY97" i="16"/>
  <c r="AK100" i="16"/>
  <c r="AN103" i="16"/>
  <c r="BF105" i="16"/>
  <c r="AF89" i="16"/>
  <c r="AL89" i="16" s="1"/>
  <c r="AF91" i="16"/>
  <c r="AL91" i="16" s="1"/>
  <c r="AF93" i="16"/>
  <c r="AL93" i="16" s="1"/>
  <c r="AF95" i="16"/>
  <c r="AL95" i="16" s="1"/>
  <c r="AN99" i="16"/>
  <c r="BF101" i="16"/>
  <c r="AK104" i="16"/>
  <c r="BF104" i="16"/>
  <c r="AN105" i="16"/>
  <c r="BF98" i="16"/>
  <c r="BF97" i="16" s="1"/>
  <c r="AX101" i="16"/>
  <c r="BD101" i="16" s="1"/>
  <c r="BF102" i="16"/>
  <c r="AX105" i="16"/>
  <c r="BD105" i="16" s="1"/>
  <c r="BF106" i="16"/>
  <c r="AH14" i="16" l="1"/>
  <c r="S82" i="16"/>
  <c r="AO54" i="16"/>
  <c r="AW14" i="16"/>
  <c r="BG47" i="16"/>
  <c r="BG35" i="16"/>
  <c r="S70" i="16"/>
  <c r="S33" i="16"/>
  <c r="L77" i="16"/>
  <c r="P84" i="16"/>
  <c r="S74" i="16"/>
  <c r="S30" i="16"/>
  <c r="S53" i="16"/>
  <c r="S67" i="16"/>
  <c r="S96" i="16"/>
  <c r="S81" i="16"/>
  <c r="BC47" i="16"/>
  <c r="S59" i="16"/>
  <c r="AK84" i="16"/>
  <c r="BC62" i="16"/>
  <c r="Q97" i="16"/>
  <c r="S93" i="16"/>
  <c r="S103" i="16"/>
  <c r="S21" i="16"/>
  <c r="S100" i="16"/>
  <c r="S45" i="16"/>
  <c r="Q35" i="16"/>
  <c r="L47" i="16"/>
  <c r="BG62" i="16"/>
  <c r="AR47" i="16"/>
  <c r="M54" i="16"/>
  <c r="Q47" i="16"/>
  <c r="S42" i="16"/>
  <c r="I16" i="16"/>
  <c r="S24" i="16"/>
  <c r="AO77" i="16"/>
  <c r="BG84" i="16"/>
  <c r="BG54" i="16"/>
  <c r="AR35" i="16"/>
  <c r="S52" i="16"/>
  <c r="S102" i="16"/>
  <c r="S71" i="16"/>
  <c r="P47" i="16"/>
  <c r="S31" i="16"/>
  <c r="P16" i="16"/>
  <c r="L16" i="16"/>
  <c r="AO16" i="16"/>
  <c r="S58" i="16"/>
  <c r="S76" i="16"/>
  <c r="M35" i="16"/>
  <c r="S29" i="16"/>
  <c r="Q77" i="16"/>
  <c r="S37" i="16"/>
  <c r="Q16" i="16"/>
  <c r="S92" i="16"/>
  <c r="M16" i="16"/>
  <c r="M84" i="16"/>
  <c r="S26" i="16"/>
  <c r="AK97" i="16"/>
  <c r="AO47" i="16"/>
  <c r="L35" i="16"/>
  <c r="Q54" i="16"/>
  <c r="S73" i="16"/>
  <c r="AK47" i="16"/>
  <c r="AX47" i="16"/>
  <c r="BD47" i="16" s="1"/>
  <c r="S28" i="16"/>
  <c r="Z16" i="16"/>
  <c r="AR84" i="16"/>
  <c r="Z84" i="16"/>
  <c r="BG16" i="16"/>
  <c r="AR16" i="16"/>
  <c r="AK35" i="16"/>
  <c r="S68" i="16"/>
  <c r="M62" i="16"/>
  <c r="S22" i="16"/>
  <c r="Z77" i="16"/>
  <c r="AO84" i="16"/>
  <c r="AO35" i="16"/>
  <c r="Z54" i="16"/>
  <c r="Z35" i="16"/>
  <c r="Z47" i="16"/>
  <c r="AK62" i="16"/>
  <c r="S34" i="16"/>
  <c r="S75" i="16"/>
  <c r="P97" i="16"/>
  <c r="S46" i="16"/>
  <c r="P35" i="16"/>
  <c r="K97" i="16"/>
  <c r="AK54" i="16"/>
  <c r="M47" i="16"/>
  <c r="M77" i="16"/>
  <c r="S89" i="16"/>
  <c r="M97" i="16"/>
  <c r="S65" i="16"/>
  <c r="AV14" i="16"/>
  <c r="Z97" i="16"/>
  <c r="AR77" i="16"/>
  <c r="AF77" i="16"/>
  <c r="AL77" i="16" s="1"/>
  <c r="AO97" i="16"/>
  <c r="P77" i="16"/>
  <c r="AR54" i="16"/>
  <c r="O97" i="16"/>
  <c r="K77" i="16"/>
  <c r="L97" i="16"/>
  <c r="P62" i="16"/>
  <c r="Q62" i="16"/>
  <c r="BG77" i="16"/>
  <c r="Z62" i="16"/>
  <c r="BG97" i="16"/>
  <c r="L54" i="16"/>
  <c r="AR62" i="16"/>
  <c r="Q84" i="16"/>
  <c r="L62" i="16"/>
  <c r="AO62" i="16"/>
  <c r="P54" i="16"/>
  <c r="AR97" i="16"/>
  <c r="L84" i="16"/>
  <c r="BD48" i="16"/>
  <c r="N64" i="16"/>
  <c r="T64" i="16" s="1"/>
  <c r="N50" i="16"/>
  <c r="T50" i="16" s="1"/>
  <c r="N30" i="16"/>
  <c r="T30" i="16" s="1"/>
  <c r="N43" i="16"/>
  <c r="T43" i="16" s="1"/>
  <c r="BA14" i="16"/>
  <c r="N80" i="16"/>
  <c r="T80" i="16" s="1"/>
  <c r="N59" i="16"/>
  <c r="T59" i="16" s="1"/>
  <c r="N42" i="16"/>
  <c r="T42" i="16" s="1"/>
  <c r="N33" i="16"/>
  <c r="T33" i="16" s="1"/>
  <c r="N105" i="16"/>
  <c r="T105" i="16" s="1"/>
  <c r="N20" i="16"/>
  <c r="T20" i="16" s="1"/>
  <c r="N23" i="16"/>
  <c r="T23" i="16" s="1"/>
  <c r="AX16" i="16"/>
  <c r="BD16" i="16" s="1"/>
  <c r="N94" i="16"/>
  <c r="T94" i="16" s="1"/>
  <c r="N88" i="16"/>
  <c r="T88" i="16" s="1"/>
  <c r="N69" i="16"/>
  <c r="T69" i="16" s="1"/>
  <c r="N44" i="16"/>
  <c r="T44" i="16" s="1"/>
  <c r="N76" i="16"/>
  <c r="T76" i="16" s="1"/>
  <c r="N60" i="16"/>
  <c r="T60" i="16" s="1"/>
  <c r="N101" i="16"/>
  <c r="T101" i="16" s="1"/>
  <c r="N40" i="16"/>
  <c r="T40" i="16" s="1"/>
  <c r="N26" i="16"/>
  <c r="T26" i="16" s="1"/>
  <c r="H105" i="16"/>
  <c r="N92" i="16"/>
  <c r="T92" i="16" s="1"/>
  <c r="N83" i="16"/>
  <c r="T83" i="16" s="1"/>
  <c r="N52" i="16"/>
  <c r="T52" i="16" s="1"/>
  <c r="W101" i="16"/>
  <c r="N29" i="16"/>
  <c r="T29" i="16" s="1"/>
  <c r="AX35" i="16"/>
  <c r="BD35" i="16" s="1"/>
  <c r="BD36" i="16"/>
  <c r="AE14" i="16"/>
  <c r="N39" i="16"/>
  <c r="T39" i="16" s="1"/>
  <c r="N93" i="16"/>
  <c r="T93" i="16" s="1"/>
  <c r="W19" i="16"/>
  <c r="H106" i="16"/>
  <c r="N49" i="16"/>
  <c r="T49" i="16" s="1"/>
  <c r="N25" i="16"/>
  <c r="T25" i="16" s="1"/>
  <c r="N66" i="16"/>
  <c r="T66" i="16" s="1"/>
  <c r="N87" i="16"/>
  <c r="T87" i="16" s="1"/>
  <c r="N56" i="16"/>
  <c r="T56" i="16" s="1"/>
  <c r="AD14" i="16"/>
  <c r="N90" i="16"/>
  <c r="T90" i="16" s="1"/>
  <c r="AX84" i="16"/>
  <c r="BD84" i="16" s="1"/>
  <c r="N22" i="16"/>
  <c r="T22" i="16" s="1"/>
  <c r="N75" i="16"/>
  <c r="T75" i="16" s="1"/>
  <c r="G97" i="16"/>
  <c r="R97" i="16" s="1"/>
  <c r="N81" i="16"/>
  <c r="T81" i="16" s="1"/>
  <c r="AI14" i="16"/>
  <c r="N86" i="16"/>
  <c r="T86" i="16" s="1"/>
  <c r="AZ14" i="16"/>
  <c r="N51" i="16"/>
  <c r="T51" i="16" s="1"/>
  <c r="AU14" i="16"/>
  <c r="N89" i="16"/>
  <c r="T89" i="16" s="1"/>
  <c r="N91" i="16"/>
  <c r="T91" i="16" s="1"/>
  <c r="N27" i="16"/>
  <c r="T27" i="16" s="1"/>
  <c r="N19" i="16"/>
  <c r="T19" i="16" s="1"/>
  <c r="AS14" i="16"/>
  <c r="AJ16" i="16"/>
  <c r="Y14" i="16"/>
  <c r="AJ14" i="16" s="1"/>
  <c r="AN14" i="16"/>
  <c r="AG14" i="16"/>
  <c r="BB16" i="16"/>
  <c r="AQ14" i="16"/>
  <c r="BB14" i="16" s="1"/>
  <c r="AM14" i="16"/>
  <c r="BF14" i="16"/>
  <c r="AC14" i="16"/>
  <c r="N70" i="16"/>
  <c r="T70" i="16" s="1"/>
  <c r="U14" i="16"/>
  <c r="BC16" i="16"/>
  <c r="AT14" i="16"/>
  <c r="BC14" i="16" s="1"/>
  <c r="AB14" i="16"/>
  <c r="AK14" i="16" s="1"/>
  <c r="AY14" i="16"/>
  <c r="AA14" i="16"/>
  <c r="BB54" i="16"/>
  <c r="V23" i="16"/>
  <c r="AF16" i="16"/>
  <c r="N68" i="16"/>
  <c r="T68" i="16" s="1"/>
  <c r="AX54" i="16"/>
  <c r="BD54" i="16" s="1"/>
  <c r="N67" i="16"/>
  <c r="T67" i="16" s="1"/>
  <c r="N41" i="16"/>
  <c r="T41" i="16" s="1"/>
  <c r="N96" i="16"/>
  <c r="T96" i="16" s="1"/>
  <c r="J54" i="16"/>
  <c r="W104" i="16"/>
  <c r="N31" i="16"/>
  <c r="T31" i="16" s="1"/>
  <c r="W17" i="16"/>
  <c r="V27" i="16"/>
  <c r="G16" i="16"/>
  <c r="V25" i="16"/>
  <c r="N21" i="16"/>
  <c r="T21" i="16" s="1"/>
  <c r="N53" i="16"/>
  <c r="T53" i="16" s="1"/>
  <c r="W20" i="16"/>
  <c r="N99" i="16"/>
  <c r="T99" i="16" s="1"/>
  <c r="N95" i="16"/>
  <c r="T95" i="16" s="1"/>
  <c r="V80" i="16"/>
  <c r="V64" i="16"/>
  <c r="V30" i="16"/>
  <c r="N28" i="16"/>
  <c r="T28" i="16" s="1"/>
  <c r="N46" i="16"/>
  <c r="T46" i="16" s="1"/>
  <c r="AL78" i="16"/>
  <c r="N102" i="16"/>
  <c r="T102" i="16" s="1"/>
  <c r="N38" i="16"/>
  <c r="T38" i="16" s="1"/>
  <c r="H20" i="16"/>
  <c r="N34" i="16"/>
  <c r="T34" i="16" s="1"/>
  <c r="V19" i="16"/>
  <c r="W106" i="16"/>
  <c r="V70" i="16"/>
  <c r="N58" i="16"/>
  <c r="T58" i="16" s="1"/>
  <c r="V20" i="16"/>
  <c r="V83" i="16"/>
  <c r="N71" i="16"/>
  <c r="T71" i="16" s="1"/>
  <c r="N104" i="16"/>
  <c r="T104" i="16" s="1"/>
  <c r="S106" i="16"/>
  <c r="V68" i="16"/>
  <c r="V37" i="16"/>
  <c r="V31" i="16"/>
  <c r="N24" i="16"/>
  <c r="T24" i="16" s="1"/>
  <c r="V98" i="16"/>
  <c r="V97" i="16" s="1"/>
  <c r="V106" i="16"/>
  <c r="V21" i="16"/>
  <c r="V22" i="16"/>
  <c r="W21" i="16"/>
  <c r="V32" i="16"/>
  <c r="N32" i="16"/>
  <c r="T32" i="16" s="1"/>
  <c r="S63" i="16"/>
  <c r="J62" i="16"/>
  <c r="V26" i="16"/>
  <c r="V73" i="16"/>
  <c r="N73" i="16"/>
  <c r="T73" i="16" s="1"/>
  <c r="V18" i="16"/>
  <c r="V67" i="16"/>
  <c r="V49" i="16"/>
  <c r="V104" i="16"/>
  <c r="V90" i="16"/>
  <c r="V89" i="16"/>
  <c r="N61" i="16"/>
  <c r="T61" i="16" s="1"/>
  <c r="N82" i="16"/>
  <c r="T82" i="16" s="1"/>
  <c r="N79" i="16"/>
  <c r="T79" i="16" s="1"/>
  <c r="V66" i="16"/>
  <c r="V101" i="16"/>
  <c r="V56" i="16"/>
  <c r="V52" i="16"/>
  <c r="V79" i="16"/>
  <c r="V51" i="16"/>
  <c r="N103" i="16"/>
  <c r="T103" i="16" s="1"/>
  <c r="V28" i="16"/>
  <c r="S48" i="16"/>
  <c r="J47" i="16"/>
  <c r="V94" i="16"/>
  <c r="V93" i="16"/>
  <c r="V103" i="16"/>
  <c r="V53" i="16"/>
  <c r="H18" i="16"/>
  <c r="V99" i="16"/>
  <c r="N100" i="16"/>
  <c r="T100" i="16" s="1"/>
  <c r="H91" i="16"/>
  <c r="V71" i="16"/>
  <c r="V102" i="16"/>
  <c r="V60" i="16"/>
  <c r="V59" i="16"/>
  <c r="N45" i="16"/>
  <c r="T45" i="16" s="1"/>
  <c r="V95" i="16"/>
  <c r="V42" i="16"/>
  <c r="N72" i="16"/>
  <c r="T72" i="16" s="1"/>
  <c r="V24" i="16"/>
  <c r="V29" i="16"/>
  <c r="W92" i="16"/>
  <c r="H92" i="16"/>
  <c r="W93" i="16"/>
  <c r="H93" i="16"/>
  <c r="W83" i="16"/>
  <c r="H83" i="16"/>
  <c r="W59" i="16"/>
  <c r="H59" i="16"/>
  <c r="G62" i="16"/>
  <c r="R62" i="16" s="1"/>
  <c r="V63" i="16"/>
  <c r="V62" i="16" s="1"/>
  <c r="H98" i="16"/>
  <c r="W98" i="16"/>
  <c r="I97" i="16"/>
  <c r="V91" i="16"/>
  <c r="V86" i="16"/>
  <c r="S85" i="16"/>
  <c r="J84" i="16"/>
  <c r="S84" i="16" s="1"/>
  <c r="AK77" i="16"/>
  <c r="G47" i="16"/>
  <c r="R47" i="16" s="1"/>
  <c r="V48" i="16"/>
  <c r="V47" i="16" s="1"/>
  <c r="H34" i="16"/>
  <c r="W34" i="16"/>
  <c r="W67" i="16"/>
  <c r="H67" i="16"/>
  <c r="W57" i="16"/>
  <c r="H57" i="16"/>
  <c r="V46" i="16"/>
  <c r="V38" i="16"/>
  <c r="O35" i="16"/>
  <c r="N36" i="16"/>
  <c r="W65" i="16"/>
  <c r="H65" i="16"/>
  <c r="N85" i="16"/>
  <c r="O84" i="16"/>
  <c r="W63" i="16"/>
  <c r="I62" i="16"/>
  <c r="H63" i="16"/>
  <c r="W60" i="16"/>
  <c r="H60" i="16"/>
  <c r="W58" i="16"/>
  <c r="H58" i="16"/>
  <c r="W56" i="16"/>
  <c r="H56" i="16"/>
  <c r="K54" i="16"/>
  <c r="V39" i="16"/>
  <c r="H30" i="16"/>
  <c r="W30" i="16"/>
  <c r="H23" i="16"/>
  <c r="W23" i="16"/>
  <c r="H21" i="16"/>
  <c r="J16" i="16"/>
  <c r="S17" i="16"/>
  <c r="H102" i="16"/>
  <c r="W102" i="16"/>
  <c r="W76" i="16"/>
  <c r="H76" i="16"/>
  <c r="W72" i="16"/>
  <c r="H72" i="16"/>
  <c r="V92" i="16"/>
  <c r="W90" i="16"/>
  <c r="H90" i="16"/>
  <c r="I77" i="16"/>
  <c r="W78" i="16"/>
  <c r="H78" i="16"/>
  <c r="N98" i="16"/>
  <c r="W94" i="16"/>
  <c r="H94" i="16"/>
  <c r="O62" i="16"/>
  <c r="N63" i="16"/>
  <c r="H101" i="16"/>
  <c r="N74" i="16"/>
  <c r="T74" i="16" s="1"/>
  <c r="O54" i="16"/>
  <c r="N55" i="16"/>
  <c r="I84" i="16"/>
  <c r="H85" i="16"/>
  <c r="W85" i="16"/>
  <c r="V74" i="16"/>
  <c r="V69" i="16"/>
  <c r="O47" i="16"/>
  <c r="N48" i="16"/>
  <c r="S78" i="16"/>
  <c r="J77" i="16"/>
  <c r="W64" i="16"/>
  <c r="H64" i="16"/>
  <c r="K62" i="16"/>
  <c r="W49" i="16"/>
  <c r="H49" i="16"/>
  <c r="V40" i="16"/>
  <c r="AL36" i="16"/>
  <c r="AF35" i="16"/>
  <c r="G54" i="16"/>
  <c r="R54" i="16" s="1"/>
  <c r="V55" i="16"/>
  <c r="V54" i="16" s="1"/>
  <c r="W45" i="16"/>
  <c r="H45" i="16"/>
  <c r="W41" i="16"/>
  <c r="H41" i="16"/>
  <c r="I35" i="16"/>
  <c r="W36" i="16"/>
  <c r="H36" i="16"/>
  <c r="V34" i="16"/>
  <c r="V105" i="16"/>
  <c r="H103" i="16"/>
  <c r="W103" i="16"/>
  <c r="AL85" i="16"/>
  <c r="AF84" i="16"/>
  <c r="AL84" i="16" s="1"/>
  <c r="V45" i="16"/>
  <c r="H31" i="16"/>
  <c r="W31" i="16"/>
  <c r="H104" i="16"/>
  <c r="H24" i="16"/>
  <c r="W24" i="16"/>
  <c r="V33" i="16"/>
  <c r="H19" i="16"/>
  <c r="N18" i="16"/>
  <c r="T18" i="16" s="1"/>
  <c r="W18" i="16"/>
  <c r="AF97" i="16"/>
  <c r="AL97" i="16" s="1"/>
  <c r="AL98" i="16"/>
  <c r="S98" i="16"/>
  <c r="J97" i="16"/>
  <c r="W96" i="16"/>
  <c r="H96" i="16"/>
  <c r="W88" i="16"/>
  <c r="H88" i="16"/>
  <c r="W80" i="16"/>
  <c r="H80" i="16"/>
  <c r="H100" i="16"/>
  <c r="W100" i="16"/>
  <c r="H73" i="16"/>
  <c r="W73" i="16"/>
  <c r="V88" i="16"/>
  <c r="W79" i="16"/>
  <c r="H79" i="16"/>
  <c r="W75" i="16"/>
  <c r="H75" i="16"/>
  <c r="AF62" i="16"/>
  <c r="AL62" i="16" s="1"/>
  <c r="AL63" i="16"/>
  <c r="H87" i="16"/>
  <c r="W87" i="16"/>
  <c r="AF54" i="16"/>
  <c r="AL54" i="16" s="1"/>
  <c r="AL55" i="16"/>
  <c r="H81" i="16"/>
  <c r="W81" i="16"/>
  <c r="BD78" i="16"/>
  <c r="AX77" i="16"/>
  <c r="BD77" i="16" s="1"/>
  <c r="W70" i="16"/>
  <c r="H70" i="16"/>
  <c r="AF47" i="16"/>
  <c r="AL47" i="16" s="1"/>
  <c r="AL48" i="16"/>
  <c r="H99" i="16"/>
  <c r="W99" i="16"/>
  <c r="W69" i="16"/>
  <c r="H69" i="16"/>
  <c r="W46" i="16"/>
  <c r="H46" i="16"/>
  <c r="W44" i="16"/>
  <c r="H44" i="16"/>
  <c r="W42" i="16"/>
  <c r="H42" i="16"/>
  <c r="W40" i="16"/>
  <c r="H40" i="16"/>
  <c r="W38" i="16"/>
  <c r="H38" i="16"/>
  <c r="K35" i="16"/>
  <c r="W51" i="16"/>
  <c r="H51" i="16"/>
  <c r="K47" i="16"/>
  <c r="H33" i="16"/>
  <c r="W33" i="16"/>
  <c r="V100" i="16"/>
  <c r="V82" i="16"/>
  <c r="W68" i="16"/>
  <c r="H68" i="16"/>
  <c r="BD63" i="16"/>
  <c r="AX62" i="16"/>
  <c r="BD62" i="16" s="1"/>
  <c r="V43" i="16"/>
  <c r="G35" i="16"/>
  <c r="R35" i="16" s="1"/>
  <c r="V36" i="16"/>
  <c r="V35" i="16" s="1"/>
  <c r="H32" i="16"/>
  <c r="W32" i="16"/>
  <c r="H27" i="16"/>
  <c r="W27" i="16"/>
  <c r="K16" i="16"/>
  <c r="H28" i="16"/>
  <c r="W28" i="16"/>
  <c r="N17" i="16"/>
  <c r="O16" i="16"/>
  <c r="H26" i="16"/>
  <c r="W26" i="16"/>
  <c r="AX97" i="16"/>
  <c r="BD97" i="16" s="1"/>
  <c r="BD98" i="16"/>
  <c r="W91" i="16"/>
  <c r="W74" i="16"/>
  <c r="H74" i="16"/>
  <c r="W105" i="16"/>
  <c r="W95" i="16"/>
  <c r="H95" i="16"/>
  <c r="N65" i="16"/>
  <c r="T65" i="16" s="1"/>
  <c r="K84" i="16"/>
  <c r="N57" i="16"/>
  <c r="T57" i="16" s="1"/>
  <c r="V96" i="16"/>
  <c r="V85" i="16"/>
  <c r="V84" i="16" s="1"/>
  <c r="G84" i="16"/>
  <c r="R84" i="16" s="1"/>
  <c r="V81" i="16"/>
  <c r="V65" i="16"/>
  <c r="V87" i="16"/>
  <c r="W86" i="16"/>
  <c r="H86" i="16"/>
  <c r="O77" i="16"/>
  <c r="N78" i="16"/>
  <c r="V72" i="16"/>
  <c r="W66" i="16"/>
  <c r="H66" i="16"/>
  <c r="V58" i="16"/>
  <c r="V50" i="16"/>
  <c r="V75" i="16"/>
  <c r="W55" i="16"/>
  <c r="I54" i="16"/>
  <c r="H55" i="16"/>
  <c r="W53" i="16"/>
  <c r="H53" i="16"/>
  <c r="V44" i="16"/>
  <c r="W89" i="16"/>
  <c r="H89" i="16"/>
  <c r="G77" i="16"/>
  <c r="R77" i="16" s="1"/>
  <c r="V78" i="16"/>
  <c r="V77" i="16" s="1"/>
  <c r="H71" i="16"/>
  <c r="W71" i="16"/>
  <c r="V61" i="16"/>
  <c r="V57" i="16"/>
  <c r="W43" i="16"/>
  <c r="H43" i="16"/>
  <c r="W39" i="16"/>
  <c r="H39" i="16"/>
  <c r="N37" i="16"/>
  <c r="T37" i="16" s="1"/>
  <c r="S36" i="16"/>
  <c r="J35" i="16"/>
  <c r="S35" i="16" s="1"/>
  <c r="N106" i="16"/>
  <c r="T106" i="16" s="1"/>
  <c r="W82" i="16"/>
  <c r="H82" i="16"/>
  <c r="V76" i="16"/>
  <c r="W61" i="16"/>
  <c r="H61" i="16"/>
  <c r="W52" i="16"/>
  <c r="H52" i="16"/>
  <c r="W50" i="16"/>
  <c r="H50" i="16"/>
  <c r="W48" i="16"/>
  <c r="I47" i="16"/>
  <c r="H48" i="16"/>
  <c r="V41" i="16"/>
  <c r="W37" i="16"/>
  <c r="H37" i="16"/>
  <c r="H29" i="16"/>
  <c r="W29" i="16"/>
  <c r="H17" i="16"/>
  <c r="H25" i="16"/>
  <c r="W25" i="16"/>
  <c r="V17" i="16"/>
  <c r="V16" i="16" s="1"/>
  <c r="H22" i="16"/>
  <c r="W22" i="16"/>
  <c r="Z14" i="16" l="1"/>
  <c r="S62" i="16"/>
  <c r="W54" i="16"/>
  <c r="S97" i="16"/>
  <c r="W97" i="16"/>
  <c r="S77" i="16"/>
  <c r="S47" i="16"/>
  <c r="Q14" i="16"/>
  <c r="M14" i="16"/>
  <c r="L14" i="16"/>
  <c r="H16" i="16"/>
  <c r="H54" i="16"/>
  <c r="W35" i="16"/>
  <c r="W84" i="16"/>
  <c r="W16" i="16"/>
  <c r="W47" i="16"/>
  <c r="H35" i="16"/>
  <c r="H47" i="16"/>
  <c r="S54" i="16"/>
  <c r="P14" i="16"/>
  <c r="AR14" i="16"/>
  <c r="BG14" i="16"/>
  <c r="AO14" i="16"/>
  <c r="H84" i="16"/>
  <c r="W77" i="16"/>
  <c r="W62" i="16"/>
  <c r="H97" i="16"/>
  <c r="H77" i="16"/>
  <c r="H62" i="16"/>
  <c r="I14" i="16"/>
  <c r="V14" i="16"/>
  <c r="J14" i="16"/>
  <c r="S14" i="16" s="1"/>
  <c r="R16" i="16"/>
  <c r="G14" i="16"/>
  <c r="R14" i="16" s="1"/>
  <c r="O14" i="16"/>
  <c r="K14" i="16"/>
  <c r="AL16" i="16"/>
  <c r="AF14" i="16"/>
  <c r="AL14" i="16" s="1"/>
  <c r="AX14" i="16"/>
  <c r="BD14" i="16" s="1"/>
  <c r="N54" i="16"/>
  <c r="T54" i="16" s="1"/>
  <c r="T55" i="16"/>
  <c r="T36" i="16"/>
  <c r="N35" i="16"/>
  <c r="T35" i="16" s="1"/>
  <c r="N77" i="16"/>
  <c r="T77" i="16" s="1"/>
  <c r="T78" i="16"/>
  <c r="AL35" i="16"/>
  <c r="T48" i="16"/>
  <c r="N47" i="16"/>
  <c r="T47" i="16" s="1"/>
  <c r="T63" i="16"/>
  <c r="N62" i="16"/>
  <c r="T62" i="16" s="1"/>
  <c r="S16" i="16"/>
  <c r="T17" i="16"/>
  <c r="N16" i="16"/>
  <c r="T98" i="16"/>
  <c r="N97" i="16"/>
  <c r="T97" i="16" s="1"/>
  <c r="N84" i="16"/>
  <c r="T84" i="16" s="1"/>
  <c r="T85" i="16"/>
  <c r="W14" i="16" l="1"/>
  <c r="H14" i="16"/>
  <c r="N14" i="16"/>
  <c r="T14" i="16" s="1"/>
  <c r="T16" i="16"/>
</calcChain>
</file>

<file path=xl/sharedStrings.xml><?xml version="1.0" encoding="utf-8"?>
<sst xmlns="http://schemas.openxmlformats.org/spreadsheetml/2006/main" count="12700" uniqueCount="654">
  <si>
    <t>по состояню на</t>
  </si>
  <si>
    <t>037</t>
  </si>
  <si>
    <t>01</t>
  </si>
  <si>
    <t>РОССИЙСКАЯ ФЕДЕРАЦИЯ</t>
  </si>
  <si>
    <t>резерв</t>
  </si>
  <si>
    <t>030</t>
  </si>
  <si>
    <t>02</t>
  </si>
  <si>
    <t>ЦЕНТРАЛЬНЫЙ Ф.О.</t>
  </si>
  <si>
    <t>14000000000</t>
  </si>
  <si>
    <t>03</t>
  </si>
  <si>
    <t>Белгородская область</t>
  </si>
  <si>
    <t>15000000000</t>
  </si>
  <si>
    <t>04</t>
  </si>
  <si>
    <t>Брянская область</t>
  </si>
  <si>
    <t>17000000000</t>
  </si>
  <si>
    <t>05</t>
  </si>
  <si>
    <t>Владимирская область</t>
  </si>
  <si>
    <t>20000000000</t>
  </si>
  <si>
    <t>06</t>
  </si>
  <si>
    <t>Воронежская область</t>
  </si>
  <si>
    <t>24000000000</t>
  </si>
  <si>
    <t>07</t>
  </si>
  <si>
    <t>Ивановская область</t>
  </si>
  <si>
    <t>29000000000</t>
  </si>
  <si>
    <t>08</t>
  </si>
  <si>
    <t>Калужская область</t>
  </si>
  <si>
    <t>34000000000</t>
  </si>
  <si>
    <t>09</t>
  </si>
  <si>
    <t>Костромская область</t>
  </si>
  <si>
    <t>38000000000</t>
  </si>
  <si>
    <t>10</t>
  </si>
  <si>
    <t>Курская область</t>
  </si>
  <si>
    <t>42000000000</t>
  </si>
  <si>
    <t>11</t>
  </si>
  <si>
    <t>Липецкая область</t>
  </si>
  <si>
    <t>46000000000</t>
  </si>
  <si>
    <t>12</t>
  </si>
  <si>
    <t>Московская область</t>
  </si>
  <si>
    <t>45000000000</t>
  </si>
  <si>
    <t>13</t>
  </si>
  <si>
    <t>54000000000</t>
  </si>
  <si>
    <t>14</t>
  </si>
  <si>
    <t>Орловская область</t>
  </si>
  <si>
    <t>61000000000</t>
  </si>
  <si>
    <t>15</t>
  </si>
  <si>
    <t>Рязанская область</t>
  </si>
  <si>
    <t>66000000000</t>
  </si>
  <si>
    <t>16</t>
  </si>
  <si>
    <t>Смоленская область</t>
  </si>
  <si>
    <t>68000000000</t>
  </si>
  <si>
    <t>17</t>
  </si>
  <si>
    <t>Тамбовская область</t>
  </si>
  <si>
    <t>28000000000</t>
  </si>
  <si>
    <t>18</t>
  </si>
  <si>
    <t>Тверская область</t>
  </si>
  <si>
    <t>70000000000</t>
  </si>
  <si>
    <t>19</t>
  </si>
  <si>
    <t>Тульская область</t>
  </si>
  <si>
    <t>78000000000</t>
  </si>
  <si>
    <t>20</t>
  </si>
  <si>
    <t>Ярославская область</t>
  </si>
  <si>
    <t>031</t>
  </si>
  <si>
    <t>21</t>
  </si>
  <si>
    <t>СЕВЕРО-ЗАПАДНЫЙ Ф.О.</t>
  </si>
  <si>
    <t>86000000000</t>
  </si>
  <si>
    <t>22</t>
  </si>
  <si>
    <t>Республика Карелия</t>
  </si>
  <si>
    <t>87000000000</t>
  </si>
  <si>
    <t>23</t>
  </si>
  <si>
    <t>Республика Коми</t>
  </si>
  <si>
    <t>11000000000</t>
  </si>
  <si>
    <t>24</t>
  </si>
  <si>
    <t>Архангельская область</t>
  </si>
  <si>
    <t>11100000000</t>
  </si>
  <si>
    <t>25</t>
  </si>
  <si>
    <t>19000000000</t>
  </si>
  <si>
    <t>26</t>
  </si>
  <si>
    <t>Вологодская область</t>
  </si>
  <si>
    <t>27000000000</t>
  </si>
  <si>
    <t>27</t>
  </si>
  <si>
    <t>Калининградская область</t>
  </si>
  <si>
    <t>41000000000</t>
  </si>
  <si>
    <t>28</t>
  </si>
  <si>
    <t>Ленинградская область</t>
  </si>
  <si>
    <t>40000000000</t>
  </si>
  <si>
    <t>29</t>
  </si>
  <si>
    <t>47000000000</t>
  </si>
  <si>
    <t>30</t>
  </si>
  <si>
    <t>Мурманская область</t>
  </si>
  <si>
    <t>49000000000</t>
  </si>
  <si>
    <t>31</t>
  </si>
  <si>
    <t>Новгородская область</t>
  </si>
  <si>
    <t>58000000000</t>
  </si>
  <si>
    <t>Псковская область</t>
  </si>
  <si>
    <t>032</t>
  </si>
  <si>
    <t>ЮЖНЫЙ Ф.О.</t>
  </si>
  <si>
    <t>79000000000</t>
  </si>
  <si>
    <t>Республика Адыгея</t>
  </si>
  <si>
    <t>85000000000</t>
  </si>
  <si>
    <t>Республика Калмыкия</t>
  </si>
  <si>
    <t>03000000000</t>
  </si>
  <si>
    <t>Краснодарский край</t>
  </si>
  <si>
    <t>12000000000</t>
  </si>
  <si>
    <t>Астраханская область</t>
  </si>
  <si>
    <t>18000000000</t>
  </si>
  <si>
    <t>Волгоградская область</t>
  </si>
  <si>
    <t>60000000000</t>
  </si>
  <si>
    <t>Ростовская область</t>
  </si>
  <si>
    <t>039</t>
  </si>
  <si>
    <t>СЕВЕРО-КАВКАЗСКИЙ Ф.О.</t>
  </si>
  <si>
    <t>82000000000</t>
  </si>
  <si>
    <t>Республика Дагестан</t>
  </si>
  <si>
    <t>26000000000</t>
  </si>
  <si>
    <t>Республика Ингушетия</t>
  </si>
  <si>
    <t>83000000000</t>
  </si>
  <si>
    <t>Кабардино-Балкарская Республика</t>
  </si>
  <si>
    <t>91000000000</t>
  </si>
  <si>
    <t>Карачаево-Черкесская Республика</t>
  </si>
  <si>
    <t>90000000000</t>
  </si>
  <si>
    <t>Республика Северная Осетия - Алания</t>
  </si>
  <si>
    <t>96000000000</t>
  </si>
  <si>
    <t>46</t>
  </si>
  <si>
    <t>Чеченская Республика</t>
  </si>
  <si>
    <t>07000000000</t>
  </si>
  <si>
    <t>47</t>
  </si>
  <si>
    <t>Ставропольский край</t>
  </si>
  <si>
    <t>033</t>
  </si>
  <si>
    <t>48</t>
  </si>
  <si>
    <t>ПРИВОЛЖСКИЙ Ф.О.</t>
  </si>
  <si>
    <t>80000000000</t>
  </si>
  <si>
    <t>49</t>
  </si>
  <si>
    <t>Республика Башкортостан</t>
  </si>
  <si>
    <t>88000000000</t>
  </si>
  <si>
    <t>50</t>
  </si>
  <si>
    <t>Республика Марий Эл</t>
  </si>
  <si>
    <t>89000000000</t>
  </si>
  <si>
    <t>51</t>
  </si>
  <si>
    <t>Республика Мордовия</t>
  </si>
  <si>
    <t>92000000000</t>
  </si>
  <si>
    <t>52</t>
  </si>
  <si>
    <t>Республика Татарстан</t>
  </si>
  <si>
    <t>94000000000</t>
  </si>
  <si>
    <t>53</t>
  </si>
  <si>
    <t>Удмуртская Республика</t>
  </si>
  <si>
    <t>97000000000</t>
  </si>
  <si>
    <t>54</t>
  </si>
  <si>
    <t>Чувашская Республика</t>
  </si>
  <si>
    <t>57000000000</t>
  </si>
  <si>
    <t>55</t>
  </si>
  <si>
    <t>Пермский край</t>
  </si>
  <si>
    <t>33000000000</t>
  </si>
  <si>
    <t>56</t>
  </si>
  <si>
    <t>Кировская область</t>
  </si>
  <si>
    <t>22000000000</t>
  </si>
  <si>
    <t>57</t>
  </si>
  <si>
    <t>Нижегородская область</t>
  </si>
  <si>
    <t>53000000000</t>
  </si>
  <si>
    <t>58</t>
  </si>
  <si>
    <t>Оренбургская область</t>
  </si>
  <si>
    <t>56000000000</t>
  </si>
  <si>
    <t>59</t>
  </si>
  <si>
    <t>Пензенская область</t>
  </si>
  <si>
    <t>36000000000</t>
  </si>
  <si>
    <t>60</t>
  </si>
  <si>
    <t>Самарская область</t>
  </si>
  <si>
    <t>63000000000</t>
  </si>
  <si>
    <t>61</t>
  </si>
  <si>
    <t>Саратовская область</t>
  </si>
  <si>
    <t>73000000000</t>
  </si>
  <si>
    <t>62</t>
  </si>
  <si>
    <t>Ульяновская область</t>
  </si>
  <si>
    <t>034</t>
  </si>
  <si>
    <t>63</t>
  </si>
  <si>
    <t>УРАЛЬСКИЙ Ф.О.</t>
  </si>
  <si>
    <t>37000000000</t>
  </si>
  <si>
    <t>64</t>
  </si>
  <si>
    <t>Курганская область</t>
  </si>
  <si>
    <t>65000000000</t>
  </si>
  <si>
    <t>65</t>
  </si>
  <si>
    <t>Свердловская область</t>
  </si>
  <si>
    <t>71000000000</t>
  </si>
  <si>
    <t>66</t>
  </si>
  <si>
    <t>Тюменская область</t>
  </si>
  <si>
    <t>71100000000</t>
  </si>
  <si>
    <t>67</t>
  </si>
  <si>
    <t>71140000000</t>
  </si>
  <si>
    <t>68</t>
  </si>
  <si>
    <t>75000000000</t>
  </si>
  <si>
    <t>69</t>
  </si>
  <si>
    <t>Челябинская область</t>
  </si>
  <si>
    <t>035</t>
  </si>
  <si>
    <t>70</t>
  </si>
  <si>
    <t>СИБИРСКИЙ Ф.О.</t>
  </si>
  <si>
    <t>84000000000</t>
  </si>
  <si>
    <t>71</t>
  </si>
  <si>
    <t>Республика Алтай</t>
  </si>
  <si>
    <t>81000000000</t>
  </si>
  <si>
    <t>72</t>
  </si>
  <si>
    <t>Республика Бурятия</t>
  </si>
  <si>
    <t>93000000000</t>
  </si>
  <si>
    <t>73</t>
  </si>
  <si>
    <t>Республика Тыва</t>
  </si>
  <si>
    <t>95000000000</t>
  </si>
  <si>
    <t>74</t>
  </si>
  <si>
    <t>Республика Хакасия</t>
  </si>
  <si>
    <t>01000000000</t>
  </si>
  <si>
    <t>75</t>
  </si>
  <si>
    <t>Алтайский край</t>
  </si>
  <si>
    <t>76000000001</t>
  </si>
  <si>
    <t>76</t>
  </si>
  <si>
    <t>Забайкальский край</t>
  </si>
  <si>
    <t>04000000000</t>
  </si>
  <si>
    <t>77</t>
  </si>
  <si>
    <t>Красноярский край</t>
  </si>
  <si>
    <t>25000000000</t>
  </si>
  <si>
    <t>78</t>
  </si>
  <si>
    <t>Иркутская область</t>
  </si>
  <si>
    <t>32000000000</t>
  </si>
  <si>
    <t>79</t>
  </si>
  <si>
    <t>Кемеровская область</t>
  </si>
  <si>
    <t>50000000000</t>
  </si>
  <si>
    <t>80</t>
  </si>
  <si>
    <t>Новосибирская область</t>
  </si>
  <si>
    <t>52000000000</t>
  </si>
  <si>
    <t>81</t>
  </si>
  <si>
    <t>Омская область</t>
  </si>
  <si>
    <t>69000000000</t>
  </si>
  <si>
    <t>82</t>
  </si>
  <si>
    <t>Томская область</t>
  </si>
  <si>
    <t>036</t>
  </si>
  <si>
    <t>83</t>
  </si>
  <si>
    <t>ДАЛЬНЕВОСТОЧНЫЙ Ф.О.</t>
  </si>
  <si>
    <t>98000000000</t>
  </si>
  <si>
    <t>84</t>
  </si>
  <si>
    <t>Республика Саха (Якутия)</t>
  </si>
  <si>
    <t>30000000000</t>
  </si>
  <si>
    <t>85</t>
  </si>
  <si>
    <t>Камчатский край</t>
  </si>
  <si>
    <t>05000000000</t>
  </si>
  <si>
    <t>86</t>
  </si>
  <si>
    <t>Приморский край</t>
  </si>
  <si>
    <t>08000000000</t>
  </si>
  <si>
    <t>87</t>
  </si>
  <si>
    <t>Хабаровский край</t>
  </si>
  <si>
    <t>10000000000</t>
  </si>
  <si>
    <t>88</t>
  </si>
  <si>
    <t>Амурская область</t>
  </si>
  <si>
    <t>44000000000</t>
  </si>
  <si>
    <t>89</t>
  </si>
  <si>
    <t>Магаданская область</t>
  </si>
  <si>
    <t>64000000000</t>
  </si>
  <si>
    <t>90</t>
  </si>
  <si>
    <t>Сахалинская область</t>
  </si>
  <si>
    <t>99000000000</t>
  </si>
  <si>
    <t>Еврейская автономная область</t>
  </si>
  <si>
    <t>77000000000</t>
  </si>
  <si>
    <t>Чукотский автономный округ</t>
  </si>
  <si>
    <t>Остаток средств федерального бюджета на 01.01.2010 г., потребность в котором подтверждена</t>
  </si>
  <si>
    <t>Предусмотрено ср-в на т.г  всего</t>
  </si>
  <si>
    <t>федерального бюджета</t>
  </si>
  <si>
    <t>бюджета субъекта Российской Федерации</t>
  </si>
  <si>
    <t>Получено из федерального бюджета в текущем году на отчетную дату</t>
  </si>
  <si>
    <t>Восстановлено средств федерального бюджета с начала т.г. по различным основаниям</t>
  </si>
  <si>
    <t>Пречислено на отчетную дату  всего</t>
  </si>
  <si>
    <t xml:space="preserve">федерального бюджета </t>
  </si>
  <si>
    <t>Фактический уровень финансирования</t>
  </si>
  <si>
    <t>Возвращено в федеральный бюджет  в текущем году на отчетную дату</t>
  </si>
  <si>
    <t>Остаток средств ф.б на лиц. Счетах</t>
  </si>
  <si>
    <t>Прогноз остатков средств федерального бюджета на 31 декабря т.г.</t>
  </si>
  <si>
    <t>37776П</t>
  </si>
  <si>
    <t>37776К</t>
  </si>
  <si>
    <t>в т.с. За счет остатка</t>
  </si>
  <si>
    <t>Подтверждение восстановления</t>
  </si>
  <si>
    <t>г. Москва</t>
  </si>
  <si>
    <t>Ненецкий АО</t>
  </si>
  <si>
    <t>г. Санкт-Петербург</t>
  </si>
  <si>
    <t>Ханты-Мансийский АО</t>
  </si>
  <si>
    <t>Ямало-Ненецкий АО</t>
  </si>
  <si>
    <t>&lt;Период_1&gt;</t>
  </si>
  <si>
    <t>размерность</t>
  </si>
  <si>
    <t xml:space="preserve"> ИНФОРМАЦИЯ           </t>
  </si>
  <si>
    <t xml:space="preserve">о расходах бюджета субъекта Российской Федерации (местного бюджета), источником финансового </t>
  </si>
  <si>
    <t xml:space="preserve">обеспечения которых является субсидия </t>
  </si>
  <si>
    <t>на</t>
  </si>
  <si>
    <t>№ п/п</t>
  </si>
  <si>
    <t>Наименование субъекта Российской Федерации</t>
  </si>
  <si>
    <t>Статус и период информации на отчетный период</t>
  </si>
  <si>
    <t>Предусмотрено средств на текущий год (согласно заключенных соглашений)</t>
  </si>
  <si>
    <t>Перечислено сельхозтоваропроизводителям на отчетную дату</t>
  </si>
  <si>
    <t>% освоения средств</t>
  </si>
  <si>
    <t>Фактический уровень финансирования за счет средств 
бюджета субъекта Российской Федерации, %</t>
  </si>
  <si>
    <t xml:space="preserve">Остаток средств федерального
бюджета на лицевых счетах на отчетную дату  с учетом текущего финансирования
</t>
  </si>
  <si>
    <t>всего</t>
  </si>
  <si>
    <t>в т.ч. за счет средств</t>
  </si>
  <si>
    <t>в  т.ч. за счет средств</t>
  </si>
  <si>
    <t>бюджета субъекта Российской Федерации (от лимита)</t>
  </si>
  <si>
    <t>нераспределенный резерв</t>
  </si>
  <si>
    <t>г.Москва</t>
  </si>
  <si>
    <t>Ненецкий автономеый округ</t>
  </si>
  <si>
    <t>г.Санкт-Петербург</t>
  </si>
  <si>
    <t>Ханты-Мансийский автономный округ</t>
  </si>
  <si>
    <t>Ямало-Ненецкий автономный округ</t>
  </si>
  <si>
    <t>Остаток средств федерального
бюджета</t>
  </si>
  <si>
    <t>за счет остатка</t>
  </si>
  <si>
    <t xml:space="preserve">гр.16=гр.15/гр.12
</t>
  </si>
  <si>
    <t>гр.18=гр.5+гр.9+
гр.10-гр.13-гр.17</t>
  </si>
  <si>
    <t>гр.19=гр.7-гр.13</t>
  </si>
  <si>
    <t>Страхование</t>
  </si>
  <si>
    <t>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растениеводства</t>
  </si>
  <si>
    <t xml:space="preserve">Код бюджетной классификации: 04 05 2515040 521 </t>
  </si>
  <si>
    <t>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животноводства</t>
  </si>
  <si>
    <t>Код бюджетной классификации: 04 05 2525049 521</t>
  </si>
  <si>
    <t>Кассовые выплаты за счет средств федерального бюджета с учетом перечислений на банковский счет  в текущем году на отчетную дату</t>
  </si>
  <si>
    <t>Лимит по распоряжению</t>
  </si>
  <si>
    <t>Остаток средств федерального бюджета на 01.01.2014 г., потребность в котором подтверждена</t>
  </si>
  <si>
    <t>Лимиты согласно распоряжениям Правительства РФ</t>
  </si>
  <si>
    <t>федерального бюджета (от лимита согласно распоряжениям Правительства РФ и подтвержденного остатка)</t>
  </si>
  <si>
    <t>Крымский Ф.О.</t>
  </si>
  <si>
    <t>Республика Крым</t>
  </si>
  <si>
    <t>г. Севастополь</t>
  </si>
  <si>
    <t>Направлено  расходными расписаниями на
лицевые счета территориальных органов
Федерального казначейства в текущем году
на отчетную дату (согласно  распоряжениям
Правительства Российской Федерации)</t>
  </si>
  <si>
    <t>Предельный объем финансирования на текущую дату</t>
  </si>
  <si>
    <t>Кассовые расходы на текущую дату</t>
  </si>
  <si>
    <t>Остаток  предельных объемов финансирования</t>
  </si>
  <si>
    <t>1020</t>
  </si>
  <si>
    <t>1022</t>
  </si>
  <si>
    <t xml:space="preserve">1.5. - 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животноводства, КБК: 04 05 2520750490 521 </t>
  </si>
  <si>
    <t xml:space="preserve">1.4. - 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растениеводства, КБК: 04 05 2510550400 521 </t>
  </si>
  <si>
    <t xml:space="preserve">1.3.7. - Субсидии на оказание несвязанной поддержки сельскохозяйственным товаропроизводителям в области растениеводства, КБК: 04 05 2510750410 521 </t>
  </si>
  <si>
    <t xml:space="preserve">1.3.6. - Субсидии на производство продукции растениеводства на низкопродуктивной пашне в районах Крайнего Севера и приравненных к ним местностях, КБК: 04 05 2510350370 521 </t>
  </si>
  <si>
    <t xml:space="preserve">1.3.5. - Субсидии на возмещение части затрат на приобретение семян с учетом доставки в районы Крайнего Севера и приравненные к ним местности, КБК: 04 05 2510350360 521 </t>
  </si>
  <si>
    <t xml:space="preserve">1.3.4. - Возмещение части затрат на закладку и уход за многолетними плодовыми и ягодными насаждениями, КБК: 04 05 2510150340 521 </t>
  </si>
  <si>
    <t xml:space="preserve">1.3.3. - Возмещение части затрат на раскорчевку выбывших из эксплуатации старых садов и рекультивацию раскорчеванных площадей, КБК: 04 05 2510150330 521 </t>
  </si>
  <si>
    <t>1.3.2. - Возмещение части затрат на закладку и уход за виноградниками, КБК: 04 05 2510150320 521</t>
  </si>
  <si>
    <t>1.3.1. - Субсидии на поддержку элитного семеноводства, КБК: 04 05 25Г0150310 521</t>
  </si>
  <si>
    <t>1.2.8. - Субсидии бюджетам на поддержку производства и реализации тонкорунной и полутонкорунной шерсти, КБК: 04 05 2520954360 521</t>
  </si>
  <si>
    <t xml:space="preserve">1.2.7. - Субсидии на возмещение части затрат по наращиванию маточного поголовья овец и коз, КБК: 04 05 2520150440 521 </t>
  </si>
  <si>
    <t xml:space="preserve">1.2.6. - Субсидии на возмещение части затрат по наращиванию поголовья северных оленей, маралов и мясных табунных лошадей, КБК: 04 05 2520250450 521 </t>
  </si>
  <si>
    <t>1.2.5. - Субсидии на 1 кг реализованного товарного молока (подпрограмма молочного скотоводства), КБК: 04 05 25Б0150430 521</t>
  </si>
  <si>
    <t xml:space="preserve">1.2.4 - Субсидии на поддержку племенного крупного рогатого скота молочного направления, КБК: 04 05 25Г0354460 521 </t>
  </si>
  <si>
    <t xml:space="preserve">1.2.3 - Субсидии на поддержку племенного крупного рогатого скота мясного направления, КБК: 04 05 25Г0450500 521 </t>
  </si>
  <si>
    <t xml:space="preserve">1.2.2 - Субсидии на поддержку племенного крупного рогатого скота мясных пород и их помесей, КБК: 04 05 2530154530 521 </t>
  </si>
  <si>
    <t xml:space="preserve">1.2.1 - Субсидии  на поддержку племенного животноводства, КБК: 04 05 25Г0250420 521 </t>
  </si>
  <si>
    <t>1.1.11 - Субсидии на возмещение части процентной ставки по инвестиционным кредитам (займам) на развитие оптово-распределительных центров, производства и товаропроводящей инфраструктуры системы социального питания, КБК: 04 05 25Д0154510 521</t>
  </si>
  <si>
    <t>1.1.10 - Субсидии на возмещение части процентной ставки по краткосрочным кредитам (займам) на развитие селекционно-генетических и селекционно-семеноводческих центров в подотраслях животноводства и растениеводства, КБК: 04 05 25Г0654480 521</t>
  </si>
  <si>
    <t>1.1.9. - Субсидии на возмещение части процентной ставки по краткосрочным кредитам (займам) на переработку продукции растениеводства и животноводства в области развития оптово-распределительных центров, КБК: 04 05 25Д0154500 521</t>
  </si>
  <si>
    <t>1.1.8. - Субсидии на возмещение части процентной ставки по краткосрочным кредитам (займам) на развитие молочного скотоводства, КБК: 04 05 25Б0254430 521</t>
  </si>
  <si>
    <t>1.1.7. - Cубсидии на возмещение части процентной ставки по инвестиционным кредитам (займам) на строительство и реконструкцию объектов для молочного скотоводства, КБК: 04 05 25Б0254440 521</t>
  </si>
  <si>
    <t xml:space="preserve">1.1.6. - Cубсидии на возмещение части процентной ставки по долгосрочным, среднесрочным и краткосрочным кредитам, взятым малыми формами хозяйствования, КБК: 04 05 2540150550 521 </t>
  </si>
  <si>
    <t xml:space="preserve">1.1.5. - Субсидии на возмещение части процентной ставки по инвестиционным кредитам на строительство и реконструкцию объектов мясного скотоводства, КБК: 04 05 2530350520 521 </t>
  </si>
  <si>
    <t xml:space="preserve">1.1.4. - Субсидии на возмещение части процентной ставки по инвестиционным кредитам (займам) на развитие животноводства, переработки и развития инфраструктуры и логистического обеспечения рынков продукции животноводства, КБК: 04 05 2520650480 521 </t>
  </si>
  <si>
    <t xml:space="preserve">1.1.3. - Субсидии на  возмещение части процентной ставки по инвестиционным кредитам (займам) на развитие растениеводства, переработки и развития инфраструктуры и логистического обеспечения рынков продукции растениеводства, КБК: 04 05 2510450390 521 </t>
  </si>
  <si>
    <t xml:space="preserve">1.1.2. - Субсидии на возмещение части процентной ставки по краткосрочным кредитам (займам) на развитие животноводства, переработки и реализации продукции животноводства, КБК: 04 05 2520650470 521 </t>
  </si>
  <si>
    <t xml:space="preserve">1.1.1. - Субсидии на возмещение части процентной ставки по краткосрочным кредитам (займам) на развитие растениеводства, переработки и реализации продукции растениеводства, КБК: 04 05 2510450380 521 </t>
  </si>
  <si>
    <t>Остаток средств федерального бюджета на 01.01.2016 г., потребность в котором подтверждена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</si>
  <si>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является субсидия </t>
  </si>
  <si>
    <t>Субсидии на возмещение части затрат на уплату процентов по кредитам и займам (сумма строк 1.1.1-1.1.11), всего</t>
  </si>
  <si>
    <t>ИТОГО субсидий бюджетам субъектов Российской Федерации</t>
  </si>
  <si>
    <t>на бланке</t>
  </si>
  <si>
    <t>код строки гп</t>
  </si>
  <si>
    <t>название строки бс</t>
  </si>
  <si>
    <t>код строки бс</t>
  </si>
  <si>
    <t>1.1.1.</t>
  </si>
  <si>
    <t>Субсидии на возмещение части процентной ставки по краткосрочным кредитам (займам) на развитие растениеводства, переработки и реализации продукции растениеводства</t>
  </si>
  <si>
    <t xml:space="preserve">04 05 2510450380 521 </t>
  </si>
  <si>
    <t>Короткие Животноводство</t>
  </si>
  <si>
    <t xml:space="preserve">020               </t>
  </si>
  <si>
    <t>1.1.2.</t>
  </si>
  <si>
    <t>Субсидии на возмещение части процентной ставки по краткосрочным кредитам (займам) на развитие животноводства, переработки и реализации продукции животноводства</t>
  </si>
  <si>
    <t xml:space="preserve">04 05 2520650470 521 </t>
  </si>
  <si>
    <t>Короткие Растениеводство</t>
  </si>
  <si>
    <t xml:space="preserve">018               </t>
  </si>
  <si>
    <t>1.1.3.</t>
  </si>
  <si>
    <t>Субсидии на  возмещение части процентной ставки по инвестиционным кредитам (займам) на развитие растениеводства, переработки и развития инфраструктуры и логистического обеспечения рынков продукции растениеводства</t>
  </si>
  <si>
    <t xml:space="preserve">04 05 2510450390 521 </t>
  </si>
  <si>
    <t>Инвестиционные Растениеводство</t>
  </si>
  <si>
    <t xml:space="preserve">019               </t>
  </si>
  <si>
    <t>1.1.4.</t>
  </si>
  <si>
    <t>Субсидии на возмещение части процентной ставки по инвестиционным кредитам (займам) на развитие животноводства, переработки и развития инфраструктуры и логистического обеспечения рынков продукции животноводства</t>
  </si>
  <si>
    <t xml:space="preserve">04 05 2520650480 521 </t>
  </si>
  <si>
    <t>Инвестиционные Животноводство</t>
  </si>
  <si>
    <t xml:space="preserve">021               </t>
  </si>
  <si>
    <t>1.1.5.</t>
  </si>
  <si>
    <t>Субсидии на возмещение части процентной ставки по инвестиционным кредитам на строительство и реконструкцию объектов мясного скотоводства</t>
  </si>
  <si>
    <t xml:space="preserve">04 05 2530350520 521 </t>
  </si>
  <si>
    <t>Инвестиционные Мясное скотоводство</t>
  </si>
  <si>
    <t xml:space="preserve">023               </t>
  </si>
  <si>
    <t>1.1.6.</t>
  </si>
  <si>
    <t>Cубсидии на возмещение части процентной ставки по долгосрочным, среднесрочным и краткосрочным кредитам, взятым малыми формами хозяйствования</t>
  </si>
  <si>
    <t xml:space="preserve">04 05 2540150550 521 </t>
  </si>
  <si>
    <t>Малые формы</t>
  </si>
  <si>
    <t xml:space="preserve">022               </t>
  </si>
  <si>
    <t>1.1.7.</t>
  </si>
  <si>
    <t>Cубсидии на возмещение части процентной ставки по инвестиционным кредитам (займам) на строительство и реконструкцию объектов для молочного скотоводства</t>
  </si>
  <si>
    <t>04 05 25Б0254440 521</t>
  </si>
  <si>
    <t>Инвестиционные молочное скотоводство</t>
  </si>
  <si>
    <t xml:space="preserve">061               </t>
  </si>
  <si>
    <t>1.1.8.</t>
  </si>
  <si>
    <t>Субсидии на возмещение части процентной ставки по краткосрочным кредитам (займам) на развитие молочного скотоводства</t>
  </si>
  <si>
    <t>04 05 25Б0254430 521</t>
  </si>
  <si>
    <t>Короткие молочное скотоводство</t>
  </si>
  <si>
    <t xml:space="preserve">060               </t>
  </si>
  <si>
    <t>1.1.9.</t>
  </si>
  <si>
    <t>Субсидии на возмещение части процентной ставки по краткосрочным кредитам (займам) на переработку продукции растениеводства и животноводства в области развития оптово-распределительных центров</t>
  </si>
  <si>
    <t>04 05 25Д0154500 521</t>
  </si>
  <si>
    <t>Короткие ОРЦ</t>
  </si>
  <si>
    <t xml:space="preserve">072               </t>
  </si>
  <si>
    <t>1.1.10</t>
  </si>
  <si>
    <t>Субсидии на возмещение части процентной ставки по краткосрочным кредитам (займам) на развитие селекционно-генетических и селекционно-семеноводческих центров в подотраслях животноводства и растениеводства</t>
  </si>
  <si>
    <t>04 05 25Г0654480 521</t>
  </si>
  <si>
    <t>Короткие СГЦ</t>
  </si>
  <si>
    <t xml:space="preserve">073               </t>
  </si>
  <si>
    <t>1.1.11</t>
  </si>
  <si>
    <t>Субсидии на возмещение части процентной ставки по инвестиционным кредитам (займам) на развитие оптово-распределительных центров, производства и товаропроводящей инфраструктуры системы социального питания</t>
  </si>
  <si>
    <t>04 05 25Д0154510 521</t>
  </si>
  <si>
    <t>Инвестиционные ОРЦ</t>
  </si>
  <si>
    <t xml:space="preserve">074               </t>
  </si>
  <si>
    <t>1.2.1</t>
  </si>
  <si>
    <t>Субсидии  на поддержку племенного животноводства</t>
  </si>
  <si>
    <t xml:space="preserve">04 05 25Г0250420 521 </t>
  </si>
  <si>
    <t>Племенное животноводство</t>
  </si>
  <si>
    <t xml:space="preserve">008               </t>
  </si>
  <si>
    <t>1.2.2</t>
  </si>
  <si>
    <t>Субсидии на поддержку племенного крупного рогатого скота мясных пород и их помесей</t>
  </si>
  <si>
    <t xml:space="preserve">04 05 2530154530 521 </t>
  </si>
  <si>
    <t>КРС мясных пород и их помесей</t>
  </si>
  <si>
    <t xml:space="preserve">070               </t>
  </si>
  <si>
    <t>1.2.3</t>
  </si>
  <si>
    <t>Субсидии на поддержку племенного крупного рогатого скота мясного направления</t>
  </si>
  <si>
    <t xml:space="preserve">04 05 25Г0450500 521 </t>
  </si>
  <si>
    <t>КРС мясного направления</t>
  </si>
  <si>
    <t xml:space="preserve">009               </t>
  </si>
  <si>
    <t>1.2.4</t>
  </si>
  <si>
    <t>Субсидии на поддержку племенного крупного рогатого скота молочного направления</t>
  </si>
  <si>
    <t xml:space="preserve">04 05 25Г0354460 521 </t>
  </si>
  <si>
    <t>КРС молочного направления</t>
  </si>
  <si>
    <t xml:space="preserve">071               </t>
  </si>
  <si>
    <t>1.2.5.</t>
  </si>
  <si>
    <t>Субсидии на 1 кг реализованного товарного молока (подпрограмма молочного скотоводства)</t>
  </si>
  <si>
    <t>04 05 25Б0150430 521</t>
  </si>
  <si>
    <t xml:space="preserve">054               </t>
  </si>
  <si>
    <t>1.2.6.</t>
  </si>
  <si>
    <t>Субсидии на возмещение части затрат по наращиванию поголовья северных оленей, маралов и мясных табунных лошадей</t>
  </si>
  <si>
    <t xml:space="preserve">04 05 2520250450 521 </t>
  </si>
  <si>
    <t>Северное оленеводство</t>
  </si>
  <si>
    <t xml:space="preserve">012               </t>
  </si>
  <si>
    <t>1.2.7.</t>
  </si>
  <si>
    <t>Субсидии на возмещение части затрат по наращиванию маточного поголовья овец и коз</t>
  </si>
  <si>
    <t xml:space="preserve">04 05 2520150440 521 </t>
  </si>
  <si>
    <t>Овцеводство</t>
  </si>
  <si>
    <t xml:space="preserve">011               </t>
  </si>
  <si>
    <t>1.2.8.</t>
  </si>
  <si>
    <t>Субсидии бюджетам на поддержку производства и реализации тонкорунной и полутонкорунной шерсти</t>
  </si>
  <si>
    <t>04 05 2520954360 521</t>
  </si>
  <si>
    <t>Шерсть (руно)</t>
  </si>
  <si>
    <t xml:space="preserve">063               </t>
  </si>
  <si>
    <t>1.2.9.</t>
  </si>
  <si>
    <t>Субсидии на возмещение части затрат, связанных с поддержкой сельскохозяйственных товаропроизводителей, осуществляющих производство свинины, мяса птицы и яиц, в связи с удорожанием приобретенных кормов</t>
  </si>
  <si>
    <t>04 05 0000058980 521</t>
  </si>
  <si>
    <t>Удорожание кормов</t>
  </si>
  <si>
    <t xml:space="preserve">048               </t>
  </si>
  <si>
    <t>1.2.10.</t>
  </si>
  <si>
    <t>Субсидии на возмещение части затрат на закупку кормов для содержания маточного поголовья крупного рогатого скота</t>
  </si>
  <si>
    <t>Закупка кормов КРС (2012)</t>
  </si>
  <si>
    <t xml:space="preserve">042               </t>
  </si>
  <si>
    <t>1.3.1.</t>
  </si>
  <si>
    <t>Субсидии на поддержку элитного семеноводства</t>
  </si>
  <si>
    <t>04 05 25Г0150310 521</t>
  </si>
  <si>
    <t>Элитное семеноводство</t>
  </si>
  <si>
    <t xml:space="preserve">001               </t>
  </si>
  <si>
    <t>1.3.2.</t>
  </si>
  <si>
    <t>Возмещение части затрат на закладку и уход за виноградниками</t>
  </si>
  <si>
    <t>04 05 2510150320 521</t>
  </si>
  <si>
    <t>Виноградники</t>
  </si>
  <si>
    <t xml:space="preserve">002               </t>
  </si>
  <si>
    <t>1.3.3.</t>
  </si>
  <si>
    <t>Возмещение части затрат на раскорчевку выбывших из эксплуатации старых садов и рекультивацию раскорчеванных площадей</t>
  </si>
  <si>
    <t xml:space="preserve">04 05 2510150330 521 </t>
  </si>
  <si>
    <t>Раскорчевка</t>
  </si>
  <si>
    <t xml:space="preserve">003               </t>
  </si>
  <si>
    <t>1.3.4.</t>
  </si>
  <si>
    <t>Возмещение части затрат на закладку и уход за многолетними плодовыми и ягодными насаждениями</t>
  </si>
  <si>
    <t xml:space="preserve">04 05 2510150340 521 </t>
  </si>
  <si>
    <t>Закладка многолетних насаждений</t>
  </si>
  <si>
    <t xml:space="preserve">004               </t>
  </si>
  <si>
    <t>1.3.5.</t>
  </si>
  <si>
    <t>Субсидии на возмещение части затрат на приобретение семян с учетом доставки в районы Крайнего Севера и приравненные к ним местности</t>
  </si>
  <si>
    <t xml:space="preserve">04 05 2510350360 521 </t>
  </si>
  <si>
    <t>Приобретение семян</t>
  </si>
  <si>
    <t xml:space="preserve">005               </t>
  </si>
  <si>
    <t>1.3.6.</t>
  </si>
  <si>
    <t>Субсидии на производство продукции растениеводства на низкопродуктивной пашне в районах Крайнего Севера и приравненных к ним местностях</t>
  </si>
  <si>
    <t xml:space="preserve">04 05 2510350370 521 </t>
  </si>
  <si>
    <t>Производство продукции растениеводства на Крайнем Севере</t>
  </si>
  <si>
    <t xml:space="preserve">006               </t>
  </si>
  <si>
    <t>1.3.7.</t>
  </si>
  <si>
    <t>Субсидии на оказание несвязанной поддержки сельскохозяйственным товаропроизводителям в области растениеводства</t>
  </si>
  <si>
    <t xml:space="preserve">04 05 2510750410 521 </t>
  </si>
  <si>
    <t>Несвязанная поддержка</t>
  </si>
  <si>
    <t xml:space="preserve">007               </t>
  </si>
  <si>
    <t>1.3.8.</t>
  </si>
  <si>
    <t>Субсидии на поддержку производства льна и конопли</t>
  </si>
  <si>
    <t>Лен и конопля</t>
  </si>
  <si>
    <t xml:space="preserve">040               </t>
  </si>
  <si>
    <t>1.3.9.</t>
  </si>
  <si>
    <t>Субсидии на компенсацию затрат на приобретение средств химической защиты растений (рапс)</t>
  </si>
  <si>
    <t>Хим. зашита (Рапс)</t>
  </si>
  <si>
    <t xml:space="preserve">036               </t>
  </si>
  <si>
    <t>1.4.</t>
  </si>
  <si>
    <t xml:space="preserve">04 05 2510550400 521 </t>
  </si>
  <si>
    <t>Страхование растениеводства</t>
  </si>
  <si>
    <t xml:space="preserve">013               </t>
  </si>
  <si>
    <t>1.5.</t>
  </si>
  <si>
    <t xml:space="preserve">04 05 2520750490 521 </t>
  </si>
  <si>
    <t>Страхование животноводства</t>
  </si>
  <si>
    <t xml:space="preserve">014               </t>
  </si>
  <si>
    <t>1.6.</t>
  </si>
  <si>
    <t>Субсидии на компенсацию затрат на приобретение средств химизации</t>
  </si>
  <si>
    <t>Минеральные удобрения</t>
  </si>
  <si>
    <t xml:space="preserve">041               </t>
  </si>
  <si>
    <t>1.7.</t>
  </si>
  <si>
    <t>Субсидии на поддержку экономически значимых региональных программ в области растениеводства</t>
  </si>
  <si>
    <t xml:space="preserve">04 05 2510150350 521 </t>
  </si>
  <si>
    <t>Экономически значимые Растениеводство</t>
  </si>
  <si>
    <t xml:space="preserve">015               </t>
  </si>
  <si>
    <t>1.8.</t>
  </si>
  <si>
    <t>Субсидии на поддержку экономически значимых региональных программ в области животноводства</t>
  </si>
  <si>
    <t xml:space="preserve">04 05 2520550460 521 </t>
  </si>
  <si>
    <t>Экономически значимые Животноводство</t>
  </si>
  <si>
    <t xml:space="preserve">016               </t>
  </si>
  <si>
    <t>1.9.</t>
  </si>
  <si>
    <t>Субсидии на поддержку экономически значимых региональных программ по развитию мясного скотоводства</t>
  </si>
  <si>
    <t xml:space="preserve">04 05 2530250510 521 </t>
  </si>
  <si>
    <t>Экономически значимые Мясное скотоводство</t>
  </si>
  <si>
    <t xml:space="preserve">017               </t>
  </si>
  <si>
    <t>1.10.</t>
  </si>
  <si>
    <t>Субсидии на возмещение части прямых понесенных затрат на создание и модернизацию объектов тепличных комплексов, а также на приобретение техники и оборудования на цели предоставления субсидий</t>
  </si>
  <si>
    <t>04 05 2590254410 521</t>
  </si>
  <si>
    <t>Субсидии на возмещение части прямых понесенных затрат на создание и модернизацию объектов тепличных комплексов</t>
  </si>
  <si>
    <t xml:space="preserve">064               </t>
  </si>
  <si>
    <t>1.11.</t>
  </si>
  <si>
    <t>Субсидии на возмещение части прямых понесенных затрат на создание и модернизацию объектов плодохранилищ, а также на приобретение техники и оборудования на цели предоставления субсидий</t>
  </si>
  <si>
    <t>04 05 2510154370 521</t>
  </si>
  <si>
    <t>Субсидии на возмещение части прямых понесенных затрат на создание и модернизацию объектов плодохранилищ</t>
  </si>
  <si>
    <t xml:space="preserve">066               </t>
  </si>
  <si>
    <t>1.12.</t>
  </si>
  <si>
    <t>Субсидии на возмещение части прямых понесенных затрат на создание и модернизацию объектов картофелехранилищ и овощехранилищ, а также на приобретение техники и оборудования на цели предоставления субсидий</t>
  </si>
  <si>
    <t>04 05 2590154400 521</t>
  </si>
  <si>
    <t>Субсидии на возмещение части прямых понесенных затрат на создание и модернизацию объектов картофелехранилищ и овощехранилищ</t>
  </si>
  <si>
    <t xml:space="preserve">067               </t>
  </si>
  <si>
    <t>1.13.</t>
  </si>
  <si>
    <t>Субсидии на возмещение части прямых понесенных затрат на создание и модернизацию объектов животноводческих комплексов молочного направления (молочных ферм), а также на приобретение техники и оборудования на цели предоставления субсидий</t>
  </si>
  <si>
    <t>04 05 25Б0154420 521</t>
  </si>
  <si>
    <t xml:space="preserve">Субсидии на возмещение части прямых понесенных затрат на создание и модернизацию объектов животноводческих комплексов молочного направления (молочных </t>
  </si>
  <si>
    <t xml:space="preserve">065               </t>
  </si>
  <si>
    <t>1.14.</t>
  </si>
  <si>
    <t>Субсидии на возмещение части прямых понесенных затрат на создание и модернизацию объектов селекционно-генетических центров в животноводстве и селекционно-семеноводческих центров в растениеводстве, а также на приобретение техники и оборудования на цели предоставления субсидий</t>
  </si>
  <si>
    <t>04 05 25Г0554470 521</t>
  </si>
  <si>
    <t>Субсидии на возмещение части прямых понесенных затрат на создание и модернизацию объектов СГЦ</t>
  </si>
  <si>
    <t xml:space="preserve">068               </t>
  </si>
  <si>
    <t>1.15</t>
  </si>
  <si>
    <t>Субсидии на возмещение части прямых понесенных затрат на создание оптово-распределительных центров, а также на приобретение техники и оборудования на цели предоставления субсидий</t>
  </si>
  <si>
    <t>04 05 25Д0254520 521</t>
  </si>
  <si>
    <t>Субсидии на возмещение части прямых понесенных затрат на создание и модернизацию объектов ОРЦ</t>
  </si>
  <si>
    <t xml:space="preserve">069               </t>
  </si>
  <si>
    <t>Возмещение части затрат крестьянских (фермерских) хозяйств, включая индивидуальных предпринимателей, при оформлении в собственность используемых ими земельных участков из земель сельскохозяйственного назначения</t>
  </si>
  <si>
    <t>Оформление замель в собственность</t>
  </si>
  <si>
    <t xml:space="preserve">ФЦП  "Развитие мелиорации земель сельскохозяйственного назначения России на 2014 - 2020 годы" </t>
  </si>
  <si>
    <t xml:space="preserve">04 05 2580050760 521  </t>
  </si>
  <si>
    <t>ФЦП "Мелиорация земель"</t>
  </si>
  <si>
    <t xml:space="preserve">053               </t>
  </si>
  <si>
    <t>4.1.</t>
  </si>
  <si>
    <t>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</t>
  </si>
  <si>
    <t>10 03 2570050180 521 
(10 03 0005898 521)</t>
  </si>
  <si>
    <t>ФЦП "Социальное развитие села" (жилье)</t>
  </si>
  <si>
    <t>4.2.</t>
  </si>
  <si>
    <t>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</t>
  </si>
  <si>
    <t>05 02 2570050180 522  07 02 2570050180 522  09 02 2570050180 522  11 01 2570050180 522  
(05 02, 07 02, 09 02, 11 01 0000058980 522)</t>
  </si>
  <si>
    <t>ФЦП "Социальное развитие села" (капиталка)</t>
  </si>
  <si>
    <t>4.3.</t>
  </si>
  <si>
    <t>Субсидии на комплексную компактную застройку</t>
  </si>
  <si>
    <t>04 05 2570050180 522 
(04 05 0000058980 522)</t>
  </si>
  <si>
    <t>Комплексная компактная застройка</t>
  </si>
  <si>
    <t>4.4.</t>
  </si>
  <si>
    <t>Субсидии на грантовую поддержку местных инициатив граждан, проживающих в сельской местности</t>
  </si>
  <si>
    <t>04 05 2570050180 521</t>
  </si>
  <si>
    <t xml:space="preserve">034               </t>
  </si>
  <si>
    <t>Субсидии на консультационную помощь</t>
  </si>
  <si>
    <t>Консультационная помощь</t>
  </si>
  <si>
    <t xml:space="preserve">045               </t>
  </si>
  <si>
    <t>Субсидии на поддержку начинающих фермеров</t>
  </si>
  <si>
    <t xml:space="preserve">04 05 2540350530 521 </t>
  </si>
  <si>
    <t>Начинающие фермеры</t>
  </si>
  <si>
    <t xml:space="preserve">024               </t>
  </si>
  <si>
    <t>Субсидии на развитие семейных животноводческих ферм</t>
  </si>
  <si>
    <t xml:space="preserve">04 05 2540450540 521 </t>
  </si>
  <si>
    <t>Развитие семейных животноводческих ферм</t>
  </si>
  <si>
    <t xml:space="preserve">025               </t>
  </si>
  <si>
    <t>Субсидии на грантовую поддержку сельскохозяйственных потребительских кооперативов для развития материально-технической базы</t>
  </si>
  <si>
    <t>04 05 2540554380 500</t>
  </si>
  <si>
    <t>Гранты СПоК</t>
  </si>
  <si>
    <t xml:space="preserve">062               </t>
  </si>
  <si>
    <t>КОЛ049</t>
  </si>
  <si>
    <t>КОЛ051</t>
  </si>
  <si>
    <t xml:space="preserve">1.6. - Субсидии на поддержку экономически значимых региональных программ в области растениеводства, КБК: 04 05 2510150350 521 </t>
  </si>
  <si>
    <t xml:space="preserve">1.7. - Субсидии на поддержку экономически значимых региональных программ в области животноводства, КБК: 04 05 2520550460 521 </t>
  </si>
  <si>
    <t xml:space="preserve">1.8. - Субсидии на поддержку экономически значимых региональных программ по развитию мясного скотоводства, КБК: 04 05 2530250510 521 </t>
  </si>
  <si>
    <t>1.9. - Субсидии на возмещение части прямых понесенных затрат на создание и модернизацию объектов тепличных комплексов, а также на приобретение техники и оборудования на цели предоставления субсидий, КБК: 04 05 2590254410 521</t>
  </si>
  <si>
    <t>1.10. - Субсидии на возмещение части прямых понесенных затрат на создание и модернизацию объектов плодохранилищ, а также на приобретение техники и оборудования на цели предоставления субсидий, КБК: 04 05 2510154370 521</t>
  </si>
  <si>
    <t>1.11. - Субсидии на возмещение части прямых понесенных затрат на создание и модернизацию объектов картофелехранилищ и овощехранилищ, а также на приобретение техники и оборудования на цели предоставления субсидий, КБК: 04 05 2590154400 521</t>
  </si>
  <si>
    <t>1.12. - Субсидии на возмещение части прямых понесенных затрат на создание и модернизацию объектов животноводческих комплексов молочного направления (молочных ферм), а также на приобретение техники и оборудования на цели предоставления субсидий, КБК: 04 05 25Б0154420 521</t>
  </si>
  <si>
    <t>1.13. - Субсидии на возмещение части прямых понесенных затрат на создание и модернизацию объектов селекционно-генетических центров в животноводстве и селекционно-семеноводческих центров в растениеводстве, а также на приобретение техники и оборудования на цели предоставления субсидий, КБК: 04 05 25Г0554470 521</t>
  </si>
  <si>
    <t>1.14 - Субсидии на возмещение части прямых понесенных затрат на создание оптово-распределительных центров, а также на приобретение техники и оборудования на цели предоставления субсидий, КБК: 04 05 25Д0254520 521</t>
  </si>
  <si>
    <t>КОЛ052</t>
  </si>
  <si>
    <t>КОЛ053</t>
  </si>
  <si>
    <t>КОЛ054</t>
  </si>
  <si>
    <t>КОЛ055</t>
  </si>
  <si>
    <t>КОЛ060</t>
  </si>
  <si>
    <t>Субсидии на поддержку животноводства (сумма строк 1.2.1-1.2.8, 1.5), всего</t>
  </si>
  <si>
    <t>Субсидии на поддержку экономически значимых региональных программ (сумма строк 1.6-1.8), всего</t>
  </si>
  <si>
    <t>Субсидии на возмещение части прямых понесенных затрат (сумма строк 1.9-1.14), всего</t>
  </si>
  <si>
    <t>федерального бюджета (от направлено расходными расписаниями и подтвержденного остатка)</t>
  </si>
  <si>
    <t xml:space="preserve">1.3.8. - Субсидии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грунта, КБК: 04 05 2590154390 521 </t>
  </si>
  <si>
    <t>2 -Возмещение части затрат крестьянских (фермерских) хозяйств, включая индивидуальных предпринимателей, при оформлении в собственность используемых ими земельных участков из земель сельскохозяйственного назначения (только по подтвержденным остаткам) , КБК: 04 05 2540250560 521</t>
  </si>
  <si>
    <t xml:space="preserve">8 - Прочие субсидии ( оформление в собственность используемых ими земельных участков из земель сельскохозяйственного назначения, консультационная помощь, лен и конопля, защита растений, средства химизации, корма и др.), КБК: 04 05 0000058980 521 </t>
  </si>
  <si>
    <t xml:space="preserve">7 - Субсидии на грантовую поддержку сельскохозяйственных потребительских кооперативов для развития материально-технической базы, КБК: 04 05 2540554380 500 </t>
  </si>
  <si>
    <t xml:space="preserve">6 - Субсидии на развитие семейных животноводческих ферм, КБК: 04 05 2540450540 521 </t>
  </si>
  <si>
    <t xml:space="preserve">5 - Субсидии на поддержку начинающих фермеров, КБК: 04 05 2540350530 521 </t>
  </si>
  <si>
    <t>4.4. - Субсидии на грантовую поддержку местных инициатив граждан, проживающих в сельской местности, КБК: 09 02 0000058980 521</t>
  </si>
  <si>
    <t>4.4. - Субсидии на грантовую поддержку местных инициатив граждан, проживающих в сельской местности, КБК: 04 05 2570050180 521</t>
  </si>
  <si>
    <t>4.3. - Субсидии на комплексную компактную застройку, КБК: 04 05 0000058980 522</t>
  </si>
  <si>
    <t>4.3. - Субсидии на комплексную компактную застройку, КБК: 04 05 2570050180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</si>
  <si>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11 01 0000058980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</si>
  <si>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11 01 2570050180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</si>
  <si>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09 02 0000058980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</si>
  <si>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09 02 2570050180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</si>
  <si>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07 02 0000058980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</si>
  <si>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07 02 2570050180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</si>
  <si>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05 02 0000058980 522</t>
  </si>
  <si>
    <t>4.2. - 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числе:, КБК: 05 02 2570050180 522</t>
  </si>
  <si>
    <t>4.1.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КБК: 10 03 0005898 521</t>
  </si>
  <si>
    <t xml:space="preserve">4.1.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КБК: 10 03 2570050180 521 </t>
  </si>
  <si>
    <t xml:space="preserve">3 - ФЦП  "Развитие мелиорации земель сельскохозяйственного назначения России на 2014 - 2020 годы" , КБК: 04 05 2580050760 521  </t>
  </si>
  <si>
    <t>7 - Субсидии на грантовую поддержку сельскохозяйственных потребительских кооперативов для развития материально-технической базы, КБК: 04 05 2540554380 500</t>
  </si>
  <si>
    <t>ФЦП "Устойчивое развитие сельских территорий на 2014 - 2017 годы и на период до 2020 года" (сумма строк 4.1-4.4), всего</t>
  </si>
  <si>
    <t>2 - Возмещение части затрат крестьянских (фермерских) хозяйств, включая индивидуальных предпринимателей, при оформлении в собственность используемых ими земельных участков из земель сельскохозяйственного назначения (только по подтвержденным остаткам) , 04 05 2540250560 521</t>
  </si>
  <si>
    <t xml:space="preserve">1.3.8. - Субсидии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грунта, КБК: 04 05 2590154390 521  </t>
  </si>
  <si>
    <t>Субсидии на поддержку растениеводства (сумма строк 1.3.1-1.3.8, 1.4), всего</t>
  </si>
  <si>
    <t xml:space="preserve">Субсидии на поддержку сельского хозяйства, всего (сумма по разделам 1, 5, 6, 7) (без "Оформление земель в собственность", "Устойчивое развитие сельских территорий", "Развитие мелиорации земель сельскохозяйственного назначения России", Прочие субсидии ) </t>
  </si>
  <si>
    <t>КОЛОНКИ НА ЭТОМ ЛИСТЕ ДОЛЖНЫ ПОЛНОСТЬЮ ПОВТОРЯТЬ ЛИСТ DATA_1 (ИНАЧЕ НЕ ПОСЧИТАЕТСЯ ЛИСТ ДОВЕДЕНИЕ ПО ФО)</t>
  </si>
  <si>
    <t>Декабрь 2016 г.</t>
  </si>
  <si>
    <t>в млн. руб.</t>
  </si>
  <si>
    <t xml:space="preserve"> </t>
  </si>
  <si>
    <t>за 2016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</si>
</sst>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[$-F800]dddd\,\ mmmm\ dd\,\ yyyy"/>
    <numFmt numFmtId="166" formatCode="0&quot;.&quot;"/>
    <numFmt numFmtId="167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10"/>
      <name val="Arial"/>
      <family val="2"/>
      <charset val="204"/>
    </font>
    <font>
      <u/>
      <sz val="10"/>
      <color indexed="12"/>
      <name val="Arial Cyr"/>
      <charset val="204"/>
    </font>
    <font>
      <b/>
      <sz val="16"/>
      <name val="Times New Roman"/>
      <family val="1"/>
      <charset val="204"/>
    </font>
    <font>
      <b/>
      <u/>
      <sz val="14"/>
      <color indexed="10"/>
      <name val="Arial Cyr"/>
      <charset val="204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Times New Roman"/>
      <family val="1"/>
      <charset val="204"/>
    </font>
    <font>
      <sz val="12"/>
      <name val="Times New Roman"/>
      <family val="1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10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Arial"/>
      <family val="2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2"/>
    </font>
    <font>
      <sz val="8"/>
      <name val="Arial"/>
      <family val="2"/>
    </font>
    <font>
      <b/>
      <sz val="12"/>
      <color indexed="8"/>
      <name val="Times New Roman"/>
      <family val="2"/>
    </font>
    <font>
      <b/>
      <sz val="8"/>
      <name val="Arial"/>
      <family val="2"/>
      <charset val="204"/>
    </font>
    <font>
      <b/>
      <sz val="18"/>
      <color rgb="FFFF0000"/>
      <name val="Calibri"/>
      <family val="2"/>
      <charset val="204"/>
      <scheme val="minor"/>
    </font>
    <font>
      <sz val="6"/>
      <color rgb="FF222222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/>
    <xf numFmtId="0" fontId="27" fillId="0" borderId="0"/>
    <xf numFmtId="0" fontId="2" fillId="0" borderId="0"/>
    <xf numFmtId="0" fontId="1" fillId="0" borderId="0"/>
  </cellStyleXfs>
  <cellXfs count="274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14" fontId="0" fillId="0" borderId="0" xfId="0" applyNumberFormat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wrapText="1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9" fillId="0" borderId="12" xfId="0" applyFont="1" applyBorder="1"/>
    <xf numFmtId="0" fontId="9" fillId="0" borderId="13" xfId="0" applyNumberFormat="1" applyFont="1" applyBorder="1" applyAlignment="1">
      <alignment horizontal="center" vertical="top" wrapText="1"/>
    </xf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9" fillId="0" borderId="11" xfId="3" applyNumberFormat="1" applyFont="1" applyFill="1" applyBorder="1" applyAlignment="1">
      <alignment vertical="top" wrapText="1"/>
    </xf>
    <xf numFmtId="0" fontId="9" fillId="0" borderId="3" xfId="0" applyNumberFormat="1" applyFont="1" applyFill="1" applyBorder="1" applyAlignment="1">
      <alignment horizontal="center"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9" fillId="0" borderId="12" xfId="0" applyFont="1" applyBorder="1" applyAlignment="1">
      <alignment wrapText="1"/>
    </xf>
    <xf numFmtId="49" fontId="9" fillId="2" borderId="14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16" xfId="0" applyFont="1" applyBorder="1"/>
    <xf numFmtId="0" fontId="8" fillId="3" borderId="0" xfId="0" applyNumberFormat="1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0" fillId="0" borderId="11" xfId="0" applyBorder="1"/>
    <xf numFmtId="0" fontId="8" fillId="2" borderId="3" xfId="0" applyNumberFormat="1" applyFont="1" applyFill="1" applyBorder="1" applyAlignment="1">
      <alignment horizontal="center" vertical="top" wrapText="1"/>
    </xf>
    <xf numFmtId="0" fontId="0" fillId="0" borderId="15" xfId="0" applyBorder="1"/>
    <xf numFmtId="0" fontId="0" fillId="4" borderId="27" xfId="0" applyFill="1" applyBorder="1"/>
    <xf numFmtId="0" fontId="0" fillId="4" borderId="28" xfId="0" applyFill="1" applyBorder="1"/>
    <xf numFmtId="0" fontId="0" fillId="4" borderId="13" xfId="0" applyFill="1" applyBorder="1"/>
    <xf numFmtId="0" fontId="0" fillId="4" borderId="11" xfId="0" applyFill="1" applyBorder="1"/>
    <xf numFmtId="0" fontId="0" fillId="4" borderId="29" xfId="0" applyFill="1" applyBorder="1"/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17" fillId="0" borderId="0" xfId="0" applyFont="1"/>
    <xf numFmtId="0" fontId="0" fillId="0" borderId="0" xfId="0" applyAlignment="1">
      <alignment wrapText="1"/>
    </xf>
    <xf numFmtId="0" fontId="5" fillId="0" borderId="0" xfId="1" applyFont="1" applyAlignment="1" applyProtection="1">
      <alignment horizontal="left" wrapText="1"/>
    </xf>
    <xf numFmtId="0" fontId="19" fillId="0" borderId="0" xfId="0" applyFont="1" applyAlignment="1">
      <alignment wrapText="1"/>
    </xf>
    <xf numFmtId="0" fontId="20" fillId="0" borderId="0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0" fontId="0" fillId="0" borderId="14" xfId="0" applyBorder="1"/>
    <xf numFmtId="0" fontId="8" fillId="0" borderId="11" xfId="0" applyNumberFormat="1" applyFont="1" applyBorder="1" applyAlignment="1">
      <alignment horizontal="center" vertical="top" wrapText="1"/>
    </xf>
    <xf numFmtId="0" fontId="8" fillId="2" borderId="11" xfId="0" applyNumberFormat="1" applyFont="1" applyFill="1" applyBorder="1" applyAlignment="1">
      <alignment horizontal="center" vertical="top" wrapText="1"/>
    </xf>
    <xf numFmtId="0" fontId="0" fillId="2" borderId="11" xfId="0" applyFill="1" applyBorder="1"/>
    <xf numFmtId="49" fontId="9" fillId="7" borderId="8" xfId="0" applyNumberFormat="1" applyFont="1" applyFill="1" applyBorder="1"/>
    <xf numFmtId="0" fontId="9" fillId="7" borderId="11" xfId="0" applyFont="1" applyFill="1" applyBorder="1" applyAlignment="1">
      <alignment horizontal="center"/>
    </xf>
    <xf numFmtId="0" fontId="10" fillId="7" borderId="11" xfId="0" applyFont="1" applyFill="1" applyBorder="1" applyAlignment="1">
      <alignment wrapText="1"/>
    </xf>
    <xf numFmtId="14" fontId="9" fillId="7" borderId="11" xfId="0" applyNumberFormat="1" applyFont="1" applyFill="1" applyBorder="1" applyAlignment="1">
      <alignment wrapText="1"/>
    </xf>
    <xf numFmtId="4" fontId="23" fillId="7" borderId="11" xfId="0" applyNumberFormat="1" applyFont="1" applyFill="1" applyBorder="1" applyAlignment="1">
      <alignment horizontal="right" vertical="center" wrapText="1"/>
    </xf>
    <xf numFmtId="0" fontId="0" fillId="7" borderId="0" xfId="0" applyFill="1"/>
    <xf numFmtId="0" fontId="24" fillId="8" borderId="11" xfId="0" applyFont="1" applyFill="1" applyBorder="1" applyAlignment="1">
      <alignment vertical="center" wrapText="1"/>
    </xf>
    <xf numFmtId="49" fontId="9" fillId="9" borderId="8" xfId="0" applyNumberFormat="1" applyFont="1" applyFill="1" applyBorder="1"/>
    <xf numFmtId="0" fontId="9" fillId="9" borderId="11" xfId="0" applyFont="1" applyFill="1" applyBorder="1" applyAlignment="1">
      <alignment horizontal="center"/>
    </xf>
    <xf numFmtId="0" fontId="10" fillId="9" borderId="11" xfId="0" applyFont="1" applyFill="1" applyBorder="1"/>
    <xf numFmtId="0" fontId="10" fillId="9" borderId="11" xfId="0" applyFont="1" applyFill="1" applyBorder="1" applyAlignment="1">
      <alignment wrapText="1"/>
    </xf>
    <xf numFmtId="14" fontId="9" fillId="9" borderId="11" xfId="0" applyNumberFormat="1" applyFont="1" applyFill="1" applyBorder="1" applyAlignment="1">
      <alignment wrapText="1"/>
    </xf>
    <xf numFmtId="4" fontId="23" fillId="9" borderId="11" xfId="0" applyNumberFormat="1" applyFont="1" applyFill="1" applyBorder="1" applyAlignment="1">
      <alignment horizontal="right" vertical="center" wrapText="1"/>
    </xf>
    <xf numFmtId="0" fontId="0" fillId="9" borderId="0" xfId="0" applyFill="1"/>
    <xf numFmtId="0" fontId="9" fillId="0" borderId="11" xfId="0" applyFont="1" applyBorder="1"/>
    <xf numFmtId="0" fontId="10" fillId="3" borderId="11" xfId="0" applyFont="1" applyFill="1" applyBorder="1" applyAlignment="1">
      <alignment wrapText="1"/>
    </xf>
    <xf numFmtId="14" fontId="9" fillId="3" borderId="11" xfId="0" applyNumberFormat="1" applyFont="1" applyFill="1" applyBorder="1" applyAlignment="1">
      <alignment wrapText="1"/>
    </xf>
    <xf numFmtId="4" fontId="25" fillId="0" borderId="11" xfId="0" applyNumberFormat="1" applyFont="1" applyBorder="1" applyAlignment="1">
      <alignment horizontal="right" vertical="center" wrapText="1"/>
    </xf>
    <xf numFmtId="4" fontId="23" fillId="10" borderId="11" xfId="0" applyNumberFormat="1" applyFont="1" applyFill="1" applyBorder="1" applyAlignment="1">
      <alignment horizontal="right" vertical="center" wrapText="1"/>
    </xf>
    <xf numFmtId="0" fontId="9" fillId="3" borderId="11" xfId="0" applyNumberFormat="1" applyFont="1" applyFill="1" applyBorder="1" applyAlignment="1">
      <alignment horizontal="center" vertical="top" wrapText="1"/>
    </xf>
    <xf numFmtId="49" fontId="9" fillId="9" borderId="8" xfId="2" applyNumberFormat="1" applyFont="1" applyFill="1" applyBorder="1"/>
    <xf numFmtId="0" fontId="9" fillId="9" borderId="11" xfId="0" applyNumberFormat="1" applyFont="1" applyFill="1" applyBorder="1" applyAlignment="1">
      <alignment horizontal="center" vertical="top" wrapText="1"/>
    </xf>
    <xf numFmtId="164" fontId="10" fillId="9" borderId="11" xfId="3" applyNumberFormat="1" applyFont="1" applyFill="1" applyBorder="1" applyAlignment="1">
      <alignment vertical="top" wrapText="1"/>
    </xf>
    <xf numFmtId="0" fontId="9" fillId="0" borderId="11" xfId="0" applyNumberFormat="1" applyFont="1" applyBorder="1" applyAlignment="1">
      <alignment horizontal="center" vertical="top" wrapText="1"/>
    </xf>
    <xf numFmtId="164" fontId="10" fillId="9" borderId="11" xfId="3" applyNumberFormat="1" applyFont="1" applyFill="1" applyBorder="1" applyAlignment="1">
      <alignment horizontal="left" vertical="top" wrapText="1"/>
    </xf>
    <xf numFmtId="0" fontId="9" fillId="3" borderId="11" xfId="0" applyFont="1" applyFill="1" applyBorder="1" applyAlignment="1">
      <alignment horizontal="center"/>
    </xf>
    <xf numFmtId="0" fontId="9" fillId="0" borderId="11" xfId="0" applyFont="1" applyBorder="1" applyAlignment="1">
      <alignment wrapText="1"/>
    </xf>
    <xf numFmtId="0" fontId="22" fillId="0" borderId="0" xfId="0" applyFont="1" applyAlignment="1"/>
    <xf numFmtId="0" fontId="16" fillId="0" borderId="20" xfId="0" applyFont="1" applyBorder="1" applyAlignment="1">
      <alignment horizontal="center" vertical="top" wrapText="1"/>
    </xf>
    <xf numFmtId="0" fontId="0" fillId="2" borderId="9" xfId="0" applyFill="1" applyBorder="1"/>
    <xf numFmtId="0" fontId="0" fillId="2" borderId="33" xfId="0" applyFill="1" applyBorder="1"/>
    <xf numFmtId="4" fontId="23" fillId="7" borderId="20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23" fillId="7" borderId="11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0" fillId="0" borderId="20" xfId="0" applyBorder="1" applyAlignment="1">
      <alignment wrapText="1"/>
    </xf>
    <xf numFmtId="0" fontId="0" fillId="4" borderId="20" xfId="0" applyFill="1" applyBorder="1"/>
    <xf numFmtId="0" fontId="0" fillId="0" borderId="40" xfId="0" applyBorder="1" applyAlignment="1">
      <alignment wrapText="1"/>
    </xf>
    <xf numFmtId="0" fontId="0" fillId="4" borderId="41" xfId="0" applyFill="1" applyBorder="1"/>
    <xf numFmtId="0" fontId="0" fillId="4" borderId="42" xfId="0" applyFill="1" applyBorder="1"/>
    <xf numFmtId="0" fontId="0" fillId="4" borderId="43" xfId="0" applyFill="1" applyBorder="1"/>
    <xf numFmtId="0" fontId="8" fillId="2" borderId="45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0" fillId="4" borderId="10" xfId="0" applyFill="1" applyBorder="1"/>
    <xf numFmtId="0" fontId="0" fillId="4" borderId="12" xfId="0" applyFill="1" applyBorder="1"/>
    <xf numFmtId="0" fontId="8" fillId="2" borderId="44" xfId="0" quotePrefix="1" applyNumberFormat="1" applyFont="1" applyFill="1" applyBorder="1" applyAlignment="1">
      <alignment horizontal="center" vertical="top" wrapText="1"/>
    </xf>
    <xf numFmtId="0" fontId="8" fillId="12" borderId="9" xfId="0" applyNumberFormat="1" applyFont="1" applyFill="1" applyBorder="1" applyAlignment="1">
      <alignment horizontal="center" vertical="top" wrapText="1"/>
    </xf>
    <xf numFmtId="0" fontId="8" fillId="12" borderId="45" xfId="0" applyNumberFormat="1" applyFont="1" applyFill="1" applyBorder="1" applyAlignment="1">
      <alignment horizontal="center" vertical="top" wrapText="1"/>
    </xf>
    <xf numFmtId="0" fontId="8" fillId="12" borderId="3" xfId="0" applyNumberFormat="1" applyFont="1" applyFill="1" applyBorder="1" applyAlignment="1">
      <alignment horizontal="center" vertical="top" wrapText="1"/>
    </xf>
    <xf numFmtId="0" fontId="8" fillId="11" borderId="3" xfId="0" applyNumberFormat="1" applyFont="1" applyFill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0" fillId="0" borderId="49" xfId="0" applyBorder="1"/>
    <xf numFmtId="0" fontId="16" fillId="0" borderId="11" xfId="0" applyFont="1" applyBorder="1" applyAlignment="1">
      <alignment horizontal="center" vertical="top" wrapText="1"/>
    </xf>
    <xf numFmtId="0" fontId="0" fillId="11" borderId="0" xfId="0" applyFill="1"/>
    <xf numFmtId="0" fontId="26" fillId="3" borderId="11" xfId="0" applyNumberFormat="1" applyFont="1" applyFill="1" applyBorder="1" applyAlignment="1">
      <alignment horizontal="center" vertical="center"/>
    </xf>
    <xf numFmtId="0" fontId="26" fillId="3" borderId="11" xfId="0" applyNumberFormat="1" applyFont="1" applyFill="1" applyBorder="1" applyAlignment="1">
      <alignment horizontal="left" vertical="center" wrapText="1"/>
    </xf>
    <xf numFmtId="0" fontId="26" fillId="3" borderId="11" xfId="0" applyNumberFormat="1" applyFont="1" applyFill="1" applyBorder="1" applyAlignment="1">
      <alignment horizontal="center" vertical="center" wrapText="1"/>
    </xf>
    <xf numFmtId="0" fontId="27" fillId="0" borderId="0" xfId="4" applyAlignment="1">
      <alignment horizontal="left"/>
    </xf>
    <xf numFmtId="0" fontId="27" fillId="0" borderId="0" xfId="4" quotePrefix="1" applyAlignment="1">
      <alignment horizontal="left"/>
    </xf>
    <xf numFmtId="0" fontId="26" fillId="0" borderId="11" xfId="0" applyNumberFormat="1" applyFont="1" applyBorder="1" applyAlignment="1">
      <alignment horizontal="center" vertical="center" wrapText="1"/>
    </xf>
    <xf numFmtId="0" fontId="26" fillId="0" borderId="11" xfId="0" applyNumberFormat="1" applyFont="1" applyBorder="1" applyAlignment="1">
      <alignment horizontal="center" vertical="center"/>
    </xf>
    <xf numFmtId="0" fontId="26" fillId="0" borderId="11" xfId="0" applyNumberFormat="1" applyFont="1" applyBorder="1" applyAlignment="1">
      <alignment horizontal="left" vertical="center" wrapText="1"/>
    </xf>
    <xf numFmtId="0" fontId="0" fillId="13" borderId="0" xfId="0" applyFill="1"/>
    <xf numFmtId="0" fontId="28" fillId="14" borderId="11" xfId="0" applyNumberFormat="1" applyFont="1" applyFill="1" applyBorder="1" applyAlignment="1">
      <alignment horizontal="center" vertical="center"/>
    </xf>
    <xf numFmtId="0" fontId="28" fillId="14" borderId="11" xfId="0" applyNumberFormat="1" applyFont="1" applyFill="1" applyBorder="1" applyAlignment="1">
      <alignment horizontal="left" vertical="center" wrapText="1"/>
    </xf>
    <xf numFmtId="0" fontId="28" fillId="14" borderId="11" xfId="0" applyNumberFormat="1" applyFont="1" applyFill="1" applyBorder="1" applyAlignment="1">
      <alignment horizontal="center" vertical="center" wrapText="1"/>
    </xf>
    <xf numFmtId="0" fontId="26" fillId="14" borderId="11" xfId="0" applyNumberFormat="1" applyFont="1" applyFill="1" applyBorder="1" applyAlignment="1">
      <alignment horizontal="left" vertical="center" wrapText="1"/>
    </xf>
    <xf numFmtId="0" fontId="0" fillId="15" borderId="0" xfId="0" applyFill="1"/>
    <xf numFmtId="166" fontId="28" fillId="3" borderId="11" xfId="0" applyNumberFormat="1" applyFont="1" applyFill="1" applyBorder="1" applyAlignment="1">
      <alignment horizontal="center" vertical="center"/>
    </xf>
    <xf numFmtId="0" fontId="28" fillId="3" borderId="11" xfId="0" applyNumberFormat="1" applyFont="1" applyFill="1" applyBorder="1" applyAlignment="1">
      <alignment horizontal="left" vertical="center" wrapText="1"/>
    </xf>
    <xf numFmtId="0" fontId="28" fillId="3" borderId="11" xfId="0" applyNumberFormat="1" applyFont="1" applyFill="1" applyBorder="1" applyAlignment="1">
      <alignment horizontal="center" vertical="center" wrapText="1"/>
    </xf>
    <xf numFmtId="0" fontId="29" fillId="11" borderId="0" xfId="0" applyFont="1" applyFill="1"/>
    <xf numFmtId="0" fontId="26" fillId="14" borderId="11" xfId="0" applyNumberFormat="1" applyFont="1" applyFill="1" applyBorder="1" applyAlignment="1">
      <alignment horizontal="center" vertical="center"/>
    </xf>
    <xf numFmtId="0" fontId="26" fillId="14" borderId="11" xfId="0" applyNumberFormat="1" applyFont="1" applyFill="1" applyBorder="1" applyAlignment="1">
      <alignment horizontal="center" vertical="center" wrapText="1"/>
    </xf>
    <xf numFmtId="0" fontId="0" fillId="16" borderId="0" xfId="0" applyFill="1"/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wrapText="1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9" fillId="0" borderId="13" xfId="0" applyNumberFormat="1" applyFont="1" applyBorder="1" applyAlignment="1">
      <alignment horizontal="center" vertical="top" wrapText="1"/>
    </xf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8" fillId="3" borderId="0" xfId="0" applyNumberFormat="1" applyFont="1" applyFill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8" fillId="2" borderId="3" xfId="0" applyNumberFormat="1" applyFont="1" applyFill="1" applyBorder="1" applyAlignment="1">
      <alignment horizontal="center" vertical="top" wrapText="1"/>
    </xf>
    <xf numFmtId="0" fontId="0" fillId="4" borderId="13" xfId="0" applyFill="1" applyBorder="1"/>
    <xf numFmtId="0" fontId="9" fillId="0" borderId="11" xfId="0" applyNumberFormat="1" applyFont="1" applyBorder="1" applyAlignment="1">
      <alignment horizontal="center" vertical="top" wrapText="1"/>
    </xf>
    <xf numFmtId="0" fontId="0" fillId="4" borderId="42" xfId="0" applyFill="1" applyBorder="1"/>
    <xf numFmtId="0" fontId="0" fillId="4" borderId="43" xfId="0" applyFill="1" applyBorder="1"/>
    <xf numFmtId="0" fontId="8" fillId="2" borderId="45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8" fillId="2" borderId="44" xfId="0" quotePrefix="1" applyNumberFormat="1" applyFont="1" applyFill="1" applyBorder="1" applyAlignment="1">
      <alignment horizontal="center" vertical="top" wrapText="1"/>
    </xf>
    <xf numFmtId="0" fontId="8" fillId="12" borderId="9" xfId="0" applyNumberFormat="1" applyFont="1" applyFill="1" applyBorder="1" applyAlignment="1">
      <alignment horizontal="center" vertical="top" wrapText="1"/>
    </xf>
    <xf numFmtId="0" fontId="8" fillId="12" borderId="45" xfId="0" applyNumberFormat="1" applyFont="1" applyFill="1" applyBorder="1" applyAlignment="1">
      <alignment horizontal="center" vertical="top" wrapText="1"/>
    </xf>
    <xf numFmtId="0" fontId="8" fillId="12" borderId="3" xfId="0" applyNumberFormat="1" applyFont="1" applyFill="1" applyBorder="1" applyAlignment="1">
      <alignment horizontal="center" vertical="top" wrapText="1"/>
    </xf>
    <xf numFmtId="0" fontId="8" fillId="11" borderId="3" xfId="0" applyNumberFormat="1" applyFont="1" applyFill="1" applyBorder="1" applyAlignment="1">
      <alignment horizontal="center" vertical="top" wrapText="1"/>
    </xf>
    <xf numFmtId="0" fontId="30" fillId="0" borderId="0" xfId="0" applyFont="1"/>
    <xf numFmtId="0" fontId="0" fillId="0" borderId="0" xfId="0" applyFill="1"/>
    <xf numFmtId="0" fontId="31" fillId="0" borderId="0" xfId="0" applyFont="1"/>
    <xf numFmtId="49" fontId="8" fillId="3" borderId="0" xfId="0" applyNumberFormat="1" applyFont="1" applyFill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7" fillId="0" borderId="17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top" wrapText="1"/>
    </xf>
    <xf numFmtId="0" fontId="9" fillId="0" borderId="11" xfId="3" applyFont="1" applyFill="1" applyBorder="1" applyAlignment="1">
      <alignment vertical="top" wrapText="1"/>
    </xf>
    <xf numFmtId="0" fontId="9" fillId="0" borderId="3" xfId="0" applyFont="1" applyFill="1" applyBorder="1" applyAlignment="1">
      <alignment horizontal="center" vertical="top" wrapText="1"/>
    </xf>
    <xf numFmtId="0" fontId="16" fillId="0" borderId="11" xfId="0" applyFont="1" applyFill="1" applyBorder="1" applyAlignment="1">
      <alignment horizontal="center" vertical="top" wrapText="1"/>
    </xf>
    <xf numFmtId="167" fontId="23" fillId="7" borderId="11" xfId="0" applyNumberFormat="1" applyFont="1" applyFill="1" applyBorder="1" applyAlignment="1">
      <alignment horizontal="right" vertical="center" wrapText="1"/>
    </xf>
    <xf numFmtId="167" fontId="23" fillId="7" borderId="20" xfId="0" applyNumberFormat="1" applyFont="1" applyFill="1" applyBorder="1" applyAlignment="1">
      <alignment horizontal="right" vertical="center" wrapText="1"/>
    </xf>
    <xf numFmtId="167" fontId="23" fillId="9" borderId="11" xfId="0" applyNumberFormat="1" applyFont="1" applyFill="1" applyBorder="1" applyAlignment="1">
      <alignment horizontal="right" vertical="center" wrapText="1"/>
    </xf>
    <xf numFmtId="167" fontId="25" fillId="0" borderId="11" xfId="0" applyNumberFormat="1" applyFont="1" applyBorder="1" applyAlignment="1">
      <alignment horizontal="right" vertical="center" wrapText="1"/>
    </xf>
    <xf numFmtId="167" fontId="23" fillId="10" borderId="11" xfId="0" applyNumberFormat="1" applyFont="1" applyFill="1" applyBorder="1" applyAlignment="1">
      <alignment horizontal="right" vertical="center" wrapText="1"/>
    </xf>
    <xf numFmtId="0" fontId="5" fillId="0" borderId="0" xfId="1" applyFont="1" applyAlignment="1" applyProtection="1">
      <alignment horizontal="center" wrapText="1"/>
    </xf>
    <xf numFmtId="0" fontId="18" fillId="0" borderId="0" xfId="0" applyFont="1" applyAlignment="1">
      <alignment wrapText="1"/>
    </xf>
    <xf numFmtId="0" fontId="18" fillId="0" borderId="0" xfId="0" applyFont="1" applyAlignment="1"/>
    <xf numFmtId="165" fontId="18" fillId="0" borderId="0" xfId="0" applyNumberFormat="1" applyFont="1" applyBorder="1" applyAlignment="1">
      <alignment vertical="center" wrapText="1"/>
    </xf>
    <xf numFmtId="0" fontId="5" fillId="0" borderId="0" xfId="1" applyFont="1" applyAlignment="1" applyProtection="1">
      <alignment wrapText="1"/>
    </xf>
    <xf numFmtId="0" fontId="10" fillId="7" borderId="11" xfId="0" applyFont="1" applyFill="1" applyBorder="1" applyAlignment="1">
      <alignment vertical="center" wrapText="1"/>
    </xf>
    <xf numFmtId="0" fontId="9" fillId="7" borderId="1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17" borderId="12" xfId="0" applyFont="1" applyFill="1" applyBorder="1" applyAlignment="1">
      <alignment horizontal="left" vertical="center" wrapText="1"/>
    </xf>
    <xf numFmtId="0" fontId="25" fillId="17" borderId="19" xfId="0" applyFont="1" applyFill="1" applyBorder="1" applyAlignment="1">
      <alignment horizontal="left" vertical="center" wrapText="1"/>
    </xf>
    <xf numFmtId="0" fontId="25" fillId="17" borderId="20" xfId="0" applyFont="1" applyFill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top" wrapText="1"/>
    </xf>
    <xf numFmtId="0" fontId="16" fillId="0" borderId="23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13" fillId="0" borderId="46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39" xfId="0" applyFont="1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9" xfId="0" applyFont="1" applyFill="1" applyBorder="1" applyAlignment="1">
      <alignment horizontal="left" vertical="center" wrapText="1"/>
    </xf>
    <xf numFmtId="0" fontId="25" fillId="0" borderId="20" xfId="0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5" fillId="8" borderId="35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center" vertical="center" wrapText="1"/>
    </xf>
    <xf numFmtId="0" fontId="22" fillId="6" borderId="37" xfId="0" applyFont="1" applyFill="1" applyBorder="1" applyAlignment="1">
      <alignment horizontal="center" vertical="center" wrapText="1"/>
    </xf>
    <xf numFmtId="0" fontId="22" fillId="6" borderId="38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5" borderId="30" xfId="0" applyFont="1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22" fillId="0" borderId="36" xfId="0" applyFont="1" applyFill="1" applyBorder="1" applyAlignment="1">
      <alignment horizontal="center" vertical="center" wrapText="1"/>
    </xf>
    <xf numFmtId="0" fontId="22" fillId="0" borderId="37" xfId="0" applyFont="1" applyFill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5" fillId="0" borderId="0" xfId="1" applyFont="1" applyAlignment="1" applyProtection="1">
      <alignment horizontal="center" wrapText="1"/>
    </xf>
    <xf numFmtId="0" fontId="19" fillId="0" borderId="0" xfId="0" applyFont="1" applyAlignment="1">
      <alignment horizontal="center" wrapText="1"/>
    </xf>
    <xf numFmtId="165" fontId="18" fillId="0" borderId="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center" vertical="top" wrapText="1"/>
    </xf>
    <xf numFmtId="0" fontId="16" fillId="0" borderId="9" xfId="0" applyFont="1" applyFill="1" applyBorder="1" applyAlignment="1">
      <alignment horizontal="center" vertical="top" wrapText="1"/>
    </xf>
    <xf numFmtId="0" fontId="18" fillId="0" borderId="0" xfId="0" applyFont="1" applyAlignment="1">
      <alignment horizont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left" vertical="center" wrapText="1"/>
    </xf>
    <xf numFmtId="0" fontId="15" fillId="5" borderId="0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25" xfId="0" applyFont="1" applyFill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center" vertical="top" wrapText="1"/>
    </xf>
    <xf numFmtId="0" fontId="16" fillId="0" borderId="19" xfId="0" applyFont="1" applyBorder="1" applyAlignment="1">
      <alignment horizontal="center" vertical="top" wrapText="1"/>
    </xf>
    <xf numFmtId="0" fontId="16" fillId="0" borderId="50" xfId="0" applyFont="1" applyBorder="1" applyAlignment="1">
      <alignment horizontal="center" vertical="top" wrapText="1"/>
    </xf>
    <xf numFmtId="0" fontId="16" fillId="0" borderId="31" xfId="0" applyFont="1" applyBorder="1" applyAlignment="1">
      <alignment horizontal="center" vertical="top" wrapText="1"/>
    </xf>
    <xf numFmtId="0" fontId="16" fillId="0" borderId="51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</cellXfs>
  <cellStyles count="7">
    <cellStyle name="Гиперссылка" xfId="1" builtinId="8"/>
    <cellStyle name="Обычный" xfId="0" builtinId="0"/>
    <cellStyle name="Обычный 2" xfId="5"/>
    <cellStyle name="Обычный 2 2" xfId="6"/>
    <cellStyle name="Обычный_Входные Депфинансы" xfId="3"/>
    <cellStyle name="Обычный_Лист1" xfId="4"/>
    <cellStyle name="Обычный_ПЭМ" xfId="2"/>
  </cellStyles>
  <dxfs count="0"/>
  <tableStyles count="0" defaultTableStyle="TableStyleMedium2" defaultPivotStyle="PivotStyleMedium9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304800</xdr:colOff>
      <xdr:row>2</xdr:row>
      <xdr:rowOff>28575</xdr:rowOff>
    </xdr:from>
    <xdr:to>
      <xdr:col>14</xdr:col>
      <xdr:colOff>939800</xdr:colOff>
      <xdr:row>3</xdr:row>
      <xdr:rowOff>123825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12776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482600</xdr:colOff>
      <xdr:row>3</xdr:row>
      <xdr:rowOff>257175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09728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492125</xdr:colOff>
      <xdr:row>3</xdr:row>
      <xdr:rowOff>257175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09728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276225</xdr:rowOff>
    </xdr:from>
    <xdr:to>
      <xdr:col>14</xdr:col>
      <xdr:colOff>463550</xdr:colOff>
      <xdr:row>3</xdr:row>
      <xdr:rowOff>257175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09728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31813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13</xdr:col>
      <xdr:colOff>304800</xdr:colOff>
      <xdr:row>2</xdr:row>
      <xdr:rowOff>28575</xdr:rowOff>
    </xdr:from>
    <xdr:to>
      <xdr:col>14</xdr:col>
      <xdr:colOff>939800</xdr:colOff>
      <xdr:row>3</xdr:row>
      <xdr:rowOff>123825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12776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482600</xdr:colOff>
      <xdr:row>3</xdr:row>
      <xdr:rowOff>257175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09728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492125</xdr:colOff>
      <xdr:row>3</xdr:row>
      <xdr:rowOff>257175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09728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276225</xdr:rowOff>
    </xdr:from>
    <xdr:to>
      <xdr:col>14</xdr:col>
      <xdr:colOff>463550</xdr:colOff>
      <xdr:row>3</xdr:row>
      <xdr:rowOff>257175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09728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318135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31</xdr:col>
      <xdr:colOff>304800</xdr:colOff>
      <xdr:row>2</xdr:row>
      <xdr:rowOff>28575</xdr:rowOff>
    </xdr:from>
    <xdr:to>
      <xdr:col>32</xdr:col>
      <xdr:colOff>939800</xdr:colOff>
      <xdr:row>3</xdr:row>
      <xdr:rowOff>123825</xdr:rowOff>
    </xdr:to>
    <xdr:sp macro="" textlink="">
      <xdr:nvSpPr>
        <xdr:cNvPr id="12" name="checksum"/>
        <xdr:cNvSpPr txBox="1">
          <a:spLocks noChangeArrowheads="1"/>
        </xdr:cNvSpPr>
      </xdr:nvSpPr>
      <xdr:spPr bwMode="auto">
        <a:xfrm>
          <a:off x="316801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482600</xdr:colOff>
      <xdr:row>3</xdr:row>
      <xdr:rowOff>257175</xdr:rowOff>
    </xdr:to>
    <xdr:sp macro="" textlink="">
      <xdr:nvSpPr>
        <xdr:cNvPr id="13" name="checksum"/>
        <xdr:cNvSpPr txBox="1">
          <a:spLocks noChangeArrowheads="1"/>
        </xdr:cNvSpPr>
      </xdr:nvSpPr>
      <xdr:spPr bwMode="auto">
        <a:xfrm>
          <a:off x="313753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492125</xdr:colOff>
      <xdr:row>3</xdr:row>
      <xdr:rowOff>257175</xdr:rowOff>
    </xdr:to>
    <xdr:sp macro="" textlink="">
      <xdr:nvSpPr>
        <xdr:cNvPr id="14" name="checksum"/>
        <xdr:cNvSpPr txBox="1">
          <a:spLocks noChangeArrowheads="1"/>
        </xdr:cNvSpPr>
      </xdr:nvSpPr>
      <xdr:spPr bwMode="auto">
        <a:xfrm>
          <a:off x="313753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276225</xdr:rowOff>
    </xdr:from>
    <xdr:to>
      <xdr:col>32</xdr:col>
      <xdr:colOff>463550</xdr:colOff>
      <xdr:row>3</xdr:row>
      <xdr:rowOff>257175</xdr:rowOff>
    </xdr:to>
    <xdr:sp macro="" textlink="">
      <xdr:nvSpPr>
        <xdr:cNvPr id="15" name="checksum"/>
        <xdr:cNvSpPr txBox="1">
          <a:spLocks noChangeArrowheads="1"/>
        </xdr:cNvSpPr>
      </xdr:nvSpPr>
      <xdr:spPr bwMode="auto">
        <a:xfrm>
          <a:off x="313753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0</xdr:colOff>
      <xdr:row>2</xdr:row>
      <xdr:rowOff>0</xdr:rowOff>
    </xdr:from>
    <xdr:to>
      <xdr:col>25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235839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31</xdr:col>
      <xdr:colOff>304800</xdr:colOff>
      <xdr:row>2</xdr:row>
      <xdr:rowOff>28575</xdr:rowOff>
    </xdr:from>
    <xdr:to>
      <xdr:col>32</xdr:col>
      <xdr:colOff>939800</xdr:colOff>
      <xdr:row>3</xdr:row>
      <xdr:rowOff>123825</xdr:rowOff>
    </xdr:to>
    <xdr:sp macro="" textlink="">
      <xdr:nvSpPr>
        <xdr:cNvPr id="17" name="checksum"/>
        <xdr:cNvSpPr txBox="1">
          <a:spLocks noChangeArrowheads="1"/>
        </xdr:cNvSpPr>
      </xdr:nvSpPr>
      <xdr:spPr bwMode="auto">
        <a:xfrm>
          <a:off x="316801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482600</xdr:colOff>
      <xdr:row>3</xdr:row>
      <xdr:rowOff>257175</xdr:rowOff>
    </xdr:to>
    <xdr:sp macro="" textlink="">
      <xdr:nvSpPr>
        <xdr:cNvPr id="18" name="checksum"/>
        <xdr:cNvSpPr txBox="1">
          <a:spLocks noChangeArrowheads="1"/>
        </xdr:cNvSpPr>
      </xdr:nvSpPr>
      <xdr:spPr bwMode="auto">
        <a:xfrm>
          <a:off x="313753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492125</xdr:colOff>
      <xdr:row>3</xdr:row>
      <xdr:rowOff>257175</xdr:rowOff>
    </xdr:to>
    <xdr:sp macro="" textlink="">
      <xdr:nvSpPr>
        <xdr:cNvPr id="19" name="checksum"/>
        <xdr:cNvSpPr txBox="1">
          <a:spLocks noChangeArrowheads="1"/>
        </xdr:cNvSpPr>
      </xdr:nvSpPr>
      <xdr:spPr bwMode="auto">
        <a:xfrm>
          <a:off x="313753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276225</xdr:rowOff>
    </xdr:from>
    <xdr:to>
      <xdr:col>32</xdr:col>
      <xdr:colOff>463550</xdr:colOff>
      <xdr:row>3</xdr:row>
      <xdr:rowOff>257175</xdr:rowOff>
    </xdr:to>
    <xdr:sp macro="" textlink="">
      <xdr:nvSpPr>
        <xdr:cNvPr id="20" name="checksum"/>
        <xdr:cNvSpPr txBox="1">
          <a:spLocks noChangeArrowheads="1"/>
        </xdr:cNvSpPr>
      </xdr:nvSpPr>
      <xdr:spPr bwMode="auto">
        <a:xfrm>
          <a:off x="313753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304800</xdr:colOff>
      <xdr:row>2</xdr:row>
      <xdr:rowOff>28575</xdr:rowOff>
    </xdr:from>
    <xdr:to>
      <xdr:col>50</xdr:col>
      <xdr:colOff>939800</xdr:colOff>
      <xdr:row>3</xdr:row>
      <xdr:rowOff>123825</xdr:rowOff>
    </xdr:to>
    <xdr:sp macro="" textlink="">
      <xdr:nvSpPr>
        <xdr:cNvPr id="21" name="checksum"/>
        <xdr:cNvSpPr txBox="1">
          <a:spLocks noChangeArrowheads="1"/>
        </xdr:cNvSpPr>
      </xdr:nvSpPr>
      <xdr:spPr bwMode="auto">
        <a:xfrm>
          <a:off x="520827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482600</xdr:colOff>
      <xdr:row>3</xdr:row>
      <xdr:rowOff>257175</xdr:rowOff>
    </xdr:to>
    <xdr:sp macro="" textlink="">
      <xdr:nvSpPr>
        <xdr:cNvPr id="22" name="checksum"/>
        <xdr:cNvSpPr txBox="1">
          <a:spLocks noChangeArrowheads="1"/>
        </xdr:cNvSpPr>
      </xdr:nvSpPr>
      <xdr:spPr bwMode="auto">
        <a:xfrm>
          <a:off x="517779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492125</xdr:colOff>
      <xdr:row>3</xdr:row>
      <xdr:rowOff>257175</xdr:rowOff>
    </xdr:to>
    <xdr:sp macro="" textlink="">
      <xdr:nvSpPr>
        <xdr:cNvPr id="23" name="checksum"/>
        <xdr:cNvSpPr txBox="1">
          <a:spLocks noChangeArrowheads="1"/>
        </xdr:cNvSpPr>
      </xdr:nvSpPr>
      <xdr:spPr bwMode="auto">
        <a:xfrm>
          <a:off x="517779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276225</xdr:rowOff>
    </xdr:from>
    <xdr:to>
      <xdr:col>50</xdr:col>
      <xdr:colOff>463550</xdr:colOff>
      <xdr:row>3</xdr:row>
      <xdr:rowOff>257175</xdr:rowOff>
    </xdr:to>
    <xdr:sp macro="" textlink="">
      <xdr:nvSpPr>
        <xdr:cNvPr id="24" name="checksum"/>
        <xdr:cNvSpPr txBox="1">
          <a:spLocks noChangeArrowheads="1"/>
        </xdr:cNvSpPr>
      </xdr:nvSpPr>
      <xdr:spPr bwMode="auto">
        <a:xfrm>
          <a:off x="517779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43</xdr:col>
      <xdr:colOff>0</xdr:colOff>
      <xdr:row>2</xdr:row>
      <xdr:rowOff>0</xdr:rowOff>
    </xdr:from>
    <xdr:to>
      <xdr:col>43</xdr:col>
      <xdr:colOff>0</xdr:colOff>
      <xdr:row>4</xdr:row>
      <xdr:rowOff>363906</xdr:rowOff>
    </xdr:to>
    <xdr:sp macro="" textlink="">
      <xdr:nvSpPr>
        <xdr:cNvPr id="25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39864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49</xdr:col>
      <xdr:colOff>304800</xdr:colOff>
      <xdr:row>2</xdr:row>
      <xdr:rowOff>28575</xdr:rowOff>
    </xdr:from>
    <xdr:to>
      <xdr:col>50</xdr:col>
      <xdr:colOff>939800</xdr:colOff>
      <xdr:row>3</xdr:row>
      <xdr:rowOff>123825</xdr:rowOff>
    </xdr:to>
    <xdr:sp macro="" textlink="">
      <xdr:nvSpPr>
        <xdr:cNvPr id="26" name="checksum"/>
        <xdr:cNvSpPr txBox="1">
          <a:spLocks noChangeArrowheads="1"/>
        </xdr:cNvSpPr>
      </xdr:nvSpPr>
      <xdr:spPr bwMode="auto">
        <a:xfrm>
          <a:off x="520827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482600</xdr:colOff>
      <xdr:row>3</xdr:row>
      <xdr:rowOff>257175</xdr:rowOff>
    </xdr:to>
    <xdr:sp macro="" textlink="">
      <xdr:nvSpPr>
        <xdr:cNvPr id="27" name="checksum"/>
        <xdr:cNvSpPr txBox="1">
          <a:spLocks noChangeArrowheads="1"/>
        </xdr:cNvSpPr>
      </xdr:nvSpPr>
      <xdr:spPr bwMode="auto">
        <a:xfrm>
          <a:off x="517779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492125</xdr:colOff>
      <xdr:row>3</xdr:row>
      <xdr:rowOff>257175</xdr:rowOff>
    </xdr:to>
    <xdr:sp macro="" textlink="">
      <xdr:nvSpPr>
        <xdr:cNvPr id="28" name="checksum"/>
        <xdr:cNvSpPr txBox="1">
          <a:spLocks noChangeArrowheads="1"/>
        </xdr:cNvSpPr>
      </xdr:nvSpPr>
      <xdr:spPr bwMode="auto">
        <a:xfrm>
          <a:off x="517779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276225</xdr:rowOff>
    </xdr:from>
    <xdr:to>
      <xdr:col>50</xdr:col>
      <xdr:colOff>463550</xdr:colOff>
      <xdr:row>3</xdr:row>
      <xdr:rowOff>257175</xdr:rowOff>
    </xdr:to>
    <xdr:sp macro="" textlink="">
      <xdr:nvSpPr>
        <xdr:cNvPr id="29" name="checksum"/>
        <xdr:cNvSpPr txBox="1">
          <a:spLocks noChangeArrowheads="1"/>
        </xdr:cNvSpPr>
      </xdr:nvSpPr>
      <xdr:spPr bwMode="auto">
        <a:xfrm>
          <a:off x="517779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</xdr:rowOff>
    </xdr:from>
    <xdr:to>
      <xdr:col>62</xdr:col>
      <xdr:colOff>79375</xdr:colOff>
      <xdr:row>3</xdr:row>
      <xdr:rowOff>123825</xdr:rowOff>
    </xdr:to>
    <xdr:sp macro="" textlink="">
      <xdr:nvSpPr>
        <xdr:cNvPr id="30" name="checksum"/>
        <xdr:cNvSpPr txBox="1">
          <a:spLocks noChangeArrowheads="1"/>
        </xdr:cNvSpPr>
      </xdr:nvSpPr>
      <xdr:spPr bwMode="auto">
        <a:xfrm>
          <a:off x="724852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530225</xdr:colOff>
      <xdr:row>3</xdr:row>
      <xdr:rowOff>257175</xdr:rowOff>
    </xdr:to>
    <xdr:sp macro="" textlink="">
      <xdr:nvSpPr>
        <xdr:cNvPr id="31" name="checksum"/>
        <xdr:cNvSpPr txBox="1">
          <a:spLocks noChangeArrowheads="1"/>
        </xdr:cNvSpPr>
      </xdr:nvSpPr>
      <xdr:spPr bwMode="auto">
        <a:xfrm>
          <a:off x="721804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539750</xdr:colOff>
      <xdr:row>3</xdr:row>
      <xdr:rowOff>257175</xdr:rowOff>
    </xdr:to>
    <xdr:sp macro="" textlink="">
      <xdr:nvSpPr>
        <xdr:cNvPr id="32" name="checksum"/>
        <xdr:cNvSpPr txBox="1">
          <a:spLocks noChangeArrowheads="1"/>
        </xdr:cNvSpPr>
      </xdr:nvSpPr>
      <xdr:spPr bwMode="auto">
        <a:xfrm>
          <a:off x="721804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276225</xdr:rowOff>
    </xdr:from>
    <xdr:to>
      <xdr:col>61</xdr:col>
      <xdr:colOff>511175</xdr:colOff>
      <xdr:row>3</xdr:row>
      <xdr:rowOff>257175</xdr:rowOff>
    </xdr:to>
    <xdr:sp macro="" textlink="">
      <xdr:nvSpPr>
        <xdr:cNvPr id="33" name="checksum"/>
        <xdr:cNvSpPr txBox="1">
          <a:spLocks noChangeArrowheads="1"/>
        </xdr:cNvSpPr>
      </xdr:nvSpPr>
      <xdr:spPr bwMode="auto">
        <a:xfrm>
          <a:off x="721804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</xdr:rowOff>
    </xdr:from>
    <xdr:to>
      <xdr:col>62</xdr:col>
      <xdr:colOff>79375</xdr:colOff>
      <xdr:row>3</xdr:row>
      <xdr:rowOff>123825</xdr:rowOff>
    </xdr:to>
    <xdr:sp macro="" textlink="">
      <xdr:nvSpPr>
        <xdr:cNvPr id="35" name="checksum"/>
        <xdr:cNvSpPr txBox="1">
          <a:spLocks noChangeArrowheads="1"/>
        </xdr:cNvSpPr>
      </xdr:nvSpPr>
      <xdr:spPr bwMode="auto">
        <a:xfrm>
          <a:off x="724852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530225</xdr:colOff>
      <xdr:row>3</xdr:row>
      <xdr:rowOff>257175</xdr:rowOff>
    </xdr:to>
    <xdr:sp macro="" textlink="">
      <xdr:nvSpPr>
        <xdr:cNvPr id="36" name="checksum"/>
        <xdr:cNvSpPr txBox="1">
          <a:spLocks noChangeArrowheads="1"/>
        </xdr:cNvSpPr>
      </xdr:nvSpPr>
      <xdr:spPr bwMode="auto">
        <a:xfrm>
          <a:off x="721804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539750</xdr:colOff>
      <xdr:row>3</xdr:row>
      <xdr:rowOff>257175</xdr:rowOff>
    </xdr:to>
    <xdr:sp macro="" textlink="">
      <xdr:nvSpPr>
        <xdr:cNvPr id="37" name="checksum"/>
        <xdr:cNvSpPr txBox="1">
          <a:spLocks noChangeArrowheads="1"/>
        </xdr:cNvSpPr>
      </xdr:nvSpPr>
      <xdr:spPr bwMode="auto">
        <a:xfrm>
          <a:off x="721804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276225</xdr:rowOff>
    </xdr:from>
    <xdr:to>
      <xdr:col>61</xdr:col>
      <xdr:colOff>511175</xdr:colOff>
      <xdr:row>3</xdr:row>
      <xdr:rowOff>257175</xdr:rowOff>
    </xdr:to>
    <xdr:sp macro="" textlink="">
      <xdr:nvSpPr>
        <xdr:cNvPr id="38" name="checksum"/>
        <xdr:cNvSpPr txBox="1">
          <a:spLocks noChangeArrowheads="1"/>
        </xdr:cNvSpPr>
      </xdr:nvSpPr>
      <xdr:spPr bwMode="auto">
        <a:xfrm>
          <a:off x="721804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1216479</xdr:colOff>
      <xdr:row>5</xdr:row>
      <xdr:rowOff>110217</xdr:rowOff>
    </xdr:from>
    <xdr:to>
      <xdr:col>14</xdr:col>
      <xdr:colOff>1238704</xdr:colOff>
      <xdr:row>15</xdr:row>
      <xdr:rowOff>161924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5708086" y="1498146"/>
          <a:ext cx="3777796" cy="2528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965200</xdr:colOff>
      <xdr:row>7</xdr:row>
      <xdr:rowOff>234043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984250</xdr:colOff>
      <xdr:row>7</xdr:row>
      <xdr:rowOff>234043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927100</xdr:colOff>
      <xdr:row>7</xdr:row>
      <xdr:rowOff>234043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</xdr:col>
      <xdr:colOff>0</xdr:colOff>
      <xdr:row>1</xdr:row>
      <xdr:rowOff>178253</xdr:rowOff>
    </xdr:from>
    <xdr:to>
      <xdr:col>13</xdr:col>
      <xdr:colOff>22225</xdr:colOff>
      <xdr:row>10</xdr:row>
      <xdr:rowOff>205013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2918621" y="382360"/>
          <a:ext cx="3777796" cy="2528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965200</xdr:colOff>
      <xdr:row>7</xdr:row>
      <xdr:rowOff>234043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984250</xdr:colOff>
      <xdr:row>7</xdr:row>
      <xdr:rowOff>234043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927100</xdr:colOff>
      <xdr:row>7</xdr:row>
      <xdr:rowOff>234043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1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1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1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1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1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1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1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2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2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2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2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2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2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2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2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3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3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3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3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3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3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3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3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4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4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4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4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4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31</xdr:col>
      <xdr:colOff>279400</xdr:colOff>
      <xdr:row>4</xdr:row>
      <xdr:rowOff>9525</xdr:rowOff>
    </xdr:to>
    <xdr:sp macro="" textlink="">
      <xdr:nvSpPr>
        <xdr:cNvPr id="4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555625</xdr:colOff>
      <xdr:row>4</xdr:row>
      <xdr:rowOff>66675</xdr:rowOff>
    </xdr:to>
    <xdr:sp macro="" textlink="">
      <xdr:nvSpPr>
        <xdr:cNvPr id="4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29</xdr:col>
      <xdr:colOff>574675</xdr:colOff>
      <xdr:row>4</xdr:row>
      <xdr:rowOff>66675</xdr:rowOff>
    </xdr:to>
    <xdr:sp macro="" textlink="">
      <xdr:nvSpPr>
        <xdr:cNvPr id="4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29</xdr:col>
      <xdr:colOff>517525</xdr:colOff>
      <xdr:row>4</xdr:row>
      <xdr:rowOff>66675</xdr:rowOff>
    </xdr:to>
    <xdr:sp macro="" textlink="">
      <xdr:nvSpPr>
        <xdr:cNvPr id="5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5</xdr:row>
      <xdr:rowOff>9525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5</xdr:row>
      <xdr:rowOff>9525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57</xdr:col>
      <xdr:colOff>0</xdr:colOff>
      <xdr:row>2</xdr:row>
      <xdr:rowOff>28575</xdr:rowOff>
    </xdr:from>
    <xdr:to>
      <xdr:col>63</xdr:col>
      <xdr:colOff>107950</xdr:colOff>
      <xdr:row>4</xdr:row>
      <xdr:rowOff>66675</xdr:rowOff>
    </xdr:to>
    <xdr:sp macro="" textlink="">
      <xdr:nvSpPr>
        <xdr:cNvPr id="2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412750</xdr:colOff>
      <xdr:row>4</xdr:row>
      <xdr:rowOff>114300</xdr:rowOff>
    </xdr:to>
    <xdr:sp macro="" textlink="">
      <xdr:nvSpPr>
        <xdr:cNvPr id="2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431800</xdr:colOff>
      <xdr:row>4</xdr:row>
      <xdr:rowOff>114300</xdr:rowOff>
    </xdr:to>
    <xdr:sp macro="" textlink="">
      <xdr:nvSpPr>
        <xdr:cNvPr id="2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276225</xdr:rowOff>
    </xdr:from>
    <xdr:to>
      <xdr:col>62</xdr:col>
      <xdr:colOff>374650</xdr:colOff>
      <xdr:row>4</xdr:row>
      <xdr:rowOff>114300</xdr:rowOff>
    </xdr:to>
    <xdr:sp macro="" textlink="">
      <xdr:nvSpPr>
        <xdr:cNvPr id="2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57</xdr:col>
      <xdr:colOff>0</xdr:colOff>
      <xdr:row>2</xdr:row>
      <xdr:rowOff>28575</xdr:rowOff>
    </xdr:from>
    <xdr:to>
      <xdr:col>63</xdr:col>
      <xdr:colOff>107950</xdr:colOff>
      <xdr:row>4</xdr:row>
      <xdr:rowOff>66675</xdr:rowOff>
    </xdr:to>
    <xdr:sp macro="" textlink="">
      <xdr:nvSpPr>
        <xdr:cNvPr id="2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412750</xdr:colOff>
      <xdr:row>4</xdr:row>
      <xdr:rowOff>114300</xdr:rowOff>
    </xdr:to>
    <xdr:sp macro="" textlink="">
      <xdr:nvSpPr>
        <xdr:cNvPr id="2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431800</xdr:colOff>
      <xdr:row>4</xdr:row>
      <xdr:rowOff>114300</xdr:rowOff>
    </xdr:to>
    <xdr:sp macro="" textlink="">
      <xdr:nvSpPr>
        <xdr:cNvPr id="2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276225</xdr:rowOff>
    </xdr:from>
    <xdr:to>
      <xdr:col>62</xdr:col>
      <xdr:colOff>374650</xdr:colOff>
      <xdr:row>4</xdr:row>
      <xdr:rowOff>114300</xdr:rowOff>
    </xdr:to>
    <xdr:sp macro="" textlink="">
      <xdr:nvSpPr>
        <xdr:cNvPr id="3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73</xdr:col>
      <xdr:colOff>0</xdr:colOff>
      <xdr:row>2</xdr:row>
      <xdr:rowOff>28575</xdr:rowOff>
    </xdr:from>
    <xdr:to>
      <xdr:col>79</xdr:col>
      <xdr:colOff>107950</xdr:colOff>
      <xdr:row>4</xdr:row>
      <xdr:rowOff>66675</xdr:rowOff>
    </xdr:to>
    <xdr:sp macro="" textlink="">
      <xdr:nvSpPr>
        <xdr:cNvPr id="3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412750</xdr:colOff>
      <xdr:row>4</xdr:row>
      <xdr:rowOff>114300</xdr:rowOff>
    </xdr:to>
    <xdr:sp macro="" textlink="">
      <xdr:nvSpPr>
        <xdr:cNvPr id="3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431800</xdr:colOff>
      <xdr:row>4</xdr:row>
      <xdr:rowOff>114300</xdr:rowOff>
    </xdr:to>
    <xdr:sp macro="" textlink="">
      <xdr:nvSpPr>
        <xdr:cNvPr id="3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276225</xdr:rowOff>
    </xdr:from>
    <xdr:to>
      <xdr:col>78</xdr:col>
      <xdr:colOff>374650</xdr:colOff>
      <xdr:row>4</xdr:row>
      <xdr:rowOff>114300</xdr:rowOff>
    </xdr:to>
    <xdr:sp macro="" textlink="">
      <xdr:nvSpPr>
        <xdr:cNvPr id="3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73</xdr:col>
      <xdr:colOff>0</xdr:colOff>
      <xdr:row>2</xdr:row>
      <xdr:rowOff>28575</xdr:rowOff>
    </xdr:from>
    <xdr:to>
      <xdr:col>79</xdr:col>
      <xdr:colOff>107950</xdr:colOff>
      <xdr:row>4</xdr:row>
      <xdr:rowOff>66675</xdr:rowOff>
    </xdr:to>
    <xdr:sp macro="" textlink="">
      <xdr:nvSpPr>
        <xdr:cNvPr id="3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412750</xdr:colOff>
      <xdr:row>4</xdr:row>
      <xdr:rowOff>114300</xdr:rowOff>
    </xdr:to>
    <xdr:sp macro="" textlink="">
      <xdr:nvSpPr>
        <xdr:cNvPr id="3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431800</xdr:colOff>
      <xdr:row>4</xdr:row>
      <xdr:rowOff>114300</xdr:rowOff>
    </xdr:to>
    <xdr:sp macro="" textlink="">
      <xdr:nvSpPr>
        <xdr:cNvPr id="3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276225</xdr:rowOff>
    </xdr:from>
    <xdr:to>
      <xdr:col>78</xdr:col>
      <xdr:colOff>374650</xdr:colOff>
      <xdr:row>4</xdr:row>
      <xdr:rowOff>114300</xdr:rowOff>
    </xdr:to>
    <xdr:sp macro="" textlink="">
      <xdr:nvSpPr>
        <xdr:cNvPr id="4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89</xdr:col>
      <xdr:colOff>0</xdr:colOff>
      <xdr:row>2</xdr:row>
      <xdr:rowOff>28575</xdr:rowOff>
    </xdr:from>
    <xdr:to>
      <xdr:col>95</xdr:col>
      <xdr:colOff>107950</xdr:colOff>
      <xdr:row>4</xdr:row>
      <xdr:rowOff>66675</xdr:rowOff>
    </xdr:to>
    <xdr:sp macro="" textlink="">
      <xdr:nvSpPr>
        <xdr:cNvPr id="4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412750</xdr:colOff>
      <xdr:row>4</xdr:row>
      <xdr:rowOff>114300</xdr:rowOff>
    </xdr:to>
    <xdr:sp macro="" textlink="">
      <xdr:nvSpPr>
        <xdr:cNvPr id="4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431800</xdr:colOff>
      <xdr:row>4</xdr:row>
      <xdr:rowOff>114300</xdr:rowOff>
    </xdr:to>
    <xdr:sp macro="" textlink="">
      <xdr:nvSpPr>
        <xdr:cNvPr id="4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276225</xdr:rowOff>
    </xdr:from>
    <xdr:to>
      <xdr:col>94</xdr:col>
      <xdr:colOff>374650</xdr:colOff>
      <xdr:row>4</xdr:row>
      <xdr:rowOff>114300</xdr:rowOff>
    </xdr:to>
    <xdr:sp macro="" textlink="">
      <xdr:nvSpPr>
        <xdr:cNvPr id="4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89</xdr:col>
      <xdr:colOff>0</xdr:colOff>
      <xdr:row>2</xdr:row>
      <xdr:rowOff>28575</xdr:rowOff>
    </xdr:from>
    <xdr:to>
      <xdr:col>95</xdr:col>
      <xdr:colOff>107950</xdr:colOff>
      <xdr:row>4</xdr:row>
      <xdr:rowOff>66675</xdr:rowOff>
    </xdr:to>
    <xdr:sp macro="" textlink="">
      <xdr:nvSpPr>
        <xdr:cNvPr id="4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412750</xdr:colOff>
      <xdr:row>4</xdr:row>
      <xdr:rowOff>114300</xdr:rowOff>
    </xdr:to>
    <xdr:sp macro="" textlink="">
      <xdr:nvSpPr>
        <xdr:cNvPr id="4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431800</xdr:colOff>
      <xdr:row>4</xdr:row>
      <xdr:rowOff>114300</xdr:rowOff>
    </xdr:to>
    <xdr:sp macro="" textlink="">
      <xdr:nvSpPr>
        <xdr:cNvPr id="4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276225</xdr:rowOff>
    </xdr:from>
    <xdr:to>
      <xdr:col>94</xdr:col>
      <xdr:colOff>374650</xdr:colOff>
      <xdr:row>4</xdr:row>
      <xdr:rowOff>114300</xdr:rowOff>
    </xdr:to>
    <xdr:sp macro="" textlink="">
      <xdr:nvSpPr>
        <xdr:cNvPr id="5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105</xdr:col>
      <xdr:colOff>0</xdr:colOff>
      <xdr:row>2</xdr:row>
      <xdr:rowOff>28575</xdr:rowOff>
    </xdr:from>
    <xdr:to>
      <xdr:col>111</xdr:col>
      <xdr:colOff>107950</xdr:colOff>
      <xdr:row>4</xdr:row>
      <xdr:rowOff>66675</xdr:rowOff>
    </xdr:to>
    <xdr:sp macro="" textlink="">
      <xdr:nvSpPr>
        <xdr:cNvPr id="5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412750</xdr:colOff>
      <xdr:row>4</xdr:row>
      <xdr:rowOff>114300</xdr:rowOff>
    </xdr:to>
    <xdr:sp macro="" textlink="">
      <xdr:nvSpPr>
        <xdr:cNvPr id="5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431800</xdr:colOff>
      <xdr:row>4</xdr:row>
      <xdr:rowOff>114300</xdr:rowOff>
    </xdr:to>
    <xdr:sp macro="" textlink="">
      <xdr:nvSpPr>
        <xdr:cNvPr id="5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276225</xdr:rowOff>
    </xdr:from>
    <xdr:to>
      <xdr:col>110</xdr:col>
      <xdr:colOff>374650</xdr:colOff>
      <xdr:row>4</xdr:row>
      <xdr:rowOff>114300</xdr:rowOff>
    </xdr:to>
    <xdr:sp macro="" textlink="">
      <xdr:nvSpPr>
        <xdr:cNvPr id="5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5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105</xdr:col>
      <xdr:colOff>0</xdr:colOff>
      <xdr:row>2</xdr:row>
      <xdr:rowOff>28575</xdr:rowOff>
    </xdr:from>
    <xdr:to>
      <xdr:col>111</xdr:col>
      <xdr:colOff>107950</xdr:colOff>
      <xdr:row>4</xdr:row>
      <xdr:rowOff>66675</xdr:rowOff>
    </xdr:to>
    <xdr:sp macro="" textlink="">
      <xdr:nvSpPr>
        <xdr:cNvPr id="5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412750</xdr:colOff>
      <xdr:row>4</xdr:row>
      <xdr:rowOff>114300</xdr:rowOff>
    </xdr:to>
    <xdr:sp macro="" textlink="">
      <xdr:nvSpPr>
        <xdr:cNvPr id="5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431800</xdr:colOff>
      <xdr:row>4</xdr:row>
      <xdr:rowOff>114300</xdr:rowOff>
    </xdr:to>
    <xdr:sp macro="" textlink="">
      <xdr:nvSpPr>
        <xdr:cNvPr id="5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276225</xdr:rowOff>
    </xdr:from>
    <xdr:to>
      <xdr:col>110</xdr:col>
      <xdr:colOff>374650</xdr:colOff>
      <xdr:row>4</xdr:row>
      <xdr:rowOff>114300</xdr:rowOff>
    </xdr:to>
    <xdr:sp macro="" textlink="">
      <xdr:nvSpPr>
        <xdr:cNvPr id="6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6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121</xdr:col>
      <xdr:colOff>0</xdr:colOff>
      <xdr:row>2</xdr:row>
      <xdr:rowOff>28575</xdr:rowOff>
    </xdr:from>
    <xdr:to>
      <xdr:col>127</xdr:col>
      <xdr:colOff>107950</xdr:colOff>
      <xdr:row>4</xdr:row>
      <xdr:rowOff>66675</xdr:rowOff>
    </xdr:to>
    <xdr:sp macro="" textlink="">
      <xdr:nvSpPr>
        <xdr:cNvPr id="6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412750</xdr:colOff>
      <xdr:row>4</xdr:row>
      <xdr:rowOff>114300</xdr:rowOff>
    </xdr:to>
    <xdr:sp macro="" textlink="">
      <xdr:nvSpPr>
        <xdr:cNvPr id="6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431800</xdr:colOff>
      <xdr:row>4</xdr:row>
      <xdr:rowOff>114300</xdr:rowOff>
    </xdr:to>
    <xdr:sp macro="" textlink="">
      <xdr:nvSpPr>
        <xdr:cNvPr id="6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276225</xdr:rowOff>
    </xdr:from>
    <xdr:to>
      <xdr:col>126</xdr:col>
      <xdr:colOff>374650</xdr:colOff>
      <xdr:row>4</xdr:row>
      <xdr:rowOff>114300</xdr:rowOff>
    </xdr:to>
    <xdr:sp macro="" textlink="">
      <xdr:nvSpPr>
        <xdr:cNvPr id="6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121</xdr:col>
      <xdr:colOff>0</xdr:colOff>
      <xdr:row>2</xdr:row>
      <xdr:rowOff>28575</xdr:rowOff>
    </xdr:from>
    <xdr:to>
      <xdr:col>127</xdr:col>
      <xdr:colOff>107950</xdr:colOff>
      <xdr:row>4</xdr:row>
      <xdr:rowOff>66675</xdr:rowOff>
    </xdr:to>
    <xdr:sp macro="" textlink="">
      <xdr:nvSpPr>
        <xdr:cNvPr id="6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412750</xdr:colOff>
      <xdr:row>4</xdr:row>
      <xdr:rowOff>114300</xdr:rowOff>
    </xdr:to>
    <xdr:sp macro="" textlink="">
      <xdr:nvSpPr>
        <xdr:cNvPr id="6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431800</xdr:colOff>
      <xdr:row>4</xdr:row>
      <xdr:rowOff>114300</xdr:rowOff>
    </xdr:to>
    <xdr:sp macro="" textlink="">
      <xdr:nvSpPr>
        <xdr:cNvPr id="6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276225</xdr:rowOff>
    </xdr:from>
    <xdr:to>
      <xdr:col>126</xdr:col>
      <xdr:colOff>374650</xdr:colOff>
      <xdr:row>4</xdr:row>
      <xdr:rowOff>114300</xdr:rowOff>
    </xdr:to>
    <xdr:sp macro="" textlink="">
      <xdr:nvSpPr>
        <xdr:cNvPr id="7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7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137</xdr:col>
      <xdr:colOff>0</xdr:colOff>
      <xdr:row>2</xdr:row>
      <xdr:rowOff>28575</xdr:rowOff>
    </xdr:from>
    <xdr:to>
      <xdr:col>143</xdr:col>
      <xdr:colOff>107950</xdr:colOff>
      <xdr:row>4</xdr:row>
      <xdr:rowOff>66675</xdr:rowOff>
    </xdr:to>
    <xdr:sp macro="" textlink="">
      <xdr:nvSpPr>
        <xdr:cNvPr id="7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285750</xdr:rowOff>
    </xdr:from>
    <xdr:to>
      <xdr:col>142</xdr:col>
      <xdr:colOff>412750</xdr:colOff>
      <xdr:row>4</xdr:row>
      <xdr:rowOff>114300</xdr:rowOff>
    </xdr:to>
    <xdr:sp macro="" textlink="">
      <xdr:nvSpPr>
        <xdr:cNvPr id="7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285750</xdr:rowOff>
    </xdr:from>
    <xdr:to>
      <xdr:col>142</xdr:col>
      <xdr:colOff>431800</xdr:colOff>
      <xdr:row>4</xdr:row>
      <xdr:rowOff>114300</xdr:rowOff>
    </xdr:to>
    <xdr:sp macro="" textlink="">
      <xdr:nvSpPr>
        <xdr:cNvPr id="7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276225</xdr:rowOff>
    </xdr:from>
    <xdr:to>
      <xdr:col>142</xdr:col>
      <xdr:colOff>374650</xdr:colOff>
      <xdr:row>4</xdr:row>
      <xdr:rowOff>114300</xdr:rowOff>
    </xdr:to>
    <xdr:sp macro="" textlink="">
      <xdr:nvSpPr>
        <xdr:cNvPr id="7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4</xdr:row>
      <xdr:rowOff>363906</xdr:rowOff>
    </xdr:to>
    <xdr:sp macro="" textlink="">
      <xdr:nvSpPr>
        <xdr:cNvPr id="7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137</xdr:col>
      <xdr:colOff>0</xdr:colOff>
      <xdr:row>2</xdr:row>
      <xdr:rowOff>28575</xdr:rowOff>
    </xdr:from>
    <xdr:to>
      <xdr:col>143</xdr:col>
      <xdr:colOff>107950</xdr:colOff>
      <xdr:row>4</xdr:row>
      <xdr:rowOff>66675</xdr:rowOff>
    </xdr:to>
    <xdr:sp macro="" textlink="">
      <xdr:nvSpPr>
        <xdr:cNvPr id="7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285750</xdr:rowOff>
    </xdr:from>
    <xdr:to>
      <xdr:col>142</xdr:col>
      <xdr:colOff>412750</xdr:colOff>
      <xdr:row>4</xdr:row>
      <xdr:rowOff>114300</xdr:rowOff>
    </xdr:to>
    <xdr:sp macro="" textlink="">
      <xdr:nvSpPr>
        <xdr:cNvPr id="7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285750</xdr:rowOff>
    </xdr:from>
    <xdr:to>
      <xdr:col>142</xdr:col>
      <xdr:colOff>431800</xdr:colOff>
      <xdr:row>4</xdr:row>
      <xdr:rowOff>114300</xdr:rowOff>
    </xdr:to>
    <xdr:sp macro="" textlink="">
      <xdr:nvSpPr>
        <xdr:cNvPr id="7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276225</xdr:rowOff>
    </xdr:from>
    <xdr:to>
      <xdr:col>142</xdr:col>
      <xdr:colOff>374650</xdr:colOff>
      <xdr:row>4</xdr:row>
      <xdr:rowOff>114300</xdr:rowOff>
    </xdr:to>
    <xdr:sp macro="" textlink="">
      <xdr:nvSpPr>
        <xdr:cNvPr id="8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5</xdr:row>
      <xdr:rowOff>361950</xdr:rowOff>
    </xdr:to>
    <xdr:sp macro="" textlink="">
      <xdr:nvSpPr>
        <xdr:cNvPr id="8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153</xdr:col>
      <xdr:colOff>0</xdr:colOff>
      <xdr:row>2</xdr:row>
      <xdr:rowOff>28575</xdr:rowOff>
    </xdr:from>
    <xdr:to>
      <xdr:col>159</xdr:col>
      <xdr:colOff>107950</xdr:colOff>
      <xdr:row>4</xdr:row>
      <xdr:rowOff>66675</xdr:rowOff>
    </xdr:to>
    <xdr:sp macro="" textlink="">
      <xdr:nvSpPr>
        <xdr:cNvPr id="8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412750</xdr:colOff>
      <xdr:row>4</xdr:row>
      <xdr:rowOff>114300</xdr:rowOff>
    </xdr:to>
    <xdr:sp macro="" textlink="">
      <xdr:nvSpPr>
        <xdr:cNvPr id="8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431800</xdr:colOff>
      <xdr:row>4</xdr:row>
      <xdr:rowOff>114300</xdr:rowOff>
    </xdr:to>
    <xdr:sp macro="" textlink="">
      <xdr:nvSpPr>
        <xdr:cNvPr id="8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276225</xdr:rowOff>
    </xdr:from>
    <xdr:to>
      <xdr:col>158</xdr:col>
      <xdr:colOff>374650</xdr:colOff>
      <xdr:row>4</xdr:row>
      <xdr:rowOff>114300</xdr:rowOff>
    </xdr:to>
    <xdr:sp macro="" textlink="">
      <xdr:nvSpPr>
        <xdr:cNvPr id="8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4</xdr:row>
      <xdr:rowOff>363906</xdr:rowOff>
    </xdr:to>
    <xdr:sp macro="" textlink="">
      <xdr:nvSpPr>
        <xdr:cNvPr id="8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153</xdr:col>
      <xdr:colOff>0</xdr:colOff>
      <xdr:row>2</xdr:row>
      <xdr:rowOff>28575</xdr:rowOff>
    </xdr:from>
    <xdr:to>
      <xdr:col>159</xdr:col>
      <xdr:colOff>107950</xdr:colOff>
      <xdr:row>4</xdr:row>
      <xdr:rowOff>66675</xdr:rowOff>
    </xdr:to>
    <xdr:sp macro="" textlink="">
      <xdr:nvSpPr>
        <xdr:cNvPr id="8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412750</xdr:colOff>
      <xdr:row>4</xdr:row>
      <xdr:rowOff>114300</xdr:rowOff>
    </xdr:to>
    <xdr:sp macro="" textlink="">
      <xdr:nvSpPr>
        <xdr:cNvPr id="8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431800</xdr:colOff>
      <xdr:row>4</xdr:row>
      <xdr:rowOff>114300</xdr:rowOff>
    </xdr:to>
    <xdr:sp macro="" textlink="">
      <xdr:nvSpPr>
        <xdr:cNvPr id="8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276225</xdr:rowOff>
    </xdr:from>
    <xdr:to>
      <xdr:col>158</xdr:col>
      <xdr:colOff>374650</xdr:colOff>
      <xdr:row>4</xdr:row>
      <xdr:rowOff>114300</xdr:rowOff>
    </xdr:to>
    <xdr:sp macro="" textlink="">
      <xdr:nvSpPr>
        <xdr:cNvPr id="9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169</xdr:col>
      <xdr:colOff>0</xdr:colOff>
      <xdr:row>2</xdr:row>
      <xdr:rowOff>28575</xdr:rowOff>
    </xdr:from>
    <xdr:to>
      <xdr:col>175</xdr:col>
      <xdr:colOff>107950</xdr:colOff>
      <xdr:row>4</xdr:row>
      <xdr:rowOff>66675</xdr:rowOff>
    </xdr:to>
    <xdr:sp macro="" textlink="">
      <xdr:nvSpPr>
        <xdr:cNvPr id="9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169</xdr:col>
      <xdr:colOff>0</xdr:colOff>
      <xdr:row>2</xdr:row>
      <xdr:rowOff>285750</xdr:rowOff>
    </xdr:from>
    <xdr:to>
      <xdr:col>174</xdr:col>
      <xdr:colOff>412750</xdr:colOff>
      <xdr:row>4</xdr:row>
      <xdr:rowOff>114300</xdr:rowOff>
    </xdr:to>
    <xdr:sp macro="" textlink="">
      <xdr:nvSpPr>
        <xdr:cNvPr id="9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169</xdr:col>
      <xdr:colOff>0</xdr:colOff>
      <xdr:row>2</xdr:row>
      <xdr:rowOff>285750</xdr:rowOff>
    </xdr:from>
    <xdr:to>
      <xdr:col>174</xdr:col>
      <xdr:colOff>431800</xdr:colOff>
      <xdr:row>4</xdr:row>
      <xdr:rowOff>114300</xdr:rowOff>
    </xdr:to>
    <xdr:sp macro="" textlink="">
      <xdr:nvSpPr>
        <xdr:cNvPr id="9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169</xdr:col>
      <xdr:colOff>0</xdr:colOff>
      <xdr:row>2</xdr:row>
      <xdr:rowOff>276225</xdr:rowOff>
    </xdr:from>
    <xdr:to>
      <xdr:col>174</xdr:col>
      <xdr:colOff>374650</xdr:colOff>
      <xdr:row>4</xdr:row>
      <xdr:rowOff>114300</xdr:rowOff>
    </xdr:to>
    <xdr:sp macro="" textlink="">
      <xdr:nvSpPr>
        <xdr:cNvPr id="9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4</xdr:row>
      <xdr:rowOff>363906</xdr:rowOff>
    </xdr:to>
    <xdr:sp macro="" textlink="">
      <xdr:nvSpPr>
        <xdr:cNvPr id="9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169</xdr:col>
      <xdr:colOff>0</xdr:colOff>
      <xdr:row>2</xdr:row>
      <xdr:rowOff>28575</xdr:rowOff>
    </xdr:from>
    <xdr:to>
      <xdr:col>175</xdr:col>
      <xdr:colOff>107950</xdr:colOff>
      <xdr:row>4</xdr:row>
      <xdr:rowOff>66675</xdr:rowOff>
    </xdr:to>
    <xdr:sp macro="" textlink="">
      <xdr:nvSpPr>
        <xdr:cNvPr id="9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169</xdr:col>
      <xdr:colOff>0</xdr:colOff>
      <xdr:row>2</xdr:row>
      <xdr:rowOff>285750</xdr:rowOff>
    </xdr:from>
    <xdr:to>
      <xdr:col>174</xdr:col>
      <xdr:colOff>412750</xdr:colOff>
      <xdr:row>4</xdr:row>
      <xdr:rowOff>114300</xdr:rowOff>
    </xdr:to>
    <xdr:sp macro="" textlink="">
      <xdr:nvSpPr>
        <xdr:cNvPr id="9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169</xdr:col>
      <xdr:colOff>0</xdr:colOff>
      <xdr:row>2</xdr:row>
      <xdr:rowOff>285750</xdr:rowOff>
    </xdr:from>
    <xdr:to>
      <xdr:col>174</xdr:col>
      <xdr:colOff>431800</xdr:colOff>
      <xdr:row>4</xdr:row>
      <xdr:rowOff>114300</xdr:rowOff>
    </xdr:to>
    <xdr:sp macro="" textlink="">
      <xdr:nvSpPr>
        <xdr:cNvPr id="9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169</xdr:col>
      <xdr:colOff>0</xdr:colOff>
      <xdr:row>2</xdr:row>
      <xdr:rowOff>276225</xdr:rowOff>
    </xdr:from>
    <xdr:to>
      <xdr:col>174</xdr:col>
      <xdr:colOff>374650</xdr:colOff>
      <xdr:row>4</xdr:row>
      <xdr:rowOff>114300</xdr:rowOff>
    </xdr:to>
    <xdr:sp macro="" textlink="">
      <xdr:nvSpPr>
        <xdr:cNvPr id="10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5</xdr:row>
      <xdr:rowOff>361950</xdr:rowOff>
    </xdr:to>
    <xdr:sp macro="" textlink="">
      <xdr:nvSpPr>
        <xdr:cNvPr id="10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185</xdr:col>
      <xdr:colOff>0</xdr:colOff>
      <xdr:row>2</xdr:row>
      <xdr:rowOff>28575</xdr:rowOff>
    </xdr:from>
    <xdr:to>
      <xdr:col>191</xdr:col>
      <xdr:colOff>107950</xdr:colOff>
      <xdr:row>4</xdr:row>
      <xdr:rowOff>66675</xdr:rowOff>
    </xdr:to>
    <xdr:sp macro="" textlink="">
      <xdr:nvSpPr>
        <xdr:cNvPr id="10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185</xdr:col>
      <xdr:colOff>0</xdr:colOff>
      <xdr:row>2</xdr:row>
      <xdr:rowOff>285750</xdr:rowOff>
    </xdr:from>
    <xdr:to>
      <xdr:col>190</xdr:col>
      <xdr:colOff>412750</xdr:colOff>
      <xdr:row>4</xdr:row>
      <xdr:rowOff>114300</xdr:rowOff>
    </xdr:to>
    <xdr:sp macro="" textlink="">
      <xdr:nvSpPr>
        <xdr:cNvPr id="10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185</xdr:col>
      <xdr:colOff>0</xdr:colOff>
      <xdr:row>2</xdr:row>
      <xdr:rowOff>285750</xdr:rowOff>
    </xdr:from>
    <xdr:to>
      <xdr:col>190</xdr:col>
      <xdr:colOff>431800</xdr:colOff>
      <xdr:row>4</xdr:row>
      <xdr:rowOff>114300</xdr:rowOff>
    </xdr:to>
    <xdr:sp macro="" textlink="">
      <xdr:nvSpPr>
        <xdr:cNvPr id="10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185</xdr:col>
      <xdr:colOff>0</xdr:colOff>
      <xdr:row>2</xdr:row>
      <xdr:rowOff>276225</xdr:rowOff>
    </xdr:from>
    <xdr:to>
      <xdr:col>190</xdr:col>
      <xdr:colOff>374650</xdr:colOff>
      <xdr:row>4</xdr:row>
      <xdr:rowOff>114300</xdr:rowOff>
    </xdr:to>
    <xdr:sp macro="" textlink="">
      <xdr:nvSpPr>
        <xdr:cNvPr id="10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179</xdr:col>
      <xdr:colOff>0</xdr:colOff>
      <xdr:row>2</xdr:row>
      <xdr:rowOff>0</xdr:rowOff>
    </xdr:from>
    <xdr:to>
      <xdr:col>179</xdr:col>
      <xdr:colOff>0</xdr:colOff>
      <xdr:row>4</xdr:row>
      <xdr:rowOff>363906</xdr:rowOff>
    </xdr:to>
    <xdr:sp macro="" textlink="">
      <xdr:nvSpPr>
        <xdr:cNvPr id="10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185</xdr:col>
      <xdr:colOff>0</xdr:colOff>
      <xdr:row>2</xdr:row>
      <xdr:rowOff>28575</xdr:rowOff>
    </xdr:from>
    <xdr:to>
      <xdr:col>191</xdr:col>
      <xdr:colOff>107950</xdr:colOff>
      <xdr:row>4</xdr:row>
      <xdr:rowOff>66675</xdr:rowOff>
    </xdr:to>
    <xdr:sp macro="" textlink="">
      <xdr:nvSpPr>
        <xdr:cNvPr id="10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185</xdr:col>
      <xdr:colOff>0</xdr:colOff>
      <xdr:row>2</xdr:row>
      <xdr:rowOff>285750</xdr:rowOff>
    </xdr:from>
    <xdr:to>
      <xdr:col>190</xdr:col>
      <xdr:colOff>412750</xdr:colOff>
      <xdr:row>4</xdr:row>
      <xdr:rowOff>114300</xdr:rowOff>
    </xdr:to>
    <xdr:sp macro="" textlink="">
      <xdr:nvSpPr>
        <xdr:cNvPr id="10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185</xdr:col>
      <xdr:colOff>0</xdr:colOff>
      <xdr:row>2</xdr:row>
      <xdr:rowOff>285750</xdr:rowOff>
    </xdr:from>
    <xdr:to>
      <xdr:col>190</xdr:col>
      <xdr:colOff>431800</xdr:colOff>
      <xdr:row>4</xdr:row>
      <xdr:rowOff>114300</xdr:rowOff>
    </xdr:to>
    <xdr:sp macro="" textlink="">
      <xdr:nvSpPr>
        <xdr:cNvPr id="10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185</xdr:col>
      <xdr:colOff>0</xdr:colOff>
      <xdr:row>2</xdr:row>
      <xdr:rowOff>276225</xdr:rowOff>
    </xdr:from>
    <xdr:to>
      <xdr:col>190</xdr:col>
      <xdr:colOff>374650</xdr:colOff>
      <xdr:row>4</xdr:row>
      <xdr:rowOff>114300</xdr:rowOff>
    </xdr:to>
    <xdr:sp macro="" textlink="">
      <xdr:nvSpPr>
        <xdr:cNvPr id="11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179</xdr:col>
      <xdr:colOff>0</xdr:colOff>
      <xdr:row>2</xdr:row>
      <xdr:rowOff>0</xdr:rowOff>
    </xdr:from>
    <xdr:to>
      <xdr:col>179</xdr:col>
      <xdr:colOff>0</xdr:colOff>
      <xdr:row>5</xdr:row>
      <xdr:rowOff>361950</xdr:rowOff>
    </xdr:to>
    <xdr:sp macro="" textlink="">
      <xdr:nvSpPr>
        <xdr:cNvPr id="1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112" name="checksum"/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113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114" name="checksum"/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115" name="checksum"/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117" name="checksum"/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118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119" name="checksum"/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120" name="checksum"/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5</xdr:row>
      <xdr:rowOff>9525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5</xdr:row>
      <xdr:rowOff>9525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41</xdr:col>
      <xdr:colOff>0</xdr:colOff>
      <xdr:row>2</xdr:row>
      <xdr:rowOff>28575</xdr:rowOff>
    </xdr:from>
    <xdr:to>
      <xdr:col>47</xdr:col>
      <xdr:colOff>107950</xdr:colOff>
      <xdr:row>4</xdr:row>
      <xdr:rowOff>66675</xdr:rowOff>
    </xdr:to>
    <xdr:sp macro="" textlink="">
      <xdr:nvSpPr>
        <xdr:cNvPr id="1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412750</xdr:colOff>
      <xdr:row>4</xdr:row>
      <xdr:rowOff>114300</xdr:rowOff>
    </xdr:to>
    <xdr:sp macro="" textlink="">
      <xdr:nvSpPr>
        <xdr:cNvPr id="1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431800</xdr:colOff>
      <xdr:row>4</xdr:row>
      <xdr:rowOff>114300</xdr:rowOff>
    </xdr:to>
    <xdr:sp macro="" textlink="">
      <xdr:nvSpPr>
        <xdr:cNvPr id="1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276225</xdr:rowOff>
    </xdr:from>
    <xdr:to>
      <xdr:col>46</xdr:col>
      <xdr:colOff>374650</xdr:colOff>
      <xdr:row>4</xdr:row>
      <xdr:rowOff>114300</xdr:rowOff>
    </xdr:to>
    <xdr:sp macro="" textlink="">
      <xdr:nvSpPr>
        <xdr:cNvPr id="1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41</xdr:col>
      <xdr:colOff>0</xdr:colOff>
      <xdr:row>2</xdr:row>
      <xdr:rowOff>28575</xdr:rowOff>
    </xdr:from>
    <xdr:to>
      <xdr:col>47</xdr:col>
      <xdr:colOff>107950</xdr:colOff>
      <xdr:row>4</xdr:row>
      <xdr:rowOff>66675</xdr:rowOff>
    </xdr:to>
    <xdr:sp macro="" textlink="">
      <xdr:nvSpPr>
        <xdr:cNvPr id="1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412750</xdr:colOff>
      <xdr:row>4</xdr:row>
      <xdr:rowOff>114300</xdr:rowOff>
    </xdr:to>
    <xdr:sp macro="" textlink="">
      <xdr:nvSpPr>
        <xdr:cNvPr id="1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431800</xdr:colOff>
      <xdr:row>4</xdr:row>
      <xdr:rowOff>114300</xdr:rowOff>
    </xdr:to>
    <xdr:sp macro="" textlink="">
      <xdr:nvSpPr>
        <xdr:cNvPr id="1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276225</xdr:rowOff>
    </xdr:from>
    <xdr:to>
      <xdr:col>46</xdr:col>
      <xdr:colOff>374650</xdr:colOff>
      <xdr:row>4</xdr:row>
      <xdr:rowOff>114300</xdr:rowOff>
    </xdr:to>
    <xdr:sp macro="" textlink="">
      <xdr:nvSpPr>
        <xdr:cNvPr id="2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57</xdr:col>
      <xdr:colOff>0</xdr:colOff>
      <xdr:row>2</xdr:row>
      <xdr:rowOff>28575</xdr:rowOff>
    </xdr:from>
    <xdr:to>
      <xdr:col>63</xdr:col>
      <xdr:colOff>107950</xdr:colOff>
      <xdr:row>4</xdr:row>
      <xdr:rowOff>66675</xdr:rowOff>
    </xdr:to>
    <xdr:sp macro="" textlink="">
      <xdr:nvSpPr>
        <xdr:cNvPr id="2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412750</xdr:colOff>
      <xdr:row>4</xdr:row>
      <xdr:rowOff>114300</xdr:rowOff>
    </xdr:to>
    <xdr:sp macro="" textlink="">
      <xdr:nvSpPr>
        <xdr:cNvPr id="2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431800</xdr:colOff>
      <xdr:row>4</xdr:row>
      <xdr:rowOff>114300</xdr:rowOff>
    </xdr:to>
    <xdr:sp macro="" textlink="">
      <xdr:nvSpPr>
        <xdr:cNvPr id="2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276225</xdr:rowOff>
    </xdr:from>
    <xdr:to>
      <xdr:col>62</xdr:col>
      <xdr:colOff>374650</xdr:colOff>
      <xdr:row>4</xdr:row>
      <xdr:rowOff>114300</xdr:rowOff>
    </xdr:to>
    <xdr:sp macro="" textlink="">
      <xdr:nvSpPr>
        <xdr:cNvPr id="2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57</xdr:col>
      <xdr:colOff>0</xdr:colOff>
      <xdr:row>2</xdr:row>
      <xdr:rowOff>28575</xdr:rowOff>
    </xdr:from>
    <xdr:to>
      <xdr:col>63</xdr:col>
      <xdr:colOff>107950</xdr:colOff>
      <xdr:row>4</xdr:row>
      <xdr:rowOff>66675</xdr:rowOff>
    </xdr:to>
    <xdr:sp macro="" textlink="">
      <xdr:nvSpPr>
        <xdr:cNvPr id="2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412750</xdr:colOff>
      <xdr:row>4</xdr:row>
      <xdr:rowOff>114300</xdr:rowOff>
    </xdr:to>
    <xdr:sp macro="" textlink="">
      <xdr:nvSpPr>
        <xdr:cNvPr id="2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431800</xdr:colOff>
      <xdr:row>4</xdr:row>
      <xdr:rowOff>114300</xdr:rowOff>
    </xdr:to>
    <xdr:sp macro="" textlink="">
      <xdr:nvSpPr>
        <xdr:cNvPr id="2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276225</xdr:rowOff>
    </xdr:from>
    <xdr:to>
      <xdr:col>62</xdr:col>
      <xdr:colOff>374650</xdr:colOff>
      <xdr:row>4</xdr:row>
      <xdr:rowOff>114300</xdr:rowOff>
    </xdr:to>
    <xdr:sp macro="" textlink="">
      <xdr:nvSpPr>
        <xdr:cNvPr id="3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73</xdr:col>
      <xdr:colOff>0</xdr:colOff>
      <xdr:row>2</xdr:row>
      <xdr:rowOff>28575</xdr:rowOff>
    </xdr:from>
    <xdr:to>
      <xdr:col>79</xdr:col>
      <xdr:colOff>107950</xdr:colOff>
      <xdr:row>4</xdr:row>
      <xdr:rowOff>66675</xdr:rowOff>
    </xdr:to>
    <xdr:sp macro="" textlink="">
      <xdr:nvSpPr>
        <xdr:cNvPr id="3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412750</xdr:colOff>
      <xdr:row>4</xdr:row>
      <xdr:rowOff>114300</xdr:rowOff>
    </xdr:to>
    <xdr:sp macro="" textlink="">
      <xdr:nvSpPr>
        <xdr:cNvPr id="3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431800</xdr:colOff>
      <xdr:row>4</xdr:row>
      <xdr:rowOff>114300</xdr:rowOff>
    </xdr:to>
    <xdr:sp macro="" textlink="">
      <xdr:nvSpPr>
        <xdr:cNvPr id="3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276225</xdr:rowOff>
    </xdr:from>
    <xdr:to>
      <xdr:col>78</xdr:col>
      <xdr:colOff>374650</xdr:colOff>
      <xdr:row>4</xdr:row>
      <xdr:rowOff>114300</xdr:rowOff>
    </xdr:to>
    <xdr:sp macro="" textlink="">
      <xdr:nvSpPr>
        <xdr:cNvPr id="3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73</xdr:col>
      <xdr:colOff>0</xdr:colOff>
      <xdr:row>2</xdr:row>
      <xdr:rowOff>28575</xdr:rowOff>
    </xdr:from>
    <xdr:to>
      <xdr:col>79</xdr:col>
      <xdr:colOff>107950</xdr:colOff>
      <xdr:row>4</xdr:row>
      <xdr:rowOff>66675</xdr:rowOff>
    </xdr:to>
    <xdr:sp macro="" textlink="">
      <xdr:nvSpPr>
        <xdr:cNvPr id="3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412750</xdr:colOff>
      <xdr:row>4</xdr:row>
      <xdr:rowOff>114300</xdr:rowOff>
    </xdr:to>
    <xdr:sp macro="" textlink="">
      <xdr:nvSpPr>
        <xdr:cNvPr id="3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431800</xdr:colOff>
      <xdr:row>4</xdr:row>
      <xdr:rowOff>114300</xdr:rowOff>
    </xdr:to>
    <xdr:sp macro="" textlink="">
      <xdr:nvSpPr>
        <xdr:cNvPr id="3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276225</xdr:rowOff>
    </xdr:from>
    <xdr:to>
      <xdr:col>78</xdr:col>
      <xdr:colOff>374650</xdr:colOff>
      <xdr:row>4</xdr:row>
      <xdr:rowOff>114300</xdr:rowOff>
    </xdr:to>
    <xdr:sp macro="" textlink="">
      <xdr:nvSpPr>
        <xdr:cNvPr id="4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89</xdr:col>
      <xdr:colOff>0</xdr:colOff>
      <xdr:row>2</xdr:row>
      <xdr:rowOff>28575</xdr:rowOff>
    </xdr:from>
    <xdr:to>
      <xdr:col>95</xdr:col>
      <xdr:colOff>107950</xdr:colOff>
      <xdr:row>4</xdr:row>
      <xdr:rowOff>66675</xdr:rowOff>
    </xdr:to>
    <xdr:sp macro="" textlink="">
      <xdr:nvSpPr>
        <xdr:cNvPr id="4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412750</xdr:colOff>
      <xdr:row>4</xdr:row>
      <xdr:rowOff>114300</xdr:rowOff>
    </xdr:to>
    <xdr:sp macro="" textlink="">
      <xdr:nvSpPr>
        <xdr:cNvPr id="4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431800</xdr:colOff>
      <xdr:row>4</xdr:row>
      <xdr:rowOff>114300</xdr:rowOff>
    </xdr:to>
    <xdr:sp macro="" textlink="">
      <xdr:nvSpPr>
        <xdr:cNvPr id="4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276225</xdr:rowOff>
    </xdr:from>
    <xdr:to>
      <xdr:col>94</xdr:col>
      <xdr:colOff>374650</xdr:colOff>
      <xdr:row>4</xdr:row>
      <xdr:rowOff>114300</xdr:rowOff>
    </xdr:to>
    <xdr:sp macro="" textlink="">
      <xdr:nvSpPr>
        <xdr:cNvPr id="4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89</xdr:col>
      <xdr:colOff>0</xdr:colOff>
      <xdr:row>2</xdr:row>
      <xdr:rowOff>28575</xdr:rowOff>
    </xdr:from>
    <xdr:to>
      <xdr:col>95</xdr:col>
      <xdr:colOff>107950</xdr:colOff>
      <xdr:row>4</xdr:row>
      <xdr:rowOff>66675</xdr:rowOff>
    </xdr:to>
    <xdr:sp macro="" textlink="">
      <xdr:nvSpPr>
        <xdr:cNvPr id="4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412750</xdr:colOff>
      <xdr:row>4</xdr:row>
      <xdr:rowOff>114300</xdr:rowOff>
    </xdr:to>
    <xdr:sp macro="" textlink="">
      <xdr:nvSpPr>
        <xdr:cNvPr id="4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431800</xdr:colOff>
      <xdr:row>4</xdr:row>
      <xdr:rowOff>114300</xdr:rowOff>
    </xdr:to>
    <xdr:sp macro="" textlink="">
      <xdr:nvSpPr>
        <xdr:cNvPr id="4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276225</xdr:rowOff>
    </xdr:from>
    <xdr:to>
      <xdr:col>94</xdr:col>
      <xdr:colOff>374650</xdr:colOff>
      <xdr:row>4</xdr:row>
      <xdr:rowOff>114300</xdr:rowOff>
    </xdr:to>
    <xdr:sp macro="" textlink="">
      <xdr:nvSpPr>
        <xdr:cNvPr id="5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105</xdr:col>
      <xdr:colOff>0</xdr:colOff>
      <xdr:row>2</xdr:row>
      <xdr:rowOff>28575</xdr:rowOff>
    </xdr:from>
    <xdr:to>
      <xdr:col>111</xdr:col>
      <xdr:colOff>107950</xdr:colOff>
      <xdr:row>4</xdr:row>
      <xdr:rowOff>66675</xdr:rowOff>
    </xdr:to>
    <xdr:sp macro="" textlink="">
      <xdr:nvSpPr>
        <xdr:cNvPr id="5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412750</xdr:colOff>
      <xdr:row>4</xdr:row>
      <xdr:rowOff>114300</xdr:rowOff>
    </xdr:to>
    <xdr:sp macro="" textlink="">
      <xdr:nvSpPr>
        <xdr:cNvPr id="5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431800</xdr:colOff>
      <xdr:row>4</xdr:row>
      <xdr:rowOff>114300</xdr:rowOff>
    </xdr:to>
    <xdr:sp macro="" textlink="">
      <xdr:nvSpPr>
        <xdr:cNvPr id="5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276225</xdr:rowOff>
    </xdr:from>
    <xdr:to>
      <xdr:col>110</xdr:col>
      <xdr:colOff>374650</xdr:colOff>
      <xdr:row>4</xdr:row>
      <xdr:rowOff>114300</xdr:rowOff>
    </xdr:to>
    <xdr:sp macro="" textlink="">
      <xdr:nvSpPr>
        <xdr:cNvPr id="5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5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105</xdr:col>
      <xdr:colOff>0</xdr:colOff>
      <xdr:row>2</xdr:row>
      <xdr:rowOff>28575</xdr:rowOff>
    </xdr:from>
    <xdr:to>
      <xdr:col>111</xdr:col>
      <xdr:colOff>107950</xdr:colOff>
      <xdr:row>4</xdr:row>
      <xdr:rowOff>66675</xdr:rowOff>
    </xdr:to>
    <xdr:sp macro="" textlink="">
      <xdr:nvSpPr>
        <xdr:cNvPr id="5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412750</xdr:colOff>
      <xdr:row>4</xdr:row>
      <xdr:rowOff>114300</xdr:rowOff>
    </xdr:to>
    <xdr:sp macro="" textlink="">
      <xdr:nvSpPr>
        <xdr:cNvPr id="5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431800</xdr:colOff>
      <xdr:row>4</xdr:row>
      <xdr:rowOff>114300</xdr:rowOff>
    </xdr:to>
    <xdr:sp macro="" textlink="">
      <xdr:nvSpPr>
        <xdr:cNvPr id="5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276225</xdr:rowOff>
    </xdr:from>
    <xdr:to>
      <xdr:col>110</xdr:col>
      <xdr:colOff>374650</xdr:colOff>
      <xdr:row>4</xdr:row>
      <xdr:rowOff>114300</xdr:rowOff>
    </xdr:to>
    <xdr:sp macro="" textlink="">
      <xdr:nvSpPr>
        <xdr:cNvPr id="6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6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121</xdr:col>
      <xdr:colOff>0</xdr:colOff>
      <xdr:row>2</xdr:row>
      <xdr:rowOff>28575</xdr:rowOff>
    </xdr:from>
    <xdr:to>
      <xdr:col>127</xdr:col>
      <xdr:colOff>107950</xdr:colOff>
      <xdr:row>4</xdr:row>
      <xdr:rowOff>66675</xdr:rowOff>
    </xdr:to>
    <xdr:sp macro="" textlink="">
      <xdr:nvSpPr>
        <xdr:cNvPr id="6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412750</xdr:colOff>
      <xdr:row>4</xdr:row>
      <xdr:rowOff>114300</xdr:rowOff>
    </xdr:to>
    <xdr:sp macro="" textlink="">
      <xdr:nvSpPr>
        <xdr:cNvPr id="6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431800</xdr:colOff>
      <xdr:row>4</xdr:row>
      <xdr:rowOff>114300</xdr:rowOff>
    </xdr:to>
    <xdr:sp macro="" textlink="">
      <xdr:nvSpPr>
        <xdr:cNvPr id="6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276225</xdr:rowOff>
    </xdr:from>
    <xdr:to>
      <xdr:col>126</xdr:col>
      <xdr:colOff>374650</xdr:colOff>
      <xdr:row>4</xdr:row>
      <xdr:rowOff>114300</xdr:rowOff>
    </xdr:to>
    <xdr:sp macro="" textlink="">
      <xdr:nvSpPr>
        <xdr:cNvPr id="6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121</xdr:col>
      <xdr:colOff>0</xdr:colOff>
      <xdr:row>2</xdr:row>
      <xdr:rowOff>28575</xdr:rowOff>
    </xdr:from>
    <xdr:to>
      <xdr:col>127</xdr:col>
      <xdr:colOff>107950</xdr:colOff>
      <xdr:row>4</xdr:row>
      <xdr:rowOff>66675</xdr:rowOff>
    </xdr:to>
    <xdr:sp macro="" textlink="">
      <xdr:nvSpPr>
        <xdr:cNvPr id="6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412750</xdr:colOff>
      <xdr:row>4</xdr:row>
      <xdr:rowOff>114300</xdr:rowOff>
    </xdr:to>
    <xdr:sp macro="" textlink="">
      <xdr:nvSpPr>
        <xdr:cNvPr id="6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431800</xdr:colOff>
      <xdr:row>4</xdr:row>
      <xdr:rowOff>114300</xdr:rowOff>
    </xdr:to>
    <xdr:sp macro="" textlink="">
      <xdr:nvSpPr>
        <xdr:cNvPr id="6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276225</xdr:rowOff>
    </xdr:from>
    <xdr:to>
      <xdr:col>126</xdr:col>
      <xdr:colOff>374650</xdr:colOff>
      <xdr:row>4</xdr:row>
      <xdr:rowOff>114300</xdr:rowOff>
    </xdr:to>
    <xdr:sp macro="" textlink="">
      <xdr:nvSpPr>
        <xdr:cNvPr id="7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7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137</xdr:col>
      <xdr:colOff>0</xdr:colOff>
      <xdr:row>2</xdr:row>
      <xdr:rowOff>28575</xdr:rowOff>
    </xdr:from>
    <xdr:to>
      <xdr:col>143</xdr:col>
      <xdr:colOff>107950</xdr:colOff>
      <xdr:row>4</xdr:row>
      <xdr:rowOff>66675</xdr:rowOff>
    </xdr:to>
    <xdr:sp macro="" textlink="">
      <xdr:nvSpPr>
        <xdr:cNvPr id="7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285750</xdr:rowOff>
    </xdr:from>
    <xdr:to>
      <xdr:col>142</xdr:col>
      <xdr:colOff>412750</xdr:colOff>
      <xdr:row>4</xdr:row>
      <xdr:rowOff>114300</xdr:rowOff>
    </xdr:to>
    <xdr:sp macro="" textlink="">
      <xdr:nvSpPr>
        <xdr:cNvPr id="7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285750</xdr:rowOff>
    </xdr:from>
    <xdr:to>
      <xdr:col>142</xdr:col>
      <xdr:colOff>431800</xdr:colOff>
      <xdr:row>4</xdr:row>
      <xdr:rowOff>114300</xdr:rowOff>
    </xdr:to>
    <xdr:sp macro="" textlink="">
      <xdr:nvSpPr>
        <xdr:cNvPr id="7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276225</xdr:rowOff>
    </xdr:from>
    <xdr:to>
      <xdr:col>142</xdr:col>
      <xdr:colOff>374650</xdr:colOff>
      <xdr:row>4</xdr:row>
      <xdr:rowOff>114300</xdr:rowOff>
    </xdr:to>
    <xdr:sp macro="" textlink="">
      <xdr:nvSpPr>
        <xdr:cNvPr id="7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4</xdr:row>
      <xdr:rowOff>363906</xdr:rowOff>
    </xdr:to>
    <xdr:sp macro="" textlink="">
      <xdr:nvSpPr>
        <xdr:cNvPr id="7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137</xdr:col>
      <xdr:colOff>0</xdr:colOff>
      <xdr:row>2</xdr:row>
      <xdr:rowOff>28575</xdr:rowOff>
    </xdr:from>
    <xdr:to>
      <xdr:col>143</xdr:col>
      <xdr:colOff>107950</xdr:colOff>
      <xdr:row>4</xdr:row>
      <xdr:rowOff>66675</xdr:rowOff>
    </xdr:to>
    <xdr:sp macro="" textlink="">
      <xdr:nvSpPr>
        <xdr:cNvPr id="7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285750</xdr:rowOff>
    </xdr:from>
    <xdr:to>
      <xdr:col>142</xdr:col>
      <xdr:colOff>412750</xdr:colOff>
      <xdr:row>4</xdr:row>
      <xdr:rowOff>114300</xdr:rowOff>
    </xdr:to>
    <xdr:sp macro="" textlink="">
      <xdr:nvSpPr>
        <xdr:cNvPr id="7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285750</xdr:rowOff>
    </xdr:from>
    <xdr:to>
      <xdr:col>142</xdr:col>
      <xdr:colOff>431800</xdr:colOff>
      <xdr:row>4</xdr:row>
      <xdr:rowOff>114300</xdr:rowOff>
    </xdr:to>
    <xdr:sp macro="" textlink="">
      <xdr:nvSpPr>
        <xdr:cNvPr id="7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137</xdr:col>
      <xdr:colOff>0</xdr:colOff>
      <xdr:row>2</xdr:row>
      <xdr:rowOff>276225</xdr:rowOff>
    </xdr:from>
    <xdr:to>
      <xdr:col>142</xdr:col>
      <xdr:colOff>374650</xdr:colOff>
      <xdr:row>4</xdr:row>
      <xdr:rowOff>114300</xdr:rowOff>
    </xdr:to>
    <xdr:sp macro="" textlink="">
      <xdr:nvSpPr>
        <xdr:cNvPr id="8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5</xdr:row>
      <xdr:rowOff>361950</xdr:rowOff>
    </xdr:to>
    <xdr:sp macro="" textlink="">
      <xdr:nvSpPr>
        <xdr:cNvPr id="8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146</xdr:col>
      <xdr:colOff>0</xdr:colOff>
      <xdr:row>2</xdr:row>
      <xdr:rowOff>28575</xdr:rowOff>
    </xdr:from>
    <xdr:to>
      <xdr:col>152</xdr:col>
      <xdr:colOff>107949</xdr:colOff>
      <xdr:row>4</xdr:row>
      <xdr:rowOff>66675</xdr:rowOff>
    </xdr:to>
    <xdr:sp macro="" textlink="">
      <xdr:nvSpPr>
        <xdr:cNvPr id="8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285750</xdr:rowOff>
    </xdr:from>
    <xdr:to>
      <xdr:col>151</xdr:col>
      <xdr:colOff>412750</xdr:colOff>
      <xdr:row>4</xdr:row>
      <xdr:rowOff>114300</xdr:rowOff>
    </xdr:to>
    <xdr:sp macro="" textlink="">
      <xdr:nvSpPr>
        <xdr:cNvPr id="8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285750</xdr:rowOff>
    </xdr:from>
    <xdr:to>
      <xdr:col>151</xdr:col>
      <xdr:colOff>431800</xdr:colOff>
      <xdr:row>4</xdr:row>
      <xdr:rowOff>114300</xdr:rowOff>
    </xdr:to>
    <xdr:sp macro="" textlink="">
      <xdr:nvSpPr>
        <xdr:cNvPr id="8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276225</xdr:rowOff>
    </xdr:from>
    <xdr:to>
      <xdr:col>151</xdr:col>
      <xdr:colOff>374650</xdr:colOff>
      <xdr:row>4</xdr:row>
      <xdr:rowOff>114300</xdr:rowOff>
    </xdr:to>
    <xdr:sp macro="" textlink="">
      <xdr:nvSpPr>
        <xdr:cNvPr id="8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</xdr:rowOff>
    </xdr:from>
    <xdr:to>
      <xdr:col>152</xdr:col>
      <xdr:colOff>107949</xdr:colOff>
      <xdr:row>4</xdr:row>
      <xdr:rowOff>66675</xdr:rowOff>
    </xdr:to>
    <xdr:sp macro="" textlink="">
      <xdr:nvSpPr>
        <xdr:cNvPr id="8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285750</xdr:rowOff>
    </xdr:from>
    <xdr:to>
      <xdr:col>151</xdr:col>
      <xdr:colOff>412750</xdr:colOff>
      <xdr:row>4</xdr:row>
      <xdr:rowOff>114300</xdr:rowOff>
    </xdr:to>
    <xdr:sp macro="" textlink="">
      <xdr:nvSpPr>
        <xdr:cNvPr id="8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285750</xdr:rowOff>
    </xdr:from>
    <xdr:to>
      <xdr:col>151</xdr:col>
      <xdr:colOff>431800</xdr:colOff>
      <xdr:row>4</xdr:row>
      <xdr:rowOff>114300</xdr:rowOff>
    </xdr:to>
    <xdr:sp macro="" textlink="">
      <xdr:nvSpPr>
        <xdr:cNvPr id="8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276225</xdr:rowOff>
    </xdr:from>
    <xdr:to>
      <xdr:col>151</xdr:col>
      <xdr:colOff>374650</xdr:colOff>
      <xdr:row>4</xdr:row>
      <xdr:rowOff>114300</xdr:rowOff>
    </xdr:to>
    <xdr:sp macro="" textlink="">
      <xdr:nvSpPr>
        <xdr:cNvPr id="9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</xdr:rowOff>
    </xdr:from>
    <xdr:to>
      <xdr:col>152</xdr:col>
      <xdr:colOff>107949</xdr:colOff>
      <xdr:row>4</xdr:row>
      <xdr:rowOff>66675</xdr:rowOff>
    </xdr:to>
    <xdr:sp macro="" textlink="">
      <xdr:nvSpPr>
        <xdr:cNvPr id="9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285750</xdr:rowOff>
    </xdr:from>
    <xdr:to>
      <xdr:col>151</xdr:col>
      <xdr:colOff>412750</xdr:colOff>
      <xdr:row>4</xdr:row>
      <xdr:rowOff>114300</xdr:rowOff>
    </xdr:to>
    <xdr:sp macro="" textlink="">
      <xdr:nvSpPr>
        <xdr:cNvPr id="9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285750</xdr:rowOff>
    </xdr:from>
    <xdr:to>
      <xdr:col>151</xdr:col>
      <xdr:colOff>431800</xdr:colOff>
      <xdr:row>4</xdr:row>
      <xdr:rowOff>114300</xdr:rowOff>
    </xdr:to>
    <xdr:sp macro="" textlink="">
      <xdr:nvSpPr>
        <xdr:cNvPr id="9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276225</xdr:rowOff>
    </xdr:from>
    <xdr:to>
      <xdr:col>151</xdr:col>
      <xdr:colOff>374650</xdr:colOff>
      <xdr:row>4</xdr:row>
      <xdr:rowOff>114300</xdr:rowOff>
    </xdr:to>
    <xdr:sp macro="" textlink="">
      <xdr:nvSpPr>
        <xdr:cNvPr id="9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</xdr:rowOff>
    </xdr:from>
    <xdr:to>
      <xdr:col>152</xdr:col>
      <xdr:colOff>107949</xdr:colOff>
      <xdr:row>4</xdr:row>
      <xdr:rowOff>66675</xdr:rowOff>
    </xdr:to>
    <xdr:sp macro="" textlink="">
      <xdr:nvSpPr>
        <xdr:cNvPr id="9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285750</xdr:rowOff>
    </xdr:from>
    <xdr:to>
      <xdr:col>151</xdr:col>
      <xdr:colOff>412750</xdr:colOff>
      <xdr:row>4</xdr:row>
      <xdr:rowOff>114300</xdr:rowOff>
    </xdr:to>
    <xdr:sp macro="" textlink="">
      <xdr:nvSpPr>
        <xdr:cNvPr id="9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285750</xdr:rowOff>
    </xdr:from>
    <xdr:to>
      <xdr:col>151</xdr:col>
      <xdr:colOff>431800</xdr:colOff>
      <xdr:row>4</xdr:row>
      <xdr:rowOff>114300</xdr:rowOff>
    </xdr:to>
    <xdr:sp macro="" textlink="">
      <xdr:nvSpPr>
        <xdr:cNvPr id="9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146</xdr:col>
      <xdr:colOff>0</xdr:colOff>
      <xdr:row>2</xdr:row>
      <xdr:rowOff>276225</xdr:rowOff>
    </xdr:from>
    <xdr:to>
      <xdr:col>151</xdr:col>
      <xdr:colOff>374650</xdr:colOff>
      <xdr:row>4</xdr:row>
      <xdr:rowOff>114300</xdr:rowOff>
    </xdr:to>
    <xdr:sp macro="" textlink="">
      <xdr:nvSpPr>
        <xdr:cNvPr id="10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</xdr:rowOff>
    </xdr:from>
    <xdr:to>
      <xdr:col>159</xdr:col>
      <xdr:colOff>107950</xdr:colOff>
      <xdr:row>4</xdr:row>
      <xdr:rowOff>66675</xdr:rowOff>
    </xdr:to>
    <xdr:sp macro="" textlink="">
      <xdr:nvSpPr>
        <xdr:cNvPr id="10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412750</xdr:colOff>
      <xdr:row>4</xdr:row>
      <xdr:rowOff>114300</xdr:rowOff>
    </xdr:to>
    <xdr:sp macro="" textlink="">
      <xdr:nvSpPr>
        <xdr:cNvPr id="10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431800</xdr:colOff>
      <xdr:row>4</xdr:row>
      <xdr:rowOff>114300</xdr:rowOff>
    </xdr:to>
    <xdr:sp macro="" textlink="">
      <xdr:nvSpPr>
        <xdr:cNvPr id="10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276225</xdr:rowOff>
    </xdr:from>
    <xdr:to>
      <xdr:col>158</xdr:col>
      <xdr:colOff>374650</xdr:colOff>
      <xdr:row>4</xdr:row>
      <xdr:rowOff>114300</xdr:rowOff>
    </xdr:to>
    <xdr:sp macro="" textlink="">
      <xdr:nvSpPr>
        <xdr:cNvPr id="10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4</xdr:row>
      <xdr:rowOff>363906</xdr:rowOff>
    </xdr:to>
    <xdr:sp macro="" textlink="">
      <xdr:nvSpPr>
        <xdr:cNvPr id="10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153</xdr:col>
      <xdr:colOff>0</xdr:colOff>
      <xdr:row>2</xdr:row>
      <xdr:rowOff>28575</xdr:rowOff>
    </xdr:from>
    <xdr:to>
      <xdr:col>159</xdr:col>
      <xdr:colOff>107950</xdr:colOff>
      <xdr:row>4</xdr:row>
      <xdr:rowOff>66675</xdr:rowOff>
    </xdr:to>
    <xdr:sp macro="" textlink="">
      <xdr:nvSpPr>
        <xdr:cNvPr id="10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412750</xdr:colOff>
      <xdr:row>4</xdr:row>
      <xdr:rowOff>114300</xdr:rowOff>
    </xdr:to>
    <xdr:sp macro="" textlink="">
      <xdr:nvSpPr>
        <xdr:cNvPr id="10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431800</xdr:colOff>
      <xdr:row>4</xdr:row>
      <xdr:rowOff>114300</xdr:rowOff>
    </xdr:to>
    <xdr:sp macro="" textlink="">
      <xdr:nvSpPr>
        <xdr:cNvPr id="10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276225</xdr:rowOff>
    </xdr:from>
    <xdr:to>
      <xdr:col>158</xdr:col>
      <xdr:colOff>374650</xdr:colOff>
      <xdr:row>4</xdr:row>
      <xdr:rowOff>114300</xdr:rowOff>
    </xdr:to>
    <xdr:sp macro="" textlink="">
      <xdr:nvSpPr>
        <xdr:cNvPr id="11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5</xdr:row>
      <xdr:rowOff>361950</xdr:rowOff>
    </xdr:to>
    <xdr:sp macro="" textlink="">
      <xdr:nvSpPr>
        <xdr:cNvPr id="1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112" name="checksum"/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113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114" name="checksum"/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115" name="checksum"/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117" name="checksum"/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118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119" name="checksum"/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120" name="checksum"/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5</xdr:row>
      <xdr:rowOff>9525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5</xdr:row>
      <xdr:rowOff>9525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41</xdr:col>
      <xdr:colOff>0</xdr:colOff>
      <xdr:row>2</xdr:row>
      <xdr:rowOff>28575</xdr:rowOff>
    </xdr:from>
    <xdr:to>
      <xdr:col>47</xdr:col>
      <xdr:colOff>107950</xdr:colOff>
      <xdr:row>4</xdr:row>
      <xdr:rowOff>66675</xdr:rowOff>
    </xdr:to>
    <xdr:sp macro="" textlink="">
      <xdr:nvSpPr>
        <xdr:cNvPr id="1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412750</xdr:colOff>
      <xdr:row>4</xdr:row>
      <xdr:rowOff>114300</xdr:rowOff>
    </xdr:to>
    <xdr:sp macro="" textlink="">
      <xdr:nvSpPr>
        <xdr:cNvPr id="1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431800</xdr:colOff>
      <xdr:row>4</xdr:row>
      <xdr:rowOff>114300</xdr:rowOff>
    </xdr:to>
    <xdr:sp macro="" textlink="">
      <xdr:nvSpPr>
        <xdr:cNvPr id="1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276225</xdr:rowOff>
    </xdr:from>
    <xdr:to>
      <xdr:col>46</xdr:col>
      <xdr:colOff>374650</xdr:colOff>
      <xdr:row>4</xdr:row>
      <xdr:rowOff>114300</xdr:rowOff>
    </xdr:to>
    <xdr:sp macro="" textlink="">
      <xdr:nvSpPr>
        <xdr:cNvPr id="1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41</xdr:col>
      <xdr:colOff>0</xdr:colOff>
      <xdr:row>2</xdr:row>
      <xdr:rowOff>28575</xdr:rowOff>
    </xdr:from>
    <xdr:to>
      <xdr:col>47</xdr:col>
      <xdr:colOff>107950</xdr:colOff>
      <xdr:row>4</xdr:row>
      <xdr:rowOff>66675</xdr:rowOff>
    </xdr:to>
    <xdr:sp macro="" textlink="">
      <xdr:nvSpPr>
        <xdr:cNvPr id="1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412750</xdr:colOff>
      <xdr:row>4</xdr:row>
      <xdr:rowOff>114300</xdr:rowOff>
    </xdr:to>
    <xdr:sp macro="" textlink="">
      <xdr:nvSpPr>
        <xdr:cNvPr id="1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431800</xdr:colOff>
      <xdr:row>4</xdr:row>
      <xdr:rowOff>114300</xdr:rowOff>
    </xdr:to>
    <xdr:sp macro="" textlink="">
      <xdr:nvSpPr>
        <xdr:cNvPr id="1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276225</xdr:rowOff>
    </xdr:from>
    <xdr:to>
      <xdr:col>46</xdr:col>
      <xdr:colOff>374650</xdr:colOff>
      <xdr:row>4</xdr:row>
      <xdr:rowOff>114300</xdr:rowOff>
    </xdr:to>
    <xdr:sp macro="" textlink="">
      <xdr:nvSpPr>
        <xdr:cNvPr id="2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57</xdr:col>
      <xdr:colOff>0</xdr:colOff>
      <xdr:row>2</xdr:row>
      <xdr:rowOff>28575</xdr:rowOff>
    </xdr:from>
    <xdr:to>
      <xdr:col>63</xdr:col>
      <xdr:colOff>107950</xdr:colOff>
      <xdr:row>4</xdr:row>
      <xdr:rowOff>66675</xdr:rowOff>
    </xdr:to>
    <xdr:sp macro="" textlink="">
      <xdr:nvSpPr>
        <xdr:cNvPr id="2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412750</xdr:colOff>
      <xdr:row>4</xdr:row>
      <xdr:rowOff>114300</xdr:rowOff>
    </xdr:to>
    <xdr:sp macro="" textlink="">
      <xdr:nvSpPr>
        <xdr:cNvPr id="2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431800</xdr:colOff>
      <xdr:row>4</xdr:row>
      <xdr:rowOff>114300</xdr:rowOff>
    </xdr:to>
    <xdr:sp macro="" textlink="">
      <xdr:nvSpPr>
        <xdr:cNvPr id="2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276225</xdr:rowOff>
    </xdr:from>
    <xdr:to>
      <xdr:col>62</xdr:col>
      <xdr:colOff>374650</xdr:colOff>
      <xdr:row>4</xdr:row>
      <xdr:rowOff>114300</xdr:rowOff>
    </xdr:to>
    <xdr:sp macro="" textlink="">
      <xdr:nvSpPr>
        <xdr:cNvPr id="2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57</xdr:col>
      <xdr:colOff>0</xdr:colOff>
      <xdr:row>2</xdr:row>
      <xdr:rowOff>28575</xdr:rowOff>
    </xdr:from>
    <xdr:to>
      <xdr:col>63</xdr:col>
      <xdr:colOff>107950</xdr:colOff>
      <xdr:row>4</xdr:row>
      <xdr:rowOff>66675</xdr:rowOff>
    </xdr:to>
    <xdr:sp macro="" textlink="">
      <xdr:nvSpPr>
        <xdr:cNvPr id="2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412750</xdr:colOff>
      <xdr:row>4</xdr:row>
      <xdr:rowOff>114300</xdr:rowOff>
    </xdr:to>
    <xdr:sp macro="" textlink="">
      <xdr:nvSpPr>
        <xdr:cNvPr id="2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431800</xdr:colOff>
      <xdr:row>4</xdr:row>
      <xdr:rowOff>114300</xdr:rowOff>
    </xdr:to>
    <xdr:sp macro="" textlink="">
      <xdr:nvSpPr>
        <xdr:cNvPr id="2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276225</xdr:rowOff>
    </xdr:from>
    <xdr:to>
      <xdr:col>62</xdr:col>
      <xdr:colOff>374650</xdr:colOff>
      <xdr:row>4</xdr:row>
      <xdr:rowOff>114300</xdr:rowOff>
    </xdr:to>
    <xdr:sp macro="" textlink="">
      <xdr:nvSpPr>
        <xdr:cNvPr id="3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73</xdr:col>
      <xdr:colOff>0</xdr:colOff>
      <xdr:row>2</xdr:row>
      <xdr:rowOff>28575</xdr:rowOff>
    </xdr:from>
    <xdr:to>
      <xdr:col>79</xdr:col>
      <xdr:colOff>107950</xdr:colOff>
      <xdr:row>4</xdr:row>
      <xdr:rowOff>66675</xdr:rowOff>
    </xdr:to>
    <xdr:sp macro="" textlink="">
      <xdr:nvSpPr>
        <xdr:cNvPr id="3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412750</xdr:colOff>
      <xdr:row>4</xdr:row>
      <xdr:rowOff>114300</xdr:rowOff>
    </xdr:to>
    <xdr:sp macro="" textlink="">
      <xdr:nvSpPr>
        <xdr:cNvPr id="3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431800</xdr:colOff>
      <xdr:row>4</xdr:row>
      <xdr:rowOff>114300</xdr:rowOff>
    </xdr:to>
    <xdr:sp macro="" textlink="">
      <xdr:nvSpPr>
        <xdr:cNvPr id="3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276225</xdr:rowOff>
    </xdr:from>
    <xdr:to>
      <xdr:col>78</xdr:col>
      <xdr:colOff>374650</xdr:colOff>
      <xdr:row>4</xdr:row>
      <xdr:rowOff>114300</xdr:rowOff>
    </xdr:to>
    <xdr:sp macro="" textlink="">
      <xdr:nvSpPr>
        <xdr:cNvPr id="3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73</xdr:col>
      <xdr:colOff>0</xdr:colOff>
      <xdr:row>2</xdr:row>
      <xdr:rowOff>28575</xdr:rowOff>
    </xdr:from>
    <xdr:to>
      <xdr:col>79</xdr:col>
      <xdr:colOff>107950</xdr:colOff>
      <xdr:row>4</xdr:row>
      <xdr:rowOff>66675</xdr:rowOff>
    </xdr:to>
    <xdr:sp macro="" textlink="">
      <xdr:nvSpPr>
        <xdr:cNvPr id="3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412750</xdr:colOff>
      <xdr:row>4</xdr:row>
      <xdr:rowOff>114300</xdr:rowOff>
    </xdr:to>
    <xdr:sp macro="" textlink="">
      <xdr:nvSpPr>
        <xdr:cNvPr id="3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431800</xdr:colOff>
      <xdr:row>4</xdr:row>
      <xdr:rowOff>114300</xdr:rowOff>
    </xdr:to>
    <xdr:sp macro="" textlink="">
      <xdr:nvSpPr>
        <xdr:cNvPr id="3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276225</xdr:rowOff>
    </xdr:from>
    <xdr:to>
      <xdr:col>78</xdr:col>
      <xdr:colOff>374650</xdr:colOff>
      <xdr:row>4</xdr:row>
      <xdr:rowOff>114300</xdr:rowOff>
    </xdr:to>
    <xdr:sp macro="" textlink="">
      <xdr:nvSpPr>
        <xdr:cNvPr id="4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89</xdr:col>
      <xdr:colOff>0</xdr:colOff>
      <xdr:row>2</xdr:row>
      <xdr:rowOff>28575</xdr:rowOff>
    </xdr:from>
    <xdr:to>
      <xdr:col>95</xdr:col>
      <xdr:colOff>107950</xdr:colOff>
      <xdr:row>4</xdr:row>
      <xdr:rowOff>66675</xdr:rowOff>
    </xdr:to>
    <xdr:sp macro="" textlink="">
      <xdr:nvSpPr>
        <xdr:cNvPr id="4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412750</xdr:colOff>
      <xdr:row>4</xdr:row>
      <xdr:rowOff>114300</xdr:rowOff>
    </xdr:to>
    <xdr:sp macro="" textlink="">
      <xdr:nvSpPr>
        <xdr:cNvPr id="4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431800</xdr:colOff>
      <xdr:row>4</xdr:row>
      <xdr:rowOff>114300</xdr:rowOff>
    </xdr:to>
    <xdr:sp macro="" textlink="">
      <xdr:nvSpPr>
        <xdr:cNvPr id="4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276225</xdr:rowOff>
    </xdr:from>
    <xdr:to>
      <xdr:col>94</xdr:col>
      <xdr:colOff>374650</xdr:colOff>
      <xdr:row>4</xdr:row>
      <xdr:rowOff>114300</xdr:rowOff>
    </xdr:to>
    <xdr:sp macro="" textlink="">
      <xdr:nvSpPr>
        <xdr:cNvPr id="4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89</xdr:col>
      <xdr:colOff>0</xdr:colOff>
      <xdr:row>2</xdr:row>
      <xdr:rowOff>28575</xdr:rowOff>
    </xdr:from>
    <xdr:to>
      <xdr:col>95</xdr:col>
      <xdr:colOff>107950</xdr:colOff>
      <xdr:row>4</xdr:row>
      <xdr:rowOff>66675</xdr:rowOff>
    </xdr:to>
    <xdr:sp macro="" textlink="">
      <xdr:nvSpPr>
        <xdr:cNvPr id="4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412750</xdr:colOff>
      <xdr:row>4</xdr:row>
      <xdr:rowOff>114300</xdr:rowOff>
    </xdr:to>
    <xdr:sp macro="" textlink="">
      <xdr:nvSpPr>
        <xdr:cNvPr id="4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431800</xdr:colOff>
      <xdr:row>4</xdr:row>
      <xdr:rowOff>114300</xdr:rowOff>
    </xdr:to>
    <xdr:sp macro="" textlink="">
      <xdr:nvSpPr>
        <xdr:cNvPr id="4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276225</xdr:rowOff>
    </xdr:from>
    <xdr:to>
      <xdr:col>94</xdr:col>
      <xdr:colOff>374650</xdr:colOff>
      <xdr:row>4</xdr:row>
      <xdr:rowOff>114300</xdr:rowOff>
    </xdr:to>
    <xdr:sp macro="" textlink="">
      <xdr:nvSpPr>
        <xdr:cNvPr id="5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105</xdr:col>
      <xdr:colOff>0</xdr:colOff>
      <xdr:row>2</xdr:row>
      <xdr:rowOff>28575</xdr:rowOff>
    </xdr:from>
    <xdr:to>
      <xdr:col>111</xdr:col>
      <xdr:colOff>107950</xdr:colOff>
      <xdr:row>4</xdr:row>
      <xdr:rowOff>66675</xdr:rowOff>
    </xdr:to>
    <xdr:sp macro="" textlink="">
      <xdr:nvSpPr>
        <xdr:cNvPr id="5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412750</xdr:colOff>
      <xdr:row>4</xdr:row>
      <xdr:rowOff>114300</xdr:rowOff>
    </xdr:to>
    <xdr:sp macro="" textlink="">
      <xdr:nvSpPr>
        <xdr:cNvPr id="5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431800</xdr:colOff>
      <xdr:row>4</xdr:row>
      <xdr:rowOff>114300</xdr:rowOff>
    </xdr:to>
    <xdr:sp macro="" textlink="">
      <xdr:nvSpPr>
        <xdr:cNvPr id="5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276225</xdr:rowOff>
    </xdr:from>
    <xdr:to>
      <xdr:col>110</xdr:col>
      <xdr:colOff>374650</xdr:colOff>
      <xdr:row>4</xdr:row>
      <xdr:rowOff>114300</xdr:rowOff>
    </xdr:to>
    <xdr:sp macro="" textlink="">
      <xdr:nvSpPr>
        <xdr:cNvPr id="5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5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105</xdr:col>
      <xdr:colOff>0</xdr:colOff>
      <xdr:row>2</xdr:row>
      <xdr:rowOff>28575</xdr:rowOff>
    </xdr:from>
    <xdr:to>
      <xdr:col>111</xdr:col>
      <xdr:colOff>107950</xdr:colOff>
      <xdr:row>4</xdr:row>
      <xdr:rowOff>66675</xdr:rowOff>
    </xdr:to>
    <xdr:sp macro="" textlink="">
      <xdr:nvSpPr>
        <xdr:cNvPr id="5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412750</xdr:colOff>
      <xdr:row>4</xdr:row>
      <xdr:rowOff>114300</xdr:rowOff>
    </xdr:to>
    <xdr:sp macro="" textlink="">
      <xdr:nvSpPr>
        <xdr:cNvPr id="5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285750</xdr:rowOff>
    </xdr:from>
    <xdr:to>
      <xdr:col>110</xdr:col>
      <xdr:colOff>431800</xdr:colOff>
      <xdr:row>4</xdr:row>
      <xdr:rowOff>114300</xdr:rowOff>
    </xdr:to>
    <xdr:sp macro="" textlink="">
      <xdr:nvSpPr>
        <xdr:cNvPr id="5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105</xdr:col>
      <xdr:colOff>0</xdr:colOff>
      <xdr:row>2</xdr:row>
      <xdr:rowOff>276225</xdr:rowOff>
    </xdr:from>
    <xdr:to>
      <xdr:col>110</xdr:col>
      <xdr:colOff>374650</xdr:colOff>
      <xdr:row>4</xdr:row>
      <xdr:rowOff>114300</xdr:rowOff>
    </xdr:to>
    <xdr:sp macro="" textlink="">
      <xdr:nvSpPr>
        <xdr:cNvPr id="6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6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121</xdr:col>
      <xdr:colOff>0</xdr:colOff>
      <xdr:row>2</xdr:row>
      <xdr:rowOff>28575</xdr:rowOff>
    </xdr:from>
    <xdr:to>
      <xdr:col>127</xdr:col>
      <xdr:colOff>107950</xdr:colOff>
      <xdr:row>4</xdr:row>
      <xdr:rowOff>66675</xdr:rowOff>
    </xdr:to>
    <xdr:sp macro="" textlink="">
      <xdr:nvSpPr>
        <xdr:cNvPr id="6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412750</xdr:colOff>
      <xdr:row>4</xdr:row>
      <xdr:rowOff>114300</xdr:rowOff>
    </xdr:to>
    <xdr:sp macro="" textlink="">
      <xdr:nvSpPr>
        <xdr:cNvPr id="6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431800</xdr:colOff>
      <xdr:row>4</xdr:row>
      <xdr:rowOff>114300</xdr:rowOff>
    </xdr:to>
    <xdr:sp macro="" textlink="">
      <xdr:nvSpPr>
        <xdr:cNvPr id="6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276225</xdr:rowOff>
    </xdr:from>
    <xdr:to>
      <xdr:col>126</xdr:col>
      <xdr:colOff>374650</xdr:colOff>
      <xdr:row>4</xdr:row>
      <xdr:rowOff>114300</xdr:rowOff>
    </xdr:to>
    <xdr:sp macro="" textlink="">
      <xdr:nvSpPr>
        <xdr:cNvPr id="6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121</xdr:col>
      <xdr:colOff>0</xdr:colOff>
      <xdr:row>2</xdr:row>
      <xdr:rowOff>28575</xdr:rowOff>
    </xdr:from>
    <xdr:to>
      <xdr:col>127</xdr:col>
      <xdr:colOff>107950</xdr:colOff>
      <xdr:row>4</xdr:row>
      <xdr:rowOff>66675</xdr:rowOff>
    </xdr:to>
    <xdr:sp macro="" textlink="">
      <xdr:nvSpPr>
        <xdr:cNvPr id="6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412750</xdr:colOff>
      <xdr:row>4</xdr:row>
      <xdr:rowOff>114300</xdr:rowOff>
    </xdr:to>
    <xdr:sp macro="" textlink="">
      <xdr:nvSpPr>
        <xdr:cNvPr id="6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285750</xdr:rowOff>
    </xdr:from>
    <xdr:to>
      <xdr:col>126</xdr:col>
      <xdr:colOff>431800</xdr:colOff>
      <xdr:row>4</xdr:row>
      <xdr:rowOff>114300</xdr:rowOff>
    </xdr:to>
    <xdr:sp macro="" textlink="">
      <xdr:nvSpPr>
        <xdr:cNvPr id="6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121</xdr:col>
      <xdr:colOff>0</xdr:colOff>
      <xdr:row>2</xdr:row>
      <xdr:rowOff>276225</xdr:rowOff>
    </xdr:from>
    <xdr:to>
      <xdr:col>126</xdr:col>
      <xdr:colOff>374650</xdr:colOff>
      <xdr:row>4</xdr:row>
      <xdr:rowOff>114300</xdr:rowOff>
    </xdr:to>
    <xdr:sp macro="" textlink="">
      <xdr:nvSpPr>
        <xdr:cNvPr id="7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7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130</xdr:col>
      <xdr:colOff>0</xdr:colOff>
      <xdr:row>2</xdr:row>
      <xdr:rowOff>28575</xdr:rowOff>
    </xdr:from>
    <xdr:to>
      <xdr:col>136</xdr:col>
      <xdr:colOff>87168</xdr:colOff>
      <xdr:row>4</xdr:row>
      <xdr:rowOff>66675</xdr:rowOff>
    </xdr:to>
    <xdr:sp macro="" textlink="">
      <xdr:nvSpPr>
        <xdr:cNvPr id="7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285750</xdr:rowOff>
    </xdr:from>
    <xdr:to>
      <xdr:col>135</xdr:col>
      <xdr:colOff>398895</xdr:colOff>
      <xdr:row>4</xdr:row>
      <xdr:rowOff>114300</xdr:rowOff>
    </xdr:to>
    <xdr:sp macro="" textlink="">
      <xdr:nvSpPr>
        <xdr:cNvPr id="7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285750</xdr:rowOff>
    </xdr:from>
    <xdr:to>
      <xdr:col>135</xdr:col>
      <xdr:colOff>417945</xdr:colOff>
      <xdr:row>4</xdr:row>
      <xdr:rowOff>114300</xdr:rowOff>
    </xdr:to>
    <xdr:sp macro="" textlink="">
      <xdr:nvSpPr>
        <xdr:cNvPr id="7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276225</xdr:rowOff>
    </xdr:from>
    <xdr:to>
      <xdr:col>135</xdr:col>
      <xdr:colOff>360795</xdr:colOff>
      <xdr:row>4</xdr:row>
      <xdr:rowOff>114300</xdr:rowOff>
    </xdr:to>
    <xdr:sp macro="" textlink="">
      <xdr:nvSpPr>
        <xdr:cNvPr id="7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</xdr:rowOff>
    </xdr:from>
    <xdr:to>
      <xdr:col>136</xdr:col>
      <xdr:colOff>87168</xdr:colOff>
      <xdr:row>4</xdr:row>
      <xdr:rowOff>66675</xdr:rowOff>
    </xdr:to>
    <xdr:sp macro="" textlink="">
      <xdr:nvSpPr>
        <xdr:cNvPr id="7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285750</xdr:rowOff>
    </xdr:from>
    <xdr:to>
      <xdr:col>135</xdr:col>
      <xdr:colOff>398895</xdr:colOff>
      <xdr:row>4</xdr:row>
      <xdr:rowOff>114300</xdr:rowOff>
    </xdr:to>
    <xdr:sp macro="" textlink="">
      <xdr:nvSpPr>
        <xdr:cNvPr id="7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285750</xdr:rowOff>
    </xdr:from>
    <xdr:to>
      <xdr:col>135</xdr:col>
      <xdr:colOff>417945</xdr:colOff>
      <xdr:row>4</xdr:row>
      <xdr:rowOff>114300</xdr:rowOff>
    </xdr:to>
    <xdr:sp macro="" textlink="">
      <xdr:nvSpPr>
        <xdr:cNvPr id="7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276225</xdr:rowOff>
    </xdr:from>
    <xdr:to>
      <xdr:col>135</xdr:col>
      <xdr:colOff>360795</xdr:colOff>
      <xdr:row>4</xdr:row>
      <xdr:rowOff>114300</xdr:rowOff>
    </xdr:to>
    <xdr:sp macro="" textlink="">
      <xdr:nvSpPr>
        <xdr:cNvPr id="8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</xdr:rowOff>
    </xdr:from>
    <xdr:to>
      <xdr:col>136</xdr:col>
      <xdr:colOff>87168</xdr:colOff>
      <xdr:row>4</xdr:row>
      <xdr:rowOff>66675</xdr:rowOff>
    </xdr:to>
    <xdr:sp macro="" textlink="">
      <xdr:nvSpPr>
        <xdr:cNvPr id="8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285750</xdr:rowOff>
    </xdr:from>
    <xdr:to>
      <xdr:col>135</xdr:col>
      <xdr:colOff>398895</xdr:colOff>
      <xdr:row>4</xdr:row>
      <xdr:rowOff>114300</xdr:rowOff>
    </xdr:to>
    <xdr:sp macro="" textlink="">
      <xdr:nvSpPr>
        <xdr:cNvPr id="8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285750</xdr:rowOff>
    </xdr:from>
    <xdr:to>
      <xdr:col>135</xdr:col>
      <xdr:colOff>417945</xdr:colOff>
      <xdr:row>4</xdr:row>
      <xdr:rowOff>114300</xdr:rowOff>
    </xdr:to>
    <xdr:sp macro="" textlink="">
      <xdr:nvSpPr>
        <xdr:cNvPr id="8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276225</xdr:rowOff>
    </xdr:from>
    <xdr:to>
      <xdr:col>135</xdr:col>
      <xdr:colOff>360795</xdr:colOff>
      <xdr:row>4</xdr:row>
      <xdr:rowOff>114300</xdr:rowOff>
    </xdr:to>
    <xdr:sp macro="" textlink="">
      <xdr:nvSpPr>
        <xdr:cNvPr id="8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</xdr:rowOff>
    </xdr:from>
    <xdr:to>
      <xdr:col>136</xdr:col>
      <xdr:colOff>87168</xdr:colOff>
      <xdr:row>4</xdr:row>
      <xdr:rowOff>66675</xdr:rowOff>
    </xdr:to>
    <xdr:sp macro="" textlink="">
      <xdr:nvSpPr>
        <xdr:cNvPr id="8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285750</xdr:rowOff>
    </xdr:from>
    <xdr:to>
      <xdr:col>135</xdr:col>
      <xdr:colOff>398895</xdr:colOff>
      <xdr:row>4</xdr:row>
      <xdr:rowOff>114300</xdr:rowOff>
    </xdr:to>
    <xdr:sp macro="" textlink="">
      <xdr:nvSpPr>
        <xdr:cNvPr id="8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285750</xdr:rowOff>
    </xdr:from>
    <xdr:to>
      <xdr:col>135</xdr:col>
      <xdr:colOff>417945</xdr:colOff>
      <xdr:row>4</xdr:row>
      <xdr:rowOff>114300</xdr:rowOff>
    </xdr:to>
    <xdr:sp macro="" textlink="">
      <xdr:nvSpPr>
        <xdr:cNvPr id="8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130</xdr:col>
      <xdr:colOff>0</xdr:colOff>
      <xdr:row>2</xdr:row>
      <xdr:rowOff>276225</xdr:rowOff>
    </xdr:from>
    <xdr:to>
      <xdr:col>135</xdr:col>
      <xdr:colOff>360795</xdr:colOff>
      <xdr:row>4</xdr:row>
      <xdr:rowOff>114300</xdr:rowOff>
    </xdr:to>
    <xdr:sp macro="" textlink="">
      <xdr:nvSpPr>
        <xdr:cNvPr id="9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</xdr:rowOff>
    </xdr:from>
    <xdr:to>
      <xdr:col>159</xdr:col>
      <xdr:colOff>107949</xdr:colOff>
      <xdr:row>4</xdr:row>
      <xdr:rowOff>66675</xdr:rowOff>
    </xdr:to>
    <xdr:sp macro="" textlink="">
      <xdr:nvSpPr>
        <xdr:cNvPr id="9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412749</xdr:colOff>
      <xdr:row>4</xdr:row>
      <xdr:rowOff>114300</xdr:rowOff>
    </xdr:to>
    <xdr:sp macro="" textlink="">
      <xdr:nvSpPr>
        <xdr:cNvPr id="9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431799</xdr:colOff>
      <xdr:row>4</xdr:row>
      <xdr:rowOff>114300</xdr:rowOff>
    </xdr:to>
    <xdr:sp macro="" textlink="">
      <xdr:nvSpPr>
        <xdr:cNvPr id="9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276225</xdr:rowOff>
    </xdr:from>
    <xdr:to>
      <xdr:col>158</xdr:col>
      <xdr:colOff>374649</xdr:colOff>
      <xdr:row>4</xdr:row>
      <xdr:rowOff>114300</xdr:rowOff>
    </xdr:to>
    <xdr:sp macro="" textlink="">
      <xdr:nvSpPr>
        <xdr:cNvPr id="9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4</xdr:row>
      <xdr:rowOff>363906</xdr:rowOff>
    </xdr:to>
    <xdr:sp macro="" textlink="">
      <xdr:nvSpPr>
        <xdr:cNvPr id="9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153</xdr:col>
      <xdr:colOff>0</xdr:colOff>
      <xdr:row>2</xdr:row>
      <xdr:rowOff>28575</xdr:rowOff>
    </xdr:from>
    <xdr:to>
      <xdr:col>159</xdr:col>
      <xdr:colOff>107949</xdr:colOff>
      <xdr:row>4</xdr:row>
      <xdr:rowOff>66675</xdr:rowOff>
    </xdr:to>
    <xdr:sp macro="" textlink="">
      <xdr:nvSpPr>
        <xdr:cNvPr id="9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412749</xdr:colOff>
      <xdr:row>4</xdr:row>
      <xdr:rowOff>114300</xdr:rowOff>
    </xdr:to>
    <xdr:sp macro="" textlink="">
      <xdr:nvSpPr>
        <xdr:cNvPr id="9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285750</xdr:rowOff>
    </xdr:from>
    <xdr:to>
      <xdr:col>158</xdr:col>
      <xdr:colOff>431799</xdr:colOff>
      <xdr:row>4</xdr:row>
      <xdr:rowOff>114300</xdr:rowOff>
    </xdr:to>
    <xdr:sp macro="" textlink="">
      <xdr:nvSpPr>
        <xdr:cNvPr id="9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153</xdr:col>
      <xdr:colOff>0</xdr:colOff>
      <xdr:row>2</xdr:row>
      <xdr:rowOff>276225</xdr:rowOff>
    </xdr:from>
    <xdr:to>
      <xdr:col>158</xdr:col>
      <xdr:colOff>374649</xdr:colOff>
      <xdr:row>4</xdr:row>
      <xdr:rowOff>114300</xdr:rowOff>
    </xdr:to>
    <xdr:sp macro="" textlink="">
      <xdr:nvSpPr>
        <xdr:cNvPr id="10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5</xdr:row>
      <xdr:rowOff>361950</xdr:rowOff>
    </xdr:to>
    <xdr:sp macro="" textlink="">
      <xdr:nvSpPr>
        <xdr:cNvPr id="10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162</xdr:col>
      <xdr:colOff>0</xdr:colOff>
      <xdr:row>2</xdr:row>
      <xdr:rowOff>28575</xdr:rowOff>
    </xdr:from>
    <xdr:to>
      <xdr:col>174</xdr:col>
      <xdr:colOff>315768</xdr:colOff>
      <xdr:row>4</xdr:row>
      <xdr:rowOff>66675</xdr:rowOff>
    </xdr:to>
    <xdr:sp macro="" textlink="">
      <xdr:nvSpPr>
        <xdr:cNvPr id="10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162</xdr:col>
      <xdr:colOff>0</xdr:colOff>
      <xdr:row>2</xdr:row>
      <xdr:rowOff>285750</xdr:rowOff>
    </xdr:from>
    <xdr:to>
      <xdr:col>172</xdr:col>
      <xdr:colOff>585931</xdr:colOff>
      <xdr:row>4</xdr:row>
      <xdr:rowOff>114300</xdr:rowOff>
    </xdr:to>
    <xdr:sp macro="" textlink="">
      <xdr:nvSpPr>
        <xdr:cNvPr id="10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162</xdr:col>
      <xdr:colOff>0</xdr:colOff>
      <xdr:row>2</xdr:row>
      <xdr:rowOff>285750</xdr:rowOff>
    </xdr:from>
    <xdr:to>
      <xdr:col>173</xdr:col>
      <xdr:colOff>1731</xdr:colOff>
      <xdr:row>4</xdr:row>
      <xdr:rowOff>114300</xdr:rowOff>
    </xdr:to>
    <xdr:sp macro="" textlink="">
      <xdr:nvSpPr>
        <xdr:cNvPr id="10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162</xdr:col>
      <xdr:colOff>0</xdr:colOff>
      <xdr:row>2</xdr:row>
      <xdr:rowOff>276225</xdr:rowOff>
    </xdr:from>
    <xdr:to>
      <xdr:col>172</xdr:col>
      <xdr:colOff>547831</xdr:colOff>
      <xdr:row>4</xdr:row>
      <xdr:rowOff>114300</xdr:rowOff>
    </xdr:to>
    <xdr:sp macro="" textlink="">
      <xdr:nvSpPr>
        <xdr:cNvPr id="10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161</xdr:col>
      <xdr:colOff>603250</xdr:colOff>
      <xdr:row>2</xdr:row>
      <xdr:rowOff>60325</xdr:rowOff>
    </xdr:from>
    <xdr:to>
      <xdr:col>173</xdr:col>
      <xdr:colOff>268143</xdr:colOff>
      <xdr:row>4</xdr:row>
      <xdr:rowOff>98425</xdr:rowOff>
    </xdr:to>
    <xdr:sp macro="" textlink="">
      <xdr:nvSpPr>
        <xdr:cNvPr id="107" name="checksum"/>
        <xdr:cNvSpPr txBox="1">
          <a:spLocks noChangeArrowheads="1"/>
        </xdr:cNvSpPr>
      </xdr:nvSpPr>
      <xdr:spPr bwMode="auto">
        <a:xfrm>
          <a:off x="202184000" y="504825"/>
          <a:ext cx="7554768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162</xdr:col>
      <xdr:colOff>0</xdr:colOff>
      <xdr:row>2</xdr:row>
      <xdr:rowOff>285750</xdr:rowOff>
    </xdr:from>
    <xdr:to>
      <xdr:col>172</xdr:col>
      <xdr:colOff>585931</xdr:colOff>
      <xdr:row>4</xdr:row>
      <xdr:rowOff>114300</xdr:rowOff>
    </xdr:to>
    <xdr:sp macro="" textlink="">
      <xdr:nvSpPr>
        <xdr:cNvPr id="10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162</xdr:col>
      <xdr:colOff>0</xdr:colOff>
      <xdr:row>2</xdr:row>
      <xdr:rowOff>285750</xdr:rowOff>
    </xdr:from>
    <xdr:to>
      <xdr:col>173</xdr:col>
      <xdr:colOff>1731</xdr:colOff>
      <xdr:row>4</xdr:row>
      <xdr:rowOff>114300</xdr:rowOff>
    </xdr:to>
    <xdr:sp macro="" textlink="">
      <xdr:nvSpPr>
        <xdr:cNvPr id="10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162</xdr:col>
      <xdr:colOff>0</xdr:colOff>
      <xdr:row>2</xdr:row>
      <xdr:rowOff>276225</xdr:rowOff>
    </xdr:from>
    <xdr:to>
      <xdr:col>172</xdr:col>
      <xdr:colOff>547831</xdr:colOff>
      <xdr:row>4</xdr:row>
      <xdr:rowOff>114300</xdr:rowOff>
    </xdr:to>
    <xdr:sp macro="" textlink="">
      <xdr:nvSpPr>
        <xdr:cNvPr id="11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112" name="checksum"/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113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114" name="checksum"/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115" name="checksum"/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117" name="checksum"/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118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119" name="checksum"/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120" name="checksum"/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137</xdr:col>
      <xdr:colOff>0</xdr:colOff>
      <xdr:row>2</xdr:row>
      <xdr:rowOff>28575</xdr:rowOff>
    </xdr:from>
    <xdr:ext cx="7755659" cy="536864"/>
    <xdr:sp macro="" textlink="">
      <xdr:nvSpPr>
        <xdr:cNvPr id="142" name="checksum"/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0</xdr:colOff>
      <xdr:row>2</xdr:row>
      <xdr:rowOff>285750</xdr:rowOff>
    </xdr:from>
    <xdr:ext cx="6785841" cy="365414"/>
    <xdr:sp macro="" textlink="">
      <xdr:nvSpPr>
        <xdr:cNvPr id="143" name="checksum"/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0</xdr:colOff>
      <xdr:row>2</xdr:row>
      <xdr:rowOff>285750</xdr:rowOff>
    </xdr:from>
    <xdr:ext cx="6804891" cy="365414"/>
    <xdr:sp macro="" textlink="">
      <xdr:nvSpPr>
        <xdr:cNvPr id="144" name="checksum"/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0</xdr:colOff>
      <xdr:row>2</xdr:row>
      <xdr:rowOff>276225</xdr:rowOff>
    </xdr:from>
    <xdr:ext cx="6747741" cy="359699"/>
    <xdr:sp macro="" textlink="">
      <xdr:nvSpPr>
        <xdr:cNvPr id="145" name="checksum"/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131</xdr:col>
      <xdr:colOff>0</xdr:colOff>
      <xdr:row>2</xdr:row>
      <xdr:rowOff>0</xdr:rowOff>
    </xdr:from>
    <xdr:to>
      <xdr:col>131</xdr:col>
      <xdr:colOff>0</xdr:colOff>
      <xdr:row>4</xdr:row>
      <xdr:rowOff>363906</xdr:rowOff>
    </xdr:to>
    <xdr:sp macro="" textlink="">
      <xdr:nvSpPr>
        <xdr:cNvPr id="14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84002218" y="415636"/>
          <a:ext cx="0" cy="7559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137</xdr:col>
      <xdr:colOff>0</xdr:colOff>
      <xdr:row>2</xdr:row>
      <xdr:rowOff>28575</xdr:rowOff>
    </xdr:from>
    <xdr:ext cx="7755659" cy="536864"/>
    <xdr:sp macro="" textlink="">
      <xdr:nvSpPr>
        <xdr:cNvPr id="147" name="checksum"/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0</xdr:colOff>
      <xdr:row>2</xdr:row>
      <xdr:rowOff>285750</xdr:rowOff>
    </xdr:from>
    <xdr:ext cx="6785841" cy="365414"/>
    <xdr:sp macro="" textlink="">
      <xdr:nvSpPr>
        <xdr:cNvPr id="148" name="checksum"/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0</xdr:colOff>
      <xdr:row>2</xdr:row>
      <xdr:rowOff>285750</xdr:rowOff>
    </xdr:from>
    <xdr:ext cx="6804891" cy="365414"/>
    <xdr:sp macro="" textlink="">
      <xdr:nvSpPr>
        <xdr:cNvPr id="149" name="checksum"/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0</xdr:colOff>
      <xdr:row>2</xdr:row>
      <xdr:rowOff>276225</xdr:rowOff>
    </xdr:from>
    <xdr:ext cx="6747741" cy="359699"/>
    <xdr:sp macro="" textlink="">
      <xdr:nvSpPr>
        <xdr:cNvPr id="150" name="checksum"/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131</xdr:col>
      <xdr:colOff>0</xdr:colOff>
      <xdr:row>2</xdr:row>
      <xdr:rowOff>0</xdr:rowOff>
    </xdr:from>
    <xdr:to>
      <xdr:col>131</xdr:col>
      <xdr:colOff>0</xdr:colOff>
      <xdr:row>5</xdr:row>
      <xdr:rowOff>361950</xdr:rowOff>
    </xdr:to>
    <xdr:sp macro="" textlink="">
      <xdr:nvSpPr>
        <xdr:cNvPr id="15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84002218" y="415636"/>
          <a:ext cx="0" cy="97917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5</xdr:row>
      <xdr:rowOff>9525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107950</xdr:colOff>
      <xdr:row>5</xdr:row>
      <xdr:rowOff>9525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41</xdr:col>
      <xdr:colOff>0</xdr:colOff>
      <xdr:row>2</xdr:row>
      <xdr:rowOff>28575</xdr:rowOff>
    </xdr:from>
    <xdr:to>
      <xdr:col>47</xdr:col>
      <xdr:colOff>107950</xdr:colOff>
      <xdr:row>4</xdr:row>
      <xdr:rowOff>66675</xdr:rowOff>
    </xdr:to>
    <xdr:sp macro="" textlink="">
      <xdr:nvSpPr>
        <xdr:cNvPr id="1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412750</xdr:colOff>
      <xdr:row>4</xdr:row>
      <xdr:rowOff>114300</xdr:rowOff>
    </xdr:to>
    <xdr:sp macro="" textlink="">
      <xdr:nvSpPr>
        <xdr:cNvPr id="1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431800</xdr:colOff>
      <xdr:row>4</xdr:row>
      <xdr:rowOff>114300</xdr:rowOff>
    </xdr:to>
    <xdr:sp macro="" textlink="">
      <xdr:nvSpPr>
        <xdr:cNvPr id="1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276225</xdr:rowOff>
    </xdr:from>
    <xdr:to>
      <xdr:col>46</xdr:col>
      <xdr:colOff>374650</xdr:colOff>
      <xdr:row>4</xdr:row>
      <xdr:rowOff>114300</xdr:rowOff>
    </xdr:to>
    <xdr:sp macro="" textlink="">
      <xdr:nvSpPr>
        <xdr:cNvPr id="1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41</xdr:col>
      <xdr:colOff>0</xdr:colOff>
      <xdr:row>2</xdr:row>
      <xdr:rowOff>28575</xdr:rowOff>
    </xdr:from>
    <xdr:to>
      <xdr:col>47</xdr:col>
      <xdr:colOff>107950</xdr:colOff>
      <xdr:row>4</xdr:row>
      <xdr:rowOff>66675</xdr:rowOff>
    </xdr:to>
    <xdr:sp macro="" textlink="">
      <xdr:nvSpPr>
        <xdr:cNvPr id="1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412750</xdr:colOff>
      <xdr:row>4</xdr:row>
      <xdr:rowOff>114300</xdr:rowOff>
    </xdr:to>
    <xdr:sp macro="" textlink="">
      <xdr:nvSpPr>
        <xdr:cNvPr id="1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431800</xdr:colOff>
      <xdr:row>4</xdr:row>
      <xdr:rowOff>114300</xdr:rowOff>
    </xdr:to>
    <xdr:sp macro="" textlink="">
      <xdr:nvSpPr>
        <xdr:cNvPr id="1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276225</xdr:rowOff>
    </xdr:from>
    <xdr:to>
      <xdr:col>46</xdr:col>
      <xdr:colOff>374650</xdr:colOff>
      <xdr:row>4</xdr:row>
      <xdr:rowOff>114300</xdr:rowOff>
    </xdr:to>
    <xdr:sp macro="" textlink="">
      <xdr:nvSpPr>
        <xdr:cNvPr id="2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31</xdr:col>
      <xdr:colOff>107951</xdr:colOff>
      <xdr:row>5</xdr:row>
      <xdr:rowOff>9525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107951</xdr:colOff>
      <xdr:row>5</xdr:row>
      <xdr:rowOff>9525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180975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180975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180975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41</xdr:col>
      <xdr:colOff>0</xdr:colOff>
      <xdr:row>2</xdr:row>
      <xdr:rowOff>28575</xdr:rowOff>
    </xdr:from>
    <xdr:to>
      <xdr:col>47</xdr:col>
      <xdr:colOff>107951</xdr:colOff>
      <xdr:row>4</xdr:row>
      <xdr:rowOff>66675</xdr:rowOff>
    </xdr:to>
    <xdr:sp macro="" textlink="">
      <xdr:nvSpPr>
        <xdr:cNvPr id="1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412751</xdr:colOff>
      <xdr:row>4</xdr:row>
      <xdr:rowOff>114300</xdr:rowOff>
    </xdr:to>
    <xdr:sp macro="" textlink="">
      <xdr:nvSpPr>
        <xdr:cNvPr id="1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431801</xdr:colOff>
      <xdr:row>4</xdr:row>
      <xdr:rowOff>114300</xdr:rowOff>
    </xdr:to>
    <xdr:sp macro="" textlink="">
      <xdr:nvSpPr>
        <xdr:cNvPr id="1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276225</xdr:rowOff>
    </xdr:from>
    <xdr:to>
      <xdr:col>46</xdr:col>
      <xdr:colOff>374651</xdr:colOff>
      <xdr:row>4</xdr:row>
      <xdr:rowOff>114300</xdr:rowOff>
    </xdr:to>
    <xdr:sp macro="" textlink="">
      <xdr:nvSpPr>
        <xdr:cNvPr id="1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41</xdr:col>
      <xdr:colOff>0</xdr:colOff>
      <xdr:row>2</xdr:row>
      <xdr:rowOff>28575</xdr:rowOff>
    </xdr:from>
    <xdr:to>
      <xdr:col>47</xdr:col>
      <xdr:colOff>107951</xdr:colOff>
      <xdr:row>4</xdr:row>
      <xdr:rowOff>66675</xdr:rowOff>
    </xdr:to>
    <xdr:sp macro="" textlink="">
      <xdr:nvSpPr>
        <xdr:cNvPr id="1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412751</xdr:colOff>
      <xdr:row>4</xdr:row>
      <xdr:rowOff>114300</xdr:rowOff>
    </xdr:to>
    <xdr:sp macro="" textlink="">
      <xdr:nvSpPr>
        <xdr:cNvPr id="1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285750</xdr:rowOff>
    </xdr:from>
    <xdr:to>
      <xdr:col>46</xdr:col>
      <xdr:colOff>431801</xdr:colOff>
      <xdr:row>4</xdr:row>
      <xdr:rowOff>114300</xdr:rowOff>
    </xdr:to>
    <xdr:sp macro="" textlink="">
      <xdr:nvSpPr>
        <xdr:cNvPr id="1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41</xdr:col>
      <xdr:colOff>0</xdr:colOff>
      <xdr:row>2</xdr:row>
      <xdr:rowOff>276225</xdr:rowOff>
    </xdr:from>
    <xdr:to>
      <xdr:col>46</xdr:col>
      <xdr:colOff>374651</xdr:colOff>
      <xdr:row>4</xdr:row>
      <xdr:rowOff>114300</xdr:rowOff>
    </xdr:to>
    <xdr:sp macro="" textlink="">
      <xdr:nvSpPr>
        <xdr:cNvPr id="2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57</xdr:col>
      <xdr:colOff>0</xdr:colOff>
      <xdr:row>2</xdr:row>
      <xdr:rowOff>28575</xdr:rowOff>
    </xdr:from>
    <xdr:to>
      <xdr:col>63</xdr:col>
      <xdr:colOff>107950</xdr:colOff>
      <xdr:row>4</xdr:row>
      <xdr:rowOff>66675</xdr:rowOff>
    </xdr:to>
    <xdr:sp macro="" textlink="">
      <xdr:nvSpPr>
        <xdr:cNvPr id="2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412751</xdr:colOff>
      <xdr:row>4</xdr:row>
      <xdr:rowOff>114300</xdr:rowOff>
    </xdr:to>
    <xdr:sp macro="" textlink="">
      <xdr:nvSpPr>
        <xdr:cNvPr id="2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431801</xdr:colOff>
      <xdr:row>4</xdr:row>
      <xdr:rowOff>114300</xdr:rowOff>
    </xdr:to>
    <xdr:sp macro="" textlink="">
      <xdr:nvSpPr>
        <xdr:cNvPr id="2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276225</xdr:rowOff>
    </xdr:from>
    <xdr:to>
      <xdr:col>62</xdr:col>
      <xdr:colOff>374651</xdr:colOff>
      <xdr:row>4</xdr:row>
      <xdr:rowOff>114300</xdr:rowOff>
    </xdr:to>
    <xdr:sp macro="" textlink="">
      <xdr:nvSpPr>
        <xdr:cNvPr id="2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57</xdr:col>
      <xdr:colOff>0</xdr:colOff>
      <xdr:row>2</xdr:row>
      <xdr:rowOff>28575</xdr:rowOff>
    </xdr:from>
    <xdr:to>
      <xdr:col>63</xdr:col>
      <xdr:colOff>107950</xdr:colOff>
      <xdr:row>4</xdr:row>
      <xdr:rowOff>66675</xdr:rowOff>
    </xdr:to>
    <xdr:sp macro="" textlink="">
      <xdr:nvSpPr>
        <xdr:cNvPr id="2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412751</xdr:colOff>
      <xdr:row>4</xdr:row>
      <xdr:rowOff>114300</xdr:rowOff>
    </xdr:to>
    <xdr:sp macro="" textlink="">
      <xdr:nvSpPr>
        <xdr:cNvPr id="2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285750</xdr:rowOff>
    </xdr:from>
    <xdr:to>
      <xdr:col>62</xdr:col>
      <xdr:colOff>431801</xdr:colOff>
      <xdr:row>4</xdr:row>
      <xdr:rowOff>114300</xdr:rowOff>
    </xdr:to>
    <xdr:sp macro="" textlink="">
      <xdr:nvSpPr>
        <xdr:cNvPr id="2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0</xdr:colOff>
      <xdr:row>2</xdr:row>
      <xdr:rowOff>276225</xdr:rowOff>
    </xdr:from>
    <xdr:to>
      <xdr:col>62</xdr:col>
      <xdr:colOff>374651</xdr:colOff>
      <xdr:row>4</xdr:row>
      <xdr:rowOff>114300</xdr:rowOff>
    </xdr:to>
    <xdr:sp macro="" textlink="">
      <xdr:nvSpPr>
        <xdr:cNvPr id="3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73</xdr:col>
      <xdr:colOff>0</xdr:colOff>
      <xdr:row>2</xdr:row>
      <xdr:rowOff>28575</xdr:rowOff>
    </xdr:from>
    <xdr:to>
      <xdr:col>79</xdr:col>
      <xdr:colOff>107950</xdr:colOff>
      <xdr:row>4</xdr:row>
      <xdr:rowOff>66675</xdr:rowOff>
    </xdr:to>
    <xdr:sp macro="" textlink="">
      <xdr:nvSpPr>
        <xdr:cNvPr id="3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412750</xdr:colOff>
      <xdr:row>4</xdr:row>
      <xdr:rowOff>114300</xdr:rowOff>
    </xdr:to>
    <xdr:sp macro="" textlink="">
      <xdr:nvSpPr>
        <xdr:cNvPr id="3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431800</xdr:colOff>
      <xdr:row>4</xdr:row>
      <xdr:rowOff>114300</xdr:rowOff>
    </xdr:to>
    <xdr:sp macro="" textlink="">
      <xdr:nvSpPr>
        <xdr:cNvPr id="3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276225</xdr:rowOff>
    </xdr:from>
    <xdr:to>
      <xdr:col>78</xdr:col>
      <xdr:colOff>374650</xdr:colOff>
      <xdr:row>4</xdr:row>
      <xdr:rowOff>114300</xdr:rowOff>
    </xdr:to>
    <xdr:sp macro="" textlink="">
      <xdr:nvSpPr>
        <xdr:cNvPr id="3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73</xdr:col>
      <xdr:colOff>0</xdr:colOff>
      <xdr:row>2</xdr:row>
      <xdr:rowOff>28575</xdr:rowOff>
    </xdr:from>
    <xdr:to>
      <xdr:col>79</xdr:col>
      <xdr:colOff>107950</xdr:colOff>
      <xdr:row>4</xdr:row>
      <xdr:rowOff>66675</xdr:rowOff>
    </xdr:to>
    <xdr:sp macro="" textlink="">
      <xdr:nvSpPr>
        <xdr:cNvPr id="3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412750</xdr:colOff>
      <xdr:row>4</xdr:row>
      <xdr:rowOff>114300</xdr:rowOff>
    </xdr:to>
    <xdr:sp macro="" textlink="">
      <xdr:nvSpPr>
        <xdr:cNvPr id="3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285750</xdr:rowOff>
    </xdr:from>
    <xdr:to>
      <xdr:col>78</xdr:col>
      <xdr:colOff>431800</xdr:colOff>
      <xdr:row>4</xdr:row>
      <xdr:rowOff>114300</xdr:rowOff>
    </xdr:to>
    <xdr:sp macro="" textlink="">
      <xdr:nvSpPr>
        <xdr:cNvPr id="3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73</xdr:col>
      <xdr:colOff>0</xdr:colOff>
      <xdr:row>2</xdr:row>
      <xdr:rowOff>276225</xdr:rowOff>
    </xdr:from>
    <xdr:to>
      <xdr:col>78</xdr:col>
      <xdr:colOff>374650</xdr:colOff>
      <xdr:row>4</xdr:row>
      <xdr:rowOff>114300</xdr:rowOff>
    </xdr:to>
    <xdr:sp macro="" textlink="">
      <xdr:nvSpPr>
        <xdr:cNvPr id="4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89</xdr:col>
      <xdr:colOff>0</xdr:colOff>
      <xdr:row>2</xdr:row>
      <xdr:rowOff>28575</xdr:rowOff>
    </xdr:from>
    <xdr:to>
      <xdr:col>95</xdr:col>
      <xdr:colOff>107950</xdr:colOff>
      <xdr:row>4</xdr:row>
      <xdr:rowOff>66675</xdr:rowOff>
    </xdr:to>
    <xdr:sp macro="" textlink="">
      <xdr:nvSpPr>
        <xdr:cNvPr id="42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412750</xdr:colOff>
      <xdr:row>4</xdr:row>
      <xdr:rowOff>114300</xdr:rowOff>
    </xdr:to>
    <xdr:sp macro="" textlink="">
      <xdr:nvSpPr>
        <xdr:cNvPr id="43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431800</xdr:colOff>
      <xdr:row>4</xdr:row>
      <xdr:rowOff>114300</xdr:rowOff>
    </xdr:to>
    <xdr:sp macro="" textlink="">
      <xdr:nvSpPr>
        <xdr:cNvPr id="44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276225</xdr:rowOff>
    </xdr:from>
    <xdr:to>
      <xdr:col>94</xdr:col>
      <xdr:colOff>374650</xdr:colOff>
      <xdr:row>4</xdr:row>
      <xdr:rowOff>114300</xdr:rowOff>
    </xdr:to>
    <xdr:sp macro="" textlink="">
      <xdr:nvSpPr>
        <xdr:cNvPr id="45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89</xdr:col>
      <xdr:colOff>0</xdr:colOff>
      <xdr:row>2</xdr:row>
      <xdr:rowOff>28575</xdr:rowOff>
    </xdr:from>
    <xdr:to>
      <xdr:col>95</xdr:col>
      <xdr:colOff>107950</xdr:colOff>
      <xdr:row>4</xdr:row>
      <xdr:rowOff>66675</xdr:rowOff>
    </xdr:to>
    <xdr:sp macro="" textlink="">
      <xdr:nvSpPr>
        <xdr:cNvPr id="47" name="checksum"/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412750</xdr:colOff>
      <xdr:row>4</xdr:row>
      <xdr:rowOff>114300</xdr:rowOff>
    </xdr:to>
    <xdr:sp macro="" textlink="">
      <xdr:nvSpPr>
        <xdr:cNvPr id="48" name="checksum"/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285750</xdr:rowOff>
    </xdr:from>
    <xdr:to>
      <xdr:col>94</xdr:col>
      <xdr:colOff>431800</xdr:colOff>
      <xdr:row>4</xdr:row>
      <xdr:rowOff>114300</xdr:rowOff>
    </xdr:to>
    <xdr:sp macro="" textlink="">
      <xdr:nvSpPr>
        <xdr:cNvPr id="49" name="checksum"/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89</xdr:col>
      <xdr:colOff>0</xdr:colOff>
      <xdr:row>2</xdr:row>
      <xdr:rowOff>276225</xdr:rowOff>
    </xdr:from>
    <xdr:to>
      <xdr:col>94</xdr:col>
      <xdr:colOff>374650</xdr:colOff>
      <xdr:row>4</xdr:row>
      <xdr:rowOff>114300</xdr:rowOff>
    </xdr:to>
    <xdr:sp macro="" textlink="">
      <xdr:nvSpPr>
        <xdr:cNvPr id="50" name="checksum"/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5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6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62" name="checksum"/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63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64" name="checksum"/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65" name="checksum"/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67" name="checksum"/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34925</xdr:rowOff>
    </xdr:to>
    <xdr:sp macro="" textlink="">
      <xdr:nvSpPr>
        <xdr:cNvPr id="68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34925</xdr:rowOff>
    </xdr:to>
    <xdr:sp macro="" textlink="">
      <xdr:nvSpPr>
        <xdr:cNvPr id="69" name="checksum"/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34925</xdr:rowOff>
    </xdr:to>
    <xdr:sp macro="" textlink="">
      <xdr:nvSpPr>
        <xdr:cNvPr id="70" name="checksum"/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7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579620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579620" y="381000"/>
          <a:ext cx="0" cy="11620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89154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89154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179</xdr:col>
      <xdr:colOff>0</xdr:colOff>
      <xdr:row>2</xdr:row>
      <xdr:rowOff>0</xdr:rowOff>
    </xdr:from>
    <xdr:to>
      <xdr:col>179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179</xdr:col>
      <xdr:colOff>0</xdr:colOff>
      <xdr:row>2</xdr:row>
      <xdr:rowOff>0</xdr:rowOff>
    </xdr:from>
    <xdr:to>
      <xdr:col>179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211</xdr:col>
      <xdr:colOff>0</xdr:colOff>
      <xdr:row>2</xdr:row>
      <xdr:rowOff>0</xdr:rowOff>
    </xdr:from>
    <xdr:to>
      <xdr:col>211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211</xdr:col>
      <xdr:colOff>467590</xdr:colOff>
      <xdr:row>7</xdr:row>
      <xdr:rowOff>32039</xdr:rowOff>
    </xdr:from>
    <xdr:to>
      <xdr:col>216</xdr:col>
      <xdr:colOff>899390</xdr:colOff>
      <xdr:row>9</xdr:row>
      <xdr:rowOff>10391</xdr:rowOff>
    </xdr:to>
    <xdr:sp macro="" textlink="">
      <xdr:nvSpPr>
        <xdr:cNvPr id="39" name="checksum"/>
        <xdr:cNvSpPr txBox="1">
          <a:spLocks noChangeArrowheads="1"/>
        </xdr:cNvSpPr>
      </xdr:nvSpPr>
      <xdr:spPr bwMode="auto">
        <a:xfrm>
          <a:off x="103216363" y="1677266"/>
          <a:ext cx="6666346" cy="376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211</xdr:col>
      <xdr:colOff>0</xdr:colOff>
      <xdr:row>2</xdr:row>
      <xdr:rowOff>0</xdr:rowOff>
    </xdr:from>
    <xdr:to>
      <xdr:col>211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806450</xdr:rowOff>
    </xdr:to>
    <xdr:sp macro="" textlink="">
      <xdr:nvSpPr>
        <xdr:cNvPr id="42" name="checksum"/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412751</xdr:colOff>
      <xdr:row>9</xdr:row>
      <xdr:rowOff>34925</xdr:rowOff>
    </xdr:to>
    <xdr:sp macro="" textlink="">
      <xdr:nvSpPr>
        <xdr:cNvPr id="43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431801</xdr:colOff>
      <xdr:row>9</xdr:row>
      <xdr:rowOff>34925</xdr:rowOff>
    </xdr:to>
    <xdr:sp macro="" textlink="">
      <xdr:nvSpPr>
        <xdr:cNvPr id="44" name="checksum"/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374651</xdr:colOff>
      <xdr:row>9</xdr:row>
      <xdr:rowOff>34925</xdr:rowOff>
    </xdr:to>
    <xdr:sp macro="" textlink="">
      <xdr:nvSpPr>
        <xdr:cNvPr id="45" name="checksum"/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412751</xdr:colOff>
      <xdr:row>9</xdr:row>
      <xdr:rowOff>34925</xdr:rowOff>
    </xdr:to>
    <xdr:sp macro="" textlink="">
      <xdr:nvSpPr>
        <xdr:cNvPr id="48" name="checksum"/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1229591</xdr:colOff>
      <xdr:row>1</xdr:row>
      <xdr:rowOff>170585</xdr:rowOff>
    </xdr:from>
    <xdr:to>
      <xdr:col>14</xdr:col>
      <xdr:colOff>414483</xdr:colOff>
      <xdr:row>7</xdr:row>
      <xdr:rowOff>104198</xdr:rowOff>
    </xdr:to>
    <xdr:sp macro="" textlink="">
      <xdr:nvSpPr>
        <xdr:cNvPr id="49" name="checksum"/>
        <xdr:cNvSpPr txBox="1">
          <a:spLocks noChangeArrowheads="1"/>
        </xdr:cNvSpPr>
      </xdr:nvSpPr>
      <xdr:spPr bwMode="auto">
        <a:xfrm>
          <a:off x="11914909" y="378403"/>
          <a:ext cx="6666346" cy="135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9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313459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0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313459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22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80477591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23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80477591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4</xdr:row>
      <xdr:rowOff>363906</xdr:rowOff>
    </xdr:to>
    <xdr:sp macro="" textlink="">
      <xdr:nvSpPr>
        <xdr:cNvPr id="24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05346500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5</xdr:row>
      <xdr:rowOff>361950</xdr:rowOff>
    </xdr:to>
    <xdr:sp macro="" textlink="">
      <xdr:nvSpPr>
        <xdr:cNvPr id="25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05346500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27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302154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28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302154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29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55084318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30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55084318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4</xdr:row>
      <xdr:rowOff>363906</xdr:rowOff>
    </xdr:to>
    <xdr:sp macro="" textlink="">
      <xdr:nvSpPr>
        <xdr:cNvPr id="32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79953227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5</xdr:row>
      <xdr:rowOff>361950</xdr:rowOff>
    </xdr:to>
    <xdr:sp macro="" textlink="">
      <xdr:nvSpPr>
        <xdr:cNvPr id="33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79953227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4</xdr:row>
      <xdr:rowOff>363906</xdr:rowOff>
    </xdr:to>
    <xdr:sp macro="" textlink="">
      <xdr:nvSpPr>
        <xdr:cNvPr id="34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204822136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5</xdr:row>
      <xdr:rowOff>361950</xdr:rowOff>
    </xdr:to>
    <xdr:sp macro="" textlink="">
      <xdr:nvSpPr>
        <xdr:cNvPr id="35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204822136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4</xdr:row>
      <xdr:rowOff>363906</xdr:rowOff>
    </xdr:to>
    <xdr:sp macro="" textlink="">
      <xdr:nvSpPr>
        <xdr:cNvPr id="37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229691045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5</xdr:row>
      <xdr:rowOff>361950</xdr:rowOff>
    </xdr:to>
    <xdr:sp macro="" textlink="">
      <xdr:nvSpPr>
        <xdr:cNvPr id="38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229691045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195</xdr:col>
      <xdr:colOff>0</xdr:colOff>
      <xdr:row>2</xdr:row>
      <xdr:rowOff>0</xdr:rowOff>
    </xdr:from>
    <xdr:to>
      <xdr:col>195</xdr:col>
      <xdr:colOff>0</xdr:colOff>
      <xdr:row>4</xdr:row>
      <xdr:rowOff>363906</xdr:rowOff>
    </xdr:to>
    <xdr:sp macro="" textlink="">
      <xdr:nvSpPr>
        <xdr:cNvPr id="40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279428864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195</xdr:col>
      <xdr:colOff>0</xdr:colOff>
      <xdr:row>2</xdr:row>
      <xdr:rowOff>0</xdr:rowOff>
    </xdr:from>
    <xdr:to>
      <xdr:col>195</xdr:col>
      <xdr:colOff>0</xdr:colOff>
      <xdr:row>5</xdr:row>
      <xdr:rowOff>361950</xdr:rowOff>
    </xdr:to>
    <xdr:sp macro="" textlink="">
      <xdr:nvSpPr>
        <xdr:cNvPr id="47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279428864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227</xdr:col>
      <xdr:colOff>0</xdr:colOff>
      <xdr:row>2</xdr:row>
      <xdr:rowOff>0</xdr:rowOff>
    </xdr:from>
    <xdr:to>
      <xdr:col>227</xdr:col>
      <xdr:colOff>0</xdr:colOff>
      <xdr:row>4</xdr:row>
      <xdr:rowOff>363906</xdr:rowOff>
    </xdr:to>
    <xdr:sp macro="" textlink="">
      <xdr:nvSpPr>
        <xdr:cNvPr id="50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329166682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227</xdr:col>
      <xdr:colOff>0</xdr:colOff>
      <xdr:row>2</xdr:row>
      <xdr:rowOff>0</xdr:rowOff>
    </xdr:from>
    <xdr:to>
      <xdr:col>227</xdr:col>
      <xdr:colOff>0</xdr:colOff>
      <xdr:row>5</xdr:row>
      <xdr:rowOff>361950</xdr:rowOff>
    </xdr:to>
    <xdr:sp macro="" textlink="">
      <xdr:nvSpPr>
        <xdr:cNvPr id="53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329166682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28575</xdr:rowOff>
    </xdr:from>
    <xdr:to>
      <xdr:col>24</xdr:col>
      <xdr:colOff>314037</xdr:colOff>
      <xdr:row>6</xdr:row>
      <xdr:rowOff>123825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2249150" y="466725"/>
          <a:ext cx="151765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590261</xdr:colOff>
      <xdr:row>5</xdr:row>
      <xdr:rowOff>123825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1944350" y="695325"/>
          <a:ext cx="130333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3175</xdr:colOff>
      <xdr:row>5</xdr:row>
      <xdr:rowOff>123825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1944350" y="695325"/>
          <a:ext cx="130524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552161</xdr:colOff>
      <xdr:row>5</xdr:row>
      <xdr:rowOff>123825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1944350" y="695325"/>
          <a:ext cx="129952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24</xdr:col>
      <xdr:colOff>314037</xdr:colOff>
      <xdr:row>6</xdr:row>
      <xdr:rowOff>123825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2249150" y="466725"/>
          <a:ext cx="151765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590261</xdr:colOff>
      <xdr:row>5</xdr:row>
      <xdr:rowOff>123825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1944350" y="695325"/>
          <a:ext cx="130333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3175</xdr:colOff>
      <xdr:row>5</xdr:row>
      <xdr:rowOff>123825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1944350" y="695325"/>
          <a:ext cx="130524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552161</xdr:colOff>
      <xdr:row>5</xdr:row>
      <xdr:rowOff>123825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1944350" y="695325"/>
          <a:ext cx="129952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810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5</xdr:row>
      <xdr:rowOff>104775</xdr:rowOff>
    </xdr:to>
    <xdr:sp macro="" textlink="">
      <xdr:nvSpPr>
        <xdr:cNvPr id="12" name="checksum"/>
        <xdr:cNvSpPr txBox="1">
          <a:spLocks noChangeArrowheads="1"/>
        </xdr:cNvSpPr>
      </xdr:nvSpPr>
      <xdr:spPr bwMode="auto">
        <a:xfrm>
          <a:off x="12249150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4</xdr:row>
      <xdr:rowOff>215900</xdr:rowOff>
    </xdr:to>
    <xdr:sp macro="" textlink="">
      <xdr:nvSpPr>
        <xdr:cNvPr id="13" name="checksum"/>
        <xdr:cNvSpPr txBox="1">
          <a:spLocks noChangeArrowheads="1"/>
        </xdr:cNvSpPr>
      </xdr:nvSpPr>
      <xdr:spPr bwMode="auto">
        <a:xfrm>
          <a:off x="11944350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4</xdr:row>
      <xdr:rowOff>215900</xdr:rowOff>
    </xdr:to>
    <xdr:sp macro="" textlink="">
      <xdr:nvSpPr>
        <xdr:cNvPr id="14" name="checksum"/>
        <xdr:cNvSpPr txBox="1">
          <a:spLocks noChangeArrowheads="1"/>
        </xdr:cNvSpPr>
      </xdr:nvSpPr>
      <xdr:spPr bwMode="auto">
        <a:xfrm>
          <a:off x="11944350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4</xdr:row>
      <xdr:rowOff>215900</xdr:rowOff>
    </xdr:to>
    <xdr:sp macro="" textlink="">
      <xdr:nvSpPr>
        <xdr:cNvPr id="15" name="checksum"/>
        <xdr:cNvSpPr txBox="1">
          <a:spLocks noChangeArrowheads="1"/>
        </xdr:cNvSpPr>
      </xdr:nvSpPr>
      <xdr:spPr bwMode="auto">
        <a:xfrm>
          <a:off x="11944350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5</xdr:row>
      <xdr:rowOff>104775</xdr:rowOff>
    </xdr:to>
    <xdr:sp macro="" textlink="">
      <xdr:nvSpPr>
        <xdr:cNvPr id="17" name="checksum"/>
        <xdr:cNvSpPr txBox="1">
          <a:spLocks noChangeArrowheads="1"/>
        </xdr:cNvSpPr>
      </xdr:nvSpPr>
      <xdr:spPr bwMode="auto">
        <a:xfrm>
          <a:off x="12249150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4</xdr:row>
      <xdr:rowOff>215900</xdr:rowOff>
    </xdr:to>
    <xdr:sp macro="" textlink="">
      <xdr:nvSpPr>
        <xdr:cNvPr id="18" name="checksum"/>
        <xdr:cNvSpPr txBox="1">
          <a:spLocks noChangeArrowheads="1"/>
        </xdr:cNvSpPr>
      </xdr:nvSpPr>
      <xdr:spPr bwMode="auto">
        <a:xfrm>
          <a:off x="11944350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4</xdr:row>
      <xdr:rowOff>215900</xdr:rowOff>
    </xdr:to>
    <xdr:sp macro="" textlink="">
      <xdr:nvSpPr>
        <xdr:cNvPr id="19" name="checksum"/>
        <xdr:cNvSpPr txBox="1">
          <a:spLocks noChangeArrowheads="1"/>
        </xdr:cNvSpPr>
      </xdr:nvSpPr>
      <xdr:spPr bwMode="auto">
        <a:xfrm>
          <a:off x="11944350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4</xdr:row>
      <xdr:rowOff>215900</xdr:rowOff>
    </xdr:to>
    <xdr:sp macro="" textlink="">
      <xdr:nvSpPr>
        <xdr:cNvPr id="20" name="checksum"/>
        <xdr:cNvSpPr txBox="1">
          <a:spLocks noChangeArrowheads="1"/>
        </xdr:cNvSpPr>
      </xdr:nvSpPr>
      <xdr:spPr bwMode="auto">
        <a:xfrm>
          <a:off x="11944350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810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4</xdr:row>
      <xdr:rowOff>130175</xdr:rowOff>
    </xdr:to>
    <xdr:sp macro="" textlink="">
      <xdr:nvSpPr>
        <xdr:cNvPr id="22" name="checksum"/>
        <xdr:cNvSpPr txBox="1">
          <a:spLocks noChangeArrowheads="1"/>
        </xdr:cNvSpPr>
      </xdr:nvSpPr>
      <xdr:spPr bwMode="auto">
        <a:xfrm>
          <a:off x="64312800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4</xdr:row>
      <xdr:rowOff>149225</xdr:rowOff>
    </xdr:to>
    <xdr:sp macro="" textlink="">
      <xdr:nvSpPr>
        <xdr:cNvPr id="23" name="checksum"/>
        <xdr:cNvSpPr txBox="1">
          <a:spLocks noChangeArrowheads="1"/>
        </xdr:cNvSpPr>
      </xdr:nvSpPr>
      <xdr:spPr bwMode="auto">
        <a:xfrm>
          <a:off x="64008000" y="704850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4</xdr:row>
      <xdr:rowOff>149225</xdr:rowOff>
    </xdr:to>
    <xdr:sp macro="" textlink="">
      <xdr:nvSpPr>
        <xdr:cNvPr id="24" name="checksum"/>
        <xdr:cNvSpPr txBox="1">
          <a:spLocks noChangeArrowheads="1"/>
        </xdr:cNvSpPr>
      </xdr:nvSpPr>
      <xdr:spPr bwMode="auto">
        <a:xfrm>
          <a:off x="64008000" y="704850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4</xdr:row>
      <xdr:rowOff>149225</xdr:rowOff>
    </xdr:to>
    <xdr:sp macro="" textlink="">
      <xdr:nvSpPr>
        <xdr:cNvPr id="25" name="checksum"/>
        <xdr:cNvSpPr txBox="1">
          <a:spLocks noChangeArrowheads="1"/>
        </xdr:cNvSpPr>
      </xdr:nvSpPr>
      <xdr:spPr bwMode="auto">
        <a:xfrm>
          <a:off x="64008000" y="704850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565213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4</xdr:row>
      <xdr:rowOff>130175</xdr:rowOff>
    </xdr:to>
    <xdr:sp macro="" textlink="">
      <xdr:nvSpPr>
        <xdr:cNvPr id="27" name="checksum"/>
        <xdr:cNvSpPr txBox="1">
          <a:spLocks noChangeArrowheads="1"/>
        </xdr:cNvSpPr>
      </xdr:nvSpPr>
      <xdr:spPr bwMode="auto">
        <a:xfrm>
          <a:off x="64312800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4</xdr:row>
      <xdr:rowOff>149225</xdr:rowOff>
    </xdr:to>
    <xdr:sp macro="" textlink="">
      <xdr:nvSpPr>
        <xdr:cNvPr id="28" name="checksum"/>
        <xdr:cNvSpPr txBox="1">
          <a:spLocks noChangeArrowheads="1"/>
        </xdr:cNvSpPr>
      </xdr:nvSpPr>
      <xdr:spPr bwMode="auto">
        <a:xfrm>
          <a:off x="64008000" y="704850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4</xdr:row>
      <xdr:rowOff>149225</xdr:rowOff>
    </xdr:to>
    <xdr:sp macro="" textlink="">
      <xdr:nvSpPr>
        <xdr:cNvPr id="29" name="checksum"/>
        <xdr:cNvSpPr txBox="1">
          <a:spLocks noChangeArrowheads="1"/>
        </xdr:cNvSpPr>
      </xdr:nvSpPr>
      <xdr:spPr bwMode="auto">
        <a:xfrm>
          <a:off x="64008000" y="704850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4</xdr:row>
      <xdr:rowOff>149225</xdr:rowOff>
    </xdr:to>
    <xdr:sp macro="" textlink="">
      <xdr:nvSpPr>
        <xdr:cNvPr id="30" name="checksum"/>
        <xdr:cNvSpPr txBox="1">
          <a:spLocks noChangeArrowheads="1"/>
        </xdr:cNvSpPr>
      </xdr:nvSpPr>
      <xdr:spPr bwMode="auto">
        <a:xfrm>
          <a:off x="64008000" y="704850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5652135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28575</xdr:rowOff>
    </xdr:from>
    <xdr:to>
      <xdr:col>24</xdr:col>
      <xdr:colOff>314037</xdr:colOff>
      <xdr:row>5</xdr:row>
      <xdr:rowOff>9525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2249150" y="466725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590261</xdr:colOff>
      <xdr:row>4</xdr:row>
      <xdr:rowOff>180975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1944350" y="695325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3175</xdr:colOff>
      <xdr:row>4</xdr:row>
      <xdr:rowOff>180975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1944350" y="695325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552161</xdr:colOff>
      <xdr:row>4</xdr:row>
      <xdr:rowOff>180975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1944350" y="695325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24</xdr:col>
      <xdr:colOff>314037</xdr:colOff>
      <xdr:row>5</xdr:row>
      <xdr:rowOff>9525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2249150" y="466725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590261</xdr:colOff>
      <xdr:row>4</xdr:row>
      <xdr:rowOff>180975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1944350" y="695325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3175</xdr:colOff>
      <xdr:row>4</xdr:row>
      <xdr:rowOff>180975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1944350" y="695325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552161</xdr:colOff>
      <xdr:row>4</xdr:row>
      <xdr:rowOff>180975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1944350" y="695325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438150"/>
          <a:ext cx="0" cy="9810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4</xdr:row>
      <xdr:rowOff>66675</xdr:rowOff>
    </xdr:to>
    <xdr:sp macro="" textlink="">
      <xdr:nvSpPr>
        <xdr:cNvPr id="12" name="checksum"/>
        <xdr:cNvSpPr txBox="1">
          <a:spLocks noChangeArrowheads="1"/>
        </xdr:cNvSpPr>
      </xdr:nvSpPr>
      <xdr:spPr bwMode="auto">
        <a:xfrm>
          <a:off x="89192100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4</xdr:row>
      <xdr:rowOff>114300</xdr:rowOff>
    </xdr:to>
    <xdr:sp macro="" textlink="">
      <xdr:nvSpPr>
        <xdr:cNvPr id="13" name="checksum"/>
        <xdr:cNvSpPr txBox="1">
          <a:spLocks noChangeArrowheads="1"/>
        </xdr:cNvSpPr>
      </xdr:nvSpPr>
      <xdr:spPr bwMode="auto">
        <a:xfrm>
          <a:off x="88887300" y="704850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4</xdr:row>
      <xdr:rowOff>114300</xdr:rowOff>
    </xdr:to>
    <xdr:sp macro="" textlink="">
      <xdr:nvSpPr>
        <xdr:cNvPr id="14" name="checksum"/>
        <xdr:cNvSpPr txBox="1">
          <a:spLocks noChangeArrowheads="1"/>
        </xdr:cNvSpPr>
      </xdr:nvSpPr>
      <xdr:spPr bwMode="auto">
        <a:xfrm>
          <a:off x="88887300" y="704850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4</xdr:row>
      <xdr:rowOff>114300</xdr:rowOff>
    </xdr:to>
    <xdr:sp macro="" textlink="">
      <xdr:nvSpPr>
        <xdr:cNvPr id="15" name="checksum"/>
        <xdr:cNvSpPr txBox="1">
          <a:spLocks noChangeArrowheads="1"/>
        </xdr:cNvSpPr>
      </xdr:nvSpPr>
      <xdr:spPr bwMode="auto">
        <a:xfrm>
          <a:off x="88887300" y="704850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814006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4</xdr:row>
      <xdr:rowOff>66675</xdr:rowOff>
    </xdr:to>
    <xdr:sp macro="" textlink="">
      <xdr:nvSpPr>
        <xdr:cNvPr id="17" name="checksum"/>
        <xdr:cNvSpPr txBox="1">
          <a:spLocks noChangeArrowheads="1"/>
        </xdr:cNvSpPr>
      </xdr:nvSpPr>
      <xdr:spPr bwMode="auto">
        <a:xfrm>
          <a:off x="89192100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4</xdr:row>
      <xdr:rowOff>114300</xdr:rowOff>
    </xdr:to>
    <xdr:sp macro="" textlink="">
      <xdr:nvSpPr>
        <xdr:cNvPr id="18" name="checksum"/>
        <xdr:cNvSpPr txBox="1">
          <a:spLocks noChangeArrowheads="1"/>
        </xdr:cNvSpPr>
      </xdr:nvSpPr>
      <xdr:spPr bwMode="auto">
        <a:xfrm>
          <a:off x="88887300" y="704850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4</xdr:row>
      <xdr:rowOff>114300</xdr:rowOff>
    </xdr:to>
    <xdr:sp macro="" textlink="">
      <xdr:nvSpPr>
        <xdr:cNvPr id="19" name="checksum"/>
        <xdr:cNvSpPr txBox="1">
          <a:spLocks noChangeArrowheads="1"/>
        </xdr:cNvSpPr>
      </xdr:nvSpPr>
      <xdr:spPr bwMode="auto">
        <a:xfrm>
          <a:off x="88887300" y="704850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4</xdr:row>
      <xdr:rowOff>114300</xdr:rowOff>
    </xdr:to>
    <xdr:sp macro="" textlink="">
      <xdr:nvSpPr>
        <xdr:cNvPr id="20" name="checksum"/>
        <xdr:cNvSpPr txBox="1">
          <a:spLocks noChangeArrowheads="1"/>
        </xdr:cNvSpPr>
      </xdr:nvSpPr>
      <xdr:spPr bwMode="auto">
        <a:xfrm>
          <a:off x="88887300" y="704850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8140065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28575</xdr:rowOff>
    </xdr:from>
    <xdr:to>
      <xdr:col>24</xdr:col>
      <xdr:colOff>314037</xdr:colOff>
      <xdr:row>4</xdr:row>
      <xdr:rowOff>66675</xdr:rowOff>
    </xdr:to>
    <xdr:sp macro="" textlink="">
      <xdr:nvSpPr>
        <xdr:cNvPr id="12" name="checksum"/>
        <xdr:cNvSpPr txBox="1">
          <a:spLocks noChangeArrowheads="1"/>
        </xdr:cNvSpPr>
      </xdr:nvSpPr>
      <xdr:spPr bwMode="auto">
        <a:xfrm>
          <a:off x="114071400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590261</xdr:colOff>
      <xdr:row>4</xdr:row>
      <xdr:rowOff>114300</xdr:rowOff>
    </xdr:to>
    <xdr:sp macro="" textlink="">
      <xdr:nvSpPr>
        <xdr:cNvPr id="13" name="checksum"/>
        <xdr:cNvSpPr txBox="1">
          <a:spLocks noChangeArrowheads="1"/>
        </xdr:cNvSpPr>
      </xdr:nvSpPr>
      <xdr:spPr bwMode="auto">
        <a:xfrm>
          <a:off x="113766600" y="704850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3175</xdr:colOff>
      <xdr:row>4</xdr:row>
      <xdr:rowOff>114300</xdr:rowOff>
    </xdr:to>
    <xdr:sp macro="" textlink="">
      <xdr:nvSpPr>
        <xdr:cNvPr id="14" name="checksum"/>
        <xdr:cNvSpPr txBox="1">
          <a:spLocks noChangeArrowheads="1"/>
        </xdr:cNvSpPr>
      </xdr:nvSpPr>
      <xdr:spPr bwMode="auto">
        <a:xfrm>
          <a:off x="113766600" y="704850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552161</xdr:colOff>
      <xdr:row>4</xdr:row>
      <xdr:rowOff>114300</xdr:rowOff>
    </xdr:to>
    <xdr:sp macro="" textlink="">
      <xdr:nvSpPr>
        <xdr:cNvPr id="15" name="checksum"/>
        <xdr:cNvSpPr txBox="1">
          <a:spLocks noChangeArrowheads="1"/>
        </xdr:cNvSpPr>
      </xdr:nvSpPr>
      <xdr:spPr bwMode="auto">
        <a:xfrm>
          <a:off x="113766600" y="704850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062799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24</xdr:col>
      <xdr:colOff>314037</xdr:colOff>
      <xdr:row>4</xdr:row>
      <xdr:rowOff>66675</xdr:rowOff>
    </xdr:to>
    <xdr:sp macro="" textlink="">
      <xdr:nvSpPr>
        <xdr:cNvPr id="17" name="checksum"/>
        <xdr:cNvSpPr txBox="1">
          <a:spLocks noChangeArrowheads="1"/>
        </xdr:cNvSpPr>
      </xdr:nvSpPr>
      <xdr:spPr bwMode="auto">
        <a:xfrm>
          <a:off x="114071400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590261</xdr:colOff>
      <xdr:row>4</xdr:row>
      <xdr:rowOff>114300</xdr:rowOff>
    </xdr:to>
    <xdr:sp macro="" textlink="">
      <xdr:nvSpPr>
        <xdr:cNvPr id="18" name="checksum"/>
        <xdr:cNvSpPr txBox="1">
          <a:spLocks noChangeArrowheads="1"/>
        </xdr:cNvSpPr>
      </xdr:nvSpPr>
      <xdr:spPr bwMode="auto">
        <a:xfrm>
          <a:off x="113766600" y="704850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3175</xdr:colOff>
      <xdr:row>4</xdr:row>
      <xdr:rowOff>114300</xdr:rowOff>
    </xdr:to>
    <xdr:sp macro="" textlink="">
      <xdr:nvSpPr>
        <xdr:cNvPr id="19" name="checksum"/>
        <xdr:cNvSpPr txBox="1">
          <a:spLocks noChangeArrowheads="1"/>
        </xdr:cNvSpPr>
      </xdr:nvSpPr>
      <xdr:spPr bwMode="auto">
        <a:xfrm>
          <a:off x="113766600" y="704850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552161</xdr:colOff>
      <xdr:row>4</xdr:row>
      <xdr:rowOff>114300</xdr:rowOff>
    </xdr:to>
    <xdr:sp macro="" textlink="">
      <xdr:nvSpPr>
        <xdr:cNvPr id="20" name="checksum"/>
        <xdr:cNvSpPr txBox="1">
          <a:spLocks noChangeArrowheads="1"/>
        </xdr:cNvSpPr>
      </xdr:nvSpPr>
      <xdr:spPr bwMode="auto">
        <a:xfrm>
          <a:off x="113766600" y="704850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10627995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28575</xdr:rowOff>
    </xdr:from>
    <xdr:to>
      <xdr:col>24</xdr:col>
      <xdr:colOff>314037</xdr:colOff>
      <xdr:row>4</xdr:row>
      <xdr:rowOff>66675</xdr:rowOff>
    </xdr:to>
    <xdr:sp macro="" textlink="">
      <xdr:nvSpPr>
        <xdr:cNvPr id="2" name="checksum"/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590261</xdr:colOff>
      <xdr:row>4</xdr:row>
      <xdr:rowOff>114300</xdr:rowOff>
    </xdr:to>
    <xdr:sp macro="" textlink="">
      <xdr:nvSpPr>
        <xdr:cNvPr id="3" name="checksum"/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3175</xdr:colOff>
      <xdr:row>4</xdr:row>
      <xdr:rowOff>114300</xdr:rowOff>
    </xdr:to>
    <xdr:sp macro="" textlink="">
      <xdr:nvSpPr>
        <xdr:cNvPr id="4" name="checksum"/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552161</xdr:colOff>
      <xdr:row>4</xdr:row>
      <xdr:rowOff>114300</xdr:rowOff>
    </xdr:to>
    <xdr:sp macro="" textlink="">
      <xdr:nvSpPr>
        <xdr:cNvPr id="5" name="checksum"/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390525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24</xdr:col>
      <xdr:colOff>314037</xdr:colOff>
      <xdr:row>4</xdr:row>
      <xdr:rowOff>66675</xdr:rowOff>
    </xdr:to>
    <xdr:sp macro="" textlink="">
      <xdr:nvSpPr>
        <xdr:cNvPr id="7" name="checksum"/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590261</xdr:colOff>
      <xdr:row>4</xdr:row>
      <xdr:rowOff>114300</xdr:rowOff>
    </xdr:to>
    <xdr:sp macro="" textlink="">
      <xdr:nvSpPr>
        <xdr:cNvPr id="8" name="checksum"/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21</xdr:col>
      <xdr:colOff>3175</xdr:colOff>
      <xdr:row>4</xdr:row>
      <xdr:rowOff>114300</xdr:rowOff>
    </xdr:to>
    <xdr:sp macro="" textlink="">
      <xdr:nvSpPr>
        <xdr:cNvPr id="9" name="checksum"/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552161</xdr:colOff>
      <xdr:row>4</xdr:row>
      <xdr:rowOff>114300</xdr:rowOff>
    </xdr:to>
    <xdr:sp macro="" textlink="">
      <xdr:nvSpPr>
        <xdr:cNvPr id="10" name="checksum"/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</xdr:cNvPr>
        <xdr:cNvSpPr txBox="1">
          <a:spLocks noChangeArrowheads="1"/>
        </xdr:cNvSpPr>
      </xdr:nvSpPr>
      <xdr:spPr bwMode="auto">
        <a:xfrm>
          <a:off x="4457700" y="390525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NK115"/>
  <sheetViews>
    <sheetView zoomScale="70" zoomScaleNormal="70" zoomScaleSheetLayoutView="85" workbookViewId="0">
      <selection activeCell="I14" sqref="I14"/>
    </sheetView>
  </sheetViews>
  <sheetFormatPr defaultRowHeight="15" x14ac:dyDescent="0.25"/>
  <cols>
    <col min="1" max="1" width="13.7109375" customWidth="1"/>
    <col min="2" max="2" width="5" customWidth="1"/>
    <col min="3" max="3" width="28.85546875" customWidth="1"/>
    <col min="4" max="4" width="16.140625" customWidth="1"/>
    <col min="6" max="7" width="12.140625" customWidth="1"/>
    <col min="8" max="8" width="16.5703125" customWidth="1"/>
    <col min="9" max="25" width="12.140625" customWidth="1"/>
    <col min="26" max="26" width="16.5703125" customWidth="1"/>
    <col min="27" max="43" width="12.140625" customWidth="1"/>
    <col min="44" max="44" width="16.5703125" customWidth="1"/>
    <col min="45" max="61" width="12.140625" customWidth="1"/>
    <col min="62" max="62" width="16.5703125" customWidth="1"/>
    <col min="63" max="79" width="12.140625" customWidth="1"/>
    <col min="80" max="80" width="16.5703125" customWidth="1"/>
    <col min="81" max="97" width="12.140625" customWidth="1"/>
    <col min="98" max="98" width="16.5703125" customWidth="1"/>
    <col min="99" max="115" width="12.140625" customWidth="1"/>
    <col min="116" max="116" width="16.5703125" customWidth="1"/>
    <col min="117" max="133" width="12.140625" customWidth="1"/>
    <col min="134" max="134" width="16.5703125" customWidth="1"/>
    <col min="135" max="151" width="12.140625" customWidth="1"/>
    <col min="152" max="152" width="16.5703125" customWidth="1"/>
    <col min="153" max="169" width="12.140625" customWidth="1"/>
    <col min="170" max="170" width="16.5703125" customWidth="1"/>
    <col min="171" max="187" width="12.140625" customWidth="1"/>
    <col min="188" max="188" width="16.5703125" customWidth="1"/>
    <col min="189" max="205" width="12.140625" customWidth="1"/>
    <col min="206" max="206" width="16.5703125" customWidth="1"/>
    <col min="207" max="223" width="12.140625" customWidth="1"/>
    <col min="224" max="224" width="16.5703125" customWidth="1"/>
    <col min="225" max="241" width="12.140625" customWidth="1"/>
    <col min="242" max="242" width="16.5703125" customWidth="1"/>
    <col min="243" max="259" width="12.140625" customWidth="1"/>
    <col min="260" max="260" width="16.5703125" customWidth="1"/>
    <col min="261" max="277" width="12.140625" customWidth="1"/>
    <col min="278" max="278" width="16.5703125" customWidth="1"/>
    <col min="279" max="295" width="12.140625" customWidth="1"/>
    <col min="296" max="296" width="16.5703125" customWidth="1"/>
    <col min="297" max="313" width="12.140625" customWidth="1"/>
    <col min="314" max="314" width="16.5703125" customWidth="1"/>
    <col min="315" max="331" width="12.140625" customWidth="1"/>
    <col min="332" max="332" width="16.5703125" customWidth="1"/>
    <col min="333" max="349" width="12.140625" customWidth="1"/>
    <col min="350" max="350" width="16.5703125" customWidth="1"/>
    <col min="351" max="367" width="12.140625" customWidth="1"/>
    <col min="368" max="368" width="16.5703125" customWidth="1"/>
    <col min="369" max="385" width="12.140625" customWidth="1"/>
    <col min="386" max="386" width="16.5703125" customWidth="1"/>
    <col min="387" max="403" width="12.140625" customWidth="1"/>
    <col min="404" max="404" width="16.5703125" customWidth="1"/>
    <col min="405" max="421" width="12.140625" customWidth="1"/>
    <col min="422" max="422" width="16.5703125" customWidth="1"/>
    <col min="423" max="439" width="12.140625" customWidth="1"/>
    <col min="440" max="440" width="16.5703125" customWidth="1"/>
    <col min="441" max="457" width="12.140625" customWidth="1"/>
    <col min="458" max="458" width="16.5703125" customWidth="1"/>
    <col min="459" max="475" width="12.140625" customWidth="1"/>
    <col min="476" max="476" width="16.5703125" customWidth="1"/>
    <col min="477" max="493" width="12.140625" customWidth="1"/>
    <col min="494" max="494" width="16.5703125" customWidth="1"/>
    <col min="495" max="511" width="12.140625" customWidth="1"/>
    <col min="512" max="512" width="16.5703125" customWidth="1"/>
    <col min="513" max="529" width="12.140625" customWidth="1"/>
    <col min="530" max="530" width="16.5703125" customWidth="1"/>
    <col min="531" max="547" width="12.140625" customWidth="1"/>
    <col min="548" max="548" width="16.5703125" customWidth="1"/>
    <col min="549" max="565" width="12.140625" customWidth="1"/>
    <col min="566" max="566" width="16.5703125" customWidth="1"/>
    <col min="567" max="583" width="12.140625" customWidth="1"/>
    <col min="584" max="584" width="16.5703125" customWidth="1"/>
    <col min="585" max="601" width="12.140625" customWidth="1"/>
    <col min="602" max="602" width="16.5703125" customWidth="1"/>
    <col min="603" max="619" width="12.140625" customWidth="1"/>
    <col min="620" max="620" width="16.5703125" customWidth="1"/>
    <col min="621" max="637" width="12.140625" customWidth="1"/>
    <col min="638" max="638" width="16.5703125" customWidth="1"/>
    <col min="639" max="655" width="12.140625" customWidth="1"/>
    <col min="656" max="656" width="16.5703125" customWidth="1"/>
    <col min="657" max="673" width="12.140625" customWidth="1"/>
    <col min="674" max="674" width="16.5703125" customWidth="1"/>
    <col min="675" max="691" width="12.140625" customWidth="1"/>
    <col min="692" max="692" width="16.5703125" customWidth="1"/>
    <col min="693" max="709" width="12.140625" customWidth="1"/>
    <col min="710" max="710" width="16.5703125" style="130" customWidth="1"/>
    <col min="711" max="727" width="12.140625" style="130" customWidth="1"/>
    <col min="728" max="728" width="16.5703125" customWidth="1"/>
    <col min="729" max="745" width="12.140625" customWidth="1"/>
    <col min="746" max="746" width="16.5703125" style="130" customWidth="1"/>
    <col min="747" max="763" width="12.140625" style="130" customWidth="1"/>
    <col min="764" max="764" width="16.5703125" style="130" customWidth="1"/>
    <col min="765" max="781" width="12.140625" style="130" customWidth="1"/>
    <col min="782" max="782" width="16.5703125" style="130" customWidth="1"/>
    <col min="783" max="799" width="12.140625" style="130" customWidth="1"/>
    <col min="800" max="800" width="16.5703125" style="130" customWidth="1"/>
    <col min="801" max="817" width="12.140625" style="130" customWidth="1"/>
    <col min="818" max="818" width="16.5703125" style="130" customWidth="1"/>
    <col min="819" max="835" width="12.140625" style="130" customWidth="1"/>
    <col min="836" max="836" width="16.5703125" style="130" customWidth="1"/>
    <col min="837" max="853" width="12.140625" style="130" customWidth="1"/>
    <col min="854" max="854" width="16.5703125" style="130" customWidth="1"/>
    <col min="855" max="871" width="12.140625" style="130" customWidth="1"/>
    <col min="872" max="872" width="16.5703125" customWidth="1"/>
    <col min="873" max="889" width="12.140625" customWidth="1"/>
    <col min="890" max="890" width="16.5703125" style="130" customWidth="1"/>
    <col min="891" max="907" width="12.140625" style="130" customWidth="1"/>
    <col min="908" max="908" width="16.5703125" customWidth="1"/>
    <col min="909" max="925" width="12.140625" customWidth="1"/>
    <col min="926" max="926" width="16.5703125" style="130" customWidth="1"/>
    <col min="927" max="943" width="12.140625" style="130" customWidth="1"/>
    <col min="944" max="944" width="16.5703125" customWidth="1"/>
    <col min="945" max="961" width="12.140625" customWidth="1"/>
    <col min="962" max="962" width="16.5703125" customWidth="1"/>
    <col min="963" max="979" width="12.140625" customWidth="1"/>
    <col min="980" max="980" width="16.5703125" customWidth="1"/>
    <col min="981" max="997" width="12.140625" customWidth="1"/>
    <col min="998" max="998" width="16.5703125" style="130" customWidth="1"/>
    <col min="999" max="1015" width="12.140625" style="130" customWidth="1"/>
    <col min="1016" max="1016" width="16.5703125" style="130" customWidth="1"/>
    <col min="1017" max="1033" width="12.140625" style="130" customWidth="1"/>
    <col min="1034" max="1034" width="16.5703125" style="130" customWidth="1"/>
    <col min="1035" max="1051" width="12.140625" style="130" customWidth="1"/>
  </cols>
  <sheetData>
    <row r="1" spans="1:1051" ht="15.75" x14ac:dyDescent="0.25">
      <c r="C1" s="1"/>
      <c r="Z1" s="216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8"/>
    </row>
    <row r="2" spans="1:1051" ht="20.25" x14ac:dyDescent="0.3">
      <c r="B2" s="2"/>
      <c r="C2" s="2" t="s">
        <v>0</v>
      </c>
      <c r="D2" t="s">
        <v>650</v>
      </c>
    </row>
    <row r="3" spans="1:1051" ht="20.25" x14ac:dyDescent="0.3">
      <c r="B3" s="2"/>
      <c r="C3" s="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  <c r="IW3" s="132"/>
      <c r="IX3" s="132"/>
      <c r="IY3" s="132"/>
      <c r="IZ3" s="132"/>
      <c r="JA3" s="132"/>
      <c r="JB3" s="132"/>
      <c r="JC3" s="132"/>
      <c r="JD3" s="132"/>
      <c r="JE3" s="132"/>
      <c r="JF3" s="132"/>
      <c r="JG3" s="132"/>
      <c r="JH3" s="132"/>
      <c r="JI3" s="132"/>
      <c r="JJ3" s="132"/>
      <c r="JK3" s="132"/>
      <c r="JL3" s="132"/>
      <c r="JM3" s="132"/>
      <c r="JN3" s="132"/>
      <c r="JO3" s="132"/>
      <c r="JP3" s="132"/>
      <c r="JQ3" s="132"/>
      <c r="JR3" s="132"/>
      <c r="JS3" s="132"/>
      <c r="JT3" s="132"/>
      <c r="JU3" s="132"/>
      <c r="JV3" s="132"/>
      <c r="JW3" s="132"/>
      <c r="JX3" s="132"/>
      <c r="JY3" s="132"/>
      <c r="JZ3" s="132"/>
      <c r="KA3" s="132"/>
      <c r="KB3" s="132"/>
      <c r="KC3" s="132"/>
      <c r="KD3" s="132"/>
      <c r="KE3" s="132"/>
      <c r="KF3" s="132"/>
      <c r="KG3" s="132"/>
      <c r="KH3" s="132"/>
      <c r="KI3" s="132"/>
      <c r="KJ3" s="132"/>
      <c r="KK3" s="132"/>
      <c r="KL3" s="132"/>
      <c r="KM3" s="132"/>
      <c r="KN3" s="132"/>
      <c r="KO3" s="132"/>
      <c r="KP3" s="132"/>
      <c r="KQ3" s="132"/>
      <c r="KR3" s="132"/>
      <c r="KS3" s="132"/>
      <c r="KT3" s="132"/>
      <c r="KU3" s="132"/>
      <c r="KV3" s="132"/>
      <c r="KW3" s="132"/>
      <c r="KX3" s="132"/>
      <c r="KY3" s="132"/>
      <c r="KZ3" s="132"/>
      <c r="LA3" s="132"/>
      <c r="LB3" s="132"/>
      <c r="LC3" s="132"/>
      <c r="LD3" s="132"/>
      <c r="LE3" s="132"/>
      <c r="LF3" s="132"/>
      <c r="LG3" s="132"/>
      <c r="LH3" s="132"/>
      <c r="LI3" s="132"/>
      <c r="LJ3" s="132"/>
      <c r="LK3" s="132"/>
      <c r="LL3" s="132"/>
      <c r="LM3" s="132"/>
      <c r="LN3" s="132"/>
      <c r="LO3" s="132"/>
      <c r="LP3" s="132"/>
      <c r="LQ3" s="132"/>
      <c r="LR3" s="132"/>
      <c r="LS3" s="132"/>
      <c r="LT3" s="132"/>
      <c r="LU3" s="132"/>
      <c r="LV3" s="132"/>
      <c r="LW3" s="132"/>
      <c r="LX3" s="132"/>
      <c r="LY3" s="132"/>
      <c r="LZ3" s="132"/>
      <c r="MA3" s="132"/>
      <c r="MB3" s="132"/>
      <c r="MC3" s="132"/>
      <c r="MD3" s="132"/>
      <c r="ME3" s="132"/>
      <c r="MF3" s="132"/>
      <c r="MG3" s="132"/>
      <c r="MH3" s="132"/>
      <c r="MI3" s="132"/>
      <c r="MJ3" s="132"/>
      <c r="MK3" s="132"/>
      <c r="ML3" s="132"/>
      <c r="MM3" s="132"/>
      <c r="MN3" s="132"/>
      <c r="MO3" s="132"/>
      <c r="MP3" s="132"/>
      <c r="MQ3" s="132"/>
      <c r="MR3" s="132"/>
      <c r="MS3" s="132"/>
      <c r="MT3" s="132"/>
      <c r="MU3" s="132"/>
      <c r="MV3" s="132"/>
      <c r="MW3" s="132"/>
      <c r="MX3" s="132"/>
      <c r="MY3" s="132"/>
      <c r="MZ3" s="132"/>
      <c r="NA3" s="132"/>
      <c r="NB3" s="132"/>
      <c r="NC3" s="132"/>
      <c r="ND3" s="132"/>
      <c r="NE3" s="132"/>
      <c r="NF3" s="132"/>
      <c r="NG3" s="132"/>
      <c r="NH3" s="132"/>
      <c r="NI3" s="132"/>
      <c r="NJ3" s="132"/>
      <c r="NK3" s="132"/>
      <c r="NL3" s="132"/>
      <c r="NM3" s="132"/>
      <c r="NN3" s="132"/>
      <c r="NO3" s="132"/>
      <c r="NP3" s="132"/>
      <c r="NQ3" s="132"/>
      <c r="NR3" s="132"/>
      <c r="NS3" s="132"/>
      <c r="NT3" s="132"/>
      <c r="NU3" s="132"/>
      <c r="NV3" s="132"/>
      <c r="NW3" s="132"/>
      <c r="NX3" s="132"/>
      <c r="NY3" s="132"/>
      <c r="NZ3" s="132"/>
      <c r="OA3" s="132"/>
      <c r="OB3" s="132"/>
      <c r="OC3" s="132"/>
      <c r="OD3" s="132"/>
      <c r="OE3" s="132"/>
      <c r="OF3" s="132"/>
      <c r="OG3" s="132"/>
      <c r="OH3" s="132"/>
      <c r="OI3" s="132"/>
      <c r="OJ3" s="132"/>
      <c r="OK3" s="132"/>
      <c r="OL3" s="132"/>
      <c r="OM3" s="132"/>
      <c r="ON3" s="132"/>
      <c r="OO3" s="132"/>
      <c r="OP3" s="132"/>
      <c r="OQ3" s="132"/>
      <c r="OR3" s="132"/>
      <c r="OS3" s="132"/>
      <c r="OT3" s="132"/>
      <c r="OU3" s="132"/>
      <c r="OV3" s="132"/>
      <c r="OW3" s="132"/>
      <c r="OX3" s="132"/>
      <c r="OY3" s="132"/>
      <c r="OZ3" s="132"/>
      <c r="PA3" s="132"/>
      <c r="PB3" s="132"/>
      <c r="PC3" s="132"/>
      <c r="PD3" s="132"/>
      <c r="PE3" s="132"/>
      <c r="PF3" s="132"/>
      <c r="PG3" s="132"/>
      <c r="PH3" s="132"/>
      <c r="PI3" s="132"/>
      <c r="PJ3" s="132"/>
      <c r="PK3" s="132"/>
      <c r="PL3" s="132"/>
      <c r="PM3" s="132"/>
      <c r="PN3" s="132"/>
      <c r="PO3" s="132"/>
      <c r="PP3" s="132"/>
      <c r="PQ3" s="132"/>
      <c r="PR3" s="132"/>
      <c r="PS3" s="132"/>
      <c r="PT3" s="132"/>
      <c r="PU3" s="132"/>
      <c r="PV3" s="132"/>
      <c r="PW3" s="132"/>
      <c r="PX3" s="132"/>
      <c r="PY3" s="132"/>
      <c r="PZ3" s="132"/>
      <c r="QA3" s="132"/>
      <c r="QB3" s="132"/>
      <c r="QC3" s="132"/>
      <c r="QD3" s="132"/>
      <c r="QE3" s="132"/>
      <c r="QF3" s="132"/>
      <c r="QG3" s="132"/>
      <c r="QH3" s="132"/>
      <c r="QI3" s="132"/>
      <c r="QJ3" s="132"/>
      <c r="QK3" s="132"/>
      <c r="QL3" s="132"/>
      <c r="QM3" s="132"/>
      <c r="QN3" s="132"/>
      <c r="QO3" s="132"/>
      <c r="QP3" s="132"/>
      <c r="QQ3" s="132"/>
      <c r="QR3" s="132"/>
      <c r="QS3" s="132"/>
      <c r="QT3" s="132"/>
      <c r="QU3" s="132"/>
      <c r="QV3" s="132"/>
      <c r="QW3" s="132"/>
      <c r="QX3" s="132"/>
      <c r="QY3" s="132"/>
      <c r="QZ3" s="132"/>
      <c r="RA3" s="132"/>
      <c r="RB3" s="132"/>
      <c r="RC3" s="132"/>
      <c r="RD3" s="132"/>
      <c r="RE3" s="132"/>
      <c r="RF3" s="132"/>
      <c r="RG3" s="132"/>
      <c r="RH3" s="132"/>
      <c r="RI3" s="132"/>
      <c r="RJ3" s="132"/>
      <c r="RK3" s="132"/>
      <c r="RL3" s="132"/>
      <c r="RM3" s="132"/>
      <c r="RN3" s="132"/>
      <c r="RO3" s="132"/>
      <c r="RP3" s="132"/>
      <c r="RQ3" s="132"/>
      <c r="RR3" s="132"/>
      <c r="RS3" s="132"/>
      <c r="RT3" s="132"/>
      <c r="RU3" s="132"/>
      <c r="RV3" s="132"/>
      <c r="RW3" s="132"/>
      <c r="RX3" s="132"/>
      <c r="RY3" s="132"/>
      <c r="RZ3" s="132"/>
      <c r="SA3" s="132"/>
      <c r="SB3" s="132"/>
      <c r="SC3" s="132"/>
      <c r="SD3" s="132"/>
      <c r="SE3" s="132"/>
      <c r="SF3" s="132"/>
      <c r="SG3" s="132"/>
      <c r="SH3" s="132"/>
      <c r="SI3" s="132"/>
      <c r="SJ3" s="132"/>
      <c r="SK3" s="132"/>
      <c r="SL3" s="132"/>
      <c r="SM3" s="132"/>
      <c r="SN3" s="132"/>
      <c r="SO3" s="132"/>
      <c r="SP3" s="132"/>
      <c r="SQ3" s="132"/>
      <c r="SR3" s="132"/>
      <c r="SS3" s="132"/>
      <c r="ST3" s="132"/>
      <c r="SU3" s="132"/>
      <c r="SV3" s="132"/>
      <c r="SW3" s="132"/>
      <c r="SX3" s="132"/>
      <c r="SY3" s="132"/>
      <c r="SZ3" s="132"/>
      <c r="TA3" s="132"/>
      <c r="TB3" s="132"/>
      <c r="TC3" s="132"/>
      <c r="TD3" s="132"/>
      <c r="TE3" s="132"/>
      <c r="TF3" s="132"/>
      <c r="TG3" s="132"/>
      <c r="TH3" s="132"/>
      <c r="TI3" s="132"/>
      <c r="TJ3" s="132"/>
      <c r="TK3" s="132"/>
      <c r="TL3" s="132"/>
      <c r="TM3" s="132"/>
      <c r="TN3" s="132"/>
      <c r="TO3" s="132"/>
      <c r="TP3" s="132"/>
      <c r="TQ3" s="132"/>
      <c r="TR3" s="132"/>
      <c r="TS3" s="132"/>
      <c r="TT3" s="132"/>
      <c r="TU3" s="132"/>
      <c r="TV3" s="132"/>
      <c r="TW3" s="132"/>
      <c r="TX3" s="132"/>
      <c r="TY3" s="132"/>
      <c r="TZ3" s="132"/>
      <c r="UA3" s="132"/>
      <c r="UB3" s="132"/>
      <c r="UC3" s="132"/>
      <c r="UD3" s="132"/>
      <c r="UE3" s="132"/>
      <c r="UF3" s="132"/>
      <c r="UG3" s="132"/>
      <c r="UH3" s="132"/>
      <c r="UI3" s="132"/>
      <c r="UJ3" s="132"/>
      <c r="UK3" s="132"/>
      <c r="UL3" s="132"/>
      <c r="UM3" s="132"/>
      <c r="UN3" s="132"/>
      <c r="UO3" s="132"/>
      <c r="UP3" s="132"/>
      <c r="UQ3" s="132"/>
      <c r="UR3" s="132"/>
      <c r="US3" s="132"/>
      <c r="UT3" s="132"/>
      <c r="UU3" s="132"/>
      <c r="UV3" s="132"/>
      <c r="UW3" s="132"/>
      <c r="UX3" s="132"/>
      <c r="UY3" s="132"/>
      <c r="UZ3" s="132"/>
      <c r="VA3" s="132"/>
      <c r="VB3" s="132"/>
      <c r="VC3" s="132"/>
      <c r="VD3" s="132"/>
      <c r="VE3" s="132"/>
      <c r="VF3" s="132"/>
      <c r="VG3" s="132"/>
      <c r="VH3" s="132"/>
      <c r="VI3" s="132"/>
      <c r="VJ3" s="132"/>
      <c r="VK3" s="132"/>
      <c r="VL3" s="132"/>
      <c r="VM3" s="132"/>
      <c r="VN3" s="132"/>
      <c r="VO3" s="132"/>
      <c r="VP3" s="132"/>
      <c r="VQ3" s="132"/>
      <c r="VR3" s="132"/>
      <c r="VS3" s="132"/>
      <c r="VT3" s="132"/>
      <c r="VU3" s="132"/>
      <c r="VV3" s="132"/>
      <c r="VW3" s="132"/>
      <c r="VX3" s="132"/>
      <c r="VY3" s="132"/>
      <c r="VZ3" s="132"/>
      <c r="WA3" s="132"/>
      <c r="WB3" s="132"/>
      <c r="WC3" s="132"/>
      <c r="WD3" s="132"/>
      <c r="WE3" s="132"/>
      <c r="WF3" s="132"/>
      <c r="WG3" s="132"/>
      <c r="WH3" s="132"/>
      <c r="WI3" s="132"/>
      <c r="WJ3" s="132"/>
      <c r="WK3" s="132"/>
      <c r="WL3" s="132"/>
      <c r="WM3" s="132"/>
      <c r="WN3" s="132"/>
      <c r="WO3" s="132"/>
      <c r="WP3" s="132"/>
      <c r="WQ3" s="132"/>
      <c r="WR3" s="132"/>
      <c r="WS3" s="132"/>
      <c r="WT3" s="132"/>
      <c r="WU3" s="132"/>
      <c r="WV3" s="132"/>
      <c r="WW3" s="132"/>
      <c r="WX3" s="132"/>
      <c r="WY3" s="132"/>
      <c r="WZ3" s="132"/>
      <c r="XA3" s="132"/>
      <c r="XB3" s="132"/>
      <c r="XC3" s="132"/>
      <c r="XD3" s="132"/>
      <c r="XE3" s="132"/>
      <c r="XF3" s="132"/>
      <c r="XG3" s="132"/>
      <c r="XH3" s="132"/>
      <c r="XI3" s="132"/>
      <c r="XJ3" s="132"/>
      <c r="XK3" s="132"/>
      <c r="XL3" s="132"/>
      <c r="XM3" s="132"/>
      <c r="XN3" s="132"/>
      <c r="XO3" s="132"/>
      <c r="XP3" s="132"/>
      <c r="XQ3" s="132"/>
      <c r="XR3" s="132"/>
      <c r="XS3" s="132"/>
      <c r="XT3" s="132"/>
      <c r="XU3" s="132"/>
      <c r="XV3" s="132"/>
      <c r="XW3" s="132"/>
      <c r="XX3" s="132"/>
      <c r="XY3" s="132"/>
      <c r="XZ3" s="132"/>
      <c r="YA3" s="132"/>
      <c r="YB3" s="132"/>
      <c r="YC3" s="132"/>
      <c r="YD3" s="132"/>
      <c r="YE3" s="132"/>
      <c r="YF3" s="132"/>
      <c r="YG3" s="132"/>
      <c r="YH3" s="132"/>
      <c r="YI3" s="132"/>
      <c r="YJ3" s="132"/>
      <c r="YK3" s="132"/>
      <c r="YL3" s="132"/>
      <c r="YM3" s="132"/>
      <c r="YN3" s="132"/>
      <c r="YO3" s="132"/>
      <c r="YP3" s="132"/>
      <c r="YQ3" s="132"/>
      <c r="YR3" s="132"/>
      <c r="YS3" s="132"/>
      <c r="YT3" s="132"/>
      <c r="YU3" s="132"/>
      <c r="YV3" s="132"/>
      <c r="YW3" s="132"/>
      <c r="YX3" s="132"/>
      <c r="YY3" s="132"/>
      <c r="YZ3" s="132"/>
      <c r="ZA3" s="132"/>
      <c r="ZB3" s="132"/>
      <c r="ZC3" s="132"/>
      <c r="ZD3" s="132"/>
      <c r="ZE3" s="132"/>
      <c r="ZF3" s="132"/>
      <c r="ZG3" s="132"/>
      <c r="ZH3" s="132"/>
      <c r="ZI3" s="132"/>
      <c r="ZJ3" s="132"/>
      <c r="ZK3" s="132"/>
      <c r="ZL3" s="132"/>
      <c r="ZM3" s="132"/>
      <c r="ZN3" s="132"/>
      <c r="ZO3" s="132"/>
      <c r="ZP3" s="132"/>
      <c r="ZQ3" s="132"/>
      <c r="ZR3" s="132"/>
      <c r="ZS3" s="132"/>
      <c r="ZT3" s="132"/>
      <c r="ZU3" s="132"/>
      <c r="ZV3" s="132"/>
      <c r="ZW3" s="132"/>
      <c r="ZX3" s="132"/>
      <c r="ZY3" s="132"/>
      <c r="ZZ3" s="132"/>
      <c r="AAA3" s="132"/>
      <c r="AAB3" s="132"/>
      <c r="AAC3" s="132"/>
      <c r="AAD3" s="132"/>
      <c r="AAE3" s="132"/>
      <c r="AAF3" s="132"/>
      <c r="AAG3" s="132"/>
      <c r="AAH3" s="132"/>
      <c r="AAI3" s="132"/>
      <c r="AAJ3" s="132"/>
      <c r="AAK3" s="132"/>
      <c r="AAL3" s="132"/>
      <c r="AAM3" s="132"/>
      <c r="AAN3" s="132"/>
      <c r="AAO3" s="132"/>
      <c r="AAP3" s="132"/>
      <c r="AAQ3" s="132"/>
      <c r="AAR3" s="132"/>
      <c r="AAS3" s="132"/>
      <c r="AAT3" s="132"/>
      <c r="AAU3" s="132"/>
      <c r="AAV3" s="132"/>
      <c r="AAW3" s="132"/>
      <c r="AAX3" s="132"/>
      <c r="AAY3" s="132"/>
      <c r="AAZ3" s="132"/>
      <c r="ABA3" s="132"/>
      <c r="ABB3" s="132"/>
      <c r="ABC3" s="132"/>
      <c r="ABD3" s="132"/>
      <c r="ABE3" s="132"/>
      <c r="ABF3" s="132"/>
      <c r="ABG3" s="132"/>
      <c r="ABH3" s="132"/>
      <c r="ABI3" s="132"/>
      <c r="ABJ3" s="132"/>
      <c r="ABK3" s="132"/>
      <c r="ABL3" s="132"/>
      <c r="ABM3" s="132"/>
      <c r="ABN3" s="132"/>
      <c r="ABO3" s="132"/>
      <c r="ABP3" s="132"/>
      <c r="ABQ3" s="132"/>
      <c r="ABR3" s="132"/>
      <c r="ABS3" s="132"/>
      <c r="ABT3" s="132"/>
      <c r="ABU3" s="132"/>
      <c r="ABV3" s="132"/>
      <c r="ABW3" s="132"/>
      <c r="ABX3" s="132"/>
      <c r="ABY3" s="132"/>
      <c r="ABZ3" s="132"/>
      <c r="ACA3" s="132"/>
      <c r="ACB3" s="132"/>
      <c r="ACC3" s="132"/>
      <c r="ACD3" s="132"/>
      <c r="ACE3" s="132"/>
      <c r="ACF3" s="132"/>
      <c r="ACG3" s="132"/>
      <c r="ACH3" s="132"/>
      <c r="ACI3" s="132"/>
      <c r="ACJ3" s="132"/>
      <c r="ACK3" s="132"/>
      <c r="ACL3" s="132"/>
      <c r="ACM3" s="132"/>
      <c r="ACN3" s="132"/>
      <c r="ACO3" s="132"/>
      <c r="ACP3" s="132"/>
      <c r="ACQ3" s="132"/>
      <c r="ACR3" s="132"/>
      <c r="ACS3" s="132"/>
      <c r="ACT3" s="132"/>
      <c r="ACU3" s="132"/>
      <c r="ACV3" s="132"/>
      <c r="ACW3" s="132"/>
      <c r="ACX3" s="132"/>
      <c r="ACY3" s="132"/>
      <c r="ACZ3" s="132"/>
      <c r="ADA3" s="132"/>
      <c r="ADB3" s="132"/>
      <c r="ADC3" s="132"/>
      <c r="ADD3" s="132"/>
      <c r="ADE3" s="132"/>
      <c r="ADF3" s="132"/>
      <c r="ADG3" s="132"/>
      <c r="ADH3" s="132"/>
      <c r="ADI3" s="132"/>
      <c r="ADJ3" s="132"/>
      <c r="ADK3" s="132"/>
      <c r="ADL3" s="132"/>
      <c r="ADM3" s="132"/>
      <c r="ADN3" s="132"/>
      <c r="ADO3" s="132"/>
      <c r="ADP3" s="132"/>
      <c r="ADQ3" s="132"/>
      <c r="ADR3" s="132"/>
      <c r="ADS3" s="132"/>
      <c r="ADT3" s="132"/>
      <c r="ADU3" s="132"/>
      <c r="ADV3" s="132"/>
      <c r="ADW3" s="132"/>
      <c r="ADX3" s="132"/>
      <c r="ADY3" s="132"/>
      <c r="ADZ3" s="132"/>
      <c r="AEA3" s="132"/>
      <c r="AEB3" s="132"/>
      <c r="AEC3" s="132"/>
      <c r="AED3" s="132"/>
      <c r="AEE3" s="132"/>
      <c r="AEF3" s="132"/>
      <c r="AEG3" s="132"/>
      <c r="AEH3" s="132"/>
      <c r="AEI3" s="132"/>
      <c r="AEJ3" s="132"/>
      <c r="AEK3" s="132"/>
      <c r="AEL3" s="132"/>
      <c r="AEM3" s="132"/>
      <c r="AEN3" s="132"/>
      <c r="AEO3" s="132"/>
      <c r="AEP3" s="132"/>
      <c r="AEQ3" s="132"/>
      <c r="AER3" s="132"/>
      <c r="AES3" s="132"/>
      <c r="AET3" s="132"/>
      <c r="AEU3" s="132"/>
      <c r="AEV3" s="132"/>
      <c r="AEW3" s="132"/>
      <c r="AEX3" s="132"/>
      <c r="AEY3" s="132"/>
      <c r="AEZ3" s="132"/>
      <c r="AFA3" s="132"/>
      <c r="AFB3" s="132"/>
      <c r="AFC3" s="132"/>
      <c r="AFD3" s="132"/>
      <c r="AFE3" s="132"/>
      <c r="AFF3" s="132"/>
      <c r="AFG3" s="132"/>
      <c r="AFH3" s="132"/>
      <c r="AFI3" s="132"/>
      <c r="AFJ3" s="132"/>
      <c r="AFK3" s="132"/>
      <c r="AFL3" s="132"/>
      <c r="AFM3" s="132"/>
      <c r="AFN3" s="132"/>
      <c r="AFO3" s="132"/>
      <c r="AFP3" s="132"/>
      <c r="AFQ3" s="132"/>
      <c r="AFR3" s="132"/>
      <c r="AFS3" s="132"/>
      <c r="AFT3" s="132"/>
      <c r="AFU3" s="132"/>
      <c r="AFV3" s="132"/>
      <c r="AFW3" s="132"/>
      <c r="AFX3" s="132"/>
      <c r="AFY3" s="132"/>
      <c r="AFZ3" s="132"/>
      <c r="AGA3" s="132"/>
      <c r="AGB3" s="132"/>
      <c r="AGC3" s="132"/>
      <c r="AGD3" s="132"/>
      <c r="AGE3" s="132"/>
      <c r="AGF3" s="132"/>
      <c r="AGG3" s="132"/>
      <c r="AGH3" s="132"/>
      <c r="AGI3" s="132"/>
      <c r="AGJ3" s="132"/>
      <c r="AGK3" s="132"/>
      <c r="AGL3" s="132"/>
      <c r="AGM3" s="132"/>
      <c r="AGN3" s="132"/>
      <c r="AGO3" s="132"/>
      <c r="AGP3" s="132"/>
      <c r="AGQ3" s="132"/>
      <c r="AGR3" s="132"/>
      <c r="AGS3" s="132"/>
      <c r="AGT3" s="132"/>
      <c r="AGU3" s="132"/>
      <c r="AGV3" s="132"/>
      <c r="AGW3" s="132"/>
      <c r="AGX3" s="132"/>
      <c r="AGY3" s="132"/>
      <c r="AGZ3" s="132"/>
      <c r="AHA3" s="132"/>
      <c r="AHB3" s="132"/>
      <c r="AHC3" s="132"/>
      <c r="AHD3" s="132"/>
      <c r="AHE3" s="132"/>
      <c r="AHF3" s="132"/>
      <c r="AHG3" s="132"/>
      <c r="AHH3" s="132"/>
      <c r="AHI3" s="132"/>
      <c r="AHJ3" s="132"/>
      <c r="AHK3" s="132"/>
      <c r="AHL3" s="132"/>
      <c r="AHM3" s="132"/>
      <c r="AHN3" s="132"/>
      <c r="AHO3" s="132"/>
      <c r="AHP3" s="132"/>
      <c r="AHQ3" s="132"/>
      <c r="AHR3" s="132"/>
      <c r="AHS3" s="132"/>
      <c r="AHT3" s="132"/>
      <c r="AHU3" s="132"/>
      <c r="AHV3" s="132"/>
      <c r="AHW3" s="132"/>
      <c r="AHX3" s="132"/>
      <c r="AHY3" s="132"/>
      <c r="AHZ3" s="132"/>
      <c r="AIA3" s="132"/>
      <c r="AIB3" s="132"/>
      <c r="AIC3" s="132"/>
      <c r="AID3" s="132"/>
      <c r="AIE3" s="132"/>
      <c r="AIF3" s="132"/>
      <c r="AIG3" s="132"/>
      <c r="AIH3" s="132"/>
      <c r="AII3" s="132"/>
      <c r="AIJ3" s="132"/>
      <c r="AIK3" s="132"/>
      <c r="AIL3" s="132"/>
      <c r="AIM3" s="132"/>
      <c r="AIN3" s="132"/>
      <c r="AIO3" s="132"/>
      <c r="AIP3" s="132"/>
      <c r="AIQ3" s="132"/>
      <c r="AIR3" s="132"/>
      <c r="AIS3" s="132"/>
      <c r="AIT3" s="132"/>
      <c r="AIU3" s="132"/>
      <c r="AIV3" s="132"/>
      <c r="AIW3" s="132"/>
      <c r="AIX3" s="132"/>
      <c r="AIY3" s="132"/>
      <c r="AIZ3" s="132"/>
      <c r="AJA3" s="132"/>
      <c r="AJB3" s="132"/>
      <c r="AJC3" s="132"/>
      <c r="AJD3" s="132"/>
      <c r="AJE3" s="132"/>
      <c r="AJF3" s="132"/>
      <c r="AJG3" s="132"/>
      <c r="AJH3" s="132"/>
      <c r="AJI3" s="132"/>
      <c r="AJJ3" s="132"/>
      <c r="AJK3" s="132"/>
      <c r="AJL3" s="132"/>
      <c r="AJM3" s="132"/>
      <c r="AJN3" s="132"/>
      <c r="AJO3" s="132"/>
      <c r="AJP3" s="132"/>
      <c r="AJQ3" s="132"/>
      <c r="AJR3" s="132"/>
      <c r="AJS3" s="132"/>
      <c r="AJT3" s="132"/>
      <c r="AJU3" s="132"/>
      <c r="AJV3" s="132"/>
      <c r="AJW3" s="132"/>
      <c r="AJX3" s="132"/>
      <c r="AJY3" s="132"/>
      <c r="AJZ3" s="132"/>
      <c r="AKA3" s="132"/>
      <c r="AKB3" s="132"/>
      <c r="AKC3" s="132"/>
      <c r="AKD3" s="132"/>
      <c r="AKE3" s="132"/>
      <c r="AKF3" s="132"/>
      <c r="AKG3" s="132"/>
      <c r="AKH3" s="132"/>
      <c r="AKI3" s="132"/>
      <c r="AKJ3" s="132"/>
      <c r="AKK3" s="132"/>
      <c r="AKL3" s="132"/>
      <c r="AKM3" s="132"/>
      <c r="AKN3" s="132"/>
      <c r="AKO3" s="132"/>
      <c r="AKP3" s="132"/>
      <c r="AKQ3" s="132"/>
      <c r="AKR3" s="132"/>
      <c r="AKS3" s="132"/>
      <c r="AKT3" s="132"/>
      <c r="AKU3" s="132"/>
      <c r="AKV3" s="132"/>
      <c r="AKW3" s="132"/>
      <c r="AKX3" s="132"/>
      <c r="AKY3" s="132"/>
      <c r="AKZ3" s="132"/>
      <c r="ALA3" s="132"/>
      <c r="ALB3" s="132"/>
      <c r="ALC3" s="132"/>
      <c r="ALD3" s="132"/>
      <c r="ALE3" s="132"/>
      <c r="ALF3" s="132"/>
      <c r="ALG3" s="132"/>
      <c r="ALH3" s="132"/>
      <c r="ALI3" s="132"/>
      <c r="ALJ3" s="132"/>
      <c r="ALK3" s="132"/>
      <c r="ALL3" s="132"/>
      <c r="ALM3" s="132"/>
      <c r="ALN3" s="132"/>
      <c r="ALO3" s="132"/>
      <c r="ALP3" s="132"/>
      <c r="ALQ3" s="132"/>
      <c r="ALR3" s="132"/>
      <c r="ALS3" s="132"/>
      <c r="ALT3" s="132"/>
      <c r="ALU3" s="132"/>
      <c r="ALV3" s="132"/>
      <c r="ALW3" s="132"/>
      <c r="ALX3" s="132"/>
      <c r="ALY3" s="132"/>
      <c r="ALZ3" s="132"/>
      <c r="AMA3" s="132"/>
      <c r="AMB3" s="132"/>
      <c r="AMC3" s="132"/>
      <c r="AMD3" s="132"/>
      <c r="AME3" s="132"/>
      <c r="AMF3" s="132"/>
      <c r="AMG3" s="132"/>
      <c r="AMH3" s="132"/>
      <c r="AMI3" s="132"/>
      <c r="AMJ3" s="132"/>
      <c r="AMK3" s="132"/>
      <c r="AML3" s="132"/>
      <c r="AMM3" s="132"/>
      <c r="AMN3" s="132"/>
      <c r="AMO3" s="132"/>
      <c r="AMP3" s="132"/>
      <c r="AMQ3" s="132"/>
      <c r="AMR3" s="132"/>
      <c r="AMS3" s="132"/>
      <c r="AMT3" s="132"/>
      <c r="AMU3" s="132"/>
      <c r="AMV3" s="132"/>
      <c r="AMW3" s="132"/>
      <c r="AMX3" s="132"/>
      <c r="AMY3" s="132"/>
      <c r="AMZ3" s="132"/>
      <c r="ANA3" s="132"/>
      <c r="ANB3" s="132"/>
      <c r="ANC3" s="132"/>
      <c r="AND3" s="132"/>
      <c r="ANE3" s="132"/>
      <c r="ANF3" s="132"/>
      <c r="ANG3" s="132"/>
      <c r="ANH3" s="132"/>
      <c r="ANI3" s="132"/>
      <c r="ANJ3" s="132"/>
      <c r="ANK3" s="132"/>
    </row>
    <row r="4" spans="1:1051" ht="20.25" x14ac:dyDescent="0.3">
      <c r="A4" s="3"/>
      <c r="B4" s="2"/>
      <c r="C4" s="2"/>
    </row>
    <row r="5" spans="1:1051" ht="18.75" thickBot="1" x14ac:dyDescent="0.3">
      <c r="C5" s="4"/>
      <c r="D5" s="4"/>
      <c r="E5" s="4"/>
      <c r="F5" s="24"/>
      <c r="G5" s="24"/>
      <c r="H5" s="24">
        <v>16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Z5" s="24">
        <v>15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R5" s="24">
        <v>17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J5" s="24">
        <v>18</v>
      </c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CB5" s="24">
        <v>59</v>
      </c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T5" s="24">
        <v>19</v>
      </c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L5" s="24">
        <v>66</v>
      </c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D5" s="24">
        <v>67</v>
      </c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V5" s="24">
        <v>80</v>
      </c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N5" s="24">
        <v>79</v>
      </c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F5" s="24">
        <v>81</v>
      </c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X5" s="24">
        <v>22</v>
      </c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P5" s="24">
        <v>77</v>
      </c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H5" s="24">
        <v>23</v>
      </c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Z5" s="24">
        <v>78</v>
      </c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R5" s="24">
        <v>62</v>
      </c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J5" s="24">
        <v>25</v>
      </c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LB5" s="24">
        <v>26</v>
      </c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T5" s="24">
        <v>70</v>
      </c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L5" s="24">
        <v>31</v>
      </c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D5" s="24">
        <v>32</v>
      </c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V5" s="24">
        <v>33</v>
      </c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N5" s="24">
        <v>34</v>
      </c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F5" s="24">
        <v>35</v>
      </c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X5" s="24">
        <v>36</v>
      </c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P5" s="24">
        <v>37</v>
      </c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H5" s="24">
        <v>40</v>
      </c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Z5" s="24">
        <v>41</v>
      </c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R5" s="24">
        <v>43</v>
      </c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J5" s="24">
        <v>44</v>
      </c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UB5" s="24">
        <v>45</v>
      </c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T5" s="24">
        <v>72</v>
      </c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L5" s="24">
        <v>73</v>
      </c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D5" s="24">
        <v>74</v>
      </c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V5" s="24">
        <v>71</v>
      </c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N5" s="24">
        <v>75</v>
      </c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F5" s="24">
        <v>76</v>
      </c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X5" s="24">
        <v>61</v>
      </c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P5" s="24">
        <v>49</v>
      </c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H5" s="166" t="s">
        <v>602</v>
      </c>
      <c r="AAI5" s="166"/>
      <c r="AAJ5" s="146"/>
      <c r="AAK5" s="146"/>
      <c r="AAL5" s="146"/>
      <c r="AAM5" s="146"/>
      <c r="AAN5" s="146"/>
      <c r="AAO5" s="146"/>
      <c r="AAP5" s="146"/>
      <c r="AAQ5" s="146"/>
      <c r="AAR5" s="146"/>
      <c r="AAS5" s="146"/>
      <c r="AAT5" s="146"/>
      <c r="AAU5" s="146"/>
      <c r="AAV5" s="146"/>
      <c r="AAZ5" s="24">
        <v>51</v>
      </c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R5" s="166" t="s">
        <v>603</v>
      </c>
      <c r="ABS5" s="146"/>
      <c r="ABT5" s="146"/>
      <c r="ABU5" s="146"/>
      <c r="ABV5" s="146"/>
      <c r="ABW5" s="146"/>
      <c r="ABX5" s="146"/>
      <c r="ABY5" s="146"/>
      <c r="ABZ5" s="146"/>
      <c r="ACA5" s="146"/>
      <c r="ACB5" s="146"/>
      <c r="ACC5" s="146"/>
      <c r="ACD5" s="146"/>
      <c r="ACE5" s="146"/>
      <c r="ACF5" s="146"/>
      <c r="ACJ5" s="146">
        <v>52</v>
      </c>
      <c r="ACK5" s="146"/>
      <c r="ACL5" s="146"/>
      <c r="ACM5" s="146"/>
      <c r="ACN5" s="146"/>
      <c r="ACO5" s="146"/>
      <c r="ACP5" s="146"/>
      <c r="ACQ5" s="146"/>
      <c r="ACR5" s="146"/>
      <c r="ACS5" s="146"/>
      <c r="ACT5" s="146"/>
      <c r="ACU5" s="146"/>
      <c r="ACV5" s="146"/>
      <c r="ACW5" s="146"/>
      <c r="ACX5" s="146"/>
      <c r="ADB5" s="166" t="s">
        <v>613</v>
      </c>
      <c r="ADC5" s="146"/>
      <c r="ADD5" s="146"/>
      <c r="ADE5" s="146"/>
      <c r="ADF5" s="146"/>
      <c r="ADG5" s="146"/>
      <c r="ADH5" s="146"/>
      <c r="ADI5" s="146"/>
      <c r="ADJ5" s="146"/>
      <c r="ADK5" s="146"/>
      <c r="ADL5" s="146"/>
      <c r="ADM5" s="146"/>
      <c r="ADN5" s="146"/>
      <c r="ADO5" s="146"/>
      <c r="ADP5" s="146"/>
      <c r="ADT5" s="146">
        <v>53</v>
      </c>
      <c r="ADU5" s="146"/>
      <c r="ADV5" s="146"/>
      <c r="ADW5" s="146"/>
      <c r="ADX5" s="146"/>
      <c r="ADY5" s="146"/>
      <c r="ADZ5" s="146"/>
      <c r="AEA5" s="146"/>
      <c r="AEB5" s="146"/>
      <c r="AEC5" s="146"/>
      <c r="AED5" s="146"/>
      <c r="AEE5" s="146"/>
      <c r="AEF5" s="146"/>
      <c r="AEG5" s="146"/>
      <c r="AEH5" s="146"/>
      <c r="AEL5" s="166" t="s">
        <v>614</v>
      </c>
      <c r="AEM5" s="146"/>
      <c r="AEN5" s="146"/>
      <c r="AEO5" s="146"/>
      <c r="AEP5" s="146"/>
      <c r="AEQ5" s="146"/>
      <c r="AER5" s="146"/>
      <c r="AES5" s="146"/>
      <c r="AET5" s="146"/>
      <c r="AEU5" s="146"/>
      <c r="AEV5" s="146"/>
      <c r="AEW5" s="146"/>
      <c r="AEX5" s="146"/>
      <c r="AEY5" s="146"/>
      <c r="AEZ5" s="146"/>
      <c r="AFD5" s="146">
        <v>54</v>
      </c>
      <c r="AFE5" s="146"/>
      <c r="AFF5" s="146"/>
      <c r="AFG5" s="146"/>
      <c r="AFH5" s="146"/>
      <c r="AFI5" s="146"/>
      <c r="AFJ5" s="146"/>
      <c r="AFK5" s="146"/>
      <c r="AFL5" s="146"/>
      <c r="AFM5" s="146"/>
      <c r="AFN5" s="146"/>
      <c r="AFO5" s="146"/>
      <c r="AFP5" s="146"/>
      <c r="AFQ5" s="146"/>
      <c r="AFR5" s="146"/>
      <c r="AFV5" s="166" t="s">
        <v>615</v>
      </c>
      <c r="AFW5" s="146"/>
      <c r="AFX5" s="146"/>
      <c r="AFY5" s="146"/>
      <c r="AFZ5" s="146"/>
      <c r="AGA5" s="146"/>
      <c r="AGB5" s="146"/>
      <c r="AGC5" s="146"/>
      <c r="AGD5" s="146"/>
      <c r="AGE5" s="146"/>
      <c r="AGF5" s="146"/>
      <c r="AGG5" s="146"/>
      <c r="AGH5" s="146"/>
      <c r="AGI5" s="146"/>
      <c r="AGJ5" s="146"/>
      <c r="AGN5" s="24">
        <v>55</v>
      </c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F5" s="166" t="s">
        <v>616</v>
      </c>
      <c r="AHG5" s="146"/>
      <c r="AHH5" s="146"/>
      <c r="AHI5" s="146"/>
      <c r="AHJ5" s="146"/>
      <c r="AHK5" s="146"/>
      <c r="AHL5" s="146"/>
      <c r="AHM5" s="146"/>
      <c r="AHN5" s="146"/>
      <c r="AHO5" s="146"/>
      <c r="AHP5" s="146"/>
      <c r="AHQ5" s="146"/>
      <c r="AHR5" s="146"/>
      <c r="AHS5" s="146"/>
      <c r="AHT5" s="146"/>
      <c r="AHX5" s="24">
        <v>60</v>
      </c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P5" s="166" t="s">
        <v>617</v>
      </c>
      <c r="AIQ5" s="146"/>
      <c r="AIR5" s="146"/>
      <c r="AIS5" s="146"/>
      <c r="AIT5" s="146"/>
      <c r="AIU5" s="146"/>
      <c r="AIV5" s="146"/>
      <c r="AIW5" s="146"/>
      <c r="AIX5" s="146"/>
      <c r="AIY5" s="146"/>
      <c r="AIZ5" s="146"/>
      <c r="AJA5" s="146"/>
      <c r="AJB5" s="146"/>
      <c r="AJC5" s="146"/>
      <c r="AJD5" s="146"/>
      <c r="AJH5" s="24">
        <v>57</v>
      </c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Z5" s="24">
        <v>58</v>
      </c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R5" s="24">
        <v>69</v>
      </c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J5" s="146">
        <v>82</v>
      </c>
      <c r="ALK5" s="146"/>
      <c r="ALL5" s="146"/>
      <c r="ALM5" s="146"/>
      <c r="ALN5" s="146"/>
      <c r="ALO5" s="146"/>
      <c r="ALP5" s="146"/>
      <c r="ALQ5" s="146"/>
      <c r="ALR5" s="146"/>
      <c r="ALS5" s="146"/>
      <c r="ALT5" s="146"/>
      <c r="ALU5" s="146"/>
      <c r="ALV5" s="146"/>
      <c r="ALW5" s="146"/>
      <c r="ALX5" s="146"/>
      <c r="AMB5" s="146">
        <v>83</v>
      </c>
      <c r="AMC5" s="146"/>
      <c r="AMD5" s="146"/>
      <c r="AME5" s="146"/>
      <c r="AMF5" s="146"/>
      <c r="AMG5" s="146"/>
      <c r="AMH5" s="146"/>
      <c r="AMI5" s="146"/>
      <c r="AMJ5" s="146"/>
      <c r="AMK5" s="146"/>
      <c r="AML5" s="146"/>
      <c r="AMM5" s="146"/>
      <c r="AMN5" s="146"/>
      <c r="AMO5" s="146"/>
      <c r="AMP5" s="146"/>
      <c r="AMT5" s="146">
        <v>46</v>
      </c>
      <c r="AMU5" s="146"/>
      <c r="AMV5" s="146"/>
      <c r="AMW5" s="146"/>
      <c r="AMX5" s="146"/>
      <c r="AMY5" s="146"/>
      <c r="AMZ5" s="146"/>
      <c r="ANA5" s="146"/>
      <c r="ANB5" s="146"/>
      <c r="ANC5" s="146"/>
      <c r="AND5" s="146"/>
      <c r="ANE5" s="146"/>
      <c r="ANF5" s="146"/>
      <c r="ANG5" s="146"/>
      <c r="ANH5" s="146"/>
    </row>
    <row r="6" spans="1:1051" s="164" customFormat="1" ht="63.75" customHeight="1" x14ac:dyDescent="0.25">
      <c r="B6" s="219"/>
      <c r="C6" s="222"/>
      <c r="D6" s="169"/>
      <c r="E6" s="170"/>
      <c r="G6" s="171"/>
      <c r="H6" s="191" t="s">
        <v>352</v>
      </c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3"/>
      <c r="Z6" s="191" t="s">
        <v>353</v>
      </c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3"/>
      <c r="AR6" s="191" t="s">
        <v>351</v>
      </c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  <c r="BG6" s="192"/>
      <c r="BH6" s="192"/>
      <c r="BI6" s="193"/>
      <c r="BJ6" s="191" t="s">
        <v>350</v>
      </c>
      <c r="BK6" s="192"/>
      <c r="BL6" s="192"/>
      <c r="BM6" s="192"/>
      <c r="BN6" s="192"/>
      <c r="BO6" s="192"/>
      <c r="BP6" s="192"/>
      <c r="BQ6" s="192"/>
      <c r="BR6" s="192"/>
      <c r="BS6" s="192"/>
      <c r="BT6" s="192"/>
      <c r="BU6" s="192"/>
      <c r="BV6" s="192"/>
      <c r="BW6" s="192"/>
      <c r="BX6" s="192"/>
      <c r="BY6" s="192"/>
      <c r="BZ6" s="192"/>
      <c r="CA6" s="193"/>
      <c r="CB6" s="191" t="s">
        <v>349</v>
      </c>
      <c r="CC6" s="192"/>
      <c r="CD6" s="192"/>
      <c r="CE6" s="192"/>
      <c r="CF6" s="192"/>
      <c r="CG6" s="192"/>
      <c r="CH6" s="192"/>
      <c r="CI6" s="192"/>
      <c r="CJ6" s="192"/>
      <c r="CK6" s="192"/>
      <c r="CL6" s="192"/>
      <c r="CM6" s="192"/>
      <c r="CN6" s="192"/>
      <c r="CO6" s="192"/>
      <c r="CP6" s="192"/>
      <c r="CQ6" s="192"/>
      <c r="CR6" s="192"/>
      <c r="CS6" s="193"/>
      <c r="CT6" s="191" t="s">
        <v>348</v>
      </c>
      <c r="CU6" s="192"/>
      <c r="CV6" s="192"/>
      <c r="CW6" s="192"/>
      <c r="CX6" s="192"/>
      <c r="CY6" s="192"/>
      <c r="CZ6" s="192"/>
      <c r="DA6" s="192"/>
      <c r="DB6" s="192"/>
      <c r="DC6" s="192"/>
      <c r="DD6" s="192"/>
      <c r="DE6" s="192"/>
      <c r="DF6" s="192"/>
      <c r="DG6" s="192"/>
      <c r="DH6" s="192"/>
      <c r="DI6" s="192"/>
      <c r="DJ6" s="192"/>
      <c r="DK6" s="193"/>
      <c r="DL6" s="191" t="s">
        <v>347</v>
      </c>
      <c r="DM6" s="192"/>
      <c r="DN6" s="192"/>
      <c r="DO6" s="192"/>
      <c r="DP6" s="192"/>
      <c r="DQ6" s="192"/>
      <c r="DR6" s="192"/>
      <c r="DS6" s="192"/>
      <c r="DT6" s="192"/>
      <c r="DU6" s="192"/>
      <c r="DV6" s="192"/>
      <c r="DW6" s="192"/>
      <c r="DX6" s="192"/>
      <c r="DY6" s="192"/>
      <c r="DZ6" s="192"/>
      <c r="EA6" s="192"/>
      <c r="EB6" s="192"/>
      <c r="EC6" s="193"/>
      <c r="ED6" s="191" t="s">
        <v>346</v>
      </c>
      <c r="EE6" s="192"/>
      <c r="EF6" s="192"/>
      <c r="EG6" s="192"/>
      <c r="EH6" s="192"/>
      <c r="EI6" s="192"/>
      <c r="EJ6" s="192"/>
      <c r="EK6" s="192"/>
      <c r="EL6" s="192"/>
      <c r="EM6" s="192"/>
      <c r="EN6" s="192"/>
      <c r="EO6" s="192"/>
      <c r="EP6" s="192"/>
      <c r="EQ6" s="192"/>
      <c r="ER6" s="192"/>
      <c r="ES6" s="192"/>
      <c r="ET6" s="192"/>
      <c r="EU6" s="193"/>
      <c r="EV6" s="191" t="s">
        <v>345</v>
      </c>
      <c r="EW6" s="192"/>
      <c r="EX6" s="192"/>
      <c r="EY6" s="192"/>
      <c r="EZ6" s="192"/>
      <c r="FA6" s="192"/>
      <c r="FB6" s="192"/>
      <c r="FC6" s="192"/>
      <c r="FD6" s="192"/>
      <c r="FE6" s="192"/>
      <c r="FF6" s="192"/>
      <c r="FG6" s="192"/>
      <c r="FH6" s="192"/>
      <c r="FI6" s="192"/>
      <c r="FJ6" s="192"/>
      <c r="FK6" s="192"/>
      <c r="FL6" s="192"/>
      <c r="FM6" s="193"/>
      <c r="FN6" s="191" t="s">
        <v>344</v>
      </c>
      <c r="FO6" s="192"/>
      <c r="FP6" s="192"/>
      <c r="FQ6" s="192"/>
      <c r="FR6" s="192"/>
      <c r="FS6" s="192"/>
      <c r="FT6" s="192"/>
      <c r="FU6" s="192"/>
      <c r="FV6" s="192"/>
      <c r="FW6" s="192"/>
      <c r="FX6" s="192"/>
      <c r="FY6" s="192"/>
      <c r="FZ6" s="192"/>
      <c r="GA6" s="192"/>
      <c r="GB6" s="192"/>
      <c r="GC6" s="192"/>
      <c r="GD6" s="192"/>
      <c r="GE6" s="193"/>
      <c r="GF6" s="191" t="s">
        <v>343</v>
      </c>
      <c r="GG6" s="192"/>
      <c r="GH6" s="192"/>
      <c r="GI6" s="192"/>
      <c r="GJ6" s="192"/>
      <c r="GK6" s="192"/>
      <c r="GL6" s="192"/>
      <c r="GM6" s="192"/>
      <c r="GN6" s="192"/>
      <c r="GO6" s="192"/>
      <c r="GP6" s="192"/>
      <c r="GQ6" s="192"/>
      <c r="GR6" s="192"/>
      <c r="GS6" s="192"/>
      <c r="GT6" s="192"/>
      <c r="GU6" s="192"/>
      <c r="GV6" s="192"/>
      <c r="GW6" s="193"/>
      <c r="GX6" s="191" t="s">
        <v>342</v>
      </c>
      <c r="GY6" s="192"/>
      <c r="GZ6" s="192"/>
      <c r="HA6" s="192"/>
      <c r="HB6" s="192"/>
      <c r="HC6" s="192"/>
      <c r="HD6" s="192"/>
      <c r="HE6" s="192"/>
      <c r="HF6" s="192"/>
      <c r="HG6" s="192"/>
      <c r="HH6" s="192"/>
      <c r="HI6" s="192"/>
      <c r="HJ6" s="192"/>
      <c r="HK6" s="192"/>
      <c r="HL6" s="192"/>
      <c r="HM6" s="192"/>
      <c r="HN6" s="192"/>
      <c r="HO6" s="193"/>
      <c r="HP6" s="191" t="s">
        <v>341</v>
      </c>
      <c r="HQ6" s="192"/>
      <c r="HR6" s="192"/>
      <c r="HS6" s="192"/>
      <c r="HT6" s="192"/>
      <c r="HU6" s="192"/>
      <c r="HV6" s="192"/>
      <c r="HW6" s="192"/>
      <c r="HX6" s="192"/>
      <c r="HY6" s="192"/>
      <c r="HZ6" s="192"/>
      <c r="IA6" s="192"/>
      <c r="IB6" s="192"/>
      <c r="IC6" s="192"/>
      <c r="ID6" s="192"/>
      <c r="IE6" s="192"/>
      <c r="IF6" s="192"/>
      <c r="IG6" s="193"/>
      <c r="IH6" s="191" t="s">
        <v>340</v>
      </c>
      <c r="II6" s="192"/>
      <c r="IJ6" s="192"/>
      <c r="IK6" s="192"/>
      <c r="IL6" s="192"/>
      <c r="IM6" s="192"/>
      <c r="IN6" s="192"/>
      <c r="IO6" s="192"/>
      <c r="IP6" s="192"/>
      <c r="IQ6" s="192"/>
      <c r="IR6" s="192"/>
      <c r="IS6" s="192"/>
      <c r="IT6" s="192"/>
      <c r="IU6" s="192"/>
      <c r="IV6" s="192"/>
      <c r="IW6" s="192"/>
      <c r="IX6" s="192"/>
      <c r="IY6" s="193"/>
      <c r="IZ6" s="191" t="s">
        <v>339</v>
      </c>
      <c r="JA6" s="192"/>
      <c r="JB6" s="192"/>
      <c r="JC6" s="192"/>
      <c r="JD6" s="192"/>
      <c r="JE6" s="192"/>
      <c r="JF6" s="192"/>
      <c r="JG6" s="192"/>
      <c r="JH6" s="192"/>
      <c r="JI6" s="192"/>
      <c r="JJ6" s="192"/>
      <c r="JK6" s="192"/>
      <c r="JL6" s="192"/>
      <c r="JM6" s="192"/>
      <c r="JN6" s="192"/>
      <c r="JO6" s="192"/>
      <c r="JP6" s="192"/>
      <c r="JQ6" s="193"/>
      <c r="JR6" s="191" t="s">
        <v>338</v>
      </c>
      <c r="JS6" s="192"/>
      <c r="JT6" s="192"/>
      <c r="JU6" s="192"/>
      <c r="JV6" s="192"/>
      <c r="JW6" s="192"/>
      <c r="JX6" s="192"/>
      <c r="JY6" s="192"/>
      <c r="JZ6" s="192"/>
      <c r="KA6" s="192"/>
      <c r="KB6" s="192"/>
      <c r="KC6" s="192"/>
      <c r="KD6" s="192"/>
      <c r="KE6" s="192"/>
      <c r="KF6" s="192"/>
      <c r="KG6" s="192"/>
      <c r="KH6" s="192"/>
      <c r="KI6" s="193"/>
      <c r="KJ6" s="191" t="s">
        <v>337</v>
      </c>
      <c r="KK6" s="192"/>
      <c r="KL6" s="192"/>
      <c r="KM6" s="192"/>
      <c r="KN6" s="192"/>
      <c r="KO6" s="192"/>
      <c r="KP6" s="192"/>
      <c r="KQ6" s="192"/>
      <c r="KR6" s="192"/>
      <c r="KS6" s="192"/>
      <c r="KT6" s="192"/>
      <c r="KU6" s="192"/>
      <c r="KV6" s="192"/>
      <c r="KW6" s="192"/>
      <c r="KX6" s="192"/>
      <c r="KY6" s="192"/>
      <c r="KZ6" s="192"/>
      <c r="LA6" s="193"/>
      <c r="LB6" s="191" t="s">
        <v>336</v>
      </c>
      <c r="LC6" s="192"/>
      <c r="LD6" s="192"/>
      <c r="LE6" s="192"/>
      <c r="LF6" s="192"/>
      <c r="LG6" s="192"/>
      <c r="LH6" s="192"/>
      <c r="LI6" s="192"/>
      <c r="LJ6" s="192"/>
      <c r="LK6" s="192"/>
      <c r="LL6" s="192"/>
      <c r="LM6" s="192"/>
      <c r="LN6" s="192"/>
      <c r="LO6" s="192"/>
      <c r="LP6" s="192"/>
      <c r="LQ6" s="192"/>
      <c r="LR6" s="192"/>
      <c r="LS6" s="193"/>
      <c r="LT6" s="191" t="s">
        <v>335</v>
      </c>
      <c r="LU6" s="192"/>
      <c r="LV6" s="192"/>
      <c r="LW6" s="192"/>
      <c r="LX6" s="192"/>
      <c r="LY6" s="192"/>
      <c r="LZ6" s="192"/>
      <c r="MA6" s="192"/>
      <c r="MB6" s="192"/>
      <c r="MC6" s="192"/>
      <c r="MD6" s="192"/>
      <c r="ME6" s="192"/>
      <c r="MF6" s="192"/>
      <c r="MG6" s="192"/>
      <c r="MH6" s="192"/>
      <c r="MI6" s="192"/>
      <c r="MJ6" s="192"/>
      <c r="MK6" s="193"/>
      <c r="ML6" s="191" t="s">
        <v>334</v>
      </c>
      <c r="MM6" s="192"/>
      <c r="MN6" s="192"/>
      <c r="MO6" s="192"/>
      <c r="MP6" s="192"/>
      <c r="MQ6" s="192"/>
      <c r="MR6" s="192"/>
      <c r="MS6" s="192"/>
      <c r="MT6" s="192"/>
      <c r="MU6" s="192"/>
      <c r="MV6" s="192"/>
      <c r="MW6" s="192"/>
      <c r="MX6" s="192"/>
      <c r="MY6" s="192"/>
      <c r="MZ6" s="192"/>
      <c r="NA6" s="192"/>
      <c r="NB6" s="192"/>
      <c r="NC6" s="193"/>
      <c r="ND6" s="191" t="s">
        <v>333</v>
      </c>
      <c r="NE6" s="192"/>
      <c r="NF6" s="192"/>
      <c r="NG6" s="192"/>
      <c r="NH6" s="192"/>
      <c r="NI6" s="192"/>
      <c r="NJ6" s="192"/>
      <c r="NK6" s="192"/>
      <c r="NL6" s="192"/>
      <c r="NM6" s="192"/>
      <c r="NN6" s="192"/>
      <c r="NO6" s="192"/>
      <c r="NP6" s="192"/>
      <c r="NQ6" s="192"/>
      <c r="NR6" s="192"/>
      <c r="NS6" s="192"/>
      <c r="NT6" s="192"/>
      <c r="NU6" s="193"/>
      <c r="NV6" s="191" t="s">
        <v>332</v>
      </c>
      <c r="NW6" s="192"/>
      <c r="NX6" s="192"/>
      <c r="NY6" s="192"/>
      <c r="NZ6" s="192"/>
      <c r="OA6" s="192"/>
      <c r="OB6" s="192"/>
      <c r="OC6" s="192"/>
      <c r="OD6" s="192"/>
      <c r="OE6" s="192"/>
      <c r="OF6" s="192"/>
      <c r="OG6" s="192"/>
      <c r="OH6" s="192"/>
      <c r="OI6" s="192"/>
      <c r="OJ6" s="192"/>
      <c r="OK6" s="192"/>
      <c r="OL6" s="192"/>
      <c r="OM6" s="193"/>
      <c r="ON6" s="191" t="s">
        <v>331</v>
      </c>
      <c r="OO6" s="192"/>
      <c r="OP6" s="192"/>
      <c r="OQ6" s="192"/>
      <c r="OR6" s="192"/>
      <c r="OS6" s="192"/>
      <c r="OT6" s="192"/>
      <c r="OU6" s="192"/>
      <c r="OV6" s="192"/>
      <c r="OW6" s="192"/>
      <c r="OX6" s="192"/>
      <c r="OY6" s="192"/>
      <c r="OZ6" s="192"/>
      <c r="PA6" s="192"/>
      <c r="PB6" s="192"/>
      <c r="PC6" s="192"/>
      <c r="PD6" s="192"/>
      <c r="PE6" s="193"/>
      <c r="PF6" s="191" t="s">
        <v>330</v>
      </c>
      <c r="PG6" s="192"/>
      <c r="PH6" s="192"/>
      <c r="PI6" s="192"/>
      <c r="PJ6" s="192"/>
      <c r="PK6" s="192"/>
      <c r="PL6" s="192"/>
      <c r="PM6" s="192"/>
      <c r="PN6" s="192"/>
      <c r="PO6" s="192"/>
      <c r="PP6" s="192"/>
      <c r="PQ6" s="192"/>
      <c r="PR6" s="192"/>
      <c r="PS6" s="192"/>
      <c r="PT6" s="192"/>
      <c r="PU6" s="192"/>
      <c r="PV6" s="192"/>
      <c r="PW6" s="193"/>
      <c r="PX6" s="191" t="s">
        <v>329</v>
      </c>
      <c r="PY6" s="192"/>
      <c r="PZ6" s="192"/>
      <c r="QA6" s="192"/>
      <c r="QB6" s="192"/>
      <c r="QC6" s="192"/>
      <c r="QD6" s="192"/>
      <c r="QE6" s="192"/>
      <c r="QF6" s="192"/>
      <c r="QG6" s="192"/>
      <c r="QH6" s="192"/>
      <c r="QI6" s="192"/>
      <c r="QJ6" s="192"/>
      <c r="QK6" s="192"/>
      <c r="QL6" s="192"/>
      <c r="QM6" s="192"/>
      <c r="QN6" s="192"/>
      <c r="QO6" s="193"/>
      <c r="QP6" s="191" t="s">
        <v>328</v>
      </c>
      <c r="QQ6" s="192"/>
      <c r="QR6" s="192"/>
      <c r="QS6" s="192"/>
      <c r="QT6" s="192"/>
      <c r="QU6" s="192"/>
      <c r="QV6" s="192"/>
      <c r="QW6" s="192"/>
      <c r="QX6" s="192"/>
      <c r="QY6" s="192"/>
      <c r="QZ6" s="192"/>
      <c r="RA6" s="192"/>
      <c r="RB6" s="192"/>
      <c r="RC6" s="192"/>
      <c r="RD6" s="192"/>
      <c r="RE6" s="192"/>
      <c r="RF6" s="192"/>
      <c r="RG6" s="193"/>
      <c r="RH6" s="191" t="s">
        <v>327</v>
      </c>
      <c r="RI6" s="192"/>
      <c r="RJ6" s="192"/>
      <c r="RK6" s="192"/>
      <c r="RL6" s="192"/>
      <c r="RM6" s="192"/>
      <c r="RN6" s="192"/>
      <c r="RO6" s="192"/>
      <c r="RP6" s="192"/>
      <c r="RQ6" s="192"/>
      <c r="RR6" s="192"/>
      <c r="RS6" s="192"/>
      <c r="RT6" s="192"/>
      <c r="RU6" s="192"/>
      <c r="RV6" s="192"/>
      <c r="RW6" s="192"/>
      <c r="RX6" s="192"/>
      <c r="RY6" s="193"/>
      <c r="RZ6" s="191" t="s">
        <v>326</v>
      </c>
      <c r="SA6" s="192"/>
      <c r="SB6" s="192"/>
      <c r="SC6" s="192"/>
      <c r="SD6" s="192"/>
      <c r="SE6" s="192"/>
      <c r="SF6" s="192"/>
      <c r="SG6" s="192"/>
      <c r="SH6" s="192"/>
      <c r="SI6" s="192"/>
      <c r="SJ6" s="192"/>
      <c r="SK6" s="192"/>
      <c r="SL6" s="192"/>
      <c r="SM6" s="192"/>
      <c r="SN6" s="192"/>
      <c r="SO6" s="192"/>
      <c r="SP6" s="192"/>
      <c r="SQ6" s="193"/>
      <c r="SR6" s="191" t="s">
        <v>604</v>
      </c>
      <c r="SS6" s="192"/>
      <c r="ST6" s="192"/>
      <c r="SU6" s="192"/>
      <c r="SV6" s="192"/>
      <c r="SW6" s="192"/>
      <c r="SX6" s="192"/>
      <c r="SY6" s="192"/>
      <c r="SZ6" s="192"/>
      <c r="TA6" s="192"/>
      <c r="TB6" s="192"/>
      <c r="TC6" s="192"/>
      <c r="TD6" s="192"/>
      <c r="TE6" s="192"/>
      <c r="TF6" s="192"/>
      <c r="TG6" s="192"/>
      <c r="TH6" s="192"/>
      <c r="TI6" s="193"/>
      <c r="TJ6" s="191" t="s">
        <v>605</v>
      </c>
      <c r="TK6" s="192"/>
      <c r="TL6" s="192"/>
      <c r="TM6" s="192"/>
      <c r="TN6" s="192"/>
      <c r="TO6" s="192"/>
      <c r="TP6" s="192"/>
      <c r="TQ6" s="192"/>
      <c r="TR6" s="192"/>
      <c r="TS6" s="192"/>
      <c r="TT6" s="192"/>
      <c r="TU6" s="192"/>
      <c r="TV6" s="192"/>
      <c r="TW6" s="192"/>
      <c r="TX6" s="192"/>
      <c r="TY6" s="192"/>
      <c r="TZ6" s="192"/>
      <c r="UA6" s="193"/>
      <c r="UB6" s="191" t="s">
        <v>606</v>
      </c>
      <c r="UC6" s="192"/>
      <c r="UD6" s="192"/>
      <c r="UE6" s="192"/>
      <c r="UF6" s="192"/>
      <c r="UG6" s="192"/>
      <c r="UH6" s="192"/>
      <c r="UI6" s="192"/>
      <c r="UJ6" s="192"/>
      <c r="UK6" s="192"/>
      <c r="UL6" s="192"/>
      <c r="UM6" s="192"/>
      <c r="UN6" s="192"/>
      <c r="UO6" s="192"/>
      <c r="UP6" s="192"/>
      <c r="UQ6" s="192"/>
      <c r="UR6" s="192"/>
      <c r="US6" s="193"/>
      <c r="UT6" s="191" t="s">
        <v>607</v>
      </c>
      <c r="UU6" s="192"/>
      <c r="UV6" s="192"/>
      <c r="UW6" s="192"/>
      <c r="UX6" s="192"/>
      <c r="UY6" s="192"/>
      <c r="UZ6" s="192"/>
      <c r="VA6" s="192"/>
      <c r="VB6" s="192"/>
      <c r="VC6" s="192"/>
      <c r="VD6" s="192"/>
      <c r="VE6" s="192"/>
      <c r="VF6" s="192"/>
      <c r="VG6" s="192"/>
      <c r="VH6" s="192"/>
      <c r="VI6" s="192"/>
      <c r="VJ6" s="192"/>
      <c r="VK6" s="193"/>
      <c r="VL6" s="191" t="s">
        <v>608</v>
      </c>
      <c r="VM6" s="192"/>
      <c r="VN6" s="192"/>
      <c r="VO6" s="192"/>
      <c r="VP6" s="192"/>
      <c r="VQ6" s="192"/>
      <c r="VR6" s="192"/>
      <c r="VS6" s="192"/>
      <c r="VT6" s="192"/>
      <c r="VU6" s="192"/>
      <c r="VV6" s="192"/>
      <c r="VW6" s="192"/>
      <c r="VX6" s="192"/>
      <c r="VY6" s="192"/>
      <c r="VZ6" s="192"/>
      <c r="WA6" s="192"/>
      <c r="WB6" s="192"/>
      <c r="WC6" s="193"/>
      <c r="WD6" s="191" t="s">
        <v>609</v>
      </c>
      <c r="WE6" s="192"/>
      <c r="WF6" s="192"/>
      <c r="WG6" s="192"/>
      <c r="WH6" s="192"/>
      <c r="WI6" s="192"/>
      <c r="WJ6" s="192"/>
      <c r="WK6" s="192"/>
      <c r="WL6" s="192"/>
      <c r="WM6" s="192"/>
      <c r="WN6" s="192"/>
      <c r="WO6" s="192"/>
      <c r="WP6" s="192"/>
      <c r="WQ6" s="192"/>
      <c r="WR6" s="192"/>
      <c r="WS6" s="192"/>
      <c r="WT6" s="192"/>
      <c r="WU6" s="193"/>
      <c r="WV6" s="191" t="s">
        <v>610</v>
      </c>
      <c r="WW6" s="192"/>
      <c r="WX6" s="192"/>
      <c r="WY6" s="192"/>
      <c r="WZ6" s="192"/>
      <c r="XA6" s="192"/>
      <c r="XB6" s="192"/>
      <c r="XC6" s="192"/>
      <c r="XD6" s="192"/>
      <c r="XE6" s="192"/>
      <c r="XF6" s="192"/>
      <c r="XG6" s="192"/>
      <c r="XH6" s="192"/>
      <c r="XI6" s="192"/>
      <c r="XJ6" s="192"/>
      <c r="XK6" s="192"/>
      <c r="XL6" s="192"/>
      <c r="XM6" s="193"/>
      <c r="XN6" s="191" t="s">
        <v>611</v>
      </c>
      <c r="XO6" s="192"/>
      <c r="XP6" s="192"/>
      <c r="XQ6" s="192"/>
      <c r="XR6" s="192"/>
      <c r="XS6" s="192"/>
      <c r="XT6" s="192"/>
      <c r="XU6" s="192"/>
      <c r="XV6" s="192"/>
      <c r="XW6" s="192"/>
      <c r="XX6" s="192"/>
      <c r="XY6" s="192"/>
      <c r="XZ6" s="192"/>
      <c r="YA6" s="192"/>
      <c r="YB6" s="192"/>
      <c r="YC6" s="192"/>
      <c r="YD6" s="192"/>
      <c r="YE6" s="193"/>
      <c r="YF6" s="191" t="s">
        <v>612</v>
      </c>
      <c r="YG6" s="192"/>
      <c r="YH6" s="192"/>
      <c r="YI6" s="192"/>
      <c r="YJ6" s="192"/>
      <c r="YK6" s="192"/>
      <c r="YL6" s="192"/>
      <c r="YM6" s="192"/>
      <c r="YN6" s="192"/>
      <c r="YO6" s="192"/>
      <c r="YP6" s="192"/>
      <c r="YQ6" s="192"/>
      <c r="YR6" s="192"/>
      <c r="YS6" s="192"/>
      <c r="YT6" s="192"/>
      <c r="YU6" s="192"/>
      <c r="YV6" s="192"/>
      <c r="YW6" s="193"/>
      <c r="YX6" s="191" t="s">
        <v>642</v>
      </c>
      <c r="YY6" s="192"/>
      <c r="YZ6" s="192"/>
      <c r="ZA6" s="192"/>
      <c r="ZB6" s="192"/>
      <c r="ZC6" s="192"/>
      <c r="ZD6" s="192"/>
      <c r="ZE6" s="192"/>
      <c r="ZF6" s="192"/>
      <c r="ZG6" s="192"/>
      <c r="ZH6" s="192"/>
      <c r="ZI6" s="192"/>
      <c r="ZJ6" s="192"/>
      <c r="ZK6" s="192"/>
      <c r="ZL6" s="192"/>
      <c r="ZM6" s="192"/>
      <c r="ZN6" s="192"/>
      <c r="ZO6" s="193"/>
      <c r="ZP6" s="191" t="s">
        <v>641</v>
      </c>
      <c r="ZQ6" s="192"/>
      <c r="ZR6" s="192"/>
      <c r="ZS6" s="192"/>
      <c r="ZT6" s="192"/>
      <c r="ZU6" s="192"/>
      <c r="ZV6" s="192"/>
      <c r="ZW6" s="192"/>
      <c r="ZX6" s="192"/>
      <c r="ZY6" s="192"/>
      <c r="ZZ6" s="192"/>
      <c r="AAA6" s="192"/>
      <c r="AAB6" s="192"/>
      <c r="AAC6" s="192"/>
      <c r="AAD6" s="192"/>
      <c r="AAE6" s="192"/>
      <c r="AAF6" s="192"/>
      <c r="AAG6" s="193"/>
      <c r="AAH6" s="213" t="s">
        <v>640</v>
      </c>
      <c r="AAI6" s="214"/>
      <c r="AAJ6" s="214"/>
      <c r="AAK6" s="214"/>
      <c r="AAL6" s="214"/>
      <c r="AAM6" s="214"/>
      <c r="AAN6" s="214"/>
      <c r="AAO6" s="214"/>
      <c r="AAP6" s="214"/>
      <c r="AAQ6" s="214"/>
      <c r="AAR6" s="214"/>
      <c r="AAS6" s="214"/>
      <c r="AAT6" s="214"/>
      <c r="AAU6" s="214"/>
      <c r="AAV6" s="214"/>
      <c r="AAW6" s="214"/>
      <c r="AAX6" s="214"/>
      <c r="AAY6" s="215"/>
      <c r="AAZ6" s="191" t="s">
        <v>639</v>
      </c>
      <c r="ABA6" s="192"/>
      <c r="ABB6" s="192"/>
      <c r="ABC6" s="192"/>
      <c r="ABD6" s="192"/>
      <c r="ABE6" s="192"/>
      <c r="ABF6" s="192"/>
      <c r="ABG6" s="192"/>
      <c r="ABH6" s="192"/>
      <c r="ABI6" s="192"/>
      <c r="ABJ6" s="192"/>
      <c r="ABK6" s="192"/>
      <c r="ABL6" s="192"/>
      <c r="ABM6" s="192"/>
      <c r="ABN6" s="192"/>
      <c r="ABO6" s="192"/>
      <c r="ABP6" s="192"/>
      <c r="ABQ6" s="193"/>
      <c r="ABR6" s="213" t="s">
        <v>638</v>
      </c>
      <c r="ABS6" s="214"/>
      <c r="ABT6" s="214"/>
      <c r="ABU6" s="214"/>
      <c r="ABV6" s="214"/>
      <c r="ABW6" s="214"/>
      <c r="ABX6" s="214"/>
      <c r="ABY6" s="214"/>
      <c r="ABZ6" s="214"/>
      <c r="ACA6" s="214"/>
      <c r="ACB6" s="214"/>
      <c r="ACC6" s="214"/>
      <c r="ACD6" s="214"/>
      <c r="ACE6" s="214"/>
      <c r="ACF6" s="214"/>
      <c r="ACG6" s="214"/>
      <c r="ACH6" s="214"/>
      <c r="ACI6" s="215"/>
      <c r="ACJ6" s="191" t="s">
        <v>637</v>
      </c>
      <c r="ACK6" s="192"/>
      <c r="ACL6" s="192"/>
      <c r="ACM6" s="192"/>
      <c r="ACN6" s="192"/>
      <c r="ACO6" s="192"/>
      <c r="ACP6" s="192"/>
      <c r="ACQ6" s="192"/>
      <c r="ACR6" s="192"/>
      <c r="ACS6" s="192"/>
      <c r="ACT6" s="192"/>
      <c r="ACU6" s="192"/>
      <c r="ACV6" s="192"/>
      <c r="ACW6" s="192"/>
      <c r="ACX6" s="192"/>
      <c r="ACY6" s="192"/>
      <c r="ACZ6" s="192"/>
      <c r="ADA6" s="193"/>
      <c r="ADB6" s="213" t="s">
        <v>636</v>
      </c>
      <c r="ADC6" s="214"/>
      <c r="ADD6" s="214"/>
      <c r="ADE6" s="214"/>
      <c r="ADF6" s="214"/>
      <c r="ADG6" s="214"/>
      <c r="ADH6" s="214"/>
      <c r="ADI6" s="214"/>
      <c r="ADJ6" s="214"/>
      <c r="ADK6" s="214"/>
      <c r="ADL6" s="214"/>
      <c r="ADM6" s="214"/>
      <c r="ADN6" s="214"/>
      <c r="ADO6" s="214"/>
      <c r="ADP6" s="214"/>
      <c r="ADQ6" s="214"/>
      <c r="ADR6" s="214"/>
      <c r="ADS6" s="215"/>
      <c r="ADT6" s="191" t="s">
        <v>635</v>
      </c>
      <c r="ADU6" s="192"/>
      <c r="ADV6" s="192"/>
      <c r="ADW6" s="192"/>
      <c r="ADX6" s="192"/>
      <c r="ADY6" s="192"/>
      <c r="ADZ6" s="192"/>
      <c r="AEA6" s="192"/>
      <c r="AEB6" s="192"/>
      <c r="AEC6" s="192"/>
      <c r="AED6" s="192"/>
      <c r="AEE6" s="192"/>
      <c r="AEF6" s="192"/>
      <c r="AEG6" s="192"/>
      <c r="AEH6" s="192"/>
      <c r="AEI6" s="192"/>
      <c r="AEJ6" s="192"/>
      <c r="AEK6" s="193"/>
      <c r="AEL6" s="213" t="s">
        <v>634</v>
      </c>
      <c r="AEM6" s="214"/>
      <c r="AEN6" s="214"/>
      <c r="AEO6" s="214"/>
      <c r="AEP6" s="214"/>
      <c r="AEQ6" s="214"/>
      <c r="AER6" s="214"/>
      <c r="AES6" s="214"/>
      <c r="AET6" s="214"/>
      <c r="AEU6" s="214"/>
      <c r="AEV6" s="214"/>
      <c r="AEW6" s="214"/>
      <c r="AEX6" s="214"/>
      <c r="AEY6" s="214"/>
      <c r="AEZ6" s="214"/>
      <c r="AFA6" s="214"/>
      <c r="AFB6" s="214"/>
      <c r="AFC6" s="215"/>
      <c r="AFD6" s="191" t="s">
        <v>633</v>
      </c>
      <c r="AFE6" s="192"/>
      <c r="AFF6" s="192"/>
      <c r="AFG6" s="192"/>
      <c r="AFH6" s="192"/>
      <c r="AFI6" s="192"/>
      <c r="AFJ6" s="192"/>
      <c r="AFK6" s="192"/>
      <c r="AFL6" s="192"/>
      <c r="AFM6" s="192"/>
      <c r="AFN6" s="192"/>
      <c r="AFO6" s="192"/>
      <c r="AFP6" s="192"/>
      <c r="AFQ6" s="192"/>
      <c r="AFR6" s="192"/>
      <c r="AFS6" s="192"/>
      <c r="AFT6" s="192"/>
      <c r="AFU6" s="193"/>
      <c r="AFV6" s="213" t="s">
        <v>632</v>
      </c>
      <c r="AFW6" s="214"/>
      <c r="AFX6" s="214"/>
      <c r="AFY6" s="214"/>
      <c r="AFZ6" s="214"/>
      <c r="AGA6" s="214"/>
      <c r="AGB6" s="214"/>
      <c r="AGC6" s="214"/>
      <c r="AGD6" s="214"/>
      <c r="AGE6" s="214"/>
      <c r="AGF6" s="214"/>
      <c r="AGG6" s="214"/>
      <c r="AGH6" s="214"/>
      <c r="AGI6" s="214"/>
      <c r="AGJ6" s="214"/>
      <c r="AGK6" s="214"/>
      <c r="AGL6" s="214"/>
      <c r="AGM6" s="215"/>
      <c r="AGN6" s="191" t="s">
        <v>631</v>
      </c>
      <c r="AGO6" s="192"/>
      <c r="AGP6" s="192"/>
      <c r="AGQ6" s="192"/>
      <c r="AGR6" s="192"/>
      <c r="AGS6" s="192"/>
      <c r="AGT6" s="192"/>
      <c r="AGU6" s="192"/>
      <c r="AGV6" s="192"/>
      <c r="AGW6" s="192"/>
      <c r="AGX6" s="192"/>
      <c r="AGY6" s="192"/>
      <c r="AGZ6" s="192"/>
      <c r="AHA6" s="192"/>
      <c r="AHB6" s="192"/>
      <c r="AHC6" s="192"/>
      <c r="AHD6" s="192"/>
      <c r="AHE6" s="193"/>
      <c r="AHF6" s="213" t="s">
        <v>630</v>
      </c>
      <c r="AHG6" s="214"/>
      <c r="AHH6" s="214"/>
      <c r="AHI6" s="214"/>
      <c r="AHJ6" s="214"/>
      <c r="AHK6" s="214"/>
      <c r="AHL6" s="214"/>
      <c r="AHM6" s="214"/>
      <c r="AHN6" s="214"/>
      <c r="AHO6" s="214"/>
      <c r="AHP6" s="214"/>
      <c r="AHQ6" s="214"/>
      <c r="AHR6" s="214"/>
      <c r="AHS6" s="214"/>
      <c r="AHT6" s="214"/>
      <c r="AHU6" s="214"/>
      <c r="AHV6" s="214"/>
      <c r="AHW6" s="215"/>
      <c r="AHX6" s="191" t="s">
        <v>629</v>
      </c>
      <c r="AHY6" s="192"/>
      <c r="AHZ6" s="192"/>
      <c r="AIA6" s="192"/>
      <c r="AIB6" s="192"/>
      <c r="AIC6" s="192"/>
      <c r="AID6" s="192"/>
      <c r="AIE6" s="192"/>
      <c r="AIF6" s="192"/>
      <c r="AIG6" s="192"/>
      <c r="AIH6" s="192"/>
      <c r="AII6" s="192"/>
      <c r="AIJ6" s="192"/>
      <c r="AIK6" s="192"/>
      <c r="AIL6" s="192"/>
      <c r="AIM6" s="192"/>
      <c r="AIN6" s="192"/>
      <c r="AIO6" s="193"/>
      <c r="AIP6" s="213" t="s">
        <v>628</v>
      </c>
      <c r="AIQ6" s="214"/>
      <c r="AIR6" s="214"/>
      <c r="AIS6" s="214"/>
      <c r="AIT6" s="214"/>
      <c r="AIU6" s="214"/>
      <c r="AIV6" s="214"/>
      <c r="AIW6" s="214"/>
      <c r="AIX6" s="214"/>
      <c r="AIY6" s="214"/>
      <c r="AIZ6" s="214"/>
      <c r="AJA6" s="214"/>
      <c r="AJB6" s="214"/>
      <c r="AJC6" s="214"/>
      <c r="AJD6" s="214"/>
      <c r="AJE6" s="214"/>
      <c r="AJF6" s="214"/>
      <c r="AJG6" s="215"/>
      <c r="AJH6" s="191" t="s">
        <v>627</v>
      </c>
      <c r="AJI6" s="192"/>
      <c r="AJJ6" s="192"/>
      <c r="AJK6" s="192"/>
      <c r="AJL6" s="192"/>
      <c r="AJM6" s="192"/>
      <c r="AJN6" s="192"/>
      <c r="AJO6" s="192"/>
      <c r="AJP6" s="192"/>
      <c r="AJQ6" s="192"/>
      <c r="AJR6" s="192"/>
      <c r="AJS6" s="192"/>
      <c r="AJT6" s="192"/>
      <c r="AJU6" s="192"/>
      <c r="AJV6" s="192"/>
      <c r="AJW6" s="192"/>
      <c r="AJX6" s="192"/>
      <c r="AJY6" s="193"/>
      <c r="AJZ6" s="191" t="s">
        <v>626</v>
      </c>
      <c r="AKA6" s="192"/>
      <c r="AKB6" s="192"/>
      <c r="AKC6" s="192"/>
      <c r="AKD6" s="192"/>
      <c r="AKE6" s="192"/>
      <c r="AKF6" s="192"/>
      <c r="AKG6" s="192"/>
      <c r="AKH6" s="192"/>
      <c r="AKI6" s="192"/>
      <c r="AKJ6" s="192"/>
      <c r="AKK6" s="192"/>
      <c r="AKL6" s="192"/>
      <c r="AKM6" s="192"/>
      <c r="AKN6" s="192"/>
      <c r="AKO6" s="192"/>
      <c r="AKP6" s="192"/>
      <c r="AKQ6" s="193"/>
      <c r="AKR6" s="191" t="s">
        <v>625</v>
      </c>
      <c r="AKS6" s="192"/>
      <c r="AKT6" s="192"/>
      <c r="AKU6" s="192"/>
      <c r="AKV6" s="192"/>
      <c r="AKW6" s="192"/>
      <c r="AKX6" s="192"/>
      <c r="AKY6" s="192"/>
      <c r="AKZ6" s="192"/>
      <c r="ALA6" s="192"/>
      <c r="ALB6" s="192"/>
      <c r="ALC6" s="192"/>
      <c r="ALD6" s="192"/>
      <c r="ALE6" s="192"/>
      <c r="ALF6" s="192"/>
      <c r="ALG6" s="192"/>
      <c r="ALH6" s="192"/>
      <c r="ALI6" s="193"/>
      <c r="ALJ6" s="191" t="s">
        <v>624</v>
      </c>
      <c r="ALK6" s="192"/>
      <c r="ALL6" s="192"/>
      <c r="ALM6" s="192"/>
      <c r="ALN6" s="192"/>
      <c r="ALO6" s="192"/>
      <c r="ALP6" s="192"/>
      <c r="ALQ6" s="192"/>
      <c r="ALR6" s="192"/>
      <c r="ALS6" s="192"/>
      <c r="ALT6" s="192"/>
      <c r="ALU6" s="192"/>
      <c r="ALV6" s="192"/>
      <c r="ALW6" s="192"/>
      <c r="ALX6" s="192"/>
      <c r="ALY6" s="192"/>
      <c r="ALZ6" s="192"/>
      <c r="AMA6" s="193"/>
      <c r="AMB6" s="191" t="s">
        <v>622</v>
      </c>
      <c r="AMC6" s="192"/>
      <c r="AMD6" s="192"/>
      <c r="AME6" s="192"/>
      <c r="AMF6" s="192"/>
      <c r="AMG6" s="192"/>
      <c r="AMH6" s="192"/>
      <c r="AMI6" s="192"/>
      <c r="AMJ6" s="192"/>
      <c r="AMK6" s="192"/>
      <c r="AML6" s="192"/>
      <c r="AMM6" s="192"/>
      <c r="AMN6" s="192"/>
      <c r="AMO6" s="192"/>
      <c r="AMP6" s="192"/>
      <c r="AMQ6" s="192"/>
      <c r="AMR6" s="192"/>
      <c r="AMS6" s="193"/>
      <c r="AMT6" s="191" t="s">
        <v>623</v>
      </c>
      <c r="AMU6" s="192"/>
      <c r="AMV6" s="192"/>
      <c r="AMW6" s="192"/>
      <c r="AMX6" s="192"/>
      <c r="AMY6" s="192"/>
      <c r="AMZ6" s="192"/>
      <c r="ANA6" s="192"/>
      <c r="ANB6" s="192"/>
      <c r="ANC6" s="192"/>
      <c r="AND6" s="192"/>
      <c r="ANE6" s="192"/>
      <c r="ANF6" s="192"/>
      <c r="ANG6" s="192"/>
      <c r="ANH6" s="192"/>
      <c r="ANI6" s="192"/>
      <c r="ANJ6" s="192"/>
      <c r="ANK6" s="193"/>
    </row>
    <row r="7" spans="1:1051" ht="15.75" customHeight="1" x14ac:dyDescent="0.25">
      <c r="B7" s="220"/>
      <c r="C7" s="223"/>
      <c r="D7" s="25"/>
      <c r="E7" s="26"/>
      <c r="F7" s="197" t="s">
        <v>321</v>
      </c>
      <c r="G7" s="197" t="s">
        <v>323</v>
      </c>
      <c r="H7" s="194" t="s">
        <v>257</v>
      </c>
      <c r="I7" s="197" t="s">
        <v>258</v>
      </c>
      <c r="J7" s="197" t="s">
        <v>259</v>
      </c>
      <c r="K7" s="197" t="s">
        <v>260</v>
      </c>
      <c r="L7" s="202" t="s">
        <v>261</v>
      </c>
      <c r="M7" s="197" t="s">
        <v>262</v>
      </c>
      <c r="N7" s="197" t="s">
        <v>272</v>
      </c>
      <c r="O7" s="197" t="s">
        <v>263</v>
      </c>
      <c r="P7" s="197" t="s">
        <v>264</v>
      </c>
      <c r="Q7" s="197" t="s">
        <v>271</v>
      </c>
      <c r="R7" s="197" t="s">
        <v>260</v>
      </c>
      <c r="S7" s="197" t="s">
        <v>265</v>
      </c>
      <c r="T7" s="202" t="s">
        <v>266</v>
      </c>
      <c r="U7" s="197" t="s">
        <v>267</v>
      </c>
      <c r="V7" s="197" t="s">
        <v>322</v>
      </c>
      <c r="W7" s="204" t="s">
        <v>268</v>
      </c>
      <c r="X7" s="207" t="s">
        <v>313</v>
      </c>
      <c r="Y7" s="210" t="s">
        <v>320</v>
      </c>
      <c r="Z7" s="194" t="s">
        <v>257</v>
      </c>
      <c r="AA7" s="197" t="s">
        <v>258</v>
      </c>
      <c r="AB7" s="197" t="s">
        <v>259</v>
      </c>
      <c r="AC7" s="197" t="s">
        <v>260</v>
      </c>
      <c r="AD7" s="202" t="s">
        <v>261</v>
      </c>
      <c r="AE7" s="197" t="s">
        <v>262</v>
      </c>
      <c r="AF7" s="197" t="s">
        <v>272</v>
      </c>
      <c r="AG7" s="197" t="s">
        <v>263</v>
      </c>
      <c r="AH7" s="197" t="s">
        <v>264</v>
      </c>
      <c r="AI7" s="197" t="s">
        <v>271</v>
      </c>
      <c r="AJ7" s="197" t="s">
        <v>260</v>
      </c>
      <c r="AK7" s="197" t="s">
        <v>265</v>
      </c>
      <c r="AL7" s="202" t="s">
        <v>266</v>
      </c>
      <c r="AM7" s="197" t="s">
        <v>267</v>
      </c>
      <c r="AN7" s="197" t="s">
        <v>322</v>
      </c>
      <c r="AO7" s="204" t="s">
        <v>268</v>
      </c>
      <c r="AP7" s="207" t="s">
        <v>313</v>
      </c>
      <c r="AQ7" s="210"/>
      <c r="AR7" s="194" t="s">
        <v>257</v>
      </c>
      <c r="AS7" s="197" t="s">
        <v>258</v>
      </c>
      <c r="AT7" s="197" t="s">
        <v>259</v>
      </c>
      <c r="AU7" s="197" t="s">
        <v>260</v>
      </c>
      <c r="AV7" s="202" t="s">
        <v>261</v>
      </c>
      <c r="AW7" s="197" t="s">
        <v>262</v>
      </c>
      <c r="AX7" s="197" t="s">
        <v>272</v>
      </c>
      <c r="AY7" s="197" t="s">
        <v>263</v>
      </c>
      <c r="AZ7" s="197" t="s">
        <v>264</v>
      </c>
      <c r="BA7" s="197" t="s">
        <v>271</v>
      </c>
      <c r="BB7" s="197" t="s">
        <v>260</v>
      </c>
      <c r="BC7" s="197" t="s">
        <v>265</v>
      </c>
      <c r="BD7" s="202" t="s">
        <v>266</v>
      </c>
      <c r="BE7" s="197" t="s">
        <v>267</v>
      </c>
      <c r="BF7" s="197" t="s">
        <v>322</v>
      </c>
      <c r="BG7" s="204" t="s">
        <v>268</v>
      </c>
      <c r="BH7" s="207" t="s">
        <v>313</v>
      </c>
      <c r="BI7" s="210"/>
      <c r="BJ7" s="194" t="s">
        <v>257</v>
      </c>
      <c r="BK7" s="197" t="s">
        <v>258</v>
      </c>
      <c r="BL7" s="197" t="s">
        <v>259</v>
      </c>
      <c r="BM7" s="197" t="s">
        <v>260</v>
      </c>
      <c r="BN7" s="202" t="s">
        <v>261</v>
      </c>
      <c r="BO7" s="197" t="s">
        <v>262</v>
      </c>
      <c r="BP7" s="197" t="s">
        <v>272</v>
      </c>
      <c r="BQ7" s="197" t="s">
        <v>263</v>
      </c>
      <c r="BR7" s="197" t="s">
        <v>264</v>
      </c>
      <c r="BS7" s="197" t="s">
        <v>271</v>
      </c>
      <c r="BT7" s="197" t="s">
        <v>260</v>
      </c>
      <c r="BU7" s="197" t="s">
        <v>265</v>
      </c>
      <c r="BV7" s="202" t="s">
        <v>266</v>
      </c>
      <c r="BW7" s="197" t="s">
        <v>267</v>
      </c>
      <c r="BX7" s="197" t="s">
        <v>322</v>
      </c>
      <c r="BY7" s="204" t="s">
        <v>268</v>
      </c>
      <c r="BZ7" s="207" t="s">
        <v>313</v>
      </c>
      <c r="CA7" s="210"/>
      <c r="CB7" s="194" t="s">
        <v>257</v>
      </c>
      <c r="CC7" s="197" t="s">
        <v>258</v>
      </c>
      <c r="CD7" s="197" t="s">
        <v>259</v>
      </c>
      <c r="CE7" s="197" t="s">
        <v>260</v>
      </c>
      <c r="CF7" s="202" t="s">
        <v>261</v>
      </c>
      <c r="CG7" s="197" t="s">
        <v>262</v>
      </c>
      <c r="CH7" s="197" t="s">
        <v>272</v>
      </c>
      <c r="CI7" s="197" t="s">
        <v>263</v>
      </c>
      <c r="CJ7" s="197" t="s">
        <v>264</v>
      </c>
      <c r="CK7" s="197" t="s">
        <v>271</v>
      </c>
      <c r="CL7" s="197" t="s">
        <v>260</v>
      </c>
      <c r="CM7" s="197" t="s">
        <v>265</v>
      </c>
      <c r="CN7" s="202" t="s">
        <v>266</v>
      </c>
      <c r="CO7" s="197" t="s">
        <v>267</v>
      </c>
      <c r="CP7" s="197" t="s">
        <v>322</v>
      </c>
      <c r="CQ7" s="204" t="s">
        <v>268</v>
      </c>
      <c r="CR7" s="207" t="s">
        <v>313</v>
      </c>
      <c r="CS7" s="210"/>
      <c r="CT7" s="194" t="s">
        <v>257</v>
      </c>
      <c r="CU7" s="197" t="s">
        <v>258</v>
      </c>
      <c r="CV7" s="197" t="s">
        <v>259</v>
      </c>
      <c r="CW7" s="197" t="s">
        <v>260</v>
      </c>
      <c r="CX7" s="202" t="s">
        <v>261</v>
      </c>
      <c r="CY7" s="197" t="s">
        <v>262</v>
      </c>
      <c r="CZ7" s="197" t="s">
        <v>272</v>
      </c>
      <c r="DA7" s="197" t="s">
        <v>263</v>
      </c>
      <c r="DB7" s="197" t="s">
        <v>264</v>
      </c>
      <c r="DC7" s="197" t="s">
        <v>271</v>
      </c>
      <c r="DD7" s="197" t="s">
        <v>260</v>
      </c>
      <c r="DE7" s="197" t="s">
        <v>265</v>
      </c>
      <c r="DF7" s="202" t="s">
        <v>266</v>
      </c>
      <c r="DG7" s="197" t="s">
        <v>267</v>
      </c>
      <c r="DH7" s="197" t="s">
        <v>322</v>
      </c>
      <c r="DI7" s="204" t="s">
        <v>268</v>
      </c>
      <c r="DJ7" s="207" t="s">
        <v>313</v>
      </c>
      <c r="DK7" s="210"/>
      <c r="DL7" s="194" t="s">
        <v>257</v>
      </c>
      <c r="DM7" s="197" t="s">
        <v>258</v>
      </c>
      <c r="DN7" s="197" t="s">
        <v>259</v>
      </c>
      <c r="DO7" s="197" t="s">
        <v>260</v>
      </c>
      <c r="DP7" s="202" t="s">
        <v>261</v>
      </c>
      <c r="DQ7" s="197" t="s">
        <v>262</v>
      </c>
      <c r="DR7" s="197" t="s">
        <v>272</v>
      </c>
      <c r="DS7" s="197" t="s">
        <v>263</v>
      </c>
      <c r="DT7" s="197" t="s">
        <v>264</v>
      </c>
      <c r="DU7" s="197" t="s">
        <v>271</v>
      </c>
      <c r="DV7" s="197" t="s">
        <v>260</v>
      </c>
      <c r="DW7" s="197" t="s">
        <v>265</v>
      </c>
      <c r="DX7" s="202" t="s">
        <v>266</v>
      </c>
      <c r="DY7" s="197" t="s">
        <v>267</v>
      </c>
      <c r="DZ7" s="197" t="s">
        <v>322</v>
      </c>
      <c r="EA7" s="204" t="s">
        <v>268</v>
      </c>
      <c r="EB7" s="207" t="s">
        <v>313</v>
      </c>
      <c r="EC7" s="210"/>
      <c r="ED7" s="194" t="s">
        <v>257</v>
      </c>
      <c r="EE7" s="197" t="s">
        <v>258</v>
      </c>
      <c r="EF7" s="197" t="s">
        <v>259</v>
      </c>
      <c r="EG7" s="197" t="s">
        <v>260</v>
      </c>
      <c r="EH7" s="202" t="s">
        <v>261</v>
      </c>
      <c r="EI7" s="197" t="s">
        <v>262</v>
      </c>
      <c r="EJ7" s="197" t="s">
        <v>272</v>
      </c>
      <c r="EK7" s="197" t="s">
        <v>263</v>
      </c>
      <c r="EL7" s="197" t="s">
        <v>264</v>
      </c>
      <c r="EM7" s="197" t="s">
        <v>271</v>
      </c>
      <c r="EN7" s="197" t="s">
        <v>260</v>
      </c>
      <c r="EO7" s="197" t="s">
        <v>265</v>
      </c>
      <c r="EP7" s="202" t="s">
        <v>266</v>
      </c>
      <c r="EQ7" s="197" t="s">
        <v>267</v>
      </c>
      <c r="ER7" s="197" t="s">
        <v>322</v>
      </c>
      <c r="ES7" s="204" t="s">
        <v>268</v>
      </c>
      <c r="ET7" s="207" t="s">
        <v>313</v>
      </c>
      <c r="EU7" s="210"/>
      <c r="EV7" s="194" t="s">
        <v>257</v>
      </c>
      <c r="EW7" s="197" t="s">
        <v>258</v>
      </c>
      <c r="EX7" s="197" t="s">
        <v>259</v>
      </c>
      <c r="EY7" s="197" t="s">
        <v>260</v>
      </c>
      <c r="EZ7" s="202" t="s">
        <v>261</v>
      </c>
      <c r="FA7" s="197" t="s">
        <v>262</v>
      </c>
      <c r="FB7" s="197" t="s">
        <v>272</v>
      </c>
      <c r="FC7" s="197" t="s">
        <v>263</v>
      </c>
      <c r="FD7" s="197" t="s">
        <v>264</v>
      </c>
      <c r="FE7" s="197" t="s">
        <v>271</v>
      </c>
      <c r="FF7" s="197" t="s">
        <v>260</v>
      </c>
      <c r="FG7" s="197" t="s">
        <v>265</v>
      </c>
      <c r="FH7" s="202" t="s">
        <v>266</v>
      </c>
      <c r="FI7" s="197" t="s">
        <v>267</v>
      </c>
      <c r="FJ7" s="197" t="s">
        <v>322</v>
      </c>
      <c r="FK7" s="204" t="s">
        <v>268</v>
      </c>
      <c r="FL7" s="207" t="s">
        <v>313</v>
      </c>
      <c r="FM7" s="210"/>
      <c r="FN7" s="194" t="s">
        <v>257</v>
      </c>
      <c r="FO7" s="197" t="s">
        <v>258</v>
      </c>
      <c r="FP7" s="197" t="s">
        <v>259</v>
      </c>
      <c r="FQ7" s="197" t="s">
        <v>260</v>
      </c>
      <c r="FR7" s="202" t="s">
        <v>261</v>
      </c>
      <c r="FS7" s="197" t="s">
        <v>262</v>
      </c>
      <c r="FT7" s="197" t="s">
        <v>272</v>
      </c>
      <c r="FU7" s="197" t="s">
        <v>263</v>
      </c>
      <c r="FV7" s="197" t="s">
        <v>264</v>
      </c>
      <c r="FW7" s="197" t="s">
        <v>271</v>
      </c>
      <c r="FX7" s="197" t="s">
        <v>260</v>
      </c>
      <c r="FY7" s="197" t="s">
        <v>265</v>
      </c>
      <c r="FZ7" s="202" t="s">
        <v>266</v>
      </c>
      <c r="GA7" s="197" t="s">
        <v>267</v>
      </c>
      <c r="GB7" s="197" t="s">
        <v>322</v>
      </c>
      <c r="GC7" s="204" t="s">
        <v>268</v>
      </c>
      <c r="GD7" s="207" t="s">
        <v>313</v>
      </c>
      <c r="GE7" s="210"/>
      <c r="GF7" s="194" t="s">
        <v>257</v>
      </c>
      <c r="GG7" s="197" t="s">
        <v>258</v>
      </c>
      <c r="GH7" s="197" t="s">
        <v>259</v>
      </c>
      <c r="GI7" s="197" t="s">
        <v>260</v>
      </c>
      <c r="GJ7" s="202" t="s">
        <v>261</v>
      </c>
      <c r="GK7" s="197" t="s">
        <v>262</v>
      </c>
      <c r="GL7" s="197" t="s">
        <v>272</v>
      </c>
      <c r="GM7" s="197" t="s">
        <v>263</v>
      </c>
      <c r="GN7" s="197" t="s">
        <v>264</v>
      </c>
      <c r="GO7" s="197" t="s">
        <v>271</v>
      </c>
      <c r="GP7" s="197" t="s">
        <v>260</v>
      </c>
      <c r="GQ7" s="197" t="s">
        <v>265</v>
      </c>
      <c r="GR7" s="202" t="s">
        <v>266</v>
      </c>
      <c r="GS7" s="197" t="s">
        <v>267</v>
      </c>
      <c r="GT7" s="197" t="s">
        <v>322</v>
      </c>
      <c r="GU7" s="204" t="s">
        <v>268</v>
      </c>
      <c r="GV7" s="207" t="s">
        <v>313</v>
      </c>
      <c r="GW7" s="210"/>
      <c r="GX7" s="194" t="s">
        <v>257</v>
      </c>
      <c r="GY7" s="197" t="s">
        <v>258</v>
      </c>
      <c r="GZ7" s="197" t="s">
        <v>259</v>
      </c>
      <c r="HA7" s="197" t="s">
        <v>260</v>
      </c>
      <c r="HB7" s="202" t="s">
        <v>261</v>
      </c>
      <c r="HC7" s="197" t="s">
        <v>262</v>
      </c>
      <c r="HD7" s="197" t="s">
        <v>272</v>
      </c>
      <c r="HE7" s="197" t="s">
        <v>263</v>
      </c>
      <c r="HF7" s="197" t="s">
        <v>264</v>
      </c>
      <c r="HG7" s="197" t="s">
        <v>271</v>
      </c>
      <c r="HH7" s="197" t="s">
        <v>260</v>
      </c>
      <c r="HI7" s="197" t="s">
        <v>265</v>
      </c>
      <c r="HJ7" s="202" t="s">
        <v>266</v>
      </c>
      <c r="HK7" s="197" t="s">
        <v>267</v>
      </c>
      <c r="HL7" s="197" t="s">
        <v>322</v>
      </c>
      <c r="HM7" s="204" t="s">
        <v>268</v>
      </c>
      <c r="HN7" s="207" t="s">
        <v>313</v>
      </c>
      <c r="HO7" s="210"/>
      <c r="HP7" s="194" t="s">
        <v>257</v>
      </c>
      <c r="HQ7" s="197" t="s">
        <v>258</v>
      </c>
      <c r="HR7" s="197" t="s">
        <v>259</v>
      </c>
      <c r="HS7" s="197" t="s">
        <v>260</v>
      </c>
      <c r="HT7" s="202" t="s">
        <v>261</v>
      </c>
      <c r="HU7" s="197" t="s">
        <v>262</v>
      </c>
      <c r="HV7" s="197" t="s">
        <v>272</v>
      </c>
      <c r="HW7" s="197" t="s">
        <v>263</v>
      </c>
      <c r="HX7" s="197" t="s">
        <v>264</v>
      </c>
      <c r="HY7" s="197" t="s">
        <v>271</v>
      </c>
      <c r="HZ7" s="197" t="s">
        <v>260</v>
      </c>
      <c r="IA7" s="197" t="s">
        <v>265</v>
      </c>
      <c r="IB7" s="202" t="s">
        <v>266</v>
      </c>
      <c r="IC7" s="197" t="s">
        <v>267</v>
      </c>
      <c r="ID7" s="197" t="s">
        <v>322</v>
      </c>
      <c r="IE7" s="204" t="s">
        <v>268</v>
      </c>
      <c r="IF7" s="207" t="s">
        <v>313</v>
      </c>
      <c r="IG7" s="210"/>
      <c r="IH7" s="194" t="s">
        <v>257</v>
      </c>
      <c r="II7" s="197" t="s">
        <v>258</v>
      </c>
      <c r="IJ7" s="197" t="s">
        <v>259</v>
      </c>
      <c r="IK7" s="197" t="s">
        <v>260</v>
      </c>
      <c r="IL7" s="202" t="s">
        <v>261</v>
      </c>
      <c r="IM7" s="197" t="s">
        <v>262</v>
      </c>
      <c r="IN7" s="197" t="s">
        <v>272</v>
      </c>
      <c r="IO7" s="197" t="s">
        <v>263</v>
      </c>
      <c r="IP7" s="197" t="s">
        <v>264</v>
      </c>
      <c r="IQ7" s="197" t="s">
        <v>271</v>
      </c>
      <c r="IR7" s="197" t="s">
        <v>260</v>
      </c>
      <c r="IS7" s="197" t="s">
        <v>265</v>
      </c>
      <c r="IT7" s="202" t="s">
        <v>266</v>
      </c>
      <c r="IU7" s="197" t="s">
        <v>267</v>
      </c>
      <c r="IV7" s="197" t="s">
        <v>322</v>
      </c>
      <c r="IW7" s="204" t="s">
        <v>268</v>
      </c>
      <c r="IX7" s="207" t="s">
        <v>313</v>
      </c>
      <c r="IY7" s="210"/>
      <c r="IZ7" s="194" t="s">
        <v>257</v>
      </c>
      <c r="JA7" s="197" t="s">
        <v>258</v>
      </c>
      <c r="JB7" s="197" t="s">
        <v>259</v>
      </c>
      <c r="JC7" s="197" t="s">
        <v>260</v>
      </c>
      <c r="JD7" s="202" t="s">
        <v>261</v>
      </c>
      <c r="JE7" s="197" t="s">
        <v>262</v>
      </c>
      <c r="JF7" s="197" t="s">
        <v>272</v>
      </c>
      <c r="JG7" s="197" t="s">
        <v>263</v>
      </c>
      <c r="JH7" s="197" t="s">
        <v>264</v>
      </c>
      <c r="JI7" s="197" t="s">
        <v>271</v>
      </c>
      <c r="JJ7" s="197" t="s">
        <v>260</v>
      </c>
      <c r="JK7" s="197" t="s">
        <v>265</v>
      </c>
      <c r="JL7" s="202" t="s">
        <v>266</v>
      </c>
      <c r="JM7" s="197" t="s">
        <v>267</v>
      </c>
      <c r="JN7" s="197" t="s">
        <v>322</v>
      </c>
      <c r="JO7" s="204" t="s">
        <v>268</v>
      </c>
      <c r="JP7" s="207" t="s">
        <v>313</v>
      </c>
      <c r="JQ7" s="210"/>
      <c r="JR7" s="194" t="s">
        <v>257</v>
      </c>
      <c r="JS7" s="197" t="s">
        <v>258</v>
      </c>
      <c r="JT7" s="197" t="s">
        <v>259</v>
      </c>
      <c r="JU7" s="197" t="s">
        <v>260</v>
      </c>
      <c r="JV7" s="202" t="s">
        <v>261</v>
      </c>
      <c r="JW7" s="197" t="s">
        <v>262</v>
      </c>
      <c r="JX7" s="197" t="s">
        <v>272</v>
      </c>
      <c r="JY7" s="197" t="s">
        <v>263</v>
      </c>
      <c r="JZ7" s="197" t="s">
        <v>264</v>
      </c>
      <c r="KA7" s="197" t="s">
        <v>271</v>
      </c>
      <c r="KB7" s="197" t="s">
        <v>260</v>
      </c>
      <c r="KC7" s="197" t="s">
        <v>265</v>
      </c>
      <c r="KD7" s="202" t="s">
        <v>266</v>
      </c>
      <c r="KE7" s="197" t="s">
        <v>267</v>
      </c>
      <c r="KF7" s="197" t="s">
        <v>322</v>
      </c>
      <c r="KG7" s="204" t="s">
        <v>268</v>
      </c>
      <c r="KH7" s="207" t="s">
        <v>313</v>
      </c>
      <c r="KI7" s="210"/>
      <c r="KJ7" s="194" t="s">
        <v>257</v>
      </c>
      <c r="KK7" s="197" t="s">
        <v>258</v>
      </c>
      <c r="KL7" s="197" t="s">
        <v>259</v>
      </c>
      <c r="KM7" s="197" t="s">
        <v>260</v>
      </c>
      <c r="KN7" s="202" t="s">
        <v>261</v>
      </c>
      <c r="KO7" s="197" t="s">
        <v>262</v>
      </c>
      <c r="KP7" s="197" t="s">
        <v>272</v>
      </c>
      <c r="KQ7" s="197" t="s">
        <v>263</v>
      </c>
      <c r="KR7" s="197" t="s">
        <v>264</v>
      </c>
      <c r="KS7" s="197" t="s">
        <v>271</v>
      </c>
      <c r="KT7" s="197" t="s">
        <v>260</v>
      </c>
      <c r="KU7" s="197" t="s">
        <v>265</v>
      </c>
      <c r="KV7" s="202" t="s">
        <v>266</v>
      </c>
      <c r="KW7" s="197" t="s">
        <v>267</v>
      </c>
      <c r="KX7" s="197" t="s">
        <v>322</v>
      </c>
      <c r="KY7" s="204" t="s">
        <v>268</v>
      </c>
      <c r="KZ7" s="207" t="s">
        <v>313</v>
      </c>
      <c r="LA7" s="210"/>
      <c r="LB7" s="194" t="s">
        <v>257</v>
      </c>
      <c r="LC7" s="197" t="s">
        <v>258</v>
      </c>
      <c r="LD7" s="197" t="s">
        <v>259</v>
      </c>
      <c r="LE7" s="197" t="s">
        <v>260</v>
      </c>
      <c r="LF7" s="202" t="s">
        <v>261</v>
      </c>
      <c r="LG7" s="197" t="s">
        <v>262</v>
      </c>
      <c r="LH7" s="197" t="s">
        <v>272</v>
      </c>
      <c r="LI7" s="197" t="s">
        <v>263</v>
      </c>
      <c r="LJ7" s="197" t="s">
        <v>264</v>
      </c>
      <c r="LK7" s="197" t="s">
        <v>271</v>
      </c>
      <c r="LL7" s="197" t="s">
        <v>260</v>
      </c>
      <c r="LM7" s="197" t="s">
        <v>265</v>
      </c>
      <c r="LN7" s="202" t="s">
        <v>266</v>
      </c>
      <c r="LO7" s="197" t="s">
        <v>267</v>
      </c>
      <c r="LP7" s="197" t="s">
        <v>322</v>
      </c>
      <c r="LQ7" s="204" t="s">
        <v>268</v>
      </c>
      <c r="LR7" s="207" t="s">
        <v>313</v>
      </c>
      <c r="LS7" s="210"/>
      <c r="LT7" s="194" t="s">
        <v>257</v>
      </c>
      <c r="LU7" s="197" t="s">
        <v>258</v>
      </c>
      <c r="LV7" s="197" t="s">
        <v>259</v>
      </c>
      <c r="LW7" s="197" t="s">
        <v>260</v>
      </c>
      <c r="LX7" s="202" t="s">
        <v>261</v>
      </c>
      <c r="LY7" s="197" t="s">
        <v>262</v>
      </c>
      <c r="LZ7" s="197" t="s">
        <v>272</v>
      </c>
      <c r="MA7" s="197" t="s">
        <v>263</v>
      </c>
      <c r="MB7" s="197" t="s">
        <v>264</v>
      </c>
      <c r="MC7" s="197" t="s">
        <v>271</v>
      </c>
      <c r="MD7" s="197" t="s">
        <v>260</v>
      </c>
      <c r="ME7" s="197" t="s">
        <v>265</v>
      </c>
      <c r="MF7" s="202" t="s">
        <v>266</v>
      </c>
      <c r="MG7" s="197" t="s">
        <v>267</v>
      </c>
      <c r="MH7" s="197" t="s">
        <v>322</v>
      </c>
      <c r="MI7" s="204" t="s">
        <v>268</v>
      </c>
      <c r="MJ7" s="207" t="s">
        <v>313</v>
      </c>
      <c r="MK7" s="210"/>
      <c r="ML7" s="194" t="s">
        <v>257</v>
      </c>
      <c r="MM7" s="197" t="s">
        <v>258</v>
      </c>
      <c r="MN7" s="197" t="s">
        <v>259</v>
      </c>
      <c r="MO7" s="197" t="s">
        <v>260</v>
      </c>
      <c r="MP7" s="202" t="s">
        <v>261</v>
      </c>
      <c r="MQ7" s="197" t="s">
        <v>262</v>
      </c>
      <c r="MR7" s="197" t="s">
        <v>272</v>
      </c>
      <c r="MS7" s="197" t="s">
        <v>263</v>
      </c>
      <c r="MT7" s="197" t="s">
        <v>264</v>
      </c>
      <c r="MU7" s="197" t="s">
        <v>271</v>
      </c>
      <c r="MV7" s="197" t="s">
        <v>260</v>
      </c>
      <c r="MW7" s="197" t="s">
        <v>265</v>
      </c>
      <c r="MX7" s="202" t="s">
        <v>266</v>
      </c>
      <c r="MY7" s="197" t="s">
        <v>267</v>
      </c>
      <c r="MZ7" s="197" t="s">
        <v>322</v>
      </c>
      <c r="NA7" s="204" t="s">
        <v>268</v>
      </c>
      <c r="NB7" s="207" t="s">
        <v>313</v>
      </c>
      <c r="NC7" s="210"/>
      <c r="ND7" s="194" t="s">
        <v>257</v>
      </c>
      <c r="NE7" s="197" t="s">
        <v>258</v>
      </c>
      <c r="NF7" s="197" t="s">
        <v>259</v>
      </c>
      <c r="NG7" s="197" t="s">
        <v>260</v>
      </c>
      <c r="NH7" s="202" t="s">
        <v>261</v>
      </c>
      <c r="NI7" s="197" t="s">
        <v>262</v>
      </c>
      <c r="NJ7" s="197" t="s">
        <v>272</v>
      </c>
      <c r="NK7" s="197" t="s">
        <v>263</v>
      </c>
      <c r="NL7" s="197" t="s">
        <v>264</v>
      </c>
      <c r="NM7" s="197" t="s">
        <v>271</v>
      </c>
      <c r="NN7" s="197" t="s">
        <v>260</v>
      </c>
      <c r="NO7" s="197" t="s">
        <v>265</v>
      </c>
      <c r="NP7" s="202" t="s">
        <v>266</v>
      </c>
      <c r="NQ7" s="197" t="s">
        <v>267</v>
      </c>
      <c r="NR7" s="197" t="s">
        <v>322</v>
      </c>
      <c r="NS7" s="204" t="s">
        <v>268</v>
      </c>
      <c r="NT7" s="207" t="s">
        <v>313</v>
      </c>
      <c r="NU7" s="210"/>
      <c r="NV7" s="194" t="s">
        <v>257</v>
      </c>
      <c r="NW7" s="197" t="s">
        <v>258</v>
      </c>
      <c r="NX7" s="197" t="s">
        <v>259</v>
      </c>
      <c r="NY7" s="197" t="s">
        <v>260</v>
      </c>
      <c r="NZ7" s="202" t="s">
        <v>261</v>
      </c>
      <c r="OA7" s="197" t="s">
        <v>262</v>
      </c>
      <c r="OB7" s="197" t="s">
        <v>272</v>
      </c>
      <c r="OC7" s="197" t="s">
        <v>263</v>
      </c>
      <c r="OD7" s="197" t="s">
        <v>264</v>
      </c>
      <c r="OE7" s="197" t="s">
        <v>271</v>
      </c>
      <c r="OF7" s="197" t="s">
        <v>260</v>
      </c>
      <c r="OG7" s="197" t="s">
        <v>265</v>
      </c>
      <c r="OH7" s="202" t="s">
        <v>266</v>
      </c>
      <c r="OI7" s="197" t="s">
        <v>267</v>
      </c>
      <c r="OJ7" s="197" t="s">
        <v>322</v>
      </c>
      <c r="OK7" s="204" t="s">
        <v>268</v>
      </c>
      <c r="OL7" s="207" t="s">
        <v>313</v>
      </c>
      <c r="OM7" s="210"/>
      <c r="ON7" s="194" t="s">
        <v>257</v>
      </c>
      <c r="OO7" s="197" t="s">
        <v>258</v>
      </c>
      <c r="OP7" s="197" t="s">
        <v>259</v>
      </c>
      <c r="OQ7" s="197" t="s">
        <v>260</v>
      </c>
      <c r="OR7" s="202" t="s">
        <v>261</v>
      </c>
      <c r="OS7" s="197" t="s">
        <v>262</v>
      </c>
      <c r="OT7" s="197" t="s">
        <v>272</v>
      </c>
      <c r="OU7" s="197" t="s">
        <v>263</v>
      </c>
      <c r="OV7" s="197" t="s">
        <v>264</v>
      </c>
      <c r="OW7" s="197" t="s">
        <v>271</v>
      </c>
      <c r="OX7" s="197" t="s">
        <v>260</v>
      </c>
      <c r="OY7" s="197" t="s">
        <v>265</v>
      </c>
      <c r="OZ7" s="202" t="s">
        <v>266</v>
      </c>
      <c r="PA7" s="197" t="s">
        <v>267</v>
      </c>
      <c r="PB7" s="197" t="s">
        <v>322</v>
      </c>
      <c r="PC7" s="204" t="s">
        <v>268</v>
      </c>
      <c r="PD7" s="207" t="s">
        <v>313</v>
      </c>
      <c r="PE7" s="210"/>
      <c r="PF7" s="194" t="s">
        <v>257</v>
      </c>
      <c r="PG7" s="197" t="s">
        <v>258</v>
      </c>
      <c r="PH7" s="197" t="s">
        <v>259</v>
      </c>
      <c r="PI7" s="197" t="s">
        <v>260</v>
      </c>
      <c r="PJ7" s="202" t="s">
        <v>261</v>
      </c>
      <c r="PK7" s="197" t="s">
        <v>262</v>
      </c>
      <c r="PL7" s="197" t="s">
        <v>272</v>
      </c>
      <c r="PM7" s="197" t="s">
        <v>263</v>
      </c>
      <c r="PN7" s="197" t="s">
        <v>264</v>
      </c>
      <c r="PO7" s="197" t="s">
        <v>271</v>
      </c>
      <c r="PP7" s="197" t="s">
        <v>260</v>
      </c>
      <c r="PQ7" s="197" t="s">
        <v>265</v>
      </c>
      <c r="PR7" s="202" t="s">
        <v>266</v>
      </c>
      <c r="PS7" s="197" t="s">
        <v>267</v>
      </c>
      <c r="PT7" s="197" t="s">
        <v>322</v>
      </c>
      <c r="PU7" s="204" t="s">
        <v>268</v>
      </c>
      <c r="PV7" s="207" t="s">
        <v>313</v>
      </c>
      <c r="PW7" s="210"/>
      <c r="PX7" s="194" t="s">
        <v>257</v>
      </c>
      <c r="PY7" s="197" t="s">
        <v>258</v>
      </c>
      <c r="PZ7" s="197" t="s">
        <v>259</v>
      </c>
      <c r="QA7" s="197" t="s">
        <v>260</v>
      </c>
      <c r="QB7" s="202" t="s">
        <v>261</v>
      </c>
      <c r="QC7" s="197" t="s">
        <v>262</v>
      </c>
      <c r="QD7" s="197" t="s">
        <v>272</v>
      </c>
      <c r="QE7" s="197" t="s">
        <v>263</v>
      </c>
      <c r="QF7" s="197" t="s">
        <v>264</v>
      </c>
      <c r="QG7" s="197" t="s">
        <v>271</v>
      </c>
      <c r="QH7" s="197" t="s">
        <v>260</v>
      </c>
      <c r="QI7" s="197" t="s">
        <v>265</v>
      </c>
      <c r="QJ7" s="202" t="s">
        <v>266</v>
      </c>
      <c r="QK7" s="197" t="s">
        <v>267</v>
      </c>
      <c r="QL7" s="197" t="s">
        <v>322</v>
      </c>
      <c r="QM7" s="204" t="s">
        <v>268</v>
      </c>
      <c r="QN7" s="207" t="s">
        <v>313</v>
      </c>
      <c r="QO7" s="210"/>
      <c r="QP7" s="194" t="s">
        <v>257</v>
      </c>
      <c r="QQ7" s="197" t="s">
        <v>258</v>
      </c>
      <c r="QR7" s="197" t="s">
        <v>259</v>
      </c>
      <c r="QS7" s="197" t="s">
        <v>260</v>
      </c>
      <c r="QT7" s="202" t="s">
        <v>261</v>
      </c>
      <c r="QU7" s="197" t="s">
        <v>262</v>
      </c>
      <c r="QV7" s="197" t="s">
        <v>272</v>
      </c>
      <c r="QW7" s="197" t="s">
        <v>263</v>
      </c>
      <c r="QX7" s="197" t="s">
        <v>264</v>
      </c>
      <c r="QY7" s="197" t="s">
        <v>271</v>
      </c>
      <c r="QZ7" s="197" t="s">
        <v>260</v>
      </c>
      <c r="RA7" s="197" t="s">
        <v>265</v>
      </c>
      <c r="RB7" s="202" t="s">
        <v>266</v>
      </c>
      <c r="RC7" s="197" t="s">
        <v>267</v>
      </c>
      <c r="RD7" s="197" t="s">
        <v>322</v>
      </c>
      <c r="RE7" s="204" t="s">
        <v>268</v>
      </c>
      <c r="RF7" s="207" t="s">
        <v>313</v>
      </c>
      <c r="RG7" s="210"/>
      <c r="RH7" s="194" t="s">
        <v>257</v>
      </c>
      <c r="RI7" s="197" t="s">
        <v>258</v>
      </c>
      <c r="RJ7" s="197" t="s">
        <v>259</v>
      </c>
      <c r="RK7" s="197" t="s">
        <v>260</v>
      </c>
      <c r="RL7" s="202" t="s">
        <v>261</v>
      </c>
      <c r="RM7" s="197" t="s">
        <v>262</v>
      </c>
      <c r="RN7" s="197" t="s">
        <v>272</v>
      </c>
      <c r="RO7" s="197" t="s">
        <v>263</v>
      </c>
      <c r="RP7" s="197" t="s">
        <v>264</v>
      </c>
      <c r="RQ7" s="197" t="s">
        <v>271</v>
      </c>
      <c r="RR7" s="197" t="s">
        <v>260</v>
      </c>
      <c r="RS7" s="197" t="s">
        <v>265</v>
      </c>
      <c r="RT7" s="202" t="s">
        <v>266</v>
      </c>
      <c r="RU7" s="197" t="s">
        <v>267</v>
      </c>
      <c r="RV7" s="197" t="s">
        <v>322</v>
      </c>
      <c r="RW7" s="204" t="s">
        <v>268</v>
      </c>
      <c r="RX7" s="207" t="s">
        <v>313</v>
      </c>
      <c r="RY7" s="210"/>
      <c r="RZ7" s="194" t="s">
        <v>257</v>
      </c>
      <c r="SA7" s="197" t="s">
        <v>258</v>
      </c>
      <c r="SB7" s="197" t="s">
        <v>259</v>
      </c>
      <c r="SC7" s="197" t="s">
        <v>260</v>
      </c>
      <c r="SD7" s="202" t="s">
        <v>261</v>
      </c>
      <c r="SE7" s="197" t="s">
        <v>262</v>
      </c>
      <c r="SF7" s="197" t="s">
        <v>272</v>
      </c>
      <c r="SG7" s="197" t="s">
        <v>263</v>
      </c>
      <c r="SH7" s="197" t="s">
        <v>264</v>
      </c>
      <c r="SI7" s="197" t="s">
        <v>271</v>
      </c>
      <c r="SJ7" s="197" t="s">
        <v>260</v>
      </c>
      <c r="SK7" s="197" t="s">
        <v>265</v>
      </c>
      <c r="SL7" s="202" t="s">
        <v>266</v>
      </c>
      <c r="SM7" s="197" t="s">
        <v>267</v>
      </c>
      <c r="SN7" s="197" t="s">
        <v>322</v>
      </c>
      <c r="SO7" s="204" t="s">
        <v>268</v>
      </c>
      <c r="SP7" s="207" t="s">
        <v>313</v>
      </c>
      <c r="SQ7" s="210"/>
      <c r="SR7" s="194" t="s">
        <v>257</v>
      </c>
      <c r="SS7" s="197" t="s">
        <v>258</v>
      </c>
      <c r="ST7" s="197" t="s">
        <v>259</v>
      </c>
      <c r="SU7" s="197" t="s">
        <v>260</v>
      </c>
      <c r="SV7" s="202" t="s">
        <v>261</v>
      </c>
      <c r="SW7" s="197" t="s">
        <v>262</v>
      </c>
      <c r="SX7" s="197" t="s">
        <v>272</v>
      </c>
      <c r="SY7" s="197" t="s">
        <v>263</v>
      </c>
      <c r="SZ7" s="197" t="s">
        <v>264</v>
      </c>
      <c r="TA7" s="197" t="s">
        <v>271</v>
      </c>
      <c r="TB7" s="197" t="s">
        <v>260</v>
      </c>
      <c r="TC7" s="197" t="s">
        <v>265</v>
      </c>
      <c r="TD7" s="202" t="s">
        <v>266</v>
      </c>
      <c r="TE7" s="197" t="s">
        <v>267</v>
      </c>
      <c r="TF7" s="197" t="s">
        <v>322</v>
      </c>
      <c r="TG7" s="204" t="s">
        <v>268</v>
      </c>
      <c r="TH7" s="207" t="s">
        <v>313</v>
      </c>
      <c r="TI7" s="210"/>
      <c r="TJ7" s="194" t="s">
        <v>257</v>
      </c>
      <c r="TK7" s="197" t="s">
        <v>258</v>
      </c>
      <c r="TL7" s="197" t="s">
        <v>259</v>
      </c>
      <c r="TM7" s="197" t="s">
        <v>260</v>
      </c>
      <c r="TN7" s="202" t="s">
        <v>261</v>
      </c>
      <c r="TO7" s="197" t="s">
        <v>262</v>
      </c>
      <c r="TP7" s="197" t="s">
        <v>272</v>
      </c>
      <c r="TQ7" s="197" t="s">
        <v>263</v>
      </c>
      <c r="TR7" s="197" t="s">
        <v>264</v>
      </c>
      <c r="TS7" s="197" t="s">
        <v>271</v>
      </c>
      <c r="TT7" s="197" t="s">
        <v>260</v>
      </c>
      <c r="TU7" s="197" t="s">
        <v>265</v>
      </c>
      <c r="TV7" s="202" t="s">
        <v>266</v>
      </c>
      <c r="TW7" s="197" t="s">
        <v>267</v>
      </c>
      <c r="TX7" s="197" t="s">
        <v>322</v>
      </c>
      <c r="TY7" s="204" t="s">
        <v>268</v>
      </c>
      <c r="TZ7" s="207" t="s">
        <v>313</v>
      </c>
      <c r="UA7" s="210"/>
      <c r="UB7" s="194" t="s">
        <v>257</v>
      </c>
      <c r="UC7" s="197" t="s">
        <v>258</v>
      </c>
      <c r="UD7" s="197" t="s">
        <v>259</v>
      </c>
      <c r="UE7" s="197" t="s">
        <v>260</v>
      </c>
      <c r="UF7" s="202" t="s">
        <v>261</v>
      </c>
      <c r="UG7" s="197" t="s">
        <v>262</v>
      </c>
      <c r="UH7" s="197" t="s">
        <v>272</v>
      </c>
      <c r="UI7" s="197" t="s">
        <v>263</v>
      </c>
      <c r="UJ7" s="197" t="s">
        <v>264</v>
      </c>
      <c r="UK7" s="197" t="s">
        <v>271</v>
      </c>
      <c r="UL7" s="197" t="s">
        <v>260</v>
      </c>
      <c r="UM7" s="197" t="s">
        <v>265</v>
      </c>
      <c r="UN7" s="202" t="s">
        <v>266</v>
      </c>
      <c r="UO7" s="197" t="s">
        <v>267</v>
      </c>
      <c r="UP7" s="197" t="s">
        <v>322</v>
      </c>
      <c r="UQ7" s="204" t="s">
        <v>268</v>
      </c>
      <c r="UR7" s="207" t="s">
        <v>313</v>
      </c>
      <c r="US7" s="210"/>
      <c r="UT7" s="194" t="s">
        <v>257</v>
      </c>
      <c r="UU7" s="197" t="s">
        <v>258</v>
      </c>
      <c r="UV7" s="197" t="s">
        <v>259</v>
      </c>
      <c r="UW7" s="197" t="s">
        <v>260</v>
      </c>
      <c r="UX7" s="202" t="s">
        <v>261</v>
      </c>
      <c r="UY7" s="197" t="s">
        <v>262</v>
      </c>
      <c r="UZ7" s="197" t="s">
        <v>272</v>
      </c>
      <c r="VA7" s="197" t="s">
        <v>263</v>
      </c>
      <c r="VB7" s="197" t="s">
        <v>264</v>
      </c>
      <c r="VC7" s="197" t="s">
        <v>271</v>
      </c>
      <c r="VD7" s="197" t="s">
        <v>260</v>
      </c>
      <c r="VE7" s="197" t="s">
        <v>265</v>
      </c>
      <c r="VF7" s="202" t="s">
        <v>266</v>
      </c>
      <c r="VG7" s="197" t="s">
        <v>267</v>
      </c>
      <c r="VH7" s="197" t="s">
        <v>322</v>
      </c>
      <c r="VI7" s="204" t="s">
        <v>268</v>
      </c>
      <c r="VJ7" s="207" t="s">
        <v>313</v>
      </c>
      <c r="VK7" s="210"/>
      <c r="VL7" s="194" t="s">
        <v>257</v>
      </c>
      <c r="VM7" s="197" t="s">
        <v>258</v>
      </c>
      <c r="VN7" s="197" t="s">
        <v>259</v>
      </c>
      <c r="VO7" s="197" t="s">
        <v>260</v>
      </c>
      <c r="VP7" s="202" t="s">
        <v>261</v>
      </c>
      <c r="VQ7" s="197" t="s">
        <v>262</v>
      </c>
      <c r="VR7" s="197" t="s">
        <v>272</v>
      </c>
      <c r="VS7" s="197" t="s">
        <v>263</v>
      </c>
      <c r="VT7" s="197" t="s">
        <v>264</v>
      </c>
      <c r="VU7" s="197" t="s">
        <v>271</v>
      </c>
      <c r="VV7" s="197" t="s">
        <v>260</v>
      </c>
      <c r="VW7" s="197" t="s">
        <v>265</v>
      </c>
      <c r="VX7" s="202" t="s">
        <v>266</v>
      </c>
      <c r="VY7" s="197" t="s">
        <v>267</v>
      </c>
      <c r="VZ7" s="197" t="s">
        <v>322</v>
      </c>
      <c r="WA7" s="204" t="s">
        <v>268</v>
      </c>
      <c r="WB7" s="207" t="s">
        <v>313</v>
      </c>
      <c r="WC7" s="210"/>
      <c r="WD7" s="194" t="s">
        <v>257</v>
      </c>
      <c r="WE7" s="197" t="s">
        <v>258</v>
      </c>
      <c r="WF7" s="197" t="s">
        <v>259</v>
      </c>
      <c r="WG7" s="197" t="s">
        <v>260</v>
      </c>
      <c r="WH7" s="202" t="s">
        <v>261</v>
      </c>
      <c r="WI7" s="197" t="s">
        <v>262</v>
      </c>
      <c r="WJ7" s="197" t="s">
        <v>272</v>
      </c>
      <c r="WK7" s="197" t="s">
        <v>263</v>
      </c>
      <c r="WL7" s="197" t="s">
        <v>264</v>
      </c>
      <c r="WM7" s="197" t="s">
        <v>271</v>
      </c>
      <c r="WN7" s="197" t="s">
        <v>260</v>
      </c>
      <c r="WO7" s="197" t="s">
        <v>265</v>
      </c>
      <c r="WP7" s="202" t="s">
        <v>266</v>
      </c>
      <c r="WQ7" s="197" t="s">
        <v>267</v>
      </c>
      <c r="WR7" s="197" t="s">
        <v>322</v>
      </c>
      <c r="WS7" s="204" t="s">
        <v>268</v>
      </c>
      <c r="WT7" s="207" t="s">
        <v>313</v>
      </c>
      <c r="WU7" s="210"/>
      <c r="WV7" s="194" t="s">
        <v>257</v>
      </c>
      <c r="WW7" s="197" t="s">
        <v>258</v>
      </c>
      <c r="WX7" s="197" t="s">
        <v>259</v>
      </c>
      <c r="WY7" s="197" t="s">
        <v>260</v>
      </c>
      <c r="WZ7" s="202" t="s">
        <v>261</v>
      </c>
      <c r="XA7" s="197" t="s">
        <v>262</v>
      </c>
      <c r="XB7" s="197" t="s">
        <v>272</v>
      </c>
      <c r="XC7" s="197" t="s">
        <v>263</v>
      </c>
      <c r="XD7" s="197" t="s">
        <v>264</v>
      </c>
      <c r="XE7" s="197" t="s">
        <v>271</v>
      </c>
      <c r="XF7" s="197" t="s">
        <v>260</v>
      </c>
      <c r="XG7" s="197" t="s">
        <v>265</v>
      </c>
      <c r="XH7" s="202" t="s">
        <v>266</v>
      </c>
      <c r="XI7" s="197" t="s">
        <v>267</v>
      </c>
      <c r="XJ7" s="197" t="s">
        <v>322</v>
      </c>
      <c r="XK7" s="204" t="s">
        <v>268</v>
      </c>
      <c r="XL7" s="207" t="s">
        <v>313</v>
      </c>
      <c r="XM7" s="210"/>
      <c r="XN7" s="194" t="s">
        <v>257</v>
      </c>
      <c r="XO7" s="197" t="s">
        <v>258</v>
      </c>
      <c r="XP7" s="197" t="s">
        <v>259</v>
      </c>
      <c r="XQ7" s="197" t="s">
        <v>260</v>
      </c>
      <c r="XR7" s="202" t="s">
        <v>261</v>
      </c>
      <c r="XS7" s="197" t="s">
        <v>262</v>
      </c>
      <c r="XT7" s="197" t="s">
        <v>272</v>
      </c>
      <c r="XU7" s="197" t="s">
        <v>263</v>
      </c>
      <c r="XV7" s="197" t="s">
        <v>264</v>
      </c>
      <c r="XW7" s="197" t="s">
        <v>271</v>
      </c>
      <c r="XX7" s="197" t="s">
        <v>260</v>
      </c>
      <c r="XY7" s="197" t="s">
        <v>265</v>
      </c>
      <c r="XZ7" s="202" t="s">
        <v>266</v>
      </c>
      <c r="YA7" s="197" t="s">
        <v>267</v>
      </c>
      <c r="YB7" s="197" t="s">
        <v>322</v>
      </c>
      <c r="YC7" s="204" t="s">
        <v>268</v>
      </c>
      <c r="YD7" s="207" t="s">
        <v>313</v>
      </c>
      <c r="YE7" s="210"/>
      <c r="YF7" s="194" t="s">
        <v>257</v>
      </c>
      <c r="YG7" s="197" t="s">
        <v>258</v>
      </c>
      <c r="YH7" s="197" t="s">
        <v>259</v>
      </c>
      <c r="YI7" s="197" t="s">
        <v>260</v>
      </c>
      <c r="YJ7" s="202" t="s">
        <v>261</v>
      </c>
      <c r="YK7" s="197" t="s">
        <v>262</v>
      </c>
      <c r="YL7" s="197" t="s">
        <v>272</v>
      </c>
      <c r="YM7" s="197" t="s">
        <v>263</v>
      </c>
      <c r="YN7" s="197" t="s">
        <v>264</v>
      </c>
      <c r="YO7" s="197" t="s">
        <v>271</v>
      </c>
      <c r="YP7" s="197" t="s">
        <v>260</v>
      </c>
      <c r="YQ7" s="197" t="s">
        <v>265</v>
      </c>
      <c r="YR7" s="202" t="s">
        <v>266</v>
      </c>
      <c r="YS7" s="197" t="s">
        <v>267</v>
      </c>
      <c r="YT7" s="197" t="s">
        <v>322</v>
      </c>
      <c r="YU7" s="204" t="s">
        <v>268</v>
      </c>
      <c r="YV7" s="207" t="s">
        <v>313</v>
      </c>
      <c r="YW7" s="210"/>
      <c r="YX7" s="194" t="s">
        <v>257</v>
      </c>
      <c r="YY7" s="197" t="s">
        <v>258</v>
      </c>
      <c r="YZ7" s="197" t="s">
        <v>259</v>
      </c>
      <c r="ZA7" s="197" t="s">
        <v>260</v>
      </c>
      <c r="ZB7" s="202" t="s">
        <v>261</v>
      </c>
      <c r="ZC7" s="197" t="s">
        <v>262</v>
      </c>
      <c r="ZD7" s="197" t="s">
        <v>272</v>
      </c>
      <c r="ZE7" s="197" t="s">
        <v>263</v>
      </c>
      <c r="ZF7" s="197" t="s">
        <v>264</v>
      </c>
      <c r="ZG7" s="197" t="s">
        <v>271</v>
      </c>
      <c r="ZH7" s="197" t="s">
        <v>260</v>
      </c>
      <c r="ZI7" s="197" t="s">
        <v>265</v>
      </c>
      <c r="ZJ7" s="202" t="s">
        <v>266</v>
      </c>
      <c r="ZK7" s="197" t="s">
        <v>267</v>
      </c>
      <c r="ZL7" s="197" t="s">
        <v>322</v>
      </c>
      <c r="ZM7" s="204" t="s">
        <v>268</v>
      </c>
      <c r="ZN7" s="207" t="s">
        <v>313</v>
      </c>
      <c r="ZO7" s="210"/>
      <c r="ZP7" s="194" t="s">
        <v>257</v>
      </c>
      <c r="ZQ7" s="197" t="s">
        <v>258</v>
      </c>
      <c r="ZR7" s="197" t="s">
        <v>259</v>
      </c>
      <c r="ZS7" s="197" t="s">
        <v>260</v>
      </c>
      <c r="ZT7" s="202" t="s">
        <v>261</v>
      </c>
      <c r="ZU7" s="197" t="s">
        <v>262</v>
      </c>
      <c r="ZV7" s="197" t="s">
        <v>272</v>
      </c>
      <c r="ZW7" s="197" t="s">
        <v>263</v>
      </c>
      <c r="ZX7" s="197" t="s">
        <v>264</v>
      </c>
      <c r="ZY7" s="197" t="s">
        <v>271</v>
      </c>
      <c r="ZZ7" s="197" t="s">
        <v>260</v>
      </c>
      <c r="AAA7" s="197" t="s">
        <v>265</v>
      </c>
      <c r="AAB7" s="202" t="s">
        <v>266</v>
      </c>
      <c r="AAC7" s="197" t="s">
        <v>267</v>
      </c>
      <c r="AAD7" s="197" t="s">
        <v>322</v>
      </c>
      <c r="AAE7" s="204" t="s">
        <v>268</v>
      </c>
      <c r="AAF7" s="207" t="s">
        <v>313</v>
      </c>
      <c r="AAG7" s="210"/>
      <c r="AAH7" s="194" t="s">
        <v>257</v>
      </c>
      <c r="AAI7" s="197" t="s">
        <v>258</v>
      </c>
      <c r="AAJ7" s="197" t="s">
        <v>259</v>
      </c>
      <c r="AAK7" s="197" t="s">
        <v>260</v>
      </c>
      <c r="AAL7" s="202" t="s">
        <v>261</v>
      </c>
      <c r="AAM7" s="197" t="s">
        <v>262</v>
      </c>
      <c r="AAN7" s="197" t="s">
        <v>272</v>
      </c>
      <c r="AAO7" s="197" t="s">
        <v>263</v>
      </c>
      <c r="AAP7" s="197" t="s">
        <v>264</v>
      </c>
      <c r="AAQ7" s="197" t="s">
        <v>271</v>
      </c>
      <c r="AAR7" s="197" t="s">
        <v>260</v>
      </c>
      <c r="AAS7" s="197" t="s">
        <v>265</v>
      </c>
      <c r="AAT7" s="202" t="s">
        <v>266</v>
      </c>
      <c r="AAU7" s="197" t="s">
        <v>267</v>
      </c>
      <c r="AAV7" s="197" t="s">
        <v>322</v>
      </c>
      <c r="AAW7" s="204" t="s">
        <v>268</v>
      </c>
      <c r="AAX7" s="207" t="s">
        <v>313</v>
      </c>
      <c r="AAY7" s="210"/>
      <c r="AAZ7" s="194" t="s">
        <v>257</v>
      </c>
      <c r="ABA7" s="197" t="s">
        <v>258</v>
      </c>
      <c r="ABB7" s="197" t="s">
        <v>259</v>
      </c>
      <c r="ABC7" s="197" t="s">
        <v>260</v>
      </c>
      <c r="ABD7" s="202" t="s">
        <v>261</v>
      </c>
      <c r="ABE7" s="197" t="s">
        <v>262</v>
      </c>
      <c r="ABF7" s="197" t="s">
        <v>272</v>
      </c>
      <c r="ABG7" s="197" t="s">
        <v>263</v>
      </c>
      <c r="ABH7" s="197" t="s">
        <v>264</v>
      </c>
      <c r="ABI7" s="197" t="s">
        <v>271</v>
      </c>
      <c r="ABJ7" s="197" t="s">
        <v>260</v>
      </c>
      <c r="ABK7" s="197" t="s">
        <v>265</v>
      </c>
      <c r="ABL7" s="202" t="s">
        <v>266</v>
      </c>
      <c r="ABM7" s="197" t="s">
        <v>267</v>
      </c>
      <c r="ABN7" s="197" t="s">
        <v>322</v>
      </c>
      <c r="ABO7" s="204" t="s">
        <v>268</v>
      </c>
      <c r="ABP7" s="207" t="s">
        <v>313</v>
      </c>
      <c r="ABQ7" s="210"/>
      <c r="ABR7" s="194" t="s">
        <v>257</v>
      </c>
      <c r="ABS7" s="197" t="s">
        <v>258</v>
      </c>
      <c r="ABT7" s="197" t="s">
        <v>259</v>
      </c>
      <c r="ABU7" s="197" t="s">
        <v>260</v>
      </c>
      <c r="ABV7" s="202" t="s">
        <v>261</v>
      </c>
      <c r="ABW7" s="197" t="s">
        <v>262</v>
      </c>
      <c r="ABX7" s="197" t="s">
        <v>272</v>
      </c>
      <c r="ABY7" s="197" t="s">
        <v>263</v>
      </c>
      <c r="ABZ7" s="197" t="s">
        <v>264</v>
      </c>
      <c r="ACA7" s="197" t="s">
        <v>271</v>
      </c>
      <c r="ACB7" s="197" t="s">
        <v>260</v>
      </c>
      <c r="ACC7" s="197" t="s">
        <v>265</v>
      </c>
      <c r="ACD7" s="202" t="s">
        <v>266</v>
      </c>
      <c r="ACE7" s="197" t="s">
        <v>267</v>
      </c>
      <c r="ACF7" s="197" t="s">
        <v>322</v>
      </c>
      <c r="ACG7" s="204" t="s">
        <v>268</v>
      </c>
      <c r="ACH7" s="207" t="s">
        <v>313</v>
      </c>
      <c r="ACI7" s="210"/>
      <c r="ACJ7" s="194" t="s">
        <v>257</v>
      </c>
      <c r="ACK7" s="197" t="s">
        <v>258</v>
      </c>
      <c r="ACL7" s="197" t="s">
        <v>259</v>
      </c>
      <c r="ACM7" s="197" t="s">
        <v>260</v>
      </c>
      <c r="ACN7" s="202" t="s">
        <v>261</v>
      </c>
      <c r="ACO7" s="197" t="s">
        <v>262</v>
      </c>
      <c r="ACP7" s="197" t="s">
        <v>272</v>
      </c>
      <c r="ACQ7" s="197" t="s">
        <v>263</v>
      </c>
      <c r="ACR7" s="197" t="s">
        <v>264</v>
      </c>
      <c r="ACS7" s="197" t="s">
        <v>271</v>
      </c>
      <c r="ACT7" s="197" t="s">
        <v>260</v>
      </c>
      <c r="ACU7" s="197" t="s">
        <v>265</v>
      </c>
      <c r="ACV7" s="202" t="s">
        <v>266</v>
      </c>
      <c r="ACW7" s="197" t="s">
        <v>267</v>
      </c>
      <c r="ACX7" s="197" t="s">
        <v>322</v>
      </c>
      <c r="ACY7" s="204" t="s">
        <v>268</v>
      </c>
      <c r="ACZ7" s="207" t="s">
        <v>313</v>
      </c>
      <c r="ADA7" s="210"/>
      <c r="ADB7" s="194" t="s">
        <v>257</v>
      </c>
      <c r="ADC7" s="197" t="s">
        <v>258</v>
      </c>
      <c r="ADD7" s="197" t="s">
        <v>259</v>
      </c>
      <c r="ADE7" s="197" t="s">
        <v>260</v>
      </c>
      <c r="ADF7" s="202" t="s">
        <v>261</v>
      </c>
      <c r="ADG7" s="197" t="s">
        <v>262</v>
      </c>
      <c r="ADH7" s="197" t="s">
        <v>272</v>
      </c>
      <c r="ADI7" s="197" t="s">
        <v>263</v>
      </c>
      <c r="ADJ7" s="197" t="s">
        <v>264</v>
      </c>
      <c r="ADK7" s="197" t="s">
        <v>271</v>
      </c>
      <c r="ADL7" s="197" t="s">
        <v>260</v>
      </c>
      <c r="ADM7" s="197" t="s">
        <v>265</v>
      </c>
      <c r="ADN7" s="202" t="s">
        <v>266</v>
      </c>
      <c r="ADO7" s="197" t="s">
        <v>267</v>
      </c>
      <c r="ADP7" s="197" t="s">
        <v>322</v>
      </c>
      <c r="ADQ7" s="204" t="s">
        <v>268</v>
      </c>
      <c r="ADR7" s="207" t="s">
        <v>313</v>
      </c>
      <c r="ADS7" s="210"/>
      <c r="ADT7" s="194" t="s">
        <v>257</v>
      </c>
      <c r="ADU7" s="197" t="s">
        <v>258</v>
      </c>
      <c r="ADV7" s="197" t="s">
        <v>259</v>
      </c>
      <c r="ADW7" s="197" t="s">
        <v>260</v>
      </c>
      <c r="ADX7" s="202" t="s">
        <v>261</v>
      </c>
      <c r="ADY7" s="197" t="s">
        <v>262</v>
      </c>
      <c r="ADZ7" s="197" t="s">
        <v>272</v>
      </c>
      <c r="AEA7" s="197" t="s">
        <v>263</v>
      </c>
      <c r="AEB7" s="197" t="s">
        <v>264</v>
      </c>
      <c r="AEC7" s="197" t="s">
        <v>271</v>
      </c>
      <c r="AED7" s="197" t="s">
        <v>260</v>
      </c>
      <c r="AEE7" s="197" t="s">
        <v>265</v>
      </c>
      <c r="AEF7" s="202" t="s">
        <v>266</v>
      </c>
      <c r="AEG7" s="197" t="s">
        <v>267</v>
      </c>
      <c r="AEH7" s="197" t="s">
        <v>322</v>
      </c>
      <c r="AEI7" s="204" t="s">
        <v>268</v>
      </c>
      <c r="AEJ7" s="207" t="s">
        <v>313</v>
      </c>
      <c r="AEK7" s="210"/>
      <c r="AEL7" s="194" t="s">
        <v>257</v>
      </c>
      <c r="AEM7" s="197" t="s">
        <v>258</v>
      </c>
      <c r="AEN7" s="197" t="s">
        <v>259</v>
      </c>
      <c r="AEO7" s="197" t="s">
        <v>260</v>
      </c>
      <c r="AEP7" s="202" t="s">
        <v>261</v>
      </c>
      <c r="AEQ7" s="197" t="s">
        <v>262</v>
      </c>
      <c r="AER7" s="197" t="s">
        <v>272</v>
      </c>
      <c r="AES7" s="197" t="s">
        <v>263</v>
      </c>
      <c r="AET7" s="197" t="s">
        <v>264</v>
      </c>
      <c r="AEU7" s="197" t="s">
        <v>271</v>
      </c>
      <c r="AEV7" s="197" t="s">
        <v>260</v>
      </c>
      <c r="AEW7" s="197" t="s">
        <v>265</v>
      </c>
      <c r="AEX7" s="202" t="s">
        <v>266</v>
      </c>
      <c r="AEY7" s="197" t="s">
        <v>267</v>
      </c>
      <c r="AEZ7" s="197" t="s">
        <v>322</v>
      </c>
      <c r="AFA7" s="204" t="s">
        <v>268</v>
      </c>
      <c r="AFB7" s="207" t="s">
        <v>313</v>
      </c>
      <c r="AFC7" s="210"/>
      <c r="AFD7" s="194" t="s">
        <v>257</v>
      </c>
      <c r="AFE7" s="197" t="s">
        <v>258</v>
      </c>
      <c r="AFF7" s="197" t="s">
        <v>259</v>
      </c>
      <c r="AFG7" s="197" t="s">
        <v>260</v>
      </c>
      <c r="AFH7" s="202" t="s">
        <v>261</v>
      </c>
      <c r="AFI7" s="197" t="s">
        <v>262</v>
      </c>
      <c r="AFJ7" s="197" t="s">
        <v>272</v>
      </c>
      <c r="AFK7" s="197" t="s">
        <v>263</v>
      </c>
      <c r="AFL7" s="197" t="s">
        <v>264</v>
      </c>
      <c r="AFM7" s="197" t="s">
        <v>271</v>
      </c>
      <c r="AFN7" s="197" t="s">
        <v>260</v>
      </c>
      <c r="AFO7" s="197" t="s">
        <v>265</v>
      </c>
      <c r="AFP7" s="202" t="s">
        <v>266</v>
      </c>
      <c r="AFQ7" s="197" t="s">
        <v>267</v>
      </c>
      <c r="AFR7" s="197" t="s">
        <v>322</v>
      </c>
      <c r="AFS7" s="204" t="s">
        <v>268</v>
      </c>
      <c r="AFT7" s="207" t="s">
        <v>313</v>
      </c>
      <c r="AFU7" s="210"/>
      <c r="AFV7" s="194" t="s">
        <v>257</v>
      </c>
      <c r="AFW7" s="197" t="s">
        <v>258</v>
      </c>
      <c r="AFX7" s="197" t="s">
        <v>259</v>
      </c>
      <c r="AFY7" s="197" t="s">
        <v>260</v>
      </c>
      <c r="AFZ7" s="202" t="s">
        <v>261</v>
      </c>
      <c r="AGA7" s="197" t="s">
        <v>262</v>
      </c>
      <c r="AGB7" s="197" t="s">
        <v>272</v>
      </c>
      <c r="AGC7" s="197" t="s">
        <v>263</v>
      </c>
      <c r="AGD7" s="197" t="s">
        <v>264</v>
      </c>
      <c r="AGE7" s="197" t="s">
        <v>271</v>
      </c>
      <c r="AGF7" s="197" t="s">
        <v>260</v>
      </c>
      <c r="AGG7" s="197" t="s">
        <v>265</v>
      </c>
      <c r="AGH7" s="202" t="s">
        <v>266</v>
      </c>
      <c r="AGI7" s="197" t="s">
        <v>267</v>
      </c>
      <c r="AGJ7" s="197" t="s">
        <v>322</v>
      </c>
      <c r="AGK7" s="204" t="s">
        <v>268</v>
      </c>
      <c r="AGL7" s="207" t="s">
        <v>313</v>
      </c>
      <c r="AGM7" s="210"/>
      <c r="AGN7" s="194" t="s">
        <v>257</v>
      </c>
      <c r="AGO7" s="197" t="s">
        <v>258</v>
      </c>
      <c r="AGP7" s="197" t="s">
        <v>259</v>
      </c>
      <c r="AGQ7" s="197" t="s">
        <v>260</v>
      </c>
      <c r="AGR7" s="202" t="s">
        <v>261</v>
      </c>
      <c r="AGS7" s="197" t="s">
        <v>262</v>
      </c>
      <c r="AGT7" s="197" t="s">
        <v>272</v>
      </c>
      <c r="AGU7" s="197" t="s">
        <v>263</v>
      </c>
      <c r="AGV7" s="197" t="s">
        <v>264</v>
      </c>
      <c r="AGW7" s="197" t="s">
        <v>271</v>
      </c>
      <c r="AGX7" s="197" t="s">
        <v>260</v>
      </c>
      <c r="AGY7" s="197" t="s">
        <v>265</v>
      </c>
      <c r="AGZ7" s="202" t="s">
        <v>266</v>
      </c>
      <c r="AHA7" s="197" t="s">
        <v>267</v>
      </c>
      <c r="AHB7" s="197" t="s">
        <v>322</v>
      </c>
      <c r="AHC7" s="204" t="s">
        <v>268</v>
      </c>
      <c r="AHD7" s="207" t="s">
        <v>313</v>
      </c>
      <c r="AHE7" s="210"/>
      <c r="AHF7" s="194" t="s">
        <v>257</v>
      </c>
      <c r="AHG7" s="197" t="s">
        <v>258</v>
      </c>
      <c r="AHH7" s="197" t="s">
        <v>259</v>
      </c>
      <c r="AHI7" s="197" t="s">
        <v>260</v>
      </c>
      <c r="AHJ7" s="202" t="s">
        <v>261</v>
      </c>
      <c r="AHK7" s="197" t="s">
        <v>262</v>
      </c>
      <c r="AHL7" s="197" t="s">
        <v>272</v>
      </c>
      <c r="AHM7" s="197" t="s">
        <v>263</v>
      </c>
      <c r="AHN7" s="197" t="s">
        <v>264</v>
      </c>
      <c r="AHO7" s="197" t="s">
        <v>271</v>
      </c>
      <c r="AHP7" s="197" t="s">
        <v>260</v>
      </c>
      <c r="AHQ7" s="197" t="s">
        <v>265</v>
      </c>
      <c r="AHR7" s="202" t="s">
        <v>266</v>
      </c>
      <c r="AHS7" s="197" t="s">
        <v>267</v>
      </c>
      <c r="AHT7" s="197" t="s">
        <v>322</v>
      </c>
      <c r="AHU7" s="204" t="s">
        <v>268</v>
      </c>
      <c r="AHV7" s="207" t="s">
        <v>313</v>
      </c>
      <c r="AHW7" s="210"/>
      <c r="AHX7" s="194" t="s">
        <v>257</v>
      </c>
      <c r="AHY7" s="197" t="s">
        <v>258</v>
      </c>
      <c r="AHZ7" s="197" t="s">
        <v>259</v>
      </c>
      <c r="AIA7" s="197" t="s">
        <v>260</v>
      </c>
      <c r="AIB7" s="202" t="s">
        <v>261</v>
      </c>
      <c r="AIC7" s="197" t="s">
        <v>262</v>
      </c>
      <c r="AID7" s="197" t="s">
        <v>272</v>
      </c>
      <c r="AIE7" s="197" t="s">
        <v>263</v>
      </c>
      <c r="AIF7" s="197" t="s">
        <v>264</v>
      </c>
      <c r="AIG7" s="197" t="s">
        <v>271</v>
      </c>
      <c r="AIH7" s="197" t="s">
        <v>260</v>
      </c>
      <c r="AII7" s="197" t="s">
        <v>265</v>
      </c>
      <c r="AIJ7" s="202" t="s">
        <v>266</v>
      </c>
      <c r="AIK7" s="197" t="s">
        <v>267</v>
      </c>
      <c r="AIL7" s="197" t="s">
        <v>322</v>
      </c>
      <c r="AIM7" s="204" t="s">
        <v>268</v>
      </c>
      <c r="AIN7" s="207" t="s">
        <v>313</v>
      </c>
      <c r="AIO7" s="210"/>
      <c r="AIP7" s="194" t="s">
        <v>257</v>
      </c>
      <c r="AIQ7" s="197" t="s">
        <v>258</v>
      </c>
      <c r="AIR7" s="197" t="s">
        <v>259</v>
      </c>
      <c r="AIS7" s="197" t="s">
        <v>260</v>
      </c>
      <c r="AIT7" s="202" t="s">
        <v>261</v>
      </c>
      <c r="AIU7" s="197" t="s">
        <v>262</v>
      </c>
      <c r="AIV7" s="197" t="s">
        <v>272</v>
      </c>
      <c r="AIW7" s="197" t="s">
        <v>263</v>
      </c>
      <c r="AIX7" s="197" t="s">
        <v>264</v>
      </c>
      <c r="AIY7" s="197" t="s">
        <v>271</v>
      </c>
      <c r="AIZ7" s="197" t="s">
        <v>260</v>
      </c>
      <c r="AJA7" s="197" t="s">
        <v>265</v>
      </c>
      <c r="AJB7" s="202" t="s">
        <v>266</v>
      </c>
      <c r="AJC7" s="197" t="s">
        <v>267</v>
      </c>
      <c r="AJD7" s="197" t="s">
        <v>322</v>
      </c>
      <c r="AJE7" s="204" t="s">
        <v>268</v>
      </c>
      <c r="AJF7" s="207" t="s">
        <v>313</v>
      </c>
      <c r="AJG7" s="210"/>
      <c r="AJH7" s="194" t="s">
        <v>257</v>
      </c>
      <c r="AJI7" s="197" t="s">
        <v>258</v>
      </c>
      <c r="AJJ7" s="197" t="s">
        <v>259</v>
      </c>
      <c r="AJK7" s="197" t="s">
        <v>260</v>
      </c>
      <c r="AJL7" s="202" t="s">
        <v>261</v>
      </c>
      <c r="AJM7" s="197" t="s">
        <v>262</v>
      </c>
      <c r="AJN7" s="197" t="s">
        <v>272</v>
      </c>
      <c r="AJO7" s="197" t="s">
        <v>263</v>
      </c>
      <c r="AJP7" s="197" t="s">
        <v>264</v>
      </c>
      <c r="AJQ7" s="197" t="s">
        <v>271</v>
      </c>
      <c r="AJR7" s="197" t="s">
        <v>260</v>
      </c>
      <c r="AJS7" s="197" t="s">
        <v>265</v>
      </c>
      <c r="AJT7" s="202" t="s">
        <v>266</v>
      </c>
      <c r="AJU7" s="197" t="s">
        <v>267</v>
      </c>
      <c r="AJV7" s="197" t="s">
        <v>322</v>
      </c>
      <c r="AJW7" s="204" t="s">
        <v>268</v>
      </c>
      <c r="AJX7" s="207" t="s">
        <v>313</v>
      </c>
      <c r="AJY7" s="210"/>
      <c r="AJZ7" s="194" t="s">
        <v>257</v>
      </c>
      <c r="AKA7" s="197" t="s">
        <v>258</v>
      </c>
      <c r="AKB7" s="197" t="s">
        <v>259</v>
      </c>
      <c r="AKC7" s="197" t="s">
        <v>260</v>
      </c>
      <c r="AKD7" s="202" t="s">
        <v>261</v>
      </c>
      <c r="AKE7" s="197" t="s">
        <v>262</v>
      </c>
      <c r="AKF7" s="197" t="s">
        <v>272</v>
      </c>
      <c r="AKG7" s="197" t="s">
        <v>263</v>
      </c>
      <c r="AKH7" s="197" t="s">
        <v>264</v>
      </c>
      <c r="AKI7" s="197" t="s">
        <v>271</v>
      </c>
      <c r="AKJ7" s="197" t="s">
        <v>260</v>
      </c>
      <c r="AKK7" s="197" t="s">
        <v>265</v>
      </c>
      <c r="AKL7" s="202" t="s">
        <v>266</v>
      </c>
      <c r="AKM7" s="197" t="s">
        <v>267</v>
      </c>
      <c r="AKN7" s="197" t="s">
        <v>322</v>
      </c>
      <c r="AKO7" s="204" t="s">
        <v>268</v>
      </c>
      <c r="AKP7" s="207" t="s">
        <v>313</v>
      </c>
      <c r="AKQ7" s="210"/>
      <c r="AKR7" s="194" t="s">
        <v>257</v>
      </c>
      <c r="AKS7" s="197" t="s">
        <v>258</v>
      </c>
      <c r="AKT7" s="197" t="s">
        <v>259</v>
      </c>
      <c r="AKU7" s="197" t="s">
        <v>260</v>
      </c>
      <c r="AKV7" s="202" t="s">
        <v>261</v>
      </c>
      <c r="AKW7" s="197" t="s">
        <v>262</v>
      </c>
      <c r="AKX7" s="197" t="s">
        <v>272</v>
      </c>
      <c r="AKY7" s="197" t="s">
        <v>263</v>
      </c>
      <c r="AKZ7" s="197" t="s">
        <v>264</v>
      </c>
      <c r="ALA7" s="197" t="s">
        <v>271</v>
      </c>
      <c r="ALB7" s="197" t="s">
        <v>260</v>
      </c>
      <c r="ALC7" s="197" t="s">
        <v>265</v>
      </c>
      <c r="ALD7" s="202" t="s">
        <v>266</v>
      </c>
      <c r="ALE7" s="197" t="s">
        <v>267</v>
      </c>
      <c r="ALF7" s="197" t="s">
        <v>322</v>
      </c>
      <c r="ALG7" s="204" t="s">
        <v>268</v>
      </c>
      <c r="ALH7" s="207" t="s">
        <v>313</v>
      </c>
      <c r="ALI7" s="210"/>
      <c r="ALJ7" s="194" t="s">
        <v>257</v>
      </c>
      <c r="ALK7" s="197" t="s">
        <v>258</v>
      </c>
      <c r="ALL7" s="197" t="s">
        <v>259</v>
      </c>
      <c r="ALM7" s="197" t="s">
        <v>260</v>
      </c>
      <c r="ALN7" s="202" t="s">
        <v>261</v>
      </c>
      <c r="ALO7" s="197" t="s">
        <v>262</v>
      </c>
      <c r="ALP7" s="197" t="s">
        <v>272</v>
      </c>
      <c r="ALQ7" s="197" t="s">
        <v>263</v>
      </c>
      <c r="ALR7" s="197" t="s">
        <v>264</v>
      </c>
      <c r="ALS7" s="197" t="s">
        <v>271</v>
      </c>
      <c r="ALT7" s="197" t="s">
        <v>260</v>
      </c>
      <c r="ALU7" s="197" t="s">
        <v>265</v>
      </c>
      <c r="ALV7" s="202" t="s">
        <v>266</v>
      </c>
      <c r="ALW7" s="197" t="s">
        <v>267</v>
      </c>
      <c r="ALX7" s="197" t="s">
        <v>322</v>
      </c>
      <c r="ALY7" s="204" t="s">
        <v>268</v>
      </c>
      <c r="ALZ7" s="207" t="s">
        <v>313</v>
      </c>
      <c r="AMA7" s="210"/>
      <c r="AMB7" s="194" t="s">
        <v>257</v>
      </c>
      <c r="AMC7" s="197" t="s">
        <v>258</v>
      </c>
      <c r="AMD7" s="197" t="s">
        <v>259</v>
      </c>
      <c r="AME7" s="197" t="s">
        <v>260</v>
      </c>
      <c r="AMF7" s="202" t="s">
        <v>261</v>
      </c>
      <c r="AMG7" s="197" t="s">
        <v>262</v>
      </c>
      <c r="AMH7" s="197" t="s">
        <v>272</v>
      </c>
      <c r="AMI7" s="197" t="s">
        <v>263</v>
      </c>
      <c r="AMJ7" s="197" t="s">
        <v>264</v>
      </c>
      <c r="AMK7" s="197" t="s">
        <v>271</v>
      </c>
      <c r="AML7" s="197" t="s">
        <v>260</v>
      </c>
      <c r="AMM7" s="197" t="s">
        <v>265</v>
      </c>
      <c r="AMN7" s="202" t="s">
        <v>266</v>
      </c>
      <c r="AMO7" s="197" t="s">
        <v>267</v>
      </c>
      <c r="AMP7" s="197" t="s">
        <v>322</v>
      </c>
      <c r="AMQ7" s="204" t="s">
        <v>268</v>
      </c>
      <c r="AMR7" s="207" t="s">
        <v>313</v>
      </c>
      <c r="AMS7" s="210"/>
      <c r="AMT7" s="194" t="s">
        <v>257</v>
      </c>
      <c r="AMU7" s="197" t="s">
        <v>258</v>
      </c>
      <c r="AMV7" s="197" t="s">
        <v>259</v>
      </c>
      <c r="AMW7" s="197" t="s">
        <v>260</v>
      </c>
      <c r="AMX7" s="202" t="s">
        <v>261</v>
      </c>
      <c r="AMY7" s="197" t="s">
        <v>262</v>
      </c>
      <c r="AMZ7" s="197" t="s">
        <v>272</v>
      </c>
      <c r="ANA7" s="197" t="s">
        <v>263</v>
      </c>
      <c r="ANB7" s="197" t="s">
        <v>264</v>
      </c>
      <c r="ANC7" s="197" t="s">
        <v>271</v>
      </c>
      <c r="AND7" s="197" t="s">
        <v>260</v>
      </c>
      <c r="ANE7" s="197" t="s">
        <v>265</v>
      </c>
      <c r="ANF7" s="202" t="s">
        <v>266</v>
      </c>
      <c r="ANG7" s="197" t="s">
        <v>267</v>
      </c>
      <c r="ANH7" s="197" t="s">
        <v>322</v>
      </c>
      <c r="ANI7" s="204" t="s">
        <v>268</v>
      </c>
      <c r="ANJ7" s="207" t="s">
        <v>313</v>
      </c>
      <c r="ANK7" s="210"/>
    </row>
    <row r="8" spans="1:1051" ht="15.75" x14ac:dyDescent="0.25">
      <c r="B8" s="220"/>
      <c r="C8" s="223"/>
      <c r="D8" s="25"/>
      <c r="E8" s="26"/>
      <c r="F8" s="200"/>
      <c r="G8" s="200"/>
      <c r="H8" s="195"/>
      <c r="I8" s="198"/>
      <c r="J8" s="200"/>
      <c r="K8" s="200"/>
      <c r="L8" s="202"/>
      <c r="M8" s="198"/>
      <c r="N8" s="198"/>
      <c r="O8" s="198"/>
      <c r="P8" s="200"/>
      <c r="Q8" s="198"/>
      <c r="R8" s="200"/>
      <c r="S8" s="200"/>
      <c r="T8" s="202"/>
      <c r="U8" s="200"/>
      <c r="V8" s="200"/>
      <c r="W8" s="205"/>
      <c r="X8" s="208"/>
      <c r="Y8" s="211"/>
      <c r="Z8" s="195"/>
      <c r="AA8" s="198"/>
      <c r="AB8" s="200"/>
      <c r="AC8" s="200"/>
      <c r="AD8" s="202"/>
      <c r="AE8" s="198"/>
      <c r="AF8" s="198"/>
      <c r="AG8" s="198"/>
      <c r="AH8" s="200"/>
      <c r="AI8" s="198"/>
      <c r="AJ8" s="200"/>
      <c r="AK8" s="200"/>
      <c r="AL8" s="202"/>
      <c r="AM8" s="200"/>
      <c r="AN8" s="200"/>
      <c r="AO8" s="205"/>
      <c r="AP8" s="208"/>
      <c r="AQ8" s="211"/>
      <c r="AR8" s="195"/>
      <c r="AS8" s="198"/>
      <c r="AT8" s="200"/>
      <c r="AU8" s="200"/>
      <c r="AV8" s="202"/>
      <c r="AW8" s="198"/>
      <c r="AX8" s="198"/>
      <c r="AY8" s="198"/>
      <c r="AZ8" s="200"/>
      <c r="BA8" s="198"/>
      <c r="BB8" s="200"/>
      <c r="BC8" s="200"/>
      <c r="BD8" s="202"/>
      <c r="BE8" s="200"/>
      <c r="BF8" s="200"/>
      <c r="BG8" s="205"/>
      <c r="BH8" s="208"/>
      <c r="BI8" s="211"/>
      <c r="BJ8" s="195"/>
      <c r="BK8" s="198"/>
      <c r="BL8" s="200"/>
      <c r="BM8" s="200"/>
      <c r="BN8" s="202"/>
      <c r="BO8" s="198"/>
      <c r="BP8" s="198"/>
      <c r="BQ8" s="198"/>
      <c r="BR8" s="200"/>
      <c r="BS8" s="198"/>
      <c r="BT8" s="200"/>
      <c r="BU8" s="200"/>
      <c r="BV8" s="202"/>
      <c r="BW8" s="200"/>
      <c r="BX8" s="200"/>
      <c r="BY8" s="205"/>
      <c r="BZ8" s="208"/>
      <c r="CA8" s="211"/>
      <c r="CB8" s="195"/>
      <c r="CC8" s="198"/>
      <c r="CD8" s="200"/>
      <c r="CE8" s="200"/>
      <c r="CF8" s="202"/>
      <c r="CG8" s="198"/>
      <c r="CH8" s="198"/>
      <c r="CI8" s="198"/>
      <c r="CJ8" s="200"/>
      <c r="CK8" s="198"/>
      <c r="CL8" s="200"/>
      <c r="CM8" s="200"/>
      <c r="CN8" s="202"/>
      <c r="CO8" s="200"/>
      <c r="CP8" s="200"/>
      <c r="CQ8" s="205"/>
      <c r="CR8" s="208"/>
      <c r="CS8" s="211"/>
      <c r="CT8" s="195"/>
      <c r="CU8" s="198"/>
      <c r="CV8" s="200"/>
      <c r="CW8" s="200"/>
      <c r="CX8" s="202"/>
      <c r="CY8" s="198"/>
      <c r="CZ8" s="198"/>
      <c r="DA8" s="198"/>
      <c r="DB8" s="200"/>
      <c r="DC8" s="198"/>
      <c r="DD8" s="200"/>
      <c r="DE8" s="200"/>
      <c r="DF8" s="202"/>
      <c r="DG8" s="200"/>
      <c r="DH8" s="200"/>
      <c r="DI8" s="205"/>
      <c r="DJ8" s="208"/>
      <c r="DK8" s="211"/>
      <c r="DL8" s="195"/>
      <c r="DM8" s="198"/>
      <c r="DN8" s="200"/>
      <c r="DO8" s="200"/>
      <c r="DP8" s="202"/>
      <c r="DQ8" s="198"/>
      <c r="DR8" s="198"/>
      <c r="DS8" s="198"/>
      <c r="DT8" s="200"/>
      <c r="DU8" s="198"/>
      <c r="DV8" s="200"/>
      <c r="DW8" s="200"/>
      <c r="DX8" s="202"/>
      <c r="DY8" s="200"/>
      <c r="DZ8" s="200"/>
      <c r="EA8" s="205"/>
      <c r="EB8" s="208"/>
      <c r="EC8" s="211"/>
      <c r="ED8" s="195"/>
      <c r="EE8" s="198"/>
      <c r="EF8" s="200"/>
      <c r="EG8" s="200"/>
      <c r="EH8" s="202"/>
      <c r="EI8" s="198"/>
      <c r="EJ8" s="198"/>
      <c r="EK8" s="198"/>
      <c r="EL8" s="200"/>
      <c r="EM8" s="198"/>
      <c r="EN8" s="200"/>
      <c r="EO8" s="200"/>
      <c r="EP8" s="202"/>
      <c r="EQ8" s="200"/>
      <c r="ER8" s="200"/>
      <c r="ES8" s="205"/>
      <c r="ET8" s="208"/>
      <c r="EU8" s="211"/>
      <c r="EV8" s="195"/>
      <c r="EW8" s="198"/>
      <c r="EX8" s="200"/>
      <c r="EY8" s="200"/>
      <c r="EZ8" s="202"/>
      <c r="FA8" s="198"/>
      <c r="FB8" s="198"/>
      <c r="FC8" s="198"/>
      <c r="FD8" s="200"/>
      <c r="FE8" s="198"/>
      <c r="FF8" s="200"/>
      <c r="FG8" s="200"/>
      <c r="FH8" s="202"/>
      <c r="FI8" s="200"/>
      <c r="FJ8" s="200"/>
      <c r="FK8" s="205"/>
      <c r="FL8" s="208"/>
      <c r="FM8" s="211"/>
      <c r="FN8" s="195"/>
      <c r="FO8" s="198"/>
      <c r="FP8" s="200"/>
      <c r="FQ8" s="200"/>
      <c r="FR8" s="202"/>
      <c r="FS8" s="198"/>
      <c r="FT8" s="198"/>
      <c r="FU8" s="198"/>
      <c r="FV8" s="200"/>
      <c r="FW8" s="198"/>
      <c r="FX8" s="200"/>
      <c r="FY8" s="200"/>
      <c r="FZ8" s="202"/>
      <c r="GA8" s="200"/>
      <c r="GB8" s="200"/>
      <c r="GC8" s="205"/>
      <c r="GD8" s="208"/>
      <c r="GE8" s="211"/>
      <c r="GF8" s="195"/>
      <c r="GG8" s="198"/>
      <c r="GH8" s="200"/>
      <c r="GI8" s="200"/>
      <c r="GJ8" s="202"/>
      <c r="GK8" s="198"/>
      <c r="GL8" s="198"/>
      <c r="GM8" s="198"/>
      <c r="GN8" s="200"/>
      <c r="GO8" s="198"/>
      <c r="GP8" s="200"/>
      <c r="GQ8" s="200"/>
      <c r="GR8" s="202"/>
      <c r="GS8" s="200"/>
      <c r="GT8" s="200"/>
      <c r="GU8" s="205"/>
      <c r="GV8" s="208"/>
      <c r="GW8" s="211"/>
      <c r="GX8" s="195"/>
      <c r="GY8" s="198"/>
      <c r="GZ8" s="200"/>
      <c r="HA8" s="200"/>
      <c r="HB8" s="202"/>
      <c r="HC8" s="198"/>
      <c r="HD8" s="198"/>
      <c r="HE8" s="198"/>
      <c r="HF8" s="200"/>
      <c r="HG8" s="198"/>
      <c r="HH8" s="200"/>
      <c r="HI8" s="200"/>
      <c r="HJ8" s="202"/>
      <c r="HK8" s="200"/>
      <c r="HL8" s="200"/>
      <c r="HM8" s="205"/>
      <c r="HN8" s="208"/>
      <c r="HO8" s="211"/>
      <c r="HP8" s="195"/>
      <c r="HQ8" s="198"/>
      <c r="HR8" s="200"/>
      <c r="HS8" s="200"/>
      <c r="HT8" s="202"/>
      <c r="HU8" s="198"/>
      <c r="HV8" s="198"/>
      <c r="HW8" s="198"/>
      <c r="HX8" s="200"/>
      <c r="HY8" s="198"/>
      <c r="HZ8" s="200"/>
      <c r="IA8" s="200"/>
      <c r="IB8" s="202"/>
      <c r="IC8" s="200"/>
      <c r="ID8" s="200"/>
      <c r="IE8" s="205"/>
      <c r="IF8" s="208"/>
      <c r="IG8" s="211"/>
      <c r="IH8" s="195"/>
      <c r="II8" s="198"/>
      <c r="IJ8" s="200"/>
      <c r="IK8" s="200"/>
      <c r="IL8" s="202"/>
      <c r="IM8" s="198"/>
      <c r="IN8" s="198"/>
      <c r="IO8" s="198"/>
      <c r="IP8" s="200"/>
      <c r="IQ8" s="198"/>
      <c r="IR8" s="200"/>
      <c r="IS8" s="200"/>
      <c r="IT8" s="202"/>
      <c r="IU8" s="200"/>
      <c r="IV8" s="200"/>
      <c r="IW8" s="205"/>
      <c r="IX8" s="208"/>
      <c r="IY8" s="211"/>
      <c r="IZ8" s="195"/>
      <c r="JA8" s="198"/>
      <c r="JB8" s="200"/>
      <c r="JC8" s="200"/>
      <c r="JD8" s="202"/>
      <c r="JE8" s="198"/>
      <c r="JF8" s="198"/>
      <c r="JG8" s="198"/>
      <c r="JH8" s="200"/>
      <c r="JI8" s="198"/>
      <c r="JJ8" s="200"/>
      <c r="JK8" s="200"/>
      <c r="JL8" s="202"/>
      <c r="JM8" s="200"/>
      <c r="JN8" s="200"/>
      <c r="JO8" s="205"/>
      <c r="JP8" s="208"/>
      <c r="JQ8" s="211"/>
      <c r="JR8" s="195"/>
      <c r="JS8" s="198"/>
      <c r="JT8" s="200"/>
      <c r="JU8" s="200"/>
      <c r="JV8" s="202"/>
      <c r="JW8" s="198"/>
      <c r="JX8" s="198"/>
      <c r="JY8" s="198"/>
      <c r="JZ8" s="200"/>
      <c r="KA8" s="198"/>
      <c r="KB8" s="200"/>
      <c r="KC8" s="200"/>
      <c r="KD8" s="202"/>
      <c r="KE8" s="200"/>
      <c r="KF8" s="200"/>
      <c r="KG8" s="205"/>
      <c r="KH8" s="208"/>
      <c r="KI8" s="211"/>
      <c r="KJ8" s="195"/>
      <c r="KK8" s="198"/>
      <c r="KL8" s="200"/>
      <c r="KM8" s="200"/>
      <c r="KN8" s="202"/>
      <c r="KO8" s="198"/>
      <c r="KP8" s="198"/>
      <c r="KQ8" s="198"/>
      <c r="KR8" s="200"/>
      <c r="KS8" s="198"/>
      <c r="KT8" s="200"/>
      <c r="KU8" s="200"/>
      <c r="KV8" s="202"/>
      <c r="KW8" s="200"/>
      <c r="KX8" s="200"/>
      <c r="KY8" s="205"/>
      <c r="KZ8" s="208"/>
      <c r="LA8" s="211"/>
      <c r="LB8" s="195"/>
      <c r="LC8" s="198"/>
      <c r="LD8" s="200"/>
      <c r="LE8" s="200"/>
      <c r="LF8" s="202"/>
      <c r="LG8" s="198"/>
      <c r="LH8" s="198"/>
      <c r="LI8" s="198"/>
      <c r="LJ8" s="200"/>
      <c r="LK8" s="198"/>
      <c r="LL8" s="200"/>
      <c r="LM8" s="200"/>
      <c r="LN8" s="202"/>
      <c r="LO8" s="200"/>
      <c r="LP8" s="200"/>
      <c r="LQ8" s="205"/>
      <c r="LR8" s="208"/>
      <c r="LS8" s="211"/>
      <c r="LT8" s="195"/>
      <c r="LU8" s="198"/>
      <c r="LV8" s="200"/>
      <c r="LW8" s="200"/>
      <c r="LX8" s="202"/>
      <c r="LY8" s="198"/>
      <c r="LZ8" s="198"/>
      <c r="MA8" s="198"/>
      <c r="MB8" s="200"/>
      <c r="MC8" s="198"/>
      <c r="MD8" s="200"/>
      <c r="ME8" s="200"/>
      <c r="MF8" s="202"/>
      <c r="MG8" s="200"/>
      <c r="MH8" s="200"/>
      <c r="MI8" s="205"/>
      <c r="MJ8" s="208"/>
      <c r="MK8" s="211"/>
      <c r="ML8" s="195"/>
      <c r="MM8" s="198"/>
      <c r="MN8" s="200"/>
      <c r="MO8" s="200"/>
      <c r="MP8" s="202"/>
      <c r="MQ8" s="198"/>
      <c r="MR8" s="198"/>
      <c r="MS8" s="198"/>
      <c r="MT8" s="200"/>
      <c r="MU8" s="198"/>
      <c r="MV8" s="200"/>
      <c r="MW8" s="200"/>
      <c r="MX8" s="202"/>
      <c r="MY8" s="200"/>
      <c r="MZ8" s="200"/>
      <c r="NA8" s="205"/>
      <c r="NB8" s="208"/>
      <c r="NC8" s="211"/>
      <c r="ND8" s="195"/>
      <c r="NE8" s="198"/>
      <c r="NF8" s="200"/>
      <c r="NG8" s="200"/>
      <c r="NH8" s="202"/>
      <c r="NI8" s="198"/>
      <c r="NJ8" s="198"/>
      <c r="NK8" s="198"/>
      <c r="NL8" s="200"/>
      <c r="NM8" s="198"/>
      <c r="NN8" s="200"/>
      <c r="NO8" s="200"/>
      <c r="NP8" s="202"/>
      <c r="NQ8" s="200"/>
      <c r="NR8" s="200"/>
      <c r="NS8" s="205"/>
      <c r="NT8" s="208"/>
      <c r="NU8" s="211"/>
      <c r="NV8" s="195"/>
      <c r="NW8" s="198"/>
      <c r="NX8" s="200"/>
      <c r="NY8" s="200"/>
      <c r="NZ8" s="202"/>
      <c r="OA8" s="198"/>
      <c r="OB8" s="198"/>
      <c r="OC8" s="198"/>
      <c r="OD8" s="200"/>
      <c r="OE8" s="198"/>
      <c r="OF8" s="200"/>
      <c r="OG8" s="200"/>
      <c r="OH8" s="202"/>
      <c r="OI8" s="200"/>
      <c r="OJ8" s="200"/>
      <c r="OK8" s="205"/>
      <c r="OL8" s="208"/>
      <c r="OM8" s="211"/>
      <c r="ON8" s="195"/>
      <c r="OO8" s="198"/>
      <c r="OP8" s="200"/>
      <c r="OQ8" s="200"/>
      <c r="OR8" s="202"/>
      <c r="OS8" s="198"/>
      <c r="OT8" s="198"/>
      <c r="OU8" s="198"/>
      <c r="OV8" s="200"/>
      <c r="OW8" s="198"/>
      <c r="OX8" s="200"/>
      <c r="OY8" s="200"/>
      <c r="OZ8" s="202"/>
      <c r="PA8" s="200"/>
      <c r="PB8" s="200"/>
      <c r="PC8" s="205"/>
      <c r="PD8" s="208"/>
      <c r="PE8" s="211"/>
      <c r="PF8" s="195"/>
      <c r="PG8" s="198"/>
      <c r="PH8" s="200"/>
      <c r="PI8" s="200"/>
      <c r="PJ8" s="202"/>
      <c r="PK8" s="198"/>
      <c r="PL8" s="198"/>
      <c r="PM8" s="198"/>
      <c r="PN8" s="200"/>
      <c r="PO8" s="198"/>
      <c r="PP8" s="200"/>
      <c r="PQ8" s="200"/>
      <c r="PR8" s="202"/>
      <c r="PS8" s="200"/>
      <c r="PT8" s="200"/>
      <c r="PU8" s="205"/>
      <c r="PV8" s="208"/>
      <c r="PW8" s="211"/>
      <c r="PX8" s="195"/>
      <c r="PY8" s="198"/>
      <c r="PZ8" s="200"/>
      <c r="QA8" s="200"/>
      <c r="QB8" s="202"/>
      <c r="QC8" s="198"/>
      <c r="QD8" s="198"/>
      <c r="QE8" s="198"/>
      <c r="QF8" s="200"/>
      <c r="QG8" s="198"/>
      <c r="QH8" s="200"/>
      <c r="QI8" s="200"/>
      <c r="QJ8" s="202"/>
      <c r="QK8" s="200"/>
      <c r="QL8" s="200"/>
      <c r="QM8" s="205"/>
      <c r="QN8" s="208"/>
      <c r="QO8" s="211"/>
      <c r="QP8" s="195"/>
      <c r="QQ8" s="198"/>
      <c r="QR8" s="200"/>
      <c r="QS8" s="200"/>
      <c r="QT8" s="202"/>
      <c r="QU8" s="198"/>
      <c r="QV8" s="198"/>
      <c r="QW8" s="198"/>
      <c r="QX8" s="200"/>
      <c r="QY8" s="198"/>
      <c r="QZ8" s="200"/>
      <c r="RA8" s="200"/>
      <c r="RB8" s="202"/>
      <c r="RC8" s="200"/>
      <c r="RD8" s="200"/>
      <c r="RE8" s="205"/>
      <c r="RF8" s="208"/>
      <c r="RG8" s="211"/>
      <c r="RH8" s="195"/>
      <c r="RI8" s="198"/>
      <c r="RJ8" s="200"/>
      <c r="RK8" s="200"/>
      <c r="RL8" s="202"/>
      <c r="RM8" s="198"/>
      <c r="RN8" s="198"/>
      <c r="RO8" s="198"/>
      <c r="RP8" s="200"/>
      <c r="RQ8" s="198"/>
      <c r="RR8" s="200"/>
      <c r="RS8" s="200"/>
      <c r="RT8" s="202"/>
      <c r="RU8" s="200"/>
      <c r="RV8" s="200"/>
      <c r="RW8" s="205"/>
      <c r="RX8" s="208"/>
      <c r="RY8" s="211"/>
      <c r="RZ8" s="195"/>
      <c r="SA8" s="198"/>
      <c r="SB8" s="200"/>
      <c r="SC8" s="200"/>
      <c r="SD8" s="202"/>
      <c r="SE8" s="198"/>
      <c r="SF8" s="198"/>
      <c r="SG8" s="198"/>
      <c r="SH8" s="200"/>
      <c r="SI8" s="198"/>
      <c r="SJ8" s="200"/>
      <c r="SK8" s="200"/>
      <c r="SL8" s="202"/>
      <c r="SM8" s="200"/>
      <c r="SN8" s="200"/>
      <c r="SO8" s="205"/>
      <c r="SP8" s="208"/>
      <c r="SQ8" s="211"/>
      <c r="SR8" s="195"/>
      <c r="SS8" s="198"/>
      <c r="ST8" s="200"/>
      <c r="SU8" s="200"/>
      <c r="SV8" s="202"/>
      <c r="SW8" s="198"/>
      <c r="SX8" s="198"/>
      <c r="SY8" s="198"/>
      <c r="SZ8" s="200"/>
      <c r="TA8" s="198"/>
      <c r="TB8" s="200"/>
      <c r="TC8" s="200"/>
      <c r="TD8" s="202"/>
      <c r="TE8" s="200"/>
      <c r="TF8" s="200"/>
      <c r="TG8" s="205"/>
      <c r="TH8" s="208"/>
      <c r="TI8" s="211"/>
      <c r="TJ8" s="195"/>
      <c r="TK8" s="198"/>
      <c r="TL8" s="200"/>
      <c r="TM8" s="200"/>
      <c r="TN8" s="202"/>
      <c r="TO8" s="198"/>
      <c r="TP8" s="198"/>
      <c r="TQ8" s="198"/>
      <c r="TR8" s="200"/>
      <c r="TS8" s="198"/>
      <c r="TT8" s="200"/>
      <c r="TU8" s="200"/>
      <c r="TV8" s="202"/>
      <c r="TW8" s="200"/>
      <c r="TX8" s="200"/>
      <c r="TY8" s="205"/>
      <c r="TZ8" s="208"/>
      <c r="UA8" s="211"/>
      <c r="UB8" s="195"/>
      <c r="UC8" s="198"/>
      <c r="UD8" s="200"/>
      <c r="UE8" s="200"/>
      <c r="UF8" s="202"/>
      <c r="UG8" s="198"/>
      <c r="UH8" s="198"/>
      <c r="UI8" s="198"/>
      <c r="UJ8" s="200"/>
      <c r="UK8" s="198"/>
      <c r="UL8" s="200"/>
      <c r="UM8" s="200"/>
      <c r="UN8" s="202"/>
      <c r="UO8" s="200"/>
      <c r="UP8" s="200"/>
      <c r="UQ8" s="205"/>
      <c r="UR8" s="208"/>
      <c r="US8" s="211"/>
      <c r="UT8" s="195"/>
      <c r="UU8" s="198"/>
      <c r="UV8" s="200"/>
      <c r="UW8" s="200"/>
      <c r="UX8" s="202"/>
      <c r="UY8" s="198"/>
      <c r="UZ8" s="198"/>
      <c r="VA8" s="198"/>
      <c r="VB8" s="200"/>
      <c r="VC8" s="198"/>
      <c r="VD8" s="200"/>
      <c r="VE8" s="200"/>
      <c r="VF8" s="202"/>
      <c r="VG8" s="200"/>
      <c r="VH8" s="200"/>
      <c r="VI8" s="205"/>
      <c r="VJ8" s="208"/>
      <c r="VK8" s="211"/>
      <c r="VL8" s="195"/>
      <c r="VM8" s="198"/>
      <c r="VN8" s="200"/>
      <c r="VO8" s="200"/>
      <c r="VP8" s="202"/>
      <c r="VQ8" s="198"/>
      <c r="VR8" s="198"/>
      <c r="VS8" s="198"/>
      <c r="VT8" s="200"/>
      <c r="VU8" s="198"/>
      <c r="VV8" s="200"/>
      <c r="VW8" s="200"/>
      <c r="VX8" s="202"/>
      <c r="VY8" s="200"/>
      <c r="VZ8" s="200"/>
      <c r="WA8" s="205"/>
      <c r="WB8" s="208"/>
      <c r="WC8" s="211"/>
      <c r="WD8" s="195"/>
      <c r="WE8" s="198"/>
      <c r="WF8" s="200"/>
      <c r="WG8" s="200"/>
      <c r="WH8" s="202"/>
      <c r="WI8" s="198"/>
      <c r="WJ8" s="198"/>
      <c r="WK8" s="198"/>
      <c r="WL8" s="200"/>
      <c r="WM8" s="198"/>
      <c r="WN8" s="200"/>
      <c r="WO8" s="200"/>
      <c r="WP8" s="202"/>
      <c r="WQ8" s="200"/>
      <c r="WR8" s="200"/>
      <c r="WS8" s="205"/>
      <c r="WT8" s="208"/>
      <c r="WU8" s="211"/>
      <c r="WV8" s="195"/>
      <c r="WW8" s="198"/>
      <c r="WX8" s="200"/>
      <c r="WY8" s="200"/>
      <c r="WZ8" s="202"/>
      <c r="XA8" s="198"/>
      <c r="XB8" s="198"/>
      <c r="XC8" s="198"/>
      <c r="XD8" s="200"/>
      <c r="XE8" s="198"/>
      <c r="XF8" s="200"/>
      <c r="XG8" s="200"/>
      <c r="XH8" s="202"/>
      <c r="XI8" s="200"/>
      <c r="XJ8" s="200"/>
      <c r="XK8" s="205"/>
      <c r="XL8" s="208"/>
      <c r="XM8" s="211"/>
      <c r="XN8" s="195"/>
      <c r="XO8" s="198"/>
      <c r="XP8" s="200"/>
      <c r="XQ8" s="200"/>
      <c r="XR8" s="202"/>
      <c r="XS8" s="198"/>
      <c r="XT8" s="198"/>
      <c r="XU8" s="198"/>
      <c r="XV8" s="200"/>
      <c r="XW8" s="198"/>
      <c r="XX8" s="200"/>
      <c r="XY8" s="200"/>
      <c r="XZ8" s="202"/>
      <c r="YA8" s="200"/>
      <c r="YB8" s="200"/>
      <c r="YC8" s="205"/>
      <c r="YD8" s="208"/>
      <c r="YE8" s="211"/>
      <c r="YF8" s="195"/>
      <c r="YG8" s="198"/>
      <c r="YH8" s="200"/>
      <c r="YI8" s="200"/>
      <c r="YJ8" s="202"/>
      <c r="YK8" s="198"/>
      <c r="YL8" s="198"/>
      <c r="YM8" s="198"/>
      <c r="YN8" s="200"/>
      <c r="YO8" s="198"/>
      <c r="YP8" s="200"/>
      <c r="YQ8" s="200"/>
      <c r="YR8" s="202"/>
      <c r="YS8" s="200"/>
      <c r="YT8" s="200"/>
      <c r="YU8" s="205"/>
      <c r="YV8" s="208"/>
      <c r="YW8" s="211"/>
      <c r="YX8" s="195"/>
      <c r="YY8" s="198"/>
      <c r="YZ8" s="200"/>
      <c r="ZA8" s="200"/>
      <c r="ZB8" s="202"/>
      <c r="ZC8" s="198"/>
      <c r="ZD8" s="198"/>
      <c r="ZE8" s="198"/>
      <c r="ZF8" s="200"/>
      <c r="ZG8" s="198"/>
      <c r="ZH8" s="200"/>
      <c r="ZI8" s="200"/>
      <c r="ZJ8" s="202"/>
      <c r="ZK8" s="200"/>
      <c r="ZL8" s="200"/>
      <c r="ZM8" s="205"/>
      <c r="ZN8" s="208"/>
      <c r="ZO8" s="211"/>
      <c r="ZP8" s="195"/>
      <c r="ZQ8" s="198"/>
      <c r="ZR8" s="200"/>
      <c r="ZS8" s="200"/>
      <c r="ZT8" s="202"/>
      <c r="ZU8" s="198"/>
      <c r="ZV8" s="198"/>
      <c r="ZW8" s="198"/>
      <c r="ZX8" s="200"/>
      <c r="ZY8" s="198"/>
      <c r="ZZ8" s="200"/>
      <c r="AAA8" s="200"/>
      <c r="AAB8" s="202"/>
      <c r="AAC8" s="200"/>
      <c r="AAD8" s="200"/>
      <c r="AAE8" s="205"/>
      <c r="AAF8" s="208"/>
      <c r="AAG8" s="211"/>
      <c r="AAH8" s="195"/>
      <c r="AAI8" s="198"/>
      <c r="AAJ8" s="200"/>
      <c r="AAK8" s="200"/>
      <c r="AAL8" s="202"/>
      <c r="AAM8" s="198"/>
      <c r="AAN8" s="198"/>
      <c r="AAO8" s="198"/>
      <c r="AAP8" s="200"/>
      <c r="AAQ8" s="198"/>
      <c r="AAR8" s="200"/>
      <c r="AAS8" s="200"/>
      <c r="AAT8" s="202"/>
      <c r="AAU8" s="200"/>
      <c r="AAV8" s="200"/>
      <c r="AAW8" s="205"/>
      <c r="AAX8" s="208"/>
      <c r="AAY8" s="211"/>
      <c r="AAZ8" s="195"/>
      <c r="ABA8" s="198"/>
      <c r="ABB8" s="200"/>
      <c r="ABC8" s="200"/>
      <c r="ABD8" s="202"/>
      <c r="ABE8" s="198"/>
      <c r="ABF8" s="198"/>
      <c r="ABG8" s="198"/>
      <c r="ABH8" s="200"/>
      <c r="ABI8" s="198"/>
      <c r="ABJ8" s="200"/>
      <c r="ABK8" s="200"/>
      <c r="ABL8" s="202"/>
      <c r="ABM8" s="200"/>
      <c r="ABN8" s="200"/>
      <c r="ABO8" s="205"/>
      <c r="ABP8" s="208"/>
      <c r="ABQ8" s="211"/>
      <c r="ABR8" s="195"/>
      <c r="ABS8" s="198"/>
      <c r="ABT8" s="200"/>
      <c r="ABU8" s="200"/>
      <c r="ABV8" s="202"/>
      <c r="ABW8" s="198"/>
      <c r="ABX8" s="198"/>
      <c r="ABY8" s="198"/>
      <c r="ABZ8" s="200"/>
      <c r="ACA8" s="198"/>
      <c r="ACB8" s="200"/>
      <c r="ACC8" s="200"/>
      <c r="ACD8" s="202"/>
      <c r="ACE8" s="200"/>
      <c r="ACF8" s="200"/>
      <c r="ACG8" s="205"/>
      <c r="ACH8" s="208"/>
      <c r="ACI8" s="211"/>
      <c r="ACJ8" s="195"/>
      <c r="ACK8" s="198"/>
      <c r="ACL8" s="200"/>
      <c r="ACM8" s="200"/>
      <c r="ACN8" s="202"/>
      <c r="ACO8" s="198"/>
      <c r="ACP8" s="198"/>
      <c r="ACQ8" s="198"/>
      <c r="ACR8" s="200"/>
      <c r="ACS8" s="198"/>
      <c r="ACT8" s="200"/>
      <c r="ACU8" s="200"/>
      <c r="ACV8" s="202"/>
      <c r="ACW8" s="200"/>
      <c r="ACX8" s="200"/>
      <c r="ACY8" s="205"/>
      <c r="ACZ8" s="208"/>
      <c r="ADA8" s="211"/>
      <c r="ADB8" s="195"/>
      <c r="ADC8" s="198"/>
      <c r="ADD8" s="200"/>
      <c r="ADE8" s="200"/>
      <c r="ADF8" s="202"/>
      <c r="ADG8" s="198"/>
      <c r="ADH8" s="198"/>
      <c r="ADI8" s="198"/>
      <c r="ADJ8" s="200"/>
      <c r="ADK8" s="198"/>
      <c r="ADL8" s="200"/>
      <c r="ADM8" s="200"/>
      <c r="ADN8" s="202"/>
      <c r="ADO8" s="200"/>
      <c r="ADP8" s="200"/>
      <c r="ADQ8" s="205"/>
      <c r="ADR8" s="208"/>
      <c r="ADS8" s="211"/>
      <c r="ADT8" s="195"/>
      <c r="ADU8" s="198"/>
      <c r="ADV8" s="200"/>
      <c r="ADW8" s="200"/>
      <c r="ADX8" s="202"/>
      <c r="ADY8" s="198"/>
      <c r="ADZ8" s="198"/>
      <c r="AEA8" s="198"/>
      <c r="AEB8" s="200"/>
      <c r="AEC8" s="198"/>
      <c r="AED8" s="200"/>
      <c r="AEE8" s="200"/>
      <c r="AEF8" s="202"/>
      <c r="AEG8" s="200"/>
      <c r="AEH8" s="200"/>
      <c r="AEI8" s="205"/>
      <c r="AEJ8" s="208"/>
      <c r="AEK8" s="211"/>
      <c r="AEL8" s="195"/>
      <c r="AEM8" s="198"/>
      <c r="AEN8" s="200"/>
      <c r="AEO8" s="200"/>
      <c r="AEP8" s="202"/>
      <c r="AEQ8" s="198"/>
      <c r="AER8" s="198"/>
      <c r="AES8" s="198"/>
      <c r="AET8" s="200"/>
      <c r="AEU8" s="198"/>
      <c r="AEV8" s="200"/>
      <c r="AEW8" s="200"/>
      <c r="AEX8" s="202"/>
      <c r="AEY8" s="200"/>
      <c r="AEZ8" s="200"/>
      <c r="AFA8" s="205"/>
      <c r="AFB8" s="208"/>
      <c r="AFC8" s="211"/>
      <c r="AFD8" s="195"/>
      <c r="AFE8" s="198"/>
      <c r="AFF8" s="200"/>
      <c r="AFG8" s="200"/>
      <c r="AFH8" s="202"/>
      <c r="AFI8" s="198"/>
      <c r="AFJ8" s="198"/>
      <c r="AFK8" s="198"/>
      <c r="AFL8" s="200"/>
      <c r="AFM8" s="198"/>
      <c r="AFN8" s="200"/>
      <c r="AFO8" s="200"/>
      <c r="AFP8" s="202"/>
      <c r="AFQ8" s="200"/>
      <c r="AFR8" s="200"/>
      <c r="AFS8" s="205"/>
      <c r="AFT8" s="208"/>
      <c r="AFU8" s="211"/>
      <c r="AFV8" s="195"/>
      <c r="AFW8" s="198"/>
      <c r="AFX8" s="200"/>
      <c r="AFY8" s="200"/>
      <c r="AFZ8" s="202"/>
      <c r="AGA8" s="198"/>
      <c r="AGB8" s="198"/>
      <c r="AGC8" s="198"/>
      <c r="AGD8" s="200"/>
      <c r="AGE8" s="198"/>
      <c r="AGF8" s="200"/>
      <c r="AGG8" s="200"/>
      <c r="AGH8" s="202"/>
      <c r="AGI8" s="200"/>
      <c r="AGJ8" s="200"/>
      <c r="AGK8" s="205"/>
      <c r="AGL8" s="208"/>
      <c r="AGM8" s="211"/>
      <c r="AGN8" s="195"/>
      <c r="AGO8" s="198"/>
      <c r="AGP8" s="200"/>
      <c r="AGQ8" s="200"/>
      <c r="AGR8" s="202"/>
      <c r="AGS8" s="198"/>
      <c r="AGT8" s="198"/>
      <c r="AGU8" s="198"/>
      <c r="AGV8" s="200"/>
      <c r="AGW8" s="198"/>
      <c r="AGX8" s="200"/>
      <c r="AGY8" s="200"/>
      <c r="AGZ8" s="202"/>
      <c r="AHA8" s="200"/>
      <c r="AHB8" s="200"/>
      <c r="AHC8" s="205"/>
      <c r="AHD8" s="208"/>
      <c r="AHE8" s="211"/>
      <c r="AHF8" s="195"/>
      <c r="AHG8" s="198"/>
      <c r="AHH8" s="200"/>
      <c r="AHI8" s="200"/>
      <c r="AHJ8" s="202"/>
      <c r="AHK8" s="198"/>
      <c r="AHL8" s="198"/>
      <c r="AHM8" s="198"/>
      <c r="AHN8" s="200"/>
      <c r="AHO8" s="198"/>
      <c r="AHP8" s="200"/>
      <c r="AHQ8" s="200"/>
      <c r="AHR8" s="202"/>
      <c r="AHS8" s="200"/>
      <c r="AHT8" s="200"/>
      <c r="AHU8" s="205"/>
      <c r="AHV8" s="208"/>
      <c r="AHW8" s="211"/>
      <c r="AHX8" s="195"/>
      <c r="AHY8" s="198"/>
      <c r="AHZ8" s="200"/>
      <c r="AIA8" s="200"/>
      <c r="AIB8" s="202"/>
      <c r="AIC8" s="198"/>
      <c r="AID8" s="198"/>
      <c r="AIE8" s="198"/>
      <c r="AIF8" s="200"/>
      <c r="AIG8" s="198"/>
      <c r="AIH8" s="200"/>
      <c r="AII8" s="200"/>
      <c r="AIJ8" s="202"/>
      <c r="AIK8" s="200"/>
      <c r="AIL8" s="200"/>
      <c r="AIM8" s="205"/>
      <c r="AIN8" s="208"/>
      <c r="AIO8" s="211"/>
      <c r="AIP8" s="195"/>
      <c r="AIQ8" s="198"/>
      <c r="AIR8" s="200"/>
      <c r="AIS8" s="200"/>
      <c r="AIT8" s="202"/>
      <c r="AIU8" s="198"/>
      <c r="AIV8" s="198"/>
      <c r="AIW8" s="198"/>
      <c r="AIX8" s="200"/>
      <c r="AIY8" s="198"/>
      <c r="AIZ8" s="200"/>
      <c r="AJA8" s="200"/>
      <c r="AJB8" s="202"/>
      <c r="AJC8" s="200"/>
      <c r="AJD8" s="200"/>
      <c r="AJE8" s="205"/>
      <c r="AJF8" s="208"/>
      <c r="AJG8" s="211"/>
      <c r="AJH8" s="195"/>
      <c r="AJI8" s="198"/>
      <c r="AJJ8" s="200"/>
      <c r="AJK8" s="200"/>
      <c r="AJL8" s="202"/>
      <c r="AJM8" s="198"/>
      <c r="AJN8" s="198"/>
      <c r="AJO8" s="198"/>
      <c r="AJP8" s="200"/>
      <c r="AJQ8" s="198"/>
      <c r="AJR8" s="200"/>
      <c r="AJS8" s="200"/>
      <c r="AJT8" s="202"/>
      <c r="AJU8" s="200"/>
      <c r="AJV8" s="200"/>
      <c r="AJW8" s="205"/>
      <c r="AJX8" s="208"/>
      <c r="AJY8" s="211"/>
      <c r="AJZ8" s="195"/>
      <c r="AKA8" s="198"/>
      <c r="AKB8" s="200"/>
      <c r="AKC8" s="200"/>
      <c r="AKD8" s="202"/>
      <c r="AKE8" s="198"/>
      <c r="AKF8" s="198"/>
      <c r="AKG8" s="198"/>
      <c r="AKH8" s="200"/>
      <c r="AKI8" s="198"/>
      <c r="AKJ8" s="200"/>
      <c r="AKK8" s="200"/>
      <c r="AKL8" s="202"/>
      <c r="AKM8" s="200"/>
      <c r="AKN8" s="200"/>
      <c r="AKO8" s="205"/>
      <c r="AKP8" s="208"/>
      <c r="AKQ8" s="211"/>
      <c r="AKR8" s="195"/>
      <c r="AKS8" s="198"/>
      <c r="AKT8" s="200"/>
      <c r="AKU8" s="200"/>
      <c r="AKV8" s="202"/>
      <c r="AKW8" s="198"/>
      <c r="AKX8" s="198"/>
      <c r="AKY8" s="198"/>
      <c r="AKZ8" s="200"/>
      <c r="ALA8" s="198"/>
      <c r="ALB8" s="200"/>
      <c r="ALC8" s="200"/>
      <c r="ALD8" s="202"/>
      <c r="ALE8" s="200"/>
      <c r="ALF8" s="200"/>
      <c r="ALG8" s="205"/>
      <c r="ALH8" s="208"/>
      <c r="ALI8" s="211"/>
      <c r="ALJ8" s="195"/>
      <c r="ALK8" s="198"/>
      <c r="ALL8" s="200"/>
      <c r="ALM8" s="200"/>
      <c r="ALN8" s="202"/>
      <c r="ALO8" s="198"/>
      <c r="ALP8" s="198"/>
      <c r="ALQ8" s="198"/>
      <c r="ALR8" s="200"/>
      <c r="ALS8" s="198"/>
      <c r="ALT8" s="200"/>
      <c r="ALU8" s="200"/>
      <c r="ALV8" s="202"/>
      <c r="ALW8" s="200"/>
      <c r="ALX8" s="200"/>
      <c r="ALY8" s="205"/>
      <c r="ALZ8" s="208"/>
      <c r="AMA8" s="211"/>
      <c r="AMB8" s="195"/>
      <c r="AMC8" s="198"/>
      <c r="AMD8" s="200"/>
      <c r="AME8" s="200"/>
      <c r="AMF8" s="202"/>
      <c r="AMG8" s="198"/>
      <c r="AMH8" s="198"/>
      <c r="AMI8" s="198"/>
      <c r="AMJ8" s="200"/>
      <c r="AMK8" s="198"/>
      <c r="AML8" s="200"/>
      <c r="AMM8" s="200"/>
      <c r="AMN8" s="202"/>
      <c r="AMO8" s="200"/>
      <c r="AMP8" s="200"/>
      <c r="AMQ8" s="205"/>
      <c r="AMR8" s="208"/>
      <c r="AMS8" s="211"/>
      <c r="AMT8" s="195"/>
      <c r="AMU8" s="198"/>
      <c r="AMV8" s="200"/>
      <c r="AMW8" s="200"/>
      <c r="AMX8" s="202"/>
      <c r="AMY8" s="198"/>
      <c r="AMZ8" s="198"/>
      <c r="ANA8" s="198"/>
      <c r="ANB8" s="200"/>
      <c r="ANC8" s="198"/>
      <c r="AND8" s="200"/>
      <c r="ANE8" s="200"/>
      <c r="ANF8" s="202"/>
      <c r="ANG8" s="200"/>
      <c r="ANH8" s="200"/>
      <c r="ANI8" s="205"/>
      <c r="ANJ8" s="208"/>
      <c r="ANK8" s="211"/>
    </row>
    <row r="9" spans="1:1051" ht="15.75" x14ac:dyDescent="0.25">
      <c r="B9" s="220"/>
      <c r="C9" s="223"/>
      <c r="D9" s="25"/>
      <c r="E9" s="26"/>
      <c r="F9" s="200"/>
      <c r="G9" s="200"/>
      <c r="H9" s="195"/>
      <c r="I9" s="198"/>
      <c r="J9" s="200"/>
      <c r="K9" s="200"/>
      <c r="L9" s="202"/>
      <c r="M9" s="198"/>
      <c r="N9" s="198"/>
      <c r="O9" s="198"/>
      <c r="P9" s="200"/>
      <c r="Q9" s="198"/>
      <c r="R9" s="200"/>
      <c r="S9" s="200"/>
      <c r="T9" s="202"/>
      <c r="U9" s="200"/>
      <c r="V9" s="200"/>
      <c r="W9" s="205"/>
      <c r="X9" s="208"/>
      <c r="Y9" s="211"/>
      <c r="Z9" s="195"/>
      <c r="AA9" s="198"/>
      <c r="AB9" s="200"/>
      <c r="AC9" s="200"/>
      <c r="AD9" s="202"/>
      <c r="AE9" s="198"/>
      <c r="AF9" s="198"/>
      <c r="AG9" s="198"/>
      <c r="AH9" s="200"/>
      <c r="AI9" s="198"/>
      <c r="AJ9" s="200"/>
      <c r="AK9" s="200"/>
      <c r="AL9" s="202"/>
      <c r="AM9" s="200"/>
      <c r="AN9" s="200"/>
      <c r="AO9" s="205"/>
      <c r="AP9" s="208"/>
      <c r="AQ9" s="211"/>
      <c r="AR9" s="195"/>
      <c r="AS9" s="198"/>
      <c r="AT9" s="200"/>
      <c r="AU9" s="200"/>
      <c r="AV9" s="202"/>
      <c r="AW9" s="198"/>
      <c r="AX9" s="198"/>
      <c r="AY9" s="198"/>
      <c r="AZ9" s="200"/>
      <c r="BA9" s="198"/>
      <c r="BB9" s="200"/>
      <c r="BC9" s="200"/>
      <c r="BD9" s="202"/>
      <c r="BE9" s="200"/>
      <c r="BF9" s="200"/>
      <c r="BG9" s="205"/>
      <c r="BH9" s="208"/>
      <c r="BI9" s="211"/>
      <c r="BJ9" s="195"/>
      <c r="BK9" s="198"/>
      <c r="BL9" s="200"/>
      <c r="BM9" s="200"/>
      <c r="BN9" s="202"/>
      <c r="BO9" s="198"/>
      <c r="BP9" s="198"/>
      <c r="BQ9" s="198"/>
      <c r="BR9" s="200"/>
      <c r="BS9" s="198"/>
      <c r="BT9" s="200"/>
      <c r="BU9" s="200"/>
      <c r="BV9" s="202"/>
      <c r="BW9" s="200"/>
      <c r="BX9" s="200"/>
      <c r="BY9" s="205"/>
      <c r="BZ9" s="208"/>
      <c r="CA9" s="211"/>
      <c r="CB9" s="195"/>
      <c r="CC9" s="198"/>
      <c r="CD9" s="200"/>
      <c r="CE9" s="200"/>
      <c r="CF9" s="202"/>
      <c r="CG9" s="198"/>
      <c r="CH9" s="198"/>
      <c r="CI9" s="198"/>
      <c r="CJ9" s="200"/>
      <c r="CK9" s="198"/>
      <c r="CL9" s="200"/>
      <c r="CM9" s="200"/>
      <c r="CN9" s="202"/>
      <c r="CO9" s="200"/>
      <c r="CP9" s="200"/>
      <c r="CQ9" s="205"/>
      <c r="CR9" s="208"/>
      <c r="CS9" s="211"/>
      <c r="CT9" s="195"/>
      <c r="CU9" s="198"/>
      <c r="CV9" s="200"/>
      <c r="CW9" s="200"/>
      <c r="CX9" s="202"/>
      <c r="CY9" s="198"/>
      <c r="CZ9" s="198"/>
      <c r="DA9" s="198"/>
      <c r="DB9" s="200"/>
      <c r="DC9" s="198"/>
      <c r="DD9" s="200"/>
      <c r="DE9" s="200"/>
      <c r="DF9" s="202"/>
      <c r="DG9" s="200"/>
      <c r="DH9" s="200"/>
      <c r="DI9" s="205"/>
      <c r="DJ9" s="208"/>
      <c r="DK9" s="211"/>
      <c r="DL9" s="195"/>
      <c r="DM9" s="198"/>
      <c r="DN9" s="200"/>
      <c r="DO9" s="200"/>
      <c r="DP9" s="202"/>
      <c r="DQ9" s="198"/>
      <c r="DR9" s="198"/>
      <c r="DS9" s="198"/>
      <c r="DT9" s="200"/>
      <c r="DU9" s="198"/>
      <c r="DV9" s="200"/>
      <c r="DW9" s="200"/>
      <c r="DX9" s="202"/>
      <c r="DY9" s="200"/>
      <c r="DZ9" s="200"/>
      <c r="EA9" s="205"/>
      <c r="EB9" s="208"/>
      <c r="EC9" s="211"/>
      <c r="ED9" s="195"/>
      <c r="EE9" s="198"/>
      <c r="EF9" s="200"/>
      <c r="EG9" s="200"/>
      <c r="EH9" s="202"/>
      <c r="EI9" s="198"/>
      <c r="EJ9" s="198"/>
      <c r="EK9" s="198"/>
      <c r="EL9" s="200"/>
      <c r="EM9" s="198"/>
      <c r="EN9" s="200"/>
      <c r="EO9" s="200"/>
      <c r="EP9" s="202"/>
      <c r="EQ9" s="200"/>
      <c r="ER9" s="200"/>
      <c r="ES9" s="205"/>
      <c r="ET9" s="208"/>
      <c r="EU9" s="211"/>
      <c r="EV9" s="195"/>
      <c r="EW9" s="198"/>
      <c r="EX9" s="200"/>
      <c r="EY9" s="200"/>
      <c r="EZ9" s="202"/>
      <c r="FA9" s="198"/>
      <c r="FB9" s="198"/>
      <c r="FC9" s="198"/>
      <c r="FD9" s="200"/>
      <c r="FE9" s="198"/>
      <c r="FF9" s="200"/>
      <c r="FG9" s="200"/>
      <c r="FH9" s="202"/>
      <c r="FI9" s="200"/>
      <c r="FJ9" s="200"/>
      <c r="FK9" s="205"/>
      <c r="FL9" s="208"/>
      <c r="FM9" s="211"/>
      <c r="FN9" s="195"/>
      <c r="FO9" s="198"/>
      <c r="FP9" s="200"/>
      <c r="FQ9" s="200"/>
      <c r="FR9" s="202"/>
      <c r="FS9" s="198"/>
      <c r="FT9" s="198"/>
      <c r="FU9" s="198"/>
      <c r="FV9" s="200"/>
      <c r="FW9" s="198"/>
      <c r="FX9" s="200"/>
      <c r="FY9" s="200"/>
      <c r="FZ9" s="202"/>
      <c r="GA9" s="200"/>
      <c r="GB9" s="200"/>
      <c r="GC9" s="205"/>
      <c r="GD9" s="208"/>
      <c r="GE9" s="211"/>
      <c r="GF9" s="195"/>
      <c r="GG9" s="198"/>
      <c r="GH9" s="200"/>
      <c r="GI9" s="200"/>
      <c r="GJ9" s="202"/>
      <c r="GK9" s="198"/>
      <c r="GL9" s="198"/>
      <c r="GM9" s="198"/>
      <c r="GN9" s="200"/>
      <c r="GO9" s="198"/>
      <c r="GP9" s="200"/>
      <c r="GQ9" s="200"/>
      <c r="GR9" s="202"/>
      <c r="GS9" s="200"/>
      <c r="GT9" s="200"/>
      <c r="GU9" s="205"/>
      <c r="GV9" s="208"/>
      <c r="GW9" s="211"/>
      <c r="GX9" s="195"/>
      <c r="GY9" s="198"/>
      <c r="GZ9" s="200"/>
      <c r="HA9" s="200"/>
      <c r="HB9" s="202"/>
      <c r="HC9" s="198"/>
      <c r="HD9" s="198"/>
      <c r="HE9" s="198"/>
      <c r="HF9" s="200"/>
      <c r="HG9" s="198"/>
      <c r="HH9" s="200"/>
      <c r="HI9" s="200"/>
      <c r="HJ9" s="202"/>
      <c r="HK9" s="200"/>
      <c r="HL9" s="200"/>
      <c r="HM9" s="205"/>
      <c r="HN9" s="208"/>
      <c r="HO9" s="211"/>
      <c r="HP9" s="195"/>
      <c r="HQ9" s="198"/>
      <c r="HR9" s="200"/>
      <c r="HS9" s="200"/>
      <c r="HT9" s="202"/>
      <c r="HU9" s="198"/>
      <c r="HV9" s="198"/>
      <c r="HW9" s="198"/>
      <c r="HX9" s="200"/>
      <c r="HY9" s="198"/>
      <c r="HZ9" s="200"/>
      <c r="IA9" s="200"/>
      <c r="IB9" s="202"/>
      <c r="IC9" s="200"/>
      <c r="ID9" s="200"/>
      <c r="IE9" s="205"/>
      <c r="IF9" s="208"/>
      <c r="IG9" s="211"/>
      <c r="IH9" s="195"/>
      <c r="II9" s="198"/>
      <c r="IJ9" s="200"/>
      <c r="IK9" s="200"/>
      <c r="IL9" s="202"/>
      <c r="IM9" s="198"/>
      <c r="IN9" s="198"/>
      <c r="IO9" s="198"/>
      <c r="IP9" s="200"/>
      <c r="IQ9" s="198"/>
      <c r="IR9" s="200"/>
      <c r="IS9" s="200"/>
      <c r="IT9" s="202"/>
      <c r="IU9" s="200"/>
      <c r="IV9" s="200"/>
      <c r="IW9" s="205"/>
      <c r="IX9" s="208"/>
      <c r="IY9" s="211"/>
      <c r="IZ9" s="195"/>
      <c r="JA9" s="198"/>
      <c r="JB9" s="200"/>
      <c r="JC9" s="200"/>
      <c r="JD9" s="202"/>
      <c r="JE9" s="198"/>
      <c r="JF9" s="198"/>
      <c r="JG9" s="198"/>
      <c r="JH9" s="200"/>
      <c r="JI9" s="198"/>
      <c r="JJ9" s="200"/>
      <c r="JK9" s="200"/>
      <c r="JL9" s="202"/>
      <c r="JM9" s="200"/>
      <c r="JN9" s="200"/>
      <c r="JO9" s="205"/>
      <c r="JP9" s="208"/>
      <c r="JQ9" s="211"/>
      <c r="JR9" s="195"/>
      <c r="JS9" s="198"/>
      <c r="JT9" s="200"/>
      <c r="JU9" s="200"/>
      <c r="JV9" s="202"/>
      <c r="JW9" s="198"/>
      <c r="JX9" s="198"/>
      <c r="JY9" s="198"/>
      <c r="JZ9" s="200"/>
      <c r="KA9" s="198"/>
      <c r="KB9" s="200"/>
      <c r="KC9" s="200"/>
      <c r="KD9" s="202"/>
      <c r="KE9" s="200"/>
      <c r="KF9" s="200"/>
      <c r="KG9" s="205"/>
      <c r="KH9" s="208"/>
      <c r="KI9" s="211"/>
      <c r="KJ9" s="195"/>
      <c r="KK9" s="198"/>
      <c r="KL9" s="200"/>
      <c r="KM9" s="200"/>
      <c r="KN9" s="202"/>
      <c r="KO9" s="198"/>
      <c r="KP9" s="198"/>
      <c r="KQ9" s="198"/>
      <c r="KR9" s="200"/>
      <c r="KS9" s="198"/>
      <c r="KT9" s="200"/>
      <c r="KU9" s="200"/>
      <c r="KV9" s="202"/>
      <c r="KW9" s="200"/>
      <c r="KX9" s="200"/>
      <c r="KY9" s="205"/>
      <c r="KZ9" s="208"/>
      <c r="LA9" s="211"/>
      <c r="LB9" s="195"/>
      <c r="LC9" s="198"/>
      <c r="LD9" s="200"/>
      <c r="LE9" s="200"/>
      <c r="LF9" s="202"/>
      <c r="LG9" s="198"/>
      <c r="LH9" s="198"/>
      <c r="LI9" s="198"/>
      <c r="LJ9" s="200"/>
      <c r="LK9" s="198"/>
      <c r="LL9" s="200"/>
      <c r="LM9" s="200"/>
      <c r="LN9" s="202"/>
      <c r="LO9" s="200"/>
      <c r="LP9" s="200"/>
      <c r="LQ9" s="205"/>
      <c r="LR9" s="208"/>
      <c r="LS9" s="211"/>
      <c r="LT9" s="195"/>
      <c r="LU9" s="198"/>
      <c r="LV9" s="200"/>
      <c r="LW9" s="200"/>
      <c r="LX9" s="202"/>
      <c r="LY9" s="198"/>
      <c r="LZ9" s="198"/>
      <c r="MA9" s="198"/>
      <c r="MB9" s="200"/>
      <c r="MC9" s="198"/>
      <c r="MD9" s="200"/>
      <c r="ME9" s="200"/>
      <c r="MF9" s="202"/>
      <c r="MG9" s="200"/>
      <c r="MH9" s="200"/>
      <c r="MI9" s="205"/>
      <c r="MJ9" s="208"/>
      <c r="MK9" s="211"/>
      <c r="ML9" s="195"/>
      <c r="MM9" s="198"/>
      <c r="MN9" s="200"/>
      <c r="MO9" s="200"/>
      <c r="MP9" s="202"/>
      <c r="MQ9" s="198"/>
      <c r="MR9" s="198"/>
      <c r="MS9" s="198"/>
      <c r="MT9" s="200"/>
      <c r="MU9" s="198"/>
      <c r="MV9" s="200"/>
      <c r="MW9" s="200"/>
      <c r="MX9" s="202"/>
      <c r="MY9" s="200"/>
      <c r="MZ9" s="200"/>
      <c r="NA9" s="205"/>
      <c r="NB9" s="208"/>
      <c r="NC9" s="211"/>
      <c r="ND9" s="195"/>
      <c r="NE9" s="198"/>
      <c r="NF9" s="200"/>
      <c r="NG9" s="200"/>
      <c r="NH9" s="202"/>
      <c r="NI9" s="198"/>
      <c r="NJ9" s="198"/>
      <c r="NK9" s="198"/>
      <c r="NL9" s="200"/>
      <c r="NM9" s="198"/>
      <c r="NN9" s="200"/>
      <c r="NO9" s="200"/>
      <c r="NP9" s="202"/>
      <c r="NQ9" s="200"/>
      <c r="NR9" s="200"/>
      <c r="NS9" s="205"/>
      <c r="NT9" s="208"/>
      <c r="NU9" s="211"/>
      <c r="NV9" s="195"/>
      <c r="NW9" s="198"/>
      <c r="NX9" s="200"/>
      <c r="NY9" s="200"/>
      <c r="NZ9" s="202"/>
      <c r="OA9" s="198"/>
      <c r="OB9" s="198"/>
      <c r="OC9" s="198"/>
      <c r="OD9" s="200"/>
      <c r="OE9" s="198"/>
      <c r="OF9" s="200"/>
      <c r="OG9" s="200"/>
      <c r="OH9" s="202"/>
      <c r="OI9" s="200"/>
      <c r="OJ9" s="200"/>
      <c r="OK9" s="205"/>
      <c r="OL9" s="208"/>
      <c r="OM9" s="211"/>
      <c r="ON9" s="195"/>
      <c r="OO9" s="198"/>
      <c r="OP9" s="200"/>
      <c r="OQ9" s="200"/>
      <c r="OR9" s="202"/>
      <c r="OS9" s="198"/>
      <c r="OT9" s="198"/>
      <c r="OU9" s="198"/>
      <c r="OV9" s="200"/>
      <c r="OW9" s="198"/>
      <c r="OX9" s="200"/>
      <c r="OY9" s="200"/>
      <c r="OZ9" s="202"/>
      <c r="PA9" s="200"/>
      <c r="PB9" s="200"/>
      <c r="PC9" s="205"/>
      <c r="PD9" s="208"/>
      <c r="PE9" s="211"/>
      <c r="PF9" s="195"/>
      <c r="PG9" s="198"/>
      <c r="PH9" s="200"/>
      <c r="PI9" s="200"/>
      <c r="PJ9" s="202"/>
      <c r="PK9" s="198"/>
      <c r="PL9" s="198"/>
      <c r="PM9" s="198"/>
      <c r="PN9" s="200"/>
      <c r="PO9" s="198"/>
      <c r="PP9" s="200"/>
      <c r="PQ9" s="200"/>
      <c r="PR9" s="202"/>
      <c r="PS9" s="200"/>
      <c r="PT9" s="200"/>
      <c r="PU9" s="205"/>
      <c r="PV9" s="208"/>
      <c r="PW9" s="211"/>
      <c r="PX9" s="195"/>
      <c r="PY9" s="198"/>
      <c r="PZ9" s="200"/>
      <c r="QA9" s="200"/>
      <c r="QB9" s="202"/>
      <c r="QC9" s="198"/>
      <c r="QD9" s="198"/>
      <c r="QE9" s="198"/>
      <c r="QF9" s="200"/>
      <c r="QG9" s="198"/>
      <c r="QH9" s="200"/>
      <c r="QI9" s="200"/>
      <c r="QJ9" s="202"/>
      <c r="QK9" s="200"/>
      <c r="QL9" s="200"/>
      <c r="QM9" s="205"/>
      <c r="QN9" s="208"/>
      <c r="QO9" s="211"/>
      <c r="QP9" s="195"/>
      <c r="QQ9" s="198"/>
      <c r="QR9" s="200"/>
      <c r="QS9" s="200"/>
      <c r="QT9" s="202"/>
      <c r="QU9" s="198"/>
      <c r="QV9" s="198"/>
      <c r="QW9" s="198"/>
      <c r="QX9" s="200"/>
      <c r="QY9" s="198"/>
      <c r="QZ9" s="200"/>
      <c r="RA9" s="200"/>
      <c r="RB9" s="202"/>
      <c r="RC9" s="200"/>
      <c r="RD9" s="200"/>
      <c r="RE9" s="205"/>
      <c r="RF9" s="208"/>
      <c r="RG9" s="211"/>
      <c r="RH9" s="195"/>
      <c r="RI9" s="198"/>
      <c r="RJ9" s="200"/>
      <c r="RK9" s="200"/>
      <c r="RL9" s="202"/>
      <c r="RM9" s="198"/>
      <c r="RN9" s="198"/>
      <c r="RO9" s="198"/>
      <c r="RP9" s="200"/>
      <c r="RQ9" s="198"/>
      <c r="RR9" s="200"/>
      <c r="RS9" s="200"/>
      <c r="RT9" s="202"/>
      <c r="RU9" s="200"/>
      <c r="RV9" s="200"/>
      <c r="RW9" s="205"/>
      <c r="RX9" s="208"/>
      <c r="RY9" s="211"/>
      <c r="RZ9" s="195"/>
      <c r="SA9" s="198"/>
      <c r="SB9" s="200"/>
      <c r="SC9" s="200"/>
      <c r="SD9" s="202"/>
      <c r="SE9" s="198"/>
      <c r="SF9" s="198"/>
      <c r="SG9" s="198"/>
      <c r="SH9" s="200"/>
      <c r="SI9" s="198"/>
      <c r="SJ9" s="200"/>
      <c r="SK9" s="200"/>
      <c r="SL9" s="202"/>
      <c r="SM9" s="200"/>
      <c r="SN9" s="200"/>
      <c r="SO9" s="205"/>
      <c r="SP9" s="208"/>
      <c r="SQ9" s="211"/>
      <c r="SR9" s="195"/>
      <c r="SS9" s="198"/>
      <c r="ST9" s="200"/>
      <c r="SU9" s="200"/>
      <c r="SV9" s="202"/>
      <c r="SW9" s="198"/>
      <c r="SX9" s="198"/>
      <c r="SY9" s="198"/>
      <c r="SZ9" s="200"/>
      <c r="TA9" s="198"/>
      <c r="TB9" s="200"/>
      <c r="TC9" s="200"/>
      <c r="TD9" s="202"/>
      <c r="TE9" s="200"/>
      <c r="TF9" s="200"/>
      <c r="TG9" s="205"/>
      <c r="TH9" s="208"/>
      <c r="TI9" s="211"/>
      <c r="TJ9" s="195"/>
      <c r="TK9" s="198"/>
      <c r="TL9" s="200"/>
      <c r="TM9" s="200"/>
      <c r="TN9" s="202"/>
      <c r="TO9" s="198"/>
      <c r="TP9" s="198"/>
      <c r="TQ9" s="198"/>
      <c r="TR9" s="200"/>
      <c r="TS9" s="198"/>
      <c r="TT9" s="200"/>
      <c r="TU9" s="200"/>
      <c r="TV9" s="202"/>
      <c r="TW9" s="200"/>
      <c r="TX9" s="200"/>
      <c r="TY9" s="205"/>
      <c r="TZ9" s="208"/>
      <c r="UA9" s="211"/>
      <c r="UB9" s="195"/>
      <c r="UC9" s="198"/>
      <c r="UD9" s="200"/>
      <c r="UE9" s="200"/>
      <c r="UF9" s="202"/>
      <c r="UG9" s="198"/>
      <c r="UH9" s="198"/>
      <c r="UI9" s="198"/>
      <c r="UJ9" s="200"/>
      <c r="UK9" s="198"/>
      <c r="UL9" s="200"/>
      <c r="UM9" s="200"/>
      <c r="UN9" s="202"/>
      <c r="UO9" s="200"/>
      <c r="UP9" s="200"/>
      <c r="UQ9" s="205"/>
      <c r="UR9" s="208"/>
      <c r="US9" s="211"/>
      <c r="UT9" s="195"/>
      <c r="UU9" s="198"/>
      <c r="UV9" s="200"/>
      <c r="UW9" s="200"/>
      <c r="UX9" s="202"/>
      <c r="UY9" s="198"/>
      <c r="UZ9" s="198"/>
      <c r="VA9" s="198"/>
      <c r="VB9" s="200"/>
      <c r="VC9" s="198"/>
      <c r="VD9" s="200"/>
      <c r="VE9" s="200"/>
      <c r="VF9" s="202"/>
      <c r="VG9" s="200"/>
      <c r="VH9" s="200"/>
      <c r="VI9" s="205"/>
      <c r="VJ9" s="208"/>
      <c r="VK9" s="211"/>
      <c r="VL9" s="195"/>
      <c r="VM9" s="198"/>
      <c r="VN9" s="200"/>
      <c r="VO9" s="200"/>
      <c r="VP9" s="202"/>
      <c r="VQ9" s="198"/>
      <c r="VR9" s="198"/>
      <c r="VS9" s="198"/>
      <c r="VT9" s="200"/>
      <c r="VU9" s="198"/>
      <c r="VV9" s="200"/>
      <c r="VW9" s="200"/>
      <c r="VX9" s="202"/>
      <c r="VY9" s="200"/>
      <c r="VZ9" s="200"/>
      <c r="WA9" s="205"/>
      <c r="WB9" s="208"/>
      <c r="WC9" s="211"/>
      <c r="WD9" s="195"/>
      <c r="WE9" s="198"/>
      <c r="WF9" s="200"/>
      <c r="WG9" s="200"/>
      <c r="WH9" s="202"/>
      <c r="WI9" s="198"/>
      <c r="WJ9" s="198"/>
      <c r="WK9" s="198"/>
      <c r="WL9" s="200"/>
      <c r="WM9" s="198"/>
      <c r="WN9" s="200"/>
      <c r="WO9" s="200"/>
      <c r="WP9" s="202"/>
      <c r="WQ9" s="200"/>
      <c r="WR9" s="200"/>
      <c r="WS9" s="205"/>
      <c r="WT9" s="208"/>
      <c r="WU9" s="211"/>
      <c r="WV9" s="195"/>
      <c r="WW9" s="198"/>
      <c r="WX9" s="200"/>
      <c r="WY9" s="200"/>
      <c r="WZ9" s="202"/>
      <c r="XA9" s="198"/>
      <c r="XB9" s="198"/>
      <c r="XC9" s="198"/>
      <c r="XD9" s="200"/>
      <c r="XE9" s="198"/>
      <c r="XF9" s="200"/>
      <c r="XG9" s="200"/>
      <c r="XH9" s="202"/>
      <c r="XI9" s="200"/>
      <c r="XJ9" s="200"/>
      <c r="XK9" s="205"/>
      <c r="XL9" s="208"/>
      <c r="XM9" s="211"/>
      <c r="XN9" s="195"/>
      <c r="XO9" s="198"/>
      <c r="XP9" s="200"/>
      <c r="XQ9" s="200"/>
      <c r="XR9" s="202"/>
      <c r="XS9" s="198"/>
      <c r="XT9" s="198"/>
      <c r="XU9" s="198"/>
      <c r="XV9" s="200"/>
      <c r="XW9" s="198"/>
      <c r="XX9" s="200"/>
      <c r="XY9" s="200"/>
      <c r="XZ9" s="202"/>
      <c r="YA9" s="200"/>
      <c r="YB9" s="200"/>
      <c r="YC9" s="205"/>
      <c r="YD9" s="208"/>
      <c r="YE9" s="211"/>
      <c r="YF9" s="195"/>
      <c r="YG9" s="198"/>
      <c r="YH9" s="200"/>
      <c r="YI9" s="200"/>
      <c r="YJ9" s="202"/>
      <c r="YK9" s="198"/>
      <c r="YL9" s="198"/>
      <c r="YM9" s="198"/>
      <c r="YN9" s="200"/>
      <c r="YO9" s="198"/>
      <c r="YP9" s="200"/>
      <c r="YQ9" s="200"/>
      <c r="YR9" s="202"/>
      <c r="YS9" s="200"/>
      <c r="YT9" s="200"/>
      <c r="YU9" s="205"/>
      <c r="YV9" s="208"/>
      <c r="YW9" s="211"/>
      <c r="YX9" s="195"/>
      <c r="YY9" s="198"/>
      <c r="YZ9" s="200"/>
      <c r="ZA9" s="200"/>
      <c r="ZB9" s="202"/>
      <c r="ZC9" s="198"/>
      <c r="ZD9" s="198"/>
      <c r="ZE9" s="198"/>
      <c r="ZF9" s="200"/>
      <c r="ZG9" s="198"/>
      <c r="ZH9" s="200"/>
      <c r="ZI9" s="200"/>
      <c r="ZJ9" s="202"/>
      <c r="ZK9" s="200"/>
      <c r="ZL9" s="200"/>
      <c r="ZM9" s="205"/>
      <c r="ZN9" s="208"/>
      <c r="ZO9" s="211"/>
      <c r="ZP9" s="195"/>
      <c r="ZQ9" s="198"/>
      <c r="ZR9" s="200"/>
      <c r="ZS9" s="200"/>
      <c r="ZT9" s="202"/>
      <c r="ZU9" s="198"/>
      <c r="ZV9" s="198"/>
      <c r="ZW9" s="198"/>
      <c r="ZX9" s="200"/>
      <c r="ZY9" s="198"/>
      <c r="ZZ9" s="200"/>
      <c r="AAA9" s="200"/>
      <c r="AAB9" s="202"/>
      <c r="AAC9" s="200"/>
      <c r="AAD9" s="200"/>
      <c r="AAE9" s="205"/>
      <c r="AAF9" s="208"/>
      <c r="AAG9" s="211"/>
      <c r="AAH9" s="195"/>
      <c r="AAI9" s="198"/>
      <c r="AAJ9" s="200"/>
      <c r="AAK9" s="200"/>
      <c r="AAL9" s="202"/>
      <c r="AAM9" s="198"/>
      <c r="AAN9" s="198"/>
      <c r="AAO9" s="198"/>
      <c r="AAP9" s="200"/>
      <c r="AAQ9" s="198"/>
      <c r="AAR9" s="200"/>
      <c r="AAS9" s="200"/>
      <c r="AAT9" s="202"/>
      <c r="AAU9" s="200"/>
      <c r="AAV9" s="200"/>
      <c r="AAW9" s="205"/>
      <c r="AAX9" s="208"/>
      <c r="AAY9" s="211"/>
      <c r="AAZ9" s="195"/>
      <c r="ABA9" s="198"/>
      <c r="ABB9" s="200"/>
      <c r="ABC9" s="200"/>
      <c r="ABD9" s="202"/>
      <c r="ABE9" s="198"/>
      <c r="ABF9" s="198"/>
      <c r="ABG9" s="198"/>
      <c r="ABH9" s="200"/>
      <c r="ABI9" s="198"/>
      <c r="ABJ9" s="200"/>
      <c r="ABK9" s="200"/>
      <c r="ABL9" s="202"/>
      <c r="ABM9" s="200"/>
      <c r="ABN9" s="200"/>
      <c r="ABO9" s="205"/>
      <c r="ABP9" s="208"/>
      <c r="ABQ9" s="211"/>
      <c r="ABR9" s="195"/>
      <c r="ABS9" s="198"/>
      <c r="ABT9" s="200"/>
      <c r="ABU9" s="200"/>
      <c r="ABV9" s="202"/>
      <c r="ABW9" s="198"/>
      <c r="ABX9" s="198"/>
      <c r="ABY9" s="198"/>
      <c r="ABZ9" s="200"/>
      <c r="ACA9" s="198"/>
      <c r="ACB9" s="200"/>
      <c r="ACC9" s="200"/>
      <c r="ACD9" s="202"/>
      <c r="ACE9" s="200"/>
      <c r="ACF9" s="200"/>
      <c r="ACG9" s="205"/>
      <c r="ACH9" s="208"/>
      <c r="ACI9" s="211"/>
      <c r="ACJ9" s="195"/>
      <c r="ACK9" s="198"/>
      <c r="ACL9" s="200"/>
      <c r="ACM9" s="200"/>
      <c r="ACN9" s="202"/>
      <c r="ACO9" s="198"/>
      <c r="ACP9" s="198"/>
      <c r="ACQ9" s="198"/>
      <c r="ACR9" s="200"/>
      <c r="ACS9" s="198"/>
      <c r="ACT9" s="200"/>
      <c r="ACU9" s="200"/>
      <c r="ACV9" s="202"/>
      <c r="ACW9" s="200"/>
      <c r="ACX9" s="200"/>
      <c r="ACY9" s="205"/>
      <c r="ACZ9" s="208"/>
      <c r="ADA9" s="211"/>
      <c r="ADB9" s="195"/>
      <c r="ADC9" s="198"/>
      <c r="ADD9" s="200"/>
      <c r="ADE9" s="200"/>
      <c r="ADF9" s="202"/>
      <c r="ADG9" s="198"/>
      <c r="ADH9" s="198"/>
      <c r="ADI9" s="198"/>
      <c r="ADJ9" s="200"/>
      <c r="ADK9" s="198"/>
      <c r="ADL9" s="200"/>
      <c r="ADM9" s="200"/>
      <c r="ADN9" s="202"/>
      <c r="ADO9" s="200"/>
      <c r="ADP9" s="200"/>
      <c r="ADQ9" s="205"/>
      <c r="ADR9" s="208"/>
      <c r="ADS9" s="211"/>
      <c r="ADT9" s="195"/>
      <c r="ADU9" s="198"/>
      <c r="ADV9" s="200"/>
      <c r="ADW9" s="200"/>
      <c r="ADX9" s="202"/>
      <c r="ADY9" s="198"/>
      <c r="ADZ9" s="198"/>
      <c r="AEA9" s="198"/>
      <c r="AEB9" s="200"/>
      <c r="AEC9" s="198"/>
      <c r="AED9" s="200"/>
      <c r="AEE9" s="200"/>
      <c r="AEF9" s="202"/>
      <c r="AEG9" s="200"/>
      <c r="AEH9" s="200"/>
      <c r="AEI9" s="205"/>
      <c r="AEJ9" s="208"/>
      <c r="AEK9" s="211"/>
      <c r="AEL9" s="195"/>
      <c r="AEM9" s="198"/>
      <c r="AEN9" s="200"/>
      <c r="AEO9" s="200"/>
      <c r="AEP9" s="202"/>
      <c r="AEQ9" s="198"/>
      <c r="AER9" s="198"/>
      <c r="AES9" s="198"/>
      <c r="AET9" s="200"/>
      <c r="AEU9" s="198"/>
      <c r="AEV9" s="200"/>
      <c r="AEW9" s="200"/>
      <c r="AEX9" s="202"/>
      <c r="AEY9" s="200"/>
      <c r="AEZ9" s="200"/>
      <c r="AFA9" s="205"/>
      <c r="AFB9" s="208"/>
      <c r="AFC9" s="211"/>
      <c r="AFD9" s="195"/>
      <c r="AFE9" s="198"/>
      <c r="AFF9" s="200"/>
      <c r="AFG9" s="200"/>
      <c r="AFH9" s="202"/>
      <c r="AFI9" s="198"/>
      <c r="AFJ9" s="198"/>
      <c r="AFK9" s="198"/>
      <c r="AFL9" s="200"/>
      <c r="AFM9" s="198"/>
      <c r="AFN9" s="200"/>
      <c r="AFO9" s="200"/>
      <c r="AFP9" s="202"/>
      <c r="AFQ9" s="200"/>
      <c r="AFR9" s="200"/>
      <c r="AFS9" s="205"/>
      <c r="AFT9" s="208"/>
      <c r="AFU9" s="211"/>
      <c r="AFV9" s="195"/>
      <c r="AFW9" s="198"/>
      <c r="AFX9" s="200"/>
      <c r="AFY9" s="200"/>
      <c r="AFZ9" s="202"/>
      <c r="AGA9" s="198"/>
      <c r="AGB9" s="198"/>
      <c r="AGC9" s="198"/>
      <c r="AGD9" s="200"/>
      <c r="AGE9" s="198"/>
      <c r="AGF9" s="200"/>
      <c r="AGG9" s="200"/>
      <c r="AGH9" s="202"/>
      <c r="AGI9" s="200"/>
      <c r="AGJ9" s="200"/>
      <c r="AGK9" s="205"/>
      <c r="AGL9" s="208"/>
      <c r="AGM9" s="211"/>
      <c r="AGN9" s="195"/>
      <c r="AGO9" s="198"/>
      <c r="AGP9" s="200"/>
      <c r="AGQ9" s="200"/>
      <c r="AGR9" s="202"/>
      <c r="AGS9" s="198"/>
      <c r="AGT9" s="198"/>
      <c r="AGU9" s="198"/>
      <c r="AGV9" s="200"/>
      <c r="AGW9" s="198"/>
      <c r="AGX9" s="200"/>
      <c r="AGY9" s="200"/>
      <c r="AGZ9" s="202"/>
      <c r="AHA9" s="200"/>
      <c r="AHB9" s="200"/>
      <c r="AHC9" s="205"/>
      <c r="AHD9" s="208"/>
      <c r="AHE9" s="211"/>
      <c r="AHF9" s="195"/>
      <c r="AHG9" s="198"/>
      <c r="AHH9" s="200"/>
      <c r="AHI9" s="200"/>
      <c r="AHJ9" s="202"/>
      <c r="AHK9" s="198"/>
      <c r="AHL9" s="198"/>
      <c r="AHM9" s="198"/>
      <c r="AHN9" s="200"/>
      <c r="AHO9" s="198"/>
      <c r="AHP9" s="200"/>
      <c r="AHQ9" s="200"/>
      <c r="AHR9" s="202"/>
      <c r="AHS9" s="200"/>
      <c r="AHT9" s="200"/>
      <c r="AHU9" s="205"/>
      <c r="AHV9" s="208"/>
      <c r="AHW9" s="211"/>
      <c r="AHX9" s="195"/>
      <c r="AHY9" s="198"/>
      <c r="AHZ9" s="200"/>
      <c r="AIA9" s="200"/>
      <c r="AIB9" s="202"/>
      <c r="AIC9" s="198"/>
      <c r="AID9" s="198"/>
      <c r="AIE9" s="198"/>
      <c r="AIF9" s="200"/>
      <c r="AIG9" s="198"/>
      <c r="AIH9" s="200"/>
      <c r="AII9" s="200"/>
      <c r="AIJ9" s="202"/>
      <c r="AIK9" s="200"/>
      <c r="AIL9" s="200"/>
      <c r="AIM9" s="205"/>
      <c r="AIN9" s="208"/>
      <c r="AIO9" s="211"/>
      <c r="AIP9" s="195"/>
      <c r="AIQ9" s="198"/>
      <c r="AIR9" s="200"/>
      <c r="AIS9" s="200"/>
      <c r="AIT9" s="202"/>
      <c r="AIU9" s="198"/>
      <c r="AIV9" s="198"/>
      <c r="AIW9" s="198"/>
      <c r="AIX9" s="200"/>
      <c r="AIY9" s="198"/>
      <c r="AIZ9" s="200"/>
      <c r="AJA9" s="200"/>
      <c r="AJB9" s="202"/>
      <c r="AJC9" s="200"/>
      <c r="AJD9" s="200"/>
      <c r="AJE9" s="205"/>
      <c r="AJF9" s="208"/>
      <c r="AJG9" s="211"/>
      <c r="AJH9" s="195"/>
      <c r="AJI9" s="198"/>
      <c r="AJJ9" s="200"/>
      <c r="AJK9" s="200"/>
      <c r="AJL9" s="202"/>
      <c r="AJM9" s="198"/>
      <c r="AJN9" s="198"/>
      <c r="AJO9" s="198"/>
      <c r="AJP9" s="200"/>
      <c r="AJQ9" s="198"/>
      <c r="AJR9" s="200"/>
      <c r="AJS9" s="200"/>
      <c r="AJT9" s="202"/>
      <c r="AJU9" s="200"/>
      <c r="AJV9" s="200"/>
      <c r="AJW9" s="205"/>
      <c r="AJX9" s="208"/>
      <c r="AJY9" s="211"/>
      <c r="AJZ9" s="195"/>
      <c r="AKA9" s="198"/>
      <c r="AKB9" s="200"/>
      <c r="AKC9" s="200"/>
      <c r="AKD9" s="202"/>
      <c r="AKE9" s="198"/>
      <c r="AKF9" s="198"/>
      <c r="AKG9" s="198"/>
      <c r="AKH9" s="200"/>
      <c r="AKI9" s="198"/>
      <c r="AKJ9" s="200"/>
      <c r="AKK9" s="200"/>
      <c r="AKL9" s="202"/>
      <c r="AKM9" s="200"/>
      <c r="AKN9" s="200"/>
      <c r="AKO9" s="205"/>
      <c r="AKP9" s="208"/>
      <c r="AKQ9" s="211"/>
      <c r="AKR9" s="195"/>
      <c r="AKS9" s="198"/>
      <c r="AKT9" s="200"/>
      <c r="AKU9" s="200"/>
      <c r="AKV9" s="202"/>
      <c r="AKW9" s="198"/>
      <c r="AKX9" s="198"/>
      <c r="AKY9" s="198"/>
      <c r="AKZ9" s="200"/>
      <c r="ALA9" s="198"/>
      <c r="ALB9" s="200"/>
      <c r="ALC9" s="200"/>
      <c r="ALD9" s="202"/>
      <c r="ALE9" s="200"/>
      <c r="ALF9" s="200"/>
      <c r="ALG9" s="205"/>
      <c r="ALH9" s="208"/>
      <c r="ALI9" s="211"/>
      <c r="ALJ9" s="195"/>
      <c r="ALK9" s="198"/>
      <c r="ALL9" s="200"/>
      <c r="ALM9" s="200"/>
      <c r="ALN9" s="202"/>
      <c r="ALO9" s="198"/>
      <c r="ALP9" s="198"/>
      <c r="ALQ9" s="198"/>
      <c r="ALR9" s="200"/>
      <c r="ALS9" s="198"/>
      <c r="ALT9" s="200"/>
      <c r="ALU9" s="200"/>
      <c r="ALV9" s="202"/>
      <c r="ALW9" s="200"/>
      <c r="ALX9" s="200"/>
      <c r="ALY9" s="205"/>
      <c r="ALZ9" s="208"/>
      <c r="AMA9" s="211"/>
      <c r="AMB9" s="195"/>
      <c r="AMC9" s="198"/>
      <c r="AMD9" s="200"/>
      <c r="AME9" s="200"/>
      <c r="AMF9" s="202"/>
      <c r="AMG9" s="198"/>
      <c r="AMH9" s="198"/>
      <c r="AMI9" s="198"/>
      <c r="AMJ9" s="200"/>
      <c r="AMK9" s="198"/>
      <c r="AML9" s="200"/>
      <c r="AMM9" s="200"/>
      <c r="AMN9" s="202"/>
      <c r="AMO9" s="200"/>
      <c r="AMP9" s="200"/>
      <c r="AMQ9" s="205"/>
      <c r="AMR9" s="208"/>
      <c r="AMS9" s="211"/>
      <c r="AMT9" s="195"/>
      <c r="AMU9" s="198"/>
      <c r="AMV9" s="200"/>
      <c r="AMW9" s="200"/>
      <c r="AMX9" s="202"/>
      <c r="AMY9" s="198"/>
      <c r="AMZ9" s="198"/>
      <c r="ANA9" s="198"/>
      <c r="ANB9" s="200"/>
      <c r="ANC9" s="198"/>
      <c r="AND9" s="200"/>
      <c r="ANE9" s="200"/>
      <c r="ANF9" s="202"/>
      <c r="ANG9" s="200"/>
      <c r="ANH9" s="200"/>
      <c r="ANI9" s="205"/>
      <c r="ANJ9" s="208"/>
      <c r="ANK9" s="211"/>
    </row>
    <row r="10" spans="1:1051" ht="15.75" x14ac:dyDescent="0.25">
      <c r="B10" s="220"/>
      <c r="C10" s="223"/>
      <c r="D10" s="25"/>
      <c r="E10" s="26"/>
      <c r="F10" s="200"/>
      <c r="G10" s="200"/>
      <c r="H10" s="195"/>
      <c r="I10" s="198"/>
      <c r="J10" s="200"/>
      <c r="K10" s="200"/>
      <c r="L10" s="202"/>
      <c r="M10" s="198"/>
      <c r="N10" s="198"/>
      <c r="O10" s="198"/>
      <c r="P10" s="200"/>
      <c r="Q10" s="198"/>
      <c r="R10" s="200"/>
      <c r="S10" s="200"/>
      <c r="T10" s="202"/>
      <c r="U10" s="200"/>
      <c r="V10" s="200"/>
      <c r="W10" s="205"/>
      <c r="X10" s="208"/>
      <c r="Y10" s="211"/>
      <c r="Z10" s="195"/>
      <c r="AA10" s="198"/>
      <c r="AB10" s="200"/>
      <c r="AC10" s="200"/>
      <c r="AD10" s="202"/>
      <c r="AE10" s="198"/>
      <c r="AF10" s="198"/>
      <c r="AG10" s="198"/>
      <c r="AH10" s="200"/>
      <c r="AI10" s="198"/>
      <c r="AJ10" s="200"/>
      <c r="AK10" s="200"/>
      <c r="AL10" s="202"/>
      <c r="AM10" s="200"/>
      <c r="AN10" s="200"/>
      <c r="AO10" s="205"/>
      <c r="AP10" s="208"/>
      <c r="AQ10" s="211"/>
      <c r="AR10" s="195"/>
      <c r="AS10" s="198"/>
      <c r="AT10" s="200"/>
      <c r="AU10" s="200"/>
      <c r="AV10" s="202"/>
      <c r="AW10" s="198"/>
      <c r="AX10" s="198"/>
      <c r="AY10" s="198"/>
      <c r="AZ10" s="200"/>
      <c r="BA10" s="198"/>
      <c r="BB10" s="200"/>
      <c r="BC10" s="200"/>
      <c r="BD10" s="202"/>
      <c r="BE10" s="200"/>
      <c r="BF10" s="200"/>
      <c r="BG10" s="205"/>
      <c r="BH10" s="208"/>
      <c r="BI10" s="211"/>
      <c r="BJ10" s="195"/>
      <c r="BK10" s="198"/>
      <c r="BL10" s="200"/>
      <c r="BM10" s="200"/>
      <c r="BN10" s="202"/>
      <c r="BO10" s="198"/>
      <c r="BP10" s="198"/>
      <c r="BQ10" s="198"/>
      <c r="BR10" s="200"/>
      <c r="BS10" s="198"/>
      <c r="BT10" s="200"/>
      <c r="BU10" s="200"/>
      <c r="BV10" s="202"/>
      <c r="BW10" s="200"/>
      <c r="BX10" s="200"/>
      <c r="BY10" s="205"/>
      <c r="BZ10" s="208"/>
      <c r="CA10" s="211"/>
      <c r="CB10" s="195"/>
      <c r="CC10" s="198"/>
      <c r="CD10" s="200"/>
      <c r="CE10" s="200"/>
      <c r="CF10" s="202"/>
      <c r="CG10" s="198"/>
      <c r="CH10" s="198"/>
      <c r="CI10" s="198"/>
      <c r="CJ10" s="200"/>
      <c r="CK10" s="198"/>
      <c r="CL10" s="200"/>
      <c r="CM10" s="200"/>
      <c r="CN10" s="202"/>
      <c r="CO10" s="200"/>
      <c r="CP10" s="200"/>
      <c r="CQ10" s="205"/>
      <c r="CR10" s="208"/>
      <c r="CS10" s="211"/>
      <c r="CT10" s="195"/>
      <c r="CU10" s="198"/>
      <c r="CV10" s="200"/>
      <c r="CW10" s="200"/>
      <c r="CX10" s="202"/>
      <c r="CY10" s="198"/>
      <c r="CZ10" s="198"/>
      <c r="DA10" s="198"/>
      <c r="DB10" s="200"/>
      <c r="DC10" s="198"/>
      <c r="DD10" s="200"/>
      <c r="DE10" s="200"/>
      <c r="DF10" s="202"/>
      <c r="DG10" s="200"/>
      <c r="DH10" s="200"/>
      <c r="DI10" s="205"/>
      <c r="DJ10" s="208"/>
      <c r="DK10" s="211"/>
      <c r="DL10" s="195"/>
      <c r="DM10" s="198"/>
      <c r="DN10" s="200"/>
      <c r="DO10" s="200"/>
      <c r="DP10" s="202"/>
      <c r="DQ10" s="198"/>
      <c r="DR10" s="198"/>
      <c r="DS10" s="198"/>
      <c r="DT10" s="200"/>
      <c r="DU10" s="198"/>
      <c r="DV10" s="200"/>
      <c r="DW10" s="200"/>
      <c r="DX10" s="202"/>
      <c r="DY10" s="200"/>
      <c r="DZ10" s="200"/>
      <c r="EA10" s="205"/>
      <c r="EB10" s="208"/>
      <c r="EC10" s="211"/>
      <c r="ED10" s="195"/>
      <c r="EE10" s="198"/>
      <c r="EF10" s="200"/>
      <c r="EG10" s="200"/>
      <c r="EH10" s="202"/>
      <c r="EI10" s="198"/>
      <c r="EJ10" s="198"/>
      <c r="EK10" s="198"/>
      <c r="EL10" s="200"/>
      <c r="EM10" s="198"/>
      <c r="EN10" s="200"/>
      <c r="EO10" s="200"/>
      <c r="EP10" s="202"/>
      <c r="EQ10" s="200"/>
      <c r="ER10" s="200"/>
      <c r="ES10" s="205"/>
      <c r="ET10" s="208"/>
      <c r="EU10" s="211"/>
      <c r="EV10" s="195"/>
      <c r="EW10" s="198"/>
      <c r="EX10" s="200"/>
      <c r="EY10" s="200"/>
      <c r="EZ10" s="202"/>
      <c r="FA10" s="198"/>
      <c r="FB10" s="198"/>
      <c r="FC10" s="198"/>
      <c r="FD10" s="200"/>
      <c r="FE10" s="198"/>
      <c r="FF10" s="200"/>
      <c r="FG10" s="200"/>
      <c r="FH10" s="202"/>
      <c r="FI10" s="200"/>
      <c r="FJ10" s="200"/>
      <c r="FK10" s="205"/>
      <c r="FL10" s="208"/>
      <c r="FM10" s="211"/>
      <c r="FN10" s="195"/>
      <c r="FO10" s="198"/>
      <c r="FP10" s="200"/>
      <c r="FQ10" s="200"/>
      <c r="FR10" s="202"/>
      <c r="FS10" s="198"/>
      <c r="FT10" s="198"/>
      <c r="FU10" s="198"/>
      <c r="FV10" s="200"/>
      <c r="FW10" s="198"/>
      <c r="FX10" s="200"/>
      <c r="FY10" s="200"/>
      <c r="FZ10" s="202"/>
      <c r="GA10" s="200"/>
      <c r="GB10" s="200"/>
      <c r="GC10" s="205"/>
      <c r="GD10" s="208"/>
      <c r="GE10" s="211"/>
      <c r="GF10" s="195"/>
      <c r="GG10" s="198"/>
      <c r="GH10" s="200"/>
      <c r="GI10" s="200"/>
      <c r="GJ10" s="202"/>
      <c r="GK10" s="198"/>
      <c r="GL10" s="198"/>
      <c r="GM10" s="198"/>
      <c r="GN10" s="200"/>
      <c r="GO10" s="198"/>
      <c r="GP10" s="200"/>
      <c r="GQ10" s="200"/>
      <c r="GR10" s="202"/>
      <c r="GS10" s="200"/>
      <c r="GT10" s="200"/>
      <c r="GU10" s="205"/>
      <c r="GV10" s="208"/>
      <c r="GW10" s="211"/>
      <c r="GX10" s="195"/>
      <c r="GY10" s="198"/>
      <c r="GZ10" s="200"/>
      <c r="HA10" s="200"/>
      <c r="HB10" s="202"/>
      <c r="HC10" s="198"/>
      <c r="HD10" s="198"/>
      <c r="HE10" s="198"/>
      <c r="HF10" s="200"/>
      <c r="HG10" s="198"/>
      <c r="HH10" s="200"/>
      <c r="HI10" s="200"/>
      <c r="HJ10" s="202"/>
      <c r="HK10" s="200"/>
      <c r="HL10" s="200"/>
      <c r="HM10" s="205"/>
      <c r="HN10" s="208"/>
      <c r="HO10" s="211"/>
      <c r="HP10" s="195"/>
      <c r="HQ10" s="198"/>
      <c r="HR10" s="200"/>
      <c r="HS10" s="200"/>
      <c r="HT10" s="202"/>
      <c r="HU10" s="198"/>
      <c r="HV10" s="198"/>
      <c r="HW10" s="198"/>
      <c r="HX10" s="200"/>
      <c r="HY10" s="198"/>
      <c r="HZ10" s="200"/>
      <c r="IA10" s="200"/>
      <c r="IB10" s="202"/>
      <c r="IC10" s="200"/>
      <c r="ID10" s="200"/>
      <c r="IE10" s="205"/>
      <c r="IF10" s="208"/>
      <c r="IG10" s="211"/>
      <c r="IH10" s="195"/>
      <c r="II10" s="198"/>
      <c r="IJ10" s="200"/>
      <c r="IK10" s="200"/>
      <c r="IL10" s="202"/>
      <c r="IM10" s="198"/>
      <c r="IN10" s="198"/>
      <c r="IO10" s="198"/>
      <c r="IP10" s="200"/>
      <c r="IQ10" s="198"/>
      <c r="IR10" s="200"/>
      <c r="IS10" s="200"/>
      <c r="IT10" s="202"/>
      <c r="IU10" s="200"/>
      <c r="IV10" s="200"/>
      <c r="IW10" s="205"/>
      <c r="IX10" s="208"/>
      <c r="IY10" s="211"/>
      <c r="IZ10" s="195"/>
      <c r="JA10" s="198"/>
      <c r="JB10" s="200"/>
      <c r="JC10" s="200"/>
      <c r="JD10" s="202"/>
      <c r="JE10" s="198"/>
      <c r="JF10" s="198"/>
      <c r="JG10" s="198"/>
      <c r="JH10" s="200"/>
      <c r="JI10" s="198"/>
      <c r="JJ10" s="200"/>
      <c r="JK10" s="200"/>
      <c r="JL10" s="202"/>
      <c r="JM10" s="200"/>
      <c r="JN10" s="200"/>
      <c r="JO10" s="205"/>
      <c r="JP10" s="208"/>
      <c r="JQ10" s="211"/>
      <c r="JR10" s="195"/>
      <c r="JS10" s="198"/>
      <c r="JT10" s="200"/>
      <c r="JU10" s="200"/>
      <c r="JV10" s="202"/>
      <c r="JW10" s="198"/>
      <c r="JX10" s="198"/>
      <c r="JY10" s="198"/>
      <c r="JZ10" s="200"/>
      <c r="KA10" s="198"/>
      <c r="KB10" s="200"/>
      <c r="KC10" s="200"/>
      <c r="KD10" s="202"/>
      <c r="KE10" s="200"/>
      <c r="KF10" s="200"/>
      <c r="KG10" s="205"/>
      <c r="KH10" s="208"/>
      <c r="KI10" s="211"/>
      <c r="KJ10" s="195"/>
      <c r="KK10" s="198"/>
      <c r="KL10" s="200"/>
      <c r="KM10" s="200"/>
      <c r="KN10" s="202"/>
      <c r="KO10" s="198"/>
      <c r="KP10" s="198"/>
      <c r="KQ10" s="198"/>
      <c r="KR10" s="200"/>
      <c r="KS10" s="198"/>
      <c r="KT10" s="200"/>
      <c r="KU10" s="200"/>
      <c r="KV10" s="202"/>
      <c r="KW10" s="200"/>
      <c r="KX10" s="200"/>
      <c r="KY10" s="205"/>
      <c r="KZ10" s="208"/>
      <c r="LA10" s="211"/>
      <c r="LB10" s="195"/>
      <c r="LC10" s="198"/>
      <c r="LD10" s="200"/>
      <c r="LE10" s="200"/>
      <c r="LF10" s="202"/>
      <c r="LG10" s="198"/>
      <c r="LH10" s="198"/>
      <c r="LI10" s="198"/>
      <c r="LJ10" s="200"/>
      <c r="LK10" s="198"/>
      <c r="LL10" s="200"/>
      <c r="LM10" s="200"/>
      <c r="LN10" s="202"/>
      <c r="LO10" s="200"/>
      <c r="LP10" s="200"/>
      <c r="LQ10" s="205"/>
      <c r="LR10" s="208"/>
      <c r="LS10" s="211"/>
      <c r="LT10" s="195"/>
      <c r="LU10" s="198"/>
      <c r="LV10" s="200"/>
      <c r="LW10" s="200"/>
      <c r="LX10" s="202"/>
      <c r="LY10" s="198"/>
      <c r="LZ10" s="198"/>
      <c r="MA10" s="198"/>
      <c r="MB10" s="200"/>
      <c r="MC10" s="198"/>
      <c r="MD10" s="200"/>
      <c r="ME10" s="200"/>
      <c r="MF10" s="202"/>
      <c r="MG10" s="200"/>
      <c r="MH10" s="200"/>
      <c r="MI10" s="205"/>
      <c r="MJ10" s="208"/>
      <c r="MK10" s="211"/>
      <c r="ML10" s="195"/>
      <c r="MM10" s="198"/>
      <c r="MN10" s="200"/>
      <c r="MO10" s="200"/>
      <c r="MP10" s="202"/>
      <c r="MQ10" s="198"/>
      <c r="MR10" s="198"/>
      <c r="MS10" s="198"/>
      <c r="MT10" s="200"/>
      <c r="MU10" s="198"/>
      <c r="MV10" s="200"/>
      <c r="MW10" s="200"/>
      <c r="MX10" s="202"/>
      <c r="MY10" s="200"/>
      <c r="MZ10" s="200"/>
      <c r="NA10" s="205"/>
      <c r="NB10" s="208"/>
      <c r="NC10" s="211"/>
      <c r="ND10" s="195"/>
      <c r="NE10" s="198"/>
      <c r="NF10" s="200"/>
      <c r="NG10" s="200"/>
      <c r="NH10" s="202"/>
      <c r="NI10" s="198"/>
      <c r="NJ10" s="198"/>
      <c r="NK10" s="198"/>
      <c r="NL10" s="200"/>
      <c r="NM10" s="198"/>
      <c r="NN10" s="200"/>
      <c r="NO10" s="200"/>
      <c r="NP10" s="202"/>
      <c r="NQ10" s="200"/>
      <c r="NR10" s="200"/>
      <c r="NS10" s="205"/>
      <c r="NT10" s="208"/>
      <c r="NU10" s="211"/>
      <c r="NV10" s="195"/>
      <c r="NW10" s="198"/>
      <c r="NX10" s="200"/>
      <c r="NY10" s="200"/>
      <c r="NZ10" s="202"/>
      <c r="OA10" s="198"/>
      <c r="OB10" s="198"/>
      <c r="OC10" s="198"/>
      <c r="OD10" s="200"/>
      <c r="OE10" s="198"/>
      <c r="OF10" s="200"/>
      <c r="OG10" s="200"/>
      <c r="OH10" s="202"/>
      <c r="OI10" s="200"/>
      <c r="OJ10" s="200"/>
      <c r="OK10" s="205"/>
      <c r="OL10" s="208"/>
      <c r="OM10" s="211"/>
      <c r="ON10" s="195"/>
      <c r="OO10" s="198"/>
      <c r="OP10" s="200"/>
      <c r="OQ10" s="200"/>
      <c r="OR10" s="202"/>
      <c r="OS10" s="198"/>
      <c r="OT10" s="198"/>
      <c r="OU10" s="198"/>
      <c r="OV10" s="200"/>
      <c r="OW10" s="198"/>
      <c r="OX10" s="200"/>
      <c r="OY10" s="200"/>
      <c r="OZ10" s="202"/>
      <c r="PA10" s="200"/>
      <c r="PB10" s="200"/>
      <c r="PC10" s="205"/>
      <c r="PD10" s="208"/>
      <c r="PE10" s="211"/>
      <c r="PF10" s="195"/>
      <c r="PG10" s="198"/>
      <c r="PH10" s="200"/>
      <c r="PI10" s="200"/>
      <c r="PJ10" s="202"/>
      <c r="PK10" s="198"/>
      <c r="PL10" s="198"/>
      <c r="PM10" s="198"/>
      <c r="PN10" s="200"/>
      <c r="PO10" s="198"/>
      <c r="PP10" s="200"/>
      <c r="PQ10" s="200"/>
      <c r="PR10" s="202"/>
      <c r="PS10" s="200"/>
      <c r="PT10" s="200"/>
      <c r="PU10" s="205"/>
      <c r="PV10" s="208"/>
      <c r="PW10" s="211"/>
      <c r="PX10" s="195"/>
      <c r="PY10" s="198"/>
      <c r="PZ10" s="200"/>
      <c r="QA10" s="200"/>
      <c r="QB10" s="202"/>
      <c r="QC10" s="198"/>
      <c r="QD10" s="198"/>
      <c r="QE10" s="198"/>
      <c r="QF10" s="200"/>
      <c r="QG10" s="198"/>
      <c r="QH10" s="200"/>
      <c r="QI10" s="200"/>
      <c r="QJ10" s="202"/>
      <c r="QK10" s="200"/>
      <c r="QL10" s="200"/>
      <c r="QM10" s="205"/>
      <c r="QN10" s="208"/>
      <c r="QO10" s="211"/>
      <c r="QP10" s="195"/>
      <c r="QQ10" s="198"/>
      <c r="QR10" s="200"/>
      <c r="QS10" s="200"/>
      <c r="QT10" s="202"/>
      <c r="QU10" s="198"/>
      <c r="QV10" s="198"/>
      <c r="QW10" s="198"/>
      <c r="QX10" s="200"/>
      <c r="QY10" s="198"/>
      <c r="QZ10" s="200"/>
      <c r="RA10" s="200"/>
      <c r="RB10" s="202"/>
      <c r="RC10" s="200"/>
      <c r="RD10" s="200"/>
      <c r="RE10" s="205"/>
      <c r="RF10" s="208"/>
      <c r="RG10" s="211"/>
      <c r="RH10" s="195"/>
      <c r="RI10" s="198"/>
      <c r="RJ10" s="200"/>
      <c r="RK10" s="200"/>
      <c r="RL10" s="202"/>
      <c r="RM10" s="198"/>
      <c r="RN10" s="198"/>
      <c r="RO10" s="198"/>
      <c r="RP10" s="200"/>
      <c r="RQ10" s="198"/>
      <c r="RR10" s="200"/>
      <c r="RS10" s="200"/>
      <c r="RT10" s="202"/>
      <c r="RU10" s="200"/>
      <c r="RV10" s="200"/>
      <c r="RW10" s="205"/>
      <c r="RX10" s="208"/>
      <c r="RY10" s="211"/>
      <c r="RZ10" s="195"/>
      <c r="SA10" s="198"/>
      <c r="SB10" s="200"/>
      <c r="SC10" s="200"/>
      <c r="SD10" s="202"/>
      <c r="SE10" s="198"/>
      <c r="SF10" s="198"/>
      <c r="SG10" s="198"/>
      <c r="SH10" s="200"/>
      <c r="SI10" s="198"/>
      <c r="SJ10" s="200"/>
      <c r="SK10" s="200"/>
      <c r="SL10" s="202"/>
      <c r="SM10" s="200"/>
      <c r="SN10" s="200"/>
      <c r="SO10" s="205"/>
      <c r="SP10" s="208"/>
      <c r="SQ10" s="211"/>
      <c r="SR10" s="195"/>
      <c r="SS10" s="198"/>
      <c r="ST10" s="200"/>
      <c r="SU10" s="200"/>
      <c r="SV10" s="202"/>
      <c r="SW10" s="198"/>
      <c r="SX10" s="198"/>
      <c r="SY10" s="198"/>
      <c r="SZ10" s="200"/>
      <c r="TA10" s="198"/>
      <c r="TB10" s="200"/>
      <c r="TC10" s="200"/>
      <c r="TD10" s="202"/>
      <c r="TE10" s="200"/>
      <c r="TF10" s="200"/>
      <c r="TG10" s="205"/>
      <c r="TH10" s="208"/>
      <c r="TI10" s="211"/>
      <c r="TJ10" s="195"/>
      <c r="TK10" s="198"/>
      <c r="TL10" s="200"/>
      <c r="TM10" s="200"/>
      <c r="TN10" s="202"/>
      <c r="TO10" s="198"/>
      <c r="TP10" s="198"/>
      <c r="TQ10" s="198"/>
      <c r="TR10" s="200"/>
      <c r="TS10" s="198"/>
      <c r="TT10" s="200"/>
      <c r="TU10" s="200"/>
      <c r="TV10" s="202"/>
      <c r="TW10" s="200"/>
      <c r="TX10" s="200"/>
      <c r="TY10" s="205"/>
      <c r="TZ10" s="208"/>
      <c r="UA10" s="211"/>
      <c r="UB10" s="195"/>
      <c r="UC10" s="198"/>
      <c r="UD10" s="200"/>
      <c r="UE10" s="200"/>
      <c r="UF10" s="202"/>
      <c r="UG10" s="198"/>
      <c r="UH10" s="198"/>
      <c r="UI10" s="198"/>
      <c r="UJ10" s="200"/>
      <c r="UK10" s="198"/>
      <c r="UL10" s="200"/>
      <c r="UM10" s="200"/>
      <c r="UN10" s="202"/>
      <c r="UO10" s="200"/>
      <c r="UP10" s="200"/>
      <c r="UQ10" s="205"/>
      <c r="UR10" s="208"/>
      <c r="US10" s="211"/>
      <c r="UT10" s="195"/>
      <c r="UU10" s="198"/>
      <c r="UV10" s="200"/>
      <c r="UW10" s="200"/>
      <c r="UX10" s="202"/>
      <c r="UY10" s="198"/>
      <c r="UZ10" s="198"/>
      <c r="VA10" s="198"/>
      <c r="VB10" s="200"/>
      <c r="VC10" s="198"/>
      <c r="VD10" s="200"/>
      <c r="VE10" s="200"/>
      <c r="VF10" s="202"/>
      <c r="VG10" s="200"/>
      <c r="VH10" s="200"/>
      <c r="VI10" s="205"/>
      <c r="VJ10" s="208"/>
      <c r="VK10" s="211"/>
      <c r="VL10" s="195"/>
      <c r="VM10" s="198"/>
      <c r="VN10" s="200"/>
      <c r="VO10" s="200"/>
      <c r="VP10" s="202"/>
      <c r="VQ10" s="198"/>
      <c r="VR10" s="198"/>
      <c r="VS10" s="198"/>
      <c r="VT10" s="200"/>
      <c r="VU10" s="198"/>
      <c r="VV10" s="200"/>
      <c r="VW10" s="200"/>
      <c r="VX10" s="202"/>
      <c r="VY10" s="200"/>
      <c r="VZ10" s="200"/>
      <c r="WA10" s="205"/>
      <c r="WB10" s="208"/>
      <c r="WC10" s="211"/>
      <c r="WD10" s="195"/>
      <c r="WE10" s="198"/>
      <c r="WF10" s="200"/>
      <c r="WG10" s="200"/>
      <c r="WH10" s="202"/>
      <c r="WI10" s="198"/>
      <c r="WJ10" s="198"/>
      <c r="WK10" s="198"/>
      <c r="WL10" s="200"/>
      <c r="WM10" s="198"/>
      <c r="WN10" s="200"/>
      <c r="WO10" s="200"/>
      <c r="WP10" s="202"/>
      <c r="WQ10" s="200"/>
      <c r="WR10" s="200"/>
      <c r="WS10" s="205"/>
      <c r="WT10" s="208"/>
      <c r="WU10" s="211"/>
      <c r="WV10" s="195"/>
      <c r="WW10" s="198"/>
      <c r="WX10" s="200"/>
      <c r="WY10" s="200"/>
      <c r="WZ10" s="202"/>
      <c r="XA10" s="198"/>
      <c r="XB10" s="198"/>
      <c r="XC10" s="198"/>
      <c r="XD10" s="200"/>
      <c r="XE10" s="198"/>
      <c r="XF10" s="200"/>
      <c r="XG10" s="200"/>
      <c r="XH10" s="202"/>
      <c r="XI10" s="200"/>
      <c r="XJ10" s="200"/>
      <c r="XK10" s="205"/>
      <c r="XL10" s="208"/>
      <c r="XM10" s="211"/>
      <c r="XN10" s="195"/>
      <c r="XO10" s="198"/>
      <c r="XP10" s="200"/>
      <c r="XQ10" s="200"/>
      <c r="XR10" s="202"/>
      <c r="XS10" s="198"/>
      <c r="XT10" s="198"/>
      <c r="XU10" s="198"/>
      <c r="XV10" s="200"/>
      <c r="XW10" s="198"/>
      <c r="XX10" s="200"/>
      <c r="XY10" s="200"/>
      <c r="XZ10" s="202"/>
      <c r="YA10" s="200"/>
      <c r="YB10" s="200"/>
      <c r="YC10" s="205"/>
      <c r="YD10" s="208"/>
      <c r="YE10" s="211"/>
      <c r="YF10" s="195"/>
      <c r="YG10" s="198"/>
      <c r="YH10" s="200"/>
      <c r="YI10" s="200"/>
      <c r="YJ10" s="202"/>
      <c r="YK10" s="198"/>
      <c r="YL10" s="198"/>
      <c r="YM10" s="198"/>
      <c r="YN10" s="200"/>
      <c r="YO10" s="198"/>
      <c r="YP10" s="200"/>
      <c r="YQ10" s="200"/>
      <c r="YR10" s="202"/>
      <c r="YS10" s="200"/>
      <c r="YT10" s="200"/>
      <c r="YU10" s="205"/>
      <c r="YV10" s="208"/>
      <c r="YW10" s="211"/>
      <c r="YX10" s="195"/>
      <c r="YY10" s="198"/>
      <c r="YZ10" s="200"/>
      <c r="ZA10" s="200"/>
      <c r="ZB10" s="202"/>
      <c r="ZC10" s="198"/>
      <c r="ZD10" s="198"/>
      <c r="ZE10" s="198"/>
      <c r="ZF10" s="200"/>
      <c r="ZG10" s="198"/>
      <c r="ZH10" s="200"/>
      <c r="ZI10" s="200"/>
      <c r="ZJ10" s="202"/>
      <c r="ZK10" s="200"/>
      <c r="ZL10" s="200"/>
      <c r="ZM10" s="205"/>
      <c r="ZN10" s="208"/>
      <c r="ZO10" s="211"/>
      <c r="ZP10" s="195"/>
      <c r="ZQ10" s="198"/>
      <c r="ZR10" s="200"/>
      <c r="ZS10" s="200"/>
      <c r="ZT10" s="202"/>
      <c r="ZU10" s="198"/>
      <c r="ZV10" s="198"/>
      <c r="ZW10" s="198"/>
      <c r="ZX10" s="200"/>
      <c r="ZY10" s="198"/>
      <c r="ZZ10" s="200"/>
      <c r="AAA10" s="200"/>
      <c r="AAB10" s="202"/>
      <c r="AAC10" s="200"/>
      <c r="AAD10" s="200"/>
      <c r="AAE10" s="205"/>
      <c r="AAF10" s="208"/>
      <c r="AAG10" s="211"/>
      <c r="AAH10" s="195"/>
      <c r="AAI10" s="198"/>
      <c r="AAJ10" s="200"/>
      <c r="AAK10" s="200"/>
      <c r="AAL10" s="202"/>
      <c r="AAM10" s="198"/>
      <c r="AAN10" s="198"/>
      <c r="AAO10" s="198"/>
      <c r="AAP10" s="200"/>
      <c r="AAQ10" s="198"/>
      <c r="AAR10" s="200"/>
      <c r="AAS10" s="200"/>
      <c r="AAT10" s="202"/>
      <c r="AAU10" s="200"/>
      <c r="AAV10" s="200"/>
      <c r="AAW10" s="205"/>
      <c r="AAX10" s="208"/>
      <c r="AAY10" s="211"/>
      <c r="AAZ10" s="195"/>
      <c r="ABA10" s="198"/>
      <c r="ABB10" s="200"/>
      <c r="ABC10" s="200"/>
      <c r="ABD10" s="202"/>
      <c r="ABE10" s="198"/>
      <c r="ABF10" s="198"/>
      <c r="ABG10" s="198"/>
      <c r="ABH10" s="200"/>
      <c r="ABI10" s="198"/>
      <c r="ABJ10" s="200"/>
      <c r="ABK10" s="200"/>
      <c r="ABL10" s="202"/>
      <c r="ABM10" s="200"/>
      <c r="ABN10" s="200"/>
      <c r="ABO10" s="205"/>
      <c r="ABP10" s="208"/>
      <c r="ABQ10" s="211"/>
      <c r="ABR10" s="195"/>
      <c r="ABS10" s="198"/>
      <c r="ABT10" s="200"/>
      <c r="ABU10" s="200"/>
      <c r="ABV10" s="202"/>
      <c r="ABW10" s="198"/>
      <c r="ABX10" s="198"/>
      <c r="ABY10" s="198"/>
      <c r="ABZ10" s="200"/>
      <c r="ACA10" s="198"/>
      <c r="ACB10" s="200"/>
      <c r="ACC10" s="200"/>
      <c r="ACD10" s="202"/>
      <c r="ACE10" s="200"/>
      <c r="ACF10" s="200"/>
      <c r="ACG10" s="205"/>
      <c r="ACH10" s="208"/>
      <c r="ACI10" s="211"/>
      <c r="ACJ10" s="195"/>
      <c r="ACK10" s="198"/>
      <c r="ACL10" s="200"/>
      <c r="ACM10" s="200"/>
      <c r="ACN10" s="202"/>
      <c r="ACO10" s="198"/>
      <c r="ACP10" s="198"/>
      <c r="ACQ10" s="198"/>
      <c r="ACR10" s="200"/>
      <c r="ACS10" s="198"/>
      <c r="ACT10" s="200"/>
      <c r="ACU10" s="200"/>
      <c r="ACV10" s="202"/>
      <c r="ACW10" s="200"/>
      <c r="ACX10" s="200"/>
      <c r="ACY10" s="205"/>
      <c r="ACZ10" s="208"/>
      <c r="ADA10" s="211"/>
      <c r="ADB10" s="195"/>
      <c r="ADC10" s="198"/>
      <c r="ADD10" s="200"/>
      <c r="ADE10" s="200"/>
      <c r="ADF10" s="202"/>
      <c r="ADG10" s="198"/>
      <c r="ADH10" s="198"/>
      <c r="ADI10" s="198"/>
      <c r="ADJ10" s="200"/>
      <c r="ADK10" s="198"/>
      <c r="ADL10" s="200"/>
      <c r="ADM10" s="200"/>
      <c r="ADN10" s="202"/>
      <c r="ADO10" s="200"/>
      <c r="ADP10" s="200"/>
      <c r="ADQ10" s="205"/>
      <c r="ADR10" s="208"/>
      <c r="ADS10" s="211"/>
      <c r="ADT10" s="195"/>
      <c r="ADU10" s="198"/>
      <c r="ADV10" s="200"/>
      <c r="ADW10" s="200"/>
      <c r="ADX10" s="202"/>
      <c r="ADY10" s="198"/>
      <c r="ADZ10" s="198"/>
      <c r="AEA10" s="198"/>
      <c r="AEB10" s="200"/>
      <c r="AEC10" s="198"/>
      <c r="AED10" s="200"/>
      <c r="AEE10" s="200"/>
      <c r="AEF10" s="202"/>
      <c r="AEG10" s="200"/>
      <c r="AEH10" s="200"/>
      <c r="AEI10" s="205"/>
      <c r="AEJ10" s="208"/>
      <c r="AEK10" s="211"/>
      <c r="AEL10" s="195"/>
      <c r="AEM10" s="198"/>
      <c r="AEN10" s="200"/>
      <c r="AEO10" s="200"/>
      <c r="AEP10" s="202"/>
      <c r="AEQ10" s="198"/>
      <c r="AER10" s="198"/>
      <c r="AES10" s="198"/>
      <c r="AET10" s="200"/>
      <c r="AEU10" s="198"/>
      <c r="AEV10" s="200"/>
      <c r="AEW10" s="200"/>
      <c r="AEX10" s="202"/>
      <c r="AEY10" s="200"/>
      <c r="AEZ10" s="200"/>
      <c r="AFA10" s="205"/>
      <c r="AFB10" s="208"/>
      <c r="AFC10" s="211"/>
      <c r="AFD10" s="195"/>
      <c r="AFE10" s="198"/>
      <c r="AFF10" s="200"/>
      <c r="AFG10" s="200"/>
      <c r="AFH10" s="202"/>
      <c r="AFI10" s="198"/>
      <c r="AFJ10" s="198"/>
      <c r="AFK10" s="198"/>
      <c r="AFL10" s="200"/>
      <c r="AFM10" s="198"/>
      <c r="AFN10" s="200"/>
      <c r="AFO10" s="200"/>
      <c r="AFP10" s="202"/>
      <c r="AFQ10" s="200"/>
      <c r="AFR10" s="200"/>
      <c r="AFS10" s="205"/>
      <c r="AFT10" s="208"/>
      <c r="AFU10" s="211"/>
      <c r="AFV10" s="195"/>
      <c r="AFW10" s="198"/>
      <c r="AFX10" s="200"/>
      <c r="AFY10" s="200"/>
      <c r="AFZ10" s="202"/>
      <c r="AGA10" s="198"/>
      <c r="AGB10" s="198"/>
      <c r="AGC10" s="198"/>
      <c r="AGD10" s="200"/>
      <c r="AGE10" s="198"/>
      <c r="AGF10" s="200"/>
      <c r="AGG10" s="200"/>
      <c r="AGH10" s="202"/>
      <c r="AGI10" s="200"/>
      <c r="AGJ10" s="200"/>
      <c r="AGK10" s="205"/>
      <c r="AGL10" s="208"/>
      <c r="AGM10" s="211"/>
      <c r="AGN10" s="195"/>
      <c r="AGO10" s="198"/>
      <c r="AGP10" s="200"/>
      <c r="AGQ10" s="200"/>
      <c r="AGR10" s="202"/>
      <c r="AGS10" s="198"/>
      <c r="AGT10" s="198"/>
      <c r="AGU10" s="198"/>
      <c r="AGV10" s="200"/>
      <c r="AGW10" s="198"/>
      <c r="AGX10" s="200"/>
      <c r="AGY10" s="200"/>
      <c r="AGZ10" s="202"/>
      <c r="AHA10" s="200"/>
      <c r="AHB10" s="200"/>
      <c r="AHC10" s="205"/>
      <c r="AHD10" s="208"/>
      <c r="AHE10" s="211"/>
      <c r="AHF10" s="195"/>
      <c r="AHG10" s="198"/>
      <c r="AHH10" s="200"/>
      <c r="AHI10" s="200"/>
      <c r="AHJ10" s="202"/>
      <c r="AHK10" s="198"/>
      <c r="AHL10" s="198"/>
      <c r="AHM10" s="198"/>
      <c r="AHN10" s="200"/>
      <c r="AHO10" s="198"/>
      <c r="AHP10" s="200"/>
      <c r="AHQ10" s="200"/>
      <c r="AHR10" s="202"/>
      <c r="AHS10" s="200"/>
      <c r="AHT10" s="200"/>
      <c r="AHU10" s="205"/>
      <c r="AHV10" s="208"/>
      <c r="AHW10" s="211"/>
      <c r="AHX10" s="195"/>
      <c r="AHY10" s="198"/>
      <c r="AHZ10" s="200"/>
      <c r="AIA10" s="200"/>
      <c r="AIB10" s="202"/>
      <c r="AIC10" s="198"/>
      <c r="AID10" s="198"/>
      <c r="AIE10" s="198"/>
      <c r="AIF10" s="200"/>
      <c r="AIG10" s="198"/>
      <c r="AIH10" s="200"/>
      <c r="AII10" s="200"/>
      <c r="AIJ10" s="202"/>
      <c r="AIK10" s="200"/>
      <c r="AIL10" s="200"/>
      <c r="AIM10" s="205"/>
      <c r="AIN10" s="208"/>
      <c r="AIO10" s="211"/>
      <c r="AIP10" s="195"/>
      <c r="AIQ10" s="198"/>
      <c r="AIR10" s="200"/>
      <c r="AIS10" s="200"/>
      <c r="AIT10" s="202"/>
      <c r="AIU10" s="198"/>
      <c r="AIV10" s="198"/>
      <c r="AIW10" s="198"/>
      <c r="AIX10" s="200"/>
      <c r="AIY10" s="198"/>
      <c r="AIZ10" s="200"/>
      <c r="AJA10" s="200"/>
      <c r="AJB10" s="202"/>
      <c r="AJC10" s="200"/>
      <c r="AJD10" s="200"/>
      <c r="AJE10" s="205"/>
      <c r="AJF10" s="208"/>
      <c r="AJG10" s="211"/>
      <c r="AJH10" s="195"/>
      <c r="AJI10" s="198"/>
      <c r="AJJ10" s="200"/>
      <c r="AJK10" s="200"/>
      <c r="AJL10" s="202"/>
      <c r="AJM10" s="198"/>
      <c r="AJN10" s="198"/>
      <c r="AJO10" s="198"/>
      <c r="AJP10" s="200"/>
      <c r="AJQ10" s="198"/>
      <c r="AJR10" s="200"/>
      <c r="AJS10" s="200"/>
      <c r="AJT10" s="202"/>
      <c r="AJU10" s="200"/>
      <c r="AJV10" s="200"/>
      <c r="AJW10" s="205"/>
      <c r="AJX10" s="208"/>
      <c r="AJY10" s="211"/>
      <c r="AJZ10" s="195"/>
      <c r="AKA10" s="198"/>
      <c r="AKB10" s="200"/>
      <c r="AKC10" s="200"/>
      <c r="AKD10" s="202"/>
      <c r="AKE10" s="198"/>
      <c r="AKF10" s="198"/>
      <c r="AKG10" s="198"/>
      <c r="AKH10" s="200"/>
      <c r="AKI10" s="198"/>
      <c r="AKJ10" s="200"/>
      <c r="AKK10" s="200"/>
      <c r="AKL10" s="202"/>
      <c r="AKM10" s="200"/>
      <c r="AKN10" s="200"/>
      <c r="AKO10" s="205"/>
      <c r="AKP10" s="208"/>
      <c r="AKQ10" s="211"/>
      <c r="AKR10" s="195"/>
      <c r="AKS10" s="198"/>
      <c r="AKT10" s="200"/>
      <c r="AKU10" s="200"/>
      <c r="AKV10" s="202"/>
      <c r="AKW10" s="198"/>
      <c r="AKX10" s="198"/>
      <c r="AKY10" s="198"/>
      <c r="AKZ10" s="200"/>
      <c r="ALA10" s="198"/>
      <c r="ALB10" s="200"/>
      <c r="ALC10" s="200"/>
      <c r="ALD10" s="202"/>
      <c r="ALE10" s="200"/>
      <c r="ALF10" s="200"/>
      <c r="ALG10" s="205"/>
      <c r="ALH10" s="208"/>
      <c r="ALI10" s="211"/>
      <c r="ALJ10" s="195"/>
      <c r="ALK10" s="198"/>
      <c r="ALL10" s="200"/>
      <c r="ALM10" s="200"/>
      <c r="ALN10" s="202"/>
      <c r="ALO10" s="198"/>
      <c r="ALP10" s="198"/>
      <c r="ALQ10" s="198"/>
      <c r="ALR10" s="200"/>
      <c r="ALS10" s="198"/>
      <c r="ALT10" s="200"/>
      <c r="ALU10" s="200"/>
      <c r="ALV10" s="202"/>
      <c r="ALW10" s="200"/>
      <c r="ALX10" s="200"/>
      <c r="ALY10" s="205"/>
      <c r="ALZ10" s="208"/>
      <c r="AMA10" s="211"/>
      <c r="AMB10" s="195"/>
      <c r="AMC10" s="198"/>
      <c r="AMD10" s="200"/>
      <c r="AME10" s="200"/>
      <c r="AMF10" s="202"/>
      <c r="AMG10" s="198"/>
      <c r="AMH10" s="198"/>
      <c r="AMI10" s="198"/>
      <c r="AMJ10" s="200"/>
      <c r="AMK10" s="198"/>
      <c r="AML10" s="200"/>
      <c r="AMM10" s="200"/>
      <c r="AMN10" s="202"/>
      <c r="AMO10" s="200"/>
      <c r="AMP10" s="200"/>
      <c r="AMQ10" s="205"/>
      <c r="AMR10" s="208"/>
      <c r="AMS10" s="211"/>
      <c r="AMT10" s="195"/>
      <c r="AMU10" s="198"/>
      <c r="AMV10" s="200"/>
      <c r="AMW10" s="200"/>
      <c r="AMX10" s="202"/>
      <c r="AMY10" s="198"/>
      <c r="AMZ10" s="198"/>
      <c r="ANA10" s="198"/>
      <c r="ANB10" s="200"/>
      <c r="ANC10" s="198"/>
      <c r="AND10" s="200"/>
      <c r="ANE10" s="200"/>
      <c r="ANF10" s="202"/>
      <c r="ANG10" s="200"/>
      <c r="ANH10" s="200"/>
      <c r="ANI10" s="205"/>
      <c r="ANJ10" s="208"/>
      <c r="ANK10" s="211"/>
    </row>
    <row r="11" spans="1:1051" ht="16.5" thickBot="1" x14ac:dyDescent="0.3">
      <c r="B11" s="220"/>
      <c r="C11" s="223"/>
      <c r="D11" s="25"/>
      <c r="E11" s="26"/>
      <c r="F11" s="200"/>
      <c r="G11" s="200"/>
      <c r="H11" s="195"/>
      <c r="I11" s="198"/>
      <c r="J11" s="200"/>
      <c r="K11" s="200"/>
      <c r="L11" s="202"/>
      <c r="M11" s="198"/>
      <c r="N11" s="198"/>
      <c r="O11" s="198"/>
      <c r="P11" s="200"/>
      <c r="Q11" s="198"/>
      <c r="R11" s="200"/>
      <c r="S11" s="200"/>
      <c r="T11" s="202"/>
      <c r="U11" s="200"/>
      <c r="V11" s="200"/>
      <c r="W11" s="205"/>
      <c r="X11" s="208"/>
      <c r="Y11" s="211"/>
      <c r="Z11" s="195"/>
      <c r="AA11" s="198"/>
      <c r="AB11" s="200"/>
      <c r="AC11" s="200"/>
      <c r="AD11" s="202"/>
      <c r="AE11" s="198"/>
      <c r="AF11" s="198"/>
      <c r="AG11" s="198"/>
      <c r="AH11" s="200"/>
      <c r="AI11" s="198"/>
      <c r="AJ11" s="200"/>
      <c r="AK11" s="200"/>
      <c r="AL11" s="202"/>
      <c r="AM11" s="200"/>
      <c r="AN11" s="200"/>
      <c r="AO11" s="205"/>
      <c r="AP11" s="208"/>
      <c r="AQ11" s="211"/>
      <c r="AR11" s="195"/>
      <c r="AS11" s="198"/>
      <c r="AT11" s="200"/>
      <c r="AU11" s="200"/>
      <c r="AV11" s="202"/>
      <c r="AW11" s="198"/>
      <c r="AX11" s="198"/>
      <c r="AY11" s="198"/>
      <c r="AZ11" s="200"/>
      <c r="BA11" s="198"/>
      <c r="BB11" s="200"/>
      <c r="BC11" s="200"/>
      <c r="BD11" s="202"/>
      <c r="BE11" s="200"/>
      <c r="BF11" s="200"/>
      <c r="BG11" s="205"/>
      <c r="BH11" s="208"/>
      <c r="BI11" s="211"/>
      <c r="BJ11" s="195"/>
      <c r="BK11" s="198"/>
      <c r="BL11" s="200"/>
      <c r="BM11" s="200"/>
      <c r="BN11" s="202"/>
      <c r="BO11" s="198"/>
      <c r="BP11" s="198"/>
      <c r="BQ11" s="198"/>
      <c r="BR11" s="200"/>
      <c r="BS11" s="198"/>
      <c r="BT11" s="200"/>
      <c r="BU11" s="200"/>
      <c r="BV11" s="202"/>
      <c r="BW11" s="200"/>
      <c r="BX11" s="200"/>
      <c r="BY11" s="205"/>
      <c r="BZ11" s="208"/>
      <c r="CA11" s="211"/>
      <c r="CB11" s="195"/>
      <c r="CC11" s="198"/>
      <c r="CD11" s="200"/>
      <c r="CE11" s="200"/>
      <c r="CF11" s="202"/>
      <c r="CG11" s="198"/>
      <c r="CH11" s="198"/>
      <c r="CI11" s="198"/>
      <c r="CJ11" s="200"/>
      <c r="CK11" s="198"/>
      <c r="CL11" s="200"/>
      <c r="CM11" s="200"/>
      <c r="CN11" s="202"/>
      <c r="CO11" s="200"/>
      <c r="CP11" s="200"/>
      <c r="CQ11" s="205"/>
      <c r="CR11" s="208"/>
      <c r="CS11" s="211"/>
      <c r="CT11" s="195"/>
      <c r="CU11" s="198"/>
      <c r="CV11" s="200"/>
      <c r="CW11" s="200"/>
      <c r="CX11" s="202"/>
      <c r="CY11" s="198"/>
      <c r="CZ11" s="198"/>
      <c r="DA11" s="198"/>
      <c r="DB11" s="200"/>
      <c r="DC11" s="198"/>
      <c r="DD11" s="200"/>
      <c r="DE11" s="200"/>
      <c r="DF11" s="202"/>
      <c r="DG11" s="200"/>
      <c r="DH11" s="200"/>
      <c r="DI11" s="205"/>
      <c r="DJ11" s="208"/>
      <c r="DK11" s="211"/>
      <c r="DL11" s="195"/>
      <c r="DM11" s="198"/>
      <c r="DN11" s="200"/>
      <c r="DO11" s="200"/>
      <c r="DP11" s="202"/>
      <c r="DQ11" s="198"/>
      <c r="DR11" s="198"/>
      <c r="DS11" s="198"/>
      <c r="DT11" s="200"/>
      <c r="DU11" s="198"/>
      <c r="DV11" s="200"/>
      <c r="DW11" s="200"/>
      <c r="DX11" s="202"/>
      <c r="DY11" s="200"/>
      <c r="DZ11" s="200"/>
      <c r="EA11" s="205"/>
      <c r="EB11" s="208"/>
      <c r="EC11" s="211"/>
      <c r="ED11" s="195"/>
      <c r="EE11" s="198"/>
      <c r="EF11" s="200"/>
      <c r="EG11" s="200"/>
      <c r="EH11" s="202"/>
      <c r="EI11" s="198"/>
      <c r="EJ11" s="198"/>
      <c r="EK11" s="198"/>
      <c r="EL11" s="200"/>
      <c r="EM11" s="198"/>
      <c r="EN11" s="200"/>
      <c r="EO11" s="200"/>
      <c r="EP11" s="202"/>
      <c r="EQ11" s="200"/>
      <c r="ER11" s="200"/>
      <c r="ES11" s="205"/>
      <c r="ET11" s="208"/>
      <c r="EU11" s="211"/>
      <c r="EV11" s="195"/>
      <c r="EW11" s="198"/>
      <c r="EX11" s="200"/>
      <c r="EY11" s="200"/>
      <c r="EZ11" s="202"/>
      <c r="FA11" s="198"/>
      <c r="FB11" s="198"/>
      <c r="FC11" s="198"/>
      <c r="FD11" s="200"/>
      <c r="FE11" s="198"/>
      <c r="FF11" s="200"/>
      <c r="FG11" s="200"/>
      <c r="FH11" s="202"/>
      <c r="FI11" s="200"/>
      <c r="FJ11" s="200"/>
      <c r="FK11" s="205"/>
      <c r="FL11" s="208"/>
      <c r="FM11" s="211"/>
      <c r="FN11" s="195"/>
      <c r="FO11" s="198"/>
      <c r="FP11" s="200"/>
      <c r="FQ11" s="200"/>
      <c r="FR11" s="202"/>
      <c r="FS11" s="198"/>
      <c r="FT11" s="198"/>
      <c r="FU11" s="198"/>
      <c r="FV11" s="200"/>
      <c r="FW11" s="198"/>
      <c r="FX11" s="200"/>
      <c r="FY11" s="200"/>
      <c r="FZ11" s="202"/>
      <c r="GA11" s="200"/>
      <c r="GB11" s="200"/>
      <c r="GC11" s="205"/>
      <c r="GD11" s="208"/>
      <c r="GE11" s="211"/>
      <c r="GF11" s="195"/>
      <c r="GG11" s="198"/>
      <c r="GH11" s="200"/>
      <c r="GI11" s="200"/>
      <c r="GJ11" s="202"/>
      <c r="GK11" s="198"/>
      <c r="GL11" s="198"/>
      <c r="GM11" s="198"/>
      <c r="GN11" s="200"/>
      <c r="GO11" s="198"/>
      <c r="GP11" s="200"/>
      <c r="GQ11" s="200"/>
      <c r="GR11" s="202"/>
      <c r="GS11" s="200"/>
      <c r="GT11" s="200"/>
      <c r="GU11" s="205"/>
      <c r="GV11" s="208"/>
      <c r="GW11" s="211"/>
      <c r="GX11" s="195"/>
      <c r="GY11" s="198"/>
      <c r="GZ11" s="200"/>
      <c r="HA11" s="200"/>
      <c r="HB11" s="202"/>
      <c r="HC11" s="198"/>
      <c r="HD11" s="198"/>
      <c r="HE11" s="198"/>
      <c r="HF11" s="200"/>
      <c r="HG11" s="198"/>
      <c r="HH11" s="200"/>
      <c r="HI11" s="200"/>
      <c r="HJ11" s="202"/>
      <c r="HK11" s="200"/>
      <c r="HL11" s="200"/>
      <c r="HM11" s="205"/>
      <c r="HN11" s="208"/>
      <c r="HO11" s="211"/>
      <c r="HP11" s="195"/>
      <c r="HQ11" s="198"/>
      <c r="HR11" s="200"/>
      <c r="HS11" s="200"/>
      <c r="HT11" s="202"/>
      <c r="HU11" s="198"/>
      <c r="HV11" s="198"/>
      <c r="HW11" s="198"/>
      <c r="HX11" s="200"/>
      <c r="HY11" s="198"/>
      <c r="HZ11" s="200"/>
      <c r="IA11" s="200"/>
      <c r="IB11" s="202"/>
      <c r="IC11" s="200"/>
      <c r="ID11" s="200"/>
      <c r="IE11" s="205"/>
      <c r="IF11" s="208"/>
      <c r="IG11" s="211"/>
      <c r="IH11" s="195"/>
      <c r="II11" s="198"/>
      <c r="IJ11" s="200"/>
      <c r="IK11" s="200"/>
      <c r="IL11" s="202"/>
      <c r="IM11" s="198"/>
      <c r="IN11" s="198"/>
      <c r="IO11" s="198"/>
      <c r="IP11" s="200"/>
      <c r="IQ11" s="198"/>
      <c r="IR11" s="200"/>
      <c r="IS11" s="200"/>
      <c r="IT11" s="202"/>
      <c r="IU11" s="200"/>
      <c r="IV11" s="200"/>
      <c r="IW11" s="205"/>
      <c r="IX11" s="208"/>
      <c r="IY11" s="211"/>
      <c r="IZ11" s="195"/>
      <c r="JA11" s="198"/>
      <c r="JB11" s="200"/>
      <c r="JC11" s="200"/>
      <c r="JD11" s="202"/>
      <c r="JE11" s="198"/>
      <c r="JF11" s="198"/>
      <c r="JG11" s="198"/>
      <c r="JH11" s="200"/>
      <c r="JI11" s="198"/>
      <c r="JJ11" s="200"/>
      <c r="JK11" s="200"/>
      <c r="JL11" s="202"/>
      <c r="JM11" s="200"/>
      <c r="JN11" s="200"/>
      <c r="JO11" s="205"/>
      <c r="JP11" s="208"/>
      <c r="JQ11" s="211"/>
      <c r="JR11" s="195"/>
      <c r="JS11" s="198"/>
      <c r="JT11" s="200"/>
      <c r="JU11" s="200"/>
      <c r="JV11" s="202"/>
      <c r="JW11" s="198"/>
      <c r="JX11" s="198"/>
      <c r="JY11" s="198"/>
      <c r="JZ11" s="200"/>
      <c r="KA11" s="198"/>
      <c r="KB11" s="200"/>
      <c r="KC11" s="200"/>
      <c r="KD11" s="202"/>
      <c r="KE11" s="200"/>
      <c r="KF11" s="200"/>
      <c r="KG11" s="205"/>
      <c r="KH11" s="208"/>
      <c r="KI11" s="211"/>
      <c r="KJ11" s="195"/>
      <c r="KK11" s="198"/>
      <c r="KL11" s="200"/>
      <c r="KM11" s="200"/>
      <c r="KN11" s="202"/>
      <c r="KO11" s="198"/>
      <c r="KP11" s="198"/>
      <c r="KQ11" s="198"/>
      <c r="KR11" s="200"/>
      <c r="KS11" s="198"/>
      <c r="KT11" s="200"/>
      <c r="KU11" s="200"/>
      <c r="KV11" s="202"/>
      <c r="KW11" s="200"/>
      <c r="KX11" s="200"/>
      <c r="KY11" s="205"/>
      <c r="KZ11" s="208"/>
      <c r="LA11" s="211"/>
      <c r="LB11" s="195"/>
      <c r="LC11" s="198"/>
      <c r="LD11" s="200"/>
      <c r="LE11" s="200"/>
      <c r="LF11" s="202"/>
      <c r="LG11" s="198"/>
      <c r="LH11" s="198"/>
      <c r="LI11" s="198"/>
      <c r="LJ11" s="200"/>
      <c r="LK11" s="198"/>
      <c r="LL11" s="200"/>
      <c r="LM11" s="200"/>
      <c r="LN11" s="202"/>
      <c r="LO11" s="200"/>
      <c r="LP11" s="200"/>
      <c r="LQ11" s="205"/>
      <c r="LR11" s="208"/>
      <c r="LS11" s="211"/>
      <c r="LT11" s="195"/>
      <c r="LU11" s="198"/>
      <c r="LV11" s="200"/>
      <c r="LW11" s="200"/>
      <c r="LX11" s="202"/>
      <c r="LY11" s="198"/>
      <c r="LZ11" s="198"/>
      <c r="MA11" s="198"/>
      <c r="MB11" s="200"/>
      <c r="MC11" s="198"/>
      <c r="MD11" s="200"/>
      <c r="ME11" s="200"/>
      <c r="MF11" s="202"/>
      <c r="MG11" s="200"/>
      <c r="MH11" s="200"/>
      <c r="MI11" s="205"/>
      <c r="MJ11" s="208"/>
      <c r="MK11" s="211"/>
      <c r="ML11" s="195"/>
      <c r="MM11" s="198"/>
      <c r="MN11" s="200"/>
      <c r="MO11" s="200"/>
      <c r="MP11" s="202"/>
      <c r="MQ11" s="198"/>
      <c r="MR11" s="198"/>
      <c r="MS11" s="198"/>
      <c r="MT11" s="200"/>
      <c r="MU11" s="198"/>
      <c r="MV11" s="200"/>
      <c r="MW11" s="200"/>
      <c r="MX11" s="202"/>
      <c r="MY11" s="200"/>
      <c r="MZ11" s="200"/>
      <c r="NA11" s="205"/>
      <c r="NB11" s="208"/>
      <c r="NC11" s="211"/>
      <c r="ND11" s="195"/>
      <c r="NE11" s="198"/>
      <c r="NF11" s="200"/>
      <c r="NG11" s="200"/>
      <c r="NH11" s="202"/>
      <c r="NI11" s="198"/>
      <c r="NJ11" s="198"/>
      <c r="NK11" s="198"/>
      <c r="NL11" s="200"/>
      <c r="NM11" s="198"/>
      <c r="NN11" s="200"/>
      <c r="NO11" s="200"/>
      <c r="NP11" s="202"/>
      <c r="NQ11" s="200"/>
      <c r="NR11" s="200"/>
      <c r="NS11" s="205"/>
      <c r="NT11" s="208"/>
      <c r="NU11" s="211"/>
      <c r="NV11" s="195"/>
      <c r="NW11" s="198"/>
      <c r="NX11" s="200"/>
      <c r="NY11" s="200"/>
      <c r="NZ11" s="202"/>
      <c r="OA11" s="198"/>
      <c r="OB11" s="198"/>
      <c r="OC11" s="198"/>
      <c r="OD11" s="200"/>
      <c r="OE11" s="198"/>
      <c r="OF11" s="200"/>
      <c r="OG11" s="200"/>
      <c r="OH11" s="202"/>
      <c r="OI11" s="200"/>
      <c r="OJ11" s="200"/>
      <c r="OK11" s="205"/>
      <c r="OL11" s="208"/>
      <c r="OM11" s="211"/>
      <c r="ON11" s="195"/>
      <c r="OO11" s="198"/>
      <c r="OP11" s="200"/>
      <c r="OQ11" s="200"/>
      <c r="OR11" s="202"/>
      <c r="OS11" s="198"/>
      <c r="OT11" s="198"/>
      <c r="OU11" s="198"/>
      <c r="OV11" s="200"/>
      <c r="OW11" s="198"/>
      <c r="OX11" s="200"/>
      <c r="OY11" s="200"/>
      <c r="OZ11" s="202"/>
      <c r="PA11" s="200"/>
      <c r="PB11" s="200"/>
      <c r="PC11" s="205"/>
      <c r="PD11" s="208"/>
      <c r="PE11" s="211"/>
      <c r="PF11" s="195"/>
      <c r="PG11" s="198"/>
      <c r="PH11" s="200"/>
      <c r="PI11" s="200"/>
      <c r="PJ11" s="202"/>
      <c r="PK11" s="198"/>
      <c r="PL11" s="198"/>
      <c r="PM11" s="198"/>
      <c r="PN11" s="200"/>
      <c r="PO11" s="198"/>
      <c r="PP11" s="200"/>
      <c r="PQ11" s="200"/>
      <c r="PR11" s="202"/>
      <c r="PS11" s="200"/>
      <c r="PT11" s="200"/>
      <c r="PU11" s="205"/>
      <c r="PV11" s="208"/>
      <c r="PW11" s="211"/>
      <c r="PX11" s="195"/>
      <c r="PY11" s="198"/>
      <c r="PZ11" s="200"/>
      <c r="QA11" s="200"/>
      <c r="QB11" s="202"/>
      <c r="QC11" s="198"/>
      <c r="QD11" s="198"/>
      <c r="QE11" s="198"/>
      <c r="QF11" s="200"/>
      <c r="QG11" s="198"/>
      <c r="QH11" s="200"/>
      <c r="QI11" s="200"/>
      <c r="QJ11" s="202"/>
      <c r="QK11" s="200"/>
      <c r="QL11" s="200"/>
      <c r="QM11" s="205"/>
      <c r="QN11" s="208"/>
      <c r="QO11" s="211"/>
      <c r="QP11" s="195"/>
      <c r="QQ11" s="198"/>
      <c r="QR11" s="200"/>
      <c r="QS11" s="200"/>
      <c r="QT11" s="202"/>
      <c r="QU11" s="198"/>
      <c r="QV11" s="198"/>
      <c r="QW11" s="198"/>
      <c r="QX11" s="200"/>
      <c r="QY11" s="198"/>
      <c r="QZ11" s="200"/>
      <c r="RA11" s="200"/>
      <c r="RB11" s="202"/>
      <c r="RC11" s="200"/>
      <c r="RD11" s="200"/>
      <c r="RE11" s="205"/>
      <c r="RF11" s="208"/>
      <c r="RG11" s="211"/>
      <c r="RH11" s="195"/>
      <c r="RI11" s="198"/>
      <c r="RJ11" s="200"/>
      <c r="RK11" s="200"/>
      <c r="RL11" s="202"/>
      <c r="RM11" s="198"/>
      <c r="RN11" s="198"/>
      <c r="RO11" s="198"/>
      <c r="RP11" s="200"/>
      <c r="RQ11" s="198"/>
      <c r="RR11" s="200"/>
      <c r="RS11" s="200"/>
      <c r="RT11" s="202"/>
      <c r="RU11" s="200"/>
      <c r="RV11" s="200"/>
      <c r="RW11" s="205"/>
      <c r="RX11" s="208"/>
      <c r="RY11" s="211"/>
      <c r="RZ11" s="195"/>
      <c r="SA11" s="198"/>
      <c r="SB11" s="200"/>
      <c r="SC11" s="200"/>
      <c r="SD11" s="202"/>
      <c r="SE11" s="198"/>
      <c r="SF11" s="198"/>
      <c r="SG11" s="198"/>
      <c r="SH11" s="200"/>
      <c r="SI11" s="198"/>
      <c r="SJ11" s="200"/>
      <c r="SK11" s="200"/>
      <c r="SL11" s="202"/>
      <c r="SM11" s="200"/>
      <c r="SN11" s="200"/>
      <c r="SO11" s="205"/>
      <c r="SP11" s="208"/>
      <c r="SQ11" s="211"/>
      <c r="SR11" s="195"/>
      <c r="SS11" s="198"/>
      <c r="ST11" s="200"/>
      <c r="SU11" s="200"/>
      <c r="SV11" s="202"/>
      <c r="SW11" s="198"/>
      <c r="SX11" s="198"/>
      <c r="SY11" s="198"/>
      <c r="SZ11" s="200"/>
      <c r="TA11" s="198"/>
      <c r="TB11" s="200"/>
      <c r="TC11" s="200"/>
      <c r="TD11" s="202"/>
      <c r="TE11" s="200"/>
      <c r="TF11" s="200"/>
      <c r="TG11" s="205"/>
      <c r="TH11" s="208"/>
      <c r="TI11" s="211"/>
      <c r="TJ11" s="195"/>
      <c r="TK11" s="198"/>
      <c r="TL11" s="200"/>
      <c r="TM11" s="200"/>
      <c r="TN11" s="202"/>
      <c r="TO11" s="198"/>
      <c r="TP11" s="198"/>
      <c r="TQ11" s="198"/>
      <c r="TR11" s="200"/>
      <c r="TS11" s="198"/>
      <c r="TT11" s="200"/>
      <c r="TU11" s="200"/>
      <c r="TV11" s="202"/>
      <c r="TW11" s="200"/>
      <c r="TX11" s="200"/>
      <c r="TY11" s="205"/>
      <c r="TZ11" s="208"/>
      <c r="UA11" s="211"/>
      <c r="UB11" s="195"/>
      <c r="UC11" s="198"/>
      <c r="UD11" s="200"/>
      <c r="UE11" s="200"/>
      <c r="UF11" s="202"/>
      <c r="UG11" s="198"/>
      <c r="UH11" s="198"/>
      <c r="UI11" s="198"/>
      <c r="UJ11" s="200"/>
      <c r="UK11" s="198"/>
      <c r="UL11" s="200"/>
      <c r="UM11" s="200"/>
      <c r="UN11" s="202"/>
      <c r="UO11" s="200"/>
      <c r="UP11" s="200"/>
      <c r="UQ11" s="205"/>
      <c r="UR11" s="208"/>
      <c r="US11" s="211"/>
      <c r="UT11" s="195"/>
      <c r="UU11" s="198"/>
      <c r="UV11" s="200"/>
      <c r="UW11" s="200"/>
      <c r="UX11" s="202"/>
      <c r="UY11" s="198"/>
      <c r="UZ11" s="198"/>
      <c r="VA11" s="198"/>
      <c r="VB11" s="200"/>
      <c r="VC11" s="198"/>
      <c r="VD11" s="200"/>
      <c r="VE11" s="200"/>
      <c r="VF11" s="202"/>
      <c r="VG11" s="200"/>
      <c r="VH11" s="200"/>
      <c r="VI11" s="205"/>
      <c r="VJ11" s="208"/>
      <c r="VK11" s="211"/>
      <c r="VL11" s="195"/>
      <c r="VM11" s="198"/>
      <c r="VN11" s="200"/>
      <c r="VO11" s="200"/>
      <c r="VP11" s="202"/>
      <c r="VQ11" s="198"/>
      <c r="VR11" s="198"/>
      <c r="VS11" s="198"/>
      <c r="VT11" s="200"/>
      <c r="VU11" s="198"/>
      <c r="VV11" s="200"/>
      <c r="VW11" s="200"/>
      <c r="VX11" s="202"/>
      <c r="VY11" s="200"/>
      <c r="VZ11" s="200"/>
      <c r="WA11" s="205"/>
      <c r="WB11" s="208"/>
      <c r="WC11" s="211"/>
      <c r="WD11" s="195"/>
      <c r="WE11" s="198"/>
      <c r="WF11" s="200"/>
      <c r="WG11" s="200"/>
      <c r="WH11" s="202"/>
      <c r="WI11" s="198"/>
      <c r="WJ11" s="198"/>
      <c r="WK11" s="198"/>
      <c r="WL11" s="200"/>
      <c r="WM11" s="198"/>
      <c r="WN11" s="200"/>
      <c r="WO11" s="200"/>
      <c r="WP11" s="202"/>
      <c r="WQ11" s="200"/>
      <c r="WR11" s="200"/>
      <c r="WS11" s="205"/>
      <c r="WT11" s="208"/>
      <c r="WU11" s="211"/>
      <c r="WV11" s="195"/>
      <c r="WW11" s="198"/>
      <c r="WX11" s="200"/>
      <c r="WY11" s="200"/>
      <c r="WZ11" s="202"/>
      <c r="XA11" s="198"/>
      <c r="XB11" s="198"/>
      <c r="XC11" s="198"/>
      <c r="XD11" s="200"/>
      <c r="XE11" s="198"/>
      <c r="XF11" s="200"/>
      <c r="XG11" s="200"/>
      <c r="XH11" s="202"/>
      <c r="XI11" s="200"/>
      <c r="XJ11" s="200"/>
      <c r="XK11" s="205"/>
      <c r="XL11" s="208"/>
      <c r="XM11" s="211"/>
      <c r="XN11" s="195"/>
      <c r="XO11" s="198"/>
      <c r="XP11" s="200"/>
      <c r="XQ11" s="200"/>
      <c r="XR11" s="202"/>
      <c r="XS11" s="198"/>
      <c r="XT11" s="198"/>
      <c r="XU11" s="198"/>
      <c r="XV11" s="200"/>
      <c r="XW11" s="198"/>
      <c r="XX11" s="200"/>
      <c r="XY11" s="200"/>
      <c r="XZ11" s="202"/>
      <c r="YA11" s="200"/>
      <c r="YB11" s="200"/>
      <c r="YC11" s="205"/>
      <c r="YD11" s="208"/>
      <c r="YE11" s="211"/>
      <c r="YF11" s="195"/>
      <c r="YG11" s="198"/>
      <c r="YH11" s="200"/>
      <c r="YI11" s="200"/>
      <c r="YJ11" s="202"/>
      <c r="YK11" s="198"/>
      <c r="YL11" s="198"/>
      <c r="YM11" s="198"/>
      <c r="YN11" s="200"/>
      <c r="YO11" s="198"/>
      <c r="YP11" s="200"/>
      <c r="YQ11" s="200"/>
      <c r="YR11" s="202"/>
      <c r="YS11" s="200"/>
      <c r="YT11" s="200"/>
      <c r="YU11" s="205"/>
      <c r="YV11" s="208"/>
      <c r="YW11" s="211"/>
      <c r="YX11" s="195"/>
      <c r="YY11" s="198"/>
      <c r="YZ11" s="200"/>
      <c r="ZA11" s="200"/>
      <c r="ZB11" s="202"/>
      <c r="ZC11" s="198"/>
      <c r="ZD11" s="198"/>
      <c r="ZE11" s="198"/>
      <c r="ZF11" s="200"/>
      <c r="ZG11" s="198"/>
      <c r="ZH11" s="200"/>
      <c r="ZI11" s="200"/>
      <c r="ZJ11" s="202"/>
      <c r="ZK11" s="200"/>
      <c r="ZL11" s="200"/>
      <c r="ZM11" s="205"/>
      <c r="ZN11" s="208"/>
      <c r="ZO11" s="211"/>
      <c r="ZP11" s="195"/>
      <c r="ZQ11" s="198"/>
      <c r="ZR11" s="200"/>
      <c r="ZS11" s="200"/>
      <c r="ZT11" s="202"/>
      <c r="ZU11" s="198"/>
      <c r="ZV11" s="198"/>
      <c r="ZW11" s="198"/>
      <c r="ZX11" s="200"/>
      <c r="ZY11" s="198"/>
      <c r="ZZ11" s="200"/>
      <c r="AAA11" s="200"/>
      <c r="AAB11" s="202"/>
      <c r="AAC11" s="200"/>
      <c r="AAD11" s="200"/>
      <c r="AAE11" s="205"/>
      <c r="AAF11" s="208"/>
      <c r="AAG11" s="211"/>
      <c r="AAH11" s="195"/>
      <c r="AAI11" s="198"/>
      <c r="AAJ11" s="200"/>
      <c r="AAK11" s="200"/>
      <c r="AAL11" s="202"/>
      <c r="AAM11" s="198"/>
      <c r="AAN11" s="198"/>
      <c r="AAO11" s="198"/>
      <c r="AAP11" s="200"/>
      <c r="AAQ11" s="198"/>
      <c r="AAR11" s="200"/>
      <c r="AAS11" s="200"/>
      <c r="AAT11" s="202"/>
      <c r="AAU11" s="200"/>
      <c r="AAV11" s="200"/>
      <c r="AAW11" s="205"/>
      <c r="AAX11" s="208"/>
      <c r="AAY11" s="211"/>
      <c r="AAZ11" s="195"/>
      <c r="ABA11" s="198"/>
      <c r="ABB11" s="200"/>
      <c r="ABC11" s="200"/>
      <c r="ABD11" s="202"/>
      <c r="ABE11" s="198"/>
      <c r="ABF11" s="198"/>
      <c r="ABG11" s="198"/>
      <c r="ABH11" s="200"/>
      <c r="ABI11" s="198"/>
      <c r="ABJ11" s="200"/>
      <c r="ABK11" s="200"/>
      <c r="ABL11" s="202"/>
      <c r="ABM11" s="200"/>
      <c r="ABN11" s="200"/>
      <c r="ABO11" s="205"/>
      <c r="ABP11" s="208"/>
      <c r="ABQ11" s="211"/>
      <c r="ABR11" s="195"/>
      <c r="ABS11" s="198"/>
      <c r="ABT11" s="200"/>
      <c r="ABU11" s="200"/>
      <c r="ABV11" s="202"/>
      <c r="ABW11" s="198"/>
      <c r="ABX11" s="198"/>
      <c r="ABY11" s="198"/>
      <c r="ABZ11" s="200"/>
      <c r="ACA11" s="198"/>
      <c r="ACB11" s="200"/>
      <c r="ACC11" s="200"/>
      <c r="ACD11" s="202"/>
      <c r="ACE11" s="200"/>
      <c r="ACF11" s="200"/>
      <c r="ACG11" s="205"/>
      <c r="ACH11" s="208"/>
      <c r="ACI11" s="211"/>
      <c r="ACJ11" s="195"/>
      <c r="ACK11" s="198"/>
      <c r="ACL11" s="200"/>
      <c r="ACM11" s="200"/>
      <c r="ACN11" s="202"/>
      <c r="ACO11" s="198"/>
      <c r="ACP11" s="198"/>
      <c r="ACQ11" s="198"/>
      <c r="ACR11" s="200"/>
      <c r="ACS11" s="198"/>
      <c r="ACT11" s="200"/>
      <c r="ACU11" s="200"/>
      <c r="ACV11" s="202"/>
      <c r="ACW11" s="200"/>
      <c r="ACX11" s="200"/>
      <c r="ACY11" s="205"/>
      <c r="ACZ11" s="208"/>
      <c r="ADA11" s="211"/>
      <c r="ADB11" s="195"/>
      <c r="ADC11" s="198"/>
      <c r="ADD11" s="200"/>
      <c r="ADE11" s="200"/>
      <c r="ADF11" s="202"/>
      <c r="ADG11" s="198"/>
      <c r="ADH11" s="198"/>
      <c r="ADI11" s="198"/>
      <c r="ADJ11" s="200"/>
      <c r="ADK11" s="198"/>
      <c r="ADL11" s="200"/>
      <c r="ADM11" s="200"/>
      <c r="ADN11" s="202"/>
      <c r="ADO11" s="200"/>
      <c r="ADP11" s="200"/>
      <c r="ADQ11" s="205"/>
      <c r="ADR11" s="208"/>
      <c r="ADS11" s="211"/>
      <c r="ADT11" s="195"/>
      <c r="ADU11" s="198"/>
      <c r="ADV11" s="200"/>
      <c r="ADW11" s="200"/>
      <c r="ADX11" s="202"/>
      <c r="ADY11" s="198"/>
      <c r="ADZ11" s="198"/>
      <c r="AEA11" s="198"/>
      <c r="AEB11" s="200"/>
      <c r="AEC11" s="198"/>
      <c r="AED11" s="200"/>
      <c r="AEE11" s="200"/>
      <c r="AEF11" s="202"/>
      <c r="AEG11" s="200"/>
      <c r="AEH11" s="200"/>
      <c r="AEI11" s="205"/>
      <c r="AEJ11" s="208"/>
      <c r="AEK11" s="211"/>
      <c r="AEL11" s="195"/>
      <c r="AEM11" s="198"/>
      <c r="AEN11" s="200"/>
      <c r="AEO11" s="200"/>
      <c r="AEP11" s="202"/>
      <c r="AEQ11" s="198"/>
      <c r="AER11" s="198"/>
      <c r="AES11" s="198"/>
      <c r="AET11" s="200"/>
      <c r="AEU11" s="198"/>
      <c r="AEV11" s="200"/>
      <c r="AEW11" s="200"/>
      <c r="AEX11" s="202"/>
      <c r="AEY11" s="200"/>
      <c r="AEZ11" s="200"/>
      <c r="AFA11" s="205"/>
      <c r="AFB11" s="208"/>
      <c r="AFC11" s="211"/>
      <c r="AFD11" s="195"/>
      <c r="AFE11" s="198"/>
      <c r="AFF11" s="200"/>
      <c r="AFG11" s="200"/>
      <c r="AFH11" s="202"/>
      <c r="AFI11" s="198"/>
      <c r="AFJ11" s="198"/>
      <c r="AFK11" s="198"/>
      <c r="AFL11" s="200"/>
      <c r="AFM11" s="198"/>
      <c r="AFN11" s="200"/>
      <c r="AFO11" s="200"/>
      <c r="AFP11" s="202"/>
      <c r="AFQ11" s="200"/>
      <c r="AFR11" s="200"/>
      <c r="AFS11" s="205"/>
      <c r="AFT11" s="208"/>
      <c r="AFU11" s="211"/>
      <c r="AFV11" s="195"/>
      <c r="AFW11" s="198"/>
      <c r="AFX11" s="200"/>
      <c r="AFY11" s="200"/>
      <c r="AFZ11" s="202"/>
      <c r="AGA11" s="198"/>
      <c r="AGB11" s="198"/>
      <c r="AGC11" s="198"/>
      <c r="AGD11" s="200"/>
      <c r="AGE11" s="198"/>
      <c r="AGF11" s="200"/>
      <c r="AGG11" s="200"/>
      <c r="AGH11" s="202"/>
      <c r="AGI11" s="200"/>
      <c r="AGJ11" s="200"/>
      <c r="AGK11" s="205"/>
      <c r="AGL11" s="208"/>
      <c r="AGM11" s="211"/>
      <c r="AGN11" s="195"/>
      <c r="AGO11" s="198"/>
      <c r="AGP11" s="200"/>
      <c r="AGQ11" s="200"/>
      <c r="AGR11" s="202"/>
      <c r="AGS11" s="198"/>
      <c r="AGT11" s="198"/>
      <c r="AGU11" s="198"/>
      <c r="AGV11" s="200"/>
      <c r="AGW11" s="198"/>
      <c r="AGX11" s="200"/>
      <c r="AGY11" s="200"/>
      <c r="AGZ11" s="202"/>
      <c r="AHA11" s="200"/>
      <c r="AHB11" s="200"/>
      <c r="AHC11" s="205"/>
      <c r="AHD11" s="208"/>
      <c r="AHE11" s="211"/>
      <c r="AHF11" s="195"/>
      <c r="AHG11" s="198"/>
      <c r="AHH11" s="200"/>
      <c r="AHI11" s="200"/>
      <c r="AHJ11" s="202"/>
      <c r="AHK11" s="198"/>
      <c r="AHL11" s="198"/>
      <c r="AHM11" s="198"/>
      <c r="AHN11" s="200"/>
      <c r="AHO11" s="198"/>
      <c r="AHP11" s="200"/>
      <c r="AHQ11" s="200"/>
      <c r="AHR11" s="202"/>
      <c r="AHS11" s="200"/>
      <c r="AHT11" s="200"/>
      <c r="AHU11" s="205"/>
      <c r="AHV11" s="208"/>
      <c r="AHW11" s="211"/>
      <c r="AHX11" s="195"/>
      <c r="AHY11" s="198"/>
      <c r="AHZ11" s="200"/>
      <c r="AIA11" s="200"/>
      <c r="AIB11" s="202"/>
      <c r="AIC11" s="198"/>
      <c r="AID11" s="198"/>
      <c r="AIE11" s="198"/>
      <c r="AIF11" s="200"/>
      <c r="AIG11" s="198"/>
      <c r="AIH11" s="200"/>
      <c r="AII11" s="200"/>
      <c r="AIJ11" s="202"/>
      <c r="AIK11" s="200"/>
      <c r="AIL11" s="200"/>
      <c r="AIM11" s="205"/>
      <c r="AIN11" s="208"/>
      <c r="AIO11" s="211"/>
      <c r="AIP11" s="195"/>
      <c r="AIQ11" s="198"/>
      <c r="AIR11" s="200"/>
      <c r="AIS11" s="200"/>
      <c r="AIT11" s="202"/>
      <c r="AIU11" s="198"/>
      <c r="AIV11" s="198"/>
      <c r="AIW11" s="198"/>
      <c r="AIX11" s="200"/>
      <c r="AIY11" s="198"/>
      <c r="AIZ11" s="200"/>
      <c r="AJA11" s="200"/>
      <c r="AJB11" s="202"/>
      <c r="AJC11" s="200"/>
      <c r="AJD11" s="200"/>
      <c r="AJE11" s="205"/>
      <c r="AJF11" s="208"/>
      <c r="AJG11" s="211"/>
      <c r="AJH11" s="195"/>
      <c r="AJI11" s="198"/>
      <c r="AJJ11" s="200"/>
      <c r="AJK11" s="200"/>
      <c r="AJL11" s="202"/>
      <c r="AJM11" s="198"/>
      <c r="AJN11" s="198"/>
      <c r="AJO11" s="198"/>
      <c r="AJP11" s="200"/>
      <c r="AJQ11" s="198"/>
      <c r="AJR11" s="200"/>
      <c r="AJS11" s="200"/>
      <c r="AJT11" s="202"/>
      <c r="AJU11" s="200"/>
      <c r="AJV11" s="200"/>
      <c r="AJW11" s="205"/>
      <c r="AJX11" s="208"/>
      <c r="AJY11" s="211"/>
      <c r="AJZ11" s="195"/>
      <c r="AKA11" s="198"/>
      <c r="AKB11" s="200"/>
      <c r="AKC11" s="200"/>
      <c r="AKD11" s="202"/>
      <c r="AKE11" s="198"/>
      <c r="AKF11" s="198"/>
      <c r="AKG11" s="198"/>
      <c r="AKH11" s="200"/>
      <c r="AKI11" s="198"/>
      <c r="AKJ11" s="200"/>
      <c r="AKK11" s="200"/>
      <c r="AKL11" s="202"/>
      <c r="AKM11" s="200"/>
      <c r="AKN11" s="200"/>
      <c r="AKO11" s="205"/>
      <c r="AKP11" s="208"/>
      <c r="AKQ11" s="211"/>
      <c r="AKR11" s="195"/>
      <c r="AKS11" s="198"/>
      <c r="AKT11" s="200"/>
      <c r="AKU11" s="200"/>
      <c r="AKV11" s="202"/>
      <c r="AKW11" s="198"/>
      <c r="AKX11" s="198"/>
      <c r="AKY11" s="198"/>
      <c r="AKZ11" s="200"/>
      <c r="ALA11" s="198"/>
      <c r="ALB11" s="200"/>
      <c r="ALC11" s="200"/>
      <c r="ALD11" s="202"/>
      <c r="ALE11" s="200"/>
      <c r="ALF11" s="200"/>
      <c r="ALG11" s="205"/>
      <c r="ALH11" s="208"/>
      <c r="ALI11" s="211"/>
      <c r="ALJ11" s="195"/>
      <c r="ALK11" s="198"/>
      <c r="ALL11" s="200"/>
      <c r="ALM11" s="200"/>
      <c r="ALN11" s="202"/>
      <c r="ALO11" s="198"/>
      <c r="ALP11" s="198"/>
      <c r="ALQ11" s="198"/>
      <c r="ALR11" s="200"/>
      <c r="ALS11" s="198"/>
      <c r="ALT11" s="200"/>
      <c r="ALU11" s="200"/>
      <c r="ALV11" s="202"/>
      <c r="ALW11" s="200"/>
      <c r="ALX11" s="200"/>
      <c r="ALY11" s="205"/>
      <c r="ALZ11" s="208"/>
      <c r="AMA11" s="211"/>
      <c r="AMB11" s="195"/>
      <c r="AMC11" s="198"/>
      <c r="AMD11" s="200"/>
      <c r="AME11" s="200"/>
      <c r="AMF11" s="202"/>
      <c r="AMG11" s="198"/>
      <c r="AMH11" s="198"/>
      <c r="AMI11" s="198"/>
      <c r="AMJ11" s="200"/>
      <c r="AMK11" s="198"/>
      <c r="AML11" s="200"/>
      <c r="AMM11" s="200"/>
      <c r="AMN11" s="202"/>
      <c r="AMO11" s="200"/>
      <c r="AMP11" s="200"/>
      <c r="AMQ11" s="205"/>
      <c r="AMR11" s="208"/>
      <c r="AMS11" s="211"/>
      <c r="AMT11" s="195"/>
      <c r="AMU11" s="198"/>
      <c r="AMV11" s="200"/>
      <c r="AMW11" s="200"/>
      <c r="AMX11" s="202"/>
      <c r="AMY11" s="198"/>
      <c r="AMZ11" s="198"/>
      <c r="ANA11" s="198"/>
      <c r="ANB11" s="200"/>
      <c r="ANC11" s="198"/>
      <c r="AND11" s="200"/>
      <c r="ANE11" s="200"/>
      <c r="ANF11" s="202"/>
      <c r="ANG11" s="200"/>
      <c r="ANH11" s="200"/>
      <c r="ANI11" s="205"/>
      <c r="ANJ11" s="208"/>
      <c r="ANK11" s="211"/>
    </row>
    <row r="12" spans="1:1051" ht="15.75" thickBot="1" x14ac:dyDescent="0.3">
      <c r="A12" s="5"/>
      <c r="B12" s="221"/>
      <c r="C12" s="224"/>
      <c r="D12" s="27"/>
      <c r="E12" s="28"/>
      <c r="F12" s="201"/>
      <c r="G12" s="201"/>
      <c r="H12" s="196"/>
      <c r="I12" s="199"/>
      <c r="J12" s="201"/>
      <c r="K12" s="201"/>
      <c r="L12" s="203"/>
      <c r="M12" s="199"/>
      <c r="N12" s="199"/>
      <c r="O12" s="199"/>
      <c r="P12" s="201"/>
      <c r="Q12" s="199"/>
      <c r="R12" s="201"/>
      <c r="S12" s="201"/>
      <c r="T12" s="203"/>
      <c r="U12" s="201"/>
      <c r="V12" s="201"/>
      <c r="W12" s="206"/>
      <c r="X12" s="209"/>
      <c r="Y12" s="212"/>
      <c r="Z12" s="196"/>
      <c r="AA12" s="199"/>
      <c r="AB12" s="201"/>
      <c r="AC12" s="201"/>
      <c r="AD12" s="203"/>
      <c r="AE12" s="199"/>
      <c r="AF12" s="199"/>
      <c r="AG12" s="199"/>
      <c r="AH12" s="201"/>
      <c r="AI12" s="199"/>
      <c r="AJ12" s="201"/>
      <c r="AK12" s="201"/>
      <c r="AL12" s="203"/>
      <c r="AM12" s="201"/>
      <c r="AN12" s="201"/>
      <c r="AO12" s="206"/>
      <c r="AP12" s="209"/>
      <c r="AQ12" s="212"/>
      <c r="AR12" s="196"/>
      <c r="AS12" s="199"/>
      <c r="AT12" s="201"/>
      <c r="AU12" s="201"/>
      <c r="AV12" s="203"/>
      <c r="AW12" s="199"/>
      <c r="AX12" s="199"/>
      <c r="AY12" s="199"/>
      <c r="AZ12" s="201"/>
      <c r="BA12" s="199"/>
      <c r="BB12" s="201"/>
      <c r="BC12" s="201"/>
      <c r="BD12" s="203"/>
      <c r="BE12" s="201"/>
      <c r="BF12" s="201"/>
      <c r="BG12" s="206"/>
      <c r="BH12" s="209"/>
      <c r="BI12" s="212"/>
      <c r="BJ12" s="196"/>
      <c r="BK12" s="199"/>
      <c r="BL12" s="201"/>
      <c r="BM12" s="201"/>
      <c r="BN12" s="203"/>
      <c r="BO12" s="199"/>
      <c r="BP12" s="199"/>
      <c r="BQ12" s="199"/>
      <c r="BR12" s="201"/>
      <c r="BS12" s="199"/>
      <c r="BT12" s="201"/>
      <c r="BU12" s="201"/>
      <c r="BV12" s="203"/>
      <c r="BW12" s="201"/>
      <c r="BX12" s="201"/>
      <c r="BY12" s="206"/>
      <c r="BZ12" s="209"/>
      <c r="CA12" s="212"/>
      <c r="CB12" s="196"/>
      <c r="CC12" s="199"/>
      <c r="CD12" s="201"/>
      <c r="CE12" s="201"/>
      <c r="CF12" s="203"/>
      <c r="CG12" s="199"/>
      <c r="CH12" s="199"/>
      <c r="CI12" s="199"/>
      <c r="CJ12" s="201"/>
      <c r="CK12" s="199"/>
      <c r="CL12" s="201"/>
      <c r="CM12" s="201"/>
      <c r="CN12" s="203"/>
      <c r="CO12" s="201"/>
      <c r="CP12" s="201"/>
      <c r="CQ12" s="206"/>
      <c r="CR12" s="209"/>
      <c r="CS12" s="212"/>
      <c r="CT12" s="196"/>
      <c r="CU12" s="199"/>
      <c r="CV12" s="201"/>
      <c r="CW12" s="201"/>
      <c r="CX12" s="203"/>
      <c r="CY12" s="199"/>
      <c r="CZ12" s="199"/>
      <c r="DA12" s="199"/>
      <c r="DB12" s="201"/>
      <c r="DC12" s="199"/>
      <c r="DD12" s="201"/>
      <c r="DE12" s="201"/>
      <c r="DF12" s="203"/>
      <c r="DG12" s="201"/>
      <c r="DH12" s="201"/>
      <c r="DI12" s="206"/>
      <c r="DJ12" s="209"/>
      <c r="DK12" s="212"/>
      <c r="DL12" s="196"/>
      <c r="DM12" s="199"/>
      <c r="DN12" s="201"/>
      <c r="DO12" s="201"/>
      <c r="DP12" s="203"/>
      <c r="DQ12" s="199"/>
      <c r="DR12" s="199"/>
      <c r="DS12" s="199"/>
      <c r="DT12" s="201"/>
      <c r="DU12" s="199"/>
      <c r="DV12" s="201"/>
      <c r="DW12" s="201"/>
      <c r="DX12" s="203"/>
      <c r="DY12" s="201"/>
      <c r="DZ12" s="201"/>
      <c r="EA12" s="206"/>
      <c r="EB12" s="209"/>
      <c r="EC12" s="212"/>
      <c r="ED12" s="196"/>
      <c r="EE12" s="199"/>
      <c r="EF12" s="201"/>
      <c r="EG12" s="201"/>
      <c r="EH12" s="203"/>
      <c r="EI12" s="199"/>
      <c r="EJ12" s="199"/>
      <c r="EK12" s="199"/>
      <c r="EL12" s="201"/>
      <c r="EM12" s="199"/>
      <c r="EN12" s="201"/>
      <c r="EO12" s="201"/>
      <c r="EP12" s="203"/>
      <c r="EQ12" s="201"/>
      <c r="ER12" s="201"/>
      <c r="ES12" s="206"/>
      <c r="ET12" s="209"/>
      <c r="EU12" s="212"/>
      <c r="EV12" s="196"/>
      <c r="EW12" s="199"/>
      <c r="EX12" s="201"/>
      <c r="EY12" s="201"/>
      <c r="EZ12" s="203"/>
      <c r="FA12" s="199"/>
      <c r="FB12" s="199"/>
      <c r="FC12" s="199"/>
      <c r="FD12" s="201"/>
      <c r="FE12" s="199"/>
      <c r="FF12" s="201"/>
      <c r="FG12" s="201"/>
      <c r="FH12" s="203"/>
      <c r="FI12" s="201"/>
      <c r="FJ12" s="201"/>
      <c r="FK12" s="206"/>
      <c r="FL12" s="209"/>
      <c r="FM12" s="212"/>
      <c r="FN12" s="196"/>
      <c r="FO12" s="199"/>
      <c r="FP12" s="201"/>
      <c r="FQ12" s="201"/>
      <c r="FR12" s="203"/>
      <c r="FS12" s="199"/>
      <c r="FT12" s="199"/>
      <c r="FU12" s="199"/>
      <c r="FV12" s="201"/>
      <c r="FW12" s="199"/>
      <c r="FX12" s="201"/>
      <c r="FY12" s="201"/>
      <c r="FZ12" s="203"/>
      <c r="GA12" s="201"/>
      <c r="GB12" s="201"/>
      <c r="GC12" s="206"/>
      <c r="GD12" s="209"/>
      <c r="GE12" s="212"/>
      <c r="GF12" s="196"/>
      <c r="GG12" s="199"/>
      <c r="GH12" s="201"/>
      <c r="GI12" s="201"/>
      <c r="GJ12" s="203"/>
      <c r="GK12" s="199"/>
      <c r="GL12" s="199"/>
      <c r="GM12" s="199"/>
      <c r="GN12" s="201"/>
      <c r="GO12" s="199"/>
      <c r="GP12" s="201"/>
      <c r="GQ12" s="201"/>
      <c r="GR12" s="203"/>
      <c r="GS12" s="201"/>
      <c r="GT12" s="201"/>
      <c r="GU12" s="206"/>
      <c r="GV12" s="209"/>
      <c r="GW12" s="212"/>
      <c r="GX12" s="196"/>
      <c r="GY12" s="199"/>
      <c r="GZ12" s="201"/>
      <c r="HA12" s="201"/>
      <c r="HB12" s="203"/>
      <c r="HC12" s="199"/>
      <c r="HD12" s="199"/>
      <c r="HE12" s="199"/>
      <c r="HF12" s="201"/>
      <c r="HG12" s="199"/>
      <c r="HH12" s="201"/>
      <c r="HI12" s="201"/>
      <c r="HJ12" s="203"/>
      <c r="HK12" s="201"/>
      <c r="HL12" s="201"/>
      <c r="HM12" s="206"/>
      <c r="HN12" s="209"/>
      <c r="HO12" s="212"/>
      <c r="HP12" s="196"/>
      <c r="HQ12" s="199"/>
      <c r="HR12" s="201"/>
      <c r="HS12" s="201"/>
      <c r="HT12" s="203"/>
      <c r="HU12" s="199"/>
      <c r="HV12" s="199"/>
      <c r="HW12" s="199"/>
      <c r="HX12" s="201"/>
      <c r="HY12" s="199"/>
      <c r="HZ12" s="201"/>
      <c r="IA12" s="201"/>
      <c r="IB12" s="203"/>
      <c r="IC12" s="201"/>
      <c r="ID12" s="201"/>
      <c r="IE12" s="206"/>
      <c r="IF12" s="209"/>
      <c r="IG12" s="212"/>
      <c r="IH12" s="196"/>
      <c r="II12" s="199"/>
      <c r="IJ12" s="201"/>
      <c r="IK12" s="201"/>
      <c r="IL12" s="203"/>
      <c r="IM12" s="199"/>
      <c r="IN12" s="199"/>
      <c r="IO12" s="199"/>
      <c r="IP12" s="201"/>
      <c r="IQ12" s="199"/>
      <c r="IR12" s="201"/>
      <c r="IS12" s="201"/>
      <c r="IT12" s="203"/>
      <c r="IU12" s="201"/>
      <c r="IV12" s="201"/>
      <c r="IW12" s="206"/>
      <c r="IX12" s="209"/>
      <c r="IY12" s="212"/>
      <c r="IZ12" s="196"/>
      <c r="JA12" s="199"/>
      <c r="JB12" s="201"/>
      <c r="JC12" s="201"/>
      <c r="JD12" s="203"/>
      <c r="JE12" s="199"/>
      <c r="JF12" s="199"/>
      <c r="JG12" s="199"/>
      <c r="JH12" s="201"/>
      <c r="JI12" s="199"/>
      <c r="JJ12" s="201"/>
      <c r="JK12" s="201"/>
      <c r="JL12" s="203"/>
      <c r="JM12" s="201"/>
      <c r="JN12" s="201"/>
      <c r="JO12" s="206"/>
      <c r="JP12" s="209"/>
      <c r="JQ12" s="212"/>
      <c r="JR12" s="196"/>
      <c r="JS12" s="199"/>
      <c r="JT12" s="201"/>
      <c r="JU12" s="201"/>
      <c r="JV12" s="203"/>
      <c r="JW12" s="199"/>
      <c r="JX12" s="199"/>
      <c r="JY12" s="199"/>
      <c r="JZ12" s="201"/>
      <c r="KA12" s="199"/>
      <c r="KB12" s="201"/>
      <c r="KC12" s="201"/>
      <c r="KD12" s="203"/>
      <c r="KE12" s="201"/>
      <c r="KF12" s="201"/>
      <c r="KG12" s="206"/>
      <c r="KH12" s="209"/>
      <c r="KI12" s="212"/>
      <c r="KJ12" s="196"/>
      <c r="KK12" s="199"/>
      <c r="KL12" s="201"/>
      <c r="KM12" s="201"/>
      <c r="KN12" s="203"/>
      <c r="KO12" s="199"/>
      <c r="KP12" s="199"/>
      <c r="KQ12" s="199"/>
      <c r="KR12" s="201"/>
      <c r="KS12" s="199"/>
      <c r="KT12" s="201"/>
      <c r="KU12" s="201"/>
      <c r="KV12" s="203"/>
      <c r="KW12" s="201"/>
      <c r="KX12" s="201"/>
      <c r="KY12" s="206"/>
      <c r="KZ12" s="209"/>
      <c r="LA12" s="212"/>
      <c r="LB12" s="196"/>
      <c r="LC12" s="199"/>
      <c r="LD12" s="201"/>
      <c r="LE12" s="201"/>
      <c r="LF12" s="203"/>
      <c r="LG12" s="199"/>
      <c r="LH12" s="199"/>
      <c r="LI12" s="199"/>
      <c r="LJ12" s="201"/>
      <c r="LK12" s="199"/>
      <c r="LL12" s="201"/>
      <c r="LM12" s="201"/>
      <c r="LN12" s="203"/>
      <c r="LO12" s="201"/>
      <c r="LP12" s="201"/>
      <c r="LQ12" s="206"/>
      <c r="LR12" s="209"/>
      <c r="LS12" s="212"/>
      <c r="LT12" s="196"/>
      <c r="LU12" s="199"/>
      <c r="LV12" s="201"/>
      <c r="LW12" s="201"/>
      <c r="LX12" s="203"/>
      <c r="LY12" s="199"/>
      <c r="LZ12" s="199"/>
      <c r="MA12" s="199"/>
      <c r="MB12" s="201"/>
      <c r="MC12" s="199"/>
      <c r="MD12" s="201"/>
      <c r="ME12" s="201"/>
      <c r="MF12" s="203"/>
      <c r="MG12" s="201"/>
      <c r="MH12" s="201"/>
      <c r="MI12" s="206"/>
      <c r="MJ12" s="209"/>
      <c r="MK12" s="212"/>
      <c r="ML12" s="196"/>
      <c r="MM12" s="199"/>
      <c r="MN12" s="201"/>
      <c r="MO12" s="201"/>
      <c r="MP12" s="203"/>
      <c r="MQ12" s="199"/>
      <c r="MR12" s="199"/>
      <c r="MS12" s="199"/>
      <c r="MT12" s="201"/>
      <c r="MU12" s="199"/>
      <c r="MV12" s="201"/>
      <c r="MW12" s="201"/>
      <c r="MX12" s="203"/>
      <c r="MY12" s="201"/>
      <c r="MZ12" s="201"/>
      <c r="NA12" s="206"/>
      <c r="NB12" s="209"/>
      <c r="NC12" s="212"/>
      <c r="ND12" s="196"/>
      <c r="NE12" s="199"/>
      <c r="NF12" s="201"/>
      <c r="NG12" s="201"/>
      <c r="NH12" s="203"/>
      <c r="NI12" s="199"/>
      <c r="NJ12" s="199"/>
      <c r="NK12" s="199"/>
      <c r="NL12" s="201"/>
      <c r="NM12" s="199"/>
      <c r="NN12" s="201"/>
      <c r="NO12" s="201"/>
      <c r="NP12" s="203"/>
      <c r="NQ12" s="201"/>
      <c r="NR12" s="201"/>
      <c r="NS12" s="206"/>
      <c r="NT12" s="209"/>
      <c r="NU12" s="212"/>
      <c r="NV12" s="196"/>
      <c r="NW12" s="199"/>
      <c r="NX12" s="201"/>
      <c r="NY12" s="201"/>
      <c r="NZ12" s="203"/>
      <c r="OA12" s="199"/>
      <c r="OB12" s="199"/>
      <c r="OC12" s="199"/>
      <c r="OD12" s="201"/>
      <c r="OE12" s="199"/>
      <c r="OF12" s="201"/>
      <c r="OG12" s="201"/>
      <c r="OH12" s="203"/>
      <c r="OI12" s="201"/>
      <c r="OJ12" s="201"/>
      <c r="OK12" s="206"/>
      <c r="OL12" s="209"/>
      <c r="OM12" s="212"/>
      <c r="ON12" s="196"/>
      <c r="OO12" s="199"/>
      <c r="OP12" s="201"/>
      <c r="OQ12" s="201"/>
      <c r="OR12" s="203"/>
      <c r="OS12" s="199"/>
      <c r="OT12" s="199"/>
      <c r="OU12" s="199"/>
      <c r="OV12" s="201"/>
      <c r="OW12" s="199"/>
      <c r="OX12" s="201"/>
      <c r="OY12" s="201"/>
      <c r="OZ12" s="203"/>
      <c r="PA12" s="201"/>
      <c r="PB12" s="201"/>
      <c r="PC12" s="206"/>
      <c r="PD12" s="209"/>
      <c r="PE12" s="212"/>
      <c r="PF12" s="196"/>
      <c r="PG12" s="199"/>
      <c r="PH12" s="201"/>
      <c r="PI12" s="201"/>
      <c r="PJ12" s="203"/>
      <c r="PK12" s="199"/>
      <c r="PL12" s="199"/>
      <c r="PM12" s="199"/>
      <c r="PN12" s="201"/>
      <c r="PO12" s="199"/>
      <c r="PP12" s="201"/>
      <c r="PQ12" s="201"/>
      <c r="PR12" s="203"/>
      <c r="PS12" s="201"/>
      <c r="PT12" s="201"/>
      <c r="PU12" s="206"/>
      <c r="PV12" s="209"/>
      <c r="PW12" s="212"/>
      <c r="PX12" s="196"/>
      <c r="PY12" s="199"/>
      <c r="PZ12" s="201"/>
      <c r="QA12" s="201"/>
      <c r="QB12" s="203"/>
      <c r="QC12" s="199"/>
      <c r="QD12" s="199"/>
      <c r="QE12" s="199"/>
      <c r="QF12" s="201"/>
      <c r="QG12" s="199"/>
      <c r="QH12" s="201"/>
      <c r="QI12" s="201"/>
      <c r="QJ12" s="203"/>
      <c r="QK12" s="201"/>
      <c r="QL12" s="201"/>
      <c r="QM12" s="206"/>
      <c r="QN12" s="209"/>
      <c r="QO12" s="212"/>
      <c r="QP12" s="196"/>
      <c r="QQ12" s="199"/>
      <c r="QR12" s="201"/>
      <c r="QS12" s="201"/>
      <c r="QT12" s="203"/>
      <c r="QU12" s="199"/>
      <c r="QV12" s="199"/>
      <c r="QW12" s="199"/>
      <c r="QX12" s="201"/>
      <c r="QY12" s="199"/>
      <c r="QZ12" s="201"/>
      <c r="RA12" s="201"/>
      <c r="RB12" s="203"/>
      <c r="RC12" s="201"/>
      <c r="RD12" s="201"/>
      <c r="RE12" s="206"/>
      <c r="RF12" s="209"/>
      <c r="RG12" s="212"/>
      <c r="RH12" s="196"/>
      <c r="RI12" s="199"/>
      <c r="RJ12" s="201"/>
      <c r="RK12" s="201"/>
      <c r="RL12" s="203"/>
      <c r="RM12" s="199"/>
      <c r="RN12" s="199"/>
      <c r="RO12" s="199"/>
      <c r="RP12" s="201"/>
      <c r="RQ12" s="199"/>
      <c r="RR12" s="201"/>
      <c r="RS12" s="201"/>
      <c r="RT12" s="203"/>
      <c r="RU12" s="201"/>
      <c r="RV12" s="201"/>
      <c r="RW12" s="206"/>
      <c r="RX12" s="209"/>
      <c r="RY12" s="212"/>
      <c r="RZ12" s="196"/>
      <c r="SA12" s="199"/>
      <c r="SB12" s="201"/>
      <c r="SC12" s="201"/>
      <c r="SD12" s="203"/>
      <c r="SE12" s="199"/>
      <c r="SF12" s="199"/>
      <c r="SG12" s="199"/>
      <c r="SH12" s="201"/>
      <c r="SI12" s="199"/>
      <c r="SJ12" s="201"/>
      <c r="SK12" s="201"/>
      <c r="SL12" s="203"/>
      <c r="SM12" s="201"/>
      <c r="SN12" s="201"/>
      <c r="SO12" s="206"/>
      <c r="SP12" s="209"/>
      <c r="SQ12" s="212"/>
      <c r="SR12" s="196"/>
      <c r="SS12" s="199"/>
      <c r="ST12" s="201"/>
      <c r="SU12" s="201"/>
      <c r="SV12" s="203"/>
      <c r="SW12" s="199"/>
      <c r="SX12" s="199"/>
      <c r="SY12" s="199"/>
      <c r="SZ12" s="201"/>
      <c r="TA12" s="199"/>
      <c r="TB12" s="201"/>
      <c r="TC12" s="201"/>
      <c r="TD12" s="203"/>
      <c r="TE12" s="201"/>
      <c r="TF12" s="201"/>
      <c r="TG12" s="206"/>
      <c r="TH12" s="209"/>
      <c r="TI12" s="212"/>
      <c r="TJ12" s="196"/>
      <c r="TK12" s="199"/>
      <c r="TL12" s="201"/>
      <c r="TM12" s="201"/>
      <c r="TN12" s="203"/>
      <c r="TO12" s="199"/>
      <c r="TP12" s="199"/>
      <c r="TQ12" s="199"/>
      <c r="TR12" s="201"/>
      <c r="TS12" s="199"/>
      <c r="TT12" s="201"/>
      <c r="TU12" s="201"/>
      <c r="TV12" s="203"/>
      <c r="TW12" s="201"/>
      <c r="TX12" s="201"/>
      <c r="TY12" s="206"/>
      <c r="TZ12" s="209"/>
      <c r="UA12" s="212"/>
      <c r="UB12" s="196"/>
      <c r="UC12" s="199"/>
      <c r="UD12" s="201"/>
      <c r="UE12" s="201"/>
      <c r="UF12" s="203"/>
      <c r="UG12" s="199"/>
      <c r="UH12" s="199"/>
      <c r="UI12" s="199"/>
      <c r="UJ12" s="201"/>
      <c r="UK12" s="199"/>
      <c r="UL12" s="201"/>
      <c r="UM12" s="201"/>
      <c r="UN12" s="203"/>
      <c r="UO12" s="201"/>
      <c r="UP12" s="201"/>
      <c r="UQ12" s="206"/>
      <c r="UR12" s="209"/>
      <c r="US12" s="212"/>
      <c r="UT12" s="196"/>
      <c r="UU12" s="199"/>
      <c r="UV12" s="201"/>
      <c r="UW12" s="201"/>
      <c r="UX12" s="203"/>
      <c r="UY12" s="199"/>
      <c r="UZ12" s="199"/>
      <c r="VA12" s="199"/>
      <c r="VB12" s="201"/>
      <c r="VC12" s="199"/>
      <c r="VD12" s="201"/>
      <c r="VE12" s="201"/>
      <c r="VF12" s="203"/>
      <c r="VG12" s="201"/>
      <c r="VH12" s="201"/>
      <c r="VI12" s="206"/>
      <c r="VJ12" s="209"/>
      <c r="VK12" s="212"/>
      <c r="VL12" s="196"/>
      <c r="VM12" s="199"/>
      <c r="VN12" s="201"/>
      <c r="VO12" s="201"/>
      <c r="VP12" s="203"/>
      <c r="VQ12" s="199"/>
      <c r="VR12" s="199"/>
      <c r="VS12" s="199"/>
      <c r="VT12" s="201"/>
      <c r="VU12" s="199"/>
      <c r="VV12" s="201"/>
      <c r="VW12" s="201"/>
      <c r="VX12" s="203"/>
      <c r="VY12" s="201"/>
      <c r="VZ12" s="201"/>
      <c r="WA12" s="206"/>
      <c r="WB12" s="209"/>
      <c r="WC12" s="212"/>
      <c r="WD12" s="196"/>
      <c r="WE12" s="199"/>
      <c r="WF12" s="201"/>
      <c r="WG12" s="201"/>
      <c r="WH12" s="203"/>
      <c r="WI12" s="199"/>
      <c r="WJ12" s="199"/>
      <c r="WK12" s="199"/>
      <c r="WL12" s="201"/>
      <c r="WM12" s="199"/>
      <c r="WN12" s="201"/>
      <c r="WO12" s="201"/>
      <c r="WP12" s="203"/>
      <c r="WQ12" s="201"/>
      <c r="WR12" s="201"/>
      <c r="WS12" s="206"/>
      <c r="WT12" s="209"/>
      <c r="WU12" s="212"/>
      <c r="WV12" s="196"/>
      <c r="WW12" s="199"/>
      <c r="WX12" s="201"/>
      <c r="WY12" s="201"/>
      <c r="WZ12" s="203"/>
      <c r="XA12" s="199"/>
      <c r="XB12" s="199"/>
      <c r="XC12" s="199"/>
      <c r="XD12" s="201"/>
      <c r="XE12" s="199"/>
      <c r="XF12" s="201"/>
      <c r="XG12" s="201"/>
      <c r="XH12" s="203"/>
      <c r="XI12" s="201"/>
      <c r="XJ12" s="201"/>
      <c r="XK12" s="206"/>
      <c r="XL12" s="209"/>
      <c r="XM12" s="212"/>
      <c r="XN12" s="196"/>
      <c r="XO12" s="199"/>
      <c r="XP12" s="201"/>
      <c r="XQ12" s="201"/>
      <c r="XR12" s="203"/>
      <c r="XS12" s="199"/>
      <c r="XT12" s="199"/>
      <c r="XU12" s="199"/>
      <c r="XV12" s="201"/>
      <c r="XW12" s="199"/>
      <c r="XX12" s="201"/>
      <c r="XY12" s="201"/>
      <c r="XZ12" s="203"/>
      <c r="YA12" s="201"/>
      <c r="YB12" s="201"/>
      <c r="YC12" s="206"/>
      <c r="YD12" s="209"/>
      <c r="YE12" s="212"/>
      <c r="YF12" s="196"/>
      <c r="YG12" s="199"/>
      <c r="YH12" s="201"/>
      <c r="YI12" s="201"/>
      <c r="YJ12" s="203"/>
      <c r="YK12" s="199"/>
      <c r="YL12" s="199"/>
      <c r="YM12" s="199"/>
      <c r="YN12" s="201"/>
      <c r="YO12" s="199"/>
      <c r="YP12" s="201"/>
      <c r="YQ12" s="201"/>
      <c r="YR12" s="203"/>
      <c r="YS12" s="201"/>
      <c r="YT12" s="201"/>
      <c r="YU12" s="206"/>
      <c r="YV12" s="209"/>
      <c r="YW12" s="212"/>
      <c r="YX12" s="196"/>
      <c r="YY12" s="199"/>
      <c r="YZ12" s="201"/>
      <c r="ZA12" s="201"/>
      <c r="ZB12" s="203"/>
      <c r="ZC12" s="199"/>
      <c r="ZD12" s="199"/>
      <c r="ZE12" s="199"/>
      <c r="ZF12" s="201"/>
      <c r="ZG12" s="199"/>
      <c r="ZH12" s="201"/>
      <c r="ZI12" s="201"/>
      <c r="ZJ12" s="203"/>
      <c r="ZK12" s="201"/>
      <c r="ZL12" s="201"/>
      <c r="ZM12" s="206"/>
      <c r="ZN12" s="209"/>
      <c r="ZO12" s="212"/>
      <c r="ZP12" s="196"/>
      <c r="ZQ12" s="199"/>
      <c r="ZR12" s="201"/>
      <c r="ZS12" s="201"/>
      <c r="ZT12" s="203"/>
      <c r="ZU12" s="199"/>
      <c r="ZV12" s="199"/>
      <c r="ZW12" s="199"/>
      <c r="ZX12" s="201"/>
      <c r="ZY12" s="199"/>
      <c r="ZZ12" s="201"/>
      <c r="AAA12" s="201"/>
      <c r="AAB12" s="203"/>
      <c r="AAC12" s="201"/>
      <c r="AAD12" s="201"/>
      <c r="AAE12" s="206"/>
      <c r="AAF12" s="209"/>
      <c r="AAG12" s="212"/>
      <c r="AAH12" s="196"/>
      <c r="AAI12" s="199"/>
      <c r="AAJ12" s="201"/>
      <c r="AAK12" s="201"/>
      <c r="AAL12" s="203"/>
      <c r="AAM12" s="199"/>
      <c r="AAN12" s="199"/>
      <c r="AAO12" s="199"/>
      <c r="AAP12" s="201"/>
      <c r="AAQ12" s="199"/>
      <c r="AAR12" s="201"/>
      <c r="AAS12" s="201"/>
      <c r="AAT12" s="203"/>
      <c r="AAU12" s="201"/>
      <c r="AAV12" s="201"/>
      <c r="AAW12" s="206"/>
      <c r="AAX12" s="209"/>
      <c r="AAY12" s="212"/>
      <c r="AAZ12" s="196"/>
      <c r="ABA12" s="199"/>
      <c r="ABB12" s="201"/>
      <c r="ABC12" s="201"/>
      <c r="ABD12" s="203"/>
      <c r="ABE12" s="199"/>
      <c r="ABF12" s="199"/>
      <c r="ABG12" s="199"/>
      <c r="ABH12" s="201"/>
      <c r="ABI12" s="199"/>
      <c r="ABJ12" s="201"/>
      <c r="ABK12" s="201"/>
      <c r="ABL12" s="203"/>
      <c r="ABM12" s="201"/>
      <c r="ABN12" s="201"/>
      <c r="ABO12" s="206"/>
      <c r="ABP12" s="209"/>
      <c r="ABQ12" s="212"/>
      <c r="ABR12" s="196"/>
      <c r="ABS12" s="199"/>
      <c r="ABT12" s="201"/>
      <c r="ABU12" s="201"/>
      <c r="ABV12" s="203"/>
      <c r="ABW12" s="199"/>
      <c r="ABX12" s="199"/>
      <c r="ABY12" s="199"/>
      <c r="ABZ12" s="201"/>
      <c r="ACA12" s="199"/>
      <c r="ACB12" s="201"/>
      <c r="ACC12" s="201"/>
      <c r="ACD12" s="203"/>
      <c r="ACE12" s="201"/>
      <c r="ACF12" s="201"/>
      <c r="ACG12" s="206"/>
      <c r="ACH12" s="209"/>
      <c r="ACI12" s="212"/>
      <c r="ACJ12" s="196"/>
      <c r="ACK12" s="199"/>
      <c r="ACL12" s="201"/>
      <c r="ACM12" s="201"/>
      <c r="ACN12" s="203"/>
      <c r="ACO12" s="199"/>
      <c r="ACP12" s="199"/>
      <c r="ACQ12" s="199"/>
      <c r="ACR12" s="201"/>
      <c r="ACS12" s="199"/>
      <c r="ACT12" s="201"/>
      <c r="ACU12" s="201"/>
      <c r="ACV12" s="203"/>
      <c r="ACW12" s="201"/>
      <c r="ACX12" s="201"/>
      <c r="ACY12" s="206"/>
      <c r="ACZ12" s="209"/>
      <c r="ADA12" s="212"/>
      <c r="ADB12" s="196"/>
      <c r="ADC12" s="199"/>
      <c r="ADD12" s="201"/>
      <c r="ADE12" s="201"/>
      <c r="ADF12" s="203"/>
      <c r="ADG12" s="199"/>
      <c r="ADH12" s="199"/>
      <c r="ADI12" s="199"/>
      <c r="ADJ12" s="201"/>
      <c r="ADK12" s="199"/>
      <c r="ADL12" s="201"/>
      <c r="ADM12" s="201"/>
      <c r="ADN12" s="203"/>
      <c r="ADO12" s="201"/>
      <c r="ADP12" s="201"/>
      <c r="ADQ12" s="206"/>
      <c r="ADR12" s="209"/>
      <c r="ADS12" s="212"/>
      <c r="ADT12" s="196"/>
      <c r="ADU12" s="199"/>
      <c r="ADV12" s="201"/>
      <c r="ADW12" s="201"/>
      <c r="ADX12" s="203"/>
      <c r="ADY12" s="199"/>
      <c r="ADZ12" s="199"/>
      <c r="AEA12" s="199"/>
      <c r="AEB12" s="201"/>
      <c r="AEC12" s="199"/>
      <c r="AED12" s="201"/>
      <c r="AEE12" s="201"/>
      <c r="AEF12" s="203"/>
      <c r="AEG12" s="201"/>
      <c r="AEH12" s="201"/>
      <c r="AEI12" s="206"/>
      <c r="AEJ12" s="209"/>
      <c r="AEK12" s="212"/>
      <c r="AEL12" s="196"/>
      <c r="AEM12" s="199"/>
      <c r="AEN12" s="201"/>
      <c r="AEO12" s="201"/>
      <c r="AEP12" s="203"/>
      <c r="AEQ12" s="199"/>
      <c r="AER12" s="199"/>
      <c r="AES12" s="199"/>
      <c r="AET12" s="201"/>
      <c r="AEU12" s="199"/>
      <c r="AEV12" s="201"/>
      <c r="AEW12" s="201"/>
      <c r="AEX12" s="203"/>
      <c r="AEY12" s="201"/>
      <c r="AEZ12" s="201"/>
      <c r="AFA12" s="206"/>
      <c r="AFB12" s="209"/>
      <c r="AFC12" s="212"/>
      <c r="AFD12" s="196"/>
      <c r="AFE12" s="199"/>
      <c r="AFF12" s="201"/>
      <c r="AFG12" s="201"/>
      <c r="AFH12" s="203"/>
      <c r="AFI12" s="199"/>
      <c r="AFJ12" s="199"/>
      <c r="AFK12" s="199"/>
      <c r="AFL12" s="201"/>
      <c r="AFM12" s="199"/>
      <c r="AFN12" s="201"/>
      <c r="AFO12" s="201"/>
      <c r="AFP12" s="203"/>
      <c r="AFQ12" s="201"/>
      <c r="AFR12" s="201"/>
      <c r="AFS12" s="206"/>
      <c r="AFT12" s="209"/>
      <c r="AFU12" s="212"/>
      <c r="AFV12" s="196"/>
      <c r="AFW12" s="199"/>
      <c r="AFX12" s="201"/>
      <c r="AFY12" s="201"/>
      <c r="AFZ12" s="203"/>
      <c r="AGA12" s="199"/>
      <c r="AGB12" s="199"/>
      <c r="AGC12" s="199"/>
      <c r="AGD12" s="201"/>
      <c r="AGE12" s="199"/>
      <c r="AGF12" s="201"/>
      <c r="AGG12" s="201"/>
      <c r="AGH12" s="203"/>
      <c r="AGI12" s="201"/>
      <c r="AGJ12" s="201"/>
      <c r="AGK12" s="206"/>
      <c r="AGL12" s="209"/>
      <c r="AGM12" s="212"/>
      <c r="AGN12" s="196"/>
      <c r="AGO12" s="199"/>
      <c r="AGP12" s="201"/>
      <c r="AGQ12" s="201"/>
      <c r="AGR12" s="203"/>
      <c r="AGS12" s="199"/>
      <c r="AGT12" s="199"/>
      <c r="AGU12" s="199"/>
      <c r="AGV12" s="201"/>
      <c r="AGW12" s="199"/>
      <c r="AGX12" s="201"/>
      <c r="AGY12" s="201"/>
      <c r="AGZ12" s="203"/>
      <c r="AHA12" s="201"/>
      <c r="AHB12" s="201"/>
      <c r="AHC12" s="206"/>
      <c r="AHD12" s="209"/>
      <c r="AHE12" s="212"/>
      <c r="AHF12" s="196"/>
      <c r="AHG12" s="199"/>
      <c r="AHH12" s="201"/>
      <c r="AHI12" s="201"/>
      <c r="AHJ12" s="203"/>
      <c r="AHK12" s="199"/>
      <c r="AHL12" s="199"/>
      <c r="AHM12" s="199"/>
      <c r="AHN12" s="201"/>
      <c r="AHO12" s="199"/>
      <c r="AHP12" s="201"/>
      <c r="AHQ12" s="201"/>
      <c r="AHR12" s="203"/>
      <c r="AHS12" s="201"/>
      <c r="AHT12" s="201"/>
      <c r="AHU12" s="206"/>
      <c r="AHV12" s="209"/>
      <c r="AHW12" s="212"/>
      <c r="AHX12" s="196"/>
      <c r="AHY12" s="199"/>
      <c r="AHZ12" s="201"/>
      <c r="AIA12" s="201"/>
      <c r="AIB12" s="203"/>
      <c r="AIC12" s="199"/>
      <c r="AID12" s="199"/>
      <c r="AIE12" s="199"/>
      <c r="AIF12" s="201"/>
      <c r="AIG12" s="199"/>
      <c r="AIH12" s="201"/>
      <c r="AII12" s="201"/>
      <c r="AIJ12" s="203"/>
      <c r="AIK12" s="201"/>
      <c r="AIL12" s="201"/>
      <c r="AIM12" s="206"/>
      <c r="AIN12" s="209"/>
      <c r="AIO12" s="212"/>
      <c r="AIP12" s="196"/>
      <c r="AIQ12" s="199"/>
      <c r="AIR12" s="201"/>
      <c r="AIS12" s="201"/>
      <c r="AIT12" s="203"/>
      <c r="AIU12" s="199"/>
      <c r="AIV12" s="199"/>
      <c r="AIW12" s="199"/>
      <c r="AIX12" s="201"/>
      <c r="AIY12" s="199"/>
      <c r="AIZ12" s="201"/>
      <c r="AJA12" s="201"/>
      <c r="AJB12" s="203"/>
      <c r="AJC12" s="201"/>
      <c r="AJD12" s="201"/>
      <c r="AJE12" s="206"/>
      <c r="AJF12" s="209"/>
      <c r="AJG12" s="212"/>
      <c r="AJH12" s="196"/>
      <c r="AJI12" s="199"/>
      <c r="AJJ12" s="201"/>
      <c r="AJK12" s="201"/>
      <c r="AJL12" s="203"/>
      <c r="AJM12" s="199"/>
      <c r="AJN12" s="199"/>
      <c r="AJO12" s="199"/>
      <c r="AJP12" s="201"/>
      <c r="AJQ12" s="199"/>
      <c r="AJR12" s="201"/>
      <c r="AJS12" s="201"/>
      <c r="AJT12" s="203"/>
      <c r="AJU12" s="201"/>
      <c r="AJV12" s="201"/>
      <c r="AJW12" s="206"/>
      <c r="AJX12" s="209"/>
      <c r="AJY12" s="212"/>
      <c r="AJZ12" s="196"/>
      <c r="AKA12" s="199"/>
      <c r="AKB12" s="201"/>
      <c r="AKC12" s="201"/>
      <c r="AKD12" s="203"/>
      <c r="AKE12" s="199"/>
      <c r="AKF12" s="199"/>
      <c r="AKG12" s="199"/>
      <c r="AKH12" s="201"/>
      <c r="AKI12" s="199"/>
      <c r="AKJ12" s="201"/>
      <c r="AKK12" s="201"/>
      <c r="AKL12" s="203"/>
      <c r="AKM12" s="201"/>
      <c r="AKN12" s="201"/>
      <c r="AKO12" s="206"/>
      <c r="AKP12" s="209"/>
      <c r="AKQ12" s="212"/>
      <c r="AKR12" s="196"/>
      <c r="AKS12" s="199"/>
      <c r="AKT12" s="201"/>
      <c r="AKU12" s="201"/>
      <c r="AKV12" s="203"/>
      <c r="AKW12" s="199"/>
      <c r="AKX12" s="199"/>
      <c r="AKY12" s="199"/>
      <c r="AKZ12" s="201"/>
      <c r="ALA12" s="199"/>
      <c r="ALB12" s="201"/>
      <c r="ALC12" s="201"/>
      <c r="ALD12" s="203"/>
      <c r="ALE12" s="201"/>
      <c r="ALF12" s="201"/>
      <c r="ALG12" s="206"/>
      <c r="ALH12" s="209"/>
      <c r="ALI12" s="212"/>
      <c r="ALJ12" s="196"/>
      <c r="ALK12" s="199"/>
      <c r="ALL12" s="201"/>
      <c r="ALM12" s="201"/>
      <c r="ALN12" s="203"/>
      <c r="ALO12" s="199"/>
      <c r="ALP12" s="199"/>
      <c r="ALQ12" s="199"/>
      <c r="ALR12" s="201"/>
      <c r="ALS12" s="199"/>
      <c r="ALT12" s="201"/>
      <c r="ALU12" s="201"/>
      <c r="ALV12" s="203"/>
      <c r="ALW12" s="201"/>
      <c r="ALX12" s="201"/>
      <c r="ALY12" s="206"/>
      <c r="ALZ12" s="209"/>
      <c r="AMA12" s="212"/>
      <c r="AMB12" s="196"/>
      <c r="AMC12" s="199"/>
      <c r="AMD12" s="201"/>
      <c r="AME12" s="201"/>
      <c r="AMF12" s="203"/>
      <c r="AMG12" s="199"/>
      <c r="AMH12" s="199"/>
      <c r="AMI12" s="199"/>
      <c r="AMJ12" s="201"/>
      <c r="AMK12" s="199"/>
      <c r="AML12" s="201"/>
      <c r="AMM12" s="201"/>
      <c r="AMN12" s="203"/>
      <c r="AMO12" s="201"/>
      <c r="AMP12" s="201"/>
      <c r="AMQ12" s="206"/>
      <c r="AMR12" s="209"/>
      <c r="AMS12" s="212"/>
      <c r="AMT12" s="196"/>
      <c r="AMU12" s="199"/>
      <c r="AMV12" s="201"/>
      <c r="AMW12" s="201"/>
      <c r="AMX12" s="203"/>
      <c r="AMY12" s="199"/>
      <c r="AMZ12" s="199"/>
      <c r="ANA12" s="199"/>
      <c r="ANB12" s="201"/>
      <c r="ANC12" s="199"/>
      <c r="AND12" s="201"/>
      <c r="ANE12" s="201"/>
      <c r="ANF12" s="203"/>
      <c r="ANG12" s="201"/>
      <c r="ANH12" s="201"/>
      <c r="ANI12" s="206"/>
      <c r="ANJ12" s="209"/>
      <c r="ANK12" s="212"/>
    </row>
    <row r="13" spans="1:1051" ht="15.75" thickBot="1" x14ac:dyDescent="0.3">
      <c r="A13" s="6"/>
      <c r="B13" s="7"/>
      <c r="C13" s="7"/>
      <c r="D13" s="7" t="s">
        <v>269</v>
      </c>
      <c r="E13" s="29" t="s">
        <v>270</v>
      </c>
      <c r="F13" s="98" t="s">
        <v>324</v>
      </c>
      <c r="G13" s="98" t="s">
        <v>325</v>
      </c>
      <c r="H13" s="101" t="str">
        <f>H5&amp;"04"</f>
        <v>1604</v>
      </c>
      <c r="I13" s="101" t="str">
        <f>H5&amp;"05"</f>
        <v>1605</v>
      </c>
      <c r="J13" s="101" t="str">
        <f>H5&amp;"06"</f>
        <v>1606</v>
      </c>
      <c r="K13" s="101" t="str">
        <f>H5&amp;"07"</f>
        <v>1607</v>
      </c>
      <c r="L13" s="101" t="str">
        <f>H5&amp;"08"</f>
        <v>1608</v>
      </c>
      <c r="M13" s="101" t="str">
        <f>H5&amp;"09"</f>
        <v>1609</v>
      </c>
      <c r="N13" s="101" t="str">
        <f>H5&amp;"52"</f>
        <v>1652</v>
      </c>
      <c r="O13" s="101" t="str">
        <f>H5&amp;"10"</f>
        <v>1610</v>
      </c>
      <c r="P13" s="101" t="str">
        <f>H5&amp;"11"</f>
        <v>1611</v>
      </c>
      <c r="Q13" s="101" t="str">
        <f>H5&amp;"12"</f>
        <v>1612</v>
      </c>
      <c r="R13" s="101" t="str">
        <f>H5&amp;"13"</f>
        <v>1613</v>
      </c>
      <c r="S13" s="31" t="str">
        <f>H5&amp;"14"</f>
        <v>1614</v>
      </c>
      <c r="T13" s="31" t="str">
        <f>H5&amp;"15"</f>
        <v>1615</v>
      </c>
      <c r="U13" s="31" t="str">
        <f>H5&amp;"16"</f>
        <v>1616</v>
      </c>
      <c r="V13" s="102" t="str">
        <f>H5&amp;"21"</f>
        <v>1621</v>
      </c>
      <c r="W13" s="95" t="str">
        <f>H5&amp;"19"</f>
        <v>1619</v>
      </c>
      <c r="X13" s="99" t="str">
        <f>H5&amp;"51"</f>
        <v>1651</v>
      </c>
      <c r="Y13" s="100" t="str">
        <f>H5&amp;"23"</f>
        <v>1623</v>
      </c>
      <c r="Z13" s="31" t="str">
        <f>Z5&amp;"04"</f>
        <v>1504</v>
      </c>
      <c r="AA13" s="31" t="str">
        <f>Z5&amp;"05"</f>
        <v>1505</v>
      </c>
      <c r="AB13" s="31" t="str">
        <f>Z5&amp;"06"</f>
        <v>1506</v>
      </c>
      <c r="AC13" s="31" t="str">
        <f>Z5&amp;"07"</f>
        <v>1507</v>
      </c>
      <c r="AD13" s="31" t="str">
        <f>Z5&amp;"08"</f>
        <v>1508</v>
      </c>
      <c r="AE13" s="31" t="str">
        <f>Z5&amp;"09"</f>
        <v>1509</v>
      </c>
      <c r="AF13" s="31" t="str">
        <f>Z5&amp;"52"</f>
        <v>1552</v>
      </c>
      <c r="AG13" s="31" t="str">
        <f>Z5&amp;"10"</f>
        <v>1510</v>
      </c>
      <c r="AH13" s="31" t="str">
        <f>Z5&amp;"11"</f>
        <v>1511</v>
      </c>
      <c r="AI13" s="31" t="str">
        <f>Z5&amp;"12"</f>
        <v>1512</v>
      </c>
      <c r="AJ13" s="31" t="str">
        <f>Z5&amp;"13"</f>
        <v>1513</v>
      </c>
      <c r="AK13" s="31" t="str">
        <f>Z5&amp;"14"</f>
        <v>1514</v>
      </c>
      <c r="AL13" s="31" t="str">
        <f>Z5&amp;"15"</f>
        <v>1515</v>
      </c>
      <c r="AM13" s="31" t="str">
        <f>Z5&amp;"16"</f>
        <v>1516</v>
      </c>
      <c r="AN13" s="31" t="str">
        <f>Z5&amp;"21"</f>
        <v>1521</v>
      </c>
      <c r="AO13" s="95" t="str">
        <f>Z5&amp;"19"</f>
        <v>1519</v>
      </c>
      <c r="AP13" s="7" t="str">
        <f>Z5&amp;"51"</f>
        <v>1551</v>
      </c>
      <c r="AQ13" s="94" t="str">
        <f>Z5&amp;"23"</f>
        <v>1523</v>
      </c>
      <c r="AR13" s="31" t="str">
        <f>AR5&amp;"04"</f>
        <v>1704</v>
      </c>
      <c r="AS13" s="31" t="str">
        <f>AR5&amp;"05"</f>
        <v>1705</v>
      </c>
      <c r="AT13" s="31" t="str">
        <f>AR5&amp;"06"</f>
        <v>1706</v>
      </c>
      <c r="AU13" s="31" t="str">
        <f>AR5&amp;"07"</f>
        <v>1707</v>
      </c>
      <c r="AV13" s="31" t="str">
        <f>AR5&amp;"08"</f>
        <v>1708</v>
      </c>
      <c r="AW13" s="31" t="str">
        <f>AR5&amp;"09"</f>
        <v>1709</v>
      </c>
      <c r="AX13" s="31" t="str">
        <f>AR5&amp;"52"</f>
        <v>1752</v>
      </c>
      <c r="AY13" s="31" t="str">
        <f>AR5&amp;"10"</f>
        <v>1710</v>
      </c>
      <c r="AZ13" s="31" t="str">
        <f>AR5&amp;"11"</f>
        <v>1711</v>
      </c>
      <c r="BA13" s="31" t="str">
        <f>AR5&amp;"12"</f>
        <v>1712</v>
      </c>
      <c r="BB13" s="31" t="str">
        <f>AR5&amp;"13"</f>
        <v>1713</v>
      </c>
      <c r="BC13" s="31" t="str">
        <f>AR5&amp;"14"</f>
        <v>1714</v>
      </c>
      <c r="BD13" s="31" t="str">
        <f>AR5&amp;"15"</f>
        <v>1715</v>
      </c>
      <c r="BE13" s="31" t="str">
        <f>AR5&amp;"16"</f>
        <v>1716</v>
      </c>
      <c r="BF13" s="31" t="str">
        <f>AR5&amp;"21"</f>
        <v>1721</v>
      </c>
      <c r="BG13" s="95" t="str">
        <f>AR5&amp;"19"</f>
        <v>1719</v>
      </c>
      <c r="BH13" s="7" t="str">
        <f>AR5&amp;"51"</f>
        <v>1751</v>
      </c>
      <c r="BI13" s="94" t="str">
        <f>AR5&amp;"23"</f>
        <v>1723</v>
      </c>
      <c r="BJ13" s="31" t="str">
        <f>BJ5&amp;"04"</f>
        <v>1804</v>
      </c>
      <c r="BK13" s="31" t="str">
        <f>BJ5&amp;"05"</f>
        <v>1805</v>
      </c>
      <c r="BL13" s="31" t="str">
        <f>BJ5&amp;"06"</f>
        <v>1806</v>
      </c>
      <c r="BM13" s="31" t="str">
        <f>BJ5&amp;"07"</f>
        <v>1807</v>
      </c>
      <c r="BN13" s="31" t="str">
        <f>BJ5&amp;"08"</f>
        <v>1808</v>
      </c>
      <c r="BO13" s="31" t="str">
        <f>BJ5&amp;"09"</f>
        <v>1809</v>
      </c>
      <c r="BP13" s="31" t="str">
        <f>BJ5&amp;"52"</f>
        <v>1852</v>
      </c>
      <c r="BQ13" s="31" t="str">
        <f>BJ5&amp;"10"</f>
        <v>1810</v>
      </c>
      <c r="BR13" s="31" t="str">
        <f>BJ5&amp;"11"</f>
        <v>1811</v>
      </c>
      <c r="BS13" s="31" t="str">
        <f>BJ5&amp;"12"</f>
        <v>1812</v>
      </c>
      <c r="BT13" s="31" t="str">
        <f>BJ5&amp;"13"</f>
        <v>1813</v>
      </c>
      <c r="BU13" s="31" t="str">
        <f>BJ5&amp;"14"</f>
        <v>1814</v>
      </c>
      <c r="BV13" s="31" t="str">
        <f>BJ5&amp;"15"</f>
        <v>1815</v>
      </c>
      <c r="BW13" s="31" t="str">
        <f>BJ5&amp;"16"</f>
        <v>1816</v>
      </c>
      <c r="BX13" s="31" t="str">
        <f>BJ5&amp;"21"</f>
        <v>1821</v>
      </c>
      <c r="BY13" s="95" t="str">
        <f>BJ5&amp;"19"</f>
        <v>1819</v>
      </c>
      <c r="BZ13" s="7" t="str">
        <f>BJ5&amp;"51"</f>
        <v>1851</v>
      </c>
      <c r="CA13" s="94" t="str">
        <f>BJ5&amp;"23"</f>
        <v>1823</v>
      </c>
      <c r="CB13" s="31" t="str">
        <f>CB5&amp;"04"</f>
        <v>5904</v>
      </c>
      <c r="CC13" s="31" t="str">
        <f>CB5&amp;"05"</f>
        <v>5905</v>
      </c>
      <c r="CD13" s="31" t="str">
        <f>CB5&amp;"06"</f>
        <v>5906</v>
      </c>
      <c r="CE13" s="31" t="str">
        <f>CB5&amp;"07"</f>
        <v>5907</v>
      </c>
      <c r="CF13" s="31" t="str">
        <f>CB5&amp;"08"</f>
        <v>5908</v>
      </c>
      <c r="CG13" s="31" t="str">
        <f>CB5&amp;"09"</f>
        <v>5909</v>
      </c>
      <c r="CH13" s="31" t="str">
        <f>CB5&amp;"52"</f>
        <v>5952</v>
      </c>
      <c r="CI13" s="31" t="str">
        <f>CB5&amp;"10"</f>
        <v>5910</v>
      </c>
      <c r="CJ13" s="31" t="str">
        <f>CB5&amp;"11"</f>
        <v>5911</v>
      </c>
      <c r="CK13" s="31" t="str">
        <f>CB5&amp;"12"</f>
        <v>5912</v>
      </c>
      <c r="CL13" s="31" t="str">
        <f>CB5&amp;"13"</f>
        <v>5913</v>
      </c>
      <c r="CM13" s="31" t="str">
        <f>CB5&amp;"14"</f>
        <v>5914</v>
      </c>
      <c r="CN13" s="31" t="str">
        <f>CB5&amp;"15"</f>
        <v>5915</v>
      </c>
      <c r="CO13" s="31" t="str">
        <f>CB5&amp;"16"</f>
        <v>5916</v>
      </c>
      <c r="CP13" s="31" t="str">
        <f>CB5&amp;"21"</f>
        <v>5921</v>
      </c>
      <c r="CQ13" s="95" t="str">
        <f>CB5&amp;"19"</f>
        <v>5919</v>
      </c>
      <c r="CR13" s="7" t="str">
        <f>CB5&amp;"51"</f>
        <v>5951</v>
      </c>
      <c r="CS13" s="94" t="str">
        <f>CB5&amp;"23"</f>
        <v>5923</v>
      </c>
      <c r="CT13" s="31" t="str">
        <f>CT5&amp;"04"</f>
        <v>1904</v>
      </c>
      <c r="CU13" s="31" t="str">
        <f>CT5&amp;"05"</f>
        <v>1905</v>
      </c>
      <c r="CV13" s="31" t="str">
        <f>CT5&amp;"06"</f>
        <v>1906</v>
      </c>
      <c r="CW13" s="31" t="str">
        <f>CT5&amp;"07"</f>
        <v>1907</v>
      </c>
      <c r="CX13" s="31" t="str">
        <f>CT5&amp;"08"</f>
        <v>1908</v>
      </c>
      <c r="CY13" s="31" t="str">
        <f>CT5&amp;"09"</f>
        <v>1909</v>
      </c>
      <c r="CZ13" s="31" t="str">
        <f>CT5&amp;"52"</f>
        <v>1952</v>
      </c>
      <c r="DA13" s="31" t="str">
        <f>CT5&amp;"10"</f>
        <v>1910</v>
      </c>
      <c r="DB13" s="31" t="str">
        <f>CT5&amp;"11"</f>
        <v>1911</v>
      </c>
      <c r="DC13" s="31" t="str">
        <f>CT5&amp;"12"</f>
        <v>1912</v>
      </c>
      <c r="DD13" s="31" t="str">
        <f>CT5&amp;"13"</f>
        <v>1913</v>
      </c>
      <c r="DE13" s="31" t="str">
        <f>CT5&amp;"14"</f>
        <v>1914</v>
      </c>
      <c r="DF13" s="31" t="str">
        <f>CT5&amp;"15"</f>
        <v>1915</v>
      </c>
      <c r="DG13" s="31" t="str">
        <f>CT5&amp;"16"</f>
        <v>1916</v>
      </c>
      <c r="DH13" s="31" t="str">
        <f>CT5&amp;"21"</f>
        <v>1921</v>
      </c>
      <c r="DI13" s="95" t="str">
        <f>CT5&amp;"19"</f>
        <v>1919</v>
      </c>
      <c r="DJ13" s="7" t="str">
        <f>CT5&amp;"51"</f>
        <v>1951</v>
      </c>
      <c r="DK13" s="94" t="str">
        <f>CT5&amp;"23"</f>
        <v>1923</v>
      </c>
      <c r="DL13" s="31" t="str">
        <f>DL5&amp;"04"</f>
        <v>6604</v>
      </c>
      <c r="DM13" s="31" t="str">
        <f>DL5&amp;"05"</f>
        <v>6605</v>
      </c>
      <c r="DN13" s="31" t="str">
        <f>DL5&amp;"06"</f>
        <v>6606</v>
      </c>
      <c r="DO13" s="31" t="str">
        <f>DL5&amp;"07"</f>
        <v>6607</v>
      </c>
      <c r="DP13" s="31" t="str">
        <f>DL5&amp;"08"</f>
        <v>6608</v>
      </c>
      <c r="DQ13" s="31" t="str">
        <f>DL5&amp;"09"</f>
        <v>6609</v>
      </c>
      <c r="DR13" s="31" t="str">
        <f>DL5&amp;"52"</f>
        <v>6652</v>
      </c>
      <c r="DS13" s="31" t="str">
        <f>DL5&amp;"10"</f>
        <v>6610</v>
      </c>
      <c r="DT13" s="31" t="str">
        <f>DL5&amp;"11"</f>
        <v>6611</v>
      </c>
      <c r="DU13" s="31" t="str">
        <f>DL5&amp;"12"</f>
        <v>6612</v>
      </c>
      <c r="DV13" s="31" t="str">
        <f>DL5&amp;"13"</f>
        <v>6613</v>
      </c>
      <c r="DW13" s="31" t="str">
        <f>DL5&amp;"14"</f>
        <v>6614</v>
      </c>
      <c r="DX13" s="31" t="str">
        <f>DL5&amp;"15"</f>
        <v>6615</v>
      </c>
      <c r="DY13" s="31" t="str">
        <f>DL5&amp;"16"</f>
        <v>6616</v>
      </c>
      <c r="DZ13" s="31" t="str">
        <f>DL5&amp;"21"</f>
        <v>6621</v>
      </c>
      <c r="EA13" s="95" t="str">
        <f>DL5&amp;"19"</f>
        <v>6619</v>
      </c>
      <c r="EB13" s="7" t="str">
        <f>DL5&amp;"51"</f>
        <v>6651</v>
      </c>
      <c r="EC13" s="94" t="str">
        <f>DL5&amp;"23"</f>
        <v>6623</v>
      </c>
      <c r="ED13" s="31" t="str">
        <f>ED5&amp;"04"</f>
        <v>6704</v>
      </c>
      <c r="EE13" s="31" t="str">
        <f>ED5&amp;"05"</f>
        <v>6705</v>
      </c>
      <c r="EF13" s="31" t="str">
        <f>ED5&amp;"06"</f>
        <v>6706</v>
      </c>
      <c r="EG13" s="31" t="str">
        <f>ED5&amp;"07"</f>
        <v>6707</v>
      </c>
      <c r="EH13" s="31" t="str">
        <f>ED5&amp;"08"</f>
        <v>6708</v>
      </c>
      <c r="EI13" s="31" t="str">
        <f>ED5&amp;"09"</f>
        <v>6709</v>
      </c>
      <c r="EJ13" s="31" t="str">
        <f>ED5&amp;"52"</f>
        <v>6752</v>
      </c>
      <c r="EK13" s="31" t="str">
        <f>ED5&amp;"10"</f>
        <v>6710</v>
      </c>
      <c r="EL13" s="31" t="str">
        <f>ED5&amp;"11"</f>
        <v>6711</v>
      </c>
      <c r="EM13" s="31" t="str">
        <f>ED5&amp;"12"</f>
        <v>6712</v>
      </c>
      <c r="EN13" s="31" t="str">
        <f>ED5&amp;"13"</f>
        <v>6713</v>
      </c>
      <c r="EO13" s="31" t="str">
        <f>ED5&amp;"14"</f>
        <v>6714</v>
      </c>
      <c r="EP13" s="31" t="str">
        <f>ED5&amp;"15"</f>
        <v>6715</v>
      </c>
      <c r="EQ13" s="31" t="str">
        <f>ED5&amp;"16"</f>
        <v>6716</v>
      </c>
      <c r="ER13" s="31" t="str">
        <f>ED5&amp;"21"</f>
        <v>6721</v>
      </c>
      <c r="ES13" s="95" t="str">
        <f>ED5&amp;"19"</f>
        <v>6719</v>
      </c>
      <c r="ET13" s="7" t="str">
        <f>ED5&amp;"51"</f>
        <v>6751</v>
      </c>
      <c r="EU13" s="94" t="str">
        <f>ED5&amp;"23"</f>
        <v>6723</v>
      </c>
      <c r="EV13" s="31" t="str">
        <f>EV5&amp;"04"</f>
        <v>8004</v>
      </c>
      <c r="EW13" s="31" t="str">
        <f>EV5&amp;"05"</f>
        <v>8005</v>
      </c>
      <c r="EX13" s="31" t="str">
        <f>EV5&amp;"06"</f>
        <v>8006</v>
      </c>
      <c r="EY13" s="31" t="str">
        <f>EV5&amp;"07"</f>
        <v>8007</v>
      </c>
      <c r="EZ13" s="31" t="str">
        <f>EV5&amp;"08"</f>
        <v>8008</v>
      </c>
      <c r="FA13" s="31" t="str">
        <f>EV5&amp;"09"</f>
        <v>8009</v>
      </c>
      <c r="FB13" s="31" t="str">
        <f>EV5&amp;"52"</f>
        <v>8052</v>
      </c>
      <c r="FC13" s="31" t="str">
        <f>EV5&amp;"10"</f>
        <v>8010</v>
      </c>
      <c r="FD13" s="31" t="str">
        <f>EV5&amp;"11"</f>
        <v>8011</v>
      </c>
      <c r="FE13" s="31" t="str">
        <f>EV5&amp;"12"</f>
        <v>8012</v>
      </c>
      <c r="FF13" s="31" t="str">
        <f>EV5&amp;"13"</f>
        <v>8013</v>
      </c>
      <c r="FG13" s="31" t="str">
        <f>EV5&amp;"14"</f>
        <v>8014</v>
      </c>
      <c r="FH13" s="31" t="str">
        <f>EV5&amp;"15"</f>
        <v>8015</v>
      </c>
      <c r="FI13" s="31" t="str">
        <f>EV5&amp;"16"</f>
        <v>8016</v>
      </c>
      <c r="FJ13" s="31" t="str">
        <f>EV5&amp;"21"</f>
        <v>8021</v>
      </c>
      <c r="FK13" s="95" t="str">
        <f>EV5&amp;"19"</f>
        <v>8019</v>
      </c>
      <c r="FL13" s="7" t="str">
        <f>EV5&amp;"51"</f>
        <v>8051</v>
      </c>
      <c r="FM13" s="94" t="str">
        <f>EV5&amp;"23"</f>
        <v>8023</v>
      </c>
      <c r="FN13" s="31" t="str">
        <f>FN5&amp;"04"</f>
        <v>7904</v>
      </c>
      <c r="FO13" s="31" t="str">
        <f>FN5&amp;"05"</f>
        <v>7905</v>
      </c>
      <c r="FP13" s="31" t="str">
        <f>FN5&amp;"06"</f>
        <v>7906</v>
      </c>
      <c r="FQ13" s="31" t="str">
        <f>FN5&amp;"07"</f>
        <v>7907</v>
      </c>
      <c r="FR13" s="31" t="str">
        <f>FN5&amp;"08"</f>
        <v>7908</v>
      </c>
      <c r="FS13" s="31" t="str">
        <f>FN5&amp;"09"</f>
        <v>7909</v>
      </c>
      <c r="FT13" s="31" t="str">
        <f>FN5&amp;"52"</f>
        <v>7952</v>
      </c>
      <c r="FU13" s="31" t="str">
        <f>FN5&amp;"10"</f>
        <v>7910</v>
      </c>
      <c r="FV13" s="31" t="str">
        <f>FN5&amp;"11"</f>
        <v>7911</v>
      </c>
      <c r="FW13" s="31" t="str">
        <f>FN5&amp;"12"</f>
        <v>7912</v>
      </c>
      <c r="FX13" s="31" t="str">
        <f>FN5&amp;"13"</f>
        <v>7913</v>
      </c>
      <c r="FY13" s="31" t="str">
        <f>FN5&amp;"14"</f>
        <v>7914</v>
      </c>
      <c r="FZ13" s="31" t="str">
        <f>FN5&amp;"15"</f>
        <v>7915</v>
      </c>
      <c r="GA13" s="31" t="str">
        <f>FN5&amp;"16"</f>
        <v>7916</v>
      </c>
      <c r="GB13" s="31" t="str">
        <f>FN5&amp;"21"</f>
        <v>7921</v>
      </c>
      <c r="GC13" s="95" t="str">
        <f>FN5&amp;"19"</f>
        <v>7919</v>
      </c>
      <c r="GD13" s="7" t="str">
        <f>FN5&amp;"51"</f>
        <v>7951</v>
      </c>
      <c r="GE13" s="94" t="str">
        <f>FN5&amp;"23"</f>
        <v>7923</v>
      </c>
      <c r="GF13" s="31" t="str">
        <f>GF5&amp;"04"</f>
        <v>8104</v>
      </c>
      <c r="GG13" s="31" t="str">
        <f>GF5&amp;"05"</f>
        <v>8105</v>
      </c>
      <c r="GH13" s="31" t="str">
        <f>GF5&amp;"06"</f>
        <v>8106</v>
      </c>
      <c r="GI13" s="31" t="str">
        <f>GF5&amp;"07"</f>
        <v>8107</v>
      </c>
      <c r="GJ13" s="31" t="str">
        <f>GF5&amp;"08"</f>
        <v>8108</v>
      </c>
      <c r="GK13" s="31" t="str">
        <f>GF5&amp;"09"</f>
        <v>8109</v>
      </c>
      <c r="GL13" s="31" t="str">
        <f>GF5&amp;"52"</f>
        <v>8152</v>
      </c>
      <c r="GM13" s="31" t="str">
        <f>GF5&amp;"10"</f>
        <v>8110</v>
      </c>
      <c r="GN13" s="31" t="str">
        <f>GF5&amp;"11"</f>
        <v>8111</v>
      </c>
      <c r="GO13" s="31" t="str">
        <f>GF5&amp;"12"</f>
        <v>8112</v>
      </c>
      <c r="GP13" s="31" t="str">
        <f>GF5&amp;"13"</f>
        <v>8113</v>
      </c>
      <c r="GQ13" s="31" t="str">
        <f>GF5&amp;"14"</f>
        <v>8114</v>
      </c>
      <c r="GR13" s="31" t="str">
        <f>GF5&amp;"15"</f>
        <v>8115</v>
      </c>
      <c r="GS13" s="31" t="str">
        <f>GF5&amp;"16"</f>
        <v>8116</v>
      </c>
      <c r="GT13" s="31" t="str">
        <f>GF5&amp;"21"</f>
        <v>8121</v>
      </c>
      <c r="GU13" s="95" t="str">
        <f>GF5&amp;"19"</f>
        <v>8119</v>
      </c>
      <c r="GV13" s="7" t="str">
        <f>GF5&amp;"51"</f>
        <v>8151</v>
      </c>
      <c r="GW13" s="94" t="str">
        <f>GF5&amp;"23"</f>
        <v>8123</v>
      </c>
      <c r="GX13" s="31" t="str">
        <f>GX5&amp;"04"</f>
        <v>2204</v>
      </c>
      <c r="GY13" s="31" t="str">
        <f>GX5&amp;"05"</f>
        <v>2205</v>
      </c>
      <c r="GZ13" s="31" t="str">
        <f>GX5&amp;"06"</f>
        <v>2206</v>
      </c>
      <c r="HA13" s="31" t="str">
        <f>GX5&amp;"07"</f>
        <v>2207</v>
      </c>
      <c r="HB13" s="31" t="str">
        <f>GX5&amp;"08"</f>
        <v>2208</v>
      </c>
      <c r="HC13" s="31" t="str">
        <f>GX5&amp;"09"</f>
        <v>2209</v>
      </c>
      <c r="HD13" s="31" t="str">
        <f>GX5&amp;"52"</f>
        <v>2252</v>
      </c>
      <c r="HE13" s="31" t="str">
        <f>GX5&amp;"10"</f>
        <v>2210</v>
      </c>
      <c r="HF13" s="31" t="str">
        <f>GX5&amp;"11"</f>
        <v>2211</v>
      </c>
      <c r="HG13" s="31" t="str">
        <f>GX5&amp;"12"</f>
        <v>2212</v>
      </c>
      <c r="HH13" s="31" t="str">
        <f>GX5&amp;"13"</f>
        <v>2213</v>
      </c>
      <c r="HI13" s="31" t="str">
        <f>GX5&amp;"14"</f>
        <v>2214</v>
      </c>
      <c r="HJ13" s="31" t="str">
        <f>GX5&amp;"15"</f>
        <v>2215</v>
      </c>
      <c r="HK13" s="31" t="str">
        <f>GX5&amp;"16"</f>
        <v>2216</v>
      </c>
      <c r="HL13" s="31" t="str">
        <f>GX5&amp;"21"</f>
        <v>2221</v>
      </c>
      <c r="HM13" s="95" t="str">
        <f>GX5&amp;"19"</f>
        <v>2219</v>
      </c>
      <c r="HN13" s="7" t="str">
        <f>GX5&amp;"51"</f>
        <v>2251</v>
      </c>
      <c r="HO13" s="94" t="str">
        <f>GX5&amp;"23"</f>
        <v>2223</v>
      </c>
      <c r="HP13" s="31" t="str">
        <f>HP5&amp;"04"</f>
        <v>7704</v>
      </c>
      <c r="HQ13" s="31" t="str">
        <f>HP5&amp;"05"</f>
        <v>7705</v>
      </c>
      <c r="HR13" s="31" t="str">
        <f>HP5&amp;"06"</f>
        <v>7706</v>
      </c>
      <c r="HS13" s="31" t="str">
        <f>HP5&amp;"07"</f>
        <v>7707</v>
      </c>
      <c r="HT13" s="31" t="str">
        <f>HP5&amp;"08"</f>
        <v>7708</v>
      </c>
      <c r="HU13" s="31" t="str">
        <f>HP5&amp;"09"</f>
        <v>7709</v>
      </c>
      <c r="HV13" s="31" t="str">
        <f>HP5&amp;"52"</f>
        <v>7752</v>
      </c>
      <c r="HW13" s="31" t="str">
        <f>HP5&amp;"10"</f>
        <v>7710</v>
      </c>
      <c r="HX13" s="31" t="str">
        <f>HP5&amp;"11"</f>
        <v>7711</v>
      </c>
      <c r="HY13" s="31" t="str">
        <f>HP5&amp;"12"</f>
        <v>7712</v>
      </c>
      <c r="HZ13" s="31" t="str">
        <f>HP5&amp;"13"</f>
        <v>7713</v>
      </c>
      <c r="IA13" s="31" t="str">
        <f>HP5&amp;"14"</f>
        <v>7714</v>
      </c>
      <c r="IB13" s="31" t="str">
        <f>HP5&amp;"15"</f>
        <v>7715</v>
      </c>
      <c r="IC13" s="31" t="str">
        <f>HP5&amp;"16"</f>
        <v>7716</v>
      </c>
      <c r="ID13" s="31" t="str">
        <f>HP5&amp;"21"</f>
        <v>7721</v>
      </c>
      <c r="IE13" s="95" t="str">
        <f>HP5&amp;"19"</f>
        <v>7719</v>
      </c>
      <c r="IF13" s="7" t="str">
        <f>HP5&amp;"51"</f>
        <v>7751</v>
      </c>
      <c r="IG13" s="94" t="str">
        <f>HP5&amp;"23"</f>
        <v>7723</v>
      </c>
      <c r="IH13" s="31" t="str">
        <f>IH5&amp;"04"</f>
        <v>2304</v>
      </c>
      <c r="II13" s="31" t="str">
        <f>IH5&amp;"05"</f>
        <v>2305</v>
      </c>
      <c r="IJ13" s="31" t="str">
        <f>IH5&amp;"06"</f>
        <v>2306</v>
      </c>
      <c r="IK13" s="31" t="str">
        <f>IH5&amp;"07"</f>
        <v>2307</v>
      </c>
      <c r="IL13" s="31" t="str">
        <f>IH5&amp;"08"</f>
        <v>2308</v>
      </c>
      <c r="IM13" s="31" t="str">
        <f>IH5&amp;"09"</f>
        <v>2309</v>
      </c>
      <c r="IN13" s="31" t="str">
        <f>IH5&amp;"52"</f>
        <v>2352</v>
      </c>
      <c r="IO13" s="31" t="str">
        <f>IH5&amp;"10"</f>
        <v>2310</v>
      </c>
      <c r="IP13" s="31" t="str">
        <f>IH5&amp;"11"</f>
        <v>2311</v>
      </c>
      <c r="IQ13" s="31" t="str">
        <f>IH5&amp;"12"</f>
        <v>2312</v>
      </c>
      <c r="IR13" s="31" t="str">
        <f>IH5&amp;"13"</f>
        <v>2313</v>
      </c>
      <c r="IS13" s="31" t="str">
        <f>IH5&amp;"14"</f>
        <v>2314</v>
      </c>
      <c r="IT13" s="31" t="str">
        <f>IH5&amp;"15"</f>
        <v>2315</v>
      </c>
      <c r="IU13" s="31" t="str">
        <f>IH5&amp;"16"</f>
        <v>2316</v>
      </c>
      <c r="IV13" s="31" t="str">
        <f>IH5&amp;"21"</f>
        <v>2321</v>
      </c>
      <c r="IW13" s="95" t="str">
        <f>IH5&amp;"19"</f>
        <v>2319</v>
      </c>
      <c r="IX13" s="7" t="str">
        <f>IH5&amp;"51"</f>
        <v>2351</v>
      </c>
      <c r="IY13" s="94" t="str">
        <f>IH5&amp;"23"</f>
        <v>2323</v>
      </c>
      <c r="IZ13" s="31" t="str">
        <f>IZ5&amp;"04"</f>
        <v>7804</v>
      </c>
      <c r="JA13" s="31" t="str">
        <f>IZ5&amp;"05"</f>
        <v>7805</v>
      </c>
      <c r="JB13" s="31" t="str">
        <f>IZ5&amp;"06"</f>
        <v>7806</v>
      </c>
      <c r="JC13" s="31" t="str">
        <f>IZ5&amp;"07"</f>
        <v>7807</v>
      </c>
      <c r="JD13" s="31" t="str">
        <f>IZ5&amp;"08"</f>
        <v>7808</v>
      </c>
      <c r="JE13" s="31" t="str">
        <f>IZ5&amp;"09"</f>
        <v>7809</v>
      </c>
      <c r="JF13" s="31" t="str">
        <f>IZ5&amp;"52"</f>
        <v>7852</v>
      </c>
      <c r="JG13" s="31" t="str">
        <f>IZ5&amp;"10"</f>
        <v>7810</v>
      </c>
      <c r="JH13" s="31" t="str">
        <f>IZ5&amp;"11"</f>
        <v>7811</v>
      </c>
      <c r="JI13" s="31" t="str">
        <f>IZ5&amp;"12"</f>
        <v>7812</v>
      </c>
      <c r="JJ13" s="31" t="str">
        <f>IZ5&amp;"13"</f>
        <v>7813</v>
      </c>
      <c r="JK13" s="31" t="str">
        <f>IZ5&amp;"14"</f>
        <v>7814</v>
      </c>
      <c r="JL13" s="31" t="str">
        <f>IZ5&amp;"15"</f>
        <v>7815</v>
      </c>
      <c r="JM13" s="31" t="str">
        <f>IZ5&amp;"16"</f>
        <v>7816</v>
      </c>
      <c r="JN13" s="31" t="str">
        <f>IZ5&amp;"21"</f>
        <v>7821</v>
      </c>
      <c r="JO13" s="95" t="str">
        <f>IZ5&amp;"19"</f>
        <v>7819</v>
      </c>
      <c r="JP13" s="7" t="str">
        <f>IZ5&amp;"51"</f>
        <v>7851</v>
      </c>
      <c r="JQ13" s="94" t="str">
        <f>IZ5&amp;"23"</f>
        <v>7823</v>
      </c>
      <c r="JR13" s="31" t="str">
        <f>JR5&amp;"04"</f>
        <v>6204</v>
      </c>
      <c r="JS13" s="31" t="str">
        <f>JR5&amp;"05"</f>
        <v>6205</v>
      </c>
      <c r="JT13" s="31" t="str">
        <f>JR5&amp;"06"</f>
        <v>6206</v>
      </c>
      <c r="JU13" s="31" t="str">
        <f>JR5&amp;"07"</f>
        <v>6207</v>
      </c>
      <c r="JV13" s="31" t="str">
        <f>JR5&amp;"08"</f>
        <v>6208</v>
      </c>
      <c r="JW13" s="31" t="str">
        <f>JR5&amp;"09"</f>
        <v>6209</v>
      </c>
      <c r="JX13" s="31" t="str">
        <f>JR5&amp;"52"</f>
        <v>6252</v>
      </c>
      <c r="JY13" s="31" t="str">
        <f>JR5&amp;"10"</f>
        <v>6210</v>
      </c>
      <c r="JZ13" s="31" t="str">
        <f>JR5&amp;"11"</f>
        <v>6211</v>
      </c>
      <c r="KA13" s="31" t="str">
        <f>JR5&amp;"12"</f>
        <v>6212</v>
      </c>
      <c r="KB13" s="31" t="str">
        <f>JR5&amp;"13"</f>
        <v>6213</v>
      </c>
      <c r="KC13" s="31" t="str">
        <f>JR5&amp;"14"</f>
        <v>6214</v>
      </c>
      <c r="KD13" s="31" t="str">
        <f>JR5&amp;"15"</f>
        <v>6215</v>
      </c>
      <c r="KE13" s="31" t="str">
        <f>JR5&amp;"16"</f>
        <v>6216</v>
      </c>
      <c r="KF13" s="31" t="str">
        <f>JR5&amp;"21"</f>
        <v>6221</v>
      </c>
      <c r="KG13" s="95" t="str">
        <f>JR5&amp;"19"</f>
        <v>6219</v>
      </c>
      <c r="KH13" s="7" t="str">
        <f>JR5&amp;"51"</f>
        <v>6251</v>
      </c>
      <c r="KI13" s="94" t="str">
        <f>JR5&amp;"23"</f>
        <v>6223</v>
      </c>
      <c r="KJ13" s="31" t="str">
        <f>KJ5&amp;"04"</f>
        <v>2504</v>
      </c>
      <c r="KK13" s="31" t="str">
        <f>KJ5&amp;"05"</f>
        <v>2505</v>
      </c>
      <c r="KL13" s="31" t="str">
        <f>KJ5&amp;"06"</f>
        <v>2506</v>
      </c>
      <c r="KM13" s="31" t="str">
        <f>KJ5&amp;"07"</f>
        <v>2507</v>
      </c>
      <c r="KN13" s="31" t="str">
        <f>KJ5&amp;"08"</f>
        <v>2508</v>
      </c>
      <c r="KO13" s="31" t="str">
        <f>KJ5&amp;"09"</f>
        <v>2509</v>
      </c>
      <c r="KP13" s="31" t="str">
        <f>KJ5&amp;"52"</f>
        <v>2552</v>
      </c>
      <c r="KQ13" s="31" t="str">
        <f>KJ5&amp;"10"</f>
        <v>2510</v>
      </c>
      <c r="KR13" s="31" t="str">
        <f>KJ5&amp;"11"</f>
        <v>2511</v>
      </c>
      <c r="KS13" s="31" t="str">
        <f>KJ5&amp;"12"</f>
        <v>2512</v>
      </c>
      <c r="KT13" s="31" t="str">
        <f>KJ5&amp;"13"</f>
        <v>2513</v>
      </c>
      <c r="KU13" s="31" t="str">
        <f>KJ5&amp;"14"</f>
        <v>2514</v>
      </c>
      <c r="KV13" s="31" t="str">
        <f>KJ5&amp;"15"</f>
        <v>2515</v>
      </c>
      <c r="KW13" s="31" t="str">
        <f>KJ5&amp;"16"</f>
        <v>2516</v>
      </c>
      <c r="KX13" s="31" t="str">
        <f>KJ5&amp;"21"</f>
        <v>2521</v>
      </c>
      <c r="KY13" s="95" t="str">
        <f>KJ5&amp;"19"</f>
        <v>2519</v>
      </c>
      <c r="KZ13" s="7" t="str">
        <f>KJ5&amp;"51"</f>
        <v>2551</v>
      </c>
      <c r="LA13" s="94" t="str">
        <f>KJ5&amp;"23"</f>
        <v>2523</v>
      </c>
      <c r="LB13" s="31" t="str">
        <f>LB5&amp;"04"</f>
        <v>2604</v>
      </c>
      <c r="LC13" s="31" t="str">
        <f>LB5&amp;"05"</f>
        <v>2605</v>
      </c>
      <c r="LD13" s="31" t="str">
        <f>LB5&amp;"06"</f>
        <v>2606</v>
      </c>
      <c r="LE13" s="31" t="str">
        <f>LB5&amp;"07"</f>
        <v>2607</v>
      </c>
      <c r="LF13" s="31" t="str">
        <f>LB5&amp;"08"</f>
        <v>2608</v>
      </c>
      <c r="LG13" s="31" t="str">
        <f>LB5&amp;"09"</f>
        <v>2609</v>
      </c>
      <c r="LH13" s="31" t="str">
        <f>LB5&amp;"52"</f>
        <v>2652</v>
      </c>
      <c r="LI13" s="31" t="str">
        <f>LB5&amp;"10"</f>
        <v>2610</v>
      </c>
      <c r="LJ13" s="31" t="str">
        <f>LB5&amp;"11"</f>
        <v>2611</v>
      </c>
      <c r="LK13" s="31" t="str">
        <f>LB5&amp;"12"</f>
        <v>2612</v>
      </c>
      <c r="LL13" s="31" t="str">
        <f>LB5&amp;"13"</f>
        <v>2613</v>
      </c>
      <c r="LM13" s="31" t="str">
        <f>LB5&amp;"14"</f>
        <v>2614</v>
      </c>
      <c r="LN13" s="31" t="str">
        <f>LB5&amp;"15"</f>
        <v>2615</v>
      </c>
      <c r="LO13" s="31" t="str">
        <f>LB5&amp;"16"</f>
        <v>2616</v>
      </c>
      <c r="LP13" s="31" t="str">
        <f>LB5&amp;"21"</f>
        <v>2621</v>
      </c>
      <c r="LQ13" s="95" t="str">
        <f>LB5&amp;"19"</f>
        <v>2619</v>
      </c>
      <c r="LR13" s="7" t="str">
        <f>LB5&amp;"51"</f>
        <v>2651</v>
      </c>
      <c r="LS13" s="94" t="str">
        <f>LB5&amp;"23"</f>
        <v>2623</v>
      </c>
      <c r="LT13" s="31" t="str">
        <f>LT5&amp;"04"</f>
        <v>7004</v>
      </c>
      <c r="LU13" s="31" t="str">
        <f>LT5&amp;"05"</f>
        <v>7005</v>
      </c>
      <c r="LV13" s="31" t="str">
        <f>LT5&amp;"06"</f>
        <v>7006</v>
      </c>
      <c r="LW13" s="31" t="str">
        <f>LT5&amp;"07"</f>
        <v>7007</v>
      </c>
      <c r="LX13" s="31" t="str">
        <f>LT5&amp;"08"</f>
        <v>7008</v>
      </c>
      <c r="LY13" s="31" t="str">
        <f>LT5&amp;"09"</f>
        <v>7009</v>
      </c>
      <c r="LZ13" s="31" t="str">
        <f>LT5&amp;"52"</f>
        <v>7052</v>
      </c>
      <c r="MA13" s="31" t="str">
        <f>LT5&amp;"10"</f>
        <v>7010</v>
      </c>
      <c r="MB13" s="31" t="str">
        <f>LT5&amp;"11"</f>
        <v>7011</v>
      </c>
      <c r="MC13" s="31" t="str">
        <f>LT5&amp;"12"</f>
        <v>7012</v>
      </c>
      <c r="MD13" s="31" t="str">
        <f>LT5&amp;"13"</f>
        <v>7013</v>
      </c>
      <c r="ME13" s="31" t="str">
        <f>LT5&amp;"14"</f>
        <v>7014</v>
      </c>
      <c r="MF13" s="31" t="str">
        <f>LT5&amp;"15"</f>
        <v>7015</v>
      </c>
      <c r="MG13" s="31" t="str">
        <f>LT5&amp;"16"</f>
        <v>7016</v>
      </c>
      <c r="MH13" s="31" t="str">
        <f>LT5&amp;"21"</f>
        <v>7021</v>
      </c>
      <c r="MI13" s="95" t="str">
        <f>LT5&amp;"19"</f>
        <v>7019</v>
      </c>
      <c r="MJ13" s="7" t="str">
        <f>LT5&amp;"51"</f>
        <v>7051</v>
      </c>
      <c r="MK13" s="94" t="str">
        <f>LT5&amp;"23"</f>
        <v>7023</v>
      </c>
      <c r="ML13" s="31" t="str">
        <f>ML5&amp;"04"</f>
        <v>3104</v>
      </c>
      <c r="MM13" s="31" t="str">
        <f>ML5&amp;"05"</f>
        <v>3105</v>
      </c>
      <c r="MN13" s="31" t="str">
        <f>ML5&amp;"06"</f>
        <v>3106</v>
      </c>
      <c r="MO13" s="31" t="str">
        <f>ML5&amp;"07"</f>
        <v>3107</v>
      </c>
      <c r="MP13" s="31" t="str">
        <f>ML5&amp;"08"</f>
        <v>3108</v>
      </c>
      <c r="MQ13" s="31" t="str">
        <f>ML5&amp;"09"</f>
        <v>3109</v>
      </c>
      <c r="MR13" s="31" t="str">
        <f>ML5&amp;"52"</f>
        <v>3152</v>
      </c>
      <c r="MS13" s="31" t="str">
        <f>ML5&amp;"10"</f>
        <v>3110</v>
      </c>
      <c r="MT13" s="31" t="str">
        <f>ML5&amp;"11"</f>
        <v>3111</v>
      </c>
      <c r="MU13" s="31" t="str">
        <f>ML5&amp;"12"</f>
        <v>3112</v>
      </c>
      <c r="MV13" s="31" t="str">
        <f>ML5&amp;"13"</f>
        <v>3113</v>
      </c>
      <c r="MW13" s="31" t="str">
        <f>ML5&amp;"14"</f>
        <v>3114</v>
      </c>
      <c r="MX13" s="31" t="str">
        <f>ML5&amp;"15"</f>
        <v>3115</v>
      </c>
      <c r="MY13" s="31" t="str">
        <f>ML5&amp;"16"</f>
        <v>3116</v>
      </c>
      <c r="MZ13" s="31" t="str">
        <f>ML5&amp;"21"</f>
        <v>3121</v>
      </c>
      <c r="NA13" s="95" t="str">
        <f>ML5&amp;"19"</f>
        <v>3119</v>
      </c>
      <c r="NB13" s="7" t="str">
        <f>ML5&amp;"51"</f>
        <v>3151</v>
      </c>
      <c r="NC13" s="94" t="str">
        <f>ML5&amp;"23"</f>
        <v>3123</v>
      </c>
      <c r="ND13" s="31" t="str">
        <f>ND5&amp;"04"</f>
        <v>3204</v>
      </c>
      <c r="NE13" s="31" t="str">
        <f>ND5&amp;"05"</f>
        <v>3205</v>
      </c>
      <c r="NF13" s="31" t="str">
        <f>ND5&amp;"06"</f>
        <v>3206</v>
      </c>
      <c r="NG13" s="31" t="str">
        <f>ND5&amp;"07"</f>
        <v>3207</v>
      </c>
      <c r="NH13" s="31" t="str">
        <f>ND5&amp;"08"</f>
        <v>3208</v>
      </c>
      <c r="NI13" s="31" t="str">
        <f>ND5&amp;"09"</f>
        <v>3209</v>
      </c>
      <c r="NJ13" s="31" t="str">
        <f>ND5&amp;"52"</f>
        <v>3252</v>
      </c>
      <c r="NK13" s="31" t="str">
        <f>ND5&amp;"10"</f>
        <v>3210</v>
      </c>
      <c r="NL13" s="31" t="str">
        <f>ND5&amp;"11"</f>
        <v>3211</v>
      </c>
      <c r="NM13" s="31" t="str">
        <f>ND5&amp;"12"</f>
        <v>3212</v>
      </c>
      <c r="NN13" s="31" t="str">
        <f>ND5&amp;"13"</f>
        <v>3213</v>
      </c>
      <c r="NO13" s="31" t="str">
        <f>ND5&amp;"14"</f>
        <v>3214</v>
      </c>
      <c r="NP13" s="31" t="str">
        <f>ND5&amp;"15"</f>
        <v>3215</v>
      </c>
      <c r="NQ13" s="31" t="str">
        <f>ND5&amp;"16"</f>
        <v>3216</v>
      </c>
      <c r="NR13" s="31" t="str">
        <f>ND5&amp;"21"</f>
        <v>3221</v>
      </c>
      <c r="NS13" s="95" t="str">
        <f>ND5&amp;"19"</f>
        <v>3219</v>
      </c>
      <c r="NT13" s="7" t="str">
        <f>ND5&amp;"51"</f>
        <v>3251</v>
      </c>
      <c r="NU13" s="94" t="str">
        <f>ND5&amp;"23"</f>
        <v>3223</v>
      </c>
      <c r="NV13" s="31" t="str">
        <f>NV5&amp;"04"</f>
        <v>3304</v>
      </c>
      <c r="NW13" s="31" t="str">
        <f>NV5&amp;"05"</f>
        <v>3305</v>
      </c>
      <c r="NX13" s="31" t="str">
        <f>NV5&amp;"06"</f>
        <v>3306</v>
      </c>
      <c r="NY13" s="31" t="str">
        <f>NV5&amp;"07"</f>
        <v>3307</v>
      </c>
      <c r="NZ13" s="31" t="str">
        <f>NV5&amp;"08"</f>
        <v>3308</v>
      </c>
      <c r="OA13" s="31" t="str">
        <f>NV5&amp;"09"</f>
        <v>3309</v>
      </c>
      <c r="OB13" s="31" t="str">
        <f>NV5&amp;"52"</f>
        <v>3352</v>
      </c>
      <c r="OC13" s="31" t="str">
        <f>NV5&amp;"10"</f>
        <v>3310</v>
      </c>
      <c r="OD13" s="31" t="str">
        <f>NV5&amp;"11"</f>
        <v>3311</v>
      </c>
      <c r="OE13" s="31" t="str">
        <f>NV5&amp;"12"</f>
        <v>3312</v>
      </c>
      <c r="OF13" s="31" t="str">
        <f>NV5&amp;"13"</f>
        <v>3313</v>
      </c>
      <c r="OG13" s="31" t="str">
        <f>NV5&amp;"14"</f>
        <v>3314</v>
      </c>
      <c r="OH13" s="31" t="str">
        <f>NV5&amp;"15"</f>
        <v>3315</v>
      </c>
      <c r="OI13" s="31" t="str">
        <f>NV5&amp;"16"</f>
        <v>3316</v>
      </c>
      <c r="OJ13" s="31" t="str">
        <f>NV5&amp;"21"</f>
        <v>3321</v>
      </c>
      <c r="OK13" s="95" t="str">
        <f>NV5&amp;"19"</f>
        <v>3319</v>
      </c>
      <c r="OL13" s="7" t="str">
        <f>NV5&amp;"51"</f>
        <v>3351</v>
      </c>
      <c r="OM13" s="94" t="str">
        <f>NV5&amp;"23"</f>
        <v>3323</v>
      </c>
      <c r="ON13" s="31" t="str">
        <f>ON5&amp;"04"</f>
        <v>3404</v>
      </c>
      <c r="OO13" s="31" t="str">
        <f>ON5&amp;"05"</f>
        <v>3405</v>
      </c>
      <c r="OP13" s="31" t="str">
        <f>ON5&amp;"06"</f>
        <v>3406</v>
      </c>
      <c r="OQ13" s="31" t="str">
        <f>ON5&amp;"07"</f>
        <v>3407</v>
      </c>
      <c r="OR13" s="31" t="str">
        <f>ON5&amp;"08"</f>
        <v>3408</v>
      </c>
      <c r="OS13" s="31" t="str">
        <f>ON5&amp;"09"</f>
        <v>3409</v>
      </c>
      <c r="OT13" s="31" t="str">
        <f>ON5&amp;"52"</f>
        <v>3452</v>
      </c>
      <c r="OU13" s="31" t="str">
        <f>ON5&amp;"10"</f>
        <v>3410</v>
      </c>
      <c r="OV13" s="31" t="str">
        <f>ON5&amp;"11"</f>
        <v>3411</v>
      </c>
      <c r="OW13" s="31" t="str">
        <f>ON5&amp;"12"</f>
        <v>3412</v>
      </c>
      <c r="OX13" s="31" t="str">
        <f>ON5&amp;"13"</f>
        <v>3413</v>
      </c>
      <c r="OY13" s="31" t="str">
        <f>ON5&amp;"14"</f>
        <v>3414</v>
      </c>
      <c r="OZ13" s="31" t="str">
        <f>ON5&amp;"15"</f>
        <v>3415</v>
      </c>
      <c r="PA13" s="31" t="str">
        <f>ON5&amp;"16"</f>
        <v>3416</v>
      </c>
      <c r="PB13" s="31" t="str">
        <f>ON5&amp;"21"</f>
        <v>3421</v>
      </c>
      <c r="PC13" s="95" t="str">
        <f>ON5&amp;"19"</f>
        <v>3419</v>
      </c>
      <c r="PD13" s="7" t="str">
        <f>ON5&amp;"51"</f>
        <v>3451</v>
      </c>
      <c r="PE13" s="94" t="str">
        <f>ON5&amp;"23"</f>
        <v>3423</v>
      </c>
      <c r="PF13" s="31" t="str">
        <f>PF5&amp;"04"</f>
        <v>3504</v>
      </c>
      <c r="PG13" s="31" t="str">
        <f>PF5&amp;"05"</f>
        <v>3505</v>
      </c>
      <c r="PH13" s="31" t="str">
        <f>PF5&amp;"06"</f>
        <v>3506</v>
      </c>
      <c r="PI13" s="31" t="str">
        <f>PF5&amp;"07"</f>
        <v>3507</v>
      </c>
      <c r="PJ13" s="31" t="str">
        <f>PF5&amp;"08"</f>
        <v>3508</v>
      </c>
      <c r="PK13" s="31" t="str">
        <f>PF5&amp;"09"</f>
        <v>3509</v>
      </c>
      <c r="PL13" s="31" t="str">
        <f>PF5&amp;"52"</f>
        <v>3552</v>
      </c>
      <c r="PM13" s="31" t="str">
        <f>PF5&amp;"10"</f>
        <v>3510</v>
      </c>
      <c r="PN13" s="31" t="str">
        <f>PF5&amp;"11"</f>
        <v>3511</v>
      </c>
      <c r="PO13" s="31" t="str">
        <f>PF5&amp;"12"</f>
        <v>3512</v>
      </c>
      <c r="PP13" s="31" t="str">
        <f>PF5&amp;"13"</f>
        <v>3513</v>
      </c>
      <c r="PQ13" s="31" t="str">
        <f>PF5&amp;"14"</f>
        <v>3514</v>
      </c>
      <c r="PR13" s="31" t="str">
        <f>PF5&amp;"15"</f>
        <v>3515</v>
      </c>
      <c r="PS13" s="31" t="str">
        <f>PF5&amp;"16"</f>
        <v>3516</v>
      </c>
      <c r="PT13" s="31" t="str">
        <f>PF5&amp;"21"</f>
        <v>3521</v>
      </c>
      <c r="PU13" s="95" t="str">
        <f>PF5&amp;"19"</f>
        <v>3519</v>
      </c>
      <c r="PV13" s="7" t="str">
        <f>PF5&amp;"51"</f>
        <v>3551</v>
      </c>
      <c r="PW13" s="94" t="str">
        <f>PF5&amp;"23"</f>
        <v>3523</v>
      </c>
      <c r="PX13" s="31" t="str">
        <f>PX5&amp;"04"</f>
        <v>3604</v>
      </c>
      <c r="PY13" s="31" t="str">
        <f>PX5&amp;"05"</f>
        <v>3605</v>
      </c>
      <c r="PZ13" s="31" t="str">
        <f>PX5&amp;"06"</f>
        <v>3606</v>
      </c>
      <c r="QA13" s="31" t="str">
        <f>PX5&amp;"07"</f>
        <v>3607</v>
      </c>
      <c r="QB13" s="31" t="str">
        <f>PX5&amp;"08"</f>
        <v>3608</v>
      </c>
      <c r="QC13" s="31" t="str">
        <f>PX5&amp;"09"</f>
        <v>3609</v>
      </c>
      <c r="QD13" s="31" t="str">
        <f>PX5&amp;"52"</f>
        <v>3652</v>
      </c>
      <c r="QE13" s="31" t="str">
        <f>PX5&amp;"10"</f>
        <v>3610</v>
      </c>
      <c r="QF13" s="31" t="str">
        <f>PX5&amp;"11"</f>
        <v>3611</v>
      </c>
      <c r="QG13" s="31" t="str">
        <f>PX5&amp;"12"</f>
        <v>3612</v>
      </c>
      <c r="QH13" s="31" t="str">
        <f>PX5&amp;"13"</f>
        <v>3613</v>
      </c>
      <c r="QI13" s="31" t="str">
        <f>PX5&amp;"14"</f>
        <v>3614</v>
      </c>
      <c r="QJ13" s="31" t="str">
        <f>PX5&amp;"15"</f>
        <v>3615</v>
      </c>
      <c r="QK13" s="31" t="str">
        <f>PX5&amp;"16"</f>
        <v>3616</v>
      </c>
      <c r="QL13" s="31" t="str">
        <f>PX5&amp;"21"</f>
        <v>3621</v>
      </c>
      <c r="QM13" s="95" t="str">
        <f>PX5&amp;"19"</f>
        <v>3619</v>
      </c>
      <c r="QN13" s="7" t="str">
        <f>PX5&amp;"51"</f>
        <v>3651</v>
      </c>
      <c r="QO13" s="94" t="str">
        <f>PX5&amp;"23"</f>
        <v>3623</v>
      </c>
      <c r="QP13" s="31" t="str">
        <f>QP5&amp;"04"</f>
        <v>3704</v>
      </c>
      <c r="QQ13" s="31" t="str">
        <f>QP5&amp;"05"</f>
        <v>3705</v>
      </c>
      <c r="QR13" s="31" t="str">
        <f>QP5&amp;"06"</f>
        <v>3706</v>
      </c>
      <c r="QS13" s="31" t="str">
        <f>QP5&amp;"07"</f>
        <v>3707</v>
      </c>
      <c r="QT13" s="31" t="str">
        <f>QP5&amp;"08"</f>
        <v>3708</v>
      </c>
      <c r="QU13" s="31" t="str">
        <f>QP5&amp;"09"</f>
        <v>3709</v>
      </c>
      <c r="QV13" s="31" t="str">
        <f>QP5&amp;"52"</f>
        <v>3752</v>
      </c>
      <c r="QW13" s="31" t="str">
        <f>QP5&amp;"10"</f>
        <v>3710</v>
      </c>
      <c r="QX13" s="31" t="str">
        <f>QP5&amp;"11"</f>
        <v>3711</v>
      </c>
      <c r="QY13" s="31" t="str">
        <f>QP5&amp;"12"</f>
        <v>3712</v>
      </c>
      <c r="QZ13" s="31" t="str">
        <f>QP5&amp;"13"</f>
        <v>3713</v>
      </c>
      <c r="RA13" s="31" t="str">
        <f>QP5&amp;"14"</f>
        <v>3714</v>
      </c>
      <c r="RB13" s="31" t="str">
        <f>QP5&amp;"15"</f>
        <v>3715</v>
      </c>
      <c r="RC13" s="31" t="str">
        <f>QP5&amp;"16"</f>
        <v>3716</v>
      </c>
      <c r="RD13" s="31" t="str">
        <f>QP5&amp;"21"</f>
        <v>3721</v>
      </c>
      <c r="RE13" s="95" t="str">
        <f>QP5&amp;"19"</f>
        <v>3719</v>
      </c>
      <c r="RF13" s="7" t="str">
        <f>QP5&amp;"51"</f>
        <v>3751</v>
      </c>
      <c r="RG13" s="94" t="str">
        <f>QP5&amp;"23"</f>
        <v>3723</v>
      </c>
      <c r="RH13" s="31" t="str">
        <f>RH5&amp;"04"</f>
        <v>4004</v>
      </c>
      <c r="RI13" s="31" t="str">
        <f>RH5&amp;"05"</f>
        <v>4005</v>
      </c>
      <c r="RJ13" s="31" t="str">
        <f>RH5&amp;"06"</f>
        <v>4006</v>
      </c>
      <c r="RK13" s="31" t="str">
        <f>RH5&amp;"07"</f>
        <v>4007</v>
      </c>
      <c r="RL13" s="31" t="str">
        <f>RH5&amp;"08"</f>
        <v>4008</v>
      </c>
      <c r="RM13" s="31" t="str">
        <f>RH5&amp;"09"</f>
        <v>4009</v>
      </c>
      <c r="RN13" s="31" t="str">
        <f>RH5&amp;"52"</f>
        <v>4052</v>
      </c>
      <c r="RO13" s="31" t="str">
        <f>RH5&amp;"10"</f>
        <v>4010</v>
      </c>
      <c r="RP13" s="31" t="str">
        <f>RH5&amp;"11"</f>
        <v>4011</v>
      </c>
      <c r="RQ13" s="31" t="str">
        <f>RH5&amp;"12"</f>
        <v>4012</v>
      </c>
      <c r="RR13" s="31" t="str">
        <f>RH5&amp;"13"</f>
        <v>4013</v>
      </c>
      <c r="RS13" s="31" t="str">
        <f>RH5&amp;"14"</f>
        <v>4014</v>
      </c>
      <c r="RT13" s="31" t="str">
        <f>RH5&amp;"15"</f>
        <v>4015</v>
      </c>
      <c r="RU13" s="31" t="str">
        <f>RH5&amp;"16"</f>
        <v>4016</v>
      </c>
      <c r="RV13" s="31" t="str">
        <f>RH5&amp;"21"</f>
        <v>4021</v>
      </c>
      <c r="RW13" s="95" t="str">
        <f>RH5&amp;"19"</f>
        <v>4019</v>
      </c>
      <c r="RX13" s="7" t="str">
        <f>RH5&amp;"51"</f>
        <v>4051</v>
      </c>
      <c r="RY13" s="94" t="str">
        <f>RH5&amp;"23"</f>
        <v>4023</v>
      </c>
      <c r="RZ13" s="31" t="str">
        <f>RZ5&amp;"04"</f>
        <v>4104</v>
      </c>
      <c r="SA13" s="31" t="str">
        <f>RZ5&amp;"05"</f>
        <v>4105</v>
      </c>
      <c r="SB13" s="31" t="str">
        <f>RZ5&amp;"06"</f>
        <v>4106</v>
      </c>
      <c r="SC13" s="31" t="str">
        <f>RZ5&amp;"07"</f>
        <v>4107</v>
      </c>
      <c r="SD13" s="31" t="str">
        <f>RZ5&amp;"08"</f>
        <v>4108</v>
      </c>
      <c r="SE13" s="31" t="str">
        <f>RZ5&amp;"09"</f>
        <v>4109</v>
      </c>
      <c r="SF13" s="31" t="str">
        <f>RZ5&amp;"52"</f>
        <v>4152</v>
      </c>
      <c r="SG13" s="31" t="str">
        <f>RZ5&amp;"10"</f>
        <v>4110</v>
      </c>
      <c r="SH13" s="31" t="str">
        <f>RZ5&amp;"11"</f>
        <v>4111</v>
      </c>
      <c r="SI13" s="31" t="str">
        <f>RZ5&amp;"12"</f>
        <v>4112</v>
      </c>
      <c r="SJ13" s="31" t="str">
        <f>RZ5&amp;"13"</f>
        <v>4113</v>
      </c>
      <c r="SK13" s="31" t="str">
        <f>RZ5&amp;"14"</f>
        <v>4114</v>
      </c>
      <c r="SL13" s="31" t="str">
        <f>RZ5&amp;"15"</f>
        <v>4115</v>
      </c>
      <c r="SM13" s="31" t="str">
        <f>RZ5&amp;"16"</f>
        <v>4116</v>
      </c>
      <c r="SN13" s="31" t="str">
        <f>RZ5&amp;"21"</f>
        <v>4121</v>
      </c>
      <c r="SO13" s="95" t="str">
        <f>RZ5&amp;"19"</f>
        <v>4119</v>
      </c>
      <c r="SP13" s="7" t="str">
        <f>RZ5&amp;"51"</f>
        <v>4151</v>
      </c>
      <c r="SQ13" s="94" t="str">
        <f>RZ5&amp;"23"</f>
        <v>4123</v>
      </c>
      <c r="SR13" s="31" t="str">
        <f>SR5&amp;"04"</f>
        <v>4304</v>
      </c>
      <c r="SS13" s="31" t="str">
        <f>SR5&amp;"05"</f>
        <v>4305</v>
      </c>
      <c r="ST13" s="31" t="str">
        <f>SR5&amp;"06"</f>
        <v>4306</v>
      </c>
      <c r="SU13" s="31" t="str">
        <f>SR5&amp;"07"</f>
        <v>4307</v>
      </c>
      <c r="SV13" s="31" t="str">
        <f>SR5&amp;"08"</f>
        <v>4308</v>
      </c>
      <c r="SW13" s="31" t="str">
        <f>SR5&amp;"09"</f>
        <v>4309</v>
      </c>
      <c r="SX13" s="31" t="str">
        <f>SR5&amp;"52"</f>
        <v>4352</v>
      </c>
      <c r="SY13" s="31" t="str">
        <f>SR5&amp;"10"</f>
        <v>4310</v>
      </c>
      <c r="SZ13" s="31" t="str">
        <f>SR5&amp;"11"</f>
        <v>4311</v>
      </c>
      <c r="TA13" s="31" t="str">
        <f>SR5&amp;"12"</f>
        <v>4312</v>
      </c>
      <c r="TB13" s="31" t="str">
        <f>SR5&amp;"13"</f>
        <v>4313</v>
      </c>
      <c r="TC13" s="31" t="str">
        <f>SR5&amp;"14"</f>
        <v>4314</v>
      </c>
      <c r="TD13" s="31" t="str">
        <f>SR5&amp;"15"</f>
        <v>4315</v>
      </c>
      <c r="TE13" s="31" t="str">
        <f>SR5&amp;"16"</f>
        <v>4316</v>
      </c>
      <c r="TF13" s="31" t="str">
        <f>SR5&amp;"21"</f>
        <v>4321</v>
      </c>
      <c r="TG13" s="95" t="str">
        <f>SR5&amp;"19"</f>
        <v>4319</v>
      </c>
      <c r="TH13" s="7" t="str">
        <f>SR5&amp;"51"</f>
        <v>4351</v>
      </c>
      <c r="TI13" s="94" t="str">
        <f>SR5&amp;"23"</f>
        <v>4323</v>
      </c>
      <c r="TJ13" s="31" t="str">
        <f>TJ5&amp;"04"</f>
        <v>4404</v>
      </c>
      <c r="TK13" s="31" t="str">
        <f>TJ5&amp;"05"</f>
        <v>4405</v>
      </c>
      <c r="TL13" s="31" t="str">
        <f>TJ5&amp;"06"</f>
        <v>4406</v>
      </c>
      <c r="TM13" s="31" t="str">
        <f>TJ5&amp;"07"</f>
        <v>4407</v>
      </c>
      <c r="TN13" s="31" t="str">
        <f>TJ5&amp;"08"</f>
        <v>4408</v>
      </c>
      <c r="TO13" s="31" t="str">
        <f>TJ5&amp;"09"</f>
        <v>4409</v>
      </c>
      <c r="TP13" s="31" t="str">
        <f>TJ5&amp;"52"</f>
        <v>4452</v>
      </c>
      <c r="TQ13" s="31" t="str">
        <f>TJ5&amp;"10"</f>
        <v>4410</v>
      </c>
      <c r="TR13" s="31" t="str">
        <f>TJ5&amp;"11"</f>
        <v>4411</v>
      </c>
      <c r="TS13" s="31" t="str">
        <f>TJ5&amp;"12"</f>
        <v>4412</v>
      </c>
      <c r="TT13" s="31" t="str">
        <f>TJ5&amp;"13"</f>
        <v>4413</v>
      </c>
      <c r="TU13" s="31" t="str">
        <f>TJ5&amp;"14"</f>
        <v>4414</v>
      </c>
      <c r="TV13" s="31" t="str">
        <f>TJ5&amp;"15"</f>
        <v>4415</v>
      </c>
      <c r="TW13" s="31" t="str">
        <f>TJ5&amp;"16"</f>
        <v>4416</v>
      </c>
      <c r="TX13" s="31" t="str">
        <f>TJ5&amp;"21"</f>
        <v>4421</v>
      </c>
      <c r="TY13" s="95" t="str">
        <f>TJ5&amp;"19"</f>
        <v>4419</v>
      </c>
      <c r="TZ13" s="7" t="str">
        <f>TJ5&amp;"51"</f>
        <v>4451</v>
      </c>
      <c r="UA13" s="94" t="str">
        <f>TJ5&amp;"23"</f>
        <v>4423</v>
      </c>
      <c r="UB13" s="31" t="str">
        <f>UB5&amp;"04"</f>
        <v>4504</v>
      </c>
      <c r="UC13" s="31" t="str">
        <f>UB5&amp;"05"</f>
        <v>4505</v>
      </c>
      <c r="UD13" s="31" t="str">
        <f>UB5&amp;"06"</f>
        <v>4506</v>
      </c>
      <c r="UE13" s="31" t="str">
        <f>UB5&amp;"07"</f>
        <v>4507</v>
      </c>
      <c r="UF13" s="31" t="str">
        <f>UB5&amp;"08"</f>
        <v>4508</v>
      </c>
      <c r="UG13" s="31" t="str">
        <f>UB5&amp;"09"</f>
        <v>4509</v>
      </c>
      <c r="UH13" s="31" t="str">
        <f>UB5&amp;"52"</f>
        <v>4552</v>
      </c>
      <c r="UI13" s="31" t="str">
        <f>UB5&amp;"10"</f>
        <v>4510</v>
      </c>
      <c r="UJ13" s="31" t="str">
        <f>UB5&amp;"11"</f>
        <v>4511</v>
      </c>
      <c r="UK13" s="31" t="str">
        <f>UB5&amp;"12"</f>
        <v>4512</v>
      </c>
      <c r="UL13" s="31" t="str">
        <f>UB5&amp;"13"</f>
        <v>4513</v>
      </c>
      <c r="UM13" s="31" t="str">
        <f>UB5&amp;"14"</f>
        <v>4514</v>
      </c>
      <c r="UN13" s="31" t="str">
        <f>UB5&amp;"15"</f>
        <v>4515</v>
      </c>
      <c r="UO13" s="31" t="str">
        <f>UB5&amp;"16"</f>
        <v>4516</v>
      </c>
      <c r="UP13" s="31" t="str">
        <f>UB5&amp;"21"</f>
        <v>4521</v>
      </c>
      <c r="UQ13" s="95" t="str">
        <f>UB5&amp;"19"</f>
        <v>4519</v>
      </c>
      <c r="UR13" s="7" t="str">
        <f>UB5&amp;"51"</f>
        <v>4551</v>
      </c>
      <c r="US13" s="94" t="str">
        <f>UB5&amp;"23"</f>
        <v>4523</v>
      </c>
      <c r="UT13" s="31" t="str">
        <f>UT5&amp;"04"</f>
        <v>7204</v>
      </c>
      <c r="UU13" s="31" t="str">
        <f>UT5&amp;"05"</f>
        <v>7205</v>
      </c>
      <c r="UV13" s="31" t="str">
        <f>UT5&amp;"06"</f>
        <v>7206</v>
      </c>
      <c r="UW13" s="31" t="str">
        <f>UT5&amp;"07"</f>
        <v>7207</v>
      </c>
      <c r="UX13" s="31" t="str">
        <f>UT5&amp;"08"</f>
        <v>7208</v>
      </c>
      <c r="UY13" s="31" t="str">
        <f>UT5&amp;"09"</f>
        <v>7209</v>
      </c>
      <c r="UZ13" s="31" t="str">
        <f>UT5&amp;"52"</f>
        <v>7252</v>
      </c>
      <c r="VA13" s="31" t="str">
        <f>UT5&amp;"10"</f>
        <v>7210</v>
      </c>
      <c r="VB13" s="31" t="str">
        <f>UT5&amp;"11"</f>
        <v>7211</v>
      </c>
      <c r="VC13" s="31" t="str">
        <f>UT5&amp;"12"</f>
        <v>7212</v>
      </c>
      <c r="VD13" s="31" t="str">
        <f>UT5&amp;"13"</f>
        <v>7213</v>
      </c>
      <c r="VE13" s="31" t="str">
        <f>UT5&amp;"14"</f>
        <v>7214</v>
      </c>
      <c r="VF13" s="31" t="str">
        <f>UT5&amp;"15"</f>
        <v>7215</v>
      </c>
      <c r="VG13" s="31" t="str">
        <f>UT5&amp;"16"</f>
        <v>7216</v>
      </c>
      <c r="VH13" s="31" t="str">
        <f>UT5&amp;"21"</f>
        <v>7221</v>
      </c>
      <c r="VI13" s="95" t="str">
        <f>UT5&amp;"19"</f>
        <v>7219</v>
      </c>
      <c r="VJ13" s="7" t="str">
        <f>UT5&amp;"51"</f>
        <v>7251</v>
      </c>
      <c r="VK13" s="94" t="str">
        <f>UT5&amp;"23"</f>
        <v>7223</v>
      </c>
      <c r="VL13" s="31" t="str">
        <f>VL5&amp;"04"</f>
        <v>7304</v>
      </c>
      <c r="VM13" s="31" t="str">
        <f>VL5&amp;"05"</f>
        <v>7305</v>
      </c>
      <c r="VN13" s="31" t="str">
        <f>VL5&amp;"06"</f>
        <v>7306</v>
      </c>
      <c r="VO13" s="31" t="str">
        <f>VL5&amp;"07"</f>
        <v>7307</v>
      </c>
      <c r="VP13" s="31" t="str">
        <f>VL5&amp;"08"</f>
        <v>7308</v>
      </c>
      <c r="VQ13" s="31" t="str">
        <f>VL5&amp;"09"</f>
        <v>7309</v>
      </c>
      <c r="VR13" s="31" t="str">
        <f>VL5&amp;"52"</f>
        <v>7352</v>
      </c>
      <c r="VS13" s="31" t="str">
        <f>VL5&amp;"10"</f>
        <v>7310</v>
      </c>
      <c r="VT13" s="31" t="str">
        <f>VL5&amp;"11"</f>
        <v>7311</v>
      </c>
      <c r="VU13" s="31" t="str">
        <f>VL5&amp;"12"</f>
        <v>7312</v>
      </c>
      <c r="VV13" s="31" t="str">
        <f>VL5&amp;"13"</f>
        <v>7313</v>
      </c>
      <c r="VW13" s="31" t="str">
        <f>VL5&amp;"14"</f>
        <v>7314</v>
      </c>
      <c r="VX13" s="31" t="str">
        <f>VL5&amp;"15"</f>
        <v>7315</v>
      </c>
      <c r="VY13" s="31" t="str">
        <f>VL5&amp;"16"</f>
        <v>7316</v>
      </c>
      <c r="VZ13" s="31" t="str">
        <f>VL5&amp;"21"</f>
        <v>7321</v>
      </c>
      <c r="WA13" s="95" t="str">
        <f>VL5&amp;"19"</f>
        <v>7319</v>
      </c>
      <c r="WB13" s="7" t="str">
        <f>VL5&amp;"51"</f>
        <v>7351</v>
      </c>
      <c r="WC13" s="94" t="str">
        <f>VL5&amp;"23"</f>
        <v>7323</v>
      </c>
      <c r="WD13" s="31" t="str">
        <f>WD5&amp;"04"</f>
        <v>7404</v>
      </c>
      <c r="WE13" s="31" t="str">
        <f>WD5&amp;"05"</f>
        <v>7405</v>
      </c>
      <c r="WF13" s="31" t="str">
        <f>WD5&amp;"06"</f>
        <v>7406</v>
      </c>
      <c r="WG13" s="31" t="str">
        <f>WD5&amp;"07"</f>
        <v>7407</v>
      </c>
      <c r="WH13" s="31" t="str">
        <f>WD5&amp;"08"</f>
        <v>7408</v>
      </c>
      <c r="WI13" s="31" t="str">
        <f>WD5&amp;"09"</f>
        <v>7409</v>
      </c>
      <c r="WJ13" s="31" t="str">
        <f>WD5&amp;"52"</f>
        <v>7452</v>
      </c>
      <c r="WK13" s="31" t="str">
        <f>WD5&amp;"10"</f>
        <v>7410</v>
      </c>
      <c r="WL13" s="31" t="str">
        <f>WD5&amp;"11"</f>
        <v>7411</v>
      </c>
      <c r="WM13" s="31" t="str">
        <f>WD5&amp;"12"</f>
        <v>7412</v>
      </c>
      <c r="WN13" s="31" t="str">
        <f>WD5&amp;"13"</f>
        <v>7413</v>
      </c>
      <c r="WO13" s="31" t="str">
        <f>WD5&amp;"14"</f>
        <v>7414</v>
      </c>
      <c r="WP13" s="31" t="str">
        <f>WD5&amp;"15"</f>
        <v>7415</v>
      </c>
      <c r="WQ13" s="31" t="str">
        <f>WD5&amp;"16"</f>
        <v>7416</v>
      </c>
      <c r="WR13" s="31" t="str">
        <f>WD5&amp;"21"</f>
        <v>7421</v>
      </c>
      <c r="WS13" s="95" t="str">
        <f>WD5&amp;"19"</f>
        <v>7419</v>
      </c>
      <c r="WT13" s="7" t="str">
        <f>WD5&amp;"51"</f>
        <v>7451</v>
      </c>
      <c r="WU13" s="94" t="str">
        <f>WD5&amp;"23"</f>
        <v>7423</v>
      </c>
      <c r="WV13" s="31" t="str">
        <f>WV5&amp;"04"</f>
        <v>7104</v>
      </c>
      <c r="WW13" s="31" t="str">
        <f>WV5&amp;"05"</f>
        <v>7105</v>
      </c>
      <c r="WX13" s="31" t="str">
        <f>WV5&amp;"06"</f>
        <v>7106</v>
      </c>
      <c r="WY13" s="31" t="str">
        <f>WV5&amp;"07"</f>
        <v>7107</v>
      </c>
      <c r="WZ13" s="31" t="str">
        <f>WV5&amp;"08"</f>
        <v>7108</v>
      </c>
      <c r="XA13" s="31" t="str">
        <f>WV5&amp;"09"</f>
        <v>7109</v>
      </c>
      <c r="XB13" s="31" t="str">
        <f>WV5&amp;"52"</f>
        <v>7152</v>
      </c>
      <c r="XC13" s="31" t="str">
        <f>WV5&amp;"10"</f>
        <v>7110</v>
      </c>
      <c r="XD13" s="31" t="str">
        <f>WV5&amp;"11"</f>
        <v>7111</v>
      </c>
      <c r="XE13" s="31" t="str">
        <f>WV5&amp;"12"</f>
        <v>7112</v>
      </c>
      <c r="XF13" s="31" t="str">
        <f>WV5&amp;"13"</f>
        <v>7113</v>
      </c>
      <c r="XG13" s="31" t="str">
        <f>WV5&amp;"14"</f>
        <v>7114</v>
      </c>
      <c r="XH13" s="31" t="str">
        <f>WV5&amp;"15"</f>
        <v>7115</v>
      </c>
      <c r="XI13" s="31" t="str">
        <f>WV5&amp;"16"</f>
        <v>7116</v>
      </c>
      <c r="XJ13" s="31" t="str">
        <f>WV5&amp;"21"</f>
        <v>7121</v>
      </c>
      <c r="XK13" s="95" t="str">
        <f>WV5&amp;"19"</f>
        <v>7119</v>
      </c>
      <c r="XL13" s="7" t="str">
        <f>WV5&amp;"51"</f>
        <v>7151</v>
      </c>
      <c r="XM13" s="94" t="str">
        <f>WV5&amp;"23"</f>
        <v>7123</v>
      </c>
      <c r="XN13" s="31" t="str">
        <f>XN5&amp;"04"</f>
        <v>7504</v>
      </c>
      <c r="XO13" s="31" t="str">
        <f>XN5&amp;"05"</f>
        <v>7505</v>
      </c>
      <c r="XP13" s="31" t="str">
        <f>XN5&amp;"06"</f>
        <v>7506</v>
      </c>
      <c r="XQ13" s="31" t="str">
        <f>XN5&amp;"07"</f>
        <v>7507</v>
      </c>
      <c r="XR13" s="31" t="str">
        <f>XN5&amp;"08"</f>
        <v>7508</v>
      </c>
      <c r="XS13" s="31" t="str">
        <f>XN5&amp;"09"</f>
        <v>7509</v>
      </c>
      <c r="XT13" s="31" t="str">
        <f>XN5&amp;"52"</f>
        <v>7552</v>
      </c>
      <c r="XU13" s="31" t="str">
        <f>XN5&amp;"10"</f>
        <v>7510</v>
      </c>
      <c r="XV13" s="31" t="str">
        <f>XN5&amp;"11"</f>
        <v>7511</v>
      </c>
      <c r="XW13" s="31" t="str">
        <f>XN5&amp;"12"</f>
        <v>7512</v>
      </c>
      <c r="XX13" s="31" t="str">
        <f>XN5&amp;"13"</f>
        <v>7513</v>
      </c>
      <c r="XY13" s="31" t="str">
        <f>XN5&amp;"14"</f>
        <v>7514</v>
      </c>
      <c r="XZ13" s="31" t="str">
        <f>XN5&amp;"15"</f>
        <v>7515</v>
      </c>
      <c r="YA13" s="31" t="str">
        <f>XN5&amp;"16"</f>
        <v>7516</v>
      </c>
      <c r="YB13" s="31" t="str">
        <f>XN5&amp;"21"</f>
        <v>7521</v>
      </c>
      <c r="YC13" s="95" t="str">
        <f>XN5&amp;"19"</f>
        <v>7519</v>
      </c>
      <c r="YD13" s="7" t="str">
        <f>XN5&amp;"51"</f>
        <v>7551</v>
      </c>
      <c r="YE13" s="94" t="str">
        <f>XN5&amp;"23"</f>
        <v>7523</v>
      </c>
      <c r="YF13" s="31" t="str">
        <f>YF5&amp;"04"</f>
        <v>7604</v>
      </c>
      <c r="YG13" s="31" t="str">
        <f>YF5&amp;"05"</f>
        <v>7605</v>
      </c>
      <c r="YH13" s="31" t="str">
        <f>YF5&amp;"06"</f>
        <v>7606</v>
      </c>
      <c r="YI13" s="31" t="str">
        <f>YF5&amp;"07"</f>
        <v>7607</v>
      </c>
      <c r="YJ13" s="31" t="str">
        <f>YF5&amp;"08"</f>
        <v>7608</v>
      </c>
      <c r="YK13" s="31" t="str">
        <f>YF5&amp;"09"</f>
        <v>7609</v>
      </c>
      <c r="YL13" s="31" t="str">
        <f>YF5&amp;"52"</f>
        <v>7652</v>
      </c>
      <c r="YM13" s="31" t="str">
        <f>YF5&amp;"10"</f>
        <v>7610</v>
      </c>
      <c r="YN13" s="31" t="str">
        <f>YF5&amp;"11"</f>
        <v>7611</v>
      </c>
      <c r="YO13" s="31" t="str">
        <f>YF5&amp;"12"</f>
        <v>7612</v>
      </c>
      <c r="YP13" s="31" t="str">
        <f>YF5&amp;"13"</f>
        <v>7613</v>
      </c>
      <c r="YQ13" s="31" t="str">
        <f>YF5&amp;"14"</f>
        <v>7614</v>
      </c>
      <c r="YR13" s="31" t="str">
        <f>YF5&amp;"15"</f>
        <v>7615</v>
      </c>
      <c r="YS13" s="31" t="str">
        <f>YF5&amp;"16"</f>
        <v>7616</v>
      </c>
      <c r="YT13" s="31" t="str">
        <f>YF5&amp;"21"</f>
        <v>7621</v>
      </c>
      <c r="YU13" s="95" t="str">
        <f>YF5&amp;"19"</f>
        <v>7619</v>
      </c>
      <c r="YV13" s="7" t="str">
        <f>YF5&amp;"51"</f>
        <v>7651</v>
      </c>
      <c r="YW13" s="94" t="str">
        <f>YF5&amp;"23"</f>
        <v>7623</v>
      </c>
      <c r="YX13" s="31" t="str">
        <f>YX5&amp;"04"</f>
        <v>6104</v>
      </c>
      <c r="YY13" s="31" t="str">
        <f>YX5&amp;"05"</f>
        <v>6105</v>
      </c>
      <c r="YZ13" s="31" t="str">
        <f>YX5&amp;"06"</f>
        <v>6106</v>
      </c>
      <c r="ZA13" s="31" t="str">
        <f>YX5&amp;"07"</f>
        <v>6107</v>
      </c>
      <c r="ZB13" s="31" t="str">
        <f>YX5&amp;"08"</f>
        <v>6108</v>
      </c>
      <c r="ZC13" s="31" t="str">
        <f>YX5&amp;"09"</f>
        <v>6109</v>
      </c>
      <c r="ZD13" s="31" t="str">
        <f>YX5&amp;"52"</f>
        <v>6152</v>
      </c>
      <c r="ZE13" s="31" t="str">
        <f>YX5&amp;"10"</f>
        <v>6110</v>
      </c>
      <c r="ZF13" s="31" t="str">
        <f>YX5&amp;"11"</f>
        <v>6111</v>
      </c>
      <c r="ZG13" s="31" t="str">
        <f>YX5&amp;"12"</f>
        <v>6112</v>
      </c>
      <c r="ZH13" s="31" t="str">
        <f>YX5&amp;"13"</f>
        <v>6113</v>
      </c>
      <c r="ZI13" s="31" t="str">
        <f>YX5&amp;"14"</f>
        <v>6114</v>
      </c>
      <c r="ZJ13" s="31" t="str">
        <f>YX5&amp;"15"</f>
        <v>6115</v>
      </c>
      <c r="ZK13" s="31" t="str">
        <f>YX5&amp;"16"</f>
        <v>6116</v>
      </c>
      <c r="ZL13" s="31" t="str">
        <f>YX5&amp;"21"</f>
        <v>6121</v>
      </c>
      <c r="ZM13" s="95" t="str">
        <f>YX5&amp;"19"</f>
        <v>6119</v>
      </c>
      <c r="ZN13" s="7" t="str">
        <f>YX5&amp;"51"</f>
        <v>6151</v>
      </c>
      <c r="ZO13" s="94" t="str">
        <f>YX5&amp;"23"</f>
        <v>6123</v>
      </c>
      <c r="ZP13" s="31" t="str">
        <f>ZP5&amp;"04"</f>
        <v>4904</v>
      </c>
      <c r="ZQ13" s="31" t="str">
        <f>ZP5&amp;"05"</f>
        <v>4905</v>
      </c>
      <c r="ZR13" s="31" t="str">
        <f>ZP5&amp;"06"</f>
        <v>4906</v>
      </c>
      <c r="ZS13" s="31" t="str">
        <f>ZP5&amp;"07"</f>
        <v>4907</v>
      </c>
      <c r="ZT13" s="31" t="str">
        <f>ZP5&amp;"08"</f>
        <v>4908</v>
      </c>
      <c r="ZU13" s="31" t="str">
        <f>ZP5&amp;"09"</f>
        <v>4909</v>
      </c>
      <c r="ZV13" s="31" t="str">
        <f>ZP5&amp;"52"</f>
        <v>4952</v>
      </c>
      <c r="ZW13" s="31" t="str">
        <f>ZP5&amp;"10"</f>
        <v>4910</v>
      </c>
      <c r="ZX13" s="31" t="str">
        <f>ZP5&amp;"11"</f>
        <v>4911</v>
      </c>
      <c r="ZY13" s="31" t="str">
        <f>ZP5&amp;"12"</f>
        <v>4912</v>
      </c>
      <c r="ZZ13" s="31" t="str">
        <f>ZP5&amp;"13"</f>
        <v>4913</v>
      </c>
      <c r="AAA13" s="31" t="str">
        <f>ZP5&amp;"14"</f>
        <v>4914</v>
      </c>
      <c r="AAB13" s="31" t="str">
        <f>ZP5&amp;"15"</f>
        <v>4915</v>
      </c>
      <c r="AAC13" s="31" t="str">
        <f>ZP5&amp;"16"</f>
        <v>4916</v>
      </c>
      <c r="AAD13" s="31" t="str">
        <f>ZP5&amp;"21"</f>
        <v>4921</v>
      </c>
      <c r="AAE13" s="95" t="str">
        <f>ZP5&amp;"19"</f>
        <v>4919</v>
      </c>
      <c r="AAF13" s="7" t="str">
        <f>ZP5&amp;"51"</f>
        <v>4951</v>
      </c>
      <c r="AAG13" s="94" t="str">
        <f>ZP5&amp;"23"</f>
        <v>4923</v>
      </c>
      <c r="AAH13" s="151" t="str">
        <f>AAH5&amp;"04"</f>
        <v>КОЛ04904</v>
      </c>
      <c r="AAI13" s="151" t="str">
        <f>AAH5&amp;"05"</f>
        <v>КОЛ04905</v>
      </c>
      <c r="AAJ13" s="151" t="str">
        <f>AAH5&amp;"06"</f>
        <v>КОЛ04906</v>
      </c>
      <c r="AAK13" s="151" t="str">
        <f>AAH5&amp;"07"</f>
        <v>КОЛ04907</v>
      </c>
      <c r="AAL13" s="151" t="str">
        <f>AAH5&amp;"08"</f>
        <v>КОЛ04908</v>
      </c>
      <c r="AAM13" s="151" t="str">
        <f>AAH5&amp;"09"</f>
        <v>КОЛ04909</v>
      </c>
      <c r="AAN13" s="151" t="str">
        <f>AAH5&amp;"52"</f>
        <v>КОЛ04952</v>
      </c>
      <c r="AAO13" s="151" t="str">
        <f>AAH5&amp;"10"</f>
        <v>КОЛ04910</v>
      </c>
      <c r="AAP13" s="151" t="str">
        <f>AAH5&amp;"11"</f>
        <v>КОЛ04911</v>
      </c>
      <c r="AAQ13" s="151" t="str">
        <f>AAH5&amp;"12"</f>
        <v>КОЛ04912</v>
      </c>
      <c r="AAR13" s="151" t="str">
        <f>AAH5&amp;"13"</f>
        <v>КОЛ04913</v>
      </c>
      <c r="AAS13" s="151" t="str">
        <f>AAH5&amp;"14"</f>
        <v>КОЛ04914</v>
      </c>
      <c r="AAT13" s="151" t="str">
        <f>AAH5&amp;"15"</f>
        <v>КОЛ04915</v>
      </c>
      <c r="AAU13" s="151" t="str">
        <f>AAH5&amp;"16"</f>
        <v>КОЛ04916</v>
      </c>
      <c r="AAV13" s="151" t="str">
        <f>AAH5&amp;"21"</f>
        <v>КОЛ04921</v>
      </c>
      <c r="AAW13" s="157" t="str">
        <f>AAH5&amp;"19"</f>
        <v>КОЛ04919</v>
      </c>
      <c r="AAX13" s="136" t="str">
        <f>AAH5&amp;"51"</f>
        <v>КОЛ04951</v>
      </c>
      <c r="AAY13" s="156" t="str">
        <f>AAH5&amp;"23"</f>
        <v>КОЛ04923</v>
      </c>
      <c r="AAZ13" s="31" t="str">
        <f>AAZ5&amp;"04"</f>
        <v>5104</v>
      </c>
      <c r="ABA13" s="31" t="str">
        <f>AAZ5&amp;"05"</f>
        <v>5105</v>
      </c>
      <c r="ABB13" s="31" t="str">
        <f>AAZ5&amp;"06"</f>
        <v>5106</v>
      </c>
      <c r="ABC13" s="31" t="str">
        <f>AAZ5&amp;"07"</f>
        <v>5107</v>
      </c>
      <c r="ABD13" s="31" t="str">
        <f>AAZ5&amp;"08"</f>
        <v>5108</v>
      </c>
      <c r="ABE13" s="31" t="str">
        <f>AAZ5&amp;"09"</f>
        <v>5109</v>
      </c>
      <c r="ABF13" s="31" t="str">
        <f>AAZ5&amp;"52"</f>
        <v>5152</v>
      </c>
      <c r="ABG13" s="31" t="str">
        <f>AAZ5&amp;"10"</f>
        <v>5110</v>
      </c>
      <c r="ABH13" s="31" t="str">
        <f>AAZ5&amp;"11"</f>
        <v>5111</v>
      </c>
      <c r="ABI13" s="31" t="str">
        <f>AAZ5&amp;"12"</f>
        <v>5112</v>
      </c>
      <c r="ABJ13" s="31" t="str">
        <f>AAZ5&amp;"13"</f>
        <v>5113</v>
      </c>
      <c r="ABK13" s="31" t="str">
        <f>AAZ5&amp;"14"</f>
        <v>5114</v>
      </c>
      <c r="ABL13" s="31" t="str">
        <f>AAZ5&amp;"15"</f>
        <v>5115</v>
      </c>
      <c r="ABM13" s="31" t="str">
        <f>AAZ5&amp;"16"</f>
        <v>5116</v>
      </c>
      <c r="ABN13" s="31" t="str">
        <f>AAZ5&amp;"21"</f>
        <v>5121</v>
      </c>
      <c r="ABO13" s="95" t="str">
        <f>AAZ5&amp;"19"</f>
        <v>5119</v>
      </c>
      <c r="ABP13" s="7" t="str">
        <f>AAZ5&amp;"51"</f>
        <v>5151</v>
      </c>
      <c r="ABQ13" s="94" t="str">
        <f>AAZ5&amp;"23"</f>
        <v>5123</v>
      </c>
      <c r="ABR13" s="151" t="str">
        <f>ABR5&amp;"04"</f>
        <v>КОЛ05104</v>
      </c>
      <c r="ABS13" s="151" t="str">
        <f>ABR5&amp;"05"</f>
        <v>КОЛ05105</v>
      </c>
      <c r="ABT13" s="151" t="str">
        <f>ABR5&amp;"06"</f>
        <v>КОЛ05106</v>
      </c>
      <c r="ABU13" s="151" t="str">
        <f>ABR5&amp;"07"</f>
        <v>КОЛ05107</v>
      </c>
      <c r="ABV13" s="151" t="str">
        <f>ABR5&amp;"08"</f>
        <v>КОЛ05108</v>
      </c>
      <c r="ABW13" s="151" t="str">
        <f>ABR5&amp;"09"</f>
        <v>КОЛ05109</v>
      </c>
      <c r="ABX13" s="151" t="str">
        <f>ABR5&amp;"52"</f>
        <v>КОЛ05152</v>
      </c>
      <c r="ABY13" s="151" t="str">
        <f>ABR5&amp;"10"</f>
        <v>КОЛ05110</v>
      </c>
      <c r="ABZ13" s="151" t="str">
        <f>ABR5&amp;"11"</f>
        <v>КОЛ05111</v>
      </c>
      <c r="ACA13" s="151" t="str">
        <f>ABR5&amp;"12"</f>
        <v>КОЛ05112</v>
      </c>
      <c r="ACB13" s="151" t="str">
        <f>ABR5&amp;"13"</f>
        <v>КОЛ05113</v>
      </c>
      <c r="ACC13" s="151" t="str">
        <f>ABR5&amp;"14"</f>
        <v>КОЛ05114</v>
      </c>
      <c r="ACD13" s="151" t="str">
        <f>ABR5&amp;"15"</f>
        <v>КОЛ05115</v>
      </c>
      <c r="ACE13" s="151" t="str">
        <f>ABR5&amp;"16"</f>
        <v>КОЛ05116</v>
      </c>
      <c r="ACF13" s="151" t="str">
        <f>ABR5&amp;"21"</f>
        <v>КОЛ05121</v>
      </c>
      <c r="ACG13" s="157" t="str">
        <f>ABR5&amp;"19"</f>
        <v>КОЛ05119</v>
      </c>
      <c r="ACH13" s="136" t="str">
        <f>ABR5&amp;"51"</f>
        <v>КОЛ05151</v>
      </c>
      <c r="ACI13" s="156" t="str">
        <f>ABR5&amp;"23"</f>
        <v>КОЛ05123</v>
      </c>
      <c r="ACJ13" s="151" t="str">
        <f>ACJ5&amp;"04"</f>
        <v>5204</v>
      </c>
      <c r="ACK13" s="151" t="str">
        <f>ACJ5&amp;"05"</f>
        <v>5205</v>
      </c>
      <c r="ACL13" s="151" t="str">
        <f>ACJ5&amp;"06"</f>
        <v>5206</v>
      </c>
      <c r="ACM13" s="151" t="str">
        <f>ACJ5&amp;"07"</f>
        <v>5207</v>
      </c>
      <c r="ACN13" s="151" t="str">
        <f>ACJ5&amp;"08"</f>
        <v>5208</v>
      </c>
      <c r="ACO13" s="151" t="str">
        <f>ACJ5&amp;"09"</f>
        <v>5209</v>
      </c>
      <c r="ACP13" s="151" t="str">
        <f>ACJ5&amp;"52"</f>
        <v>5252</v>
      </c>
      <c r="ACQ13" s="151" t="str">
        <f>ACJ5&amp;"10"</f>
        <v>5210</v>
      </c>
      <c r="ACR13" s="151" t="str">
        <f>ACJ5&amp;"11"</f>
        <v>5211</v>
      </c>
      <c r="ACS13" s="151" t="str">
        <f>ACJ5&amp;"12"</f>
        <v>5212</v>
      </c>
      <c r="ACT13" s="151" t="str">
        <f>ACJ5&amp;"13"</f>
        <v>5213</v>
      </c>
      <c r="ACU13" s="151" t="str">
        <f>ACJ5&amp;"14"</f>
        <v>5214</v>
      </c>
      <c r="ACV13" s="151" t="str">
        <f>ACJ5&amp;"15"</f>
        <v>5215</v>
      </c>
      <c r="ACW13" s="151" t="str">
        <f>ACJ5&amp;"16"</f>
        <v>5216</v>
      </c>
      <c r="ACX13" s="151" t="str">
        <f>ACJ5&amp;"21"</f>
        <v>5221</v>
      </c>
      <c r="ACY13" s="157" t="str">
        <f>ACJ5&amp;"19"</f>
        <v>5219</v>
      </c>
      <c r="ACZ13" s="136" t="str">
        <f>ACJ5&amp;"51"</f>
        <v>5251</v>
      </c>
      <c r="ADA13" s="156" t="str">
        <f>ACJ5&amp;"23"</f>
        <v>5223</v>
      </c>
      <c r="ADB13" s="151" t="str">
        <f>ADB5&amp;"04"</f>
        <v>КОЛ05204</v>
      </c>
      <c r="ADC13" s="151" t="str">
        <f>ADB5&amp;"05"</f>
        <v>КОЛ05205</v>
      </c>
      <c r="ADD13" s="151" t="str">
        <f>ADB5&amp;"06"</f>
        <v>КОЛ05206</v>
      </c>
      <c r="ADE13" s="151" t="str">
        <f>ADB5&amp;"07"</f>
        <v>КОЛ05207</v>
      </c>
      <c r="ADF13" s="151" t="str">
        <f>ADB5&amp;"08"</f>
        <v>КОЛ05208</v>
      </c>
      <c r="ADG13" s="151" t="str">
        <f>ADB5&amp;"09"</f>
        <v>КОЛ05209</v>
      </c>
      <c r="ADH13" s="151" t="str">
        <f>ADB5&amp;"52"</f>
        <v>КОЛ05252</v>
      </c>
      <c r="ADI13" s="151" t="str">
        <f>ADB5&amp;"10"</f>
        <v>КОЛ05210</v>
      </c>
      <c r="ADJ13" s="151" t="str">
        <f>ADB5&amp;"11"</f>
        <v>КОЛ05211</v>
      </c>
      <c r="ADK13" s="151" t="str">
        <f>ADB5&amp;"12"</f>
        <v>КОЛ05212</v>
      </c>
      <c r="ADL13" s="151" t="str">
        <f>ADB5&amp;"13"</f>
        <v>КОЛ05213</v>
      </c>
      <c r="ADM13" s="151" t="str">
        <f>ADB5&amp;"14"</f>
        <v>КОЛ05214</v>
      </c>
      <c r="ADN13" s="151" t="str">
        <f>ADB5&amp;"15"</f>
        <v>КОЛ05215</v>
      </c>
      <c r="ADO13" s="151" t="str">
        <f>ADB5&amp;"16"</f>
        <v>КОЛ05216</v>
      </c>
      <c r="ADP13" s="151" t="str">
        <f>ADB5&amp;"21"</f>
        <v>КОЛ05221</v>
      </c>
      <c r="ADQ13" s="157" t="str">
        <f>ADB5&amp;"19"</f>
        <v>КОЛ05219</v>
      </c>
      <c r="ADR13" s="136" t="str">
        <f>ADB5&amp;"51"</f>
        <v>КОЛ05251</v>
      </c>
      <c r="ADS13" s="156" t="str">
        <f>ADB5&amp;"23"</f>
        <v>КОЛ05223</v>
      </c>
      <c r="ADT13" s="151" t="str">
        <f>ADT5&amp;"04"</f>
        <v>5304</v>
      </c>
      <c r="ADU13" s="151" t="str">
        <f>ADT5&amp;"05"</f>
        <v>5305</v>
      </c>
      <c r="ADV13" s="151" t="str">
        <f>ADT5&amp;"06"</f>
        <v>5306</v>
      </c>
      <c r="ADW13" s="151" t="str">
        <f>ADT5&amp;"07"</f>
        <v>5307</v>
      </c>
      <c r="ADX13" s="151" t="str">
        <f>ADT5&amp;"08"</f>
        <v>5308</v>
      </c>
      <c r="ADY13" s="151" t="str">
        <f>ADT5&amp;"09"</f>
        <v>5309</v>
      </c>
      <c r="ADZ13" s="151" t="str">
        <f>ADT5&amp;"52"</f>
        <v>5352</v>
      </c>
      <c r="AEA13" s="151" t="str">
        <f>ADT5&amp;"10"</f>
        <v>5310</v>
      </c>
      <c r="AEB13" s="151" t="str">
        <f>ADT5&amp;"11"</f>
        <v>5311</v>
      </c>
      <c r="AEC13" s="151" t="str">
        <f>ADT5&amp;"12"</f>
        <v>5312</v>
      </c>
      <c r="AED13" s="151" t="str">
        <f>ADT5&amp;"13"</f>
        <v>5313</v>
      </c>
      <c r="AEE13" s="151" t="str">
        <f>ADT5&amp;"14"</f>
        <v>5314</v>
      </c>
      <c r="AEF13" s="151" t="str">
        <f>ADT5&amp;"15"</f>
        <v>5315</v>
      </c>
      <c r="AEG13" s="151" t="str">
        <f>ADT5&amp;"16"</f>
        <v>5316</v>
      </c>
      <c r="AEH13" s="151" t="str">
        <f>ADT5&amp;"21"</f>
        <v>5321</v>
      </c>
      <c r="AEI13" s="157" t="str">
        <f>ADT5&amp;"19"</f>
        <v>5319</v>
      </c>
      <c r="AEJ13" s="136" t="str">
        <f>ADT5&amp;"51"</f>
        <v>5351</v>
      </c>
      <c r="AEK13" s="156" t="str">
        <f>ADT5&amp;"23"</f>
        <v>5323</v>
      </c>
      <c r="AEL13" s="151" t="str">
        <f>AEL5&amp;"04"</f>
        <v>КОЛ05304</v>
      </c>
      <c r="AEM13" s="151" t="str">
        <f>AEL5&amp;"05"</f>
        <v>КОЛ05305</v>
      </c>
      <c r="AEN13" s="151" t="str">
        <f>AEL5&amp;"06"</f>
        <v>КОЛ05306</v>
      </c>
      <c r="AEO13" s="151" t="str">
        <f>AEL5&amp;"07"</f>
        <v>КОЛ05307</v>
      </c>
      <c r="AEP13" s="151" t="str">
        <f>AEL5&amp;"08"</f>
        <v>КОЛ05308</v>
      </c>
      <c r="AEQ13" s="151" t="str">
        <f>AEL5&amp;"09"</f>
        <v>КОЛ05309</v>
      </c>
      <c r="AER13" s="151" t="str">
        <f>AEL5&amp;"52"</f>
        <v>КОЛ05352</v>
      </c>
      <c r="AES13" s="151" t="str">
        <f>AEL5&amp;"10"</f>
        <v>КОЛ05310</v>
      </c>
      <c r="AET13" s="151" t="str">
        <f>AEL5&amp;"11"</f>
        <v>КОЛ05311</v>
      </c>
      <c r="AEU13" s="151" t="str">
        <f>AEL5&amp;"12"</f>
        <v>КОЛ05312</v>
      </c>
      <c r="AEV13" s="151" t="str">
        <f>AEL5&amp;"13"</f>
        <v>КОЛ05313</v>
      </c>
      <c r="AEW13" s="151" t="str">
        <f>AEL5&amp;"14"</f>
        <v>КОЛ05314</v>
      </c>
      <c r="AEX13" s="151" t="str">
        <f>AEL5&amp;"15"</f>
        <v>КОЛ05315</v>
      </c>
      <c r="AEY13" s="151" t="str">
        <f>AEL5&amp;"16"</f>
        <v>КОЛ05316</v>
      </c>
      <c r="AEZ13" s="151" t="str">
        <f>AEL5&amp;"21"</f>
        <v>КОЛ05321</v>
      </c>
      <c r="AFA13" s="157" t="str">
        <f>AEL5&amp;"19"</f>
        <v>КОЛ05319</v>
      </c>
      <c r="AFB13" s="136" t="str">
        <f>AEL5&amp;"51"</f>
        <v>КОЛ05351</v>
      </c>
      <c r="AFC13" s="156" t="str">
        <f>AEL5&amp;"23"</f>
        <v>КОЛ05323</v>
      </c>
      <c r="AFD13" s="151" t="str">
        <f>AFD5&amp;"04"</f>
        <v>5404</v>
      </c>
      <c r="AFE13" s="151" t="str">
        <f>AFD5&amp;"05"</f>
        <v>5405</v>
      </c>
      <c r="AFF13" s="151" t="str">
        <f>AFD5&amp;"06"</f>
        <v>5406</v>
      </c>
      <c r="AFG13" s="151" t="str">
        <f>AFD5&amp;"07"</f>
        <v>5407</v>
      </c>
      <c r="AFH13" s="151" t="str">
        <f>AFD5&amp;"08"</f>
        <v>5408</v>
      </c>
      <c r="AFI13" s="151" t="str">
        <f>AFD5&amp;"09"</f>
        <v>5409</v>
      </c>
      <c r="AFJ13" s="151" t="str">
        <f>AFD5&amp;"52"</f>
        <v>5452</v>
      </c>
      <c r="AFK13" s="151" t="str">
        <f>AFD5&amp;"10"</f>
        <v>5410</v>
      </c>
      <c r="AFL13" s="151" t="str">
        <f>AFD5&amp;"11"</f>
        <v>5411</v>
      </c>
      <c r="AFM13" s="151" t="str">
        <f>AFD5&amp;"12"</f>
        <v>5412</v>
      </c>
      <c r="AFN13" s="151" t="str">
        <f>AFD5&amp;"13"</f>
        <v>5413</v>
      </c>
      <c r="AFO13" s="151" t="str">
        <f>AFD5&amp;"14"</f>
        <v>5414</v>
      </c>
      <c r="AFP13" s="151" t="str">
        <f>AFD5&amp;"15"</f>
        <v>5415</v>
      </c>
      <c r="AFQ13" s="151" t="str">
        <f>AFD5&amp;"16"</f>
        <v>5416</v>
      </c>
      <c r="AFR13" s="151" t="str">
        <f>AFD5&amp;"21"</f>
        <v>5421</v>
      </c>
      <c r="AFS13" s="157" t="str">
        <f>AFD5&amp;"19"</f>
        <v>5419</v>
      </c>
      <c r="AFT13" s="136" t="str">
        <f>AFD5&amp;"51"</f>
        <v>5451</v>
      </c>
      <c r="AFU13" s="156" t="str">
        <f>AFD5&amp;"23"</f>
        <v>5423</v>
      </c>
      <c r="AFV13" s="151" t="str">
        <f>AFV5&amp;"04"</f>
        <v>КОЛ05404</v>
      </c>
      <c r="AFW13" s="151" t="str">
        <f>AFV5&amp;"05"</f>
        <v>КОЛ05405</v>
      </c>
      <c r="AFX13" s="151" t="str">
        <f>AFV5&amp;"06"</f>
        <v>КОЛ05406</v>
      </c>
      <c r="AFY13" s="151" t="str">
        <f>AFV5&amp;"07"</f>
        <v>КОЛ05407</v>
      </c>
      <c r="AFZ13" s="151" t="str">
        <f>AFV5&amp;"08"</f>
        <v>КОЛ05408</v>
      </c>
      <c r="AGA13" s="151" t="str">
        <f>AFV5&amp;"09"</f>
        <v>КОЛ05409</v>
      </c>
      <c r="AGB13" s="151" t="str">
        <f>AFV5&amp;"52"</f>
        <v>КОЛ05452</v>
      </c>
      <c r="AGC13" s="151" t="str">
        <f>AFV5&amp;"10"</f>
        <v>КОЛ05410</v>
      </c>
      <c r="AGD13" s="151" t="str">
        <f>AFV5&amp;"11"</f>
        <v>КОЛ05411</v>
      </c>
      <c r="AGE13" s="151" t="str">
        <f>AFV5&amp;"12"</f>
        <v>КОЛ05412</v>
      </c>
      <c r="AGF13" s="151" t="str">
        <f>AFV5&amp;"13"</f>
        <v>КОЛ05413</v>
      </c>
      <c r="AGG13" s="151" t="str">
        <f>AFV5&amp;"14"</f>
        <v>КОЛ05414</v>
      </c>
      <c r="AGH13" s="151" t="str">
        <f>AFV5&amp;"15"</f>
        <v>КОЛ05415</v>
      </c>
      <c r="AGI13" s="151" t="str">
        <f>AFV5&amp;"16"</f>
        <v>КОЛ05416</v>
      </c>
      <c r="AGJ13" s="151" t="str">
        <f>AFV5&amp;"21"</f>
        <v>КОЛ05421</v>
      </c>
      <c r="AGK13" s="157" t="str">
        <f>AFV5&amp;"19"</f>
        <v>КОЛ05419</v>
      </c>
      <c r="AGL13" s="136" t="str">
        <f>AFV5&amp;"51"</f>
        <v>КОЛ05451</v>
      </c>
      <c r="AGM13" s="156" t="str">
        <f>AFV5&amp;"23"</f>
        <v>КОЛ05423</v>
      </c>
      <c r="AGN13" s="31" t="str">
        <f>AGN5&amp;"04"</f>
        <v>5504</v>
      </c>
      <c r="AGO13" s="31" t="str">
        <f>AGN5&amp;"05"</f>
        <v>5505</v>
      </c>
      <c r="AGP13" s="31" t="str">
        <f>AGN5&amp;"06"</f>
        <v>5506</v>
      </c>
      <c r="AGQ13" s="31" t="str">
        <f>AGN5&amp;"07"</f>
        <v>5507</v>
      </c>
      <c r="AGR13" s="31" t="str">
        <f>AGN5&amp;"08"</f>
        <v>5508</v>
      </c>
      <c r="AGS13" s="31" t="str">
        <f>AGN5&amp;"09"</f>
        <v>5509</v>
      </c>
      <c r="AGT13" s="31" t="str">
        <f>AGN5&amp;"52"</f>
        <v>5552</v>
      </c>
      <c r="AGU13" s="31" t="str">
        <f>AGN5&amp;"10"</f>
        <v>5510</v>
      </c>
      <c r="AGV13" s="31" t="str">
        <f>AGN5&amp;"11"</f>
        <v>5511</v>
      </c>
      <c r="AGW13" s="31" t="str">
        <f>AGN5&amp;"12"</f>
        <v>5512</v>
      </c>
      <c r="AGX13" s="31" t="str">
        <f>AGN5&amp;"13"</f>
        <v>5513</v>
      </c>
      <c r="AGY13" s="31" t="str">
        <f>AGN5&amp;"14"</f>
        <v>5514</v>
      </c>
      <c r="AGZ13" s="31" t="str">
        <f>AGN5&amp;"15"</f>
        <v>5515</v>
      </c>
      <c r="AHA13" s="31" t="str">
        <f>AGN5&amp;"16"</f>
        <v>5516</v>
      </c>
      <c r="AHB13" s="31" t="str">
        <f>AGN5&amp;"21"</f>
        <v>5521</v>
      </c>
      <c r="AHC13" s="95" t="str">
        <f>AGN5&amp;"19"</f>
        <v>5519</v>
      </c>
      <c r="AHD13" s="7" t="str">
        <f>AGN5&amp;"51"</f>
        <v>5551</v>
      </c>
      <c r="AHE13" s="94" t="str">
        <f>AGN5&amp;"23"</f>
        <v>5523</v>
      </c>
      <c r="AHF13" s="151" t="str">
        <f>AHF5&amp;"04"</f>
        <v>КОЛ05504</v>
      </c>
      <c r="AHG13" s="151" t="str">
        <f>AHF5&amp;"05"</f>
        <v>КОЛ05505</v>
      </c>
      <c r="AHH13" s="151" t="str">
        <f>AHF5&amp;"06"</f>
        <v>КОЛ05506</v>
      </c>
      <c r="AHI13" s="151" t="str">
        <f>AHF5&amp;"07"</f>
        <v>КОЛ05507</v>
      </c>
      <c r="AHJ13" s="151" t="str">
        <f>AHF5&amp;"08"</f>
        <v>КОЛ05508</v>
      </c>
      <c r="AHK13" s="151" t="str">
        <f>AHF5&amp;"09"</f>
        <v>КОЛ05509</v>
      </c>
      <c r="AHL13" s="151" t="str">
        <f>AHF5&amp;"52"</f>
        <v>КОЛ05552</v>
      </c>
      <c r="AHM13" s="151" t="str">
        <f>AHF5&amp;"10"</f>
        <v>КОЛ05510</v>
      </c>
      <c r="AHN13" s="151" t="str">
        <f>AHF5&amp;"11"</f>
        <v>КОЛ05511</v>
      </c>
      <c r="AHO13" s="151" t="str">
        <f>AHF5&amp;"12"</f>
        <v>КОЛ05512</v>
      </c>
      <c r="AHP13" s="151" t="str">
        <f>AHF5&amp;"13"</f>
        <v>КОЛ05513</v>
      </c>
      <c r="AHQ13" s="151" t="str">
        <f>AHF5&amp;"14"</f>
        <v>КОЛ05514</v>
      </c>
      <c r="AHR13" s="151" t="str">
        <f>AHF5&amp;"15"</f>
        <v>КОЛ05515</v>
      </c>
      <c r="AHS13" s="151" t="str">
        <f>AHF5&amp;"16"</f>
        <v>КОЛ05516</v>
      </c>
      <c r="AHT13" s="151" t="str">
        <f>AHF5&amp;"21"</f>
        <v>КОЛ05521</v>
      </c>
      <c r="AHU13" s="157" t="str">
        <f>AHF5&amp;"19"</f>
        <v>КОЛ05519</v>
      </c>
      <c r="AHV13" s="136" t="str">
        <f>AHF5&amp;"51"</f>
        <v>КОЛ05551</v>
      </c>
      <c r="AHW13" s="156" t="str">
        <f>AHF5&amp;"23"</f>
        <v>КОЛ05523</v>
      </c>
      <c r="AHX13" s="31" t="str">
        <f>AHX5&amp;"04"</f>
        <v>6004</v>
      </c>
      <c r="AHY13" s="31" t="str">
        <f>AHX5&amp;"05"</f>
        <v>6005</v>
      </c>
      <c r="AHZ13" s="31" t="str">
        <f>AHX5&amp;"06"</f>
        <v>6006</v>
      </c>
      <c r="AIA13" s="31" t="str">
        <f>AHX5&amp;"07"</f>
        <v>6007</v>
      </c>
      <c r="AIB13" s="31" t="str">
        <f>AHX5&amp;"08"</f>
        <v>6008</v>
      </c>
      <c r="AIC13" s="31" t="str">
        <f>AHX5&amp;"09"</f>
        <v>6009</v>
      </c>
      <c r="AID13" s="31" t="str">
        <f>AHX5&amp;"52"</f>
        <v>6052</v>
      </c>
      <c r="AIE13" s="31" t="str">
        <f>AHX5&amp;"10"</f>
        <v>6010</v>
      </c>
      <c r="AIF13" s="31" t="str">
        <f>AHX5&amp;"11"</f>
        <v>6011</v>
      </c>
      <c r="AIG13" s="31" t="str">
        <f>AHX5&amp;"12"</f>
        <v>6012</v>
      </c>
      <c r="AIH13" s="31" t="str">
        <f>AHX5&amp;"13"</f>
        <v>6013</v>
      </c>
      <c r="AII13" s="31" t="str">
        <f>AHX5&amp;"14"</f>
        <v>6014</v>
      </c>
      <c r="AIJ13" s="31" t="str">
        <f>AHX5&amp;"15"</f>
        <v>6015</v>
      </c>
      <c r="AIK13" s="31" t="str">
        <f>AHX5&amp;"16"</f>
        <v>6016</v>
      </c>
      <c r="AIL13" s="31" t="str">
        <f>AHX5&amp;"21"</f>
        <v>6021</v>
      </c>
      <c r="AIM13" s="95" t="str">
        <f>AHX5&amp;"19"</f>
        <v>6019</v>
      </c>
      <c r="AIN13" s="7" t="str">
        <f>AHX5&amp;"51"</f>
        <v>6051</v>
      </c>
      <c r="AIO13" s="94" t="str">
        <f>AHX5&amp;"23"</f>
        <v>6023</v>
      </c>
      <c r="AIP13" s="151" t="str">
        <f>AIP5&amp;"04"</f>
        <v>КОЛ06004</v>
      </c>
      <c r="AIQ13" s="151" t="str">
        <f>AIP5&amp;"05"</f>
        <v>КОЛ06005</v>
      </c>
      <c r="AIR13" s="151" t="str">
        <f>AIP5&amp;"06"</f>
        <v>КОЛ06006</v>
      </c>
      <c r="AIS13" s="151" t="str">
        <f>AIP5&amp;"07"</f>
        <v>КОЛ06007</v>
      </c>
      <c r="AIT13" s="151" t="str">
        <f>AIP5&amp;"08"</f>
        <v>КОЛ06008</v>
      </c>
      <c r="AIU13" s="151" t="str">
        <f>AIP5&amp;"09"</f>
        <v>КОЛ06009</v>
      </c>
      <c r="AIV13" s="151" t="str">
        <f>AIP5&amp;"52"</f>
        <v>КОЛ06052</v>
      </c>
      <c r="AIW13" s="151" t="str">
        <f>AIP5&amp;"10"</f>
        <v>КОЛ06010</v>
      </c>
      <c r="AIX13" s="151" t="str">
        <f>AIP5&amp;"11"</f>
        <v>КОЛ06011</v>
      </c>
      <c r="AIY13" s="151" t="str">
        <f>AIP5&amp;"12"</f>
        <v>КОЛ06012</v>
      </c>
      <c r="AIZ13" s="151" t="str">
        <f>AIP5&amp;"13"</f>
        <v>КОЛ06013</v>
      </c>
      <c r="AJA13" s="151" t="str">
        <f>AIP5&amp;"14"</f>
        <v>КОЛ06014</v>
      </c>
      <c r="AJB13" s="151" t="str">
        <f>AIP5&amp;"15"</f>
        <v>КОЛ06015</v>
      </c>
      <c r="AJC13" s="151" t="str">
        <f>AIP5&amp;"16"</f>
        <v>КОЛ06016</v>
      </c>
      <c r="AJD13" s="151" t="str">
        <f>AIP5&amp;"21"</f>
        <v>КОЛ06021</v>
      </c>
      <c r="AJE13" s="157" t="str">
        <f>AIP5&amp;"19"</f>
        <v>КОЛ06019</v>
      </c>
      <c r="AJF13" s="136" t="str">
        <f>AIP5&amp;"51"</f>
        <v>КОЛ06051</v>
      </c>
      <c r="AJG13" s="156" t="str">
        <f>AIP5&amp;"23"</f>
        <v>КОЛ06023</v>
      </c>
      <c r="AJH13" s="31" t="str">
        <f>AJH5&amp;"04"</f>
        <v>5704</v>
      </c>
      <c r="AJI13" s="31" t="str">
        <f>AJH5&amp;"05"</f>
        <v>5705</v>
      </c>
      <c r="AJJ13" s="31" t="str">
        <f>AJH5&amp;"06"</f>
        <v>5706</v>
      </c>
      <c r="AJK13" s="31" t="str">
        <f>AJH5&amp;"07"</f>
        <v>5707</v>
      </c>
      <c r="AJL13" s="31" t="str">
        <f>AJH5&amp;"08"</f>
        <v>5708</v>
      </c>
      <c r="AJM13" s="31" t="str">
        <f>AJH5&amp;"09"</f>
        <v>5709</v>
      </c>
      <c r="AJN13" s="31" t="str">
        <f>AJH5&amp;"52"</f>
        <v>5752</v>
      </c>
      <c r="AJO13" s="31" t="str">
        <f>AJH5&amp;"10"</f>
        <v>5710</v>
      </c>
      <c r="AJP13" s="31" t="str">
        <f>AJH5&amp;"11"</f>
        <v>5711</v>
      </c>
      <c r="AJQ13" s="31" t="str">
        <f>AJH5&amp;"12"</f>
        <v>5712</v>
      </c>
      <c r="AJR13" s="31" t="str">
        <f>AJH5&amp;"13"</f>
        <v>5713</v>
      </c>
      <c r="AJS13" s="31" t="str">
        <f>AJH5&amp;"14"</f>
        <v>5714</v>
      </c>
      <c r="AJT13" s="31" t="str">
        <f>AJH5&amp;"15"</f>
        <v>5715</v>
      </c>
      <c r="AJU13" s="31" t="str">
        <f>AJH5&amp;"16"</f>
        <v>5716</v>
      </c>
      <c r="AJV13" s="31" t="str">
        <f>AJH5&amp;"21"</f>
        <v>5721</v>
      </c>
      <c r="AJW13" s="95" t="str">
        <f>AJH5&amp;"19"</f>
        <v>5719</v>
      </c>
      <c r="AJX13" s="7" t="str">
        <f>AJH5&amp;"51"</f>
        <v>5751</v>
      </c>
      <c r="AJY13" s="94" t="str">
        <f>AJH5&amp;"23"</f>
        <v>5723</v>
      </c>
      <c r="AJZ13" s="31" t="str">
        <f>AJZ5&amp;"04"</f>
        <v>5804</v>
      </c>
      <c r="AKA13" s="31" t="str">
        <f>AJZ5&amp;"05"</f>
        <v>5805</v>
      </c>
      <c r="AKB13" s="31" t="str">
        <f>AJZ5&amp;"06"</f>
        <v>5806</v>
      </c>
      <c r="AKC13" s="31" t="str">
        <f>AJZ5&amp;"07"</f>
        <v>5807</v>
      </c>
      <c r="AKD13" s="31" t="str">
        <f>AJZ5&amp;"08"</f>
        <v>5808</v>
      </c>
      <c r="AKE13" s="31" t="str">
        <f>AJZ5&amp;"09"</f>
        <v>5809</v>
      </c>
      <c r="AKF13" s="31" t="str">
        <f>AJZ5&amp;"52"</f>
        <v>5852</v>
      </c>
      <c r="AKG13" s="31" t="str">
        <f>AJZ5&amp;"10"</f>
        <v>5810</v>
      </c>
      <c r="AKH13" s="31" t="str">
        <f>AJZ5&amp;"11"</f>
        <v>5811</v>
      </c>
      <c r="AKI13" s="31" t="str">
        <f>AJZ5&amp;"12"</f>
        <v>5812</v>
      </c>
      <c r="AKJ13" s="31" t="str">
        <f>AJZ5&amp;"13"</f>
        <v>5813</v>
      </c>
      <c r="AKK13" s="31" t="str">
        <f>AJZ5&amp;"14"</f>
        <v>5814</v>
      </c>
      <c r="AKL13" s="31" t="str">
        <f>AJZ5&amp;"15"</f>
        <v>5815</v>
      </c>
      <c r="AKM13" s="31" t="str">
        <f>AJZ5&amp;"16"</f>
        <v>5816</v>
      </c>
      <c r="AKN13" s="31" t="str">
        <f>AJZ5&amp;"21"</f>
        <v>5821</v>
      </c>
      <c r="AKO13" s="95" t="str">
        <f>AJZ5&amp;"19"</f>
        <v>5819</v>
      </c>
      <c r="AKP13" s="7" t="str">
        <f>AJZ5&amp;"51"</f>
        <v>5851</v>
      </c>
      <c r="AKQ13" s="94" t="str">
        <f>AJZ5&amp;"23"</f>
        <v>5823</v>
      </c>
      <c r="AKR13" s="31" t="str">
        <f>AKR5&amp;"04"</f>
        <v>6904</v>
      </c>
      <c r="AKS13" s="31" t="str">
        <f>AKR5&amp;"05"</f>
        <v>6905</v>
      </c>
      <c r="AKT13" s="31" t="str">
        <f>AKR5&amp;"06"</f>
        <v>6906</v>
      </c>
      <c r="AKU13" s="31" t="str">
        <f>AKR5&amp;"07"</f>
        <v>6907</v>
      </c>
      <c r="AKV13" s="31" t="str">
        <f>AKR5&amp;"08"</f>
        <v>6908</v>
      </c>
      <c r="AKW13" s="31" t="str">
        <f>AKR5&amp;"09"</f>
        <v>6909</v>
      </c>
      <c r="AKX13" s="31" t="str">
        <f>AKR5&amp;"52"</f>
        <v>6952</v>
      </c>
      <c r="AKY13" s="31" t="str">
        <f>AKR5&amp;"10"</f>
        <v>6910</v>
      </c>
      <c r="AKZ13" s="31" t="str">
        <f>AKR5&amp;"11"</f>
        <v>6911</v>
      </c>
      <c r="ALA13" s="31" t="str">
        <f>AKR5&amp;"12"</f>
        <v>6912</v>
      </c>
      <c r="ALB13" s="31" t="str">
        <f>AKR5&amp;"13"</f>
        <v>6913</v>
      </c>
      <c r="ALC13" s="31" t="str">
        <f>AKR5&amp;"14"</f>
        <v>6914</v>
      </c>
      <c r="ALD13" s="31" t="str">
        <f>AKR5&amp;"15"</f>
        <v>6915</v>
      </c>
      <c r="ALE13" s="31" t="str">
        <f>AKR5&amp;"16"</f>
        <v>6916</v>
      </c>
      <c r="ALF13" s="31" t="str">
        <f>AKR5&amp;"21"</f>
        <v>6921</v>
      </c>
      <c r="ALG13" s="95" t="str">
        <f>AKR5&amp;"19"</f>
        <v>6919</v>
      </c>
      <c r="ALH13" s="7" t="str">
        <f>AKR5&amp;"51"</f>
        <v>6951</v>
      </c>
      <c r="ALI13" s="94" t="str">
        <f>AKR5&amp;"23"</f>
        <v>6923</v>
      </c>
      <c r="ALJ13" s="151" t="str">
        <f>ALJ5&amp;"04"</f>
        <v>8204</v>
      </c>
      <c r="ALK13" s="151" t="str">
        <f>ALJ5&amp;"05"</f>
        <v>8205</v>
      </c>
      <c r="ALL13" s="151" t="str">
        <f>ALJ5&amp;"06"</f>
        <v>8206</v>
      </c>
      <c r="ALM13" s="151" t="str">
        <f>ALJ5&amp;"07"</f>
        <v>8207</v>
      </c>
      <c r="ALN13" s="151" t="str">
        <f>ALJ5&amp;"08"</f>
        <v>8208</v>
      </c>
      <c r="ALO13" s="151" t="str">
        <f>ALJ5&amp;"09"</f>
        <v>8209</v>
      </c>
      <c r="ALP13" s="151" t="str">
        <f>ALJ5&amp;"52"</f>
        <v>8252</v>
      </c>
      <c r="ALQ13" s="151" t="str">
        <f>ALJ5&amp;"10"</f>
        <v>8210</v>
      </c>
      <c r="ALR13" s="151" t="str">
        <f>ALJ5&amp;"11"</f>
        <v>8211</v>
      </c>
      <c r="ALS13" s="151" t="str">
        <f>ALJ5&amp;"12"</f>
        <v>8212</v>
      </c>
      <c r="ALT13" s="151" t="str">
        <f>ALJ5&amp;"13"</f>
        <v>8213</v>
      </c>
      <c r="ALU13" s="151" t="str">
        <f>ALJ5&amp;"14"</f>
        <v>8214</v>
      </c>
      <c r="ALV13" s="151" t="str">
        <f>ALJ5&amp;"15"</f>
        <v>8215</v>
      </c>
      <c r="ALW13" s="151" t="str">
        <f>ALJ5&amp;"16"</f>
        <v>8216</v>
      </c>
      <c r="ALX13" s="151" t="str">
        <f>ALJ5&amp;"21"</f>
        <v>8221</v>
      </c>
      <c r="ALY13" s="157" t="str">
        <f>ALJ5&amp;"19"</f>
        <v>8219</v>
      </c>
      <c r="ALZ13" s="136" t="str">
        <f>ALJ5&amp;"51"</f>
        <v>8251</v>
      </c>
      <c r="AMA13" s="156" t="str">
        <f>ALJ5&amp;"23"</f>
        <v>8223</v>
      </c>
      <c r="AMB13" s="151" t="str">
        <f>AMB5&amp;"04"</f>
        <v>8304</v>
      </c>
      <c r="AMC13" s="151" t="str">
        <f>AMB5&amp;"05"</f>
        <v>8305</v>
      </c>
      <c r="AMD13" s="151" t="str">
        <f>AMB5&amp;"06"</f>
        <v>8306</v>
      </c>
      <c r="AME13" s="151" t="str">
        <f>AMB5&amp;"07"</f>
        <v>8307</v>
      </c>
      <c r="AMF13" s="151" t="str">
        <f>AMB5&amp;"08"</f>
        <v>8308</v>
      </c>
      <c r="AMG13" s="151" t="str">
        <f>AMB5&amp;"09"</f>
        <v>8309</v>
      </c>
      <c r="AMH13" s="151" t="str">
        <f>AMB5&amp;"52"</f>
        <v>8352</v>
      </c>
      <c r="AMI13" s="151" t="str">
        <f>AMB5&amp;"10"</f>
        <v>8310</v>
      </c>
      <c r="AMJ13" s="151" t="str">
        <f>AMB5&amp;"11"</f>
        <v>8311</v>
      </c>
      <c r="AMK13" s="151" t="str">
        <f>AMB5&amp;"12"</f>
        <v>8312</v>
      </c>
      <c r="AML13" s="151" t="str">
        <f>AMB5&amp;"13"</f>
        <v>8313</v>
      </c>
      <c r="AMM13" s="151" t="str">
        <f>AMB5&amp;"14"</f>
        <v>8314</v>
      </c>
      <c r="AMN13" s="151" t="str">
        <f>AMB5&amp;"15"</f>
        <v>8315</v>
      </c>
      <c r="AMO13" s="151" t="str">
        <f>AMB5&amp;"16"</f>
        <v>8316</v>
      </c>
      <c r="AMP13" s="151" t="str">
        <f>AMB5&amp;"21"</f>
        <v>8321</v>
      </c>
      <c r="AMQ13" s="157" t="str">
        <f>AMB5&amp;"19"</f>
        <v>8319</v>
      </c>
      <c r="AMR13" s="136" t="str">
        <f>AMB5&amp;"51"</f>
        <v>8351</v>
      </c>
      <c r="AMS13" s="156" t="str">
        <f>AMB5&amp;"23"</f>
        <v>8323</v>
      </c>
      <c r="AMT13" s="151" t="str">
        <f>AMT5&amp;"04"</f>
        <v>4604</v>
      </c>
      <c r="AMU13" s="151" t="str">
        <f>AMT5&amp;"05"</f>
        <v>4605</v>
      </c>
      <c r="AMV13" s="151" t="str">
        <f>AMT5&amp;"06"</f>
        <v>4606</v>
      </c>
      <c r="AMW13" s="151" t="str">
        <f>AMT5&amp;"07"</f>
        <v>4607</v>
      </c>
      <c r="AMX13" s="151" t="str">
        <f>AMT5&amp;"08"</f>
        <v>4608</v>
      </c>
      <c r="AMY13" s="151" t="str">
        <f>AMT5&amp;"09"</f>
        <v>4609</v>
      </c>
      <c r="AMZ13" s="151" t="str">
        <f>AMT5&amp;"52"</f>
        <v>4652</v>
      </c>
      <c r="ANA13" s="151" t="str">
        <f>AMT5&amp;"10"</f>
        <v>4610</v>
      </c>
      <c r="ANB13" s="151" t="str">
        <f>AMT5&amp;"11"</f>
        <v>4611</v>
      </c>
      <c r="ANC13" s="151" t="str">
        <f>AMT5&amp;"12"</f>
        <v>4612</v>
      </c>
      <c r="AND13" s="151" t="str">
        <f>AMT5&amp;"13"</f>
        <v>4613</v>
      </c>
      <c r="ANE13" s="151" t="str">
        <f>AMT5&amp;"14"</f>
        <v>4614</v>
      </c>
      <c r="ANF13" s="151" t="str">
        <f>AMT5&amp;"15"</f>
        <v>4615</v>
      </c>
      <c r="ANG13" s="151" t="str">
        <f>AMT5&amp;"16"</f>
        <v>4616</v>
      </c>
      <c r="ANH13" s="151" t="str">
        <f>AMT5&amp;"21"</f>
        <v>4621</v>
      </c>
      <c r="ANI13" s="157" t="str">
        <f>AMT5&amp;"19"</f>
        <v>4619</v>
      </c>
      <c r="ANJ13" s="136" t="str">
        <f>AMT5&amp;"51"</f>
        <v>4651</v>
      </c>
      <c r="ANK13" s="156" t="str">
        <f>AMT5&amp;"23"</f>
        <v>4623</v>
      </c>
    </row>
    <row r="14" spans="1:1051" x14ac:dyDescent="0.25">
      <c r="A14" s="8" t="s">
        <v>1</v>
      </c>
      <c r="B14" s="9" t="s">
        <v>2</v>
      </c>
      <c r="C14" s="10" t="s">
        <v>3</v>
      </c>
      <c r="F14" s="92"/>
      <c r="G14" s="91"/>
      <c r="H14" s="33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96"/>
      <c r="Y14" s="37"/>
      <c r="Z14" s="33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96"/>
      <c r="AQ14" s="37"/>
      <c r="AR14" s="33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96"/>
      <c r="BI14" s="37"/>
      <c r="BJ14" s="33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96"/>
      <c r="CA14" s="37"/>
      <c r="CB14" s="33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96"/>
      <c r="CS14" s="37"/>
      <c r="CT14" s="33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96"/>
      <c r="DK14" s="37"/>
      <c r="DL14" s="33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96"/>
      <c r="EC14" s="37"/>
      <c r="ED14" s="33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96"/>
      <c r="EU14" s="37"/>
      <c r="EV14" s="33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96"/>
      <c r="FM14" s="37"/>
      <c r="FN14" s="33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96"/>
      <c r="GE14" s="37"/>
      <c r="GF14" s="33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96"/>
      <c r="GW14" s="37"/>
      <c r="GX14" s="33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96"/>
      <c r="HO14" s="37"/>
      <c r="HP14" s="33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96"/>
      <c r="IG14" s="37"/>
      <c r="IH14" s="33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96"/>
      <c r="IY14" s="37"/>
      <c r="IZ14" s="33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96"/>
      <c r="JQ14" s="37"/>
      <c r="JR14" s="33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96"/>
      <c r="KI14" s="37"/>
      <c r="KJ14" s="33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96"/>
      <c r="LA14" s="37"/>
      <c r="LB14" s="33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96"/>
      <c r="LS14" s="37"/>
      <c r="LT14" s="33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96"/>
      <c r="MK14" s="37"/>
      <c r="ML14" s="33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96"/>
      <c r="NC14" s="37"/>
      <c r="ND14" s="33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96"/>
      <c r="NU14" s="37"/>
      <c r="NV14" s="33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96"/>
      <c r="OM14" s="37"/>
      <c r="ON14" s="33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96"/>
      <c r="PE14" s="37"/>
      <c r="PF14" s="33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96"/>
      <c r="PW14" s="37"/>
      <c r="PX14" s="33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96"/>
      <c r="QO14" s="37"/>
      <c r="QP14" s="33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96"/>
      <c r="RG14" s="37"/>
      <c r="RH14" s="33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96"/>
      <c r="RY14" s="37"/>
      <c r="RZ14" s="33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96"/>
      <c r="SQ14" s="37"/>
      <c r="SR14" s="33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96"/>
      <c r="TI14" s="37"/>
      <c r="TJ14" s="33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96"/>
      <c r="UA14" s="37"/>
      <c r="UB14" s="33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96"/>
      <c r="US14" s="37"/>
      <c r="UT14" s="33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96"/>
      <c r="VK14" s="37"/>
      <c r="VL14" s="33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96"/>
      <c r="WC14" s="37"/>
      <c r="WD14" s="33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96"/>
      <c r="WU14" s="37"/>
      <c r="WV14" s="33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96"/>
      <c r="XM14" s="37"/>
      <c r="XN14" s="33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96"/>
      <c r="YE14" s="37"/>
      <c r="YF14" s="33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96"/>
      <c r="YW14" s="37"/>
      <c r="YX14" s="33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96"/>
      <c r="ZO14" s="37"/>
      <c r="ZP14" s="33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96"/>
      <c r="AAG14" s="37"/>
      <c r="AAH14" s="33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96"/>
      <c r="AAY14" s="37"/>
      <c r="AAZ14" s="33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96"/>
      <c r="ABQ14" s="37"/>
      <c r="ABR14" s="33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96"/>
      <c r="ACI14" s="37"/>
      <c r="ACJ14" s="33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96"/>
      <c r="ADA14" s="37"/>
      <c r="ADB14" s="33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96"/>
      <c r="ADS14" s="37"/>
      <c r="ADT14" s="33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96"/>
      <c r="AEK14" s="37"/>
      <c r="AEL14" s="33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96"/>
      <c r="AFC14" s="37"/>
      <c r="AFD14" s="33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96"/>
      <c r="AFU14" s="37"/>
      <c r="AFV14" s="33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96"/>
      <c r="AGM14" s="37"/>
      <c r="AGN14" s="33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96"/>
      <c r="AHE14" s="37"/>
      <c r="AHF14" s="33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96"/>
      <c r="AHW14" s="37"/>
      <c r="AHX14" s="33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96"/>
      <c r="AIO14" s="37"/>
      <c r="AIP14" s="33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96"/>
      <c r="AJG14" s="37"/>
      <c r="AJH14" s="33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96"/>
      <c r="AJY14" s="37"/>
      <c r="AJZ14" s="33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96"/>
      <c r="AKQ14" s="37"/>
      <c r="AKR14" s="33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96"/>
      <c r="ALI14" s="37"/>
      <c r="ALJ14" s="33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96"/>
      <c r="AMA14" s="37"/>
      <c r="AMB14" s="33"/>
      <c r="AMC14" s="34"/>
      <c r="AMD14" s="34"/>
      <c r="AME14" s="34"/>
      <c r="AMF14" s="34"/>
      <c r="AMG14" s="34"/>
      <c r="AMH14" s="34"/>
      <c r="AMI14" s="34"/>
      <c r="AMJ14" s="34"/>
      <c r="AMK14" s="34"/>
      <c r="AML14" s="34"/>
      <c r="AMM14" s="34"/>
      <c r="AMN14" s="34"/>
      <c r="AMO14" s="34"/>
      <c r="AMP14" s="34"/>
      <c r="AMQ14" s="34"/>
      <c r="AMR14" s="96"/>
      <c r="AMS14" s="37"/>
      <c r="AMT14" s="33"/>
      <c r="AMU14" s="34"/>
      <c r="AMV14" s="34"/>
      <c r="AMW14" s="34"/>
      <c r="AMX14" s="34"/>
      <c r="AMY14" s="34"/>
      <c r="AMZ14" s="34"/>
      <c r="ANA14" s="34"/>
      <c r="ANB14" s="34"/>
      <c r="ANC14" s="34"/>
      <c r="AND14" s="34"/>
      <c r="ANE14" s="34"/>
      <c r="ANF14" s="34"/>
      <c r="ANG14" s="34"/>
      <c r="ANH14" s="34"/>
      <c r="ANI14" s="34"/>
      <c r="ANJ14" s="96"/>
      <c r="ANK14" s="37"/>
    </row>
    <row r="15" spans="1:1051" x14ac:dyDescent="0.25">
      <c r="A15" s="8" t="s">
        <v>1</v>
      </c>
      <c r="B15" s="9" t="s">
        <v>2</v>
      </c>
      <c r="C15" s="10" t="s">
        <v>4</v>
      </c>
      <c r="F15" s="92"/>
      <c r="G15" s="92"/>
      <c r="H15" s="35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97"/>
      <c r="Y15" s="37"/>
      <c r="Z15" s="35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97"/>
      <c r="AQ15" s="37"/>
      <c r="AR15" s="35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97"/>
      <c r="BI15" s="37"/>
      <c r="BJ15" s="35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97"/>
      <c r="CA15" s="37"/>
      <c r="CB15" s="35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97"/>
      <c r="CS15" s="37"/>
      <c r="CT15" s="35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97"/>
      <c r="DK15" s="37"/>
      <c r="DL15" s="35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97"/>
      <c r="EC15" s="37"/>
      <c r="ED15" s="35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97"/>
      <c r="EU15" s="37"/>
      <c r="EV15" s="35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97"/>
      <c r="FM15" s="37"/>
      <c r="FN15" s="35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97"/>
      <c r="GE15" s="37"/>
      <c r="GF15" s="35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97"/>
      <c r="GW15" s="37"/>
      <c r="GX15" s="35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97"/>
      <c r="HO15" s="37"/>
      <c r="HP15" s="35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97"/>
      <c r="IG15" s="37"/>
      <c r="IH15" s="35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97"/>
      <c r="IY15" s="37"/>
      <c r="IZ15" s="35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97"/>
      <c r="JQ15" s="37"/>
      <c r="JR15" s="35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97"/>
      <c r="KI15" s="37"/>
      <c r="KJ15" s="35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97"/>
      <c r="LA15" s="37"/>
      <c r="LB15" s="35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97"/>
      <c r="LS15" s="37"/>
      <c r="LT15" s="35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97"/>
      <c r="MK15" s="37"/>
      <c r="ML15" s="35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97"/>
      <c r="NC15" s="37"/>
      <c r="ND15" s="35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97"/>
      <c r="NU15" s="37"/>
      <c r="NV15" s="35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97"/>
      <c r="OM15" s="37"/>
      <c r="ON15" s="35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97"/>
      <c r="PE15" s="37"/>
      <c r="PF15" s="35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97"/>
      <c r="PW15" s="37"/>
      <c r="PX15" s="35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97"/>
      <c r="QO15" s="37"/>
      <c r="QP15" s="35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97"/>
      <c r="RG15" s="37"/>
      <c r="RH15" s="35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97"/>
      <c r="RY15" s="37"/>
      <c r="RZ15" s="35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97"/>
      <c r="SQ15" s="37"/>
      <c r="SR15" s="35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97"/>
      <c r="TI15" s="37"/>
      <c r="TJ15" s="35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97"/>
      <c r="UA15" s="37"/>
      <c r="UB15" s="35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97"/>
      <c r="US15" s="37"/>
      <c r="UT15" s="35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97"/>
      <c r="VK15" s="37"/>
      <c r="VL15" s="35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97"/>
      <c r="WC15" s="37"/>
      <c r="WD15" s="35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97"/>
      <c r="WU15" s="37"/>
      <c r="WV15" s="35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97"/>
      <c r="XM15" s="37"/>
      <c r="XN15" s="35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97"/>
      <c r="YE15" s="37"/>
      <c r="YF15" s="35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97"/>
      <c r="YW15" s="37"/>
      <c r="YX15" s="35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97"/>
      <c r="ZO15" s="37"/>
      <c r="ZP15" s="35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97"/>
      <c r="AAG15" s="37"/>
      <c r="AAH15" s="152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97"/>
      <c r="AAY15" s="37"/>
      <c r="AAZ15" s="35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97"/>
      <c r="ABQ15" s="37"/>
      <c r="ABR15" s="152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97"/>
      <c r="ACI15" s="37"/>
      <c r="ACJ15" s="152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97"/>
      <c r="ADA15" s="37"/>
      <c r="ADB15" s="152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97"/>
      <c r="ADS15" s="37"/>
      <c r="ADT15" s="152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97"/>
      <c r="AEK15" s="37"/>
      <c r="AEL15" s="152"/>
      <c r="AEM15" s="36"/>
      <c r="AEN15" s="36"/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97"/>
      <c r="AFC15" s="37"/>
      <c r="AFD15" s="152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36"/>
      <c r="AFQ15" s="36"/>
      <c r="AFR15" s="36"/>
      <c r="AFS15" s="36"/>
      <c r="AFT15" s="97"/>
      <c r="AFU15" s="37"/>
      <c r="AFV15" s="152"/>
      <c r="AFW15" s="36"/>
      <c r="AFX15" s="36"/>
      <c r="AFY15" s="36"/>
      <c r="AFZ15" s="36"/>
      <c r="AGA15" s="36"/>
      <c r="AGB15" s="36"/>
      <c r="AGC15" s="36"/>
      <c r="AGD15" s="36"/>
      <c r="AGE15" s="36"/>
      <c r="AGF15" s="36"/>
      <c r="AGG15" s="36"/>
      <c r="AGH15" s="36"/>
      <c r="AGI15" s="36"/>
      <c r="AGJ15" s="36"/>
      <c r="AGK15" s="36"/>
      <c r="AGL15" s="97"/>
      <c r="AGM15" s="37"/>
      <c r="AGN15" s="35"/>
      <c r="AGO15" s="36"/>
      <c r="AGP15" s="36"/>
      <c r="AGQ15" s="36"/>
      <c r="AGR15" s="36"/>
      <c r="AGS15" s="36"/>
      <c r="AGT15" s="36"/>
      <c r="AGU15" s="36"/>
      <c r="AGV15" s="36"/>
      <c r="AGW15" s="36"/>
      <c r="AGX15" s="36"/>
      <c r="AGY15" s="36"/>
      <c r="AGZ15" s="36"/>
      <c r="AHA15" s="36"/>
      <c r="AHB15" s="36"/>
      <c r="AHC15" s="36"/>
      <c r="AHD15" s="97"/>
      <c r="AHE15" s="37"/>
      <c r="AHF15" s="152"/>
      <c r="AHG15" s="36"/>
      <c r="AHH15" s="36"/>
      <c r="AHI15" s="36"/>
      <c r="AHJ15" s="36"/>
      <c r="AHK15" s="36"/>
      <c r="AHL15" s="36"/>
      <c r="AHM15" s="36"/>
      <c r="AHN15" s="36"/>
      <c r="AHO15" s="36"/>
      <c r="AHP15" s="36"/>
      <c r="AHQ15" s="36"/>
      <c r="AHR15" s="36"/>
      <c r="AHS15" s="36"/>
      <c r="AHT15" s="36"/>
      <c r="AHU15" s="36"/>
      <c r="AHV15" s="97"/>
      <c r="AHW15" s="37"/>
      <c r="AHX15" s="35"/>
      <c r="AHY15" s="36"/>
      <c r="AHZ15" s="36"/>
      <c r="AIA15" s="36"/>
      <c r="AIB15" s="36"/>
      <c r="AIC15" s="36"/>
      <c r="AID15" s="36"/>
      <c r="AIE15" s="36"/>
      <c r="AIF15" s="36"/>
      <c r="AIG15" s="36"/>
      <c r="AIH15" s="36"/>
      <c r="AII15" s="36"/>
      <c r="AIJ15" s="36"/>
      <c r="AIK15" s="36"/>
      <c r="AIL15" s="36"/>
      <c r="AIM15" s="36"/>
      <c r="AIN15" s="97"/>
      <c r="AIO15" s="37"/>
      <c r="AIP15" s="152"/>
      <c r="AIQ15" s="36"/>
      <c r="AIR15" s="36"/>
      <c r="AIS15" s="36"/>
      <c r="AIT15" s="36"/>
      <c r="AIU15" s="36"/>
      <c r="AIV15" s="36"/>
      <c r="AIW15" s="36"/>
      <c r="AIX15" s="36"/>
      <c r="AIY15" s="36"/>
      <c r="AIZ15" s="36"/>
      <c r="AJA15" s="36"/>
      <c r="AJB15" s="36"/>
      <c r="AJC15" s="36"/>
      <c r="AJD15" s="36"/>
      <c r="AJE15" s="36"/>
      <c r="AJF15" s="97"/>
      <c r="AJG15" s="37"/>
      <c r="AJH15" s="35"/>
      <c r="AJI15" s="36"/>
      <c r="AJJ15" s="36"/>
      <c r="AJK15" s="36"/>
      <c r="AJL15" s="36"/>
      <c r="AJM15" s="36"/>
      <c r="AJN15" s="36"/>
      <c r="AJO15" s="36"/>
      <c r="AJP15" s="36"/>
      <c r="AJQ15" s="36"/>
      <c r="AJR15" s="36"/>
      <c r="AJS15" s="36"/>
      <c r="AJT15" s="36"/>
      <c r="AJU15" s="36"/>
      <c r="AJV15" s="36"/>
      <c r="AJW15" s="36"/>
      <c r="AJX15" s="97"/>
      <c r="AJY15" s="37"/>
      <c r="AJZ15" s="35"/>
      <c r="AKA15" s="36"/>
      <c r="AKB15" s="36"/>
      <c r="AKC15" s="36"/>
      <c r="AKD15" s="36"/>
      <c r="AKE15" s="36"/>
      <c r="AKF15" s="36"/>
      <c r="AKG15" s="36"/>
      <c r="AKH15" s="36"/>
      <c r="AKI15" s="36"/>
      <c r="AKJ15" s="36"/>
      <c r="AKK15" s="36"/>
      <c r="AKL15" s="36"/>
      <c r="AKM15" s="36"/>
      <c r="AKN15" s="36"/>
      <c r="AKO15" s="36"/>
      <c r="AKP15" s="97"/>
      <c r="AKQ15" s="37"/>
      <c r="AKR15" s="35"/>
      <c r="AKS15" s="36"/>
      <c r="AKT15" s="36"/>
      <c r="AKU15" s="36"/>
      <c r="AKV15" s="36"/>
      <c r="AKW15" s="36"/>
      <c r="AKX15" s="36"/>
      <c r="AKY15" s="36"/>
      <c r="AKZ15" s="36"/>
      <c r="ALA15" s="36"/>
      <c r="ALB15" s="36"/>
      <c r="ALC15" s="36"/>
      <c r="ALD15" s="36"/>
      <c r="ALE15" s="36"/>
      <c r="ALF15" s="36"/>
      <c r="ALG15" s="36"/>
      <c r="ALH15" s="97"/>
      <c r="ALI15" s="37"/>
      <c r="ALJ15" s="152"/>
      <c r="ALK15" s="36"/>
      <c r="ALL15" s="36"/>
      <c r="ALM15" s="36"/>
      <c r="ALN15" s="36"/>
      <c r="ALO15" s="36"/>
      <c r="ALP15" s="36"/>
      <c r="ALQ15" s="36"/>
      <c r="ALR15" s="36"/>
      <c r="ALS15" s="36"/>
      <c r="ALT15" s="36"/>
      <c r="ALU15" s="36"/>
      <c r="ALV15" s="36"/>
      <c r="ALW15" s="36"/>
      <c r="ALX15" s="36"/>
      <c r="ALY15" s="36"/>
      <c r="ALZ15" s="97"/>
      <c r="AMA15" s="37"/>
      <c r="AMB15" s="152"/>
      <c r="AMC15" s="36"/>
      <c r="AMD15" s="36"/>
      <c r="AME15" s="36"/>
      <c r="AMF15" s="36"/>
      <c r="AMG15" s="36"/>
      <c r="AMH15" s="36"/>
      <c r="AMI15" s="36"/>
      <c r="AMJ15" s="36"/>
      <c r="AMK15" s="36"/>
      <c r="AML15" s="36"/>
      <c r="AMM15" s="36"/>
      <c r="AMN15" s="36"/>
      <c r="AMO15" s="36"/>
      <c r="AMP15" s="36"/>
      <c r="AMQ15" s="36"/>
      <c r="AMR15" s="97"/>
      <c r="AMS15" s="37"/>
      <c r="AMT15" s="152"/>
      <c r="AMU15" s="36"/>
      <c r="AMV15" s="36"/>
      <c r="AMW15" s="36"/>
      <c r="AMX15" s="36"/>
      <c r="AMY15" s="36"/>
      <c r="AMZ15" s="36"/>
      <c r="ANA15" s="36"/>
      <c r="ANB15" s="36"/>
      <c r="ANC15" s="36"/>
      <c r="AND15" s="36"/>
      <c r="ANE15" s="36"/>
      <c r="ANF15" s="36"/>
      <c r="ANG15" s="36"/>
      <c r="ANH15" s="36"/>
      <c r="ANI15" s="36"/>
      <c r="ANJ15" s="97"/>
      <c r="ANK15" s="37"/>
    </row>
    <row r="16" spans="1:1051" ht="15.75" thickBot="1" x14ac:dyDescent="0.3">
      <c r="A16" s="8" t="s">
        <v>5</v>
      </c>
      <c r="B16" s="11" t="s">
        <v>6</v>
      </c>
      <c r="C16" s="12" t="s">
        <v>7</v>
      </c>
      <c r="F16" s="93"/>
      <c r="G16" s="93"/>
      <c r="H16" s="35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97"/>
      <c r="Y16" s="37"/>
      <c r="Z16" s="35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97"/>
      <c r="AQ16" s="37"/>
      <c r="AR16" s="35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97"/>
      <c r="BI16" s="37"/>
      <c r="BJ16" s="35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97"/>
      <c r="CA16" s="37"/>
      <c r="CB16" s="35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97"/>
      <c r="CS16" s="37"/>
      <c r="CT16" s="35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97"/>
      <c r="DK16" s="37"/>
      <c r="DL16" s="35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97"/>
      <c r="EC16" s="37"/>
      <c r="ED16" s="35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97"/>
      <c r="EU16" s="37"/>
      <c r="EV16" s="35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97"/>
      <c r="FM16" s="37"/>
      <c r="FN16" s="35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97"/>
      <c r="GE16" s="37"/>
      <c r="GF16" s="35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97"/>
      <c r="GW16" s="37"/>
      <c r="GX16" s="35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97"/>
      <c r="HO16" s="37"/>
      <c r="HP16" s="35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97"/>
      <c r="IG16" s="37"/>
      <c r="IH16" s="35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97"/>
      <c r="IY16" s="37"/>
      <c r="IZ16" s="35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97"/>
      <c r="JQ16" s="37"/>
      <c r="JR16" s="35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97"/>
      <c r="KI16" s="37"/>
      <c r="KJ16" s="35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97"/>
      <c r="LA16" s="37"/>
      <c r="LB16" s="35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97"/>
      <c r="LS16" s="37"/>
      <c r="LT16" s="35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97"/>
      <c r="MK16" s="37"/>
      <c r="ML16" s="35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97"/>
      <c r="NC16" s="37"/>
      <c r="ND16" s="35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97"/>
      <c r="NU16" s="37"/>
      <c r="NV16" s="35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97"/>
      <c r="OM16" s="37"/>
      <c r="ON16" s="35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97"/>
      <c r="PE16" s="37"/>
      <c r="PF16" s="35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97"/>
      <c r="PW16" s="37"/>
      <c r="PX16" s="35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97"/>
      <c r="QO16" s="37"/>
      <c r="QP16" s="35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97"/>
      <c r="RG16" s="37"/>
      <c r="RH16" s="35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97"/>
      <c r="RY16" s="37"/>
      <c r="RZ16" s="35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97"/>
      <c r="SQ16" s="37"/>
      <c r="SR16" s="35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97"/>
      <c r="TI16" s="37"/>
      <c r="TJ16" s="35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97"/>
      <c r="UA16" s="37"/>
      <c r="UB16" s="35"/>
      <c r="UC16" s="36"/>
      <c r="UD16" s="36"/>
      <c r="UE16" s="36"/>
      <c r="UF16" s="36"/>
      <c r="UG16" s="36"/>
      <c r="UH16" s="36"/>
      <c r="UI16" s="36"/>
      <c r="UJ16" s="36"/>
      <c r="UK16" s="36"/>
      <c r="UL16" s="36"/>
      <c r="UM16" s="36"/>
      <c r="UN16" s="36"/>
      <c r="UO16" s="36"/>
      <c r="UP16" s="36"/>
      <c r="UQ16" s="36"/>
      <c r="UR16" s="97"/>
      <c r="US16" s="37"/>
      <c r="UT16" s="35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97"/>
      <c r="VK16" s="37"/>
      <c r="VL16" s="35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/>
      <c r="VX16" s="36"/>
      <c r="VY16" s="36"/>
      <c r="VZ16" s="36"/>
      <c r="WA16" s="36"/>
      <c r="WB16" s="97"/>
      <c r="WC16" s="37"/>
      <c r="WD16" s="35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97"/>
      <c r="WU16" s="37"/>
      <c r="WV16" s="35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97"/>
      <c r="XM16" s="37"/>
      <c r="XN16" s="35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97"/>
      <c r="YE16" s="37"/>
      <c r="YF16" s="35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97"/>
      <c r="YW16" s="37"/>
      <c r="YX16" s="35"/>
      <c r="YY16" s="36"/>
      <c r="YZ16" s="36"/>
      <c r="ZA16" s="36"/>
      <c r="ZB16" s="36"/>
      <c r="ZC16" s="36"/>
      <c r="ZD16" s="36"/>
      <c r="ZE16" s="36"/>
      <c r="ZF16" s="36"/>
      <c r="ZG16" s="36"/>
      <c r="ZH16" s="36"/>
      <c r="ZI16" s="36"/>
      <c r="ZJ16" s="36"/>
      <c r="ZK16" s="36"/>
      <c r="ZL16" s="36"/>
      <c r="ZM16" s="36"/>
      <c r="ZN16" s="97"/>
      <c r="ZO16" s="37"/>
      <c r="ZP16" s="35"/>
      <c r="ZQ16" s="36"/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97"/>
      <c r="AAG16" s="37"/>
      <c r="AAH16" s="152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97"/>
      <c r="AAY16" s="37"/>
      <c r="AAZ16" s="35"/>
      <c r="ABA16" s="36"/>
      <c r="ABB16" s="36"/>
      <c r="ABC16" s="36"/>
      <c r="ABD16" s="36"/>
      <c r="ABE16" s="36"/>
      <c r="ABF16" s="36"/>
      <c r="ABG16" s="36"/>
      <c r="ABH16" s="36"/>
      <c r="ABI16" s="36"/>
      <c r="ABJ16" s="36"/>
      <c r="ABK16" s="36"/>
      <c r="ABL16" s="36"/>
      <c r="ABM16" s="36"/>
      <c r="ABN16" s="36"/>
      <c r="ABO16" s="36"/>
      <c r="ABP16" s="97"/>
      <c r="ABQ16" s="37"/>
      <c r="ABR16" s="152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97"/>
      <c r="ACI16" s="37"/>
      <c r="ACJ16" s="152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97"/>
      <c r="ADA16" s="37"/>
      <c r="ADB16" s="152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97"/>
      <c r="ADS16" s="37"/>
      <c r="ADT16" s="152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97"/>
      <c r="AEK16" s="37"/>
      <c r="AEL16" s="152"/>
      <c r="AEM16" s="36"/>
      <c r="AEN16" s="36"/>
      <c r="AEO16" s="36"/>
      <c r="AEP16" s="36"/>
      <c r="AEQ16" s="36"/>
      <c r="AER16" s="36"/>
      <c r="AES16" s="36"/>
      <c r="AET16" s="36"/>
      <c r="AEU16" s="36"/>
      <c r="AEV16" s="36"/>
      <c r="AEW16" s="36"/>
      <c r="AEX16" s="36"/>
      <c r="AEY16" s="36"/>
      <c r="AEZ16" s="36"/>
      <c r="AFA16" s="36"/>
      <c r="AFB16" s="97"/>
      <c r="AFC16" s="37"/>
      <c r="AFD16" s="152"/>
      <c r="AFE16" s="36"/>
      <c r="AFF16" s="36"/>
      <c r="AFG16" s="36"/>
      <c r="AFH16" s="36"/>
      <c r="AFI16" s="36"/>
      <c r="AFJ16" s="36"/>
      <c r="AFK16" s="36"/>
      <c r="AFL16" s="36"/>
      <c r="AFM16" s="36"/>
      <c r="AFN16" s="36"/>
      <c r="AFO16" s="36"/>
      <c r="AFP16" s="36"/>
      <c r="AFQ16" s="36"/>
      <c r="AFR16" s="36"/>
      <c r="AFS16" s="36"/>
      <c r="AFT16" s="97"/>
      <c r="AFU16" s="37"/>
      <c r="AFV16" s="152"/>
      <c r="AFW16" s="36"/>
      <c r="AFX16" s="36"/>
      <c r="AFY16" s="36"/>
      <c r="AFZ16" s="36"/>
      <c r="AGA16" s="36"/>
      <c r="AGB16" s="36"/>
      <c r="AGC16" s="36"/>
      <c r="AGD16" s="36"/>
      <c r="AGE16" s="36"/>
      <c r="AGF16" s="36"/>
      <c r="AGG16" s="36"/>
      <c r="AGH16" s="36"/>
      <c r="AGI16" s="36"/>
      <c r="AGJ16" s="36"/>
      <c r="AGK16" s="36"/>
      <c r="AGL16" s="97"/>
      <c r="AGM16" s="37"/>
      <c r="AGN16" s="35"/>
      <c r="AGO16" s="36"/>
      <c r="AGP16" s="36"/>
      <c r="AGQ16" s="36"/>
      <c r="AGR16" s="36"/>
      <c r="AGS16" s="36"/>
      <c r="AGT16" s="36"/>
      <c r="AGU16" s="36"/>
      <c r="AGV16" s="36"/>
      <c r="AGW16" s="36"/>
      <c r="AGX16" s="36"/>
      <c r="AGY16" s="36"/>
      <c r="AGZ16" s="36"/>
      <c r="AHA16" s="36"/>
      <c r="AHB16" s="36"/>
      <c r="AHC16" s="36"/>
      <c r="AHD16" s="97"/>
      <c r="AHE16" s="37"/>
      <c r="AHF16" s="152"/>
      <c r="AHG16" s="36"/>
      <c r="AHH16" s="36"/>
      <c r="AHI16" s="36"/>
      <c r="AHJ16" s="36"/>
      <c r="AHK16" s="36"/>
      <c r="AHL16" s="36"/>
      <c r="AHM16" s="36"/>
      <c r="AHN16" s="36"/>
      <c r="AHO16" s="36"/>
      <c r="AHP16" s="36"/>
      <c r="AHQ16" s="36"/>
      <c r="AHR16" s="36"/>
      <c r="AHS16" s="36"/>
      <c r="AHT16" s="36"/>
      <c r="AHU16" s="36"/>
      <c r="AHV16" s="97"/>
      <c r="AHW16" s="37"/>
      <c r="AHX16" s="35"/>
      <c r="AHY16" s="36"/>
      <c r="AHZ16" s="36"/>
      <c r="AIA16" s="36"/>
      <c r="AIB16" s="36"/>
      <c r="AIC16" s="36"/>
      <c r="AID16" s="36"/>
      <c r="AIE16" s="36"/>
      <c r="AIF16" s="36"/>
      <c r="AIG16" s="36"/>
      <c r="AIH16" s="36"/>
      <c r="AII16" s="36"/>
      <c r="AIJ16" s="36"/>
      <c r="AIK16" s="36"/>
      <c r="AIL16" s="36"/>
      <c r="AIM16" s="36"/>
      <c r="AIN16" s="97"/>
      <c r="AIO16" s="37"/>
      <c r="AIP16" s="152"/>
      <c r="AIQ16" s="36"/>
      <c r="AIR16" s="36"/>
      <c r="AIS16" s="36"/>
      <c r="AIT16" s="36"/>
      <c r="AIU16" s="36"/>
      <c r="AIV16" s="36"/>
      <c r="AIW16" s="36"/>
      <c r="AIX16" s="36"/>
      <c r="AIY16" s="36"/>
      <c r="AIZ16" s="36"/>
      <c r="AJA16" s="36"/>
      <c r="AJB16" s="36"/>
      <c r="AJC16" s="36"/>
      <c r="AJD16" s="36"/>
      <c r="AJE16" s="36"/>
      <c r="AJF16" s="97"/>
      <c r="AJG16" s="37"/>
      <c r="AJH16" s="35"/>
      <c r="AJI16" s="36"/>
      <c r="AJJ16" s="36"/>
      <c r="AJK16" s="36"/>
      <c r="AJL16" s="36"/>
      <c r="AJM16" s="36"/>
      <c r="AJN16" s="36"/>
      <c r="AJO16" s="36"/>
      <c r="AJP16" s="36"/>
      <c r="AJQ16" s="36"/>
      <c r="AJR16" s="36"/>
      <c r="AJS16" s="36"/>
      <c r="AJT16" s="36"/>
      <c r="AJU16" s="36"/>
      <c r="AJV16" s="36"/>
      <c r="AJW16" s="36"/>
      <c r="AJX16" s="97"/>
      <c r="AJY16" s="37"/>
      <c r="AJZ16" s="35"/>
      <c r="AKA16" s="36"/>
      <c r="AKB16" s="36"/>
      <c r="AKC16" s="36"/>
      <c r="AKD16" s="36"/>
      <c r="AKE16" s="36"/>
      <c r="AKF16" s="36"/>
      <c r="AKG16" s="36"/>
      <c r="AKH16" s="36"/>
      <c r="AKI16" s="36"/>
      <c r="AKJ16" s="36"/>
      <c r="AKK16" s="36"/>
      <c r="AKL16" s="36"/>
      <c r="AKM16" s="36"/>
      <c r="AKN16" s="36"/>
      <c r="AKO16" s="36"/>
      <c r="AKP16" s="97"/>
      <c r="AKQ16" s="37"/>
      <c r="AKR16" s="35"/>
      <c r="AKS16" s="36"/>
      <c r="AKT16" s="36"/>
      <c r="AKU16" s="36"/>
      <c r="AKV16" s="36"/>
      <c r="AKW16" s="36"/>
      <c r="AKX16" s="36"/>
      <c r="AKY16" s="36"/>
      <c r="AKZ16" s="36"/>
      <c r="ALA16" s="36"/>
      <c r="ALB16" s="36"/>
      <c r="ALC16" s="36"/>
      <c r="ALD16" s="36"/>
      <c r="ALE16" s="36"/>
      <c r="ALF16" s="36"/>
      <c r="ALG16" s="36"/>
      <c r="ALH16" s="97"/>
      <c r="ALI16" s="37"/>
      <c r="ALJ16" s="152"/>
      <c r="ALK16" s="36"/>
      <c r="ALL16" s="36"/>
      <c r="ALM16" s="36"/>
      <c r="ALN16" s="36"/>
      <c r="ALO16" s="36"/>
      <c r="ALP16" s="36"/>
      <c r="ALQ16" s="36"/>
      <c r="ALR16" s="36"/>
      <c r="ALS16" s="36"/>
      <c r="ALT16" s="36"/>
      <c r="ALU16" s="36"/>
      <c r="ALV16" s="36"/>
      <c r="ALW16" s="36"/>
      <c r="ALX16" s="36"/>
      <c r="ALY16" s="36"/>
      <c r="ALZ16" s="97"/>
      <c r="AMA16" s="37"/>
      <c r="AMB16" s="152"/>
      <c r="AMC16" s="36"/>
      <c r="AMD16" s="36"/>
      <c r="AME16" s="36"/>
      <c r="AMF16" s="36"/>
      <c r="AMG16" s="36"/>
      <c r="AMH16" s="36"/>
      <c r="AMI16" s="36"/>
      <c r="AMJ16" s="36"/>
      <c r="AMK16" s="36"/>
      <c r="AML16" s="36"/>
      <c r="AMM16" s="36"/>
      <c r="AMN16" s="36"/>
      <c r="AMO16" s="36"/>
      <c r="AMP16" s="36"/>
      <c r="AMQ16" s="36"/>
      <c r="AMR16" s="97"/>
      <c r="AMS16" s="37"/>
      <c r="AMT16" s="152"/>
      <c r="AMU16" s="36"/>
      <c r="AMV16" s="36"/>
      <c r="AMW16" s="36"/>
      <c r="AMX16" s="36"/>
      <c r="AMY16" s="36"/>
      <c r="AMZ16" s="36"/>
      <c r="ANA16" s="36"/>
      <c r="ANB16" s="36"/>
      <c r="ANC16" s="36"/>
      <c r="AND16" s="36"/>
      <c r="ANE16" s="36"/>
      <c r="ANF16" s="36"/>
      <c r="ANG16" s="36"/>
      <c r="ANH16" s="36"/>
      <c r="ANI16" s="36"/>
      <c r="ANJ16" s="97"/>
      <c r="ANK16" s="37"/>
    </row>
    <row r="17" spans="1:1051" x14ac:dyDescent="0.25">
      <c r="A17" s="8" t="s">
        <v>8</v>
      </c>
      <c r="B17" s="9" t="s">
        <v>9</v>
      </c>
      <c r="C17" s="13" t="s">
        <v>10</v>
      </c>
      <c r="F17" s="39">
        <v>9313562800</v>
      </c>
      <c r="G17" s="39"/>
      <c r="H17" s="38"/>
      <c r="I17" s="38">
        <v>334584100</v>
      </c>
      <c r="J17" s="38">
        <v>257254100</v>
      </c>
      <c r="K17" s="38">
        <v>77330000</v>
      </c>
      <c r="L17" s="38">
        <v>257254100</v>
      </c>
      <c r="M17" s="38"/>
      <c r="N17" s="39"/>
      <c r="O17" s="38">
        <v>334584100</v>
      </c>
      <c r="P17" s="38">
        <v>257254100</v>
      </c>
      <c r="Q17" s="38"/>
      <c r="R17" s="38">
        <v>77330000</v>
      </c>
      <c r="S17" s="38">
        <v>23.112279999999998</v>
      </c>
      <c r="T17" s="38"/>
      <c r="U17" s="38"/>
      <c r="V17" s="38">
        <v>257254100</v>
      </c>
      <c r="W17" s="39"/>
      <c r="X17" s="39">
        <v>257254100</v>
      </c>
      <c r="Y17" s="90">
        <v>257254100</v>
      </c>
      <c r="Z17" s="38"/>
      <c r="AA17" s="38">
        <v>508843000</v>
      </c>
      <c r="AB17" s="38">
        <v>482743000</v>
      </c>
      <c r="AC17" s="38">
        <v>26100000</v>
      </c>
      <c r="AD17" s="38">
        <v>482743000</v>
      </c>
      <c r="AE17" s="38"/>
      <c r="AF17" s="39"/>
      <c r="AG17" s="38">
        <v>508843000</v>
      </c>
      <c r="AH17" s="38">
        <v>482743000</v>
      </c>
      <c r="AI17" s="38"/>
      <c r="AJ17" s="38">
        <v>26100000</v>
      </c>
      <c r="AK17" s="38">
        <v>5.1292799999999996</v>
      </c>
      <c r="AL17" s="38"/>
      <c r="AM17" s="38"/>
      <c r="AN17" s="38">
        <v>482743000</v>
      </c>
      <c r="AO17" s="39"/>
      <c r="AP17" s="39">
        <v>482743000</v>
      </c>
      <c r="AQ17" s="90">
        <v>482743000</v>
      </c>
      <c r="AR17" s="38"/>
      <c r="AS17" s="38">
        <v>1218720800</v>
      </c>
      <c r="AT17" s="38">
        <v>1151961800</v>
      </c>
      <c r="AU17" s="38">
        <v>66759000</v>
      </c>
      <c r="AV17" s="38">
        <v>1151961800</v>
      </c>
      <c r="AW17" s="38"/>
      <c r="AX17" s="39"/>
      <c r="AY17" s="38">
        <v>1218720800</v>
      </c>
      <c r="AZ17" s="38">
        <v>1151961800</v>
      </c>
      <c r="BA17" s="38"/>
      <c r="BB17" s="38">
        <v>66759000</v>
      </c>
      <c r="BC17" s="38">
        <v>5.4777899999999997</v>
      </c>
      <c r="BD17" s="38"/>
      <c r="BE17" s="38"/>
      <c r="BF17" s="38">
        <v>1151961800</v>
      </c>
      <c r="BG17" s="39"/>
      <c r="BH17" s="39">
        <v>1151961800</v>
      </c>
      <c r="BI17" s="90">
        <v>1151961800</v>
      </c>
      <c r="BJ17" s="38"/>
      <c r="BK17" s="38">
        <v>4406941700</v>
      </c>
      <c r="BL17" s="38">
        <v>4155096700</v>
      </c>
      <c r="BM17" s="38">
        <v>251845000</v>
      </c>
      <c r="BN17" s="38">
        <v>4155096700</v>
      </c>
      <c r="BO17" s="38"/>
      <c r="BP17" s="39"/>
      <c r="BQ17" s="38">
        <v>4406941700</v>
      </c>
      <c r="BR17" s="38">
        <v>4155096700</v>
      </c>
      <c r="BS17" s="38"/>
      <c r="BT17" s="38">
        <v>251845000</v>
      </c>
      <c r="BU17" s="38">
        <v>5.7147300000000003</v>
      </c>
      <c r="BV17" s="38"/>
      <c r="BW17" s="38"/>
      <c r="BX17" s="38">
        <v>4155096700</v>
      </c>
      <c r="BY17" s="39"/>
      <c r="BZ17" s="39">
        <v>4155096700</v>
      </c>
      <c r="CA17" s="90">
        <v>4155096700</v>
      </c>
      <c r="CB17" s="38"/>
      <c r="CC17" s="38">
        <v>6931700</v>
      </c>
      <c r="CD17" s="38">
        <v>4997700</v>
      </c>
      <c r="CE17" s="38">
        <v>1934000</v>
      </c>
      <c r="CF17" s="38">
        <v>4997700</v>
      </c>
      <c r="CG17" s="38"/>
      <c r="CH17" s="39"/>
      <c r="CI17" s="38">
        <v>6931700</v>
      </c>
      <c r="CJ17" s="38">
        <v>4997700</v>
      </c>
      <c r="CK17" s="38"/>
      <c r="CL17" s="38">
        <v>1934000</v>
      </c>
      <c r="CM17" s="38">
        <v>27.9008</v>
      </c>
      <c r="CN17" s="38"/>
      <c r="CO17" s="38"/>
      <c r="CP17" s="38">
        <v>4997700</v>
      </c>
      <c r="CQ17" s="39"/>
      <c r="CR17" s="39">
        <v>4997700</v>
      </c>
      <c r="CS17" s="90">
        <v>4997700</v>
      </c>
      <c r="CT17" s="38"/>
      <c r="CU17" s="38">
        <v>45450500</v>
      </c>
      <c r="CV17" s="38">
        <v>35362500</v>
      </c>
      <c r="CW17" s="38">
        <v>10088000</v>
      </c>
      <c r="CX17" s="38">
        <v>35362500</v>
      </c>
      <c r="CY17" s="38">
        <v>118783.01</v>
      </c>
      <c r="CZ17" s="39"/>
      <c r="DA17" s="38">
        <v>45450500</v>
      </c>
      <c r="DB17" s="38">
        <v>35362500</v>
      </c>
      <c r="DC17" s="38"/>
      <c r="DD17" s="38">
        <v>10088000</v>
      </c>
      <c r="DE17" s="38">
        <v>22.19558</v>
      </c>
      <c r="DF17" s="38">
        <v>118783.01</v>
      </c>
      <c r="DG17" s="38"/>
      <c r="DH17" s="38">
        <v>35362500</v>
      </c>
      <c r="DI17" s="39"/>
      <c r="DJ17" s="39">
        <v>35362500</v>
      </c>
      <c r="DK17" s="90">
        <v>35362500</v>
      </c>
      <c r="DL17" s="38"/>
      <c r="DM17" s="38">
        <v>494914900</v>
      </c>
      <c r="DN17" s="38">
        <v>467614900</v>
      </c>
      <c r="DO17" s="38">
        <v>27300000</v>
      </c>
      <c r="DP17" s="38">
        <v>467614900</v>
      </c>
      <c r="DQ17" s="38"/>
      <c r="DR17" s="39"/>
      <c r="DS17" s="38">
        <v>494914900</v>
      </c>
      <c r="DT17" s="38">
        <v>467614900</v>
      </c>
      <c r="DU17" s="38"/>
      <c r="DV17" s="38">
        <v>27300000</v>
      </c>
      <c r="DW17" s="38">
        <v>5.5160999999999998</v>
      </c>
      <c r="DX17" s="38"/>
      <c r="DY17" s="38"/>
      <c r="DZ17" s="38">
        <v>467614900</v>
      </c>
      <c r="EA17" s="39"/>
      <c r="EB17" s="39">
        <v>467614900</v>
      </c>
      <c r="EC17" s="90">
        <v>467614900</v>
      </c>
      <c r="ED17" s="38"/>
      <c r="EE17" s="38">
        <v>38677500</v>
      </c>
      <c r="EF17" s="38">
        <v>31541500</v>
      </c>
      <c r="EG17" s="38">
        <v>7136000</v>
      </c>
      <c r="EH17" s="38">
        <v>31541500</v>
      </c>
      <c r="EI17" s="38"/>
      <c r="EJ17" s="39"/>
      <c r="EK17" s="38">
        <v>38677500</v>
      </c>
      <c r="EL17" s="38">
        <v>31541500</v>
      </c>
      <c r="EM17" s="38"/>
      <c r="EN17" s="38">
        <v>7136000</v>
      </c>
      <c r="EO17" s="38">
        <v>18.45</v>
      </c>
      <c r="EP17" s="38"/>
      <c r="EQ17" s="38"/>
      <c r="ER17" s="38">
        <v>31541500</v>
      </c>
      <c r="ES17" s="39"/>
      <c r="ET17" s="39">
        <v>31541500</v>
      </c>
      <c r="EU17" s="90">
        <v>31541500</v>
      </c>
      <c r="EV17" s="38"/>
      <c r="EW17" s="38">
        <v>226980000</v>
      </c>
      <c r="EX17" s="38">
        <v>158477000</v>
      </c>
      <c r="EY17" s="38">
        <v>68503000</v>
      </c>
      <c r="EZ17" s="38">
        <v>158477000</v>
      </c>
      <c r="FA17" s="38"/>
      <c r="FB17" s="39"/>
      <c r="FC17" s="38">
        <v>226980000</v>
      </c>
      <c r="FD17" s="38">
        <v>158477000</v>
      </c>
      <c r="FE17" s="38"/>
      <c r="FF17" s="38">
        <v>68503000</v>
      </c>
      <c r="FG17" s="38">
        <v>30.18019</v>
      </c>
      <c r="FH17" s="38"/>
      <c r="FI17" s="38"/>
      <c r="FJ17" s="38">
        <v>158477000</v>
      </c>
      <c r="FK17" s="39"/>
      <c r="FL17" s="39">
        <v>158477000</v>
      </c>
      <c r="FM17" s="90">
        <v>158477000</v>
      </c>
      <c r="FN17" s="38"/>
      <c r="FO17" s="38"/>
      <c r="FP17" s="38"/>
      <c r="FQ17" s="38"/>
      <c r="FR17" s="38"/>
      <c r="FS17" s="38"/>
      <c r="FT17" s="39"/>
      <c r="FU17" s="38"/>
      <c r="FV17" s="38"/>
      <c r="FW17" s="38"/>
      <c r="FX17" s="38"/>
      <c r="FY17" s="38"/>
      <c r="FZ17" s="38"/>
      <c r="GA17" s="38"/>
      <c r="GB17" s="38"/>
      <c r="GC17" s="39"/>
      <c r="GD17" s="39"/>
      <c r="GE17" s="90"/>
      <c r="GF17" s="38"/>
      <c r="GG17" s="38"/>
      <c r="GH17" s="38"/>
      <c r="GI17" s="38"/>
      <c r="GJ17" s="38"/>
      <c r="GK17" s="38"/>
      <c r="GL17" s="39"/>
      <c r="GM17" s="38"/>
      <c r="GN17" s="38"/>
      <c r="GO17" s="38"/>
      <c r="GP17" s="38"/>
      <c r="GQ17" s="38"/>
      <c r="GR17" s="38"/>
      <c r="GS17" s="38"/>
      <c r="GT17" s="38"/>
      <c r="GU17" s="39"/>
      <c r="GV17" s="39"/>
      <c r="GW17" s="90"/>
      <c r="GX17" s="38"/>
      <c r="GY17" s="38">
        <v>7748158</v>
      </c>
      <c r="GZ17" s="38">
        <v>6097800</v>
      </c>
      <c r="HA17" s="38">
        <v>1650358</v>
      </c>
      <c r="HB17" s="38">
        <v>6097800</v>
      </c>
      <c r="HC17" s="38"/>
      <c r="HD17" s="39"/>
      <c r="HE17" s="38">
        <v>7748158</v>
      </c>
      <c r="HF17" s="38">
        <v>6097800</v>
      </c>
      <c r="HG17" s="38"/>
      <c r="HH17" s="38">
        <v>1650358</v>
      </c>
      <c r="HI17" s="38">
        <v>21.3</v>
      </c>
      <c r="HJ17" s="38"/>
      <c r="HK17" s="38"/>
      <c r="HL17" s="38">
        <v>6097800</v>
      </c>
      <c r="HM17" s="39"/>
      <c r="HN17" s="39">
        <v>6097800</v>
      </c>
      <c r="HO17" s="90">
        <v>6097800</v>
      </c>
      <c r="HP17" s="38"/>
      <c r="HQ17" s="38"/>
      <c r="HR17" s="38"/>
      <c r="HS17" s="38"/>
      <c r="HT17" s="38"/>
      <c r="HU17" s="38"/>
      <c r="HV17" s="39"/>
      <c r="HW17" s="38"/>
      <c r="HX17" s="38"/>
      <c r="HY17" s="38"/>
      <c r="HZ17" s="38"/>
      <c r="IA17" s="38"/>
      <c r="IB17" s="38"/>
      <c r="IC17" s="38"/>
      <c r="ID17" s="38"/>
      <c r="IE17" s="39"/>
      <c r="IF17" s="39"/>
      <c r="IG17" s="90"/>
      <c r="IH17" s="38"/>
      <c r="II17" s="38"/>
      <c r="IJ17" s="38"/>
      <c r="IK17" s="38"/>
      <c r="IL17" s="38"/>
      <c r="IM17" s="38"/>
      <c r="IN17" s="39"/>
      <c r="IO17" s="38"/>
      <c r="IP17" s="38"/>
      <c r="IQ17" s="38"/>
      <c r="IR17" s="38"/>
      <c r="IS17" s="38"/>
      <c r="IT17" s="38"/>
      <c r="IU17" s="38"/>
      <c r="IV17" s="38"/>
      <c r="IW17" s="39"/>
      <c r="IX17" s="39"/>
      <c r="IY17" s="90"/>
      <c r="IZ17" s="38"/>
      <c r="JA17" s="38">
        <v>74502034</v>
      </c>
      <c r="JB17" s="38">
        <v>58633100</v>
      </c>
      <c r="JC17" s="38">
        <v>15868934</v>
      </c>
      <c r="JD17" s="38">
        <v>58633100</v>
      </c>
      <c r="JE17" s="38"/>
      <c r="JF17" s="39"/>
      <c r="JG17" s="38">
        <v>74502034</v>
      </c>
      <c r="JH17" s="38">
        <v>58633100</v>
      </c>
      <c r="JI17" s="38"/>
      <c r="JJ17" s="38">
        <v>15868934</v>
      </c>
      <c r="JK17" s="38">
        <v>21.3</v>
      </c>
      <c r="JL17" s="38"/>
      <c r="JM17" s="38"/>
      <c r="JN17" s="38">
        <v>58633100</v>
      </c>
      <c r="JO17" s="39"/>
      <c r="JP17" s="39">
        <v>58633100</v>
      </c>
      <c r="JQ17" s="90">
        <v>58633100</v>
      </c>
      <c r="JR17" s="38"/>
      <c r="JS17" s="38">
        <v>392355020</v>
      </c>
      <c r="JT17" s="38">
        <v>308783400</v>
      </c>
      <c r="JU17" s="38">
        <v>83571620</v>
      </c>
      <c r="JV17" s="38">
        <v>308783400</v>
      </c>
      <c r="JW17" s="38"/>
      <c r="JX17" s="39"/>
      <c r="JY17" s="38">
        <v>392355020</v>
      </c>
      <c r="JZ17" s="38">
        <v>308783400</v>
      </c>
      <c r="KA17" s="38"/>
      <c r="KB17" s="38">
        <v>83571620</v>
      </c>
      <c r="KC17" s="38">
        <v>21.3</v>
      </c>
      <c r="KD17" s="38"/>
      <c r="KE17" s="38"/>
      <c r="KF17" s="38">
        <v>308783400</v>
      </c>
      <c r="KG17" s="39"/>
      <c r="KH17" s="39">
        <v>308783400</v>
      </c>
      <c r="KI17" s="90">
        <v>308783400</v>
      </c>
      <c r="KJ17" s="38"/>
      <c r="KK17" s="38"/>
      <c r="KL17" s="38"/>
      <c r="KM17" s="38"/>
      <c r="KN17" s="38"/>
      <c r="KO17" s="38"/>
      <c r="KP17" s="39"/>
      <c r="KQ17" s="38"/>
      <c r="KR17" s="38"/>
      <c r="KS17" s="38"/>
      <c r="KT17" s="38"/>
      <c r="KU17" s="38"/>
      <c r="KV17" s="38"/>
      <c r="KW17" s="38"/>
      <c r="KX17" s="38"/>
      <c r="KY17" s="39"/>
      <c r="KZ17" s="39"/>
      <c r="LA17" s="90"/>
      <c r="LB17" s="38"/>
      <c r="LC17" s="38"/>
      <c r="LD17" s="38"/>
      <c r="LE17" s="38"/>
      <c r="LF17" s="38"/>
      <c r="LG17" s="38"/>
      <c r="LH17" s="39"/>
      <c r="LI17" s="38"/>
      <c r="LJ17" s="38"/>
      <c r="LK17" s="38"/>
      <c r="LL17" s="38"/>
      <c r="LM17" s="38"/>
      <c r="LN17" s="38"/>
      <c r="LO17" s="38"/>
      <c r="LP17" s="38"/>
      <c r="LQ17" s="39"/>
      <c r="LR17" s="39"/>
      <c r="LS17" s="90"/>
      <c r="LT17" s="38"/>
      <c r="LU17" s="38"/>
      <c r="LV17" s="38"/>
      <c r="LW17" s="38"/>
      <c r="LX17" s="38"/>
      <c r="LY17" s="38"/>
      <c r="LZ17" s="39"/>
      <c r="MA17" s="38"/>
      <c r="MB17" s="38"/>
      <c r="MC17" s="38"/>
      <c r="MD17" s="38"/>
      <c r="ME17" s="38"/>
      <c r="MF17" s="38"/>
      <c r="MG17" s="38"/>
      <c r="MH17" s="38"/>
      <c r="MI17" s="39"/>
      <c r="MJ17" s="39"/>
      <c r="MK17" s="90"/>
      <c r="ML17" s="38"/>
      <c r="MM17" s="38">
        <v>51434000</v>
      </c>
      <c r="MN17" s="38">
        <v>40478000</v>
      </c>
      <c r="MO17" s="38">
        <v>10956000</v>
      </c>
      <c r="MP17" s="38">
        <v>40478000</v>
      </c>
      <c r="MQ17" s="38"/>
      <c r="MR17" s="39"/>
      <c r="MS17" s="38">
        <v>51434000</v>
      </c>
      <c r="MT17" s="38">
        <v>40478000</v>
      </c>
      <c r="MU17" s="38"/>
      <c r="MV17" s="38">
        <v>10956000</v>
      </c>
      <c r="MW17" s="38">
        <v>21.301079999999999</v>
      </c>
      <c r="MX17" s="38"/>
      <c r="MY17" s="38"/>
      <c r="MZ17" s="38">
        <v>40478000</v>
      </c>
      <c r="NA17" s="39"/>
      <c r="NB17" s="39">
        <v>40478000</v>
      </c>
      <c r="NC17" s="90">
        <v>40478000</v>
      </c>
      <c r="ND17" s="38"/>
      <c r="NE17" s="38"/>
      <c r="NF17" s="38"/>
      <c r="NG17" s="38"/>
      <c r="NH17" s="38"/>
      <c r="NI17" s="38"/>
      <c r="NJ17" s="39"/>
      <c r="NK17" s="38"/>
      <c r="NL17" s="38"/>
      <c r="NM17" s="38"/>
      <c r="NN17" s="38"/>
      <c r="NO17" s="38"/>
      <c r="NP17" s="38"/>
      <c r="NQ17" s="38"/>
      <c r="NR17" s="38"/>
      <c r="NS17" s="39"/>
      <c r="NT17" s="39"/>
      <c r="NU17" s="90"/>
      <c r="NV17" s="38"/>
      <c r="NW17" s="38"/>
      <c r="NX17" s="38"/>
      <c r="NY17" s="38"/>
      <c r="NZ17" s="38"/>
      <c r="OA17" s="38"/>
      <c r="OB17" s="39"/>
      <c r="OC17" s="38"/>
      <c r="OD17" s="38"/>
      <c r="OE17" s="38"/>
      <c r="OF17" s="38"/>
      <c r="OG17" s="38"/>
      <c r="OH17" s="38"/>
      <c r="OI17" s="38"/>
      <c r="OJ17" s="38"/>
      <c r="OK17" s="39"/>
      <c r="OL17" s="39">
        <v>0</v>
      </c>
      <c r="OM17" s="90"/>
      <c r="ON17" s="38"/>
      <c r="OO17" s="38">
        <v>127604321</v>
      </c>
      <c r="OP17" s="38">
        <v>100424600</v>
      </c>
      <c r="OQ17" s="38">
        <v>27179721</v>
      </c>
      <c r="OR17" s="38">
        <v>100424600</v>
      </c>
      <c r="OS17" s="38"/>
      <c r="OT17" s="39"/>
      <c r="OU17" s="38">
        <v>127604321</v>
      </c>
      <c r="OV17" s="38">
        <v>100424600</v>
      </c>
      <c r="OW17" s="38"/>
      <c r="OX17" s="38">
        <v>27179721</v>
      </c>
      <c r="OY17" s="38">
        <v>21.3</v>
      </c>
      <c r="OZ17" s="38"/>
      <c r="PA17" s="38"/>
      <c r="PB17" s="38">
        <v>100424600</v>
      </c>
      <c r="PC17" s="39"/>
      <c r="PD17" s="39">
        <v>100424600</v>
      </c>
      <c r="PE17" s="90">
        <v>100424600</v>
      </c>
      <c r="PF17" s="38"/>
      <c r="PG17" s="38"/>
      <c r="PH17" s="38"/>
      <c r="PI17" s="38"/>
      <c r="PJ17" s="38"/>
      <c r="PK17" s="38"/>
      <c r="PL17" s="39"/>
      <c r="PM17" s="38"/>
      <c r="PN17" s="38"/>
      <c r="PO17" s="38"/>
      <c r="PP17" s="38"/>
      <c r="PQ17" s="38"/>
      <c r="PR17" s="38"/>
      <c r="PS17" s="38"/>
      <c r="PT17" s="38"/>
      <c r="PU17" s="39"/>
      <c r="PV17" s="39"/>
      <c r="PW17" s="90"/>
      <c r="PX17" s="38"/>
      <c r="PY17" s="38"/>
      <c r="PZ17" s="38"/>
      <c r="QA17" s="38"/>
      <c r="QB17" s="38"/>
      <c r="QC17" s="38"/>
      <c r="QD17" s="39"/>
      <c r="QE17" s="38"/>
      <c r="QF17" s="38"/>
      <c r="QG17" s="38"/>
      <c r="QH17" s="38"/>
      <c r="QI17" s="38"/>
      <c r="QJ17" s="38"/>
      <c r="QK17" s="38"/>
      <c r="QL17" s="38"/>
      <c r="QM17" s="39"/>
      <c r="QN17" s="39"/>
      <c r="QO17" s="90"/>
      <c r="QP17" s="38"/>
      <c r="QQ17" s="38">
        <v>698306400</v>
      </c>
      <c r="QR17" s="38">
        <v>549566400</v>
      </c>
      <c r="QS17" s="38">
        <v>148740000</v>
      </c>
      <c r="QT17" s="38">
        <v>549566400</v>
      </c>
      <c r="QU17" s="38"/>
      <c r="QV17" s="39"/>
      <c r="QW17" s="38">
        <v>698306400</v>
      </c>
      <c r="QX17" s="38">
        <v>549566400</v>
      </c>
      <c r="QY17" s="38"/>
      <c r="QZ17" s="38">
        <v>148740000</v>
      </c>
      <c r="RA17" s="38">
        <v>21.30011</v>
      </c>
      <c r="RB17" s="38"/>
      <c r="RC17" s="38"/>
      <c r="RD17" s="38">
        <v>549566400</v>
      </c>
      <c r="RE17" s="39"/>
      <c r="RF17" s="39">
        <v>549566400</v>
      </c>
      <c r="RG17" s="90">
        <v>549566400</v>
      </c>
      <c r="RH17" s="38"/>
      <c r="RI17" s="38">
        <v>129646200</v>
      </c>
      <c r="RJ17" s="38">
        <v>123057200</v>
      </c>
      <c r="RK17" s="38">
        <v>6589000</v>
      </c>
      <c r="RL17" s="38">
        <v>123057200</v>
      </c>
      <c r="RM17" s="38"/>
      <c r="RN17" s="39"/>
      <c r="RO17" s="38">
        <v>129646200</v>
      </c>
      <c r="RP17" s="38">
        <v>123057200</v>
      </c>
      <c r="RQ17" s="38"/>
      <c r="RR17" s="38">
        <v>6589000</v>
      </c>
      <c r="RS17" s="38">
        <v>5.0822900000000004</v>
      </c>
      <c r="RT17" s="38"/>
      <c r="RU17" s="38"/>
      <c r="RV17" s="38">
        <v>123057200</v>
      </c>
      <c r="RW17" s="39"/>
      <c r="RX17" s="39">
        <v>123057200</v>
      </c>
      <c r="RY17" s="90">
        <v>123057200</v>
      </c>
      <c r="RZ17" s="38"/>
      <c r="SA17" s="38">
        <v>39457800</v>
      </c>
      <c r="SB17" s="38">
        <v>37387800</v>
      </c>
      <c r="SC17" s="38">
        <v>2070000</v>
      </c>
      <c r="SD17" s="38">
        <v>37387800</v>
      </c>
      <c r="SE17" s="38"/>
      <c r="SF17" s="39"/>
      <c r="SG17" s="38">
        <v>39457800</v>
      </c>
      <c r="SH17" s="38">
        <v>37387800</v>
      </c>
      <c r="SI17" s="38"/>
      <c r="SJ17" s="38">
        <v>2070000</v>
      </c>
      <c r="SK17" s="38">
        <v>5.2461099999999998</v>
      </c>
      <c r="SL17" s="38"/>
      <c r="SM17" s="38"/>
      <c r="SN17" s="38">
        <v>37387800</v>
      </c>
      <c r="SO17" s="39"/>
      <c r="SP17" s="39">
        <v>37387800</v>
      </c>
      <c r="SQ17" s="90">
        <v>37387800</v>
      </c>
      <c r="SR17" s="38"/>
      <c r="SS17" s="38">
        <v>231815000</v>
      </c>
      <c r="ST17" s="38">
        <v>191815000</v>
      </c>
      <c r="SU17" s="38">
        <v>40000000</v>
      </c>
      <c r="SV17" s="38">
        <v>191815000</v>
      </c>
      <c r="SW17" s="38"/>
      <c r="SX17" s="39"/>
      <c r="SY17" s="38">
        <v>231815000</v>
      </c>
      <c r="SZ17" s="38">
        <v>191815000</v>
      </c>
      <c r="TA17" s="38"/>
      <c r="TB17" s="38">
        <v>40000000</v>
      </c>
      <c r="TC17" s="38">
        <v>17.255140000000001</v>
      </c>
      <c r="TD17" s="38"/>
      <c r="TE17" s="38"/>
      <c r="TF17" s="38">
        <v>191815000</v>
      </c>
      <c r="TG17" s="39"/>
      <c r="TH17" s="39">
        <v>191815000</v>
      </c>
      <c r="TI17" s="90">
        <v>191815000</v>
      </c>
      <c r="TJ17" s="38"/>
      <c r="TK17" s="38">
        <v>140000000</v>
      </c>
      <c r="TL17" s="38">
        <v>100000000</v>
      </c>
      <c r="TM17" s="38">
        <v>40000000</v>
      </c>
      <c r="TN17" s="38">
        <v>100000000</v>
      </c>
      <c r="TO17" s="38"/>
      <c r="TP17" s="39"/>
      <c r="TQ17" s="38">
        <v>140000000</v>
      </c>
      <c r="TR17" s="38">
        <v>100000000</v>
      </c>
      <c r="TS17" s="38"/>
      <c r="TT17" s="38">
        <v>40000000</v>
      </c>
      <c r="TU17" s="38">
        <v>28.571429999999999</v>
      </c>
      <c r="TV17" s="38"/>
      <c r="TW17" s="38"/>
      <c r="TX17" s="38">
        <v>100000000</v>
      </c>
      <c r="TY17" s="39"/>
      <c r="TZ17" s="39">
        <v>100000000</v>
      </c>
      <c r="UA17" s="90">
        <v>100000000</v>
      </c>
      <c r="UB17" s="38"/>
      <c r="UC17" s="38"/>
      <c r="UD17" s="38"/>
      <c r="UE17" s="38"/>
      <c r="UF17" s="38"/>
      <c r="UG17" s="38"/>
      <c r="UH17" s="39"/>
      <c r="UI17" s="38"/>
      <c r="UJ17" s="38"/>
      <c r="UK17" s="38"/>
      <c r="UL17" s="38"/>
      <c r="UM17" s="38"/>
      <c r="UN17" s="38"/>
      <c r="UO17" s="38"/>
      <c r="UP17" s="38"/>
      <c r="UQ17" s="39"/>
      <c r="UR17" s="39"/>
      <c r="US17" s="90"/>
      <c r="UT17" s="38"/>
      <c r="UU17" s="38">
        <v>711857000</v>
      </c>
      <c r="UV17" s="38">
        <v>676200000</v>
      </c>
      <c r="UW17" s="38">
        <v>35657000</v>
      </c>
      <c r="UX17" s="38">
        <v>676200000</v>
      </c>
      <c r="UY17" s="38"/>
      <c r="UZ17" s="39"/>
      <c r="VA17" s="38">
        <v>711857000</v>
      </c>
      <c r="VB17" s="38">
        <v>676200000</v>
      </c>
      <c r="VC17" s="38"/>
      <c r="VD17" s="38">
        <v>35657000</v>
      </c>
      <c r="VE17" s="38">
        <v>5.00901</v>
      </c>
      <c r="VF17" s="38"/>
      <c r="VG17" s="38"/>
      <c r="VH17" s="38">
        <v>676200000</v>
      </c>
      <c r="VI17" s="39"/>
      <c r="VJ17" s="39">
        <v>676200000</v>
      </c>
      <c r="VK17" s="90">
        <v>676200000</v>
      </c>
      <c r="VL17" s="38"/>
      <c r="VM17" s="38"/>
      <c r="VN17" s="38"/>
      <c r="VO17" s="38"/>
      <c r="VP17" s="38"/>
      <c r="VQ17" s="38"/>
      <c r="VR17" s="39"/>
      <c r="VS17" s="38"/>
      <c r="VT17" s="38"/>
      <c r="VU17" s="38"/>
      <c r="VV17" s="38"/>
      <c r="VW17" s="38"/>
      <c r="VX17" s="38"/>
      <c r="VY17" s="38"/>
      <c r="VZ17" s="38"/>
      <c r="WA17" s="39"/>
      <c r="WB17" s="39"/>
      <c r="WC17" s="90"/>
      <c r="WD17" s="38"/>
      <c r="WE17" s="38">
        <v>38685000</v>
      </c>
      <c r="WF17" s="38">
        <v>36750000</v>
      </c>
      <c r="WG17" s="38">
        <v>1935000</v>
      </c>
      <c r="WH17" s="38">
        <v>36750000</v>
      </c>
      <c r="WI17" s="38"/>
      <c r="WJ17" s="39"/>
      <c r="WK17" s="38">
        <v>38685000</v>
      </c>
      <c r="WL17" s="38">
        <v>36750000</v>
      </c>
      <c r="WM17" s="38"/>
      <c r="WN17" s="38">
        <v>1935000</v>
      </c>
      <c r="WO17" s="38">
        <v>5.0019400000000003</v>
      </c>
      <c r="WP17" s="38"/>
      <c r="WQ17" s="38"/>
      <c r="WR17" s="38">
        <v>36750000</v>
      </c>
      <c r="WS17" s="39"/>
      <c r="WT17" s="39">
        <v>36750000</v>
      </c>
      <c r="WU17" s="90">
        <v>36750000</v>
      </c>
      <c r="WV17" s="38"/>
      <c r="WW17" s="38">
        <v>503222800</v>
      </c>
      <c r="WX17" s="38">
        <v>478060800</v>
      </c>
      <c r="WY17" s="38">
        <v>25162000</v>
      </c>
      <c r="WZ17" s="38">
        <v>478060800</v>
      </c>
      <c r="XA17" s="38"/>
      <c r="XB17" s="39"/>
      <c r="XC17" s="38">
        <v>503222800</v>
      </c>
      <c r="XD17" s="38">
        <v>478060800</v>
      </c>
      <c r="XE17" s="38"/>
      <c r="XF17" s="38">
        <v>25162000</v>
      </c>
      <c r="XG17" s="38">
        <v>5.0001699999999998</v>
      </c>
      <c r="XH17" s="38"/>
      <c r="XI17" s="38"/>
      <c r="XJ17" s="38">
        <v>478060800</v>
      </c>
      <c r="XK17" s="39"/>
      <c r="XL17" s="39">
        <v>478060800</v>
      </c>
      <c r="XM17" s="90">
        <v>478060800</v>
      </c>
      <c r="XN17" s="38"/>
      <c r="XO17" s="38">
        <v>80088620</v>
      </c>
      <c r="XP17" s="38">
        <v>76083500</v>
      </c>
      <c r="XQ17" s="38">
        <v>4005120</v>
      </c>
      <c r="XR17" s="38">
        <v>76083500</v>
      </c>
      <c r="XS17" s="38"/>
      <c r="XT17" s="39"/>
      <c r="XU17" s="38">
        <v>80088620</v>
      </c>
      <c r="XV17" s="38">
        <v>76083500</v>
      </c>
      <c r="XW17" s="38"/>
      <c r="XX17" s="38">
        <v>4005120</v>
      </c>
      <c r="XY17" s="38">
        <v>5.0008600000000003</v>
      </c>
      <c r="XZ17" s="38"/>
      <c r="YA17" s="38"/>
      <c r="YB17" s="38">
        <v>76083500</v>
      </c>
      <c r="YC17" s="39"/>
      <c r="YD17" s="39">
        <v>76083500</v>
      </c>
      <c r="YE17" s="90">
        <v>76083500</v>
      </c>
      <c r="YF17" s="38"/>
      <c r="YG17" s="38"/>
      <c r="YH17" s="38"/>
      <c r="YI17" s="38"/>
      <c r="YJ17" s="38"/>
      <c r="YK17" s="38"/>
      <c r="YL17" s="39"/>
      <c r="YM17" s="38"/>
      <c r="YN17" s="38"/>
      <c r="YO17" s="38"/>
      <c r="YP17" s="38"/>
      <c r="YQ17" s="38"/>
      <c r="YR17" s="38"/>
      <c r="YS17" s="38"/>
      <c r="YT17" s="38"/>
      <c r="YU17" s="39"/>
      <c r="YV17" s="39"/>
      <c r="YW17" s="90"/>
      <c r="YX17" s="38"/>
      <c r="YY17" s="38">
        <v>77388000</v>
      </c>
      <c r="YZ17" s="38">
        <v>39182000</v>
      </c>
      <c r="ZA17" s="38">
        <v>38206000</v>
      </c>
      <c r="ZB17" s="38">
        <v>39182000</v>
      </c>
      <c r="ZC17" s="38"/>
      <c r="ZD17" s="39"/>
      <c r="ZE17" s="38">
        <v>77387977.900000006</v>
      </c>
      <c r="ZF17" s="38">
        <v>39182000</v>
      </c>
      <c r="ZG17" s="38"/>
      <c r="ZH17" s="38">
        <v>38205977.899999999</v>
      </c>
      <c r="ZI17" s="38">
        <v>49.369399999999999</v>
      </c>
      <c r="ZJ17" s="38"/>
      <c r="ZK17" s="38"/>
      <c r="ZL17" s="38">
        <v>39182000</v>
      </c>
      <c r="ZM17" s="39"/>
      <c r="ZN17" s="39">
        <v>39182000</v>
      </c>
      <c r="ZO17" s="90">
        <v>39182000</v>
      </c>
      <c r="ZP17" s="38"/>
      <c r="ZQ17" s="38">
        <v>108720600</v>
      </c>
      <c r="ZR17" s="38">
        <v>60409600</v>
      </c>
      <c r="ZS17" s="38">
        <v>48311000</v>
      </c>
      <c r="ZT17" s="38">
        <v>60409600</v>
      </c>
      <c r="ZU17" s="38"/>
      <c r="ZV17" s="39"/>
      <c r="ZW17" s="38">
        <v>108210601</v>
      </c>
      <c r="ZX17" s="38">
        <v>60409600</v>
      </c>
      <c r="ZY17" s="38"/>
      <c r="ZZ17" s="38">
        <v>47801001</v>
      </c>
      <c r="AAA17" s="38">
        <v>44.174050000000001</v>
      </c>
      <c r="AAB17" s="38"/>
      <c r="AAC17" s="38"/>
      <c r="AAD17" s="38">
        <v>60409600</v>
      </c>
      <c r="AAE17" s="39"/>
      <c r="AAF17" s="39">
        <v>60409600</v>
      </c>
      <c r="AAG17" s="90">
        <v>60409600</v>
      </c>
      <c r="AAH17" s="38"/>
      <c r="AAI17" s="38"/>
      <c r="AAJ17" s="38"/>
      <c r="AAK17" s="38"/>
      <c r="AAL17" s="38"/>
      <c r="AAM17" s="38"/>
      <c r="AAN17" s="39"/>
      <c r="AAO17" s="38"/>
      <c r="AAP17" s="38"/>
      <c r="AAQ17" s="38"/>
      <c r="AAR17" s="38"/>
      <c r="AAS17" s="38"/>
      <c r="AAT17" s="38"/>
      <c r="AAU17" s="38"/>
      <c r="AAV17" s="38"/>
      <c r="AAW17" s="39"/>
      <c r="AAX17" s="39"/>
      <c r="AAY17" s="90"/>
      <c r="AAZ17" s="38"/>
      <c r="ABA17" s="38">
        <v>46121000</v>
      </c>
      <c r="ABB17" s="38">
        <v>21520000</v>
      </c>
      <c r="ABC17" s="38">
        <v>24601000</v>
      </c>
      <c r="ABD17" s="38">
        <v>21520000</v>
      </c>
      <c r="ABE17" s="38"/>
      <c r="ABF17" s="39"/>
      <c r="ABG17" s="38">
        <v>46121000</v>
      </c>
      <c r="ABH17" s="38">
        <v>21520000</v>
      </c>
      <c r="ABI17" s="38"/>
      <c r="ABJ17" s="38">
        <v>24601000</v>
      </c>
      <c r="ABK17" s="38">
        <v>53.340130000000002</v>
      </c>
      <c r="ABL17" s="38"/>
      <c r="ABM17" s="38"/>
      <c r="ABN17" s="38">
        <v>21520000</v>
      </c>
      <c r="ABO17" s="39"/>
      <c r="ABP17" s="39">
        <v>21520000</v>
      </c>
      <c r="ABQ17" s="90">
        <v>21520000</v>
      </c>
      <c r="ABR17" s="38"/>
      <c r="ABS17" s="38"/>
      <c r="ABT17" s="38"/>
      <c r="ABU17" s="38"/>
      <c r="ABV17" s="38"/>
      <c r="ABW17" s="38"/>
      <c r="ABX17" s="39"/>
      <c r="ABY17" s="38"/>
      <c r="ABZ17" s="38"/>
      <c r="ACA17" s="38"/>
      <c r="ACB17" s="38"/>
      <c r="ACC17" s="38"/>
      <c r="ACD17" s="38"/>
      <c r="ACE17" s="38"/>
      <c r="ACF17" s="38"/>
      <c r="ACG17" s="39"/>
      <c r="ACH17" s="39"/>
      <c r="ACI17" s="90"/>
      <c r="ACJ17" s="38"/>
      <c r="ACK17" s="38">
        <v>91337000</v>
      </c>
      <c r="ACL17" s="38">
        <v>8590000</v>
      </c>
      <c r="ACM17" s="38">
        <v>82747000</v>
      </c>
      <c r="ACN17" s="38">
        <v>8590000</v>
      </c>
      <c r="ACO17" s="38"/>
      <c r="ACP17" s="39"/>
      <c r="ACQ17" s="38">
        <v>84226879.760000005</v>
      </c>
      <c r="ACR17" s="38">
        <v>8590000</v>
      </c>
      <c r="ACS17" s="38"/>
      <c r="ACT17" s="38">
        <v>75636879.760000005</v>
      </c>
      <c r="ACU17" s="38">
        <v>89.801360000000003</v>
      </c>
      <c r="ACV17" s="38"/>
      <c r="ACW17" s="38"/>
      <c r="ACX17" s="38">
        <v>8590000</v>
      </c>
      <c r="ACY17" s="39"/>
      <c r="ACZ17" s="39">
        <v>8590000</v>
      </c>
      <c r="ADA17" s="90">
        <v>8590000</v>
      </c>
      <c r="ADB17" s="38"/>
      <c r="ADC17" s="38"/>
      <c r="ADD17" s="38"/>
      <c r="ADE17" s="38"/>
      <c r="ADF17" s="38"/>
      <c r="ADG17" s="38"/>
      <c r="ADH17" s="39"/>
      <c r="ADI17" s="38"/>
      <c r="ADJ17" s="38"/>
      <c r="ADK17" s="38"/>
      <c r="ADL17" s="38"/>
      <c r="ADM17" s="38"/>
      <c r="ADN17" s="38"/>
      <c r="ADO17" s="38"/>
      <c r="ADP17" s="38"/>
      <c r="ADQ17" s="39"/>
      <c r="ADR17" s="39"/>
      <c r="ADS17" s="90"/>
      <c r="ADT17" s="38"/>
      <c r="ADU17" s="38"/>
      <c r="ADV17" s="38"/>
      <c r="ADW17" s="38"/>
      <c r="ADX17" s="38"/>
      <c r="ADY17" s="38"/>
      <c r="ADZ17" s="39"/>
      <c r="AEA17" s="38"/>
      <c r="AEB17" s="38"/>
      <c r="AEC17" s="38"/>
      <c r="AED17" s="38"/>
      <c r="AEE17" s="38"/>
      <c r="AEF17" s="38"/>
      <c r="AEG17" s="38"/>
      <c r="AEH17" s="38"/>
      <c r="AEI17" s="39"/>
      <c r="AEJ17" s="39"/>
      <c r="AEK17" s="90"/>
      <c r="AEL17" s="38"/>
      <c r="AEM17" s="38"/>
      <c r="AEN17" s="38"/>
      <c r="AEO17" s="38"/>
      <c r="AEP17" s="38"/>
      <c r="AEQ17" s="38"/>
      <c r="AER17" s="39"/>
      <c r="AES17" s="38"/>
      <c r="AET17" s="38"/>
      <c r="AEU17" s="38"/>
      <c r="AEV17" s="38"/>
      <c r="AEW17" s="38"/>
      <c r="AEX17" s="38"/>
      <c r="AEY17" s="38"/>
      <c r="AEZ17" s="38"/>
      <c r="AFA17" s="39"/>
      <c r="AFB17" s="39"/>
      <c r="AFC17" s="90"/>
      <c r="AFD17" s="38"/>
      <c r="AFE17" s="38">
        <v>2140000</v>
      </c>
      <c r="AFF17" s="38">
        <v>640000</v>
      </c>
      <c r="AFG17" s="38">
        <v>1500000</v>
      </c>
      <c r="AFH17" s="38">
        <v>640000</v>
      </c>
      <c r="AFI17" s="38"/>
      <c r="AFJ17" s="39"/>
      <c r="AFK17" s="38">
        <v>2140000</v>
      </c>
      <c r="AFL17" s="38">
        <v>640000</v>
      </c>
      <c r="AFM17" s="38"/>
      <c r="AFN17" s="38">
        <v>1500000</v>
      </c>
      <c r="AFO17" s="38">
        <v>70.093459999999993</v>
      </c>
      <c r="AFP17" s="38"/>
      <c r="AFQ17" s="38"/>
      <c r="AFR17" s="38">
        <v>640000</v>
      </c>
      <c r="AFS17" s="39"/>
      <c r="AFT17" s="39">
        <v>640000</v>
      </c>
      <c r="AFU17" s="90">
        <v>640000</v>
      </c>
      <c r="AFV17" s="38"/>
      <c r="AFW17" s="38"/>
      <c r="AFX17" s="38"/>
      <c r="AFY17" s="38"/>
      <c r="AFZ17" s="38"/>
      <c r="AGA17" s="38"/>
      <c r="AGB17" s="39"/>
      <c r="AGC17" s="38"/>
      <c r="AGD17" s="38"/>
      <c r="AGE17" s="38"/>
      <c r="AGF17" s="38"/>
      <c r="AGG17" s="38"/>
      <c r="AGH17" s="38"/>
      <c r="AGI17" s="38"/>
      <c r="AGJ17" s="38"/>
      <c r="AGK17" s="39"/>
      <c r="AGL17" s="39"/>
      <c r="AGM17" s="90"/>
      <c r="AGN17" s="38"/>
      <c r="AGO17" s="38"/>
      <c r="AGP17" s="38"/>
      <c r="AGQ17" s="38"/>
      <c r="AGR17" s="38"/>
      <c r="AGS17" s="38"/>
      <c r="AGT17" s="39"/>
      <c r="AGU17" s="38"/>
      <c r="AGV17" s="38"/>
      <c r="AGW17" s="38"/>
      <c r="AGX17" s="38"/>
      <c r="AGY17" s="38"/>
      <c r="AGZ17" s="38"/>
      <c r="AHA17" s="38"/>
      <c r="AHB17" s="38"/>
      <c r="AHC17" s="39"/>
      <c r="AHD17" s="39"/>
      <c r="AHE17" s="90"/>
      <c r="AHF17" s="38"/>
      <c r="AHG17" s="38"/>
      <c r="AHH17" s="38"/>
      <c r="AHI17" s="38"/>
      <c r="AHJ17" s="38"/>
      <c r="AHK17" s="38"/>
      <c r="AHL17" s="39"/>
      <c r="AHM17" s="38"/>
      <c r="AHN17" s="38"/>
      <c r="AHO17" s="38"/>
      <c r="AHP17" s="38"/>
      <c r="AHQ17" s="38"/>
      <c r="AHR17" s="38"/>
      <c r="AHS17" s="38"/>
      <c r="AHT17" s="38"/>
      <c r="AHU17" s="39"/>
      <c r="AHV17" s="39"/>
      <c r="AHW17" s="90"/>
      <c r="AHX17" s="38"/>
      <c r="AHY17" s="38"/>
      <c r="AHZ17" s="38"/>
      <c r="AIA17" s="38"/>
      <c r="AIB17" s="38"/>
      <c r="AIC17" s="38"/>
      <c r="AID17" s="39"/>
      <c r="AIE17" s="38"/>
      <c r="AIF17" s="38"/>
      <c r="AIG17" s="38"/>
      <c r="AIH17" s="38"/>
      <c r="AII17" s="38"/>
      <c r="AIJ17" s="38"/>
      <c r="AIK17" s="38"/>
      <c r="AIL17" s="38"/>
      <c r="AIM17" s="39"/>
      <c r="AIN17" s="39"/>
      <c r="AIO17" s="90"/>
      <c r="AIP17" s="38"/>
      <c r="AIQ17" s="38"/>
      <c r="AIR17" s="38"/>
      <c r="AIS17" s="38"/>
      <c r="AIT17" s="38"/>
      <c r="AIU17" s="38"/>
      <c r="AIV17" s="39"/>
      <c r="AIW17" s="38"/>
      <c r="AIX17" s="38"/>
      <c r="AIY17" s="38"/>
      <c r="AIZ17" s="38"/>
      <c r="AJA17" s="38"/>
      <c r="AJB17" s="38"/>
      <c r="AJC17" s="38"/>
      <c r="AJD17" s="38"/>
      <c r="AJE17" s="39"/>
      <c r="AJF17" s="39"/>
      <c r="AJG17" s="90"/>
      <c r="AJH17" s="38"/>
      <c r="AJI17" s="38">
        <v>44930000</v>
      </c>
      <c r="AJJ17" s="38">
        <v>31229000</v>
      </c>
      <c r="AJK17" s="38">
        <v>13701000</v>
      </c>
      <c r="AJL17" s="38">
        <v>31229000</v>
      </c>
      <c r="AJM17" s="38"/>
      <c r="AJN17" s="39"/>
      <c r="AJO17" s="38">
        <v>44930000</v>
      </c>
      <c r="AJP17" s="38">
        <v>31229000</v>
      </c>
      <c r="AJQ17" s="38"/>
      <c r="AJR17" s="38">
        <v>13701000</v>
      </c>
      <c r="AJS17" s="38">
        <v>30.4941</v>
      </c>
      <c r="AJT17" s="38"/>
      <c r="AJU17" s="38"/>
      <c r="AJV17" s="38">
        <v>31229000</v>
      </c>
      <c r="AJW17" s="39"/>
      <c r="AJX17" s="39">
        <v>31229000</v>
      </c>
      <c r="AJY17" s="90">
        <v>31229000</v>
      </c>
      <c r="AJZ17" s="38"/>
      <c r="AKA17" s="38">
        <v>36300060</v>
      </c>
      <c r="AKB17" s="38">
        <v>26897000</v>
      </c>
      <c r="AKC17" s="38">
        <v>9403060</v>
      </c>
      <c r="AKD17" s="38">
        <v>26897000</v>
      </c>
      <c r="AKE17" s="38"/>
      <c r="AKF17" s="39"/>
      <c r="AKG17" s="38">
        <v>36300060</v>
      </c>
      <c r="AKH17" s="38">
        <v>26897000</v>
      </c>
      <c r="AKI17" s="38"/>
      <c r="AKJ17" s="38">
        <v>9403060</v>
      </c>
      <c r="AKK17" s="38">
        <v>25.903700000000001</v>
      </c>
      <c r="AKL17" s="38"/>
      <c r="AKM17" s="38"/>
      <c r="AKN17" s="38">
        <v>26897000</v>
      </c>
      <c r="AKO17" s="39"/>
      <c r="AKP17" s="39">
        <v>26897000</v>
      </c>
      <c r="AKQ17" s="90">
        <v>26897000</v>
      </c>
      <c r="AKR17" s="38"/>
      <c r="AKS17" s="38">
        <v>33740000</v>
      </c>
      <c r="AKT17" s="38">
        <v>24701000</v>
      </c>
      <c r="AKU17" s="38">
        <v>9039000</v>
      </c>
      <c r="AKV17" s="38">
        <v>24701000</v>
      </c>
      <c r="AKW17" s="38"/>
      <c r="AKX17" s="39"/>
      <c r="AKY17" s="38">
        <v>33740000</v>
      </c>
      <c r="AKZ17" s="38">
        <v>24701000</v>
      </c>
      <c r="ALA17" s="38"/>
      <c r="ALB17" s="38">
        <v>9039000</v>
      </c>
      <c r="ALC17" s="38">
        <v>26.79016</v>
      </c>
      <c r="ALD17" s="38"/>
      <c r="ALE17" s="38"/>
      <c r="ALF17" s="38">
        <v>24701000</v>
      </c>
      <c r="ALG17" s="39"/>
      <c r="ALH17" s="39">
        <v>24701000</v>
      </c>
      <c r="ALI17" s="90">
        <v>24701000</v>
      </c>
      <c r="ALJ17" s="38"/>
      <c r="ALK17" s="38"/>
      <c r="ALL17" s="38"/>
      <c r="ALM17" s="38"/>
      <c r="ALN17" s="38"/>
      <c r="ALO17" s="38"/>
      <c r="ALP17" s="39"/>
      <c r="ALQ17" s="38"/>
      <c r="ALR17" s="38"/>
      <c r="ALS17" s="38"/>
      <c r="ALT17" s="38"/>
      <c r="ALU17" s="38"/>
      <c r="ALV17" s="38"/>
      <c r="ALW17" s="38"/>
      <c r="ALX17" s="38"/>
      <c r="ALY17" s="39"/>
      <c r="ALZ17" s="39"/>
      <c r="AMA17" s="90"/>
      <c r="AMB17" s="38"/>
      <c r="AMC17" s="38">
        <v>6142313</v>
      </c>
      <c r="AMD17" s="38">
        <v>4834000</v>
      </c>
      <c r="AME17" s="38">
        <v>1308313</v>
      </c>
      <c r="AMF17" s="38">
        <v>4834000</v>
      </c>
      <c r="AMG17" s="38"/>
      <c r="AMH17" s="39"/>
      <c r="AMI17" s="38">
        <v>6142313</v>
      </c>
      <c r="AMJ17" s="38">
        <v>4834000</v>
      </c>
      <c r="AMK17" s="38"/>
      <c r="AML17" s="38">
        <v>1308313</v>
      </c>
      <c r="AMM17" s="38">
        <v>21.30001</v>
      </c>
      <c r="AMN17" s="38"/>
      <c r="AMO17" s="38"/>
      <c r="AMP17" s="38">
        <v>4834000</v>
      </c>
      <c r="AMQ17" s="39"/>
      <c r="AMR17" s="39">
        <v>4834000</v>
      </c>
      <c r="AMS17" s="90">
        <v>4834000</v>
      </c>
      <c r="AMT17" s="38"/>
      <c r="AMU17" s="38"/>
      <c r="AMV17" s="38"/>
      <c r="AMW17" s="38"/>
      <c r="AMX17" s="38"/>
      <c r="AMY17" s="38"/>
      <c r="AMZ17" s="39"/>
      <c r="ANA17" s="38"/>
      <c r="ANB17" s="38"/>
      <c r="ANC17" s="38"/>
      <c r="AND17" s="38"/>
      <c r="ANE17" s="38"/>
      <c r="ANF17" s="38"/>
      <c r="ANG17" s="38"/>
      <c r="ANH17" s="38"/>
      <c r="ANI17" s="39"/>
      <c r="ANJ17" s="39"/>
      <c r="ANK17" s="90"/>
    </row>
    <row r="18" spans="1:1051" x14ac:dyDescent="0.25">
      <c r="A18" s="8" t="s">
        <v>11</v>
      </c>
      <c r="B18" s="11" t="s">
        <v>12</v>
      </c>
      <c r="C18" s="13" t="s">
        <v>13</v>
      </c>
      <c r="F18" s="39"/>
      <c r="G18" s="38"/>
      <c r="H18" s="38"/>
      <c r="I18" s="38">
        <v>60581003.539999999</v>
      </c>
      <c r="J18" s="38">
        <v>35619200</v>
      </c>
      <c r="K18" s="38">
        <v>24961803.539999999</v>
      </c>
      <c r="L18" s="38">
        <v>35619200</v>
      </c>
      <c r="M18" s="38"/>
      <c r="N18" s="39"/>
      <c r="O18" s="38">
        <v>60581003.539999999</v>
      </c>
      <c r="P18" s="38">
        <v>35619200</v>
      </c>
      <c r="Q18" s="38"/>
      <c r="R18" s="38">
        <v>24961803.539999999</v>
      </c>
      <c r="S18" s="38">
        <v>41.204009999999997</v>
      </c>
      <c r="T18" s="38"/>
      <c r="U18" s="38"/>
      <c r="V18" s="38">
        <v>35619200</v>
      </c>
      <c r="W18" s="39"/>
      <c r="X18" s="39">
        <v>35619200</v>
      </c>
      <c r="Y18" s="88">
        <v>35619200</v>
      </c>
      <c r="Z18" s="38"/>
      <c r="AA18" s="38">
        <v>239019930</v>
      </c>
      <c r="AB18" s="38">
        <v>214619500</v>
      </c>
      <c r="AC18" s="38">
        <v>24400430</v>
      </c>
      <c r="AD18" s="38">
        <v>214619500</v>
      </c>
      <c r="AE18" s="38"/>
      <c r="AF18" s="39"/>
      <c r="AG18" s="38">
        <v>239019930</v>
      </c>
      <c r="AH18" s="38">
        <v>214619500</v>
      </c>
      <c r="AI18" s="38"/>
      <c r="AJ18" s="38">
        <v>24400430</v>
      </c>
      <c r="AK18" s="38">
        <v>10.20853</v>
      </c>
      <c r="AL18" s="38"/>
      <c r="AM18" s="38"/>
      <c r="AN18" s="38">
        <v>214619500</v>
      </c>
      <c r="AO18" s="39"/>
      <c r="AP18" s="39">
        <v>214619500</v>
      </c>
      <c r="AQ18" s="88">
        <v>214619500</v>
      </c>
      <c r="AR18" s="38"/>
      <c r="AS18" s="38">
        <v>183509627.36000001</v>
      </c>
      <c r="AT18" s="38">
        <v>124448100</v>
      </c>
      <c r="AU18" s="38">
        <v>59061527.359999999</v>
      </c>
      <c r="AV18" s="38">
        <v>124448100</v>
      </c>
      <c r="AW18" s="38"/>
      <c r="AX18" s="39"/>
      <c r="AY18" s="38">
        <v>183509627.36000001</v>
      </c>
      <c r="AZ18" s="38">
        <v>124448100</v>
      </c>
      <c r="BA18" s="38"/>
      <c r="BB18" s="38">
        <v>59061527.359999999</v>
      </c>
      <c r="BC18" s="38">
        <v>32.184429999999999</v>
      </c>
      <c r="BD18" s="38"/>
      <c r="BE18" s="38"/>
      <c r="BF18" s="38">
        <v>124448100</v>
      </c>
      <c r="BG18" s="39"/>
      <c r="BH18" s="39">
        <v>124448100</v>
      </c>
      <c r="BI18" s="88">
        <v>124448100</v>
      </c>
      <c r="BJ18" s="38"/>
      <c r="BK18" s="38">
        <v>1759386500</v>
      </c>
      <c r="BL18" s="38">
        <v>1671417100</v>
      </c>
      <c r="BM18" s="38">
        <v>87969400</v>
      </c>
      <c r="BN18" s="38">
        <v>1671417100</v>
      </c>
      <c r="BO18" s="38"/>
      <c r="BP18" s="39"/>
      <c r="BQ18" s="38">
        <v>1759386500</v>
      </c>
      <c r="BR18" s="38">
        <v>1671417100</v>
      </c>
      <c r="BS18" s="38"/>
      <c r="BT18" s="38">
        <v>87969400</v>
      </c>
      <c r="BU18" s="38">
        <v>5</v>
      </c>
      <c r="BV18" s="38"/>
      <c r="BW18" s="38"/>
      <c r="BX18" s="38">
        <v>1671417100</v>
      </c>
      <c r="BY18" s="39"/>
      <c r="BZ18" s="39">
        <v>1671417100</v>
      </c>
      <c r="CA18" s="88">
        <v>1671417100</v>
      </c>
      <c r="CB18" s="38"/>
      <c r="CC18" s="38">
        <v>4643978600</v>
      </c>
      <c r="CD18" s="38">
        <v>4640763600</v>
      </c>
      <c r="CE18" s="38">
        <v>3215000</v>
      </c>
      <c r="CF18" s="38">
        <v>4640763600</v>
      </c>
      <c r="CG18" s="38"/>
      <c r="CH18" s="39"/>
      <c r="CI18" s="38">
        <v>4643978600</v>
      </c>
      <c r="CJ18" s="38">
        <v>4640763600</v>
      </c>
      <c r="CK18" s="38"/>
      <c r="CL18" s="38">
        <v>3215000</v>
      </c>
      <c r="CM18" s="38">
        <v>6.923E-2</v>
      </c>
      <c r="CN18" s="38"/>
      <c r="CO18" s="38"/>
      <c r="CP18" s="38">
        <v>4640763600</v>
      </c>
      <c r="CQ18" s="39"/>
      <c r="CR18" s="39">
        <v>4640763600</v>
      </c>
      <c r="CS18" s="88">
        <v>4640763600</v>
      </c>
      <c r="CT18" s="38"/>
      <c r="CU18" s="38">
        <v>7670335.1399999997</v>
      </c>
      <c r="CV18" s="38">
        <v>6424000</v>
      </c>
      <c r="CW18" s="38">
        <v>1246335.1399999999</v>
      </c>
      <c r="CX18" s="38">
        <v>6424000</v>
      </c>
      <c r="CY18" s="38"/>
      <c r="CZ18" s="39"/>
      <c r="DA18" s="38">
        <v>7670335.1399999997</v>
      </c>
      <c r="DB18" s="38">
        <v>6424000</v>
      </c>
      <c r="DC18" s="38"/>
      <c r="DD18" s="38">
        <v>1246335.1399999999</v>
      </c>
      <c r="DE18" s="38">
        <v>16.24877</v>
      </c>
      <c r="DF18" s="38"/>
      <c r="DG18" s="38"/>
      <c r="DH18" s="38">
        <v>6424000</v>
      </c>
      <c r="DI18" s="39"/>
      <c r="DJ18" s="39">
        <v>6424000</v>
      </c>
      <c r="DK18" s="88">
        <v>6424000</v>
      </c>
      <c r="DL18" s="38"/>
      <c r="DM18" s="38">
        <v>105573400</v>
      </c>
      <c r="DN18" s="38">
        <v>94073400</v>
      </c>
      <c r="DO18" s="38">
        <v>11500000</v>
      </c>
      <c r="DP18" s="38">
        <v>94073400</v>
      </c>
      <c r="DQ18" s="38"/>
      <c r="DR18" s="39"/>
      <c r="DS18" s="38">
        <v>105573400</v>
      </c>
      <c r="DT18" s="38">
        <v>94073400</v>
      </c>
      <c r="DU18" s="38"/>
      <c r="DV18" s="38">
        <v>11500000</v>
      </c>
      <c r="DW18" s="38">
        <v>10.892899999999999</v>
      </c>
      <c r="DX18" s="38"/>
      <c r="DY18" s="38"/>
      <c r="DZ18" s="38">
        <v>94073400</v>
      </c>
      <c r="EA18" s="39"/>
      <c r="EB18" s="39">
        <v>94073400</v>
      </c>
      <c r="EC18" s="88">
        <v>94073400</v>
      </c>
      <c r="ED18" s="38"/>
      <c r="EE18" s="38">
        <v>39860200</v>
      </c>
      <c r="EF18" s="38">
        <v>24801200</v>
      </c>
      <c r="EG18" s="38">
        <v>15059000</v>
      </c>
      <c r="EH18" s="38">
        <v>24801200</v>
      </c>
      <c r="EI18" s="38"/>
      <c r="EJ18" s="39"/>
      <c r="EK18" s="38">
        <v>39860200</v>
      </c>
      <c r="EL18" s="38">
        <v>24801200</v>
      </c>
      <c r="EM18" s="38"/>
      <c r="EN18" s="38">
        <v>15059000</v>
      </c>
      <c r="EO18" s="38">
        <v>37.779539999999997</v>
      </c>
      <c r="EP18" s="38"/>
      <c r="EQ18" s="38"/>
      <c r="ER18" s="38">
        <v>24801200</v>
      </c>
      <c r="ES18" s="39"/>
      <c r="ET18" s="39">
        <v>24801200</v>
      </c>
      <c r="EU18" s="88">
        <v>24801200</v>
      </c>
      <c r="EV18" s="38"/>
      <c r="EW18" s="38">
        <v>48288689.289999999</v>
      </c>
      <c r="EX18" s="38">
        <v>22842200</v>
      </c>
      <c r="EY18" s="38">
        <v>25446489.289999999</v>
      </c>
      <c r="EZ18" s="38">
        <v>22842200</v>
      </c>
      <c r="FA18" s="38"/>
      <c r="FB18" s="39"/>
      <c r="FC18" s="38">
        <v>48288689.289999999</v>
      </c>
      <c r="FD18" s="38">
        <v>22842200</v>
      </c>
      <c r="FE18" s="38"/>
      <c r="FF18" s="38">
        <v>25446489.289999999</v>
      </c>
      <c r="FG18" s="38">
        <v>52.696579999999997</v>
      </c>
      <c r="FH18" s="38"/>
      <c r="FI18" s="38"/>
      <c r="FJ18" s="38">
        <v>22842200</v>
      </c>
      <c r="FK18" s="39"/>
      <c r="FL18" s="39">
        <v>22842200</v>
      </c>
      <c r="FM18" s="88">
        <v>22842200</v>
      </c>
      <c r="FN18" s="38"/>
      <c r="FO18" s="38"/>
      <c r="FP18" s="38"/>
      <c r="FQ18" s="38"/>
      <c r="FR18" s="38"/>
      <c r="FS18" s="38"/>
      <c r="FT18" s="39"/>
      <c r="FU18" s="38"/>
      <c r="FV18" s="38"/>
      <c r="FW18" s="38"/>
      <c r="FX18" s="38"/>
      <c r="FY18" s="38"/>
      <c r="FZ18" s="38"/>
      <c r="GA18" s="38"/>
      <c r="GB18" s="38"/>
      <c r="GC18" s="39"/>
      <c r="GD18" s="39"/>
      <c r="GE18" s="88"/>
      <c r="GF18" s="38"/>
      <c r="GG18" s="38"/>
      <c r="GH18" s="38"/>
      <c r="GI18" s="38"/>
      <c r="GJ18" s="38"/>
      <c r="GK18" s="38"/>
      <c r="GL18" s="39"/>
      <c r="GM18" s="38"/>
      <c r="GN18" s="38"/>
      <c r="GO18" s="38"/>
      <c r="GP18" s="38"/>
      <c r="GQ18" s="38"/>
      <c r="GR18" s="38"/>
      <c r="GS18" s="38"/>
      <c r="GT18" s="38"/>
      <c r="GU18" s="39"/>
      <c r="GV18" s="39"/>
      <c r="GW18" s="88"/>
      <c r="GX18" s="38"/>
      <c r="GY18" s="38">
        <v>554000</v>
      </c>
      <c r="GZ18" s="38">
        <v>526300</v>
      </c>
      <c r="HA18" s="38">
        <v>27700</v>
      </c>
      <c r="HB18" s="38">
        <v>526300</v>
      </c>
      <c r="HC18" s="38"/>
      <c r="HD18" s="39"/>
      <c r="HE18" s="38">
        <v>554000</v>
      </c>
      <c r="HF18" s="38">
        <v>526300</v>
      </c>
      <c r="HG18" s="38"/>
      <c r="HH18" s="38">
        <v>27700</v>
      </c>
      <c r="HI18" s="38">
        <v>5</v>
      </c>
      <c r="HJ18" s="38"/>
      <c r="HK18" s="38"/>
      <c r="HL18" s="38">
        <v>526300</v>
      </c>
      <c r="HM18" s="39"/>
      <c r="HN18" s="39">
        <v>526300</v>
      </c>
      <c r="HO18" s="88">
        <v>526300</v>
      </c>
      <c r="HP18" s="38"/>
      <c r="HQ18" s="38"/>
      <c r="HR18" s="38"/>
      <c r="HS18" s="38"/>
      <c r="HT18" s="38"/>
      <c r="HU18" s="38"/>
      <c r="HV18" s="39"/>
      <c r="HW18" s="38"/>
      <c r="HX18" s="38"/>
      <c r="HY18" s="38"/>
      <c r="HZ18" s="38"/>
      <c r="IA18" s="38"/>
      <c r="IB18" s="38"/>
      <c r="IC18" s="38"/>
      <c r="ID18" s="38"/>
      <c r="IE18" s="39"/>
      <c r="IF18" s="39"/>
      <c r="IG18" s="88"/>
      <c r="IH18" s="38"/>
      <c r="II18" s="38">
        <v>31645600</v>
      </c>
      <c r="IJ18" s="38">
        <v>30063300</v>
      </c>
      <c r="IK18" s="38">
        <v>1582300</v>
      </c>
      <c r="IL18" s="38">
        <v>30063300</v>
      </c>
      <c r="IM18" s="38"/>
      <c r="IN18" s="39"/>
      <c r="IO18" s="38">
        <v>31645600</v>
      </c>
      <c r="IP18" s="38">
        <v>30063300</v>
      </c>
      <c r="IQ18" s="38"/>
      <c r="IR18" s="38">
        <v>1582300</v>
      </c>
      <c r="IS18" s="38">
        <v>5.0000600000000004</v>
      </c>
      <c r="IT18" s="38"/>
      <c r="IU18" s="38"/>
      <c r="IV18" s="38">
        <v>30063300</v>
      </c>
      <c r="IW18" s="39"/>
      <c r="IX18" s="39">
        <v>30063300</v>
      </c>
      <c r="IY18" s="88">
        <v>30063300</v>
      </c>
      <c r="IZ18" s="38"/>
      <c r="JA18" s="38">
        <v>37845300</v>
      </c>
      <c r="JB18" s="38">
        <v>35953000</v>
      </c>
      <c r="JC18" s="38">
        <v>1892300</v>
      </c>
      <c r="JD18" s="38">
        <v>35953000</v>
      </c>
      <c r="JE18" s="38"/>
      <c r="JF18" s="39"/>
      <c r="JG18" s="38">
        <v>37845300</v>
      </c>
      <c r="JH18" s="38">
        <v>35953000</v>
      </c>
      <c r="JI18" s="38"/>
      <c r="JJ18" s="38">
        <v>1892300</v>
      </c>
      <c r="JK18" s="38">
        <v>5.0000900000000001</v>
      </c>
      <c r="JL18" s="38"/>
      <c r="JM18" s="38"/>
      <c r="JN18" s="38">
        <v>35953000</v>
      </c>
      <c r="JO18" s="39"/>
      <c r="JP18" s="39">
        <v>35953000</v>
      </c>
      <c r="JQ18" s="88">
        <v>35953000</v>
      </c>
      <c r="JR18" s="38"/>
      <c r="JS18" s="38">
        <v>213700916</v>
      </c>
      <c r="JT18" s="38">
        <v>202680700</v>
      </c>
      <c r="JU18" s="38">
        <v>11020216</v>
      </c>
      <c r="JV18" s="38">
        <v>202680700</v>
      </c>
      <c r="JW18" s="38">
        <v>1083597.32</v>
      </c>
      <c r="JX18" s="39"/>
      <c r="JY18" s="38">
        <v>213668777.47</v>
      </c>
      <c r="JZ18" s="38">
        <v>202650229.61000001</v>
      </c>
      <c r="KA18" s="38"/>
      <c r="KB18" s="38">
        <v>11018547.859999999</v>
      </c>
      <c r="KC18" s="38">
        <v>5.1568399999999999</v>
      </c>
      <c r="KD18" s="38">
        <v>1083597.32</v>
      </c>
      <c r="KE18" s="38">
        <v>30470.39</v>
      </c>
      <c r="KF18" s="38">
        <v>202650229.61000001</v>
      </c>
      <c r="KG18" s="39"/>
      <c r="KH18" s="39">
        <v>202680700</v>
      </c>
      <c r="KI18" s="88">
        <v>202680700</v>
      </c>
      <c r="KJ18" s="38"/>
      <c r="KK18" s="38"/>
      <c r="KL18" s="38"/>
      <c r="KM18" s="38"/>
      <c r="KN18" s="38"/>
      <c r="KO18" s="38"/>
      <c r="KP18" s="39"/>
      <c r="KQ18" s="38"/>
      <c r="KR18" s="38"/>
      <c r="KS18" s="38"/>
      <c r="KT18" s="38"/>
      <c r="KU18" s="38"/>
      <c r="KV18" s="38"/>
      <c r="KW18" s="38"/>
      <c r="KX18" s="38"/>
      <c r="KY18" s="39"/>
      <c r="KZ18" s="39"/>
      <c r="LA18" s="88"/>
      <c r="LB18" s="38"/>
      <c r="LC18" s="38"/>
      <c r="LD18" s="38"/>
      <c r="LE18" s="38"/>
      <c r="LF18" s="38"/>
      <c r="LG18" s="38"/>
      <c r="LH18" s="39"/>
      <c r="LI18" s="38"/>
      <c r="LJ18" s="38"/>
      <c r="LK18" s="38"/>
      <c r="LL18" s="38"/>
      <c r="LM18" s="38"/>
      <c r="LN18" s="38"/>
      <c r="LO18" s="38"/>
      <c r="LP18" s="38"/>
      <c r="LQ18" s="39"/>
      <c r="LR18" s="39"/>
      <c r="LS18" s="88"/>
      <c r="LT18" s="38"/>
      <c r="LU18" s="38"/>
      <c r="LV18" s="38"/>
      <c r="LW18" s="38"/>
      <c r="LX18" s="38"/>
      <c r="LY18" s="38"/>
      <c r="LZ18" s="39"/>
      <c r="MA18" s="38"/>
      <c r="MB18" s="38"/>
      <c r="MC18" s="38"/>
      <c r="MD18" s="38"/>
      <c r="ME18" s="38"/>
      <c r="MF18" s="38"/>
      <c r="MG18" s="38"/>
      <c r="MH18" s="38"/>
      <c r="MI18" s="39"/>
      <c r="MJ18" s="39"/>
      <c r="MK18" s="88"/>
      <c r="ML18" s="38"/>
      <c r="MM18" s="38">
        <v>24738000</v>
      </c>
      <c r="MN18" s="38">
        <v>23501100</v>
      </c>
      <c r="MO18" s="38">
        <v>1236900</v>
      </c>
      <c r="MP18" s="38">
        <v>23501100</v>
      </c>
      <c r="MQ18" s="38"/>
      <c r="MR18" s="39"/>
      <c r="MS18" s="38">
        <v>24738000</v>
      </c>
      <c r="MT18" s="38">
        <v>23501100</v>
      </c>
      <c r="MU18" s="38"/>
      <c r="MV18" s="38">
        <v>1236900</v>
      </c>
      <c r="MW18" s="38">
        <v>5</v>
      </c>
      <c r="MX18" s="38"/>
      <c r="MY18" s="38"/>
      <c r="MZ18" s="38">
        <v>23501100</v>
      </c>
      <c r="NA18" s="39"/>
      <c r="NB18" s="39">
        <v>23501100</v>
      </c>
      <c r="NC18" s="88">
        <v>23501100</v>
      </c>
      <c r="ND18" s="38"/>
      <c r="NE18" s="38"/>
      <c r="NF18" s="38"/>
      <c r="NG18" s="38"/>
      <c r="NH18" s="38"/>
      <c r="NI18" s="38"/>
      <c r="NJ18" s="39"/>
      <c r="NK18" s="38"/>
      <c r="NL18" s="38"/>
      <c r="NM18" s="38"/>
      <c r="NN18" s="38"/>
      <c r="NO18" s="38"/>
      <c r="NP18" s="38"/>
      <c r="NQ18" s="38"/>
      <c r="NR18" s="38"/>
      <c r="NS18" s="39"/>
      <c r="NT18" s="39"/>
      <c r="NU18" s="88"/>
      <c r="NV18" s="38"/>
      <c r="NW18" s="38">
        <v>1014842.11</v>
      </c>
      <c r="NX18" s="38">
        <v>964100</v>
      </c>
      <c r="NY18" s="38">
        <v>50742.11</v>
      </c>
      <c r="NZ18" s="38">
        <v>964100</v>
      </c>
      <c r="OA18" s="38"/>
      <c r="OB18" s="39"/>
      <c r="OC18" s="38">
        <v>1014842.11</v>
      </c>
      <c r="OD18" s="38">
        <v>964100</v>
      </c>
      <c r="OE18" s="38"/>
      <c r="OF18" s="38">
        <v>50742.11</v>
      </c>
      <c r="OG18" s="38">
        <v>5</v>
      </c>
      <c r="OH18" s="38"/>
      <c r="OI18" s="38"/>
      <c r="OJ18" s="38">
        <v>964100</v>
      </c>
      <c r="OK18" s="39"/>
      <c r="OL18" s="39">
        <v>964100</v>
      </c>
      <c r="OM18" s="88">
        <v>964100</v>
      </c>
      <c r="ON18" s="38"/>
      <c r="OO18" s="38">
        <v>2497019.5</v>
      </c>
      <c r="OP18" s="38">
        <v>2372100</v>
      </c>
      <c r="OQ18" s="38">
        <v>124919.5</v>
      </c>
      <c r="OR18" s="38">
        <v>2372100</v>
      </c>
      <c r="OS18" s="38"/>
      <c r="OT18" s="39"/>
      <c r="OU18" s="38">
        <v>2497019.5</v>
      </c>
      <c r="OV18" s="38">
        <v>2372100</v>
      </c>
      <c r="OW18" s="38"/>
      <c r="OX18" s="38">
        <v>124919.5</v>
      </c>
      <c r="OY18" s="38">
        <v>5.0027400000000002</v>
      </c>
      <c r="OZ18" s="38"/>
      <c r="PA18" s="38"/>
      <c r="PB18" s="38">
        <v>2372100</v>
      </c>
      <c r="PC18" s="39"/>
      <c r="PD18" s="39">
        <v>2372100</v>
      </c>
      <c r="PE18" s="88">
        <v>2372100</v>
      </c>
      <c r="PF18" s="38"/>
      <c r="PG18" s="38"/>
      <c r="PH18" s="38"/>
      <c r="PI18" s="38"/>
      <c r="PJ18" s="38"/>
      <c r="PK18" s="38"/>
      <c r="PL18" s="39"/>
      <c r="PM18" s="38"/>
      <c r="PN18" s="38"/>
      <c r="PO18" s="38"/>
      <c r="PP18" s="38"/>
      <c r="PQ18" s="38"/>
      <c r="PR18" s="38"/>
      <c r="PS18" s="38"/>
      <c r="PT18" s="38"/>
      <c r="PU18" s="39"/>
      <c r="PV18" s="39"/>
      <c r="PW18" s="88"/>
      <c r="PX18" s="38"/>
      <c r="PY18" s="38"/>
      <c r="PZ18" s="38"/>
      <c r="QA18" s="38"/>
      <c r="QB18" s="38"/>
      <c r="QC18" s="38"/>
      <c r="QD18" s="39"/>
      <c r="QE18" s="38"/>
      <c r="QF18" s="38"/>
      <c r="QG18" s="38"/>
      <c r="QH18" s="38"/>
      <c r="QI18" s="38"/>
      <c r="QJ18" s="38"/>
      <c r="QK18" s="38"/>
      <c r="QL18" s="38"/>
      <c r="QM18" s="39"/>
      <c r="QN18" s="39"/>
      <c r="QO18" s="88"/>
      <c r="QP18" s="38"/>
      <c r="QQ18" s="38">
        <v>248263895</v>
      </c>
      <c r="QR18" s="38">
        <v>235850700</v>
      </c>
      <c r="QS18" s="38">
        <v>12413195</v>
      </c>
      <c r="QT18" s="38">
        <v>235850700</v>
      </c>
      <c r="QU18" s="38">
        <v>49293</v>
      </c>
      <c r="QV18" s="39"/>
      <c r="QW18" s="38">
        <v>248263895</v>
      </c>
      <c r="QX18" s="38">
        <v>235850700</v>
      </c>
      <c r="QY18" s="38"/>
      <c r="QZ18" s="38">
        <v>12413195</v>
      </c>
      <c r="RA18" s="38">
        <v>5</v>
      </c>
      <c r="RB18" s="38">
        <v>49293</v>
      </c>
      <c r="RC18" s="38"/>
      <c r="RD18" s="38">
        <v>235850700</v>
      </c>
      <c r="RE18" s="39"/>
      <c r="RF18" s="39">
        <v>235850700</v>
      </c>
      <c r="RG18" s="88">
        <v>235850700</v>
      </c>
      <c r="RH18" s="38"/>
      <c r="RI18" s="38">
        <v>10526315.789999999</v>
      </c>
      <c r="RJ18" s="38">
        <v>10000000</v>
      </c>
      <c r="RK18" s="38">
        <v>526315.79</v>
      </c>
      <c r="RL18" s="38">
        <v>3822258</v>
      </c>
      <c r="RM18" s="38"/>
      <c r="RN18" s="39"/>
      <c r="RO18" s="38">
        <v>4023430</v>
      </c>
      <c r="RP18" s="38">
        <v>3822258</v>
      </c>
      <c r="RQ18" s="38"/>
      <c r="RR18" s="38">
        <v>201172</v>
      </c>
      <c r="RS18" s="38">
        <v>5.0000099999999996</v>
      </c>
      <c r="RT18" s="38"/>
      <c r="RU18" s="38"/>
      <c r="RV18" s="38">
        <v>3822258</v>
      </c>
      <c r="RW18" s="39"/>
      <c r="RX18" s="39">
        <v>10000000</v>
      </c>
      <c r="RY18" s="88">
        <v>10000000</v>
      </c>
      <c r="RZ18" s="38"/>
      <c r="SA18" s="38">
        <v>17266000</v>
      </c>
      <c r="SB18" s="38">
        <v>16402700</v>
      </c>
      <c r="SC18" s="38">
        <v>863300</v>
      </c>
      <c r="SD18" s="38">
        <v>16402700</v>
      </c>
      <c r="SE18" s="38"/>
      <c r="SF18" s="39"/>
      <c r="SG18" s="38">
        <v>17266000</v>
      </c>
      <c r="SH18" s="38">
        <v>16402700</v>
      </c>
      <c r="SI18" s="38"/>
      <c r="SJ18" s="38">
        <v>863300</v>
      </c>
      <c r="SK18" s="38">
        <v>5</v>
      </c>
      <c r="SL18" s="38"/>
      <c r="SM18" s="38"/>
      <c r="SN18" s="38">
        <v>16402700</v>
      </c>
      <c r="SO18" s="39"/>
      <c r="SP18" s="39">
        <v>16402700</v>
      </c>
      <c r="SQ18" s="88">
        <v>16402700</v>
      </c>
      <c r="SR18" s="38"/>
      <c r="SS18" s="38">
        <v>29754000</v>
      </c>
      <c r="ST18" s="38">
        <v>26754000</v>
      </c>
      <c r="SU18" s="38">
        <v>3000000</v>
      </c>
      <c r="SV18" s="38">
        <v>26754000</v>
      </c>
      <c r="SW18" s="38">
        <v>1070000</v>
      </c>
      <c r="SX18" s="39"/>
      <c r="SY18" s="38">
        <v>29754000</v>
      </c>
      <c r="SZ18" s="38">
        <v>26754000</v>
      </c>
      <c r="TA18" s="38"/>
      <c r="TB18" s="38">
        <v>3000000</v>
      </c>
      <c r="TC18" s="38">
        <v>10.08268</v>
      </c>
      <c r="TD18" s="38">
        <v>1070000</v>
      </c>
      <c r="TE18" s="38"/>
      <c r="TF18" s="38">
        <v>26754000</v>
      </c>
      <c r="TG18" s="39"/>
      <c r="TH18" s="39">
        <v>26754000</v>
      </c>
      <c r="TI18" s="88">
        <v>26754000</v>
      </c>
      <c r="TJ18" s="38"/>
      <c r="TK18" s="38"/>
      <c r="TL18" s="38"/>
      <c r="TM18" s="38"/>
      <c r="TN18" s="38"/>
      <c r="TO18" s="38"/>
      <c r="TP18" s="39"/>
      <c r="TQ18" s="38"/>
      <c r="TR18" s="38"/>
      <c r="TS18" s="38"/>
      <c r="TT18" s="38"/>
      <c r="TU18" s="38"/>
      <c r="TV18" s="38"/>
      <c r="TW18" s="38"/>
      <c r="TX18" s="38"/>
      <c r="TY18" s="39"/>
      <c r="TZ18" s="39"/>
      <c r="UA18" s="88"/>
      <c r="UB18" s="38"/>
      <c r="UC18" s="38">
        <v>2028407000</v>
      </c>
      <c r="UD18" s="38">
        <v>1808407000</v>
      </c>
      <c r="UE18" s="38">
        <v>220000000</v>
      </c>
      <c r="UF18" s="38">
        <v>1808407000</v>
      </c>
      <c r="UG18" s="38">
        <v>80467.759999999995</v>
      </c>
      <c r="UH18" s="39"/>
      <c r="UI18" s="38">
        <v>2028407000</v>
      </c>
      <c r="UJ18" s="38">
        <v>1808407000</v>
      </c>
      <c r="UK18" s="38"/>
      <c r="UL18" s="38">
        <v>220000000</v>
      </c>
      <c r="UM18" s="38">
        <v>10.84595</v>
      </c>
      <c r="UN18" s="38">
        <v>80467.759999999995</v>
      </c>
      <c r="UO18" s="38"/>
      <c r="UP18" s="38">
        <v>1808407000</v>
      </c>
      <c r="UQ18" s="39"/>
      <c r="UR18" s="39">
        <v>1808407000</v>
      </c>
      <c r="US18" s="88">
        <v>1808407000</v>
      </c>
      <c r="UT18" s="38"/>
      <c r="UU18" s="38"/>
      <c r="UV18" s="38"/>
      <c r="UW18" s="38"/>
      <c r="UX18" s="38"/>
      <c r="UY18" s="38"/>
      <c r="UZ18" s="39"/>
      <c r="VA18" s="38"/>
      <c r="VB18" s="38"/>
      <c r="VC18" s="38"/>
      <c r="VD18" s="38"/>
      <c r="VE18" s="38"/>
      <c r="VF18" s="38"/>
      <c r="VG18" s="38"/>
      <c r="VH18" s="38"/>
      <c r="VI18" s="39"/>
      <c r="VJ18" s="39"/>
      <c r="VK18" s="88"/>
      <c r="VL18" s="38"/>
      <c r="VM18" s="38"/>
      <c r="VN18" s="38"/>
      <c r="VO18" s="38"/>
      <c r="VP18" s="38"/>
      <c r="VQ18" s="38"/>
      <c r="VR18" s="39"/>
      <c r="VS18" s="38"/>
      <c r="VT18" s="38"/>
      <c r="VU18" s="38"/>
      <c r="VV18" s="38"/>
      <c r="VW18" s="38"/>
      <c r="VX18" s="38"/>
      <c r="VY18" s="38"/>
      <c r="VZ18" s="38"/>
      <c r="WA18" s="39"/>
      <c r="WB18" s="39"/>
      <c r="WC18" s="88"/>
      <c r="WD18" s="38"/>
      <c r="WE18" s="38">
        <v>112878217.68000001</v>
      </c>
      <c r="WF18" s="38">
        <v>107234300</v>
      </c>
      <c r="WG18" s="38">
        <v>5643917.6799999997</v>
      </c>
      <c r="WH18" s="38">
        <v>107234209.90000001</v>
      </c>
      <c r="WI18" s="38"/>
      <c r="WJ18" s="39"/>
      <c r="WK18" s="38">
        <v>112878127.58</v>
      </c>
      <c r="WL18" s="38">
        <v>107234209.90000001</v>
      </c>
      <c r="WM18" s="38"/>
      <c r="WN18" s="38">
        <v>5643917.6799999997</v>
      </c>
      <c r="WO18" s="38">
        <v>5.0000099999999996</v>
      </c>
      <c r="WP18" s="38"/>
      <c r="WQ18" s="38"/>
      <c r="WR18" s="38">
        <v>107234209.90000001</v>
      </c>
      <c r="WS18" s="39"/>
      <c r="WT18" s="39">
        <v>107234300</v>
      </c>
      <c r="WU18" s="88">
        <v>107234300</v>
      </c>
      <c r="WV18" s="38"/>
      <c r="WW18" s="38">
        <v>132779911.84999999</v>
      </c>
      <c r="WX18" s="38">
        <v>125526000</v>
      </c>
      <c r="WY18" s="38">
        <v>7253911.8499999996</v>
      </c>
      <c r="WZ18" s="38">
        <v>99556541.620000005</v>
      </c>
      <c r="XA18" s="38"/>
      <c r="XB18" s="39"/>
      <c r="XC18" s="38">
        <v>104966118.92</v>
      </c>
      <c r="XD18" s="38">
        <v>99556541.620000005</v>
      </c>
      <c r="XE18" s="38"/>
      <c r="XF18" s="38">
        <v>5409577.2999999998</v>
      </c>
      <c r="XG18" s="38">
        <v>5.1536400000000002</v>
      </c>
      <c r="XH18" s="38"/>
      <c r="XI18" s="38"/>
      <c r="XJ18" s="38">
        <v>99556541.620000005</v>
      </c>
      <c r="XK18" s="39"/>
      <c r="XL18" s="39">
        <v>125526000</v>
      </c>
      <c r="XM18" s="88">
        <v>125526000</v>
      </c>
      <c r="XN18" s="38"/>
      <c r="XO18" s="38"/>
      <c r="XP18" s="38"/>
      <c r="XQ18" s="38"/>
      <c r="XR18" s="38"/>
      <c r="XS18" s="38"/>
      <c r="XT18" s="39"/>
      <c r="XU18" s="38"/>
      <c r="XV18" s="38"/>
      <c r="XW18" s="38"/>
      <c r="XX18" s="38"/>
      <c r="XY18" s="38"/>
      <c r="XZ18" s="38"/>
      <c r="YA18" s="38"/>
      <c r="YB18" s="38"/>
      <c r="YC18" s="39"/>
      <c r="YD18" s="39"/>
      <c r="YE18" s="88"/>
      <c r="YF18" s="38"/>
      <c r="YG18" s="38"/>
      <c r="YH18" s="38"/>
      <c r="YI18" s="38"/>
      <c r="YJ18" s="38"/>
      <c r="YK18" s="38"/>
      <c r="YL18" s="39"/>
      <c r="YM18" s="38"/>
      <c r="YN18" s="38"/>
      <c r="YO18" s="38"/>
      <c r="YP18" s="38"/>
      <c r="YQ18" s="38"/>
      <c r="YR18" s="38"/>
      <c r="YS18" s="38"/>
      <c r="YT18" s="38"/>
      <c r="YU18" s="39"/>
      <c r="YV18" s="39"/>
      <c r="YW18" s="88"/>
      <c r="YX18" s="38"/>
      <c r="YY18" s="38">
        <v>54950692.5</v>
      </c>
      <c r="YZ18" s="38">
        <v>41383000</v>
      </c>
      <c r="ZA18" s="38">
        <v>13567692.5</v>
      </c>
      <c r="ZB18" s="38">
        <v>41383000</v>
      </c>
      <c r="ZC18" s="38">
        <v>331966.07</v>
      </c>
      <c r="ZD18" s="39"/>
      <c r="ZE18" s="38">
        <v>54950692.5</v>
      </c>
      <c r="ZF18" s="38">
        <v>41383000</v>
      </c>
      <c r="ZG18" s="38"/>
      <c r="ZH18" s="38">
        <v>13567692.5</v>
      </c>
      <c r="ZI18" s="38">
        <v>24.690670000000001</v>
      </c>
      <c r="ZJ18" s="38">
        <v>331966.07</v>
      </c>
      <c r="ZK18" s="38"/>
      <c r="ZL18" s="38">
        <v>41383000</v>
      </c>
      <c r="ZM18" s="39"/>
      <c r="ZN18" s="39">
        <v>41383000</v>
      </c>
      <c r="ZO18" s="88">
        <v>41383000</v>
      </c>
      <c r="ZP18" s="38"/>
      <c r="ZQ18" s="38">
        <v>43688600</v>
      </c>
      <c r="ZR18" s="38">
        <v>25588600</v>
      </c>
      <c r="ZS18" s="38">
        <v>18100000</v>
      </c>
      <c r="ZT18" s="38">
        <v>25588600</v>
      </c>
      <c r="ZU18" s="38">
        <v>1203019</v>
      </c>
      <c r="ZV18" s="39"/>
      <c r="ZW18" s="38">
        <v>43688600</v>
      </c>
      <c r="ZX18" s="38">
        <v>25588600</v>
      </c>
      <c r="ZY18" s="38"/>
      <c r="ZZ18" s="38">
        <v>18100000</v>
      </c>
      <c r="AAA18" s="38">
        <v>41.429569999999998</v>
      </c>
      <c r="AAB18" s="38">
        <v>1203019</v>
      </c>
      <c r="AAC18" s="38"/>
      <c r="AAD18" s="38">
        <v>25588600</v>
      </c>
      <c r="AAE18" s="39"/>
      <c r="AAF18" s="39">
        <v>25588600</v>
      </c>
      <c r="AAG18" s="88">
        <v>25588600</v>
      </c>
      <c r="AAH18" s="38"/>
      <c r="AAI18" s="38"/>
      <c r="AAJ18" s="38"/>
      <c r="AAK18" s="38"/>
      <c r="AAL18" s="38"/>
      <c r="AAM18" s="38">
        <v>612905.1</v>
      </c>
      <c r="AAN18" s="39"/>
      <c r="AAO18" s="38"/>
      <c r="AAP18" s="38"/>
      <c r="AAQ18" s="38"/>
      <c r="AAR18" s="38"/>
      <c r="AAS18" s="38"/>
      <c r="AAT18" s="38">
        <v>612905.1</v>
      </c>
      <c r="AAU18" s="38"/>
      <c r="AAV18" s="38"/>
      <c r="AAW18" s="39"/>
      <c r="AAX18" s="39"/>
      <c r="AAY18" s="88"/>
      <c r="AAZ18" s="38"/>
      <c r="ABA18" s="38">
        <v>32400200</v>
      </c>
      <c r="ABB18" s="38">
        <v>20182000</v>
      </c>
      <c r="ABC18" s="38">
        <v>12218200</v>
      </c>
      <c r="ABD18" s="38">
        <v>20182000</v>
      </c>
      <c r="ABE18" s="38"/>
      <c r="ABF18" s="39"/>
      <c r="ABG18" s="38">
        <v>32400200</v>
      </c>
      <c r="ABH18" s="38">
        <v>20182000</v>
      </c>
      <c r="ABI18" s="38"/>
      <c r="ABJ18" s="38">
        <v>12218200</v>
      </c>
      <c r="ABK18" s="38">
        <v>37.710259999999998</v>
      </c>
      <c r="ABL18" s="38"/>
      <c r="ABM18" s="38"/>
      <c r="ABN18" s="38">
        <v>20182000</v>
      </c>
      <c r="ABO18" s="39"/>
      <c r="ABP18" s="39">
        <v>20182000</v>
      </c>
      <c r="ABQ18" s="88">
        <v>20182000</v>
      </c>
      <c r="ABR18" s="38"/>
      <c r="ABS18" s="38"/>
      <c r="ABT18" s="38"/>
      <c r="ABU18" s="38"/>
      <c r="ABV18" s="38"/>
      <c r="ABW18" s="38"/>
      <c r="ABX18" s="39"/>
      <c r="ABY18" s="38"/>
      <c r="ABZ18" s="38"/>
      <c r="ACA18" s="38"/>
      <c r="ACB18" s="38"/>
      <c r="ACC18" s="38"/>
      <c r="ACD18" s="38"/>
      <c r="ACE18" s="38"/>
      <c r="ACF18" s="38"/>
      <c r="ACG18" s="39"/>
      <c r="ACH18" s="39"/>
      <c r="ACI18" s="88"/>
      <c r="ACJ18" s="38"/>
      <c r="ACK18" s="38"/>
      <c r="ACL18" s="38"/>
      <c r="ACM18" s="38"/>
      <c r="ACN18" s="38"/>
      <c r="ACO18" s="38"/>
      <c r="ACP18" s="39"/>
      <c r="ACQ18" s="38"/>
      <c r="ACR18" s="38"/>
      <c r="ACS18" s="38"/>
      <c r="ACT18" s="38"/>
      <c r="ACU18" s="38"/>
      <c r="ACV18" s="38"/>
      <c r="ACW18" s="38"/>
      <c r="ACX18" s="38"/>
      <c r="ACY18" s="39"/>
      <c r="ACZ18" s="39"/>
      <c r="ADA18" s="88"/>
      <c r="ADB18" s="38"/>
      <c r="ADC18" s="38"/>
      <c r="ADD18" s="38"/>
      <c r="ADE18" s="38"/>
      <c r="ADF18" s="38"/>
      <c r="ADG18" s="38"/>
      <c r="ADH18" s="39"/>
      <c r="ADI18" s="38"/>
      <c r="ADJ18" s="38"/>
      <c r="ADK18" s="38"/>
      <c r="ADL18" s="38"/>
      <c r="ADM18" s="38"/>
      <c r="ADN18" s="38"/>
      <c r="ADO18" s="38"/>
      <c r="ADP18" s="38"/>
      <c r="ADQ18" s="39"/>
      <c r="ADR18" s="39"/>
      <c r="ADS18" s="88"/>
      <c r="ADT18" s="38"/>
      <c r="ADU18" s="38"/>
      <c r="ADV18" s="38"/>
      <c r="ADW18" s="38"/>
      <c r="ADX18" s="38"/>
      <c r="ADY18" s="38"/>
      <c r="ADZ18" s="39"/>
      <c r="AEA18" s="38"/>
      <c r="AEB18" s="38"/>
      <c r="AEC18" s="38"/>
      <c r="AED18" s="38"/>
      <c r="AEE18" s="38"/>
      <c r="AEF18" s="38"/>
      <c r="AEG18" s="38"/>
      <c r="AEH18" s="38"/>
      <c r="AEI18" s="39"/>
      <c r="AEJ18" s="39"/>
      <c r="AEK18" s="88"/>
      <c r="AEL18" s="38"/>
      <c r="AEM18" s="38"/>
      <c r="AEN18" s="38"/>
      <c r="AEO18" s="38"/>
      <c r="AEP18" s="38"/>
      <c r="AEQ18" s="38"/>
      <c r="AER18" s="39"/>
      <c r="AES18" s="38"/>
      <c r="AET18" s="38"/>
      <c r="AEU18" s="38"/>
      <c r="AEV18" s="38"/>
      <c r="AEW18" s="38"/>
      <c r="AEX18" s="38"/>
      <c r="AEY18" s="38"/>
      <c r="AEZ18" s="38"/>
      <c r="AFA18" s="39"/>
      <c r="AFB18" s="39"/>
      <c r="AFC18" s="88"/>
      <c r="AFD18" s="38"/>
      <c r="AFE18" s="38"/>
      <c r="AFF18" s="38"/>
      <c r="AFG18" s="38"/>
      <c r="AFH18" s="38"/>
      <c r="AFI18" s="38"/>
      <c r="AFJ18" s="39"/>
      <c r="AFK18" s="38"/>
      <c r="AFL18" s="38"/>
      <c r="AFM18" s="38"/>
      <c r="AFN18" s="38"/>
      <c r="AFO18" s="38"/>
      <c r="AFP18" s="38"/>
      <c r="AFQ18" s="38"/>
      <c r="AFR18" s="38"/>
      <c r="AFS18" s="39"/>
      <c r="AFT18" s="39"/>
      <c r="AFU18" s="88"/>
      <c r="AFV18" s="38"/>
      <c r="AFW18" s="38"/>
      <c r="AFX18" s="38"/>
      <c r="AFY18" s="38"/>
      <c r="AFZ18" s="38"/>
      <c r="AGA18" s="38"/>
      <c r="AGB18" s="39"/>
      <c r="AGC18" s="38"/>
      <c r="AGD18" s="38"/>
      <c r="AGE18" s="38"/>
      <c r="AGF18" s="38"/>
      <c r="AGG18" s="38"/>
      <c r="AGH18" s="38"/>
      <c r="AGI18" s="38"/>
      <c r="AGJ18" s="38"/>
      <c r="AGK18" s="39"/>
      <c r="AGL18" s="39"/>
      <c r="AGM18" s="88"/>
      <c r="AGN18" s="38"/>
      <c r="AGO18" s="38">
        <v>49858100</v>
      </c>
      <c r="AGP18" s="38">
        <v>30907000</v>
      </c>
      <c r="AGQ18" s="38">
        <v>18951100</v>
      </c>
      <c r="AGR18" s="38">
        <v>28461373.550000001</v>
      </c>
      <c r="AGS18" s="38"/>
      <c r="AGT18" s="39"/>
      <c r="AGU18" s="38">
        <v>45912942.829999998</v>
      </c>
      <c r="AGV18" s="38">
        <v>28461373.550000001</v>
      </c>
      <c r="AGW18" s="38"/>
      <c r="AGX18" s="38">
        <v>17451569.280000001</v>
      </c>
      <c r="AGY18" s="38">
        <v>38.010129999999997</v>
      </c>
      <c r="AGZ18" s="38"/>
      <c r="AHA18" s="38"/>
      <c r="AHB18" s="38">
        <v>28461373.550000001</v>
      </c>
      <c r="AHC18" s="39"/>
      <c r="AHD18" s="39">
        <v>30907000</v>
      </c>
      <c r="AHE18" s="88">
        <v>30907000</v>
      </c>
      <c r="AHF18" s="38"/>
      <c r="AHG18" s="38"/>
      <c r="AHH18" s="38"/>
      <c r="AHI18" s="38"/>
      <c r="AHJ18" s="38"/>
      <c r="AHK18" s="38"/>
      <c r="AHL18" s="39"/>
      <c r="AHM18" s="38"/>
      <c r="AHN18" s="38"/>
      <c r="AHO18" s="38"/>
      <c r="AHP18" s="38"/>
      <c r="AHQ18" s="38"/>
      <c r="AHR18" s="38"/>
      <c r="AHS18" s="38"/>
      <c r="AHT18" s="38"/>
      <c r="AHU18" s="39"/>
      <c r="AHV18" s="39"/>
      <c r="AHW18" s="88"/>
      <c r="AHX18" s="38"/>
      <c r="AHY18" s="38"/>
      <c r="AHZ18" s="38"/>
      <c r="AIA18" s="38"/>
      <c r="AIB18" s="38"/>
      <c r="AIC18" s="38"/>
      <c r="AID18" s="39"/>
      <c r="AIE18" s="38"/>
      <c r="AIF18" s="38"/>
      <c r="AIG18" s="38"/>
      <c r="AIH18" s="38"/>
      <c r="AII18" s="38"/>
      <c r="AIJ18" s="38"/>
      <c r="AIK18" s="38"/>
      <c r="AIL18" s="38"/>
      <c r="AIM18" s="39"/>
      <c r="AIN18" s="39"/>
      <c r="AIO18" s="88"/>
      <c r="AIP18" s="38"/>
      <c r="AIQ18" s="38"/>
      <c r="AIR18" s="38"/>
      <c r="AIS18" s="38"/>
      <c r="AIT18" s="38"/>
      <c r="AIU18" s="38"/>
      <c r="AIV18" s="39"/>
      <c r="AIW18" s="38"/>
      <c r="AIX18" s="38"/>
      <c r="AIY18" s="38"/>
      <c r="AIZ18" s="38"/>
      <c r="AJA18" s="38"/>
      <c r="AJB18" s="38"/>
      <c r="AJC18" s="38"/>
      <c r="AJD18" s="38"/>
      <c r="AJE18" s="39"/>
      <c r="AJF18" s="39"/>
      <c r="AJG18" s="88"/>
      <c r="AJH18" s="38"/>
      <c r="AJI18" s="38">
        <v>28686000</v>
      </c>
      <c r="AJJ18" s="38">
        <v>25686000</v>
      </c>
      <c r="AJK18" s="38">
        <v>3000000</v>
      </c>
      <c r="AJL18" s="38">
        <v>25686000</v>
      </c>
      <c r="AJM18" s="38">
        <v>551971.94999999995</v>
      </c>
      <c r="AJN18" s="39"/>
      <c r="AJO18" s="38">
        <v>28686000</v>
      </c>
      <c r="AJP18" s="38">
        <v>25686000</v>
      </c>
      <c r="AJQ18" s="38"/>
      <c r="AJR18" s="38">
        <v>3000000</v>
      </c>
      <c r="AJS18" s="38">
        <v>10.45806</v>
      </c>
      <c r="AJT18" s="38">
        <v>551971.94999999995</v>
      </c>
      <c r="AJU18" s="38"/>
      <c r="AJV18" s="38">
        <v>25686000</v>
      </c>
      <c r="AJW18" s="39"/>
      <c r="AJX18" s="39">
        <v>25686000</v>
      </c>
      <c r="AJY18" s="88">
        <v>25686000</v>
      </c>
      <c r="AJZ18" s="38"/>
      <c r="AKA18" s="38">
        <v>25729000</v>
      </c>
      <c r="AKB18" s="38">
        <v>20729000</v>
      </c>
      <c r="AKC18" s="38">
        <v>5000000</v>
      </c>
      <c r="AKD18" s="38">
        <v>20729000</v>
      </c>
      <c r="AKE18" s="38">
        <v>439682.39</v>
      </c>
      <c r="AKF18" s="39"/>
      <c r="AKG18" s="38">
        <v>25729000</v>
      </c>
      <c r="AKH18" s="38">
        <v>20729000</v>
      </c>
      <c r="AKI18" s="38"/>
      <c r="AKJ18" s="38">
        <v>5000000</v>
      </c>
      <c r="AKK18" s="38">
        <v>19.433319999999998</v>
      </c>
      <c r="AKL18" s="38">
        <v>439682.39</v>
      </c>
      <c r="AKM18" s="38"/>
      <c r="AKN18" s="38">
        <v>20729000</v>
      </c>
      <c r="AKO18" s="39"/>
      <c r="AKP18" s="39">
        <v>20729000</v>
      </c>
      <c r="AKQ18" s="88">
        <v>20729000</v>
      </c>
      <c r="AKR18" s="38"/>
      <c r="AKS18" s="38"/>
      <c r="AKT18" s="38"/>
      <c r="AKU18" s="38"/>
      <c r="AKV18" s="38"/>
      <c r="AKW18" s="38"/>
      <c r="AKX18" s="39"/>
      <c r="AKY18" s="38"/>
      <c r="AKZ18" s="38"/>
      <c r="ALA18" s="38"/>
      <c r="ALB18" s="38"/>
      <c r="ALC18" s="38"/>
      <c r="ALD18" s="38"/>
      <c r="ALE18" s="38"/>
      <c r="ALF18" s="38"/>
      <c r="ALG18" s="39"/>
      <c r="ALH18" s="39"/>
      <c r="ALI18" s="88"/>
      <c r="ALJ18" s="38"/>
      <c r="ALK18" s="38"/>
      <c r="ALL18" s="38"/>
      <c r="ALM18" s="38"/>
      <c r="ALN18" s="38"/>
      <c r="ALO18" s="38">
        <v>2562824.5299999998</v>
      </c>
      <c r="ALP18" s="39"/>
      <c r="ALQ18" s="38"/>
      <c r="ALR18" s="38"/>
      <c r="ALS18" s="38"/>
      <c r="ALT18" s="38"/>
      <c r="ALU18" s="38"/>
      <c r="ALV18" s="38">
        <v>2562824.5299999998</v>
      </c>
      <c r="ALW18" s="38"/>
      <c r="ALX18" s="38"/>
      <c r="ALY18" s="39"/>
      <c r="ALZ18" s="39"/>
      <c r="AMA18" s="88"/>
      <c r="AMB18" s="38"/>
      <c r="AMC18" s="38">
        <v>2155790</v>
      </c>
      <c r="AMD18" s="38">
        <v>2048000</v>
      </c>
      <c r="AME18" s="38">
        <v>107790</v>
      </c>
      <c r="AMF18" s="38">
        <v>2047950</v>
      </c>
      <c r="AMG18" s="38"/>
      <c r="AMH18" s="39"/>
      <c r="AMI18" s="38">
        <v>2155737</v>
      </c>
      <c r="AMJ18" s="38">
        <v>2047950</v>
      </c>
      <c r="AMK18" s="38"/>
      <c r="AML18" s="38">
        <v>107787</v>
      </c>
      <c r="AMM18" s="38">
        <v>5.0000099999999996</v>
      </c>
      <c r="AMN18" s="38"/>
      <c r="AMO18" s="38"/>
      <c r="AMP18" s="38">
        <v>2047950</v>
      </c>
      <c r="AMQ18" s="39"/>
      <c r="AMR18" s="39">
        <v>2048000</v>
      </c>
      <c r="AMS18" s="88">
        <v>2048000</v>
      </c>
      <c r="AMT18" s="38"/>
      <c r="AMU18" s="38">
        <v>593500</v>
      </c>
      <c r="AMV18" s="38">
        <v>563500</v>
      </c>
      <c r="AMW18" s="38">
        <v>30000</v>
      </c>
      <c r="AMX18" s="38">
        <v>420462</v>
      </c>
      <c r="AMY18" s="38"/>
      <c r="AMZ18" s="39"/>
      <c r="ANA18" s="38">
        <v>450462</v>
      </c>
      <c r="ANB18" s="38">
        <v>420462</v>
      </c>
      <c r="ANC18" s="38"/>
      <c r="AND18" s="38">
        <v>30000</v>
      </c>
      <c r="ANE18" s="38">
        <v>6.6598300000000004</v>
      </c>
      <c r="ANF18" s="38"/>
      <c r="ANG18" s="38"/>
      <c r="ANH18" s="38">
        <v>420462</v>
      </c>
      <c r="ANI18" s="39"/>
      <c r="ANJ18" s="39"/>
      <c r="ANK18" s="88">
        <v>563500</v>
      </c>
    </row>
    <row r="19" spans="1:1051" x14ac:dyDescent="0.25">
      <c r="A19" s="8" t="s">
        <v>14</v>
      </c>
      <c r="B19" s="9" t="s">
        <v>15</v>
      </c>
      <c r="C19" s="13" t="s">
        <v>16</v>
      </c>
      <c r="F19" s="39"/>
      <c r="G19" s="38"/>
      <c r="H19" s="38"/>
      <c r="I19" s="38">
        <v>30535000</v>
      </c>
      <c r="J19" s="38">
        <v>23048900</v>
      </c>
      <c r="K19" s="38">
        <v>7486100</v>
      </c>
      <c r="L19" s="38">
        <v>23048900</v>
      </c>
      <c r="M19" s="38"/>
      <c r="N19" s="39"/>
      <c r="O19" s="38">
        <v>30534942</v>
      </c>
      <c r="P19" s="38">
        <v>23048900</v>
      </c>
      <c r="Q19" s="38"/>
      <c r="R19" s="38">
        <v>7486042</v>
      </c>
      <c r="S19" s="38">
        <v>24.516310000000001</v>
      </c>
      <c r="T19" s="38"/>
      <c r="U19" s="38"/>
      <c r="V19" s="38">
        <v>23048900</v>
      </c>
      <c r="W19" s="39"/>
      <c r="X19" s="39">
        <v>23048900</v>
      </c>
      <c r="Y19" s="88">
        <v>23048900</v>
      </c>
      <c r="Z19" s="38"/>
      <c r="AA19" s="38">
        <v>13711600</v>
      </c>
      <c r="AB19" s="38">
        <v>10548000</v>
      </c>
      <c r="AC19" s="38">
        <v>3163600</v>
      </c>
      <c r="AD19" s="38">
        <v>10548000</v>
      </c>
      <c r="AE19" s="38"/>
      <c r="AF19" s="39"/>
      <c r="AG19" s="38">
        <v>13711585</v>
      </c>
      <c r="AH19" s="38">
        <v>10548000</v>
      </c>
      <c r="AI19" s="38"/>
      <c r="AJ19" s="38">
        <v>3163585</v>
      </c>
      <c r="AK19" s="38">
        <v>23.07235</v>
      </c>
      <c r="AL19" s="38"/>
      <c r="AM19" s="38"/>
      <c r="AN19" s="38">
        <v>10548000</v>
      </c>
      <c r="AO19" s="39"/>
      <c r="AP19" s="39">
        <v>10548000</v>
      </c>
      <c r="AQ19" s="88">
        <v>10548000</v>
      </c>
      <c r="AR19" s="38"/>
      <c r="AS19" s="38">
        <v>20367000</v>
      </c>
      <c r="AT19" s="38">
        <v>17294400</v>
      </c>
      <c r="AU19" s="38">
        <v>3072600</v>
      </c>
      <c r="AV19" s="38">
        <v>17294400</v>
      </c>
      <c r="AW19" s="38"/>
      <c r="AX19" s="39"/>
      <c r="AY19" s="38">
        <v>20366996</v>
      </c>
      <c r="AZ19" s="38">
        <v>17294400</v>
      </c>
      <c r="BA19" s="38"/>
      <c r="BB19" s="38">
        <v>3072596</v>
      </c>
      <c r="BC19" s="38">
        <v>15.08615</v>
      </c>
      <c r="BD19" s="38"/>
      <c r="BE19" s="38"/>
      <c r="BF19" s="38">
        <v>17294400</v>
      </c>
      <c r="BG19" s="39"/>
      <c r="BH19" s="39">
        <v>17294400</v>
      </c>
      <c r="BI19" s="88">
        <v>17294400</v>
      </c>
      <c r="BJ19" s="38"/>
      <c r="BK19" s="38">
        <v>151323000</v>
      </c>
      <c r="BL19" s="38">
        <v>127066300</v>
      </c>
      <c r="BM19" s="38">
        <v>24256700</v>
      </c>
      <c r="BN19" s="38">
        <v>127066300</v>
      </c>
      <c r="BO19" s="38"/>
      <c r="BP19" s="39"/>
      <c r="BQ19" s="38">
        <v>151322988</v>
      </c>
      <c r="BR19" s="38">
        <v>127066300</v>
      </c>
      <c r="BS19" s="38"/>
      <c r="BT19" s="38">
        <v>24256688</v>
      </c>
      <c r="BU19" s="38">
        <v>16.02974</v>
      </c>
      <c r="BV19" s="38"/>
      <c r="BW19" s="38"/>
      <c r="BX19" s="38">
        <v>127066300</v>
      </c>
      <c r="BY19" s="39"/>
      <c r="BZ19" s="39">
        <v>127066300</v>
      </c>
      <c r="CA19" s="88">
        <v>127066300</v>
      </c>
      <c r="CB19" s="38"/>
      <c r="CC19" s="38"/>
      <c r="CD19" s="38"/>
      <c r="CE19" s="38"/>
      <c r="CF19" s="38"/>
      <c r="CG19" s="38"/>
      <c r="CH19" s="39"/>
      <c r="CI19" s="38"/>
      <c r="CJ19" s="38"/>
      <c r="CK19" s="38"/>
      <c r="CL19" s="38"/>
      <c r="CM19" s="38"/>
      <c r="CN19" s="38"/>
      <c r="CO19" s="38"/>
      <c r="CP19" s="38"/>
      <c r="CQ19" s="39"/>
      <c r="CR19" s="39"/>
      <c r="CS19" s="88"/>
      <c r="CT19" s="38"/>
      <c r="CU19" s="38">
        <v>4711000</v>
      </c>
      <c r="CV19" s="38">
        <v>3758000</v>
      </c>
      <c r="CW19" s="38">
        <v>953000</v>
      </c>
      <c r="CX19" s="38">
        <v>3758000</v>
      </c>
      <c r="CY19" s="38">
        <v>23848</v>
      </c>
      <c r="CZ19" s="39"/>
      <c r="DA19" s="38">
        <v>4710781</v>
      </c>
      <c r="DB19" s="38">
        <v>3757866</v>
      </c>
      <c r="DC19" s="38"/>
      <c r="DD19" s="38">
        <v>952915</v>
      </c>
      <c r="DE19" s="38">
        <v>20.228390000000001</v>
      </c>
      <c r="DF19" s="38">
        <v>23848</v>
      </c>
      <c r="DG19" s="38">
        <v>134</v>
      </c>
      <c r="DH19" s="38">
        <v>3757866</v>
      </c>
      <c r="DI19" s="39"/>
      <c r="DJ19" s="39">
        <v>3758000</v>
      </c>
      <c r="DK19" s="88">
        <v>3758000</v>
      </c>
      <c r="DL19" s="38"/>
      <c r="DM19" s="38">
        <v>461575400</v>
      </c>
      <c r="DN19" s="38">
        <v>347532800</v>
      </c>
      <c r="DO19" s="38">
        <v>114042600</v>
      </c>
      <c r="DP19" s="38">
        <v>347532800</v>
      </c>
      <c r="DQ19" s="38"/>
      <c r="DR19" s="39"/>
      <c r="DS19" s="38">
        <v>461575400</v>
      </c>
      <c r="DT19" s="38">
        <v>347532800</v>
      </c>
      <c r="DU19" s="38"/>
      <c r="DV19" s="38">
        <v>114042600</v>
      </c>
      <c r="DW19" s="38">
        <v>24.707249999999998</v>
      </c>
      <c r="DX19" s="38"/>
      <c r="DY19" s="38"/>
      <c r="DZ19" s="38">
        <v>347532800</v>
      </c>
      <c r="EA19" s="39"/>
      <c r="EB19" s="39">
        <v>347532800</v>
      </c>
      <c r="EC19" s="88">
        <v>347532800</v>
      </c>
      <c r="ED19" s="38"/>
      <c r="EE19" s="38">
        <v>898400</v>
      </c>
      <c r="EF19" s="38">
        <v>646100</v>
      </c>
      <c r="EG19" s="38">
        <v>252300</v>
      </c>
      <c r="EH19" s="38">
        <v>646100</v>
      </c>
      <c r="EI19" s="38"/>
      <c r="EJ19" s="39"/>
      <c r="EK19" s="38">
        <v>898346</v>
      </c>
      <c r="EL19" s="38">
        <v>646100</v>
      </c>
      <c r="EM19" s="38"/>
      <c r="EN19" s="38">
        <v>252246</v>
      </c>
      <c r="EO19" s="38">
        <v>28.078939999999999</v>
      </c>
      <c r="EP19" s="38"/>
      <c r="EQ19" s="38"/>
      <c r="ER19" s="38">
        <v>646100</v>
      </c>
      <c r="ES19" s="39"/>
      <c r="ET19" s="39">
        <v>646100</v>
      </c>
      <c r="EU19" s="88">
        <v>646100</v>
      </c>
      <c r="EV19" s="38"/>
      <c r="EW19" s="38">
        <v>22100000</v>
      </c>
      <c r="EX19" s="38">
        <v>17000000</v>
      </c>
      <c r="EY19" s="38">
        <v>5100000</v>
      </c>
      <c r="EZ19" s="38">
        <v>17000000</v>
      </c>
      <c r="FA19" s="38"/>
      <c r="FB19" s="39"/>
      <c r="FC19" s="38">
        <v>22100000</v>
      </c>
      <c r="FD19" s="38">
        <v>17000000</v>
      </c>
      <c r="FE19" s="38"/>
      <c r="FF19" s="38">
        <v>5100000</v>
      </c>
      <c r="FG19" s="38">
        <v>23.076920000000001</v>
      </c>
      <c r="FH19" s="38"/>
      <c r="FI19" s="38"/>
      <c r="FJ19" s="38">
        <v>17000000</v>
      </c>
      <c r="FK19" s="39"/>
      <c r="FL19" s="39">
        <v>17000000</v>
      </c>
      <c r="FM19" s="88">
        <v>17000000</v>
      </c>
      <c r="FN19" s="38"/>
      <c r="FO19" s="38"/>
      <c r="FP19" s="38"/>
      <c r="FQ19" s="38"/>
      <c r="FR19" s="38"/>
      <c r="FS19" s="38"/>
      <c r="FT19" s="39"/>
      <c r="FU19" s="38"/>
      <c r="FV19" s="38"/>
      <c r="FW19" s="38"/>
      <c r="FX19" s="38"/>
      <c r="FY19" s="38"/>
      <c r="FZ19" s="38"/>
      <c r="GA19" s="38"/>
      <c r="GB19" s="38"/>
      <c r="GC19" s="39"/>
      <c r="GD19" s="39"/>
      <c r="GE19" s="88"/>
      <c r="GF19" s="38"/>
      <c r="GG19" s="38"/>
      <c r="GH19" s="38"/>
      <c r="GI19" s="38"/>
      <c r="GJ19" s="38"/>
      <c r="GK19" s="38"/>
      <c r="GL19" s="39"/>
      <c r="GM19" s="38"/>
      <c r="GN19" s="38"/>
      <c r="GO19" s="38"/>
      <c r="GP19" s="38"/>
      <c r="GQ19" s="38"/>
      <c r="GR19" s="38"/>
      <c r="GS19" s="38"/>
      <c r="GT19" s="38"/>
      <c r="GU19" s="39"/>
      <c r="GV19" s="39"/>
      <c r="GW19" s="88"/>
      <c r="GX19" s="38"/>
      <c r="GY19" s="38">
        <v>15789500</v>
      </c>
      <c r="GZ19" s="38">
        <v>15000000</v>
      </c>
      <c r="HA19" s="38">
        <v>789500</v>
      </c>
      <c r="HB19" s="38">
        <v>15000000</v>
      </c>
      <c r="HC19" s="38"/>
      <c r="HD19" s="39"/>
      <c r="HE19" s="38">
        <v>15789500</v>
      </c>
      <c r="HF19" s="38">
        <v>15000000</v>
      </c>
      <c r="HG19" s="38"/>
      <c r="HH19" s="38">
        <v>789500</v>
      </c>
      <c r="HI19" s="38">
        <v>5.0001600000000002</v>
      </c>
      <c r="HJ19" s="38"/>
      <c r="HK19" s="38"/>
      <c r="HL19" s="38">
        <v>15000000</v>
      </c>
      <c r="HM19" s="39"/>
      <c r="HN19" s="39">
        <v>15000000</v>
      </c>
      <c r="HO19" s="88">
        <v>15000000</v>
      </c>
      <c r="HP19" s="38"/>
      <c r="HQ19" s="38"/>
      <c r="HR19" s="38"/>
      <c r="HS19" s="38"/>
      <c r="HT19" s="38"/>
      <c r="HU19" s="38"/>
      <c r="HV19" s="39"/>
      <c r="HW19" s="38"/>
      <c r="HX19" s="38"/>
      <c r="HY19" s="38"/>
      <c r="HZ19" s="38"/>
      <c r="IA19" s="38"/>
      <c r="IB19" s="38"/>
      <c r="IC19" s="38"/>
      <c r="ID19" s="38"/>
      <c r="IE19" s="39"/>
      <c r="IF19" s="39"/>
      <c r="IG19" s="88"/>
      <c r="IH19" s="38"/>
      <c r="II19" s="38"/>
      <c r="IJ19" s="38"/>
      <c r="IK19" s="38"/>
      <c r="IL19" s="38"/>
      <c r="IM19" s="38"/>
      <c r="IN19" s="39"/>
      <c r="IO19" s="38"/>
      <c r="IP19" s="38"/>
      <c r="IQ19" s="38"/>
      <c r="IR19" s="38"/>
      <c r="IS19" s="38"/>
      <c r="IT19" s="38"/>
      <c r="IU19" s="38"/>
      <c r="IV19" s="38"/>
      <c r="IW19" s="39"/>
      <c r="IX19" s="39"/>
      <c r="IY19" s="88"/>
      <c r="IZ19" s="38"/>
      <c r="JA19" s="38">
        <v>90834700</v>
      </c>
      <c r="JB19" s="38">
        <v>85840400</v>
      </c>
      <c r="JC19" s="38">
        <v>4994300</v>
      </c>
      <c r="JD19" s="38">
        <v>85840400</v>
      </c>
      <c r="JE19" s="38"/>
      <c r="JF19" s="39"/>
      <c r="JG19" s="38">
        <v>90834700</v>
      </c>
      <c r="JH19" s="38">
        <v>85840400</v>
      </c>
      <c r="JI19" s="38"/>
      <c r="JJ19" s="38">
        <v>4994300</v>
      </c>
      <c r="JK19" s="38">
        <v>5.4982300000000004</v>
      </c>
      <c r="JL19" s="38"/>
      <c r="JM19" s="38"/>
      <c r="JN19" s="38">
        <v>85840400</v>
      </c>
      <c r="JO19" s="39"/>
      <c r="JP19" s="39">
        <v>85840400</v>
      </c>
      <c r="JQ19" s="88">
        <v>85840400</v>
      </c>
      <c r="JR19" s="38"/>
      <c r="JS19" s="38">
        <v>326033000</v>
      </c>
      <c r="JT19" s="38">
        <v>309220000</v>
      </c>
      <c r="JU19" s="38">
        <v>16813000</v>
      </c>
      <c r="JV19" s="38">
        <v>309220000</v>
      </c>
      <c r="JW19" s="38"/>
      <c r="JX19" s="39"/>
      <c r="JY19" s="38">
        <v>326033000</v>
      </c>
      <c r="JZ19" s="38">
        <v>309220000</v>
      </c>
      <c r="KA19" s="38"/>
      <c r="KB19" s="38">
        <v>16813000</v>
      </c>
      <c r="KC19" s="38">
        <v>5.1568399999999999</v>
      </c>
      <c r="KD19" s="38"/>
      <c r="KE19" s="38"/>
      <c r="KF19" s="38">
        <v>309220000</v>
      </c>
      <c r="KG19" s="39"/>
      <c r="KH19" s="39">
        <v>309220000</v>
      </c>
      <c r="KI19" s="88">
        <v>309220000</v>
      </c>
      <c r="KJ19" s="38"/>
      <c r="KK19" s="38"/>
      <c r="KL19" s="38"/>
      <c r="KM19" s="38"/>
      <c r="KN19" s="38"/>
      <c r="KO19" s="38"/>
      <c r="KP19" s="39"/>
      <c r="KQ19" s="38"/>
      <c r="KR19" s="38"/>
      <c r="KS19" s="38"/>
      <c r="KT19" s="38"/>
      <c r="KU19" s="38"/>
      <c r="KV19" s="38"/>
      <c r="KW19" s="38"/>
      <c r="KX19" s="38"/>
      <c r="KY19" s="39"/>
      <c r="KZ19" s="39"/>
      <c r="LA19" s="88"/>
      <c r="LB19" s="38"/>
      <c r="LC19" s="38"/>
      <c r="LD19" s="38"/>
      <c r="LE19" s="38"/>
      <c r="LF19" s="38"/>
      <c r="LG19" s="38"/>
      <c r="LH19" s="39"/>
      <c r="LI19" s="38"/>
      <c r="LJ19" s="38"/>
      <c r="LK19" s="38"/>
      <c r="LL19" s="38"/>
      <c r="LM19" s="38"/>
      <c r="LN19" s="38"/>
      <c r="LO19" s="38"/>
      <c r="LP19" s="38"/>
      <c r="LQ19" s="39"/>
      <c r="LR19" s="39"/>
      <c r="LS19" s="88"/>
      <c r="LT19" s="38"/>
      <c r="LU19" s="38"/>
      <c r="LV19" s="38"/>
      <c r="LW19" s="38"/>
      <c r="LX19" s="38"/>
      <c r="LY19" s="38"/>
      <c r="LZ19" s="39"/>
      <c r="MA19" s="38"/>
      <c r="MB19" s="38"/>
      <c r="MC19" s="38"/>
      <c r="MD19" s="38"/>
      <c r="ME19" s="38"/>
      <c r="MF19" s="38"/>
      <c r="MG19" s="38"/>
      <c r="MH19" s="38"/>
      <c r="MI19" s="39"/>
      <c r="MJ19" s="39"/>
      <c r="MK19" s="88"/>
      <c r="ML19" s="38"/>
      <c r="MM19" s="38">
        <v>6385200</v>
      </c>
      <c r="MN19" s="38">
        <v>6065200</v>
      </c>
      <c r="MO19" s="38">
        <v>320000</v>
      </c>
      <c r="MP19" s="38">
        <v>6065200</v>
      </c>
      <c r="MQ19" s="38"/>
      <c r="MR19" s="39"/>
      <c r="MS19" s="38">
        <v>6385200</v>
      </c>
      <c r="MT19" s="38">
        <v>6065200</v>
      </c>
      <c r="MU19" s="38"/>
      <c r="MV19" s="38">
        <v>320000</v>
      </c>
      <c r="MW19" s="38">
        <v>5.01159</v>
      </c>
      <c r="MX19" s="38"/>
      <c r="MY19" s="38"/>
      <c r="MZ19" s="38">
        <v>6065200</v>
      </c>
      <c r="NA19" s="39"/>
      <c r="NB19" s="39">
        <v>6065200</v>
      </c>
      <c r="NC19" s="88">
        <v>6065200</v>
      </c>
      <c r="ND19" s="38"/>
      <c r="NE19" s="38"/>
      <c r="NF19" s="38"/>
      <c r="NG19" s="38"/>
      <c r="NH19" s="38"/>
      <c r="NI19" s="38"/>
      <c r="NJ19" s="39"/>
      <c r="NK19" s="38"/>
      <c r="NL19" s="38"/>
      <c r="NM19" s="38"/>
      <c r="NN19" s="38"/>
      <c r="NO19" s="38"/>
      <c r="NP19" s="38"/>
      <c r="NQ19" s="38"/>
      <c r="NR19" s="38"/>
      <c r="NS19" s="39"/>
      <c r="NT19" s="39"/>
      <c r="NU19" s="88"/>
      <c r="NV19" s="38"/>
      <c r="NW19" s="38"/>
      <c r="NX19" s="38"/>
      <c r="NY19" s="38"/>
      <c r="NZ19" s="38"/>
      <c r="OA19" s="38"/>
      <c r="OB19" s="39"/>
      <c r="OC19" s="38"/>
      <c r="OD19" s="38"/>
      <c r="OE19" s="38"/>
      <c r="OF19" s="38"/>
      <c r="OG19" s="38"/>
      <c r="OH19" s="38"/>
      <c r="OI19" s="38"/>
      <c r="OJ19" s="38"/>
      <c r="OK19" s="39"/>
      <c r="OL19" s="39"/>
      <c r="OM19" s="88"/>
      <c r="ON19" s="38"/>
      <c r="OO19" s="38">
        <v>273800</v>
      </c>
      <c r="OP19" s="38">
        <v>260100</v>
      </c>
      <c r="OQ19" s="38">
        <v>13700</v>
      </c>
      <c r="OR19" s="38">
        <v>260100</v>
      </c>
      <c r="OS19" s="38"/>
      <c r="OT19" s="39"/>
      <c r="OU19" s="38">
        <v>273800</v>
      </c>
      <c r="OV19" s="38">
        <v>260100</v>
      </c>
      <c r="OW19" s="38"/>
      <c r="OX19" s="38">
        <v>13700</v>
      </c>
      <c r="OY19" s="38">
        <v>5.0036500000000004</v>
      </c>
      <c r="OZ19" s="38"/>
      <c r="PA19" s="38"/>
      <c r="PB19" s="38">
        <v>260100</v>
      </c>
      <c r="PC19" s="39"/>
      <c r="PD19" s="39">
        <v>260100</v>
      </c>
      <c r="PE19" s="88">
        <v>260100</v>
      </c>
      <c r="PF19" s="38"/>
      <c r="PG19" s="38"/>
      <c r="PH19" s="38"/>
      <c r="PI19" s="38"/>
      <c r="PJ19" s="38"/>
      <c r="PK19" s="38"/>
      <c r="PL19" s="39"/>
      <c r="PM19" s="38"/>
      <c r="PN19" s="38"/>
      <c r="PO19" s="38"/>
      <c r="PP19" s="38"/>
      <c r="PQ19" s="38"/>
      <c r="PR19" s="38"/>
      <c r="PS19" s="38"/>
      <c r="PT19" s="38"/>
      <c r="PU19" s="39"/>
      <c r="PV19" s="39"/>
      <c r="PW19" s="88"/>
      <c r="PX19" s="38"/>
      <c r="PY19" s="38"/>
      <c r="PZ19" s="38"/>
      <c r="QA19" s="38"/>
      <c r="QB19" s="38"/>
      <c r="QC19" s="38"/>
      <c r="QD19" s="39"/>
      <c r="QE19" s="38"/>
      <c r="QF19" s="38"/>
      <c r="QG19" s="38"/>
      <c r="QH19" s="38"/>
      <c r="QI19" s="38"/>
      <c r="QJ19" s="38"/>
      <c r="QK19" s="38"/>
      <c r="QL19" s="38"/>
      <c r="QM19" s="39"/>
      <c r="QN19" s="39"/>
      <c r="QO19" s="88"/>
      <c r="QP19" s="38"/>
      <c r="QQ19" s="38">
        <v>92752800</v>
      </c>
      <c r="QR19" s="38">
        <v>88115100</v>
      </c>
      <c r="QS19" s="38">
        <v>4637700</v>
      </c>
      <c r="QT19" s="38">
        <v>88115100</v>
      </c>
      <c r="QU19" s="38"/>
      <c r="QV19" s="39"/>
      <c r="QW19" s="38">
        <v>92752800</v>
      </c>
      <c r="QX19" s="38">
        <v>88115100</v>
      </c>
      <c r="QY19" s="38"/>
      <c r="QZ19" s="38">
        <v>4637700</v>
      </c>
      <c r="RA19" s="38">
        <v>5.0000600000000004</v>
      </c>
      <c r="RB19" s="38"/>
      <c r="RC19" s="38"/>
      <c r="RD19" s="38">
        <v>88115100</v>
      </c>
      <c r="RE19" s="39"/>
      <c r="RF19" s="39">
        <v>88115100</v>
      </c>
      <c r="RG19" s="88">
        <v>88115100</v>
      </c>
      <c r="RH19" s="38"/>
      <c r="RI19" s="38"/>
      <c r="RJ19" s="38"/>
      <c r="RK19" s="38"/>
      <c r="RL19" s="38"/>
      <c r="RM19" s="38"/>
      <c r="RN19" s="39"/>
      <c r="RO19" s="38"/>
      <c r="RP19" s="38"/>
      <c r="RQ19" s="38"/>
      <c r="RR19" s="38"/>
      <c r="RS19" s="38"/>
      <c r="RT19" s="38"/>
      <c r="RU19" s="38"/>
      <c r="RV19" s="38"/>
      <c r="RW19" s="39"/>
      <c r="RX19" s="39">
        <v>0</v>
      </c>
      <c r="RY19" s="88"/>
      <c r="RZ19" s="38"/>
      <c r="SA19" s="38"/>
      <c r="SB19" s="38"/>
      <c r="SC19" s="38"/>
      <c r="SD19" s="38"/>
      <c r="SE19" s="38"/>
      <c r="SF19" s="39"/>
      <c r="SG19" s="38"/>
      <c r="SH19" s="38"/>
      <c r="SI19" s="38"/>
      <c r="SJ19" s="38"/>
      <c r="SK19" s="38"/>
      <c r="SL19" s="38"/>
      <c r="SM19" s="38"/>
      <c r="SN19" s="38"/>
      <c r="SO19" s="39"/>
      <c r="SP19" s="39">
        <v>0</v>
      </c>
      <c r="SQ19" s="88"/>
      <c r="SR19" s="38"/>
      <c r="SS19" s="38"/>
      <c r="ST19" s="38"/>
      <c r="SU19" s="38"/>
      <c r="SV19" s="38"/>
      <c r="SW19" s="38"/>
      <c r="SX19" s="39"/>
      <c r="SY19" s="38"/>
      <c r="SZ19" s="38"/>
      <c r="TA19" s="38"/>
      <c r="TB19" s="38"/>
      <c r="TC19" s="38"/>
      <c r="TD19" s="38"/>
      <c r="TE19" s="38"/>
      <c r="TF19" s="38"/>
      <c r="TG19" s="39"/>
      <c r="TH19" s="39"/>
      <c r="TI19" s="88"/>
      <c r="TJ19" s="38"/>
      <c r="TK19" s="38"/>
      <c r="TL19" s="38"/>
      <c r="TM19" s="38"/>
      <c r="TN19" s="38"/>
      <c r="TO19" s="38"/>
      <c r="TP19" s="39"/>
      <c r="TQ19" s="38"/>
      <c r="TR19" s="38"/>
      <c r="TS19" s="38"/>
      <c r="TT19" s="38"/>
      <c r="TU19" s="38"/>
      <c r="TV19" s="38"/>
      <c r="TW19" s="38"/>
      <c r="TX19" s="38"/>
      <c r="TY19" s="39"/>
      <c r="TZ19" s="39"/>
      <c r="UA19" s="88"/>
      <c r="UB19" s="38"/>
      <c r="UC19" s="38"/>
      <c r="UD19" s="38"/>
      <c r="UE19" s="38"/>
      <c r="UF19" s="38"/>
      <c r="UG19" s="38"/>
      <c r="UH19" s="39"/>
      <c r="UI19" s="38"/>
      <c r="UJ19" s="38"/>
      <c r="UK19" s="38"/>
      <c r="UL19" s="38"/>
      <c r="UM19" s="38"/>
      <c r="UN19" s="38"/>
      <c r="UO19" s="38"/>
      <c r="UP19" s="38"/>
      <c r="UQ19" s="39"/>
      <c r="UR19" s="39"/>
      <c r="US19" s="88"/>
      <c r="UT19" s="38"/>
      <c r="UU19" s="38"/>
      <c r="UV19" s="38"/>
      <c r="UW19" s="38"/>
      <c r="UX19" s="38"/>
      <c r="UY19" s="38"/>
      <c r="UZ19" s="39"/>
      <c r="VA19" s="38"/>
      <c r="VB19" s="38"/>
      <c r="VC19" s="38"/>
      <c r="VD19" s="38"/>
      <c r="VE19" s="38"/>
      <c r="VF19" s="38"/>
      <c r="VG19" s="38"/>
      <c r="VH19" s="38"/>
      <c r="VI19" s="39"/>
      <c r="VJ19" s="39"/>
      <c r="VK19" s="88"/>
      <c r="VL19" s="38"/>
      <c r="VM19" s="38"/>
      <c r="VN19" s="38"/>
      <c r="VO19" s="38"/>
      <c r="VP19" s="38"/>
      <c r="VQ19" s="38"/>
      <c r="VR19" s="39"/>
      <c r="VS19" s="38"/>
      <c r="VT19" s="38"/>
      <c r="VU19" s="38"/>
      <c r="VV19" s="38"/>
      <c r="VW19" s="38"/>
      <c r="VX19" s="38"/>
      <c r="VY19" s="38"/>
      <c r="VZ19" s="38"/>
      <c r="WA19" s="39"/>
      <c r="WB19" s="39"/>
      <c r="WC19" s="88"/>
      <c r="WD19" s="38"/>
      <c r="WE19" s="38"/>
      <c r="WF19" s="38"/>
      <c r="WG19" s="38"/>
      <c r="WH19" s="38"/>
      <c r="WI19" s="38"/>
      <c r="WJ19" s="39"/>
      <c r="WK19" s="38"/>
      <c r="WL19" s="38"/>
      <c r="WM19" s="38"/>
      <c r="WN19" s="38"/>
      <c r="WO19" s="38"/>
      <c r="WP19" s="38"/>
      <c r="WQ19" s="38"/>
      <c r="WR19" s="38"/>
      <c r="WS19" s="39"/>
      <c r="WT19" s="39"/>
      <c r="WU19" s="88"/>
      <c r="WV19" s="38"/>
      <c r="WW19" s="38"/>
      <c r="WX19" s="38"/>
      <c r="WY19" s="38"/>
      <c r="WZ19" s="38"/>
      <c r="XA19" s="38"/>
      <c r="XB19" s="39"/>
      <c r="XC19" s="38"/>
      <c r="XD19" s="38"/>
      <c r="XE19" s="38"/>
      <c r="XF19" s="38"/>
      <c r="XG19" s="38"/>
      <c r="XH19" s="38"/>
      <c r="XI19" s="38"/>
      <c r="XJ19" s="38"/>
      <c r="XK19" s="39"/>
      <c r="XL19" s="39"/>
      <c r="XM19" s="88"/>
      <c r="XN19" s="38"/>
      <c r="XO19" s="38"/>
      <c r="XP19" s="38"/>
      <c r="XQ19" s="38"/>
      <c r="XR19" s="38"/>
      <c r="XS19" s="38"/>
      <c r="XT19" s="39"/>
      <c r="XU19" s="38"/>
      <c r="XV19" s="38"/>
      <c r="XW19" s="38"/>
      <c r="XX19" s="38"/>
      <c r="XY19" s="38"/>
      <c r="XZ19" s="38"/>
      <c r="YA19" s="38"/>
      <c r="YB19" s="38"/>
      <c r="YC19" s="39"/>
      <c r="YD19" s="39"/>
      <c r="YE19" s="88"/>
      <c r="YF19" s="38"/>
      <c r="YG19" s="38"/>
      <c r="YH19" s="38"/>
      <c r="YI19" s="38"/>
      <c r="YJ19" s="38"/>
      <c r="YK19" s="38"/>
      <c r="YL19" s="39"/>
      <c r="YM19" s="38"/>
      <c r="YN19" s="38"/>
      <c r="YO19" s="38"/>
      <c r="YP19" s="38"/>
      <c r="YQ19" s="38"/>
      <c r="YR19" s="38"/>
      <c r="YS19" s="38"/>
      <c r="YT19" s="38"/>
      <c r="YU19" s="39"/>
      <c r="YV19" s="39"/>
      <c r="YW19" s="88"/>
      <c r="YX19" s="38"/>
      <c r="YY19" s="38"/>
      <c r="YZ19" s="38"/>
      <c r="ZA19" s="38"/>
      <c r="ZB19" s="38"/>
      <c r="ZC19" s="38"/>
      <c r="ZD19" s="39"/>
      <c r="ZE19" s="38"/>
      <c r="ZF19" s="38"/>
      <c r="ZG19" s="38"/>
      <c r="ZH19" s="38"/>
      <c r="ZI19" s="38"/>
      <c r="ZJ19" s="38"/>
      <c r="ZK19" s="38"/>
      <c r="ZL19" s="38"/>
      <c r="ZM19" s="39"/>
      <c r="ZN19" s="39"/>
      <c r="ZO19" s="88"/>
      <c r="ZP19" s="38"/>
      <c r="ZQ19" s="38">
        <v>47585300</v>
      </c>
      <c r="ZR19" s="38">
        <v>14468300</v>
      </c>
      <c r="ZS19" s="38">
        <v>33117000</v>
      </c>
      <c r="ZT19" s="38">
        <v>14468300</v>
      </c>
      <c r="ZU19" s="38"/>
      <c r="ZV19" s="39"/>
      <c r="ZW19" s="38">
        <v>47585300</v>
      </c>
      <c r="ZX19" s="38">
        <v>14468300</v>
      </c>
      <c r="ZY19" s="38"/>
      <c r="ZZ19" s="38">
        <v>33117000</v>
      </c>
      <c r="AAA19" s="38">
        <v>69.595020000000005</v>
      </c>
      <c r="AAB19" s="38"/>
      <c r="AAC19" s="38"/>
      <c r="AAD19" s="38">
        <v>14468300</v>
      </c>
      <c r="AAE19" s="39"/>
      <c r="AAF19" s="39">
        <v>14468300</v>
      </c>
      <c r="AAG19" s="88">
        <v>14468300</v>
      </c>
      <c r="AAH19" s="38"/>
      <c r="AAI19" s="38"/>
      <c r="AAJ19" s="38"/>
      <c r="AAK19" s="38"/>
      <c r="AAL19" s="38"/>
      <c r="AAM19" s="38"/>
      <c r="AAN19" s="39"/>
      <c r="AAO19" s="38"/>
      <c r="AAP19" s="38"/>
      <c r="AAQ19" s="38"/>
      <c r="AAR19" s="38"/>
      <c r="AAS19" s="38"/>
      <c r="AAT19" s="38"/>
      <c r="AAU19" s="38"/>
      <c r="AAV19" s="38"/>
      <c r="AAW19" s="39"/>
      <c r="AAX19" s="39"/>
      <c r="AAY19" s="88"/>
      <c r="AAZ19" s="38"/>
      <c r="ABA19" s="38">
        <v>77304800</v>
      </c>
      <c r="ABB19" s="38">
        <v>35810000</v>
      </c>
      <c r="ABC19" s="38">
        <v>41494800</v>
      </c>
      <c r="ABD19" s="38">
        <v>35810000</v>
      </c>
      <c r="ABE19" s="38"/>
      <c r="ABF19" s="39"/>
      <c r="ABG19" s="38">
        <v>74333800</v>
      </c>
      <c r="ABH19" s="38">
        <v>35810000</v>
      </c>
      <c r="ABI19" s="38"/>
      <c r="ABJ19" s="38">
        <v>38523800</v>
      </c>
      <c r="ABK19" s="38">
        <v>51.825409999999998</v>
      </c>
      <c r="ABL19" s="38"/>
      <c r="ABM19" s="38"/>
      <c r="ABN19" s="38">
        <v>35810000</v>
      </c>
      <c r="ABO19" s="39"/>
      <c r="ABP19" s="39">
        <v>35810000</v>
      </c>
      <c r="ABQ19" s="88">
        <v>35810000</v>
      </c>
      <c r="ABR19" s="38"/>
      <c r="ABS19" s="38"/>
      <c r="ABT19" s="38"/>
      <c r="ABU19" s="38"/>
      <c r="ABV19" s="38"/>
      <c r="ABW19" s="38"/>
      <c r="ABX19" s="39"/>
      <c r="ABY19" s="38"/>
      <c r="ABZ19" s="38"/>
      <c r="ACA19" s="38"/>
      <c r="ACB19" s="38"/>
      <c r="ACC19" s="38"/>
      <c r="ACD19" s="38"/>
      <c r="ACE19" s="38"/>
      <c r="ACF19" s="38"/>
      <c r="ACG19" s="39"/>
      <c r="ACH19" s="39"/>
      <c r="ACI19" s="88"/>
      <c r="ACJ19" s="38"/>
      <c r="ACK19" s="38"/>
      <c r="ACL19" s="38"/>
      <c r="ACM19" s="38"/>
      <c r="ACN19" s="38"/>
      <c r="ACO19" s="38"/>
      <c r="ACP19" s="39"/>
      <c r="ACQ19" s="38"/>
      <c r="ACR19" s="38"/>
      <c r="ACS19" s="38"/>
      <c r="ACT19" s="38"/>
      <c r="ACU19" s="38"/>
      <c r="ACV19" s="38"/>
      <c r="ACW19" s="38"/>
      <c r="ACX19" s="38"/>
      <c r="ACY19" s="39"/>
      <c r="ACZ19" s="39"/>
      <c r="ADA19" s="88"/>
      <c r="ADB19" s="38"/>
      <c r="ADC19" s="38"/>
      <c r="ADD19" s="38"/>
      <c r="ADE19" s="38"/>
      <c r="ADF19" s="38"/>
      <c r="ADG19" s="38"/>
      <c r="ADH19" s="39"/>
      <c r="ADI19" s="38"/>
      <c r="ADJ19" s="38"/>
      <c r="ADK19" s="38"/>
      <c r="ADL19" s="38"/>
      <c r="ADM19" s="38"/>
      <c r="ADN19" s="38"/>
      <c r="ADO19" s="38"/>
      <c r="ADP19" s="38"/>
      <c r="ADQ19" s="39"/>
      <c r="ADR19" s="39"/>
      <c r="ADS19" s="88"/>
      <c r="ADT19" s="38"/>
      <c r="ADU19" s="38">
        <v>72070000</v>
      </c>
      <c r="ADV19" s="38">
        <v>2070000</v>
      </c>
      <c r="ADW19" s="38">
        <v>70000000</v>
      </c>
      <c r="ADX19" s="38">
        <v>2070000</v>
      </c>
      <c r="ADY19" s="38"/>
      <c r="ADZ19" s="39"/>
      <c r="AEA19" s="38">
        <v>72070000</v>
      </c>
      <c r="AEB19" s="38">
        <v>2070000</v>
      </c>
      <c r="AEC19" s="38"/>
      <c r="AED19" s="38">
        <v>70000000</v>
      </c>
      <c r="AEE19" s="38">
        <v>97.127790000000005</v>
      </c>
      <c r="AEF19" s="38"/>
      <c r="AEG19" s="38"/>
      <c r="AEH19" s="38">
        <v>2070000</v>
      </c>
      <c r="AEI19" s="39"/>
      <c r="AEJ19" s="39">
        <v>2070000</v>
      </c>
      <c r="AEK19" s="88">
        <v>2070000</v>
      </c>
      <c r="AEL19" s="38"/>
      <c r="AEM19" s="38"/>
      <c r="AEN19" s="38"/>
      <c r="AEO19" s="38"/>
      <c r="AEP19" s="38"/>
      <c r="AEQ19" s="38"/>
      <c r="AER19" s="39"/>
      <c r="AES19" s="38"/>
      <c r="AET19" s="38"/>
      <c r="AEU19" s="38"/>
      <c r="AEV19" s="38"/>
      <c r="AEW19" s="38"/>
      <c r="AEX19" s="38"/>
      <c r="AEY19" s="38"/>
      <c r="AEZ19" s="38"/>
      <c r="AFA19" s="39"/>
      <c r="AFB19" s="39"/>
      <c r="AFC19" s="88"/>
      <c r="AFD19" s="38"/>
      <c r="AFE19" s="38">
        <v>9263000</v>
      </c>
      <c r="AFF19" s="38">
        <v>2750000</v>
      </c>
      <c r="AFG19" s="38">
        <v>6513000</v>
      </c>
      <c r="AFH19" s="38">
        <v>2750000</v>
      </c>
      <c r="AFI19" s="38"/>
      <c r="AFJ19" s="39"/>
      <c r="AFK19" s="38">
        <v>9263000</v>
      </c>
      <c r="AFL19" s="38">
        <v>2750000</v>
      </c>
      <c r="AFM19" s="38"/>
      <c r="AFN19" s="38">
        <v>6513000</v>
      </c>
      <c r="AFO19" s="38">
        <v>70.311989999999994</v>
      </c>
      <c r="AFP19" s="38"/>
      <c r="AFQ19" s="38"/>
      <c r="AFR19" s="38">
        <v>2750000</v>
      </c>
      <c r="AFS19" s="39"/>
      <c r="AFT19" s="39">
        <v>2750000</v>
      </c>
      <c r="AFU19" s="88">
        <v>2750000</v>
      </c>
      <c r="AFV19" s="38"/>
      <c r="AFW19" s="38"/>
      <c r="AFX19" s="38"/>
      <c r="AFY19" s="38"/>
      <c r="AFZ19" s="38"/>
      <c r="AGA19" s="38"/>
      <c r="AGB19" s="39"/>
      <c r="AGC19" s="38"/>
      <c r="AGD19" s="38"/>
      <c r="AGE19" s="38"/>
      <c r="AGF19" s="38"/>
      <c r="AGG19" s="38"/>
      <c r="AGH19" s="38"/>
      <c r="AGI19" s="38"/>
      <c r="AGJ19" s="38"/>
      <c r="AGK19" s="39"/>
      <c r="AGL19" s="39"/>
      <c r="AGM19" s="88"/>
      <c r="AGN19" s="38"/>
      <c r="AGO19" s="38"/>
      <c r="AGP19" s="38"/>
      <c r="AGQ19" s="38"/>
      <c r="AGR19" s="38"/>
      <c r="AGS19" s="38"/>
      <c r="AGT19" s="39"/>
      <c r="AGU19" s="38"/>
      <c r="AGV19" s="38"/>
      <c r="AGW19" s="38"/>
      <c r="AGX19" s="38"/>
      <c r="AGY19" s="38"/>
      <c r="AGZ19" s="38"/>
      <c r="AHA19" s="38"/>
      <c r="AHB19" s="38"/>
      <c r="AHC19" s="39"/>
      <c r="AHD19" s="39"/>
      <c r="AHE19" s="88"/>
      <c r="AHF19" s="38"/>
      <c r="AHG19" s="38"/>
      <c r="AHH19" s="38"/>
      <c r="AHI19" s="38"/>
      <c r="AHJ19" s="38"/>
      <c r="AHK19" s="38"/>
      <c r="AHL19" s="39"/>
      <c r="AHM19" s="38"/>
      <c r="AHN19" s="38"/>
      <c r="AHO19" s="38"/>
      <c r="AHP19" s="38"/>
      <c r="AHQ19" s="38"/>
      <c r="AHR19" s="38"/>
      <c r="AHS19" s="38"/>
      <c r="AHT19" s="38"/>
      <c r="AHU19" s="39"/>
      <c r="AHV19" s="39"/>
      <c r="AHW19" s="88"/>
      <c r="AHX19" s="38"/>
      <c r="AHY19" s="38">
        <v>990000</v>
      </c>
      <c r="AHZ19" s="38">
        <v>691600</v>
      </c>
      <c r="AIA19" s="38">
        <v>298400</v>
      </c>
      <c r="AIB19" s="38">
        <v>691600</v>
      </c>
      <c r="AIC19" s="38"/>
      <c r="AID19" s="39"/>
      <c r="AIE19" s="38">
        <v>990000</v>
      </c>
      <c r="AIF19" s="38">
        <v>691600</v>
      </c>
      <c r="AIG19" s="38"/>
      <c r="AIH19" s="38">
        <v>298400</v>
      </c>
      <c r="AII19" s="38">
        <v>30.14141</v>
      </c>
      <c r="AIJ19" s="38"/>
      <c r="AIK19" s="38"/>
      <c r="AIL19" s="38">
        <v>691600</v>
      </c>
      <c r="AIM19" s="39"/>
      <c r="AIN19" s="39">
        <v>691600</v>
      </c>
      <c r="AIO19" s="88">
        <v>691600</v>
      </c>
      <c r="AIP19" s="38"/>
      <c r="AIQ19" s="38"/>
      <c r="AIR19" s="38"/>
      <c r="AIS19" s="38"/>
      <c r="AIT19" s="38"/>
      <c r="AIU19" s="38"/>
      <c r="AIV19" s="39"/>
      <c r="AIW19" s="38"/>
      <c r="AIX19" s="38"/>
      <c r="AIY19" s="38"/>
      <c r="AIZ19" s="38"/>
      <c r="AJA19" s="38"/>
      <c r="AJB19" s="38"/>
      <c r="AJC19" s="38"/>
      <c r="AJD19" s="38"/>
      <c r="AJE19" s="39"/>
      <c r="AJF19" s="39"/>
      <c r="AJG19" s="88"/>
      <c r="AJH19" s="38"/>
      <c r="AJI19" s="38">
        <v>29750600</v>
      </c>
      <c r="AJJ19" s="38">
        <v>28263000</v>
      </c>
      <c r="AJK19" s="38">
        <v>1487600</v>
      </c>
      <c r="AJL19" s="38">
        <v>28263000</v>
      </c>
      <c r="AJM19" s="38"/>
      <c r="AJN19" s="39"/>
      <c r="AJO19" s="38">
        <v>29750600</v>
      </c>
      <c r="AJP19" s="38">
        <v>28263000</v>
      </c>
      <c r="AJQ19" s="38"/>
      <c r="AJR19" s="38">
        <v>1487600</v>
      </c>
      <c r="AJS19" s="38">
        <v>5.0002399999999998</v>
      </c>
      <c r="AJT19" s="38"/>
      <c r="AJU19" s="38"/>
      <c r="AJV19" s="38">
        <v>28263000</v>
      </c>
      <c r="AJW19" s="39"/>
      <c r="AJX19" s="39">
        <v>28263000</v>
      </c>
      <c r="AJY19" s="88">
        <v>28263000</v>
      </c>
      <c r="AJZ19" s="38"/>
      <c r="AKA19" s="38">
        <v>20020000</v>
      </c>
      <c r="AKB19" s="38">
        <v>19019000</v>
      </c>
      <c r="AKC19" s="38">
        <v>1001000</v>
      </c>
      <c r="AKD19" s="38">
        <v>19019000</v>
      </c>
      <c r="AKE19" s="38"/>
      <c r="AKF19" s="39"/>
      <c r="AKG19" s="38">
        <v>20020000</v>
      </c>
      <c r="AKH19" s="38">
        <v>19019000</v>
      </c>
      <c r="AKI19" s="38"/>
      <c r="AKJ19" s="38">
        <v>1001000</v>
      </c>
      <c r="AKK19" s="38">
        <v>5</v>
      </c>
      <c r="AKL19" s="38"/>
      <c r="AKM19" s="38"/>
      <c r="AKN19" s="38">
        <v>19019000</v>
      </c>
      <c r="AKO19" s="39"/>
      <c r="AKP19" s="39">
        <v>19019000</v>
      </c>
      <c r="AKQ19" s="88">
        <v>19019000</v>
      </c>
      <c r="AKR19" s="38"/>
      <c r="AKS19" s="38"/>
      <c r="AKT19" s="38"/>
      <c r="AKU19" s="38"/>
      <c r="AKV19" s="38"/>
      <c r="AKW19" s="38"/>
      <c r="AKX19" s="39"/>
      <c r="AKY19" s="38"/>
      <c r="AKZ19" s="38"/>
      <c r="ALA19" s="38"/>
      <c r="ALB19" s="38"/>
      <c r="ALC19" s="38"/>
      <c r="ALD19" s="38"/>
      <c r="ALE19" s="38"/>
      <c r="ALF19" s="38"/>
      <c r="ALG19" s="39"/>
      <c r="ALH19" s="39"/>
      <c r="ALI19" s="88"/>
      <c r="ALJ19" s="38"/>
      <c r="ALK19" s="38"/>
      <c r="ALL19" s="38"/>
      <c r="ALM19" s="38"/>
      <c r="ALN19" s="38"/>
      <c r="ALO19" s="38"/>
      <c r="ALP19" s="39"/>
      <c r="ALQ19" s="38"/>
      <c r="ALR19" s="38"/>
      <c r="ALS19" s="38"/>
      <c r="ALT19" s="38"/>
      <c r="ALU19" s="38"/>
      <c r="ALV19" s="38"/>
      <c r="ALW19" s="38"/>
      <c r="ALX19" s="38"/>
      <c r="ALY19" s="39"/>
      <c r="ALZ19" s="39"/>
      <c r="AMA19" s="88"/>
      <c r="AMB19" s="38"/>
      <c r="AMC19" s="38">
        <v>2563500</v>
      </c>
      <c r="AMD19" s="38">
        <v>2435300</v>
      </c>
      <c r="AME19" s="38">
        <v>128200</v>
      </c>
      <c r="AMF19" s="38">
        <v>2435219</v>
      </c>
      <c r="AMG19" s="38"/>
      <c r="AMH19" s="39"/>
      <c r="AMI19" s="38">
        <v>2563389</v>
      </c>
      <c r="AMJ19" s="38">
        <v>2435219</v>
      </c>
      <c r="AMK19" s="38"/>
      <c r="AML19" s="38">
        <v>128170</v>
      </c>
      <c r="AMM19" s="38">
        <v>5.0000200000000001</v>
      </c>
      <c r="AMN19" s="38"/>
      <c r="AMO19" s="38"/>
      <c r="AMP19" s="38">
        <v>2435219</v>
      </c>
      <c r="AMQ19" s="39"/>
      <c r="AMR19" s="39">
        <v>2435300</v>
      </c>
      <c r="AMS19" s="88">
        <v>2435300</v>
      </c>
      <c r="AMT19" s="38"/>
      <c r="AMU19" s="38"/>
      <c r="AMV19" s="38"/>
      <c r="AMW19" s="38"/>
      <c r="AMX19" s="38"/>
      <c r="AMY19" s="38"/>
      <c r="AMZ19" s="39"/>
      <c r="ANA19" s="38"/>
      <c r="ANB19" s="38"/>
      <c r="ANC19" s="38"/>
      <c r="AND19" s="38"/>
      <c r="ANE19" s="38"/>
      <c r="ANF19" s="38"/>
      <c r="ANG19" s="38"/>
      <c r="ANH19" s="38"/>
      <c r="ANI19" s="39"/>
      <c r="ANJ19" s="39"/>
      <c r="ANK19" s="88"/>
    </row>
    <row r="20" spans="1:1051" x14ac:dyDescent="0.25">
      <c r="A20" s="8" t="s">
        <v>17</v>
      </c>
      <c r="B20" s="11" t="s">
        <v>18</v>
      </c>
      <c r="C20" s="13" t="s">
        <v>19</v>
      </c>
      <c r="F20" s="39"/>
      <c r="G20" s="38"/>
      <c r="H20" s="38"/>
      <c r="I20" s="38">
        <v>67301500</v>
      </c>
      <c r="J20" s="38">
        <v>62007500</v>
      </c>
      <c r="K20" s="38">
        <v>5294000</v>
      </c>
      <c r="L20" s="38">
        <v>62007500</v>
      </c>
      <c r="M20" s="38"/>
      <c r="N20" s="39"/>
      <c r="O20" s="38">
        <v>66848320</v>
      </c>
      <c r="P20" s="38">
        <v>62007500</v>
      </c>
      <c r="Q20" s="38"/>
      <c r="R20" s="38">
        <v>4840820</v>
      </c>
      <c r="S20" s="38">
        <v>7.2415000000000003</v>
      </c>
      <c r="T20" s="38"/>
      <c r="U20" s="38"/>
      <c r="V20" s="38">
        <v>62007500</v>
      </c>
      <c r="W20" s="39"/>
      <c r="X20" s="39">
        <v>62007500</v>
      </c>
      <c r="Y20" s="88">
        <v>62007500</v>
      </c>
      <c r="Z20" s="38"/>
      <c r="AA20" s="38">
        <v>832905800</v>
      </c>
      <c r="AB20" s="38">
        <v>780274200</v>
      </c>
      <c r="AC20" s="38">
        <v>52631600</v>
      </c>
      <c r="AD20" s="38">
        <v>780274200</v>
      </c>
      <c r="AE20" s="38"/>
      <c r="AF20" s="39"/>
      <c r="AG20" s="38">
        <v>832905800</v>
      </c>
      <c r="AH20" s="38">
        <v>780274200</v>
      </c>
      <c r="AI20" s="38"/>
      <c r="AJ20" s="38">
        <v>52631600</v>
      </c>
      <c r="AK20" s="38">
        <v>6.3190299999999997</v>
      </c>
      <c r="AL20" s="38"/>
      <c r="AM20" s="38"/>
      <c r="AN20" s="38">
        <v>780274200</v>
      </c>
      <c r="AO20" s="39"/>
      <c r="AP20" s="39">
        <v>780274200</v>
      </c>
      <c r="AQ20" s="88">
        <v>780274200</v>
      </c>
      <c r="AR20" s="38"/>
      <c r="AS20" s="38">
        <v>700548800</v>
      </c>
      <c r="AT20" s="38">
        <v>567111700</v>
      </c>
      <c r="AU20" s="38">
        <v>133437100</v>
      </c>
      <c r="AV20" s="38">
        <v>567111700</v>
      </c>
      <c r="AW20" s="38"/>
      <c r="AX20" s="39"/>
      <c r="AY20" s="38">
        <v>699600797</v>
      </c>
      <c r="AZ20" s="38">
        <v>566163697</v>
      </c>
      <c r="BA20" s="38"/>
      <c r="BB20" s="38">
        <v>133437100</v>
      </c>
      <c r="BC20" s="38">
        <v>19.073319999999999</v>
      </c>
      <c r="BD20" s="38"/>
      <c r="BE20" s="38">
        <v>948003</v>
      </c>
      <c r="BF20" s="38">
        <v>566163697</v>
      </c>
      <c r="BG20" s="39"/>
      <c r="BH20" s="39">
        <v>567111700</v>
      </c>
      <c r="BI20" s="88">
        <v>567111700</v>
      </c>
      <c r="BJ20" s="38"/>
      <c r="BK20" s="38">
        <v>1473235600</v>
      </c>
      <c r="BL20" s="38">
        <v>1012328500</v>
      </c>
      <c r="BM20" s="38">
        <v>460907100</v>
      </c>
      <c r="BN20" s="38">
        <v>1012328500</v>
      </c>
      <c r="BO20" s="38"/>
      <c r="BP20" s="39"/>
      <c r="BQ20" s="38">
        <v>1473235600</v>
      </c>
      <c r="BR20" s="38">
        <v>1012328500</v>
      </c>
      <c r="BS20" s="38"/>
      <c r="BT20" s="38">
        <v>460907100</v>
      </c>
      <c r="BU20" s="38">
        <v>31.285360000000001</v>
      </c>
      <c r="BV20" s="38"/>
      <c r="BW20" s="38"/>
      <c r="BX20" s="38">
        <v>1012328500</v>
      </c>
      <c r="BY20" s="39"/>
      <c r="BZ20" s="39">
        <v>1012328500</v>
      </c>
      <c r="CA20" s="88">
        <v>1012328500</v>
      </c>
      <c r="CB20" s="38"/>
      <c r="CC20" s="38">
        <v>846055400</v>
      </c>
      <c r="CD20" s="38">
        <v>620000000</v>
      </c>
      <c r="CE20" s="38">
        <v>226055400</v>
      </c>
      <c r="CF20" s="38">
        <v>620000000</v>
      </c>
      <c r="CG20" s="38"/>
      <c r="CH20" s="39"/>
      <c r="CI20" s="38">
        <v>846055400</v>
      </c>
      <c r="CJ20" s="38">
        <v>620000000</v>
      </c>
      <c r="CK20" s="38"/>
      <c r="CL20" s="38">
        <v>226055400</v>
      </c>
      <c r="CM20" s="38">
        <v>26.71875</v>
      </c>
      <c r="CN20" s="38"/>
      <c r="CO20" s="38"/>
      <c r="CP20" s="38">
        <v>620000000</v>
      </c>
      <c r="CQ20" s="39"/>
      <c r="CR20" s="39">
        <v>620000000</v>
      </c>
      <c r="CS20" s="88">
        <v>620000000</v>
      </c>
      <c r="CT20" s="38"/>
      <c r="CU20" s="38">
        <v>13831500</v>
      </c>
      <c r="CV20" s="38">
        <v>11479500</v>
      </c>
      <c r="CW20" s="38">
        <v>2352000</v>
      </c>
      <c r="CX20" s="38">
        <v>11479500</v>
      </c>
      <c r="CY20" s="38"/>
      <c r="CZ20" s="39"/>
      <c r="DA20" s="38">
        <v>13831500</v>
      </c>
      <c r="DB20" s="38">
        <v>11479500</v>
      </c>
      <c r="DC20" s="38"/>
      <c r="DD20" s="38">
        <v>2352000</v>
      </c>
      <c r="DE20" s="38">
        <v>17.004660000000001</v>
      </c>
      <c r="DF20" s="38"/>
      <c r="DG20" s="38"/>
      <c r="DH20" s="38">
        <v>11479500</v>
      </c>
      <c r="DI20" s="39"/>
      <c r="DJ20" s="39">
        <v>11479500</v>
      </c>
      <c r="DK20" s="88">
        <v>11479500</v>
      </c>
      <c r="DL20" s="38"/>
      <c r="DM20" s="38">
        <v>919259500</v>
      </c>
      <c r="DN20" s="38">
        <v>665259500</v>
      </c>
      <c r="DO20" s="38">
        <v>254000000</v>
      </c>
      <c r="DP20" s="38">
        <v>665259500</v>
      </c>
      <c r="DQ20" s="38">
        <v>589</v>
      </c>
      <c r="DR20" s="39"/>
      <c r="DS20" s="38">
        <v>919259500</v>
      </c>
      <c r="DT20" s="38">
        <v>665259500</v>
      </c>
      <c r="DU20" s="38"/>
      <c r="DV20" s="38">
        <v>254000000</v>
      </c>
      <c r="DW20" s="38">
        <v>27.630939999999999</v>
      </c>
      <c r="DX20" s="38">
        <v>589</v>
      </c>
      <c r="DY20" s="38"/>
      <c r="DZ20" s="38">
        <v>665259500</v>
      </c>
      <c r="EA20" s="39"/>
      <c r="EB20" s="39">
        <v>665259500</v>
      </c>
      <c r="EC20" s="88">
        <v>665259500</v>
      </c>
      <c r="ED20" s="38"/>
      <c r="EE20" s="38">
        <v>168657000</v>
      </c>
      <c r="EF20" s="38">
        <v>147604300</v>
      </c>
      <c r="EG20" s="38">
        <v>21052700</v>
      </c>
      <c r="EH20" s="38">
        <v>147604300</v>
      </c>
      <c r="EI20" s="38"/>
      <c r="EJ20" s="39"/>
      <c r="EK20" s="38">
        <v>164969012</v>
      </c>
      <c r="EL20" s="38">
        <v>147604300</v>
      </c>
      <c r="EM20" s="38"/>
      <c r="EN20" s="38">
        <v>17364712</v>
      </c>
      <c r="EO20" s="38">
        <v>10.52604</v>
      </c>
      <c r="EP20" s="38"/>
      <c r="EQ20" s="38"/>
      <c r="ER20" s="38">
        <v>147604300</v>
      </c>
      <c r="ES20" s="39"/>
      <c r="ET20" s="39">
        <v>147604300</v>
      </c>
      <c r="EU20" s="88">
        <v>147604300</v>
      </c>
      <c r="EV20" s="38"/>
      <c r="EW20" s="38">
        <v>54311700</v>
      </c>
      <c r="EX20" s="38">
        <v>50416400</v>
      </c>
      <c r="EY20" s="38">
        <v>3895300</v>
      </c>
      <c r="EZ20" s="38">
        <v>50416400</v>
      </c>
      <c r="FA20" s="38"/>
      <c r="FB20" s="39"/>
      <c r="FC20" s="38">
        <v>54310941</v>
      </c>
      <c r="FD20" s="38">
        <v>50416400</v>
      </c>
      <c r="FE20" s="38"/>
      <c r="FF20" s="38">
        <v>3894541</v>
      </c>
      <c r="FG20" s="38">
        <v>7.17082</v>
      </c>
      <c r="FH20" s="38"/>
      <c r="FI20" s="38"/>
      <c r="FJ20" s="38">
        <v>50416400</v>
      </c>
      <c r="FK20" s="39"/>
      <c r="FL20" s="39">
        <v>50416400</v>
      </c>
      <c r="FM20" s="88">
        <v>50416400</v>
      </c>
      <c r="FN20" s="38"/>
      <c r="FO20" s="38"/>
      <c r="FP20" s="38"/>
      <c r="FQ20" s="38"/>
      <c r="FR20" s="38"/>
      <c r="FS20" s="38"/>
      <c r="FT20" s="39"/>
      <c r="FU20" s="38"/>
      <c r="FV20" s="38"/>
      <c r="FW20" s="38"/>
      <c r="FX20" s="38"/>
      <c r="FY20" s="38"/>
      <c r="FZ20" s="38"/>
      <c r="GA20" s="38"/>
      <c r="GB20" s="38"/>
      <c r="GC20" s="39"/>
      <c r="GD20" s="39"/>
      <c r="GE20" s="88"/>
      <c r="GF20" s="38"/>
      <c r="GG20" s="38"/>
      <c r="GH20" s="38"/>
      <c r="GI20" s="38"/>
      <c r="GJ20" s="38"/>
      <c r="GK20" s="38"/>
      <c r="GL20" s="39"/>
      <c r="GM20" s="38"/>
      <c r="GN20" s="38"/>
      <c r="GO20" s="38"/>
      <c r="GP20" s="38"/>
      <c r="GQ20" s="38"/>
      <c r="GR20" s="38"/>
      <c r="GS20" s="38"/>
      <c r="GT20" s="38"/>
      <c r="GU20" s="39"/>
      <c r="GV20" s="39"/>
      <c r="GW20" s="88"/>
      <c r="GX20" s="38"/>
      <c r="GY20" s="38">
        <v>26363200</v>
      </c>
      <c r="GZ20" s="38">
        <v>11731800</v>
      </c>
      <c r="HA20" s="38">
        <v>14631400</v>
      </c>
      <c r="HB20" s="38">
        <v>11731800</v>
      </c>
      <c r="HC20" s="38"/>
      <c r="HD20" s="39"/>
      <c r="HE20" s="38">
        <v>26363200</v>
      </c>
      <c r="HF20" s="38">
        <v>11731800</v>
      </c>
      <c r="HG20" s="38"/>
      <c r="HH20" s="38">
        <v>14631400</v>
      </c>
      <c r="HI20" s="38">
        <v>55.49933</v>
      </c>
      <c r="HJ20" s="38"/>
      <c r="HK20" s="38"/>
      <c r="HL20" s="38">
        <v>11731800</v>
      </c>
      <c r="HM20" s="39"/>
      <c r="HN20" s="39">
        <v>11731800</v>
      </c>
      <c r="HO20" s="88">
        <v>11731800</v>
      </c>
      <c r="HP20" s="38"/>
      <c r="HQ20" s="38"/>
      <c r="HR20" s="38"/>
      <c r="HS20" s="38"/>
      <c r="HT20" s="38"/>
      <c r="HU20" s="38"/>
      <c r="HV20" s="39"/>
      <c r="HW20" s="38"/>
      <c r="HX20" s="38"/>
      <c r="HY20" s="38"/>
      <c r="HZ20" s="38"/>
      <c r="IA20" s="38"/>
      <c r="IB20" s="38"/>
      <c r="IC20" s="38"/>
      <c r="ID20" s="38"/>
      <c r="IE20" s="39"/>
      <c r="IF20" s="39"/>
      <c r="IG20" s="88"/>
      <c r="IH20" s="38"/>
      <c r="II20" s="38">
        <v>15892000</v>
      </c>
      <c r="IJ20" s="38">
        <v>13475000</v>
      </c>
      <c r="IK20" s="38">
        <v>2417000</v>
      </c>
      <c r="IL20" s="38">
        <v>13475000</v>
      </c>
      <c r="IM20" s="38"/>
      <c r="IN20" s="39"/>
      <c r="IO20" s="38">
        <v>15891943</v>
      </c>
      <c r="IP20" s="38">
        <v>13475000</v>
      </c>
      <c r="IQ20" s="38"/>
      <c r="IR20" s="38">
        <v>2416943</v>
      </c>
      <c r="IS20" s="38">
        <v>15.20861</v>
      </c>
      <c r="IT20" s="38"/>
      <c r="IU20" s="38"/>
      <c r="IV20" s="38">
        <v>13475000</v>
      </c>
      <c r="IW20" s="39"/>
      <c r="IX20" s="39">
        <v>13475000</v>
      </c>
      <c r="IY20" s="88">
        <v>13475000</v>
      </c>
      <c r="IZ20" s="38"/>
      <c r="JA20" s="38">
        <v>287463200</v>
      </c>
      <c r="JB20" s="38">
        <v>73279200</v>
      </c>
      <c r="JC20" s="38">
        <v>214184000</v>
      </c>
      <c r="JD20" s="38">
        <v>73279200</v>
      </c>
      <c r="JE20" s="38"/>
      <c r="JF20" s="39"/>
      <c r="JG20" s="38">
        <v>287463200</v>
      </c>
      <c r="JH20" s="38">
        <v>73279200</v>
      </c>
      <c r="JI20" s="38"/>
      <c r="JJ20" s="38">
        <v>214184000</v>
      </c>
      <c r="JK20" s="38">
        <v>74.508319999999998</v>
      </c>
      <c r="JL20" s="38"/>
      <c r="JM20" s="38"/>
      <c r="JN20" s="38">
        <v>73279200</v>
      </c>
      <c r="JO20" s="39"/>
      <c r="JP20" s="39">
        <v>73279200</v>
      </c>
      <c r="JQ20" s="88">
        <v>73279200</v>
      </c>
      <c r="JR20" s="38"/>
      <c r="JS20" s="38">
        <v>433363600</v>
      </c>
      <c r="JT20" s="38">
        <v>372305600</v>
      </c>
      <c r="JU20" s="38">
        <v>61058000</v>
      </c>
      <c r="JV20" s="38">
        <v>372305600</v>
      </c>
      <c r="JW20" s="38"/>
      <c r="JX20" s="39"/>
      <c r="JY20" s="38">
        <v>433363600</v>
      </c>
      <c r="JZ20" s="38">
        <v>372305600</v>
      </c>
      <c r="KA20" s="38"/>
      <c r="KB20" s="38">
        <v>61058000</v>
      </c>
      <c r="KC20" s="38">
        <v>14.089320000000001</v>
      </c>
      <c r="KD20" s="38"/>
      <c r="KE20" s="38"/>
      <c r="KF20" s="38">
        <v>372305600</v>
      </c>
      <c r="KG20" s="39"/>
      <c r="KH20" s="39">
        <v>372305600</v>
      </c>
      <c r="KI20" s="88">
        <v>372305600</v>
      </c>
      <c r="KJ20" s="38"/>
      <c r="KK20" s="38"/>
      <c r="KL20" s="38"/>
      <c r="KM20" s="38"/>
      <c r="KN20" s="38"/>
      <c r="KO20" s="38"/>
      <c r="KP20" s="39"/>
      <c r="KQ20" s="38"/>
      <c r="KR20" s="38"/>
      <c r="KS20" s="38"/>
      <c r="KT20" s="38"/>
      <c r="KU20" s="38"/>
      <c r="KV20" s="38"/>
      <c r="KW20" s="38"/>
      <c r="KX20" s="38"/>
      <c r="KY20" s="39"/>
      <c r="KZ20" s="39"/>
      <c r="LA20" s="88"/>
      <c r="LB20" s="38"/>
      <c r="LC20" s="38">
        <v>3285700</v>
      </c>
      <c r="LD20" s="38">
        <v>2835500</v>
      </c>
      <c r="LE20" s="38">
        <v>450200</v>
      </c>
      <c r="LF20" s="38">
        <v>2826930</v>
      </c>
      <c r="LG20" s="38"/>
      <c r="LH20" s="39"/>
      <c r="LI20" s="38">
        <v>3275893</v>
      </c>
      <c r="LJ20" s="38">
        <v>2826930</v>
      </c>
      <c r="LK20" s="38"/>
      <c r="LL20" s="38">
        <v>448963</v>
      </c>
      <c r="LM20" s="38">
        <v>13.70506</v>
      </c>
      <c r="LN20" s="38"/>
      <c r="LO20" s="38">
        <v>0</v>
      </c>
      <c r="LP20" s="38">
        <v>2826930</v>
      </c>
      <c r="LQ20" s="39"/>
      <c r="LR20" s="39">
        <v>2835500</v>
      </c>
      <c r="LS20" s="88">
        <v>2835500</v>
      </c>
      <c r="LT20" s="38"/>
      <c r="LU20" s="38"/>
      <c r="LV20" s="38"/>
      <c r="LW20" s="38"/>
      <c r="LX20" s="38"/>
      <c r="LY20" s="38"/>
      <c r="LZ20" s="39"/>
      <c r="MA20" s="38"/>
      <c r="MB20" s="38"/>
      <c r="MC20" s="38"/>
      <c r="MD20" s="38"/>
      <c r="ME20" s="38"/>
      <c r="MF20" s="38"/>
      <c r="MG20" s="38"/>
      <c r="MH20" s="38"/>
      <c r="MI20" s="39"/>
      <c r="MJ20" s="39">
        <v>0</v>
      </c>
      <c r="MK20" s="88"/>
      <c r="ML20" s="38"/>
      <c r="MM20" s="38">
        <v>94173800</v>
      </c>
      <c r="MN20" s="38">
        <v>80096800</v>
      </c>
      <c r="MO20" s="38">
        <v>14077000</v>
      </c>
      <c r="MP20" s="38">
        <v>80096800</v>
      </c>
      <c r="MQ20" s="38">
        <v>1410000</v>
      </c>
      <c r="MR20" s="39"/>
      <c r="MS20" s="38">
        <v>92870688</v>
      </c>
      <c r="MT20" s="38">
        <v>80096800</v>
      </c>
      <c r="MU20" s="38"/>
      <c r="MV20" s="38">
        <v>12773888</v>
      </c>
      <c r="MW20" s="38">
        <v>13.754490000000001</v>
      </c>
      <c r="MX20" s="38">
        <v>1410000</v>
      </c>
      <c r="MY20" s="38"/>
      <c r="MZ20" s="38">
        <v>80096800</v>
      </c>
      <c r="NA20" s="39"/>
      <c r="NB20" s="39">
        <v>80096800</v>
      </c>
      <c r="NC20" s="88">
        <v>80096800</v>
      </c>
      <c r="ND20" s="38"/>
      <c r="NE20" s="38"/>
      <c r="NF20" s="38"/>
      <c r="NG20" s="38"/>
      <c r="NH20" s="38"/>
      <c r="NI20" s="38"/>
      <c r="NJ20" s="39"/>
      <c r="NK20" s="38"/>
      <c r="NL20" s="38"/>
      <c r="NM20" s="38"/>
      <c r="NN20" s="38"/>
      <c r="NO20" s="38"/>
      <c r="NP20" s="38"/>
      <c r="NQ20" s="38"/>
      <c r="NR20" s="38"/>
      <c r="NS20" s="39"/>
      <c r="NT20" s="39"/>
      <c r="NU20" s="88"/>
      <c r="NV20" s="38"/>
      <c r="NW20" s="38">
        <v>2455200</v>
      </c>
      <c r="NX20" s="38">
        <v>2118800</v>
      </c>
      <c r="NY20" s="38">
        <v>336400</v>
      </c>
      <c r="NZ20" s="38">
        <v>2118800</v>
      </c>
      <c r="OA20" s="38"/>
      <c r="OB20" s="39"/>
      <c r="OC20" s="38">
        <v>2450371</v>
      </c>
      <c r="OD20" s="38">
        <v>2118800</v>
      </c>
      <c r="OE20" s="38"/>
      <c r="OF20" s="38">
        <v>331571</v>
      </c>
      <c r="OG20" s="38">
        <v>13.531459999999999</v>
      </c>
      <c r="OH20" s="38"/>
      <c r="OI20" s="38"/>
      <c r="OJ20" s="38">
        <v>2118800</v>
      </c>
      <c r="OK20" s="39"/>
      <c r="OL20" s="39">
        <v>2118800</v>
      </c>
      <c r="OM20" s="88">
        <v>2118800</v>
      </c>
      <c r="ON20" s="38"/>
      <c r="OO20" s="38">
        <v>216572600</v>
      </c>
      <c r="OP20" s="38">
        <v>186900300</v>
      </c>
      <c r="OQ20" s="38">
        <v>29672300</v>
      </c>
      <c r="OR20" s="38">
        <v>186900300</v>
      </c>
      <c r="OS20" s="38"/>
      <c r="OT20" s="39"/>
      <c r="OU20" s="38">
        <v>216572562</v>
      </c>
      <c r="OV20" s="38">
        <v>186900300</v>
      </c>
      <c r="OW20" s="38"/>
      <c r="OX20" s="38">
        <v>29672262</v>
      </c>
      <c r="OY20" s="38">
        <v>13.700839999999999</v>
      </c>
      <c r="OZ20" s="38"/>
      <c r="PA20" s="38"/>
      <c r="PB20" s="38">
        <v>186900300</v>
      </c>
      <c r="PC20" s="39"/>
      <c r="PD20" s="39">
        <v>186900300</v>
      </c>
      <c r="PE20" s="88">
        <v>186900300</v>
      </c>
      <c r="PF20" s="38"/>
      <c r="PG20" s="38"/>
      <c r="PH20" s="38"/>
      <c r="PI20" s="38"/>
      <c r="PJ20" s="38"/>
      <c r="PK20" s="38"/>
      <c r="PL20" s="39"/>
      <c r="PM20" s="38"/>
      <c r="PN20" s="38"/>
      <c r="PO20" s="38"/>
      <c r="PP20" s="38"/>
      <c r="PQ20" s="38"/>
      <c r="PR20" s="38"/>
      <c r="PS20" s="38"/>
      <c r="PT20" s="38"/>
      <c r="PU20" s="39"/>
      <c r="PV20" s="39"/>
      <c r="PW20" s="88"/>
      <c r="PX20" s="38"/>
      <c r="PY20" s="38"/>
      <c r="PZ20" s="38"/>
      <c r="QA20" s="38"/>
      <c r="QB20" s="38"/>
      <c r="QC20" s="38"/>
      <c r="QD20" s="39"/>
      <c r="QE20" s="38"/>
      <c r="QF20" s="38"/>
      <c r="QG20" s="38"/>
      <c r="QH20" s="38"/>
      <c r="QI20" s="38"/>
      <c r="QJ20" s="38"/>
      <c r="QK20" s="38"/>
      <c r="QL20" s="38"/>
      <c r="QM20" s="39"/>
      <c r="QN20" s="39"/>
      <c r="QO20" s="88"/>
      <c r="QP20" s="38"/>
      <c r="QQ20" s="38">
        <v>1009627200</v>
      </c>
      <c r="QR20" s="38">
        <v>871308200</v>
      </c>
      <c r="QS20" s="38">
        <v>138319000</v>
      </c>
      <c r="QT20" s="38">
        <v>871288478.89999998</v>
      </c>
      <c r="QU20" s="38"/>
      <c r="QV20" s="39"/>
      <c r="QW20" s="38">
        <v>1009434963.53</v>
      </c>
      <c r="QX20" s="38">
        <v>871258770.89999998</v>
      </c>
      <c r="QY20" s="38"/>
      <c r="QZ20" s="38">
        <v>138176192.63</v>
      </c>
      <c r="RA20" s="38">
        <v>13.688470000000001</v>
      </c>
      <c r="RB20" s="38"/>
      <c r="RC20" s="38">
        <v>29708</v>
      </c>
      <c r="RD20" s="38">
        <v>871258770.89999998</v>
      </c>
      <c r="RE20" s="39"/>
      <c r="RF20" s="39">
        <v>871308200</v>
      </c>
      <c r="RG20" s="88">
        <v>871308200</v>
      </c>
      <c r="RH20" s="38"/>
      <c r="RI20" s="38">
        <v>214688400</v>
      </c>
      <c r="RJ20" s="38">
        <v>201961200</v>
      </c>
      <c r="RK20" s="38">
        <v>12727200</v>
      </c>
      <c r="RL20" s="38">
        <v>201961200</v>
      </c>
      <c r="RM20" s="38"/>
      <c r="RN20" s="39"/>
      <c r="RO20" s="38">
        <v>214688326.24000001</v>
      </c>
      <c r="RP20" s="38">
        <v>201961200</v>
      </c>
      <c r="RQ20" s="38"/>
      <c r="RR20" s="38">
        <v>12727126.24</v>
      </c>
      <c r="RS20" s="38">
        <v>5.9281899999999998</v>
      </c>
      <c r="RT20" s="38"/>
      <c r="RU20" s="38"/>
      <c r="RV20" s="38">
        <v>201961200</v>
      </c>
      <c r="RW20" s="39"/>
      <c r="RX20" s="39">
        <v>201961200</v>
      </c>
      <c r="RY20" s="88">
        <v>201961200</v>
      </c>
      <c r="RZ20" s="38"/>
      <c r="SA20" s="38">
        <v>13017300</v>
      </c>
      <c r="SB20" s="38">
        <v>12345700</v>
      </c>
      <c r="SC20" s="38">
        <v>671600</v>
      </c>
      <c r="SD20" s="38">
        <v>12345700</v>
      </c>
      <c r="SE20" s="38"/>
      <c r="SF20" s="39"/>
      <c r="SG20" s="38">
        <v>13017266.85</v>
      </c>
      <c r="SH20" s="38">
        <v>12345700</v>
      </c>
      <c r="SI20" s="38"/>
      <c r="SJ20" s="38">
        <v>671566.85</v>
      </c>
      <c r="SK20" s="38">
        <v>5.1590499999999997</v>
      </c>
      <c r="SL20" s="38"/>
      <c r="SM20" s="38"/>
      <c r="SN20" s="38">
        <v>12345700</v>
      </c>
      <c r="SO20" s="39"/>
      <c r="SP20" s="39">
        <v>12345700</v>
      </c>
      <c r="SQ20" s="88">
        <v>12345700</v>
      </c>
      <c r="SR20" s="38"/>
      <c r="SS20" s="38"/>
      <c r="ST20" s="38"/>
      <c r="SU20" s="38"/>
      <c r="SV20" s="38"/>
      <c r="SW20" s="38"/>
      <c r="SX20" s="39"/>
      <c r="SY20" s="38"/>
      <c r="SZ20" s="38"/>
      <c r="TA20" s="38"/>
      <c r="TB20" s="38"/>
      <c r="TC20" s="38"/>
      <c r="TD20" s="38"/>
      <c r="TE20" s="38"/>
      <c r="TF20" s="38"/>
      <c r="TG20" s="39"/>
      <c r="TH20" s="39"/>
      <c r="TI20" s="88"/>
      <c r="TJ20" s="38"/>
      <c r="TK20" s="38">
        <v>94000000</v>
      </c>
      <c r="TL20" s="38">
        <v>64000000</v>
      </c>
      <c r="TM20" s="38">
        <v>30000000</v>
      </c>
      <c r="TN20" s="38">
        <v>64000000</v>
      </c>
      <c r="TO20" s="38"/>
      <c r="TP20" s="39"/>
      <c r="TQ20" s="38">
        <v>94000000</v>
      </c>
      <c r="TR20" s="38">
        <v>64000000</v>
      </c>
      <c r="TS20" s="38"/>
      <c r="TT20" s="38">
        <v>30000000</v>
      </c>
      <c r="TU20" s="38">
        <v>31.91489</v>
      </c>
      <c r="TV20" s="38"/>
      <c r="TW20" s="38"/>
      <c r="TX20" s="38">
        <v>64000000</v>
      </c>
      <c r="TY20" s="39"/>
      <c r="TZ20" s="39">
        <v>64000000</v>
      </c>
      <c r="UA20" s="88">
        <v>64000000</v>
      </c>
      <c r="UB20" s="38"/>
      <c r="UC20" s="38">
        <v>532672100</v>
      </c>
      <c r="UD20" s="38">
        <v>489072100</v>
      </c>
      <c r="UE20" s="38">
        <v>43600000</v>
      </c>
      <c r="UF20" s="38">
        <v>489072100</v>
      </c>
      <c r="UG20" s="38"/>
      <c r="UH20" s="39"/>
      <c r="UI20" s="38">
        <v>515033410</v>
      </c>
      <c r="UJ20" s="38">
        <v>489072100</v>
      </c>
      <c r="UK20" s="38"/>
      <c r="UL20" s="38">
        <v>25961310</v>
      </c>
      <c r="UM20" s="38">
        <v>5.0407000000000002</v>
      </c>
      <c r="UN20" s="38"/>
      <c r="UO20" s="38"/>
      <c r="UP20" s="38">
        <v>489072100</v>
      </c>
      <c r="UQ20" s="39"/>
      <c r="UR20" s="39">
        <v>489072100</v>
      </c>
      <c r="US20" s="88">
        <v>489072100</v>
      </c>
      <c r="UT20" s="38"/>
      <c r="UU20" s="38"/>
      <c r="UV20" s="38"/>
      <c r="UW20" s="38"/>
      <c r="UX20" s="38"/>
      <c r="UY20" s="38"/>
      <c r="UZ20" s="39"/>
      <c r="VA20" s="38"/>
      <c r="VB20" s="38"/>
      <c r="VC20" s="38"/>
      <c r="VD20" s="38"/>
      <c r="VE20" s="38"/>
      <c r="VF20" s="38"/>
      <c r="VG20" s="38"/>
      <c r="VH20" s="38"/>
      <c r="VI20" s="39"/>
      <c r="VJ20" s="39"/>
      <c r="VK20" s="88"/>
      <c r="VL20" s="38"/>
      <c r="VM20" s="38">
        <v>23643800</v>
      </c>
      <c r="VN20" s="38">
        <v>22183800</v>
      </c>
      <c r="VO20" s="38">
        <v>1460000</v>
      </c>
      <c r="VP20" s="38">
        <v>22183720</v>
      </c>
      <c r="VQ20" s="38"/>
      <c r="VR20" s="39"/>
      <c r="VS20" s="38">
        <v>23359457</v>
      </c>
      <c r="VT20" s="38">
        <v>22183720</v>
      </c>
      <c r="VU20" s="38"/>
      <c r="VV20" s="38">
        <v>1175737</v>
      </c>
      <c r="VW20" s="38">
        <v>5.0332400000000002</v>
      </c>
      <c r="VX20" s="38"/>
      <c r="VY20" s="38"/>
      <c r="VZ20" s="38">
        <v>22183720</v>
      </c>
      <c r="WA20" s="39"/>
      <c r="WB20" s="39">
        <v>22183800</v>
      </c>
      <c r="WC20" s="88">
        <v>22183800</v>
      </c>
      <c r="WD20" s="38"/>
      <c r="WE20" s="38"/>
      <c r="WF20" s="38"/>
      <c r="WG20" s="38"/>
      <c r="WH20" s="38"/>
      <c r="WI20" s="38"/>
      <c r="WJ20" s="39"/>
      <c r="WK20" s="38"/>
      <c r="WL20" s="38"/>
      <c r="WM20" s="38"/>
      <c r="WN20" s="38"/>
      <c r="WO20" s="38"/>
      <c r="WP20" s="38"/>
      <c r="WQ20" s="38"/>
      <c r="WR20" s="38"/>
      <c r="WS20" s="39"/>
      <c r="WT20" s="39"/>
      <c r="WU20" s="88"/>
      <c r="WV20" s="38"/>
      <c r="WW20" s="38">
        <v>676098200</v>
      </c>
      <c r="WX20" s="38">
        <v>641493200</v>
      </c>
      <c r="WY20" s="38">
        <v>34605000</v>
      </c>
      <c r="WZ20" s="38">
        <v>630120885</v>
      </c>
      <c r="XA20" s="38"/>
      <c r="XB20" s="39"/>
      <c r="XC20" s="38">
        <v>663508253</v>
      </c>
      <c r="XD20" s="38">
        <v>630120885</v>
      </c>
      <c r="XE20" s="38"/>
      <c r="XF20" s="38">
        <v>33387368</v>
      </c>
      <c r="XG20" s="38">
        <v>5.0319399999999996</v>
      </c>
      <c r="XH20" s="38"/>
      <c r="XI20" s="38"/>
      <c r="XJ20" s="38">
        <v>630120885</v>
      </c>
      <c r="XK20" s="39"/>
      <c r="XL20" s="39">
        <v>641493200</v>
      </c>
      <c r="XM20" s="88">
        <v>641493200</v>
      </c>
      <c r="XN20" s="38"/>
      <c r="XO20" s="38"/>
      <c r="XP20" s="38"/>
      <c r="XQ20" s="38"/>
      <c r="XR20" s="38"/>
      <c r="XS20" s="38"/>
      <c r="XT20" s="39"/>
      <c r="XU20" s="38"/>
      <c r="XV20" s="38"/>
      <c r="XW20" s="38"/>
      <c r="XX20" s="38"/>
      <c r="XY20" s="38"/>
      <c r="XZ20" s="38"/>
      <c r="YA20" s="38"/>
      <c r="YB20" s="38"/>
      <c r="YC20" s="39"/>
      <c r="YD20" s="39"/>
      <c r="YE20" s="88"/>
      <c r="YF20" s="38"/>
      <c r="YG20" s="38"/>
      <c r="YH20" s="38"/>
      <c r="YI20" s="38"/>
      <c r="YJ20" s="38"/>
      <c r="YK20" s="38"/>
      <c r="YL20" s="39"/>
      <c r="YM20" s="38"/>
      <c r="YN20" s="38"/>
      <c r="YO20" s="38"/>
      <c r="YP20" s="38"/>
      <c r="YQ20" s="38"/>
      <c r="YR20" s="38"/>
      <c r="YS20" s="38"/>
      <c r="YT20" s="38"/>
      <c r="YU20" s="39"/>
      <c r="YV20" s="39"/>
      <c r="YW20" s="88"/>
      <c r="YX20" s="38"/>
      <c r="YY20" s="38">
        <v>80510000</v>
      </c>
      <c r="YZ20" s="38">
        <v>37250000</v>
      </c>
      <c r="ZA20" s="38">
        <v>43260000</v>
      </c>
      <c r="ZB20" s="38">
        <v>37250000</v>
      </c>
      <c r="ZC20" s="38"/>
      <c r="ZD20" s="39"/>
      <c r="ZE20" s="38">
        <v>80510000</v>
      </c>
      <c r="ZF20" s="38">
        <v>37250000</v>
      </c>
      <c r="ZG20" s="38"/>
      <c r="ZH20" s="38">
        <v>43260000</v>
      </c>
      <c r="ZI20" s="38">
        <v>53.732460000000003</v>
      </c>
      <c r="ZJ20" s="38"/>
      <c r="ZK20" s="38"/>
      <c r="ZL20" s="38">
        <v>37250000</v>
      </c>
      <c r="ZM20" s="39"/>
      <c r="ZN20" s="39">
        <v>37250000</v>
      </c>
      <c r="ZO20" s="88">
        <v>37250000</v>
      </c>
      <c r="ZP20" s="38"/>
      <c r="ZQ20" s="38">
        <v>126004400</v>
      </c>
      <c r="ZR20" s="38">
        <v>76004400</v>
      </c>
      <c r="ZS20" s="38">
        <v>50000000</v>
      </c>
      <c r="ZT20" s="38">
        <v>76004400</v>
      </c>
      <c r="ZU20" s="38">
        <v>301303</v>
      </c>
      <c r="ZV20" s="39"/>
      <c r="ZW20" s="38">
        <v>126004400</v>
      </c>
      <c r="ZX20" s="38">
        <v>76004400</v>
      </c>
      <c r="ZY20" s="38"/>
      <c r="ZZ20" s="38">
        <v>50000000</v>
      </c>
      <c r="AAA20" s="38">
        <v>39.681150000000002</v>
      </c>
      <c r="AAB20" s="38">
        <v>181809</v>
      </c>
      <c r="AAC20" s="38">
        <v>119494</v>
      </c>
      <c r="AAD20" s="38">
        <v>76004400</v>
      </c>
      <c r="AAE20" s="39"/>
      <c r="AAF20" s="39">
        <v>76004400</v>
      </c>
      <c r="AAG20" s="88">
        <v>76004400</v>
      </c>
      <c r="AAH20" s="38"/>
      <c r="AAI20" s="38"/>
      <c r="AAJ20" s="38"/>
      <c r="AAK20" s="38"/>
      <c r="AAL20" s="38"/>
      <c r="AAM20" s="38">
        <v>41000</v>
      </c>
      <c r="AAN20" s="39"/>
      <c r="AAO20" s="38"/>
      <c r="AAP20" s="38"/>
      <c r="AAQ20" s="38"/>
      <c r="AAR20" s="38"/>
      <c r="AAS20" s="38"/>
      <c r="AAT20" s="38"/>
      <c r="AAU20" s="38">
        <v>41000</v>
      </c>
      <c r="AAV20" s="38"/>
      <c r="AAW20" s="39"/>
      <c r="AAX20" s="39"/>
      <c r="AAY20" s="88"/>
      <c r="AAZ20" s="38"/>
      <c r="ABA20" s="38">
        <v>105026000</v>
      </c>
      <c r="ABB20" s="38">
        <v>23240000</v>
      </c>
      <c r="ABC20" s="38">
        <v>81786000</v>
      </c>
      <c r="ABD20" s="38">
        <v>23240000</v>
      </c>
      <c r="ABE20" s="38"/>
      <c r="ABF20" s="39"/>
      <c r="ABG20" s="38">
        <v>105025999.98999999</v>
      </c>
      <c r="ABH20" s="38">
        <v>23240000</v>
      </c>
      <c r="ABI20" s="38"/>
      <c r="ABJ20" s="38">
        <v>81785999.989999995</v>
      </c>
      <c r="ABK20" s="38">
        <v>77.872150000000005</v>
      </c>
      <c r="ABL20" s="38"/>
      <c r="ABM20" s="38"/>
      <c r="ABN20" s="38">
        <v>23240000</v>
      </c>
      <c r="ABO20" s="39"/>
      <c r="ABP20" s="39">
        <v>23240000</v>
      </c>
      <c r="ABQ20" s="88">
        <v>23240000</v>
      </c>
      <c r="ABR20" s="38"/>
      <c r="ABS20" s="38"/>
      <c r="ABT20" s="38"/>
      <c r="ABU20" s="38"/>
      <c r="ABV20" s="38"/>
      <c r="ABW20" s="38"/>
      <c r="ABX20" s="39"/>
      <c r="ABY20" s="38"/>
      <c r="ABZ20" s="38"/>
      <c r="ACA20" s="38"/>
      <c r="ACB20" s="38"/>
      <c r="ACC20" s="38"/>
      <c r="ACD20" s="38"/>
      <c r="ACE20" s="38"/>
      <c r="ACF20" s="38"/>
      <c r="ACG20" s="39"/>
      <c r="ACH20" s="39"/>
      <c r="ACI20" s="88"/>
      <c r="ACJ20" s="38"/>
      <c r="ACK20" s="38">
        <v>53427500</v>
      </c>
      <c r="ACL20" s="38">
        <v>13100000</v>
      </c>
      <c r="ACM20" s="38">
        <v>40327500</v>
      </c>
      <c r="ACN20" s="38">
        <v>13100000</v>
      </c>
      <c r="ACO20" s="38"/>
      <c r="ACP20" s="39"/>
      <c r="ACQ20" s="38">
        <v>53427500</v>
      </c>
      <c r="ACR20" s="38">
        <v>13100000</v>
      </c>
      <c r="ACS20" s="38"/>
      <c r="ACT20" s="38">
        <v>40327500</v>
      </c>
      <c r="ACU20" s="38">
        <v>75.480789999999999</v>
      </c>
      <c r="ACV20" s="38"/>
      <c r="ACW20" s="38"/>
      <c r="ACX20" s="38">
        <v>13100000</v>
      </c>
      <c r="ACY20" s="39"/>
      <c r="ACZ20" s="39">
        <v>13100000</v>
      </c>
      <c r="ADA20" s="88">
        <v>13100000</v>
      </c>
      <c r="ADB20" s="38"/>
      <c r="ADC20" s="38"/>
      <c r="ADD20" s="38"/>
      <c r="ADE20" s="38"/>
      <c r="ADF20" s="38"/>
      <c r="ADG20" s="38"/>
      <c r="ADH20" s="39"/>
      <c r="ADI20" s="38"/>
      <c r="ADJ20" s="38"/>
      <c r="ADK20" s="38"/>
      <c r="ADL20" s="38"/>
      <c r="ADM20" s="38"/>
      <c r="ADN20" s="38"/>
      <c r="ADO20" s="38"/>
      <c r="ADP20" s="38"/>
      <c r="ADQ20" s="39"/>
      <c r="ADR20" s="39"/>
      <c r="ADS20" s="88"/>
      <c r="ADT20" s="38"/>
      <c r="ADU20" s="38">
        <v>6653000</v>
      </c>
      <c r="ADV20" s="38">
        <v>4310000</v>
      </c>
      <c r="ADW20" s="38">
        <v>2343000</v>
      </c>
      <c r="ADX20" s="38">
        <v>4310000</v>
      </c>
      <c r="ADY20" s="38"/>
      <c r="ADZ20" s="39"/>
      <c r="AEA20" s="38">
        <v>6572818.8499999996</v>
      </c>
      <c r="AEB20" s="38">
        <v>4310000</v>
      </c>
      <c r="AEC20" s="38"/>
      <c r="AED20" s="38">
        <v>2262818.85</v>
      </c>
      <c r="AEE20" s="38">
        <v>34.426920000000003</v>
      </c>
      <c r="AEF20" s="38"/>
      <c r="AEG20" s="38"/>
      <c r="AEH20" s="38">
        <v>4310000</v>
      </c>
      <c r="AEI20" s="39"/>
      <c r="AEJ20" s="39">
        <v>4310000</v>
      </c>
      <c r="AEK20" s="88">
        <v>4310000</v>
      </c>
      <c r="AEL20" s="38"/>
      <c r="AEM20" s="38"/>
      <c r="AEN20" s="38"/>
      <c r="AEO20" s="38"/>
      <c r="AEP20" s="38"/>
      <c r="AEQ20" s="38"/>
      <c r="AER20" s="39"/>
      <c r="AES20" s="38"/>
      <c r="AET20" s="38"/>
      <c r="AEU20" s="38"/>
      <c r="AEV20" s="38"/>
      <c r="AEW20" s="38"/>
      <c r="AEX20" s="38"/>
      <c r="AEY20" s="38"/>
      <c r="AEZ20" s="38"/>
      <c r="AFA20" s="39"/>
      <c r="AFB20" s="39"/>
      <c r="AFC20" s="88"/>
      <c r="AFD20" s="38"/>
      <c r="AFE20" s="38">
        <v>3805000</v>
      </c>
      <c r="AFF20" s="38">
        <v>1050000</v>
      </c>
      <c r="AFG20" s="38">
        <v>2755000</v>
      </c>
      <c r="AFH20" s="38">
        <v>1050000</v>
      </c>
      <c r="AFI20" s="38"/>
      <c r="AFJ20" s="39"/>
      <c r="AFK20" s="38">
        <v>3805000</v>
      </c>
      <c r="AFL20" s="38">
        <v>1050000</v>
      </c>
      <c r="AFM20" s="38"/>
      <c r="AFN20" s="38">
        <v>2755000</v>
      </c>
      <c r="AFO20" s="38">
        <v>72.404730000000001</v>
      </c>
      <c r="AFP20" s="38"/>
      <c r="AFQ20" s="38"/>
      <c r="AFR20" s="38">
        <v>1050000</v>
      </c>
      <c r="AFS20" s="39"/>
      <c r="AFT20" s="39">
        <v>1050000</v>
      </c>
      <c r="AFU20" s="88">
        <v>1050000</v>
      </c>
      <c r="AFV20" s="38"/>
      <c r="AFW20" s="38"/>
      <c r="AFX20" s="38"/>
      <c r="AFY20" s="38"/>
      <c r="AFZ20" s="38"/>
      <c r="AGA20" s="38"/>
      <c r="AGB20" s="39"/>
      <c r="AGC20" s="38"/>
      <c r="AGD20" s="38"/>
      <c r="AGE20" s="38"/>
      <c r="AGF20" s="38"/>
      <c r="AGG20" s="38"/>
      <c r="AGH20" s="38"/>
      <c r="AGI20" s="38"/>
      <c r="AGJ20" s="38"/>
      <c r="AGK20" s="39"/>
      <c r="AGL20" s="39"/>
      <c r="AGM20" s="88"/>
      <c r="AGN20" s="38"/>
      <c r="AGO20" s="38"/>
      <c r="AGP20" s="38"/>
      <c r="AGQ20" s="38"/>
      <c r="AGR20" s="38"/>
      <c r="AGS20" s="38"/>
      <c r="AGT20" s="39"/>
      <c r="AGU20" s="38"/>
      <c r="AGV20" s="38"/>
      <c r="AGW20" s="38"/>
      <c r="AGX20" s="38"/>
      <c r="AGY20" s="38"/>
      <c r="AGZ20" s="38"/>
      <c r="AHA20" s="38"/>
      <c r="AHB20" s="38"/>
      <c r="AHC20" s="39"/>
      <c r="AHD20" s="39"/>
      <c r="AHE20" s="88"/>
      <c r="AHF20" s="38"/>
      <c r="AHG20" s="38"/>
      <c r="AHH20" s="38"/>
      <c r="AHI20" s="38"/>
      <c r="AHJ20" s="38"/>
      <c r="AHK20" s="38"/>
      <c r="AHL20" s="39"/>
      <c r="AHM20" s="38"/>
      <c r="AHN20" s="38"/>
      <c r="AHO20" s="38"/>
      <c r="AHP20" s="38"/>
      <c r="AHQ20" s="38"/>
      <c r="AHR20" s="38"/>
      <c r="AHS20" s="38"/>
      <c r="AHT20" s="38"/>
      <c r="AHU20" s="39"/>
      <c r="AHV20" s="39"/>
      <c r="AHW20" s="88"/>
      <c r="AHX20" s="38"/>
      <c r="AHY20" s="38"/>
      <c r="AHZ20" s="38"/>
      <c r="AIA20" s="38"/>
      <c r="AIB20" s="38"/>
      <c r="AIC20" s="38"/>
      <c r="AID20" s="39"/>
      <c r="AIE20" s="38"/>
      <c r="AIF20" s="38"/>
      <c r="AIG20" s="38"/>
      <c r="AIH20" s="38"/>
      <c r="AII20" s="38"/>
      <c r="AIJ20" s="38"/>
      <c r="AIK20" s="38"/>
      <c r="AIL20" s="38"/>
      <c r="AIM20" s="39"/>
      <c r="AIN20" s="39"/>
      <c r="AIO20" s="88"/>
      <c r="AIP20" s="38"/>
      <c r="AIQ20" s="38"/>
      <c r="AIR20" s="38"/>
      <c r="AIS20" s="38"/>
      <c r="AIT20" s="38"/>
      <c r="AIU20" s="38"/>
      <c r="AIV20" s="39"/>
      <c r="AIW20" s="38"/>
      <c r="AIX20" s="38"/>
      <c r="AIY20" s="38"/>
      <c r="AIZ20" s="38"/>
      <c r="AJA20" s="38"/>
      <c r="AJB20" s="38"/>
      <c r="AJC20" s="38"/>
      <c r="AJD20" s="38"/>
      <c r="AJE20" s="39"/>
      <c r="AJF20" s="39"/>
      <c r="AJG20" s="88"/>
      <c r="AJH20" s="38"/>
      <c r="AJI20" s="38">
        <v>73075000</v>
      </c>
      <c r="AJJ20" s="38">
        <v>63063000</v>
      </c>
      <c r="AJK20" s="38">
        <v>10012000</v>
      </c>
      <c r="AJL20" s="38">
        <v>63063000</v>
      </c>
      <c r="AJM20" s="38">
        <v>841000</v>
      </c>
      <c r="AJN20" s="39"/>
      <c r="AJO20" s="38">
        <v>73075000</v>
      </c>
      <c r="AJP20" s="38">
        <v>63063000</v>
      </c>
      <c r="AJQ20" s="38"/>
      <c r="AJR20" s="38">
        <v>10012000</v>
      </c>
      <c r="AJS20" s="38">
        <v>13.700989999999999</v>
      </c>
      <c r="AJT20" s="38">
        <v>841000</v>
      </c>
      <c r="AJU20" s="38">
        <v>0</v>
      </c>
      <c r="AJV20" s="38">
        <v>63063000</v>
      </c>
      <c r="AJW20" s="39"/>
      <c r="AJX20" s="39">
        <v>63063000</v>
      </c>
      <c r="AJY20" s="88">
        <v>63063000</v>
      </c>
      <c r="AJZ20" s="38"/>
      <c r="AKA20" s="38">
        <v>89786000</v>
      </c>
      <c r="AKB20" s="38">
        <v>66386000</v>
      </c>
      <c r="AKC20" s="38">
        <v>23400000</v>
      </c>
      <c r="AKD20" s="38">
        <v>66386000</v>
      </c>
      <c r="AKE20" s="38"/>
      <c r="AKF20" s="39"/>
      <c r="AKG20" s="38">
        <v>89786000</v>
      </c>
      <c r="AKH20" s="38">
        <v>66386000</v>
      </c>
      <c r="AKI20" s="38"/>
      <c r="AKJ20" s="38">
        <v>23400000</v>
      </c>
      <c r="AKK20" s="38">
        <v>26.061969999999999</v>
      </c>
      <c r="AKL20" s="38"/>
      <c r="AKM20" s="38"/>
      <c r="AKN20" s="38">
        <v>66386000</v>
      </c>
      <c r="AKO20" s="39"/>
      <c r="AKP20" s="39">
        <v>66386000</v>
      </c>
      <c r="AKQ20" s="88">
        <v>66386000</v>
      </c>
      <c r="AKR20" s="38"/>
      <c r="AKS20" s="38"/>
      <c r="AKT20" s="38"/>
      <c r="AKU20" s="38"/>
      <c r="AKV20" s="38"/>
      <c r="AKW20" s="38"/>
      <c r="AKX20" s="39"/>
      <c r="AKY20" s="38"/>
      <c r="AKZ20" s="38"/>
      <c r="ALA20" s="38"/>
      <c r="ALB20" s="38"/>
      <c r="ALC20" s="38"/>
      <c r="ALD20" s="38"/>
      <c r="ALE20" s="38"/>
      <c r="ALF20" s="38"/>
      <c r="ALG20" s="39"/>
      <c r="ALH20" s="39"/>
      <c r="ALI20" s="88"/>
      <c r="ALJ20" s="38"/>
      <c r="ALK20" s="38"/>
      <c r="ALL20" s="38"/>
      <c r="ALM20" s="38"/>
      <c r="ALN20" s="38"/>
      <c r="ALO20" s="38"/>
      <c r="ALP20" s="39"/>
      <c r="ALQ20" s="38"/>
      <c r="ALR20" s="38"/>
      <c r="ALS20" s="38"/>
      <c r="ALT20" s="38"/>
      <c r="ALU20" s="38"/>
      <c r="ALV20" s="38"/>
      <c r="ALW20" s="38"/>
      <c r="ALX20" s="38"/>
      <c r="ALY20" s="39"/>
      <c r="ALZ20" s="39"/>
      <c r="AMA20" s="88"/>
      <c r="AMB20" s="38"/>
      <c r="AMC20" s="38">
        <v>4790800</v>
      </c>
      <c r="AMD20" s="38">
        <v>4009800</v>
      </c>
      <c r="AME20" s="38">
        <v>781000</v>
      </c>
      <c r="AMF20" s="38">
        <v>4009800</v>
      </c>
      <c r="AMG20" s="38"/>
      <c r="AMH20" s="39"/>
      <c r="AMI20" s="38">
        <v>4790800</v>
      </c>
      <c r="AMJ20" s="38">
        <v>4009800</v>
      </c>
      <c r="AMK20" s="38"/>
      <c r="AML20" s="38">
        <v>781000</v>
      </c>
      <c r="AMM20" s="38">
        <v>16.30208</v>
      </c>
      <c r="AMN20" s="38"/>
      <c r="AMO20" s="38"/>
      <c r="AMP20" s="38">
        <v>4009800</v>
      </c>
      <c r="AMQ20" s="39"/>
      <c r="AMR20" s="39">
        <v>4009800</v>
      </c>
      <c r="AMS20" s="88">
        <v>4009800</v>
      </c>
      <c r="AMT20" s="38"/>
      <c r="AMU20" s="38"/>
      <c r="AMV20" s="38"/>
      <c r="AMW20" s="38"/>
      <c r="AMX20" s="38"/>
      <c r="AMY20" s="38"/>
      <c r="AMZ20" s="39"/>
      <c r="ANA20" s="38"/>
      <c r="ANB20" s="38"/>
      <c r="ANC20" s="38"/>
      <c r="AND20" s="38"/>
      <c r="ANE20" s="38"/>
      <c r="ANF20" s="38"/>
      <c r="ANG20" s="38"/>
      <c r="ANH20" s="38"/>
      <c r="ANI20" s="39"/>
      <c r="ANJ20" s="39"/>
      <c r="ANK20" s="88"/>
    </row>
    <row r="21" spans="1:1051" x14ac:dyDescent="0.25">
      <c r="A21" s="8" t="s">
        <v>20</v>
      </c>
      <c r="B21" s="9" t="s">
        <v>21</v>
      </c>
      <c r="C21" s="13" t="s">
        <v>22</v>
      </c>
      <c r="F21" s="39"/>
      <c r="G21" s="38"/>
      <c r="H21" s="38"/>
      <c r="I21" s="38">
        <v>6017800</v>
      </c>
      <c r="J21" s="38">
        <v>4217800</v>
      </c>
      <c r="K21" s="38">
        <v>1800000</v>
      </c>
      <c r="L21" s="38">
        <v>4217800</v>
      </c>
      <c r="M21" s="38">
        <v>1797</v>
      </c>
      <c r="N21" s="39"/>
      <c r="O21" s="38">
        <v>6017800</v>
      </c>
      <c r="P21" s="38">
        <v>4217800</v>
      </c>
      <c r="Q21" s="38"/>
      <c r="R21" s="38">
        <v>1800000</v>
      </c>
      <c r="S21" s="38">
        <v>29.911259999999999</v>
      </c>
      <c r="T21" s="38">
        <v>1797</v>
      </c>
      <c r="U21" s="38"/>
      <c r="V21" s="38">
        <v>4217800</v>
      </c>
      <c r="W21" s="39"/>
      <c r="X21" s="39">
        <v>4217800</v>
      </c>
      <c r="Y21" s="88">
        <v>4217800</v>
      </c>
      <c r="Z21" s="38"/>
      <c r="AA21" s="38">
        <v>3372400</v>
      </c>
      <c r="AB21" s="38">
        <v>1772400</v>
      </c>
      <c r="AC21" s="38">
        <v>1600000</v>
      </c>
      <c r="AD21" s="38">
        <v>1772400</v>
      </c>
      <c r="AE21" s="38">
        <v>1753</v>
      </c>
      <c r="AF21" s="39"/>
      <c r="AG21" s="38">
        <v>3372400</v>
      </c>
      <c r="AH21" s="38">
        <v>1772400</v>
      </c>
      <c r="AI21" s="38"/>
      <c r="AJ21" s="38">
        <v>1600000</v>
      </c>
      <c r="AK21" s="38">
        <v>47.443959999999997</v>
      </c>
      <c r="AL21" s="38">
        <v>1753</v>
      </c>
      <c r="AM21" s="38"/>
      <c r="AN21" s="38">
        <v>1772400</v>
      </c>
      <c r="AO21" s="39"/>
      <c r="AP21" s="39">
        <v>1772400</v>
      </c>
      <c r="AQ21" s="88">
        <v>1772400</v>
      </c>
      <c r="AR21" s="38"/>
      <c r="AS21" s="38">
        <v>6950000</v>
      </c>
      <c r="AT21" s="38">
        <v>5100000</v>
      </c>
      <c r="AU21" s="38">
        <v>1850000</v>
      </c>
      <c r="AV21" s="38">
        <v>5100000</v>
      </c>
      <c r="AW21" s="38"/>
      <c r="AX21" s="39"/>
      <c r="AY21" s="38">
        <v>6950000</v>
      </c>
      <c r="AZ21" s="38">
        <v>5100000</v>
      </c>
      <c r="BA21" s="38"/>
      <c r="BB21" s="38">
        <v>1850000</v>
      </c>
      <c r="BC21" s="38">
        <v>26.61871</v>
      </c>
      <c r="BD21" s="38"/>
      <c r="BE21" s="38"/>
      <c r="BF21" s="38">
        <v>5100000</v>
      </c>
      <c r="BG21" s="39"/>
      <c r="BH21" s="39">
        <v>5100000</v>
      </c>
      <c r="BI21" s="88">
        <v>5100000</v>
      </c>
      <c r="BJ21" s="38"/>
      <c r="BK21" s="38">
        <v>5500000</v>
      </c>
      <c r="BL21" s="38">
        <v>4080000</v>
      </c>
      <c r="BM21" s="38">
        <v>1420000</v>
      </c>
      <c r="BN21" s="38">
        <v>4080000</v>
      </c>
      <c r="BO21" s="38"/>
      <c r="BP21" s="39"/>
      <c r="BQ21" s="38">
        <v>5500000</v>
      </c>
      <c r="BR21" s="38">
        <v>4080000</v>
      </c>
      <c r="BS21" s="38"/>
      <c r="BT21" s="38">
        <v>1420000</v>
      </c>
      <c r="BU21" s="38">
        <v>25.818180000000002</v>
      </c>
      <c r="BV21" s="38"/>
      <c r="BW21" s="38"/>
      <c r="BX21" s="38">
        <v>4080000</v>
      </c>
      <c r="BY21" s="39"/>
      <c r="BZ21" s="39">
        <v>4080000</v>
      </c>
      <c r="CA21" s="88">
        <v>4080000</v>
      </c>
      <c r="CB21" s="38"/>
      <c r="CC21" s="38">
        <v>800000</v>
      </c>
      <c r="CD21" s="38">
        <v>590000</v>
      </c>
      <c r="CE21" s="38">
        <v>210000</v>
      </c>
      <c r="CF21" s="38">
        <v>590000</v>
      </c>
      <c r="CG21" s="38"/>
      <c r="CH21" s="39"/>
      <c r="CI21" s="38">
        <v>800000</v>
      </c>
      <c r="CJ21" s="38">
        <v>590000</v>
      </c>
      <c r="CK21" s="38"/>
      <c r="CL21" s="38">
        <v>210000</v>
      </c>
      <c r="CM21" s="38">
        <v>26.25</v>
      </c>
      <c r="CN21" s="38"/>
      <c r="CO21" s="38"/>
      <c r="CP21" s="38">
        <v>590000</v>
      </c>
      <c r="CQ21" s="39"/>
      <c r="CR21" s="39">
        <v>590000</v>
      </c>
      <c r="CS21" s="88">
        <v>590000</v>
      </c>
      <c r="CT21" s="38"/>
      <c r="CU21" s="38">
        <v>6735200</v>
      </c>
      <c r="CV21" s="38">
        <v>4670200</v>
      </c>
      <c r="CW21" s="38">
        <v>2065000</v>
      </c>
      <c r="CX21" s="38">
        <v>4670200</v>
      </c>
      <c r="CY21" s="38"/>
      <c r="CZ21" s="39"/>
      <c r="DA21" s="38">
        <v>6735200</v>
      </c>
      <c r="DB21" s="38">
        <v>4670200</v>
      </c>
      <c r="DC21" s="38"/>
      <c r="DD21" s="38">
        <v>2065000</v>
      </c>
      <c r="DE21" s="38">
        <v>30.65982</v>
      </c>
      <c r="DF21" s="38"/>
      <c r="DG21" s="38"/>
      <c r="DH21" s="38">
        <v>4670200</v>
      </c>
      <c r="DI21" s="39"/>
      <c r="DJ21" s="39">
        <v>4670200</v>
      </c>
      <c r="DK21" s="88">
        <v>4670200</v>
      </c>
      <c r="DL21" s="38"/>
      <c r="DM21" s="38">
        <v>53400000</v>
      </c>
      <c r="DN21" s="38">
        <v>38800000</v>
      </c>
      <c r="DO21" s="38">
        <v>14600000</v>
      </c>
      <c r="DP21" s="38">
        <v>38800000</v>
      </c>
      <c r="DQ21" s="38"/>
      <c r="DR21" s="39"/>
      <c r="DS21" s="38">
        <v>53400000</v>
      </c>
      <c r="DT21" s="38">
        <v>38800000</v>
      </c>
      <c r="DU21" s="38"/>
      <c r="DV21" s="38">
        <v>14600000</v>
      </c>
      <c r="DW21" s="38">
        <v>27.340820000000001</v>
      </c>
      <c r="DX21" s="38"/>
      <c r="DY21" s="38"/>
      <c r="DZ21" s="38">
        <v>38800000</v>
      </c>
      <c r="EA21" s="39"/>
      <c r="EB21" s="39">
        <v>38800000</v>
      </c>
      <c r="EC21" s="88">
        <v>38800000</v>
      </c>
      <c r="ED21" s="38"/>
      <c r="EE21" s="38">
        <v>2890900</v>
      </c>
      <c r="EF21" s="38">
        <v>2040900</v>
      </c>
      <c r="EG21" s="38">
        <v>850000</v>
      </c>
      <c r="EH21" s="38">
        <v>2040900</v>
      </c>
      <c r="EI21" s="38"/>
      <c r="EJ21" s="39"/>
      <c r="EK21" s="38">
        <v>2890900</v>
      </c>
      <c r="EL21" s="38">
        <v>2040900</v>
      </c>
      <c r="EM21" s="38"/>
      <c r="EN21" s="38">
        <v>850000</v>
      </c>
      <c r="EO21" s="38">
        <v>29.402609999999999</v>
      </c>
      <c r="EP21" s="38"/>
      <c r="EQ21" s="38"/>
      <c r="ER21" s="38">
        <v>2040900</v>
      </c>
      <c r="ES21" s="39"/>
      <c r="ET21" s="39">
        <v>2040900</v>
      </c>
      <c r="EU21" s="88">
        <v>2040900</v>
      </c>
      <c r="EV21" s="38"/>
      <c r="EW21" s="38">
        <v>464000</v>
      </c>
      <c r="EX21" s="38">
        <v>309000</v>
      </c>
      <c r="EY21" s="38">
        <v>155000</v>
      </c>
      <c r="EZ21" s="38">
        <v>309000</v>
      </c>
      <c r="FA21" s="38"/>
      <c r="FB21" s="39"/>
      <c r="FC21" s="38">
        <v>464000</v>
      </c>
      <c r="FD21" s="38">
        <v>309000</v>
      </c>
      <c r="FE21" s="38"/>
      <c r="FF21" s="38">
        <v>155000</v>
      </c>
      <c r="FG21" s="38">
        <v>33.405169999999998</v>
      </c>
      <c r="FH21" s="38"/>
      <c r="FI21" s="38"/>
      <c r="FJ21" s="38">
        <v>309000</v>
      </c>
      <c r="FK21" s="39"/>
      <c r="FL21" s="39">
        <v>309000</v>
      </c>
      <c r="FM21" s="88">
        <v>309000</v>
      </c>
      <c r="FN21" s="38"/>
      <c r="FO21" s="38"/>
      <c r="FP21" s="38"/>
      <c r="FQ21" s="38"/>
      <c r="FR21" s="38"/>
      <c r="FS21" s="38"/>
      <c r="FT21" s="39"/>
      <c r="FU21" s="38"/>
      <c r="FV21" s="38"/>
      <c r="FW21" s="38"/>
      <c r="FX21" s="38"/>
      <c r="FY21" s="38"/>
      <c r="FZ21" s="38"/>
      <c r="GA21" s="38"/>
      <c r="GB21" s="38"/>
      <c r="GC21" s="39"/>
      <c r="GD21" s="39"/>
      <c r="GE21" s="88"/>
      <c r="GF21" s="38"/>
      <c r="GG21" s="38"/>
      <c r="GH21" s="38"/>
      <c r="GI21" s="38"/>
      <c r="GJ21" s="38"/>
      <c r="GK21" s="38"/>
      <c r="GL21" s="39"/>
      <c r="GM21" s="38"/>
      <c r="GN21" s="38"/>
      <c r="GO21" s="38"/>
      <c r="GP21" s="38"/>
      <c r="GQ21" s="38"/>
      <c r="GR21" s="38"/>
      <c r="GS21" s="38"/>
      <c r="GT21" s="38"/>
      <c r="GU21" s="39"/>
      <c r="GV21" s="39"/>
      <c r="GW21" s="88"/>
      <c r="GX21" s="38"/>
      <c r="GY21" s="38">
        <v>521480</v>
      </c>
      <c r="GZ21" s="38">
        <v>495400</v>
      </c>
      <c r="HA21" s="38">
        <v>26080</v>
      </c>
      <c r="HB21" s="38">
        <v>495400</v>
      </c>
      <c r="HC21" s="38"/>
      <c r="HD21" s="39"/>
      <c r="HE21" s="38">
        <v>521480</v>
      </c>
      <c r="HF21" s="38">
        <v>495400</v>
      </c>
      <c r="HG21" s="38"/>
      <c r="HH21" s="38">
        <v>26080</v>
      </c>
      <c r="HI21" s="38">
        <v>5.00115</v>
      </c>
      <c r="HJ21" s="38"/>
      <c r="HK21" s="38"/>
      <c r="HL21" s="38">
        <v>495400</v>
      </c>
      <c r="HM21" s="39"/>
      <c r="HN21" s="39">
        <v>495400</v>
      </c>
      <c r="HO21" s="88">
        <v>495400</v>
      </c>
      <c r="HP21" s="38"/>
      <c r="HQ21" s="38"/>
      <c r="HR21" s="38"/>
      <c r="HS21" s="38"/>
      <c r="HT21" s="38"/>
      <c r="HU21" s="38"/>
      <c r="HV21" s="39"/>
      <c r="HW21" s="38"/>
      <c r="HX21" s="38"/>
      <c r="HY21" s="38"/>
      <c r="HZ21" s="38"/>
      <c r="IA21" s="38"/>
      <c r="IB21" s="38"/>
      <c r="IC21" s="38"/>
      <c r="ID21" s="38"/>
      <c r="IE21" s="39"/>
      <c r="IF21" s="39"/>
      <c r="IG21" s="88"/>
      <c r="IH21" s="38"/>
      <c r="II21" s="38">
        <v>245200</v>
      </c>
      <c r="IJ21" s="38">
        <v>232900</v>
      </c>
      <c r="IK21" s="38">
        <v>12300</v>
      </c>
      <c r="IL21" s="38">
        <v>232900</v>
      </c>
      <c r="IM21" s="38"/>
      <c r="IN21" s="39"/>
      <c r="IO21" s="38">
        <v>245200</v>
      </c>
      <c r="IP21" s="38">
        <v>232900</v>
      </c>
      <c r="IQ21" s="38"/>
      <c r="IR21" s="38">
        <v>12300</v>
      </c>
      <c r="IS21" s="38">
        <v>5.0163099999999998</v>
      </c>
      <c r="IT21" s="38"/>
      <c r="IU21" s="38"/>
      <c r="IV21" s="38">
        <v>232900</v>
      </c>
      <c r="IW21" s="39"/>
      <c r="IX21" s="39">
        <v>232900</v>
      </c>
      <c r="IY21" s="88">
        <v>232900</v>
      </c>
      <c r="IZ21" s="38"/>
      <c r="JA21" s="38">
        <v>45314297</v>
      </c>
      <c r="JB21" s="38">
        <v>34487300</v>
      </c>
      <c r="JC21" s="38">
        <v>10826997</v>
      </c>
      <c r="JD21" s="38">
        <v>34487300</v>
      </c>
      <c r="JE21" s="38"/>
      <c r="JF21" s="39"/>
      <c r="JG21" s="38">
        <v>45314297</v>
      </c>
      <c r="JH21" s="38">
        <v>34487300</v>
      </c>
      <c r="JI21" s="38"/>
      <c r="JJ21" s="38">
        <v>10826997</v>
      </c>
      <c r="JK21" s="38">
        <v>23.89311</v>
      </c>
      <c r="JL21" s="38"/>
      <c r="JM21" s="38"/>
      <c r="JN21" s="38">
        <v>34487300</v>
      </c>
      <c r="JO21" s="39"/>
      <c r="JP21" s="39">
        <v>34487300</v>
      </c>
      <c r="JQ21" s="88">
        <v>34487300</v>
      </c>
      <c r="JR21" s="38"/>
      <c r="JS21" s="38">
        <v>123912900</v>
      </c>
      <c r="JT21" s="38">
        <v>117412900</v>
      </c>
      <c r="JU21" s="38">
        <v>6500000</v>
      </c>
      <c r="JV21" s="38">
        <v>117412900</v>
      </c>
      <c r="JW21" s="38"/>
      <c r="JX21" s="39"/>
      <c r="JY21" s="38">
        <v>123912900</v>
      </c>
      <c r="JZ21" s="38">
        <v>117412900</v>
      </c>
      <c r="KA21" s="38"/>
      <c r="KB21" s="38">
        <v>6500000</v>
      </c>
      <c r="KC21" s="38">
        <v>5.2456199999999997</v>
      </c>
      <c r="KD21" s="38"/>
      <c r="KE21" s="38"/>
      <c r="KF21" s="38">
        <v>117412900</v>
      </c>
      <c r="KG21" s="39"/>
      <c r="KH21" s="39">
        <v>117412900</v>
      </c>
      <c r="KI21" s="88">
        <v>117412900</v>
      </c>
      <c r="KJ21" s="38"/>
      <c r="KK21" s="38"/>
      <c r="KL21" s="38"/>
      <c r="KM21" s="38"/>
      <c r="KN21" s="38"/>
      <c r="KO21" s="38"/>
      <c r="KP21" s="39"/>
      <c r="KQ21" s="38"/>
      <c r="KR21" s="38"/>
      <c r="KS21" s="38"/>
      <c r="KT21" s="38"/>
      <c r="KU21" s="38"/>
      <c r="KV21" s="38"/>
      <c r="KW21" s="38"/>
      <c r="KX21" s="38"/>
      <c r="KY21" s="39"/>
      <c r="KZ21" s="39"/>
      <c r="LA21" s="88"/>
      <c r="LB21" s="38"/>
      <c r="LC21" s="38"/>
      <c r="LD21" s="38"/>
      <c r="LE21" s="38"/>
      <c r="LF21" s="38"/>
      <c r="LG21" s="38"/>
      <c r="LH21" s="39"/>
      <c r="LI21" s="38"/>
      <c r="LJ21" s="38"/>
      <c r="LK21" s="38"/>
      <c r="LL21" s="38"/>
      <c r="LM21" s="38"/>
      <c r="LN21" s="38"/>
      <c r="LO21" s="38"/>
      <c r="LP21" s="38"/>
      <c r="LQ21" s="39"/>
      <c r="LR21" s="39"/>
      <c r="LS21" s="88"/>
      <c r="LT21" s="38"/>
      <c r="LU21" s="38"/>
      <c r="LV21" s="38"/>
      <c r="LW21" s="38"/>
      <c r="LX21" s="38"/>
      <c r="LY21" s="38"/>
      <c r="LZ21" s="39"/>
      <c r="MA21" s="38"/>
      <c r="MB21" s="38"/>
      <c r="MC21" s="38"/>
      <c r="MD21" s="38"/>
      <c r="ME21" s="38"/>
      <c r="MF21" s="38"/>
      <c r="MG21" s="38"/>
      <c r="MH21" s="38"/>
      <c r="MI21" s="39"/>
      <c r="MJ21" s="39"/>
      <c r="MK21" s="88"/>
      <c r="ML21" s="38"/>
      <c r="MM21" s="38">
        <v>2359400</v>
      </c>
      <c r="MN21" s="38">
        <v>2213900</v>
      </c>
      <c r="MO21" s="38">
        <v>145500</v>
      </c>
      <c r="MP21" s="38">
        <v>2213900</v>
      </c>
      <c r="MQ21" s="38">
        <v>20250</v>
      </c>
      <c r="MR21" s="39"/>
      <c r="MS21" s="38">
        <v>2359400</v>
      </c>
      <c r="MT21" s="38">
        <v>2213900</v>
      </c>
      <c r="MU21" s="38"/>
      <c r="MV21" s="38">
        <v>145500</v>
      </c>
      <c r="MW21" s="38">
        <v>6.1668200000000004</v>
      </c>
      <c r="MX21" s="38">
        <v>20250</v>
      </c>
      <c r="MY21" s="38"/>
      <c r="MZ21" s="38">
        <v>2213900</v>
      </c>
      <c r="NA21" s="39"/>
      <c r="NB21" s="39">
        <v>2213900</v>
      </c>
      <c r="NC21" s="88">
        <v>2213900</v>
      </c>
      <c r="ND21" s="38"/>
      <c r="NE21" s="38"/>
      <c r="NF21" s="38"/>
      <c r="NG21" s="38"/>
      <c r="NH21" s="38"/>
      <c r="NI21" s="38"/>
      <c r="NJ21" s="39"/>
      <c r="NK21" s="38"/>
      <c r="NL21" s="38"/>
      <c r="NM21" s="38"/>
      <c r="NN21" s="38"/>
      <c r="NO21" s="38"/>
      <c r="NP21" s="38"/>
      <c r="NQ21" s="38"/>
      <c r="NR21" s="38"/>
      <c r="NS21" s="39"/>
      <c r="NT21" s="39"/>
      <c r="NU21" s="88"/>
      <c r="NV21" s="38"/>
      <c r="NW21" s="38"/>
      <c r="NX21" s="38"/>
      <c r="NY21" s="38"/>
      <c r="NZ21" s="38"/>
      <c r="OA21" s="38"/>
      <c r="OB21" s="39"/>
      <c r="OC21" s="38"/>
      <c r="OD21" s="38"/>
      <c r="OE21" s="38"/>
      <c r="OF21" s="38"/>
      <c r="OG21" s="38"/>
      <c r="OH21" s="38"/>
      <c r="OI21" s="38"/>
      <c r="OJ21" s="38"/>
      <c r="OK21" s="39"/>
      <c r="OL21" s="39"/>
      <c r="OM21" s="88"/>
      <c r="ON21" s="38"/>
      <c r="OO21" s="38">
        <v>81550</v>
      </c>
      <c r="OP21" s="38">
        <v>74600</v>
      </c>
      <c r="OQ21" s="38">
        <v>6950</v>
      </c>
      <c r="OR21" s="38">
        <v>74542</v>
      </c>
      <c r="OS21" s="38"/>
      <c r="OT21" s="39"/>
      <c r="OU21" s="38">
        <v>81492</v>
      </c>
      <c r="OV21" s="38">
        <v>74542</v>
      </c>
      <c r="OW21" s="38"/>
      <c r="OX21" s="38">
        <v>6950</v>
      </c>
      <c r="OY21" s="38">
        <v>8.5284399999999998</v>
      </c>
      <c r="OZ21" s="38"/>
      <c r="PA21" s="38"/>
      <c r="PB21" s="38">
        <v>74542</v>
      </c>
      <c r="PC21" s="39"/>
      <c r="PD21" s="39">
        <v>74600</v>
      </c>
      <c r="PE21" s="88">
        <v>74600</v>
      </c>
      <c r="PF21" s="38"/>
      <c r="PG21" s="38"/>
      <c r="PH21" s="38"/>
      <c r="PI21" s="38"/>
      <c r="PJ21" s="38"/>
      <c r="PK21" s="38"/>
      <c r="PL21" s="39"/>
      <c r="PM21" s="38"/>
      <c r="PN21" s="38"/>
      <c r="PO21" s="38"/>
      <c r="PP21" s="38"/>
      <c r="PQ21" s="38"/>
      <c r="PR21" s="38"/>
      <c r="PS21" s="38"/>
      <c r="PT21" s="38"/>
      <c r="PU21" s="39"/>
      <c r="PV21" s="39"/>
      <c r="PW21" s="88"/>
      <c r="PX21" s="38"/>
      <c r="PY21" s="38"/>
      <c r="PZ21" s="38"/>
      <c r="QA21" s="38"/>
      <c r="QB21" s="38"/>
      <c r="QC21" s="38"/>
      <c r="QD21" s="39"/>
      <c r="QE21" s="38"/>
      <c r="QF21" s="38"/>
      <c r="QG21" s="38"/>
      <c r="QH21" s="38"/>
      <c r="QI21" s="38"/>
      <c r="QJ21" s="38"/>
      <c r="QK21" s="38"/>
      <c r="QL21" s="38"/>
      <c r="QM21" s="39"/>
      <c r="QN21" s="39"/>
      <c r="QO21" s="88"/>
      <c r="QP21" s="38"/>
      <c r="QQ21" s="38">
        <v>61249500</v>
      </c>
      <c r="QR21" s="38">
        <v>58148500</v>
      </c>
      <c r="QS21" s="38">
        <v>3101000</v>
      </c>
      <c r="QT21" s="38">
        <v>58148500</v>
      </c>
      <c r="QU21" s="38"/>
      <c r="QV21" s="39"/>
      <c r="QW21" s="38">
        <v>61249500</v>
      </c>
      <c r="QX21" s="38">
        <v>58148500</v>
      </c>
      <c r="QY21" s="38"/>
      <c r="QZ21" s="38">
        <v>3101000</v>
      </c>
      <c r="RA21" s="38">
        <v>5.0629</v>
      </c>
      <c r="RB21" s="38"/>
      <c r="RC21" s="38"/>
      <c r="RD21" s="38">
        <v>58148500</v>
      </c>
      <c r="RE21" s="39"/>
      <c r="RF21" s="39">
        <v>58148500</v>
      </c>
      <c r="RG21" s="88">
        <v>58148500</v>
      </c>
      <c r="RH21" s="38"/>
      <c r="RI21" s="38">
        <v>4575872</v>
      </c>
      <c r="RJ21" s="38">
        <v>2998000</v>
      </c>
      <c r="RK21" s="38">
        <v>1577872</v>
      </c>
      <c r="RL21" s="38">
        <v>2997956.56</v>
      </c>
      <c r="RM21" s="38"/>
      <c r="RN21" s="39"/>
      <c r="RO21" s="38">
        <v>4575828.4400000004</v>
      </c>
      <c r="RP21" s="38">
        <v>2997956.56</v>
      </c>
      <c r="RQ21" s="38"/>
      <c r="RR21" s="38">
        <v>1577871.88</v>
      </c>
      <c r="RS21" s="38">
        <v>34.482759999999999</v>
      </c>
      <c r="RT21" s="38"/>
      <c r="RU21" s="38"/>
      <c r="RV21" s="38">
        <v>2997956.56</v>
      </c>
      <c r="RW21" s="39"/>
      <c r="RX21" s="39">
        <v>2998000</v>
      </c>
      <c r="RY21" s="88">
        <v>2998000</v>
      </c>
      <c r="RZ21" s="38"/>
      <c r="SA21" s="38">
        <v>1521778</v>
      </c>
      <c r="SB21" s="38">
        <v>1000000</v>
      </c>
      <c r="SC21" s="38">
        <v>521778</v>
      </c>
      <c r="SD21" s="38">
        <v>991376.82</v>
      </c>
      <c r="SE21" s="38"/>
      <c r="SF21" s="39"/>
      <c r="SG21" s="38">
        <v>1513154.12</v>
      </c>
      <c r="SH21" s="38">
        <v>991376.82</v>
      </c>
      <c r="SI21" s="38"/>
      <c r="SJ21" s="38">
        <v>521777.3</v>
      </c>
      <c r="SK21" s="38">
        <v>34.482759999999999</v>
      </c>
      <c r="SL21" s="38"/>
      <c r="SM21" s="38"/>
      <c r="SN21" s="38">
        <v>991376.82</v>
      </c>
      <c r="SO21" s="39"/>
      <c r="SP21" s="39">
        <v>1000000</v>
      </c>
      <c r="SQ21" s="88">
        <v>1000000</v>
      </c>
      <c r="SR21" s="38"/>
      <c r="SS21" s="38"/>
      <c r="ST21" s="38"/>
      <c r="SU21" s="38"/>
      <c r="SV21" s="38"/>
      <c r="SW21" s="38"/>
      <c r="SX21" s="39"/>
      <c r="SY21" s="38"/>
      <c r="SZ21" s="38"/>
      <c r="TA21" s="38"/>
      <c r="TB21" s="38"/>
      <c r="TC21" s="38"/>
      <c r="TD21" s="38"/>
      <c r="TE21" s="38"/>
      <c r="TF21" s="38"/>
      <c r="TG21" s="39"/>
      <c r="TH21" s="39"/>
      <c r="TI21" s="88"/>
      <c r="TJ21" s="38"/>
      <c r="TK21" s="38"/>
      <c r="TL21" s="38"/>
      <c r="TM21" s="38"/>
      <c r="TN21" s="38"/>
      <c r="TO21" s="38"/>
      <c r="TP21" s="39"/>
      <c r="TQ21" s="38"/>
      <c r="TR21" s="38"/>
      <c r="TS21" s="38"/>
      <c r="TT21" s="38"/>
      <c r="TU21" s="38"/>
      <c r="TV21" s="38"/>
      <c r="TW21" s="38"/>
      <c r="TX21" s="38"/>
      <c r="TY21" s="39"/>
      <c r="TZ21" s="39"/>
      <c r="UA21" s="88"/>
      <c r="UB21" s="38"/>
      <c r="UC21" s="38"/>
      <c r="UD21" s="38"/>
      <c r="UE21" s="38"/>
      <c r="UF21" s="38"/>
      <c r="UG21" s="38"/>
      <c r="UH21" s="39"/>
      <c r="UI21" s="38"/>
      <c r="UJ21" s="38"/>
      <c r="UK21" s="38"/>
      <c r="UL21" s="38"/>
      <c r="UM21" s="38"/>
      <c r="UN21" s="38"/>
      <c r="UO21" s="38"/>
      <c r="UP21" s="38"/>
      <c r="UQ21" s="39"/>
      <c r="UR21" s="39"/>
      <c r="US21" s="88"/>
      <c r="UT21" s="38"/>
      <c r="UU21" s="38"/>
      <c r="UV21" s="38"/>
      <c r="UW21" s="38"/>
      <c r="UX21" s="38"/>
      <c r="UY21" s="38"/>
      <c r="UZ21" s="39"/>
      <c r="VA21" s="38"/>
      <c r="VB21" s="38"/>
      <c r="VC21" s="38"/>
      <c r="VD21" s="38"/>
      <c r="VE21" s="38"/>
      <c r="VF21" s="38"/>
      <c r="VG21" s="38"/>
      <c r="VH21" s="38"/>
      <c r="VI21" s="39"/>
      <c r="VJ21" s="39"/>
      <c r="VK21" s="88"/>
      <c r="VL21" s="38"/>
      <c r="VM21" s="38"/>
      <c r="VN21" s="38"/>
      <c r="VO21" s="38"/>
      <c r="VP21" s="38"/>
      <c r="VQ21" s="38"/>
      <c r="VR21" s="39"/>
      <c r="VS21" s="38"/>
      <c r="VT21" s="38"/>
      <c r="VU21" s="38"/>
      <c r="VV21" s="38"/>
      <c r="VW21" s="38"/>
      <c r="VX21" s="38"/>
      <c r="VY21" s="38"/>
      <c r="VZ21" s="38"/>
      <c r="WA21" s="39"/>
      <c r="WB21" s="39"/>
      <c r="WC21" s="88"/>
      <c r="WD21" s="38"/>
      <c r="WE21" s="38"/>
      <c r="WF21" s="38"/>
      <c r="WG21" s="38"/>
      <c r="WH21" s="38"/>
      <c r="WI21" s="38"/>
      <c r="WJ21" s="39"/>
      <c r="WK21" s="38"/>
      <c r="WL21" s="38"/>
      <c r="WM21" s="38"/>
      <c r="WN21" s="38"/>
      <c r="WO21" s="38"/>
      <c r="WP21" s="38"/>
      <c r="WQ21" s="38"/>
      <c r="WR21" s="38"/>
      <c r="WS21" s="39"/>
      <c r="WT21" s="39"/>
      <c r="WU21" s="88"/>
      <c r="WV21" s="38"/>
      <c r="WW21" s="38">
        <v>15682647</v>
      </c>
      <c r="WX21" s="38">
        <v>14893300</v>
      </c>
      <c r="WY21" s="38">
        <v>789347</v>
      </c>
      <c r="WZ21" s="38">
        <v>14893300</v>
      </c>
      <c r="XA21" s="38"/>
      <c r="XB21" s="39"/>
      <c r="XC21" s="38">
        <v>15682647</v>
      </c>
      <c r="XD21" s="38">
        <v>14893300</v>
      </c>
      <c r="XE21" s="38"/>
      <c r="XF21" s="38">
        <v>789347</v>
      </c>
      <c r="XG21" s="38">
        <v>5.0332499999999998</v>
      </c>
      <c r="XH21" s="38"/>
      <c r="XI21" s="38"/>
      <c r="XJ21" s="38">
        <v>14893300</v>
      </c>
      <c r="XK21" s="39"/>
      <c r="XL21" s="39">
        <v>14893300</v>
      </c>
      <c r="XM21" s="88">
        <v>14893300</v>
      </c>
      <c r="XN21" s="38"/>
      <c r="XO21" s="38"/>
      <c r="XP21" s="38"/>
      <c r="XQ21" s="38"/>
      <c r="XR21" s="38"/>
      <c r="XS21" s="38"/>
      <c r="XT21" s="39"/>
      <c r="XU21" s="38"/>
      <c r="XV21" s="38"/>
      <c r="XW21" s="38"/>
      <c r="XX21" s="38"/>
      <c r="XY21" s="38"/>
      <c r="XZ21" s="38"/>
      <c r="YA21" s="38"/>
      <c r="YB21" s="38"/>
      <c r="YC21" s="39"/>
      <c r="YD21" s="39"/>
      <c r="YE21" s="88"/>
      <c r="YF21" s="38"/>
      <c r="YG21" s="38"/>
      <c r="YH21" s="38"/>
      <c r="YI21" s="38"/>
      <c r="YJ21" s="38"/>
      <c r="YK21" s="38"/>
      <c r="YL21" s="39"/>
      <c r="YM21" s="38"/>
      <c r="YN21" s="38"/>
      <c r="YO21" s="38"/>
      <c r="YP21" s="38"/>
      <c r="YQ21" s="38"/>
      <c r="YR21" s="38"/>
      <c r="YS21" s="38"/>
      <c r="YT21" s="38"/>
      <c r="YU21" s="39"/>
      <c r="YV21" s="39"/>
      <c r="YW21" s="88"/>
      <c r="YX21" s="38"/>
      <c r="YY21" s="38"/>
      <c r="YZ21" s="38"/>
      <c r="ZA21" s="38"/>
      <c r="ZB21" s="38"/>
      <c r="ZC21" s="38"/>
      <c r="ZD21" s="39"/>
      <c r="ZE21" s="38"/>
      <c r="ZF21" s="38"/>
      <c r="ZG21" s="38"/>
      <c r="ZH21" s="38"/>
      <c r="ZI21" s="38"/>
      <c r="ZJ21" s="38"/>
      <c r="ZK21" s="38"/>
      <c r="ZL21" s="38"/>
      <c r="ZM21" s="39"/>
      <c r="ZN21" s="39"/>
      <c r="ZO21" s="88"/>
      <c r="ZP21" s="38"/>
      <c r="ZQ21" s="38"/>
      <c r="ZR21" s="38"/>
      <c r="ZS21" s="38"/>
      <c r="ZT21" s="38"/>
      <c r="ZU21" s="38">
        <v>24012</v>
      </c>
      <c r="ZV21" s="39"/>
      <c r="ZW21" s="38"/>
      <c r="ZX21" s="38"/>
      <c r="ZY21" s="38"/>
      <c r="ZZ21" s="38"/>
      <c r="AAA21" s="38"/>
      <c r="AAB21" s="38">
        <v>24012</v>
      </c>
      <c r="AAC21" s="38"/>
      <c r="AAD21" s="38"/>
      <c r="AAE21" s="39"/>
      <c r="AAF21" s="39"/>
      <c r="AAG21" s="88"/>
      <c r="AAH21" s="38"/>
      <c r="AAI21" s="38"/>
      <c r="AAJ21" s="38"/>
      <c r="AAK21" s="38"/>
      <c r="AAL21" s="38"/>
      <c r="AAM21" s="38"/>
      <c r="AAN21" s="39"/>
      <c r="AAO21" s="38"/>
      <c r="AAP21" s="38"/>
      <c r="AAQ21" s="38"/>
      <c r="AAR21" s="38"/>
      <c r="AAS21" s="38"/>
      <c r="AAT21" s="38"/>
      <c r="AAU21" s="38"/>
      <c r="AAV21" s="38"/>
      <c r="AAW21" s="39"/>
      <c r="AAX21" s="39"/>
      <c r="AAY21" s="88"/>
      <c r="AAZ21" s="38"/>
      <c r="ABA21" s="38"/>
      <c r="ABB21" s="38"/>
      <c r="ABC21" s="38"/>
      <c r="ABD21" s="38"/>
      <c r="ABE21" s="38"/>
      <c r="ABF21" s="39"/>
      <c r="ABG21" s="38"/>
      <c r="ABH21" s="38"/>
      <c r="ABI21" s="38"/>
      <c r="ABJ21" s="38"/>
      <c r="ABK21" s="38"/>
      <c r="ABL21" s="38"/>
      <c r="ABM21" s="38"/>
      <c r="ABN21" s="38"/>
      <c r="ABO21" s="39"/>
      <c r="ABP21" s="39"/>
      <c r="ABQ21" s="88"/>
      <c r="ABR21" s="38"/>
      <c r="ABS21" s="38"/>
      <c r="ABT21" s="38"/>
      <c r="ABU21" s="38"/>
      <c r="ABV21" s="38"/>
      <c r="ABW21" s="38"/>
      <c r="ABX21" s="39"/>
      <c r="ABY21" s="38"/>
      <c r="ABZ21" s="38"/>
      <c r="ACA21" s="38"/>
      <c r="ACB21" s="38"/>
      <c r="ACC21" s="38"/>
      <c r="ACD21" s="38"/>
      <c r="ACE21" s="38"/>
      <c r="ACF21" s="38"/>
      <c r="ACG21" s="39"/>
      <c r="ACH21" s="39"/>
      <c r="ACI21" s="88"/>
      <c r="ACJ21" s="38"/>
      <c r="ACK21" s="38"/>
      <c r="ACL21" s="38"/>
      <c r="ACM21" s="38"/>
      <c r="ACN21" s="38"/>
      <c r="ACO21" s="38"/>
      <c r="ACP21" s="39"/>
      <c r="ACQ21" s="38"/>
      <c r="ACR21" s="38"/>
      <c r="ACS21" s="38"/>
      <c r="ACT21" s="38"/>
      <c r="ACU21" s="38"/>
      <c r="ACV21" s="38"/>
      <c r="ACW21" s="38"/>
      <c r="ACX21" s="38"/>
      <c r="ACY21" s="39"/>
      <c r="ACZ21" s="39"/>
      <c r="ADA21" s="88"/>
      <c r="ADB21" s="38"/>
      <c r="ADC21" s="38"/>
      <c r="ADD21" s="38"/>
      <c r="ADE21" s="38"/>
      <c r="ADF21" s="38"/>
      <c r="ADG21" s="38"/>
      <c r="ADH21" s="39"/>
      <c r="ADI21" s="38"/>
      <c r="ADJ21" s="38"/>
      <c r="ADK21" s="38"/>
      <c r="ADL21" s="38"/>
      <c r="ADM21" s="38"/>
      <c r="ADN21" s="38"/>
      <c r="ADO21" s="38"/>
      <c r="ADP21" s="38"/>
      <c r="ADQ21" s="39"/>
      <c r="ADR21" s="39"/>
      <c r="ADS21" s="88"/>
      <c r="ADT21" s="38"/>
      <c r="ADU21" s="38"/>
      <c r="ADV21" s="38"/>
      <c r="ADW21" s="38"/>
      <c r="ADX21" s="38"/>
      <c r="ADY21" s="38"/>
      <c r="ADZ21" s="39"/>
      <c r="AEA21" s="38"/>
      <c r="AEB21" s="38"/>
      <c r="AEC21" s="38"/>
      <c r="AED21" s="38"/>
      <c r="AEE21" s="38"/>
      <c r="AEF21" s="38"/>
      <c r="AEG21" s="38"/>
      <c r="AEH21" s="38"/>
      <c r="AEI21" s="39"/>
      <c r="AEJ21" s="39"/>
      <c r="AEK21" s="88"/>
      <c r="AEL21" s="38"/>
      <c r="AEM21" s="38"/>
      <c r="AEN21" s="38"/>
      <c r="AEO21" s="38"/>
      <c r="AEP21" s="38"/>
      <c r="AEQ21" s="38"/>
      <c r="AER21" s="39"/>
      <c r="AES21" s="38"/>
      <c r="AET21" s="38"/>
      <c r="AEU21" s="38"/>
      <c r="AEV21" s="38"/>
      <c r="AEW21" s="38"/>
      <c r="AEX21" s="38"/>
      <c r="AEY21" s="38"/>
      <c r="AEZ21" s="38"/>
      <c r="AFA21" s="39"/>
      <c r="AFB21" s="39"/>
      <c r="AFC21" s="88"/>
      <c r="AFD21" s="38"/>
      <c r="AFE21" s="38"/>
      <c r="AFF21" s="38"/>
      <c r="AFG21" s="38"/>
      <c r="AFH21" s="38"/>
      <c r="AFI21" s="38"/>
      <c r="AFJ21" s="39"/>
      <c r="AFK21" s="38"/>
      <c r="AFL21" s="38"/>
      <c r="AFM21" s="38"/>
      <c r="AFN21" s="38"/>
      <c r="AFO21" s="38"/>
      <c r="AFP21" s="38"/>
      <c r="AFQ21" s="38"/>
      <c r="AFR21" s="38"/>
      <c r="AFS21" s="39"/>
      <c r="AFT21" s="39"/>
      <c r="AFU21" s="88"/>
      <c r="AFV21" s="38"/>
      <c r="AFW21" s="38"/>
      <c r="AFX21" s="38"/>
      <c r="AFY21" s="38"/>
      <c r="AFZ21" s="38"/>
      <c r="AGA21" s="38"/>
      <c r="AGB21" s="39"/>
      <c r="AGC21" s="38"/>
      <c r="AGD21" s="38"/>
      <c r="AGE21" s="38"/>
      <c r="AGF21" s="38"/>
      <c r="AGG21" s="38"/>
      <c r="AGH21" s="38"/>
      <c r="AGI21" s="38"/>
      <c r="AGJ21" s="38"/>
      <c r="AGK21" s="39"/>
      <c r="AGL21" s="39"/>
      <c r="AGM21" s="88"/>
      <c r="AGN21" s="38"/>
      <c r="AGO21" s="38"/>
      <c r="AGP21" s="38"/>
      <c r="AGQ21" s="38"/>
      <c r="AGR21" s="38"/>
      <c r="AGS21" s="38"/>
      <c r="AGT21" s="39"/>
      <c r="AGU21" s="38"/>
      <c r="AGV21" s="38"/>
      <c r="AGW21" s="38"/>
      <c r="AGX21" s="38"/>
      <c r="AGY21" s="38"/>
      <c r="AGZ21" s="38"/>
      <c r="AHA21" s="38"/>
      <c r="AHB21" s="38"/>
      <c r="AHC21" s="39"/>
      <c r="AHD21" s="39"/>
      <c r="AHE21" s="88"/>
      <c r="AHF21" s="38"/>
      <c r="AHG21" s="38"/>
      <c r="AHH21" s="38"/>
      <c r="AHI21" s="38"/>
      <c r="AHJ21" s="38"/>
      <c r="AHK21" s="38"/>
      <c r="AHL21" s="39"/>
      <c r="AHM21" s="38"/>
      <c r="AHN21" s="38"/>
      <c r="AHO21" s="38"/>
      <c r="AHP21" s="38"/>
      <c r="AHQ21" s="38"/>
      <c r="AHR21" s="38"/>
      <c r="AHS21" s="38"/>
      <c r="AHT21" s="38"/>
      <c r="AHU21" s="39"/>
      <c r="AHV21" s="39"/>
      <c r="AHW21" s="88"/>
      <c r="AHX21" s="38"/>
      <c r="AHY21" s="38"/>
      <c r="AHZ21" s="38"/>
      <c r="AIA21" s="38"/>
      <c r="AIB21" s="38"/>
      <c r="AIC21" s="38"/>
      <c r="AID21" s="39"/>
      <c r="AIE21" s="38"/>
      <c r="AIF21" s="38"/>
      <c r="AIG21" s="38"/>
      <c r="AIH21" s="38"/>
      <c r="AII21" s="38"/>
      <c r="AIJ21" s="38"/>
      <c r="AIK21" s="38"/>
      <c r="AIL21" s="38"/>
      <c r="AIM21" s="39"/>
      <c r="AIN21" s="39"/>
      <c r="AIO21" s="88"/>
      <c r="AIP21" s="38"/>
      <c r="AIQ21" s="38"/>
      <c r="AIR21" s="38"/>
      <c r="AIS21" s="38"/>
      <c r="AIT21" s="38"/>
      <c r="AIU21" s="38"/>
      <c r="AIV21" s="39"/>
      <c r="AIW21" s="38"/>
      <c r="AIX21" s="38"/>
      <c r="AIY21" s="38"/>
      <c r="AIZ21" s="38"/>
      <c r="AJA21" s="38"/>
      <c r="AJB21" s="38"/>
      <c r="AJC21" s="38"/>
      <c r="AJD21" s="38"/>
      <c r="AJE21" s="39"/>
      <c r="AJF21" s="39"/>
      <c r="AJG21" s="88"/>
      <c r="AJH21" s="38"/>
      <c r="AJI21" s="38">
        <v>12654600</v>
      </c>
      <c r="AJJ21" s="38">
        <v>11497000</v>
      </c>
      <c r="AJK21" s="38">
        <v>1157600</v>
      </c>
      <c r="AJL21" s="38">
        <v>11497000</v>
      </c>
      <c r="AJM21" s="38"/>
      <c r="AJN21" s="39"/>
      <c r="AJO21" s="38">
        <v>12654600</v>
      </c>
      <c r="AJP21" s="38">
        <v>11497000</v>
      </c>
      <c r="AJQ21" s="38"/>
      <c r="AJR21" s="38">
        <v>1157600</v>
      </c>
      <c r="AJS21" s="38">
        <v>9.1476600000000001</v>
      </c>
      <c r="AJT21" s="38"/>
      <c r="AJU21" s="38"/>
      <c r="AJV21" s="38">
        <v>11497000</v>
      </c>
      <c r="AJW21" s="39"/>
      <c r="AJX21" s="39">
        <v>11497000</v>
      </c>
      <c r="AJY21" s="88">
        <v>11497000</v>
      </c>
      <c r="AJZ21" s="38"/>
      <c r="AKA21" s="38">
        <v>10901000</v>
      </c>
      <c r="AKB21" s="38">
        <v>9301000</v>
      </c>
      <c r="AKC21" s="38">
        <v>1600000</v>
      </c>
      <c r="AKD21" s="38">
        <v>9301000</v>
      </c>
      <c r="AKE21" s="38"/>
      <c r="AKF21" s="39"/>
      <c r="AKG21" s="38">
        <v>10901000</v>
      </c>
      <c r="AKH21" s="38">
        <v>9301000</v>
      </c>
      <c r="AKI21" s="38"/>
      <c r="AKJ21" s="38">
        <v>1600000</v>
      </c>
      <c r="AKK21" s="38">
        <v>14.67755</v>
      </c>
      <c r="AKL21" s="38"/>
      <c r="AKM21" s="38"/>
      <c r="AKN21" s="38">
        <v>9301000</v>
      </c>
      <c r="AKO21" s="39"/>
      <c r="AKP21" s="39">
        <v>9301000</v>
      </c>
      <c r="AKQ21" s="88">
        <v>9301000</v>
      </c>
      <c r="AKR21" s="38"/>
      <c r="AKS21" s="38"/>
      <c r="AKT21" s="38"/>
      <c r="AKU21" s="38"/>
      <c r="AKV21" s="38"/>
      <c r="AKW21" s="38"/>
      <c r="AKX21" s="39"/>
      <c r="AKY21" s="38"/>
      <c r="AKZ21" s="38"/>
      <c r="ALA21" s="38"/>
      <c r="ALB21" s="38"/>
      <c r="ALC21" s="38"/>
      <c r="ALD21" s="38"/>
      <c r="ALE21" s="38"/>
      <c r="ALF21" s="38"/>
      <c r="ALG21" s="39"/>
      <c r="ALH21" s="39"/>
      <c r="ALI21" s="88"/>
      <c r="ALJ21" s="38"/>
      <c r="ALK21" s="38"/>
      <c r="ALL21" s="38"/>
      <c r="ALM21" s="38"/>
      <c r="ALN21" s="38"/>
      <c r="ALO21" s="38">
        <v>26721.82</v>
      </c>
      <c r="ALP21" s="39"/>
      <c r="ALQ21" s="38"/>
      <c r="ALR21" s="38"/>
      <c r="ALS21" s="38"/>
      <c r="ALT21" s="38"/>
      <c r="ALU21" s="38"/>
      <c r="ALV21" s="38">
        <v>26721.82</v>
      </c>
      <c r="ALW21" s="38"/>
      <c r="ALX21" s="38"/>
      <c r="ALY21" s="39"/>
      <c r="ALZ21" s="39"/>
      <c r="AMA21" s="88"/>
      <c r="AMB21" s="38"/>
      <c r="AMC21" s="38">
        <v>2366800</v>
      </c>
      <c r="AMD21" s="38">
        <v>2235800</v>
      </c>
      <c r="AME21" s="38">
        <v>131000</v>
      </c>
      <c r="AMF21" s="38">
        <v>2235800</v>
      </c>
      <c r="AMG21" s="38"/>
      <c r="AMH21" s="39"/>
      <c r="AMI21" s="38">
        <v>2366800</v>
      </c>
      <c r="AMJ21" s="38">
        <v>2235800</v>
      </c>
      <c r="AMK21" s="38"/>
      <c r="AML21" s="38">
        <v>131000</v>
      </c>
      <c r="AMM21" s="38">
        <v>5.5349000000000004</v>
      </c>
      <c r="AMN21" s="38"/>
      <c r="AMO21" s="38"/>
      <c r="AMP21" s="38">
        <v>2235800</v>
      </c>
      <c r="AMQ21" s="39"/>
      <c r="AMR21" s="39">
        <v>2235800</v>
      </c>
      <c r="AMS21" s="88">
        <v>2235800</v>
      </c>
      <c r="AMT21" s="38"/>
      <c r="AMU21" s="38"/>
      <c r="AMV21" s="38"/>
      <c r="AMW21" s="38"/>
      <c r="AMX21" s="38"/>
      <c r="AMY21" s="38"/>
      <c r="AMZ21" s="39"/>
      <c r="ANA21" s="38"/>
      <c r="ANB21" s="38"/>
      <c r="ANC21" s="38"/>
      <c r="AND21" s="38"/>
      <c r="ANE21" s="38"/>
      <c r="ANF21" s="38"/>
      <c r="ANG21" s="38"/>
      <c r="ANH21" s="38"/>
      <c r="ANI21" s="39"/>
      <c r="ANJ21" s="39"/>
      <c r="ANK21" s="88"/>
    </row>
    <row r="22" spans="1:1051" x14ac:dyDescent="0.25">
      <c r="A22" s="8" t="s">
        <v>23</v>
      </c>
      <c r="B22" s="11" t="s">
        <v>24</v>
      </c>
      <c r="C22" s="13" t="s">
        <v>25</v>
      </c>
      <c r="F22" s="39"/>
      <c r="G22" s="38"/>
      <c r="H22" s="38"/>
      <c r="I22" s="38">
        <v>11791732</v>
      </c>
      <c r="J22" s="38">
        <v>11055300</v>
      </c>
      <c r="K22" s="38">
        <v>736432</v>
      </c>
      <c r="L22" s="38">
        <v>11055300</v>
      </c>
      <c r="M22" s="38"/>
      <c r="N22" s="39"/>
      <c r="O22" s="38">
        <v>11791732</v>
      </c>
      <c r="P22" s="38">
        <v>11055300</v>
      </c>
      <c r="Q22" s="38"/>
      <c r="R22" s="38">
        <v>736432</v>
      </c>
      <c r="S22" s="38">
        <v>6.24533</v>
      </c>
      <c r="T22" s="38"/>
      <c r="U22" s="38"/>
      <c r="V22" s="38">
        <v>11055300</v>
      </c>
      <c r="W22" s="39"/>
      <c r="X22" s="39">
        <v>11055300</v>
      </c>
      <c r="Y22" s="88">
        <v>11055300</v>
      </c>
      <c r="Z22" s="38"/>
      <c r="AA22" s="38">
        <v>10995100</v>
      </c>
      <c r="AB22" s="38">
        <v>10000000</v>
      </c>
      <c r="AC22" s="38">
        <v>995100</v>
      </c>
      <c r="AD22" s="38">
        <v>10000000</v>
      </c>
      <c r="AE22" s="38">
        <v>59406</v>
      </c>
      <c r="AF22" s="39"/>
      <c r="AG22" s="38">
        <v>10995100</v>
      </c>
      <c r="AH22" s="38">
        <v>10000000</v>
      </c>
      <c r="AI22" s="38"/>
      <c r="AJ22" s="38">
        <v>995100</v>
      </c>
      <c r="AK22" s="38">
        <v>9.0503999999999998</v>
      </c>
      <c r="AL22" s="38">
        <v>59406</v>
      </c>
      <c r="AM22" s="38"/>
      <c r="AN22" s="38">
        <v>10000000</v>
      </c>
      <c r="AO22" s="39"/>
      <c r="AP22" s="39">
        <v>10000000</v>
      </c>
      <c r="AQ22" s="88">
        <v>10000000</v>
      </c>
      <c r="AR22" s="38"/>
      <c r="AS22" s="38">
        <v>270964000</v>
      </c>
      <c r="AT22" s="38">
        <v>257415800</v>
      </c>
      <c r="AU22" s="38">
        <v>13548200</v>
      </c>
      <c r="AV22" s="38">
        <v>257415800</v>
      </c>
      <c r="AW22" s="38"/>
      <c r="AX22" s="39"/>
      <c r="AY22" s="38">
        <v>270964000</v>
      </c>
      <c r="AZ22" s="38">
        <v>257415800</v>
      </c>
      <c r="BA22" s="38"/>
      <c r="BB22" s="38">
        <v>13548200</v>
      </c>
      <c r="BC22" s="38">
        <v>5</v>
      </c>
      <c r="BD22" s="38"/>
      <c r="BE22" s="38"/>
      <c r="BF22" s="38">
        <v>257415800</v>
      </c>
      <c r="BG22" s="39"/>
      <c r="BH22" s="39">
        <v>257415800</v>
      </c>
      <c r="BI22" s="88">
        <v>257415800</v>
      </c>
      <c r="BJ22" s="38"/>
      <c r="BK22" s="38">
        <v>142901575</v>
      </c>
      <c r="BL22" s="38">
        <v>134947200</v>
      </c>
      <c r="BM22" s="38">
        <v>7954375</v>
      </c>
      <c r="BN22" s="38">
        <v>134947200</v>
      </c>
      <c r="BO22" s="38"/>
      <c r="BP22" s="39"/>
      <c r="BQ22" s="38">
        <v>142901575</v>
      </c>
      <c r="BR22" s="38">
        <v>134947200</v>
      </c>
      <c r="BS22" s="38"/>
      <c r="BT22" s="38">
        <v>7954375</v>
      </c>
      <c r="BU22" s="38">
        <v>5.5663299999999998</v>
      </c>
      <c r="BV22" s="38"/>
      <c r="BW22" s="38"/>
      <c r="BX22" s="38">
        <v>134947200</v>
      </c>
      <c r="BY22" s="39"/>
      <c r="BZ22" s="39">
        <v>134947200</v>
      </c>
      <c r="CA22" s="88">
        <v>134947200</v>
      </c>
      <c r="CB22" s="38"/>
      <c r="CC22" s="38">
        <v>45471700</v>
      </c>
      <c r="CD22" s="38">
        <v>42271700</v>
      </c>
      <c r="CE22" s="38">
        <v>3200000</v>
      </c>
      <c r="CF22" s="38">
        <v>42271700</v>
      </c>
      <c r="CG22" s="38"/>
      <c r="CH22" s="39"/>
      <c r="CI22" s="38">
        <v>45471700</v>
      </c>
      <c r="CJ22" s="38">
        <v>42271700</v>
      </c>
      <c r="CK22" s="38"/>
      <c r="CL22" s="38">
        <v>3200000</v>
      </c>
      <c r="CM22" s="38">
        <v>7.0373400000000004</v>
      </c>
      <c r="CN22" s="38"/>
      <c r="CO22" s="38"/>
      <c r="CP22" s="38">
        <v>42271700</v>
      </c>
      <c r="CQ22" s="39"/>
      <c r="CR22" s="39">
        <v>42271700</v>
      </c>
      <c r="CS22" s="88">
        <v>42271700</v>
      </c>
      <c r="CT22" s="38"/>
      <c r="CU22" s="38">
        <v>3486943</v>
      </c>
      <c r="CV22" s="38">
        <v>2938700</v>
      </c>
      <c r="CW22" s="38">
        <v>548243</v>
      </c>
      <c r="CX22" s="38">
        <v>2938700</v>
      </c>
      <c r="CY22" s="38"/>
      <c r="CZ22" s="39"/>
      <c r="DA22" s="38">
        <v>3486943</v>
      </c>
      <c r="DB22" s="38">
        <v>2938700</v>
      </c>
      <c r="DC22" s="38"/>
      <c r="DD22" s="38">
        <v>548243</v>
      </c>
      <c r="DE22" s="38">
        <v>15.72274</v>
      </c>
      <c r="DF22" s="38"/>
      <c r="DG22" s="38"/>
      <c r="DH22" s="38">
        <v>2938700</v>
      </c>
      <c r="DI22" s="39"/>
      <c r="DJ22" s="39">
        <v>2938700</v>
      </c>
      <c r="DK22" s="88">
        <v>2938700</v>
      </c>
      <c r="DL22" s="38"/>
      <c r="DM22" s="38">
        <v>203677500</v>
      </c>
      <c r="DN22" s="38">
        <v>193493500</v>
      </c>
      <c r="DO22" s="38">
        <v>10184000</v>
      </c>
      <c r="DP22" s="38">
        <v>193493500</v>
      </c>
      <c r="DQ22" s="38"/>
      <c r="DR22" s="39"/>
      <c r="DS22" s="38">
        <v>203677500</v>
      </c>
      <c r="DT22" s="38">
        <v>193493500</v>
      </c>
      <c r="DU22" s="38"/>
      <c r="DV22" s="38">
        <v>10184000</v>
      </c>
      <c r="DW22" s="38">
        <v>5.0000600000000004</v>
      </c>
      <c r="DX22" s="38"/>
      <c r="DY22" s="38"/>
      <c r="DZ22" s="38">
        <v>193493500</v>
      </c>
      <c r="EA22" s="39"/>
      <c r="EB22" s="39">
        <v>193493500</v>
      </c>
      <c r="EC22" s="88">
        <v>193493500</v>
      </c>
      <c r="ED22" s="38"/>
      <c r="EE22" s="38">
        <v>12964500</v>
      </c>
      <c r="EF22" s="38">
        <v>12315500</v>
      </c>
      <c r="EG22" s="38">
        <v>649000</v>
      </c>
      <c r="EH22" s="38">
        <v>12315500</v>
      </c>
      <c r="EI22" s="38"/>
      <c r="EJ22" s="39"/>
      <c r="EK22" s="38">
        <v>12964500</v>
      </c>
      <c r="EL22" s="38">
        <v>12315500</v>
      </c>
      <c r="EM22" s="38"/>
      <c r="EN22" s="38">
        <v>649000</v>
      </c>
      <c r="EO22" s="38">
        <v>5.0059800000000001</v>
      </c>
      <c r="EP22" s="38"/>
      <c r="EQ22" s="38"/>
      <c r="ER22" s="38">
        <v>12315500</v>
      </c>
      <c r="ES22" s="39"/>
      <c r="ET22" s="39">
        <v>12315500</v>
      </c>
      <c r="EU22" s="88">
        <v>12315500</v>
      </c>
      <c r="EV22" s="38"/>
      <c r="EW22" s="38">
        <v>12586200</v>
      </c>
      <c r="EX22" s="38">
        <v>11956200</v>
      </c>
      <c r="EY22" s="38">
        <v>630000</v>
      </c>
      <c r="EZ22" s="38">
        <v>11956200</v>
      </c>
      <c r="FA22" s="38"/>
      <c r="FB22" s="39"/>
      <c r="FC22" s="38">
        <v>12586200</v>
      </c>
      <c r="FD22" s="38">
        <v>11956200</v>
      </c>
      <c r="FE22" s="38"/>
      <c r="FF22" s="38">
        <v>630000</v>
      </c>
      <c r="FG22" s="38">
        <v>5.0054800000000004</v>
      </c>
      <c r="FH22" s="38"/>
      <c r="FI22" s="38"/>
      <c r="FJ22" s="38">
        <v>11956200</v>
      </c>
      <c r="FK22" s="39"/>
      <c r="FL22" s="39">
        <v>11956200</v>
      </c>
      <c r="FM22" s="88">
        <v>11956200</v>
      </c>
      <c r="FN22" s="38"/>
      <c r="FO22" s="38"/>
      <c r="FP22" s="38"/>
      <c r="FQ22" s="38"/>
      <c r="FR22" s="38"/>
      <c r="FS22" s="38"/>
      <c r="FT22" s="39"/>
      <c r="FU22" s="38"/>
      <c r="FV22" s="38"/>
      <c r="FW22" s="38"/>
      <c r="FX22" s="38"/>
      <c r="FY22" s="38"/>
      <c r="FZ22" s="38"/>
      <c r="GA22" s="38"/>
      <c r="GB22" s="38"/>
      <c r="GC22" s="39"/>
      <c r="GD22" s="39"/>
      <c r="GE22" s="88"/>
      <c r="GF22" s="38"/>
      <c r="GG22" s="38"/>
      <c r="GH22" s="38"/>
      <c r="GI22" s="38"/>
      <c r="GJ22" s="38"/>
      <c r="GK22" s="38"/>
      <c r="GL22" s="39"/>
      <c r="GM22" s="38"/>
      <c r="GN22" s="38"/>
      <c r="GO22" s="38"/>
      <c r="GP22" s="38"/>
      <c r="GQ22" s="38"/>
      <c r="GR22" s="38"/>
      <c r="GS22" s="38"/>
      <c r="GT22" s="38"/>
      <c r="GU22" s="39"/>
      <c r="GV22" s="39"/>
      <c r="GW22" s="88"/>
      <c r="GX22" s="38"/>
      <c r="GY22" s="38">
        <v>675800</v>
      </c>
      <c r="GZ22" s="38">
        <v>473000</v>
      </c>
      <c r="HA22" s="38">
        <v>202800</v>
      </c>
      <c r="HB22" s="38">
        <v>473000</v>
      </c>
      <c r="HC22" s="38"/>
      <c r="HD22" s="39"/>
      <c r="HE22" s="38">
        <v>675800</v>
      </c>
      <c r="HF22" s="38">
        <v>473000</v>
      </c>
      <c r="HG22" s="38"/>
      <c r="HH22" s="38">
        <v>202800</v>
      </c>
      <c r="HI22" s="38">
        <v>30.008880000000001</v>
      </c>
      <c r="HJ22" s="38"/>
      <c r="HK22" s="38"/>
      <c r="HL22" s="38">
        <v>473000</v>
      </c>
      <c r="HM22" s="39"/>
      <c r="HN22" s="39">
        <v>473000</v>
      </c>
      <c r="HO22" s="88">
        <v>473000</v>
      </c>
      <c r="HP22" s="38"/>
      <c r="HQ22" s="38"/>
      <c r="HR22" s="38"/>
      <c r="HS22" s="38"/>
      <c r="HT22" s="38"/>
      <c r="HU22" s="38"/>
      <c r="HV22" s="39"/>
      <c r="HW22" s="38"/>
      <c r="HX22" s="38"/>
      <c r="HY22" s="38"/>
      <c r="HZ22" s="38"/>
      <c r="IA22" s="38"/>
      <c r="IB22" s="38"/>
      <c r="IC22" s="38"/>
      <c r="ID22" s="38"/>
      <c r="IE22" s="39"/>
      <c r="IF22" s="39"/>
      <c r="IG22" s="88"/>
      <c r="IH22" s="38"/>
      <c r="II22" s="38">
        <v>6315200</v>
      </c>
      <c r="IJ22" s="38">
        <v>4420600</v>
      </c>
      <c r="IK22" s="38">
        <v>1894600</v>
      </c>
      <c r="IL22" s="38">
        <v>4420600</v>
      </c>
      <c r="IM22" s="38"/>
      <c r="IN22" s="39"/>
      <c r="IO22" s="38">
        <v>6315200</v>
      </c>
      <c r="IP22" s="38">
        <v>4420600</v>
      </c>
      <c r="IQ22" s="38"/>
      <c r="IR22" s="38">
        <v>1894600</v>
      </c>
      <c r="IS22" s="38">
        <v>30.000630000000001</v>
      </c>
      <c r="IT22" s="38"/>
      <c r="IU22" s="38"/>
      <c r="IV22" s="38">
        <v>4420600</v>
      </c>
      <c r="IW22" s="39"/>
      <c r="IX22" s="39">
        <v>4420600</v>
      </c>
      <c r="IY22" s="88">
        <v>4420600</v>
      </c>
      <c r="IZ22" s="38"/>
      <c r="JA22" s="38">
        <v>33097680</v>
      </c>
      <c r="JB22" s="38">
        <v>22245500</v>
      </c>
      <c r="JC22" s="38">
        <v>10852180</v>
      </c>
      <c r="JD22" s="38">
        <v>22245500</v>
      </c>
      <c r="JE22" s="38"/>
      <c r="JF22" s="39"/>
      <c r="JG22" s="38">
        <v>33097680</v>
      </c>
      <c r="JH22" s="38">
        <v>22245500</v>
      </c>
      <c r="JI22" s="38"/>
      <c r="JJ22" s="38">
        <v>10852180</v>
      </c>
      <c r="JK22" s="38">
        <v>32.788339999999998</v>
      </c>
      <c r="JL22" s="38"/>
      <c r="JM22" s="38"/>
      <c r="JN22" s="38">
        <v>22245500</v>
      </c>
      <c r="JO22" s="39"/>
      <c r="JP22" s="39">
        <v>22245500</v>
      </c>
      <c r="JQ22" s="88">
        <v>22245500</v>
      </c>
      <c r="JR22" s="38"/>
      <c r="JS22" s="38">
        <v>178480300</v>
      </c>
      <c r="JT22" s="38">
        <v>124936200</v>
      </c>
      <c r="JU22" s="38">
        <v>53544100</v>
      </c>
      <c r="JV22" s="38">
        <v>124936200</v>
      </c>
      <c r="JW22" s="38"/>
      <c r="JX22" s="39"/>
      <c r="JY22" s="38">
        <v>178480300</v>
      </c>
      <c r="JZ22" s="38">
        <v>124936200</v>
      </c>
      <c r="KA22" s="38"/>
      <c r="KB22" s="38">
        <v>53544100</v>
      </c>
      <c r="KC22" s="38">
        <v>30.00001</v>
      </c>
      <c r="KD22" s="38"/>
      <c r="KE22" s="38"/>
      <c r="KF22" s="38">
        <v>124936200</v>
      </c>
      <c r="KG22" s="39"/>
      <c r="KH22" s="39">
        <v>124936200</v>
      </c>
      <c r="KI22" s="88">
        <v>124936200</v>
      </c>
      <c r="KJ22" s="38"/>
      <c r="KK22" s="38"/>
      <c r="KL22" s="38"/>
      <c r="KM22" s="38"/>
      <c r="KN22" s="38"/>
      <c r="KO22" s="38"/>
      <c r="KP22" s="39"/>
      <c r="KQ22" s="38"/>
      <c r="KR22" s="38"/>
      <c r="KS22" s="38"/>
      <c r="KT22" s="38"/>
      <c r="KU22" s="38"/>
      <c r="KV22" s="38"/>
      <c r="KW22" s="38"/>
      <c r="KX22" s="38"/>
      <c r="KY22" s="39"/>
      <c r="KZ22" s="39"/>
      <c r="LA22" s="88"/>
      <c r="LB22" s="38"/>
      <c r="LC22" s="38"/>
      <c r="LD22" s="38"/>
      <c r="LE22" s="38"/>
      <c r="LF22" s="38"/>
      <c r="LG22" s="38"/>
      <c r="LH22" s="39"/>
      <c r="LI22" s="38"/>
      <c r="LJ22" s="38"/>
      <c r="LK22" s="38"/>
      <c r="LL22" s="38"/>
      <c r="LM22" s="38"/>
      <c r="LN22" s="38"/>
      <c r="LO22" s="38"/>
      <c r="LP22" s="38"/>
      <c r="LQ22" s="39"/>
      <c r="LR22" s="39"/>
      <c r="LS22" s="88"/>
      <c r="LT22" s="38"/>
      <c r="LU22" s="38"/>
      <c r="LV22" s="38"/>
      <c r="LW22" s="38"/>
      <c r="LX22" s="38"/>
      <c r="LY22" s="38"/>
      <c r="LZ22" s="39"/>
      <c r="MA22" s="38"/>
      <c r="MB22" s="38"/>
      <c r="MC22" s="38"/>
      <c r="MD22" s="38"/>
      <c r="ME22" s="38"/>
      <c r="MF22" s="38"/>
      <c r="MG22" s="38"/>
      <c r="MH22" s="38"/>
      <c r="MI22" s="39"/>
      <c r="MJ22" s="39"/>
      <c r="MK22" s="88"/>
      <c r="ML22" s="38"/>
      <c r="MM22" s="38">
        <v>3838200</v>
      </c>
      <c r="MN22" s="38">
        <v>2600500</v>
      </c>
      <c r="MO22" s="38">
        <v>1237700</v>
      </c>
      <c r="MP22" s="38">
        <v>2600500</v>
      </c>
      <c r="MQ22" s="38"/>
      <c r="MR22" s="39"/>
      <c r="MS22" s="38">
        <v>3838200</v>
      </c>
      <c r="MT22" s="38">
        <v>2600500</v>
      </c>
      <c r="MU22" s="38"/>
      <c r="MV22" s="38">
        <v>1237700</v>
      </c>
      <c r="MW22" s="38">
        <v>32.24689</v>
      </c>
      <c r="MX22" s="38"/>
      <c r="MY22" s="38"/>
      <c r="MZ22" s="38">
        <v>2600500</v>
      </c>
      <c r="NA22" s="39"/>
      <c r="NB22" s="39">
        <v>2600500</v>
      </c>
      <c r="NC22" s="88">
        <v>2600500</v>
      </c>
      <c r="ND22" s="38"/>
      <c r="NE22" s="38"/>
      <c r="NF22" s="38"/>
      <c r="NG22" s="38"/>
      <c r="NH22" s="38"/>
      <c r="NI22" s="38"/>
      <c r="NJ22" s="39"/>
      <c r="NK22" s="38"/>
      <c r="NL22" s="38"/>
      <c r="NM22" s="38"/>
      <c r="NN22" s="38"/>
      <c r="NO22" s="38"/>
      <c r="NP22" s="38"/>
      <c r="NQ22" s="38"/>
      <c r="NR22" s="38"/>
      <c r="NS22" s="39"/>
      <c r="NT22" s="39"/>
      <c r="NU22" s="88"/>
      <c r="NV22" s="38"/>
      <c r="NW22" s="38">
        <v>174200</v>
      </c>
      <c r="NX22" s="38">
        <v>121900</v>
      </c>
      <c r="NY22" s="38">
        <v>52300</v>
      </c>
      <c r="NZ22" s="38">
        <v>121900</v>
      </c>
      <c r="OA22" s="38"/>
      <c r="OB22" s="39"/>
      <c r="OC22" s="38">
        <v>174200</v>
      </c>
      <c r="OD22" s="38">
        <v>121900</v>
      </c>
      <c r="OE22" s="38"/>
      <c r="OF22" s="38">
        <v>52300</v>
      </c>
      <c r="OG22" s="38">
        <v>30.022960000000001</v>
      </c>
      <c r="OH22" s="38"/>
      <c r="OI22" s="38"/>
      <c r="OJ22" s="38">
        <v>121900</v>
      </c>
      <c r="OK22" s="39"/>
      <c r="OL22" s="39">
        <v>121900</v>
      </c>
      <c r="OM22" s="88">
        <v>121900</v>
      </c>
      <c r="ON22" s="38"/>
      <c r="OO22" s="38">
        <v>15237600</v>
      </c>
      <c r="OP22" s="38">
        <v>10666300</v>
      </c>
      <c r="OQ22" s="38">
        <v>4571300</v>
      </c>
      <c r="OR22" s="38">
        <v>10666300</v>
      </c>
      <c r="OS22" s="38"/>
      <c r="OT22" s="39"/>
      <c r="OU22" s="38">
        <v>13647358</v>
      </c>
      <c r="OV22" s="38">
        <v>10666300</v>
      </c>
      <c r="OW22" s="38"/>
      <c r="OX22" s="38">
        <v>2981058</v>
      </c>
      <c r="OY22" s="38">
        <v>21.84348</v>
      </c>
      <c r="OZ22" s="38"/>
      <c r="PA22" s="38"/>
      <c r="PB22" s="38">
        <v>10666300</v>
      </c>
      <c r="PC22" s="39"/>
      <c r="PD22" s="39">
        <v>10666300</v>
      </c>
      <c r="PE22" s="88">
        <v>10666300</v>
      </c>
      <c r="PF22" s="38"/>
      <c r="PG22" s="38"/>
      <c r="PH22" s="38"/>
      <c r="PI22" s="38"/>
      <c r="PJ22" s="38"/>
      <c r="PK22" s="38"/>
      <c r="PL22" s="39"/>
      <c r="PM22" s="38"/>
      <c r="PN22" s="38"/>
      <c r="PO22" s="38"/>
      <c r="PP22" s="38"/>
      <c r="PQ22" s="38"/>
      <c r="PR22" s="38"/>
      <c r="PS22" s="38"/>
      <c r="PT22" s="38"/>
      <c r="PU22" s="39"/>
      <c r="PV22" s="39"/>
      <c r="PW22" s="88"/>
      <c r="PX22" s="38"/>
      <c r="PY22" s="38"/>
      <c r="PZ22" s="38"/>
      <c r="QA22" s="38"/>
      <c r="QB22" s="38"/>
      <c r="QC22" s="38"/>
      <c r="QD22" s="39"/>
      <c r="QE22" s="38"/>
      <c r="QF22" s="38"/>
      <c r="QG22" s="38"/>
      <c r="QH22" s="38"/>
      <c r="QI22" s="38"/>
      <c r="QJ22" s="38"/>
      <c r="QK22" s="38"/>
      <c r="QL22" s="38"/>
      <c r="QM22" s="39"/>
      <c r="QN22" s="39"/>
      <c r="QO22" s="88"/>
      <c r="QP22" s="38"/>
      <c r="QQ22" s="38">
        <v>120732500</v>
      </c>
      <c r="QR22" s="38">
        <v>84512700</v>
      </c>
      <c r="QS22" s="38">
        <v>36219800</v>
      </c>
      <c r="QT22" s="38">
        <v>84512700</v>
      </c>
      <c r="QU22" s="38"/>
      <c r="QV22" s="39"/>
      <c r="QW22" s="38">
        <v>120732500</v>
      </c>
      <c r="QX22" s="38">
        <v>84512700</v>
      </c>
      <c r="QY22" s="38"/>
      <c r="QZ22" s="38">
        <v>36219800</v>
      </c>
      <c r="RA22" s="38">
        <v>30.000039999999998</v>
      </c>
      <c r="RB22" s="38"/>
      <c r="RC22" s="38"/>
      <c r="RD22" s="38">
        <v>84512700</v>
      </c>
      <c r="RE22" s="39"/>
      <c r="RF22" s="39">
        <v>84512700</v>
      </c>
      <c r="RG22" s="88">
        <v>84512700</v>
      </c>
      <c r="RH22" s="38"/>
      <c r="RI22" s="38"/>
      <c r="RJ22" s="38"/>
      <c r="RK22" s="38"/>
      <c r="RL22" s="38"/>
      <c r="RM22" s="38"/>
      <c r="RN22" s="39"/>
      <c r="RO22" s="38"/>
      <c r="RP22" s="38"/>
      <c r="RQ22" s="38"/>
      <c r="RR22" s="38"/>
      <c r="RS22" s="38"/>
      <c r="RT22" s="38"/>
      <c r="RU22" s="38"/>
      <c r="RV22" s="38"/>
      <c r="RW22" s="39"/>
      <c r="RX22" s="39">
        <v>0</v>
      </c>
      <c r="RY22" s="88"/>
      <c r="RZ22" s="38"/>
      <c r="SA22" s="38">
        <v>3118200</v>
      </c>
      <c r="SB22" s="38">
        <v>2962200</v>
      </c>
      <c r="SC22" s="38">
        <v>156000</v>
      </c>
      <c r="SD22" s="38">
        <v>2235834</v>
      </c>
      <c r="SE22" s="38"/>
      <c r="SF22" s="39"/>
      <c r="SG22" s="38">
        <v>2353510</v>
      </c>
      <c r="SH22" s="38">
        <v>2235834</v>
      </c>
      <c r="SI22" s="38"/>
      <c r="SJ22" s="38">
        <v>117676</v>
      </c>
      <c r="SK22" s="38">
        <v>5.0000200000000001</v>
      </c>
      <c r="SL22" s="38"/>
      <c r="SM22" s="38"/>
      <c r="SN22" s="38">
        <v>2235834</v>
      </c>
      <c r="SO22" s="39"/>
      <c r="SP22" s="39">
        <v>2962200</v>
      </c>
      <c r="SQ22" s="88">
        <v>2962200</v>
      </c>
      <c r="SR22" s="38"/>
      <c r="SS22" s="38"/>
      <c r="ST22" s="38"/>
      <c r="SU22" s="38"/>
      <c r="SV22" s="38"/>
      <c r="SW22" s="38"/>
      <c r="SX22" s="39"/>
      <c r="SY22" s="38"/>
      <c r="SZ22" s="38"/>
      <c r="TA22" s="38"/>
      <c r="TB22" s="38"/>
      <c r="TC22" s="38"/>
      <c r="TD22" s="38"/>
      <c r="TE22" s="38"/>
      <c r="TF22" s="38"/>
      <c r="TG22" s="39"/>
      <c r="TH22" s="39"/>
      <c r="TI22" s="88"/>
      <c r="TJ22" s="38"/>
      <c r="TK22" s="38">
        <v>11128400</v>
      </c>
      <c r="TL22" s="38">
        <v>4813000</v>
      </c>
      <c r="TM22" s="38">
        <v>6315400</v>
      </c>
      <c r="TN22" s="38">
        <v>4813000</v>
      </c>
      <c r="TO22" s="38"/>
      <c r="TP22" s="39"/>
      <c r="TQ22" s="38">
        <v>9619730</v>
      </c>
      <c r="TR22" s="38">
        <v>4813000</v>
      </c>
      <c r="TS22" s="38"/>
      <c r="TT22" s="38">
        <v>4806730</v>
      </c>
      <c r="TU22" s="38">
        <v>49.967410000000001</v>
      </c>
      <c r="TV22" s="38"/>
      <c r="TW22" s="38"/>
      <c r="TX22" s="38">
        <v>4813000</v>
      </c>
      <c r="TY22" s="39"/>
      <c r="TZ22" s="39">
        <v>4813000</v>
      </c>
      <c r="UA22" s="88">
        <v>4813000</v>
      </c>
      <c r="UB22" s="38"/>
      <c r="UC22" s="38">
        <v>99210246</v>
      </c>
      <c r="UD22" s="38">
        <v>43979800</v>
      </c>
      <c r="UE22" s="38">
        <v>55230446</v>
      </c>
      <c r="UF22" s="38">
        <v>43979800</v>
      </c>
      <c r="UG22" s="38"/>
      <c r="UH22" s="39"/>
      <c r="UI22" s="38">
        <v>99204931</v>
      </c>
      <c r="UJ22" s="38">
        <v>43977322</v>
      </c>
      <c r="UK22" s="38"/>
      <c r="UL22" s="38">
        <v>55227609</v>
      </c>
      <c r="UM22" s="38">
        <v>55.670229999999997</v>
      </c>
      <c r="UN22" s="38"/>
      <c r="UO22" s="38">
        <v>2478</v>
      </c>
      <c r="UP22" s="38">
        <v>43977322</v>
      </c>
      <c r="UQ22" s="39"/>
      <c r="UR22" s="39">
        <v>43979800</v>
      </c>
      <c r="US22" s="88">
        <v>43979800</v>
      </c>
      <c r="UT22" s="38"/>
      <c r="UU22" s="38">
        <v>968421053</v>
      </c>
      <c r="UV22" s="38">
        <v>920000000</v>
      </c>
      <c r="UW22" s="38">
        <v>48421053</v>
      </c>
      <c r="UX22" s="38">
        <v>920000000</v>
      </c>
      <c r="UY22" s="38"/>
      <c r="UZ22" s="39"/>
      <c r="VA22" s="38">
        <v>968421053</v>
      </c>
      <c r="VB22" s="38">
        <v>920000000</v>
      </c>
      <c r="VC22" s="38"/>
      <c r="VD22" s="38">
        <v>48421053</v>
      </c>
      <c r="VE22" s="38">
        <v>5</v>
      </c>
      <c r="VF22" s="38"/>
      <c r="VG22" s="38"/>
      <c r="VH22" s="38">
        <v>920000000</v>
      </c>
      <c r="VI22" s="39"/>
      <c r="VJ22" s="39">
        <v>920000000</v>
      </c>
      <c r="VK22" s="88">
        <v>920000000</v>
      </c>
      <c r="VL22" s="38"/>
      <c r="VM22" s="38"/>
      <c r="VN22" s="38"/>
      <c r="VO22" s="38"/>
      <c r="VP22" s="38"/>
      <c r="VQ22" s="38"/>
      <c r="VR22" s="39"/>
      <c r="VS22" s="38"/>
      <c r="VT22" s="38"/>
      <c r="VU22" s="38"/>
      <c r="VV22" s="38"/>
      <c r="VW22" s="38"/>
      <c r="VX22" s="38"/>
      <c r="VY22" s="38"/>
      <c r="VZ22" s="38"/>
      <c r="WA22" s="39"/>
      <c r="WB22" s="39"/>
      <c r="WC22" s="88"/>
      <c r="WD22" s="38"/>
      <c r="WE22" s="38"/>
      <c r="WF22" s="38"/>
      <c r="WG22" s="38"/>
      <c r="WH22" s="38"/>
      <c r="WI22" s="38"/>
      <c r="WJ22" s="39"/>
      <c r="WK22" s="38"/>
      <c r="WL22" s="38"/>
      <c r="WM22" s="38"/>
      <c r="WN22" s="38"/>
      <c r="WO22" s="38"/>
      <c r="WP22" s="38"/>
      <c r="WQ22" s="38"/>
      <c r="WR22" s="38"/>
      <c r="WS22" s="39"/>
      <c r="WT22" s="39"/>
      <c r="WU22" s="88"/>
      <c r="WV22" s="38"/>
      <c r="WW22" s="38">
        <v>81473700</v>
      </c>
      <c r="WX22" s="38">
        <v>77400000</v>
      </c>
      <c r="WY22" s="38">
        <v>4073700</v>
      </c>
      <c r="WZ22" s="38">
        <v>69892580</v>
      </c>
      <c r="XA22" s="38"/>
      <c r="XB22" s="39"/>
      <c r="XC22" s="38">
        <v>73561940</v>
      </c>
      <c r="XD22" s="38">
        <v>69892580</v>
      </c>
      <c r="XE22" s="38"/>
      <c r="XF22" s="38">
        <v>3669360</v>
      </c>
      <c r="XG22" s="38">
        <v>4.9881200000000003</v>
      </c>
      <c r="XH22" s="38"/>
      <c r="XI22" s="38"/>
      <c r="XJ22" s="38">
        <v>69892580</v>
      </c>
      <c r="XK22" s="39"/>
      <c r="XL22" s="39">
        <v>77400000</v>
      </c>
      <c r="XM22" s="88">
        <v>77400000</v>
      </c>
      <c r="XN22" s="38"/>
      <c r="XO22" s="38"/>
      <c r="XP22" s="38"/>
      <c r="XQ22" s="38"/>
      <c r="XR22" s="38"/>
      <c r="XS22" s="38"/>
      <c r="XT22" s="39"/>
      <c r="XU22" s="38"/>
      <c r="XV22" s="38"/>
      <c r="XW22" s="38"/>
      <c r="XX22" s="38"/>
      <c r="XY22" s="38"/>
      <c r="XZ22" s="38"/>
      <c r="YA22" s="38"/>
      <c r="YB22" s="38"/>
      <c r="YC22" s="39"/>
      <c r="YD22" s="39"/>
      <c r="YE22" s="88"/>
      <c r="YF22" s="38"/>
      <c r="YG22" s="38"/>
      <c r="YH22" s="38"/>
      <c r="YI22" s="38"/>
      <c r="YJ22" s="38"/>
      <c r="YK22" s="38"/>
      <c r="YL22" s="39"/>
      <c r="YM22" s="38"/>
      <c r="YN22" s="38"/>
      <c r="YO22" s="38"/>
      <c r="YP22" s="38"/>
      <c r="YQ22" s="38"/>
      <c r="YR22" s="38"/>
      <c r="YS22" s="38"/>
      <c r="YT22" s="38"/>
      <c r="YU22" s="39"/>
      <c r="YV22" s="39"/>
      <c r="YW22" s="88"/>
      <c r="YX22" s="38"/>
      <c r="YY22" s="38"/>
      <c r="YZ22" s="38"/>
      <c r="ZA22" s="38"/>
      <c r="ZB22" s="38"/>
      <c r="ZC22" s="38"/>
      <c r="ZD22" s="39"/>
      <c r="ZE22" s="38"/>
      <c r="ZF22" s="38"/>
      <c r="ZG22" s="38"/>
      <c r="ZH22" s="38"/>
      <c r="ZI22" s="38"/>
      <c r="ZJ22" s="38"/>
      <c r="ZK22" s="38"/>
      <c r="ZL22" s="38"/>
      <c r="ZM22" s="39"/>
      <c r="ZN22" s="39"/>
      <c r="ZO22" s="88"/>
      <c r="ZP22" s="38"/>
      <c r="ZQ22" s="38">
        <v>21939000</v>
      </c>
      <c r="ZR22" s="38">
        <v>15357000</v>
      </c>
      <c r="ZS22" s="38">
        <v>6582000</v>
      </c>
      <c r="ZT22" s="38">
        <v>15357000</v>
      </c>
      <c r="ZU22" s="38">
        <v>979375</v>
      </c>
      <c r="ZV22" s="39"/>
      <c r="ZW22" s="38">
        <v>21939000</v>
      </c>
      <c r="ZX22" s="38">
        <v>15357000</v>
      </c>
      <c r="ZY22" s="38"/>
      <c r="ZZ22" s="38">
        <v>6582000</v>
      </c>
      <c r="AAA22" s="38">
        <v>30.001370000000001</v>
      </c>
      <c r="AAB22" s="38">
        <v>972875</v>
      </c>
      <c r="AAC22" s="38">
        <v>6500</v>
      </c>
      <c r="AAD22" s="38">
        <v>15357000</v>
      </c>
      <c r="AAE22" s="39"/>
      <c r="AAF22" s="39">
        <v>15357000</v>
      </c>
      <c r="AAG22" s="88">
        <v>15357000</v>
      </c>
      <c r="AAH22" s="38"/>
      <c r="AAI22" s="38"/>
      <c r="AAJ22" s="38"/>
      <c r="AAK22" s="38"/>
      <c r="AAL22" s="38"/>
      <c r="AAM22" s="38"/>
      <c r="AAN22" s="39"/>
      <c r="AAO22" s="38"/>
      <c r="AAP22" s="38"/>
      <c r="AAQ22" s="38"/>
      <c r="AAR22" s="38"/>
      <c r="AAS22" s="38"/>
      <c r="AAT22" s="38"/>
      <c r="AAU22" s="38"/>
      <c r="AAV22" s="38"/>
      <c r="AAW22" s="39"/>
      <c r="AAX22" s="39"/>
      <c r="AAY22" s="88"/>
      <c r="AAZ22" s="38"/>
      <c r="ABA22" s="38">
        <v>6133000</v>
      </c>
      <c r="ABB22" s="38">
        <v>4293000</v>
      </c>
      <c r="ABC22" s="38">
        <v>1840000</v>
      </c>
      <c r="ABD22" s="38">
        <v>4293000</v>
      </c>
      <c r="ABE22" s="38"/>
      <c r="ABF22" s="39"/>
      <c r="ABG22" s="38">
        <v>6133000</v>
      </c>
      <c r="ABH22" s="38">
        <v>4293000</v>
      </c>
      <c r="ABI22" s="38"/>
      <c r="ABJ22" s="38">
        <v>1840000</v>
      </c>
      <c r="ABK22" s="38">
        <v>30.001629999999999</v>
      </c>
      <c r="ABL22" s="38"/>
      <c r="ABM22" s="38"/>
      <c r="ABN22" s="38">
        <v>4293000</v>
      </c>
      <c r="ABO22" s="39"/>
      <c r="ABP22" s="39">
        <v>4293000</v>
      </c>
      <c r="ABQ22" s="88">
        <v>4293000</v>
      </c>
      <c r="ABR22" s="38"/>
      <c r="ABS22" s="38"/>
      <c r="ABT22" s="38"/>
      <c r="ABU22" s="38"/>
      <c r="ABV22" s="38"/>
      <c r="ABW22" s="38"/>
      <c r="ABX22" s="39"/>
      <c r="ABY22" s="38"/>
      <c r="ABZ22" s="38"/>
      <c r="ACA22" s="38"/>
      <c r="ACB22" s="38"/>
      <c r="ACC22" s="38"/>
      <c r="ACD22" s="38"/>
      <c r="ACE22" s="38"/>
      <c r="ACF22" s="38"/>
      <c r="ACG22" s="39"/>
      <c r="ACH22" s="39"/>
      <c r="ACI22" s="88"/>
      <c r="ACJ22" s="38"/>
      <c r="ACK22" s="38">
        <v>53868000</v>
      </c>
      <c r="ACL22" s="38">
        <v>3100000</v>
      </c>
      <c r="ACM22" s="38">
        <v>50768000</v>
      </c>
      <c r="ACN22" s="38">
        <v>3100000</v>
      </c>
      <c r="ACO22" s="38"/>
      <c r="ACP22" s="39"/>
      <c r="ACQ22" s="38">
        <v>53868000</v>
      </c>
      <c r="ACR22" s="38">
        <v>3100000</v>
      </c>
      <c r="ACS22" s="38"/>
      <c r="ACT22" s="38">
        <v>50768000</v>
      </c>
      <c r="ACU22" s="38">
        <v>94.245189999999994</v>
      </c>
      <c r="ACV22" s="38"/>
      <c r="ACW22" s="38"/>
      <c r="ACX22" s="38">
        <v>3100000</v>
      </c>
      <c r="ACY22" s="39"/>
      <c r="ACZ22" s="39">
        <v>3100000</v>
      </c>
      <c r="ADA22" s="88">
        <v>3100000</v>
      </c>
      <c r="ADB22" s="38"/>
      <c r="ADC22" s="38"/>
      <c r="ADD22" s="38"/>
      <c r="ADE22" s="38"/>
      <c r="ADF22" s="38"/>
      <c r="ADG22" s="38"/>
      <c r="ADH22" s="39"/>
      <c r="ADI22" s="38"/>
      <c r="ADJ22" s="38"/>
      <c r="ADK22" s="38"/>
      <c r="ADL22" s="38"/>
      <c r="ADM22" s="38"/>
      <c r="ADN22" s="38"/>
      <c r="ADO22" s="38"/>
      <c r="ADP22" s="38"/>
      <c r="ADQ22" s="39"/>
      <c r="ADR22" s="39"/>
      <c r="ADS22" s="88"/>
      <c r="ADT22" s="38"/>
      <c r="ADU22" s="38"/>
      <c r="ADV22" s="38"/>
      <c r="ADW22" s="38"/>
      <c r="ADX22" s="38"/>
      <c r="ADY22" s="38"/>
      <c r="ADZ22" s="39"/>
      <c r="AEA22" s="38"/>
      <c r="AEB22" s="38"/>
      <c r="AEC22" s="38"/>
      <c r="AED22" s="38"/>
      <c r="AEE22" s="38"/>
      <c r="AEF22" s="38"/>
      <c r="AEG22" s="38"/>
      <c r="AEH22" s="38"/>
      <c r="AEI22" s="39"/>
      <c r="AEJ22" s="39"/>
      <c r="AEK22" s="88"/>
      <c r="AEL22" s="38"/>
      <c r="AEM22" s="38"/>
      <c r="AEN22" s="38"/>
      <c r="AEO22" s="38"/>
      <c r="AEP22" s="38"/>
      <c r="AEQ22" s="38"/>
      <c r="AER22" s="39"/>
      <c r="AES22" s="38"/>
      <c r="AET22" s="38"/>
      <c r="AEU22" s="38"/>
      <c r="AEV22" s="38"/>
      <c r="AEW22" s="38"/>
      <c r="AEX22" s="38"/>
      <c r="AEY22" s="38"/>
      <c r="AEZ22" s="38"/>
      <c r="AFA22" s="39"/>
      <c r="AFB22" s="39"/>
      <c r="AFC22" s="88"/>
      <c r="AFD22" s="38"/>
      <c r="AFE22" s="38"/>
      <c r="AFF22" s="38"/>
      <c r="AFG22" s="38"/>
      <c r="AFH22" s="38"/>
      <c r="AFI22" s="38"/>
      <c r="AFJ22" s="39"/>
      <c r="AFK22" s="38"/>
      <c r="AFL22" s="38"/>
      <c r="AFM22" s="38"/>
      <c r="AFN22" s="38"/>
      <c r="AFO22" s="38"/>
      <c r="AFP22" s="38"/>
      <c r="AFQ22" s="38"/>
      <c r="AFR22" s="38"/>
      <c r="AFS22" s="39"/>
      <c r="AFT22" s="39"/>
      <c r="AFU22" s="88"/>
      <c r="AFV22" s="38"/>
      <c r="AFW22" s="38"/>
      <c r="AFX22" s="38"/>
      <c r="AFY22" s="38"/>
      <c r="AFZ22" s="38"/>
      <c r="AGA22" s="38"/>
      <c r="AGB22" s="39"/>
      <c r="AGC22" s="38"/>
      <c r="AGD22" s="38"/>
      <c r="AGE22" s="38"/>
      <c r="AGF22" s="38"/>
      <c r="AGG22" s="38"/>
      <c r="AGH22" s="38"/>
      <c r="AGI22" s="38"/>
      <c r="AGJ22" s="38"/>
      <c r="AGK22" s="39"/>
      <c r="AGL22" s="39"/>
      <c r="AGM22" s="88"/>
      <c r="AGN22" s="38"/>
      <c r="AGO22" s="38"/>
      <c r="AGP22" s="38"/>
      <c r="AGQ22" s="38"/>
      <c r="AGR22" s="38"/>
      <c r="AGS22" s="38"/>
      <c r="AGT22" s="39"/>
      <c r="AGU22" s="38"/>
      <c r="AGV22" s="38"/>
      <c r="AGW22" s="38"/>
      <c r="AGX22" s="38"/>
      <c r="AGY22" s="38"/>
      <c r="AGZ22" s="38"/>
      <c r="AHA22" s="38"/>
      <c r="AHB22" s="38"/>
      <c r="AHC22" s="39"/>
      <c r="AHD22" s="39"/>
      <c r="AHE22" s="88"/>
      <c r="AHF22" s="38"/>
      <c r="AHG22" s="38"/>
      <c r="AHH22" s="38"/>
      <c r="AHI22" s="38"/>
      <c r="AHJ22" s="38"/>
      <c r="AHK22" s="38"/>
      <c r="AHL22" s="39"/>
      <c r="AHM22" s="38"/>
      <c r="AHN22" s="38"/>
      <c r="AHO22" s="38"/>
      <c r="AHP22" s="38"/>
      <c r="AHQ22" s="38"/>
      <c r="AHR22" s="38"/>
      <c r="AHS22" s="38"/>
      <c r="AHT22" s="38"/>
      <c r="AHU22" s="39"/>
      <c r="AHV22" s="39"/>
      <c r="AHW22" s="88"/>
      <c r="AHX22" s="38"/>
      <c r="AHY22" s="38">
        <v>2635600</v>
      </c>
      <c r="AHZ22" s="38">
        <v>1844900</v>
      </c>
      <c r="AIA22" s="38">
        <v>790700</v>
      </c>
      <c r="AIB22" s="38">
        <v>1844900</v>
      </c>
      <c r="AIC22" s="38">
        <v>6120</v>
      </c>
      <c r="AID22" s="39"/>
      <c r="AIE22" s="38">
        <v>2635600</v>
      </c>
      <c r="AIF22" s="38">
        <v>1844900</v>
      </c>
      <c r="AIG22" s="38"/>
      <c r="AIH22" s="38">
        <v>790700</v>
      </c>
      <c r="AII22" s="38">
        <v>30.00076</v>
      </c>
      <c r="AIJ22" s="38">
        <v>6120</v>
      </c>
      <c r="AIK22" s="38"/>
      <c r="AIL22" s="38">
        <v>1844900</v>
      </c>
      <c r="AIM22" s="39"/>
      <c r="AIN22" s="39">
        <v>1844900</v>
      </c>
      <c r="AIO22" s="88">
        <v>1844900</v>
      </c>
      <c r="AIP22" s="38"/>
      <c r="AIQ22" s="38"/>
      <c r="AIR22" s="38"/>
      <c r="AIS22" s="38"/>
      <c r="AIT22" s="38"/>
      <c r="AIU22" s="38"/>
      <c r="AIV22" s="39"/>
      <c r="AIW22" s="38"/>
      <c r="AIX22" s="38"/>
      <c r="AIY22" s="38"/>
      <c r="AIZ22" s="38"/>
      <c r="AJA22" s="38"/>
      <c r="AJB22" s="38"/>
      <c r="AJC22" s="38"/>
      <c r="AJD22" s="38"/>
      <c r="AJE22" s="39"/>
      <c r="AJF22" s="39"/>
      <c r="AJG22" s="88"/>
      <c r="AJH22" s="38"/>
      <c r="AJI22" s="38">
        <v>16667400</v>
      </c>
      <c r="AJJ22" s="38">
        <v>11667000</v>
      </c>
      <c r="AJK22" s="38">
        <v>5000400</v>
      </c>
      <c r="AJL22" s="38">
        <v>11667000</v>
      </c>
      <c r="AJM22" s="38">
        <v>350054</v>
      </c>
      <c r="AJN22" s="39"/>
      <c r="AJO22" s="38">
        <v>16667400</v>
      </c>
      <c r="AJP22" s="38">
        <v>11667000</v>
      </c>
      <c r="AJQ22" s="38"/>
      <c r="AJR22" s="38">
        <v>5000400</v>
      </c>
      <c r="AJS22" s="38">
        <v>30.001080000000002</v>
      </c>
      <c r="AJT22" s="38">
        <v>350054</v>
      </c>
      <c r="AJU22" s="38"/>
      <c r="AJV22" s="38">
        <v>11667000</v>
      </c>
      <c r="AJW22" s="39"/>
      <c r="AJX22" s="39">
        <v>11667000</v>
      </c>
      <c r="AJY22" s="88">
        <v>11667000</v>
      </c>
      <c r="AJZ22" s="38"/>
      <c r="AKA22" s="38">
        <v>97199000</v>
      </c>
      <c r="AKB22" s="38">
        <v>32213000</v>
      </c>
      <c r="AKC22" s="38">
        <v>64986000</v>
      </c>
      <c r="AKD22" s="38">
        <v>32213000</v>
      </c>
      <c r="AKE22" s="38"/>
      <c r="AKF22" s="39"/>
      <c r="AKG22" s="38">
        <v>97199000</v>
      </c>
      <c r="AKH22" s="38">
        <v>32213000</v>
      </c>
      <c r="AKI22" s="38"/>
      <c r="AKJ22" s="38">
        <v>64986000</v>
      </c>
      <c r="AKK22" s="38">
        <v>66.858710000000002</v>
      </c>
      <c r="AKL22" s="38"/>
      <c r="AKM22" s="38"/>
      <c r="AKN22" s="38">
        <v>32213000</v>
      </c>
      <c r="AKO22" s="39"/>
      <c r="AKP22" s="39">
        <v>32213000</v>
      </c>
      <c r="AKQ22" s="88">
        <v>32213000</v>
      </c>
      <c r="AKR22" s="38"/>
      <c r="AKS22" s="38"/>
      <c r="AKT22" s="38"/>
      <c r="AKU22" s="38"/>
      <c r="AKV22" s="38"/>
      <c r="AKW22" s="38"/>
      <c r="AKX22" s="39"/>
      <c r="AKY22" s="38"/>
      <c r="AKZ22" s="38"/>
      <c r="ALA22" s="38"/>
      <c r="ALB22" s="38"/>
      <c r="ALC22" s="38"/>
      <c r="ALD22" s="38"/>
      <c r="ALE22" s="38"/>
      <c r="ALF22" s="38"/>
      <c r="ALG22" s="39"/>
      <c r="ALH22" s="39"/>
      <c r="ALI22" s="88"/>
      <c r="ALJ22" s="38"/>
      <c r="ALK22" s="38"/>
      <c r="ALL22" s="38"/>
      <c r="ALM22" s="38"/>
      <c r="ALN22" s="38"/>
      <c r="ALO22" s="38"/>
      <c r="ALP22" s="39"/>
      <c r="ALQ22" s="38"/>
      <c r="ALR22" s="38"/>
      <c r="ALS22" s="38"/>
      <c r="ALT22" s="38"/>
      <c r="ALU22" s="38"/>
      <c r="ALV22" s="38"/>
      <c r="ALW22" s="38"/>
      <c r="ALX22" s="38"/>
      <c r="ALY22" s="39"/>
      <c r="ALZ22" s="39"/>
      <c r="AMA22" s="88"/>
      <c r="AMB22" s="38"/>
      <c r="AMC22" s="38">
        <v>1763500</v>
      </c>
      <c r="AMD22" s="38">
        <v>1675300</v>
      </c>
      <c r="AME22" s="38">
        <v>88200</v>
      </c>
      <c r="AMF22" s="38">
        <v>1675300</v>
      </c>
      <c r="AMG22" s="38"/>
      <c r="AMH22" s="39"/>
      <c r="AMI22" s="38">
        <v>1763500</v>
      </c>
      <c r="AMJ22" s="38">
        <v>1675300</v>
      </c>
      <c r="AMK22" s="38"/>
      <c r="AML22" s="38">
        <v>88200</v>
      </c>
      <c r="AMM22" s="38">
        <v>5.0014200000000004</v>
      </c>
      <c r="AMN22" s="38"/>
      <c r="AMO22" s="38"/>
      <c r="AMP22" s="38">
        <v>1675300</v>
      </c>
      <c r="AMQ22" s="39"/>
      <c r="AMR22" s="39">
        <v>1675300</v>
      </c>
      <c r="AMS22" s="88">
        <v>1675300</v>
      </c>
      <c r="AMT22" s="38"/>
      <c r="AMU22" s="38"/>
      <c r="AMV22" s="38"/>
      <c r="AMW22" s="38"/>
      <c r="AMX22" s="38"/>
      <c r="AMY22" s="38"/>
      <c r="AMZ22" s="39"/>
      <c r="ANA22" s="38"/>
      <c r="ANB22" s="38"/>
      <c r="ANC22" s="38"/>
      <c r="AND22" s="38"/>
      <c r="ANE22" s="38"/>
      <c r="ANF22" s="38"/>
      <c r="ANG22" s="38"/>
      <c r="ANH22" s="38"/>
      <c r="ANI22" s="39"/>
      <c r="ANJ22" s="39"/>
      <c r="ANK22" s="88"/>
    </row>
    <row r="23" spans="1:1051" x14ac:dyDescent="0.25">
      <c r="A23" s="8" t="s">
        <v>26</v>
      </c>
      <c r="B23" s="9" t="s">
        <v>27</v>
      </c>
      <c r="C23" s="13" t="s">
        <v>28</v>
      </c>
      <c r="F23" s="39"/>
      <c r="G23" s="38"/>
      <c r="H23" s="38"/>
      <c r="I23" s="38">
        <v>20138100</v>
      </c>
      <c r="J23" s="38">
        <v>14138100</v>
      </c>
      <c r="K23" s="38">
        <v>6000000</v>
      </c>
      <c r="L23" s="38">
        <v>14138100</v>
      </c>
      <c r="M23" s="38"/>
      <c r="N23" s="39"/>
      <c r="O23" s="38">
        <v>19912025</v>
      </c>
      <c r="P23" s="38">
        <v>14138100</v>
      </c>
      <c r="Q23" s="38"/>
      <c r="R23" s="38">
        <v>5773925</v>
      </c>
      <c r="S23" s="38">
        <v>28.99718</v>
      </c>
      <c r="T23" s="38"/>
      <c r="U23" s="38"/>
      <c r="V23" s="38">
        <v>14138100</v>
      </c>
      <c r="W23" s="39"/>
      <c r="X23" s="39">
        <v>14138100</v>
      </c>
      <c r="Y23" s="88">
        <v>14138100</v>
      </c>
      <c r="Z23" s="38"/>
      <c r="AA23" s="38">
        <v>4500000</v>
      </c>
      <c r="AB23" s="38">
        <v>3800000</v>
      </c>
      <c r="AC23" s="38">
        <v>700000</v>
      </c>
      <c r="AD23" s="38">
        <v>3543369</v>
      </c>
      <c r="AE23" s="38"/>
      <c r="AF23" s="39"/>
      <c r="AG23" s="38">
        <v>4243369</v>
      </c>
      <c r="AH23" s="38">
        <v>3543369</v>
      </c>
      <c r="AI23" s="38"/>
      <c r="AJ23" s="38">
        <v>700000</v>
      </c>
      <c r="AK23" s="38">
        <v>16.49633</v>
      </c>
      <c r="AL23" s="38"/>
      <c r="AM23" s="38"/>
      <c r="AN23" s="38">
        <v>3543369</v>
      </c>
      <c r="AO23" s="39"/>
      <c r="AP23" s="39">
        <v>3800000</v>
      </c>
      <c r="AQ23" s="88">
        <v>3800000</v>
      </c>
      <c r="AR23" s="38"/>
      <c r="AS23" s="38">
        <v>15235000</v>
      </c>
      <c r="AT23" s="38">
        <v>13135000</v>
      </c>
      <c r="AU23" s="38">
        <v>2100000</v>
      </c>
      <c r="AV23" s="38">
        <v>13121473</v>
      </c>
      <c r="AW23" s="38"/>
      <c r="AX23" s="39"/>
      <c r="AY23" s="38">
        <v>15221473</v>
      </c>
      <c r="AZ23" s="38">
        <v>13121473</v>
      </c>
      <c r="BA23" s="38"/>
      <c r="BB23" s="38">
        <v>2100000</v>
      </c>
      <c r="BC23" s="38">
        <v>13.7963</v>
      </c>
      <c r="BD23" s="38"/>
      <c r="BE23" s="38"/>
      <c r="BF23" s="38">
        <v>13121473</v>
      </c>
      <c r="BG23" s="39"/>
      <c r="BH23" s="39">
        <v>13135000</v>
      </c>
      <c r="BI23" s="88">
        <v>13135000</v>
      </c>
      <c r="BJ23" s="38"/>
      <c r="BK23" s="38">
        <v>26711100</v>
      </c>
      <c r="BL23" s="38">
        <v>20091100</v>
      </c>
      <c r="BM23" s="38">
        <v>6620000</v>
      </c>
      <c r="BN23" s="38">
        <v>20091100</v>
      </c>
      <c r="BO23" s="38"/>
      <c r="BP23" s="39"/>
      <c r="BQ23" s="38">
        <v>26711100</v>
      </c>
      <c r="BR23" s="38">
        <v>20091100</v>
      </c>
      <c r="BS23" s="38"/>
      <c r="BT23" s="38">
        <v>6620000</v>
      </c>
      <c r="BU23" s="38">
        <v>24.7837</v>
      </c>
      <c r="BV23" s="38"/>
      <c r="BW23" s="38"/>
      <c r="BX23" s="38">
        <v>20091100</v>
      </c>
      <c r="BY23" s="39"/>
      <c r="BZ23" s="39">
        <v>20091100</v>
      </c>
      <c r="CA23" s="88">
        <v>20091100</v>
      </c>
      <c r="CB23" s="38"/>
      <c r="CC23" s="38">
        <v>85800</v>
      </c>
      <c r="CD23" s="38">
        <v>55800</v>
      </c>
      <c r="CE23" s="38">
        <v>30000</v>
      </c>
      <c r="CF23" s="38">
        <v>55778</v>
      </c>
      <c r="CG23" s="38"/>
      <c r="CH23" s="39"/>
      <c r="CI23" s="38">
        <v>76059</v>
      </c>
      <c r="CJ23" s="38">
        <v>55778</v>
      </c>
      <c r="CK23" s="38"/>
      <c r="CL23" s="38">
        <v>20281</v>
      </c>
      <c r="CM23" s="38">
        <v>26.664829999999998</v>
      </c>
      <c r="CN23" s="38"/>
      <c r="CO23" s="38"/>
      <c r="CP23" s="38">
        <v>55778</v>
      </c>
      <c r="CQ23" s="39"/>
      <c r="CR23" s="39">
        <v>55800</v>
      </c>
      <c r="CS23" s="88">
        <v>55800</v>
      </c>
      <c r="CT23" s="38"/>
      <c r="CU23" s="38">
        <v>1882500</v>
      </c>
      <c r="CV23" s="38">
        <v>1387200</v>
      </c>
      <c r="CW23" s="38">
        <v>495300</v>
      </c>
      <c r="CX23" s="38">
        <v>1320709</v>
      </c>
      <c r="CY23" s="38"/>
      <c r="CZ23" s="39"/>
      <c r="DA23" s="38">
        <v>1795927</v>
      </c>
      <c r="DB23" s="38">
        <v>1320709</v>
      </c>
      <c r="DC23" s="38"/>
      <c r="DD23" s="38">
        <v>475218</v>
      </c>
      <c r="DE23" s="38">
        <v>26.46088</v>
      </c>
      <c r="DF23" s="38"/>
      <c r="DG23" s="38"/>
      <c r="DH23" s="38">
        <v>1320709</v>
      </c>
      <c r="DI23" s="39"/>
      <c r="DJ23" s="39">
        <v>1387200</v>
      </c>
      <c r="DK23" s="88">
        <v>1387200</v>
      </c>
      <c r="DL23" s="38"/>
      <c r="DM23" s="38">
        <v>4623500</v>
      </c>
      <c r="DN23" s="38">
        <v>3523500</v>
      </c>
      <c r="DO23" s="38">
        <v>1100000</v>
      </c>
      <c r="DP23" s="38">
        <v>3523500</v>
      </c>
      <c r="DQ23" s="38">
        <v>19283</v>
      </c>
      <c r="DR23" s="39"/>
      <c r="DS23" s="38">
        <v>4623500</v>
      </c>
      <c r="DT23" s="38">
        <v>3523500</v>
      </c>
      <c r="DU23" s="38"/>
      <c r="DV23" s="38">
        <v>1100000</v>
      </c>
      <c r="DW23" s="38">
        <v>23.791499999999999</v>
      </c>
      <c r="DX23" s="38">
        <v>19283</v>
      </c>
      <c r="DY23" s="38"/>
      <c r="DZ23" s="38">
        <v>3523500</v>
      </c>
      <c r="EA23" s="39"/>
      <c r="EB23" s="39">
        <v>3523500</v>
      </c>
      <c r="EC23" s="88">
        <v>3523500</v>
      </c>
      <c r="ED23" s="38"/>
      <c r="EE23" s="38">
        <v>7014600</v>
      </c>
      <c r="EF23" s="38">
        <v>5574600</v>
      </c>
      <c r="EG23" s="38">
        <v>1440000</v>
      </c>
      <c r="EH23" s="38">
        <v>5574600</v>
      </c>
      <c r="EI23" s="38"/>
      <c r="EJ23" s="39"/>
      <c r="EK23" s="38">
        <v>7014600</v>
      </c>
      <c r="EL23" s="38">
        <v>5574600</v>
      </c>
      <c r="EM23" s="38"/>
      <c r="EN23" s="38">
        <v>1440000</v>
      </c>
      <c r="EO23" s="38">
        <v>20.52861</v>
      </c>
      <c r="EP23" s="38"/>
      <c r="EQ23" s="38"/>
      <c r="ER23" s="38">
        <v>5574600</v>
      </c>
      <c r="ES23" s="39"/>
      <c r="ET23" s="39">
        <v>5574600</v>
      </c>
      <c r="EU23" s="88">
        <v>5574600</v>
      </c>
      <c r="EV23" s="38"/>
      <c r="EW23" s="38">
        <v>5640800</v>
      </c>
      <c r="EX23" s="38">
        <v>3567400</v>
      </c>
      <c r="EY23" s="38">
        <v>2073400</v>
      </c>
      <c r="EZ23" s="38">
        <v>3567400</v>
      </c>
      <c r="FA23" s="38"/>
      <c r="FB23" s="39"/>
      <c r="FC23" s="38">
        <v>5640800</v>
      </c>
      <c r="FD23" s="38">
        <v>3567400</v>
      </c>
      <c r="FE23" s="38"/>
      <c r="FF23" s="38">
        <v>2073400</v>
      </c>
      <c r="FG23" s="38">
        <v>36.757199999999997</v>
      </c>
      <c r="FH23" s="38"/>
      <c r="FI23" s="38"/>
      <c r="FJ23" s="38">
        <v>3567400</v>
      </c>
      <c r="FK23" s="39"/>
      <c r="FL23" s="39">
        <v>3567400</v>
      </c>
      <c r="FM23" s="88">
        <v>3567400</v>
      </c>
      <c r="FN23" s="38"/>
      <c r="FO23" s="38"/>
      <c r="FP23" s="38"/>
      <c r="FQ23" s="38"/>
      <c r="FR23" s="38"/>
      <c r="FS23" s="38"/>
      <c r="FT23" s="39"/>
      <c r="FU23" s="38"/>
      <c r="FV23" s="38"/>
      <c r="FW23" s="38"/>
      <c r="FX23" s="38"/>
      <c r="FY23" s="38"/>
      <c r="FZ23" s="38"/>
      <c r="GA23" s="38"/>
      <c r="GB23" s="38"/>
      <c r="GC23" s="39"/>
      <c r="GD23" s="39"/>
      <c r="GE23" s="88"/>
      <c r="GF23" s="38"/>
      <c r="GG23" s="38"/>
      <c r="GH23" s="38"/>
      <c r="GI23" s="38"/>
      <c r="GJ23" s="38"/>
      <c r="GK23" s="38"/>
      <c r="GL23" s="39"/>
      <c r="GM23" s="38"/>
      <c r="GN23" s="38"/>
      <c r="GO23" s="38"/>
      <c r="GP23" s="38"/>
      <c r="GQ23" s="38"/>
      <c r="GR23" s="38"/>
      <c r="GS23" s="38"/>
      <c r="GT23" s="38"/>
      <c r="GU23" s="39"/>
      <c r="GV23" s="39"/>
      <c r="GW23" s="88"/>
      <c r="GX23" s="38"/>
      <c r="GY23" s="38">
        <v>1513700</v>
      </c>
      <c r="GZ23" s="38">
        <v>1413700</v>
      </c>
      <c r="HA23" s="38">
        <v>100000</v>
      </c>
      <c r="HB23" s="38">
        <v>1413700</v>
      </c>
      <c r="HC23" s="38"/>
      <c r="HD23" s="39"/>
      <c r="HE23" s="38">
        <v>1513492</v>
      </c>
      <c r="HF23" s="38">
        <v>1413700</v>
      </c>
      <c r="HG23" s="38"/>
      <c r="HH23" s="38">
        <v>99792</v>
      </c>
      <c r="HI23" s="38">
        <v>6.5934900000000001</v>
      </c>
      <c r="HJ23" s="38"/>
      <c r="HK23" s="38"/>
      <c r="HL23" s="38">
        <v>1413700</v>
      </c>
      <c r="HM23" s="39"/>
      <c r="HN23" s="39">
        <v>1413700</v>
      </c>
      <c r="HO23" s="88">
        <v>1413700</v>
      </c>
      <c r="HP23" s="38"/>
      <c r="HQ23" s="38"/>
      <c r="HR23" s="38"/>
      <c r="HS23" s="38"/>
      <c r="HT23" s="38"/>
      <c r="HU23" s="38"/>
      <c r="HV23" s="39"/>
      <c r="HW23" s="38"/>
      <c r="HX23" s="38"/>
      <c r="HY23" s="38"/>
      <c r="HZ23" s="38"/>
      <c r="IA23" s="38"/>
      <c r="IB23" s="38"/>
      <c r="IC23" s="38"/>
      <c r="ID23" s="38"/>
      <c r="IE23" s="39"/>
      <c r="IF23" s="39"/>
      <c r="IG23" s="88"/>
      <c r="IH23" s="38"/>
      <c r="II23" s="38">
        <v>1394100</v>
      </c>
      <c r="IJ23" s="38">
        <v>821800</v>
      </c>
      <c r="IK23" s="38">
        <v>572300</v>
      </c>
      <c r="IL23" s="38">
        <v>821800</v>
      </c>
      <c r="IM23" s="38"/>
      <c r="IN23" s="39"/>
      <c r="IO23" s="38">
        <v>1394100</v>
      </c>
      <c r="IP23" s="38">
        <v>821800</v>
      </c>
      <c r="IQ23" s="38"/>
      <c r="IR23" s="38">
        <v>572300</v>
      </c>
      <c r="IS23" s="38">
        <v>41.051569999999998</v>
      </c>
      <c r="IT23" s="38"/>
      <c r="IU23" s="38"/>
      <c r="IV23" s="38">
        <v>821800</v>
      </c>
      <c r="IW23" s="39"/>
      <c r="IX23" s="39">
        <v>821800</v>
      </c>
      <c r="IY23" s="88">
        <v>821800</v>
      </c>
      <c r="IZ23" s="38"/>
      <c r="JA23" s="38">
        <v>14579400</v>
      </c>
      <c r="JB23" s="38">
        <v>9579400</v>
      </c>
      <c r="JC23" s="38">
        <v>5000000</v>
      </c>
      <c r="JD23" s="38">
        <v>9579400</v>
      </c>
      <c r="JE23" s="38"/>
      <c r="JF23" s="39"/>
      <c r="JG23" s="38">
        <v>14579400</v>
      </c>
      <c r="JH23" s="38">
        <v>9579400</v>
      </c>
      <c r="JI23" s="38"/>
      <c r="JJ23" s="38">
        <v>5000000</v>
      </c>
      <c r="JK23" s="38">
        <v>34.294960000000003</v>
      </c>
      <c r="JL23" s="38"/>
      <c r="JM23" s="38"/>
      <c r="JN23" s="38">
        <v>9579400</v>
      </c>
      <c r="JO23" s="39"/>
      <c r="JP23" s="39">
        <v>9579400</v>
      </c>
      <c r="JQ23" s="88">
        <v>9579400</v>
      </c>
      <c r="JR23" s="38"/>
      <c r="JS23" s="38">
        <v>85404200</v>
      </c>
      <c r="JT23" s="38">
        <v>79404200</v>
      </c>
      <c r="JU23" s="38">
        <v>6000000</v>
      </c>
      <c r="JV23" s="38">
        <v>79404200</v>
      </c>
      <c r="JW23" s="38"/>
      <c r="JX23" s="39"/>
      <c r="JY23" s="38">
        <v>85404200</v>
      </c>
      <c r="JZ23" s="38">
        <v>79404200</v>
      </c>
      <c r="KA23" s="38"/>
      <c r="KB23" s="38">
        <v>6000000</v>
      </c>
      <c r="KC23" s="38">
        <v>7.0254200000000004</v>
      </c>
      <c r="KD23" s="38"/>
      <c r="KE23" s="38"/>
      <c r="KF23" s="38">
        <v>79404200</v>
      </c>
      <c r="KG23" s="39"/>
      <c r="KH23" s="39">
        <v>79404200</v>
      </c>
      <c r="KI23" s="88">
        <v>79404200</v>
      </c>
      <c r="KJ23" s="38"/>
      <c r="KK23" s="38"/>
      <c r="KL23" s="38"/>
      <c r="KM23" s="38"/>
      <c r="KN23" s="38"/>
      <c r="KO23" s="38"/>
      <c r="KP23" s="39"/>
      <c r="KQ23" s="38"/>
      <c r="KR23" s="38"/>
      <c r="KS23" s="38"/>
      <c r="KT23" s="38"/>
      <c r="KU23" s="38"/>
      <c r="KV23" s="38"/>
      <c r="KW23" s="38"/>
      <c r="KX23" s="38"/>
      <c r="KY23" s="39"/>
      <c r="KZ23" s="39"/>
      <c r="LA23" s="88"/>
      <c r="LB23" s="38"/>
      <c r="LC23" s="38"/>
      <c r="LD23" s="38"/>
      <c r="LE23" s="38"/>
      <c r="LF23" s="38"/>
      <c r="LG23" s="38"/>
      <c r="LH23" s="39"/>
      <c r="LI23" s="38"/>
      <c r="LJ23" s="38"/>
      <c r="LK23" s="38"/>
      <c r="LL23" s="38"/>
      <c r="LM23" s="38"/>
      <c r="LN23" s="38"/>
      <c r="LO23" s="38"/>
      <c r="LP23" s="38"/>
      <c r="LQ23" s="39"/>
      <c r="LR23" s="39"/>
      <c r="LS23" s="88"/>
      <c r="LT23" s="38"/>
      <c r="LU23" s="38"/>
      <c r="LV23" s="38"/>
      <c r="LW23" s="38"/>
      <c r="LX23" s="38"/>
      <c r="LY23" s="38"/>
      <c r="LZ23" s="39"/>
      <c r="MA23" s="38"/>
      <c r="MB23" s="38"/>
      <c r="MC23" s="38"/>
      <c r="MD23" s="38"/>
      <c r="ME23" s="38"/>
      <c r="MF23" s="38"/>
      <c r="MG23" s="38"/>
      <c r="MH23" s="38"/>
      <c r="MI23" s="39"/>
      <c r="MJ23" s="39"/>
      <c r="MK23" s="88"/>
      <c r="ML23" s="38"/>
      <c r="MM23" s="38">
        <v>1951300</v>
      </c>
      <c r="MN23" s="38">
        <v>1498300</v>
      </c>
      <c r="MO23" s="38">
        <v>453000</v>
      </c>
      <c r="MP23" s="38">
        <v>1498300</v>
      </c>
      <c r="MQ23" s="38"/>
      <c r="MR23" s="39"/>
      <c r="MS23" s="38">
        <v>1951181</v>
      </c>
      <c r="MT23" s="38">
        <v>1498300</v>
      </c>
      <c r="MU23" s="38"/>
      <c r="MV23" s="38">
        <v>452881</v>
      </c>
      <c r="MW23" s="38">
        <v>23.210609999999999</v>
      </c>
      <c r="MX23" s="38"/>
      <c r="MY23" s="38"/>
      <c r="MZ23" s="38">
        <v>1498300</v>
      </c>
      <c r="NA23" s="39"/>
      <c r="NB23" s="39">
        <v>1498300</v>
      </c>
      <c r="NC23" s="88">
        <v>1498300</v>
      </c>
      <c r="ND23" s="38"/>
      <c r="NE23" s="38"/>
      <c r="NF23" s="38"/>
      <c r="NG23" s="38"/>
      <c r="NH23" s="38"/>
      <c r="NI23" s="38"/>
      <c r="NJ23" s="39"/>
      <c r="NK23" s="38"/>
      <c r="NL23" s="38"/>
      <c r="NM23" s="38"/>
      <c r="NN23" s="38"/>
      <c r="NO23" s="38"/>
      <c r="NP23" s="38"/>
      <c r="NQ23" s="38"/>
      <c r="NR23" s="38"/>
      <c r="NS23" s="39"/>
      <c r="NT23" s="39"/>
      <c r="NU23" s="88"/>
      <c r="NV23" s="38"/>
      <c r="NW23" s="38"/>
      <c r="NX23" s="38"/>
      <c r="NY23" s="38"/>
      <c r="NZ23" s="38"/>
      <c r="OA23" s="38"/>
      <c r="OB23" s="39"/>
      <c r="OC23" s="38"/>
      <c r="OD23" s="38"/>
      <c r="OE23" s="38"/>
      <c r="OF23" s="38"/>
      <c r="OG23" s="38"/>
      <c r="OH23" s="38"/>
      <c r="OI23" s="38"/>
      <c r="OJ23" s="38"/>
      <c r="OK23" s="39"/>
      <c r="OL23" s="39"/>
      <c r="OM23" s="88"/>
      <c r="ON23" s="38"/>
      <c r="OO23" s="38">
        <v>1069700</v>
      </c>
      <c r="OP23" s="38">
        <v>852700</v>
      </c>
      <c r="OQ23" s="38">
        <v>217000</v>
      </c>
      <c r="OR23" s="38">
        <v>852700</v>
      </c>
      <c r="OS23" s="38"/>
      <c r="OT23" s="39"/>
      <c r="OU23" s="38">
        <v>1069700</v>
      </c>
      <c r="OV23" s="38">
        <v>852700</v>
      </c>
      <c r="OW23" s="38"/>
      <c r="OX23" s="38">
        <v>217000</v>
      </c>
      <c r="OY23" s="38">
        <v>20.286059999999999</v>
      </c>
      <c r="OZ23" s="38"/>
      <c r="PA23" s="38"/>
      <c r="PB23" s="38">
        <v>852700</v>
      </c>
      <c r="PC23" s="39"/>
      <c r="PD23" s="39">
        <v>852700</v>
      </c>
      <c r="PE23" s="88">
        <v>852700</v>
      </c>
      <c r="PF23" s="38"/>
      <c r="PG23" s="38"/>
      <c r="PH23" s="38"/>
      <c r="PI23" s="38"/>
      <c r="PJ23" s="38"/>
      <c r="PK23" s="38"/>
      <c r="PL23" s="39"/>
      <c r="PM23" s="38"/>
      <c r="PN23" s="38"/>
      <c r="PO23" s="38"/>
      <c r="PP23" s="38"/>
      <c r="PQ23" s="38"/>
      <c r="PR23" s="38"/>
      <c r="PS23" s="38"/>
      <c r="PT23" s="38"/>
      <c r="PU23" s="39"/>
      <c r="PV23" s="39"/>
      <c r="PW23" s="88"/>
      <c r="PX23" s="38"/>
      <c r="PY23" s="38"/>
      <c r="PZ23" s="38"/>
      <c r="QA23" s="38"/>
      <c r="QB23" s="38"/>
      <c r="QC23" s="38"/>
      <c r="QD23" s="39"/>
      <c r="QE23" s="38"/>
      <c r="QF23" s="38"/>
      <c r="QG23" s="38"/>
      <c r="QH23" s="38"/>
      <c r="QI23" s="38"/>
      <c r="QJ23" s="38"/>
      <c r="QK23" s="38"/>
      <c r="QL23" s="38"/>
      <c r="QM23" s="39"/>
      <c r="QN23" s="39"/>
      <c r="QO23" s="88"/>
      <c r="QP23" s="38"/>
      <c r="QQ23" s="38">
        <v>59079000</v>
      </c>
      <c r="QR23" s="38">
        <v>47079000</v>
      </c>
      <c r="QS23" s="38">
        <v>12000000</v>
      </c>
      <c r="QT23" s="38">
        <v>47079000</v>
      </c>
      <c r="QU23" s="38"/>
      <c r="QV23" s="39"/>
      <c r="QW23" s="38">
        <v>59079000</v>
      </c>
      <c r="QX23" s="38">
        <v>47079000</v>
      </c>
      <c r="QY23" s="38"/>
      <c r="QZ23" s="38">
        <v>12000000</v>
      </c>
      <c r="RA23" s="38">
        <v>20.311789999999998</v>
      </c>
      <c r="RB23" s="38"/>
      <c r="RC23" s="38"/>
      <c r="RD23" s="38">
        <v>47079000</v>
      </c>
      <c r="RE23" s="39"/>
      <c r="RF23" s="39">
        <v>47079000</v>
      </c>
      <c r="RG23" s="88">
        <v>47079000</v>
      </c>
      <c r="RH23" s="38"/>
      <c r="RI23" s="38"/>
      <c r="RJ23" s="38"/>
      <c r="RK23" s="38"/>
      <c r="RL23" s="38"/>
      <c r="RM23" s="38"/>
      <c r="RN23" s="39"/>
      <c r="RO23" s="38"/>
      <c r="RP23" s="38"/>
      <c r="RQ23" s="38"/>
      <c r="RR23" s="38"/>
      <c r="RS23" s="38"/>
      <c r="RT23" s="38"/>
      <c r="RU23" s="38"/>
      <c r="RV23" s="38"/>
      <c r="RW23" s="39"/>
      <c r="RX23" s="39">
        <v>0</v>
      </c>
      <c r="RY23" s="88"/>
      <c r="RZ23" s="38"/>
      <c r="SA23" s="38"/>
      <c r="SB23" s="38"/>
      <c r="SC23" s="38"/>
      <c r="SD23" s="38"/>
      <c r="SE23" s="38"/>
      <c r="SF23" s="39"/>
      <c r="SG23" s="38"/>
      <c r="SH23" s="38"/>
      <c r="SI23" s="38"/>
      <c r="SJ23" s="38"/>
      <c r="SK23" s="38"/>
      <c r="SL23" s="38"/>
      <c r="SM23" s="38"/>
      <c r="SN23" s="38"/>
      <c r="SO23" s="39"/>
      <c r="SP23" s="39">
        <v>0</v>
      </c>
      <c r="SQ23" s="88"/>
      <c r="SR23" s="38"/>
      <c r="SS23" s="38"/>
      <c r="ST23" s="38"/>
      <c r="SU23" s="38"/>
      <c r="SV23" s="38"/>
      <c r="SW23" s="38"/>
      <c r="SX23" s="39"/>
      <c r="SY23" s="38"/>
      <c r="SZ23" s="38"/>
      <c r="TA23" s="38"/>
      <c r="TB23" s="38"/>
      <c r="TC23" s="38"/>
      <c r="TD23" s="38"/>
      <c r="TE23" s="38"/>
      <c r="TF23" s="38"/>
      <c r="TG23" s="39"/>
      <c r="TH23" s="39"/>
      <c r="TI23" s="88"/>
      <c r="TJ23" s="38"/>
      <c r="TK23" s="38"/>
      <c r="TL23" s="38"/>
      <c r="TM23" s="38"/>
      <c r="TN23" s="38"/>
      <c r="TO23" s="38"/>
      <c r="TP23" s="39"/>
      <c r="TQ23" s="38"/>
      <c r="TR23" s="38"/>
      <c r="TS23" s="38"/>
      <c r="TT23" s="38"/>
      <c r="TU23" s="38"/>
      <c r="TV23" s="38"/>
      <c r="TW23" s="38"/>
      <c r="TX23" s="38"/>
      <c r="TY23" s="39"/>
      <c r="TZ23" s="39"/>
      <c r="UA23" s="88"/>
      <c r="UB23" s="38"/>
      <c r="UC23" s="38"/>
      <c r="UD23" s="38"/>
      <c r="UE23" s="38"/>
      <c r="UF23" s="38"/>
      <c r="UG23" s="38"/>
      <c r="UH23" s="39"/>
      <c r="UI23" s="38"/>
      <c r="UJ23" s="38"/>
      <c r="UK23" s="38"/>
      <c r="UL23" s="38"/>
      <c r="UM23" s="38"/>
      <c r="UN23" s="38"/>
      <c r="UO23" s="38"/>
      <c r="UP23" s="38"/>
      <c r="UQ23" s="39"/>
      <c r="UR23" s="39"/>
      <c r="US23" s="88"/>
      <c r="UT23" s="38"/>
      <c r="UU23" s="38"/>
      <c r="UV23" s="38"/>
      <c r="UW23" s="38"/>
      <c r="UX23" s="38"/>
      <c r="UY23" s="38"/>
      <c r="UZ23" s="39"/>
      <c r="VA23" s="38"/>
      <c r="VB23" s="38"/>
      <c r="VC23" s="38"/>
      <c r="VD23" s="38"/>
      <c r="VE23" s="38"/>
      <c r="VF23" s="38"/>
      <c r="VG23" s="38"/>
      <c r="VH23" s="38"/>
      <c r="VI23" s="39"/>
      <c r="VJ23" s="39"/>
      <c r="VK23" s="88"/>
      <c r="VL23" s="38"/>
      <c r="VM23" s="38"/>
      <c r="VN23" s="38"/>
      <c r="VO23" s="38"/>
      <c r="VP23" s="38"/>
      <c r="VQ23" s="38"/>
      <c r="VR23" s="39"/>
      <c r="VS23" s="38"/>
      <c r="VT23" s="38"/>
      <c r="VU23" s="38"/>
      <c r="VV23" s="38"/>
      <c r="VW23" s="38"/>
      <c r="VX23" s="38"/>
      <c r="VY23" s="38"/>
      <c r="VZ23" s="38"/>
      <c r="WA23" s="39"/>
      <c r="WB23" s="39"/>
      <c r="WC23" s="88"/>
      <c r="WD23" s="38"/>
      <c r="WE23" s="38"/>
      <c r="WF23" s="38"/>
      <c r="WG23" s="38"/>
      <c r="WH23" s="38"/>
      <c r="WI23" s="38"/>
      <c r="WJ23" s="39"/>
      <c r="WK23" s="38"/>
      <c r="WL23" s="38"/>
      <c r="WM23" s="38"/>
      <c r="WN23" s="38"/>
      <c r="WO23" s="38"/>
      <c r="WP23" s="38"/>
      <c r="WQ23" s="38"/>
      <c r="WR23" s="38"/>
      <c r="WS23" s="39"/>
      <c r="WT23" s="39"/>
      <c r="WU23" s="88"/>
      <c r="WV23" s="38"/>
      <c r="WW23" s="38"/>
      <c r="WX23" s="38"/>
      <c r="WY23" s="38"/>
      <c r="WZ23" s="38"/>
      <c r="XA23" s="38"/>
      <c r="XB23" s="39"/>
      <c r="XC23" s="38"/>
      <c r="XD23" s="38"/>
      <c r="XE23" s="38"/>
      <c r="XF23" s="38"/>
      <c r="XG23" s="38"/>
      <c r="XH23" s="38"/>
      <c r="XI23" s="38"/>
      <c r="XJ23" s="38"/>
      <c r="XK23" s="39"/>
      <c r="XL23" s="39"/>
      <c r="XM23" s="88"/>
      <c r="XN23" s="38"/>
      <c r="XO23" s="38"/>
      <c r="XP23" s="38"/>
      <c r="XQ23" s="38"/>
      <c r="XR23" s="38"/>
      <c r="XS23" s="38"/>
      <c r="XT23" s="39"/>
      <c r="XU23" s="38"/>
      <c r="XV23" s="38"/>
      <c r="XW23" s="38"/>
      <c r="XX23" s="38"/>
      <c r="XY23" s="38"/>
      <c r="XZ23" s="38"/>
      <c r="YA23" s="38"/>
      <c r="YB23" s="38"/>
      <c r="YC23" s="39"/>
      <c r="YD23" s="39"/>
      <c r="YE23" s="88"/>
      <c r="YF23" s="38"/>
      <c r="YG23" s="38"/>
      <c r="YH23" s="38"/>
      <c r="YI23" s="38"/>
      <c r="YJ23" s="38"/>
      <c r="YK23" s="38"/>
      <c r="YL23" s="39"/>
      <c r="YM23" s="38"/>
      <c r="YN23" s="38"/>
      <c r="YO23" s="38"/>
      <c r="YP23" s="38"/>
      <c r="YQ23" s="38"/>
      <c r="YR23" s="38"/>
      <c r="YS23" s="38"/>
      <c r="YT23" s="38"/>
      <c r="YU23" s="39"/>
      <c r="YV23" s="39"/>
      <c r="YW23" s="88"/>
      <c r="YX23" s="38"/>
      <c r="YY23" s="38">
        <v>10712000</v>
      </c>
      <c r="YZ23" s="38">
        <v>7712000</v>
      </c>
      <c r="ZA23" s="38">
        <v>3000000</v>
      </c>
      <c r="ZB23" s="38">
        <v>7712000</v>
      </c>
      <c r="ZC23" s="38"/>
      <c r="ZD23" s="39"/>
      <c r="ZE23" s="38">
        <v>10712000</v>
      </c>
      <c r="ZF23" s="38">
        <v>7712000</v>
      </c>
      <c r="ZG23" s="38"/>
      <c r="ZH23" s="38">
        <v>3000000</v>
      </c>
      <c r="ZI23" s="38">
        <v>28.005970000000001</v>
      </c>
      <c r="ZJ23" s="38"/>
      <c r="ZK23" s="38"/>
      <c r="ZL23" s="38">
        <v>7712000</v>
      </c>
      <c r="ZM23" s="39"/>
      <c r="ZN23" s="39">
        <v>7712000</v>
      </c>
      <c r="ZO23" s="88">
        <v>7712000</v>
      </c>
      <c r="ZP23" s="38"/>
      <c r="ZQ23" s="38">
        <v>18588400</v>
      </c>
      <c r="ZR23" s="38">
        <v>6114400</v>
      </c>
      <c r="ZS23" s="38">
        <v>12474000</v>
      </c>
      <c r="ZT23" s="38">
        <v>6114400</v>
      </c>
      <c r="ZU23" s="38"/>
      <c r="ZV23" s="39"/>
      <c r="ZW23" s="38">
        <v>18588400</v>
      </c>
      <c r="ZX23" s="38">
        <v>6114400</v>
      </c>
      <c r="ZY23" s="38"/>
      <c r="ZZ23" s="38">
        <v>12474000</v>
      </c>
      <c r="AAA23" s="38">
        <v>67.106369999999998</v>
      </c>
      <c r="AAB23" s="38"/>
      <c r="AAC23" s="38"/>
      <c r="AAD23" s="38">
        <v>6114400</v>
      </c>
      <c r="AAE23" s="39"/>
      <c r="AAF23" s="39">
        <v>6114400</v>
      </c>
      <c r="AAG23" s="88">
        <v>6114400</v>
      </c>
      <c r="AAH23" s="38"/>
      <c r="AAI23" s="38"/>
      <c r="AAJ23" s="38"/>
      <c r="AAK23" s="38"/>
      <c r="AAL23" s="38"/>
      <c r="AAM23" s="38"/>
      <c r="AAN23" s="39"/>
      <c r="AAO23" s="38"/>
      <c r="AAP23" s="38"/>
      <c r="AAQ23" s="38"/>
      <c r="AAR23" s="38"/>
      <c r="AAS23" s="38"/>
      <c r="AAT23" s="38"/>
      <c r="AAU23" s="38"/>
      <c r="AAV23" s="38"/>
      <c r="AAW23" s="39"/>
      <c r="AAX23" s="39"/>
      <c r="AAY23" s="88"/>
      <c r="AAZ23" s="38"/>
      <c r="ABA23" s="38">
        <v>36964600</v>
      </c>
      <c r="ABB23" s="38">
        <v>18482000</v>
      </c>
      <c r="ABC23" s="38">
        <v>18482600</v>
      </c>
      <c r="ABD23" s="38">
        <v>18482000</v>
      </c>
      <c r="ABE23" s="38"/>
      <c r="ABF23" s="39"/>
      <c r="ABG23" s="38">
        <v>34203562.359999999</v>
      </c>
      <c r="ABH23" s="38">
        <v>18482000</v>
      </c>
      <c r="ABI23" s="38"/>
      <c r="ABJ23" s="38">
        <v>15721562.359999999</v>
      </c>
      <c r="ABK23" s="38">
        <v>45.964689999999997</v>
      </c>
      <c r="ABL23" s="38"/>
      <c r="ABM23" s="38"/>
      <c r="ABN23" s="38">
        <v>18482000</v>
      </c>
      <c r="ABO23" s="39"/>
      <c r="ABP23" s="39">
        <v>18482000</v>
      </c>
      <c r="ABQ23" s="88">
        <v>18482000</v>
      </c>
      <c r="ABR23" s="38"/>
      <c r="ABS23" s="38"/>
      <c r="ABT23" s="38"/>
      <c r="ABU23" s="38"/>
      <c r="ABV23" s="38"/>
      <c r="ABW23" s="38"/>
      <c r="ABX23" s="39"/>
      <c r="ABY23" s="38"/>
      <c r="ABZ23" s="38"/>
      <c r="ACA23" s="38"/>
      <c r="ACB23" s="38"/>
      <c r="ACC23" s="38"/>
      <c r="ACD23" s="38"/>
      <c r="ACE23" s="38"/>
      <c r="ACF23" s="38"/>
      <c r="ACG23" s="39"/>
      <c r="ACH23" s="39"/>
      <c r="ACI23" s="88"/>
      <c r="ACJ23" s="38"/>
      <c r="ACK23" s="38"/>
      <c r="ACL23" s="38"/>
      <c r="ACM23" s="38"/>
      <c r="ACN23" s="38"/>
      <c r="ACO23" s="38"/>
      <c r="ACP23" s="39"/>
      <c r="ACQ23" s="38"/>
      <c r="ACR23" s="38"/>
      <c r="ACS23" s="38"/>
      <c r="ACT23" s="38"/>
      <c r="ACU23" s="38"/>
      <c r="ACV23" s="38"/>
      <c r="ACW23" s="38"/>
      <c r="ACX23" s="38"/>
      <c r="ACY23" s="39"/>
      <c r="ACZ23" s="39"/>
      <c r="ADA23" s="88"/>
      <c r="ADB23" s="38"/>
      <c r="ADC23" s="38"/>
      <c r="ADD23" s="38"/>
      <c r="ADE23" s="38"/>
      <c r="ADF23" s="38"/>
      <c r="ADG23" s="38"/>
      <c r="ADH23" s="39"/>
      <c r="ADI23" s="38"/>
      <c r="ADJ23" s="38"/>
      <c r="ADK23" s="38"/>
      <c r="ADL23" s="38"/>
      <c r="ADM23" s="38"/>
      <c r="ADN23" s="38"/>
      <c r="ADO23" s="38"/>
      <c r="ADP23" s="38"/>
      <c r="ADQ23" s="39"/>
      <c r="ADR23" s="39"/>
      <c r="ADS23" s="88"/>
      <c r="ADT23" s="38"/>
      <c r="ADU23" s="38"/>
      <c r="ADV23" s="38"/>
      <c r="ADW23" s="38"/>
      <c r="ADX23" s="38"/>
      <c r="ADY23" s="38"/>
      <c r="ADZ23" s="39"/>
      <c r="AEA23" s="38"/>
      <c r="AEB23" s="38"/>
      <c r="AEC23" s="38"/>
      <c r="AED23" s="38"/>
      <c r="AEE23" s="38"/>
      <c r="AEF23" s="38"/>
      <c r="AEG23" s="38"/>
      <c r="AEH23" s="38"/>
      <c r="AEI23" s="39"/>
      <c r="AEJ23" s="39"/>
      <c r="AEK23" s="88"/>
      <c r="AEL23" s="38"/>
      <c r="AEM23" s="38"/>
      <c r="AEN23" s="38"/>
      <c r="AEO23" s="38"/>
      <c r="AEP23" s="38"/>
      <c r="AEQ23" s="38"/>
      <c r="AER23" s="39"/>
      <c r="AES23" s="38"/>
      <c r="AET23" s="38"/>
      <c r="AEU23" s="38"/>
      <c r="AEV23" s="38"/>
      <c r="AEW23" s="38"/>
      <c r="AEX23" s="38"/>
      <c r="AEY23" s="38"/>
      <c r="AEZ23" s="38"/>
      <c r="AFA23" s="39"/>
      <c r="AFB23" s="39"/>
      <c r="AFC23" s="88"/>
      <c r="AFD23" s="38"/>
      <c r="AFE23" s="38"/>
      <c r="AFF23" s="38"/>
      <c r="AFG23" s="38"/>
      <c r="AFH23" s="38"/>
      <c r="AFI23" s="38"/>
      <c r="AFJ23" s="39"/>
      <c r="AFK23" s="38"/>
      <c r="AFL23" s="38"/>
      <c r="AFM23" s="38"/>
      <c r="AFN23" s="38"/>
      <c r="AFO23" s="38"/>
      <c r="AFP23" s="38"/>
      <c r="AFQ23" s="38"/>
      <c r="AFR23" s="38"/>
      <c r="AFS23" s="39"/>
      <c r="AFT23" s="39"/>
      <c r="AFU23" s="88"/>
      <c r="AFV23" s="38"/>
      <c r="AFW23" s="38"/>
      <c r="AFX23" s="38"/>
      <c r="AFY23" s="38"/>
      <c r="AFZ23" s="38"/>
      <c r="AGA23" s="38"/>
      <c r="AGB23" s="39"/>
      <c r="AGC23" s="38"/>
      <c r="AGD23" s="38"/>
      <c r="AGE23" s="38"/>
      <c r="AGF23" s="38"/>
      <c r="AGG23" s="38"/>
      <c r="AGH23" s="38"/>
      <c r="AGI23" s="38"/>
      <c r="AGJ23" s="38"/>
      <c r="AGK23" s="39"/>
      <c r="AGL23" s="39"/>
      <c r="AGM23" s="88"/>
      <c r="AGN23" s="38"/>
      <c r="AGO23" s="38"/>
      <c r="AGP23" s="38"/>
      <c r="AGQ23" s="38"/>
      <c r="AGR23" s="38"/>
      <c r="AGS23" s="38"/>
      <c r="AGT23" s="39"/>
      <c r="AGU23" s="38"/>
      <c r="AGV23" s="38"/>
      <c r="AGW23" s="38"/>
      <c r="AGX23" s="38"/>
      <c r="AGY23" s="38"/>
      <c r="AGZ23" s="38"/>
      <c r="AHA23" s="38"/>
      <c r="AHB23" s="38"/>
      <c r="AHC23" s="39"/>
      <c r="AHD23" s="39"/>
      <c r="AHE23" s="88"/>
      <c r="AHF23" s="38"/>
      <c r="AHG23" s="38"/>
      <c r="AHH23" s="38"/>
      <c r="AHI23" s="38"/>
      <c r="AHJ23" s="38"/>
      <c r="AHK23" s="38"/>
      <c r="AHL23" s="39"/>
      <c r="AHM23" s="38"/>
      <c r="AHN23" s="38"/>
      <c r="AHO23" s="38"/>
      <c r="AHP23" s="38"/>
      <c r="AHQ23" s="38"/>
      <c r="AHR23" s="38"/>
      <c r="AHS23" s="38"/>
      <c r="AHT23" s="38"/>
      <c r="AHU23" s="39"/>
      <c r="AHV23" s="39"/>
      <c r="AHW23" s="88"/>
      <c r="AHX23" s="38"/>
      <c r="AHY23" s="38">
        <v>784000</v>
      </c>
      <c r="AHZ23" s="38">
        <v>411700</v>
      </c>
      <c r="AIA23" s="38">
        <v>372300</v>
      </c>
      <c r="AIB23" s="38">
        <v>411700</v>
      </c>
      <c r="AIC23" s="38"/>
      <c r="AID23" s="39"/>
      <c r="AIE23" s="38">
        <v>784000</v>
      </c>
      <c r="AIF23" s="38">
        <v>411700</v>
      </c>
      <c r="AIG23" s="38"/>
      <c r="AIH23" s="38">
        <v>372300</v>
      </c>
      <c r="AII23" s="38">
        <v>47.48724</v>
      </c>
      <c r="AIJ23" s="38"/>
      <c r="AIK23" s="38"/>
      <c r="AIL23" s="38">
        <v>411700</v>
      </c>
      <c r="AIM23" s="39"/>
      <c r="AIN23" s="39">
        <v>411700</v>
      </c>
      <c r="AIO23" s="88">
        <v>411700</v>
      </c>
      <c r="AIP23" s="38"/>
      <c r="AIQ23" s="38"/>
      <c r="AIR23" s="38"/>
      <c r="AIS23" s="38"/>
      <c r="AIT23" s="38"/>
      <c r="AIU23" s="38"/>
      <c r="AIV23" s="39"/>
      <c r="AIW23" s="38"/>
      <c r="AIX23" s="38"/>
      <c r="AIY23" s="38"/>
      <c r="AIZ23" s="38"/>
      <c r="AJA23" s="38"/>
      <c r="AJB23" s="38"/>
      <c r="AJC23" s="38"/>
      <c r="AJD23" s="38"/>
      <c r="AJE23" s="39"/>
      <c r="AJF23" s="39"/>
      <c r="AJG23" s="88"/>
      <c r="AJH23" s="38"/>
      <c r="AJI23" s="38">
        <v>26469000</v>
      </c>
      <c r="AJJ23" s="38">
        <v>23469000</v>
      </c>
      <c r="AJK23" s="38">
        <v>3000000</v>
      </c>
      <c r="AJL23" s="38">
        <v>23469000</v>
      </c>
      <c r="AJM23" s="38">
        <v>982706.72</v>
      </c>
      <c r="AJN23" s="39"/>
      <c r="AJO23" s="38">
        <v>26469000</v>
      </c>
      <c r="AJP23" s="38">
        <v>23469000</v>
      </c>
      <c r="AJQ23" s="38"/>
      <c r="AJR23" s="38">
        <v>3000000</v>
      </c>
      <c r="AJS23" s="38">
        <v>11.334009999999999</v>
      </c>
      <c r="AJT23" s="38">
        <v>982706.72</v>
      </c>
      <c r="AJU23" s="38"/>
      <c r="AJV23" s="38">
        <v>23469000</v>
      </c>
      <c r="AJW23" s="39"/>
      <c r="AJX23" s="39">
        <v>23469000</v>
      </c>
      <c r="AJY23" s="88">
        <v>23469000</v>
      </c>
      <c r="AJZ23" s="38"/>
      <c r="AKA23" s="38">
        <v>19281000</v>
      </c>
      <c r="AKB23" s="38">
        <v>16281000</v>
      </c>
      <c r="AKC23" s="38">
        <v>3000000</v>
      </c>
      <c r="AKD23" s="38">
        <v>16281000</v>
      </c>
      <c r="AKE23" s="38">
        <v>3980000</v>
      </c>
      <c r="AKF23" s="39"/>
      <c r="AKG23" s="38">
        <v>19281000</v>
      </c>
      <c r="AKH23" s="38">
        <v>16281000</v>
      </c>
      <c r="AKI23" s="38"/>
      <c r="AKJ23" s="38">
        <v>3000000</v>
      </c>
      <c r="AKK23" s="38">
        <v>15.55936</v>
      </c>
      <c r="AKL23" s="38">
        <v>3980000</v>
      </c>
      <c r="AKM23" s="38"/>
      <c r="AKN23" s="38">
        <v>16281000</v>
      </c>
      <c r="AKO23" s="39"/>
      <c r="AKP23" s="39">
        <v>16281000</v>
      </c>
      <c r="AKQ23" s="88">
        <v>16281000</v>
      </c>
      <c r="AKR23" s="38"/>
      <c r="AKS23" s="38">
        <v>5758000</v>
      </c>
      <c r="AKT23" s="38">
        <v>4758000</v>
      </c>
      <c r="AKU23" s="38">
        <v>1000000</v>
      </c>
      <c r="AKV23" s="38">
        <v>4758000</v>
      </c>
      <c r="AKW23" s="38"/>
      <c r="AKX23" s="39"/>
      <c r="AKY23" s="38">
        <v>5758000</v>
      </c>
      <c r="AKZ23" s="38">
        <v>4758000</v>
      </c>
      <c r="ALA23" s="38"/>
      <c r="ALB23" s="38">
        <v>1000000</v>
      </c>
      <c r="ALC23" s="38">
        <v>17.367139999999999</v>
      </c>
      <c r="ALD23" s="38"/>
      <c r="ALE23" s="38"/>
      <c r="ALF23" s="38">
        <v>4758000</v>
      </c>
      <c r="ALG23" s="39"/>
      <c r="ALH23" s="39">
        <v>4758000</v>
      </c>
      <c r="ALI23" s="88">
        <v>4758000</v>
      </c>
      <c r="ALJ23" s="38"/>
      <c r="ALK23" s="38"/>
      <c r="ALL23" s="38"/>
      <c r="ALM23" s="38"/>
      <c r="ALN23" s="38"/>
      <c r="ALO23" s="38"/>
      <c r="ALP23" s="39"/>
      <c r="ALQ23" s="38"/>
      <c r="ALR23" s="38"/>
      <c r="ALS23" s="38"/>
      <c r="ALT23" s="38"/>
      <c r="ALU23" s="38"/>
      <c r="ALV23" s="38"/>
      <c r="ALW23" s="38"/>
      <c r="ALX23" s="38"/>
      <c r="ALY23" s="39"/>
      <c r="ALZ23" s="39"/>
      <c r="AMA23" s="88"/>
      <c r="AMB23" s="38"/>
      <c r="AMC23" s="38">
        <v>5351900</v>
      </c>
      <c r="AMD23" s="38">
        <v>4351900</v>
      </c>
      <c r="AME23" s="38">
        <v>1000000</v>
      </c>
      <c r="AMF23" s="38">
        <v>4351900</v>
      </c>
      <c r="AMG23" s="38"/>
      <c r="AMH23" s="39"/>
      <c r="AMI23" s="38">
        <v>5351900</v>
      </c>
      <c r="AMJ23" s="38">
        <v>4351900</v>
      </c>
      <c r="AMK23" s="38"/>
      <c r="AML23" s="38">
        <v>1000000</v>
      </c>
      <c r="AMM23" s="38">
        <v>18.684950000000001</v>
      </c>
      <c r="AMN23" s="38"/>
      <c r="AMO23" s="38"/>
      <c r="AMP23" s="38">
        <v>4351900</v>
      </c>
      <c r="AMQ23" s="39"/>
      <c r="AMR23" s="39">
        <v>4351900</v>
      </c>
      <c r="AMS23" s="88">
        <v>4351900</v>
      </c>
      <c r="AMT23" s="38"/>
      <c r="AMU23" s="38"/>
      <c r="AMV23" s="38"/>
      <c r="AMW23" s="38"/>
      <c r="AMX23" s="38"/>
      <c r="AMY23" s="38"/>
      <c r="AMZ23" s="39"/>
      <c r="ANA23" s="38"/>
      <c r="ANB23" s="38"/>
      <c r="ANC23" s="38"/>
      <c r="AND23" s="38"/>
      <c r="ANE23" s="38"/>
      <c r="ANF23" s="38"/>
      <c r="ANG23" s="38"/>
      <c r="ANH23" s="38"/>
      <c r="ANI23" s="39"/>
      <c r="ANJ23" s="39"/>
      <c r="ANK23" s="88"/>
    </row>
    <row r="24" spans="1:1051" x14ac:dyDescent="0.25">
      <c r="A24" s="8" t="s">
        <v>29</v>
      </c>
      <c r="B24" s="11" t="s">
        <v>30</v>
      </c>
      <c r="C24" s="13" t="s">
        <v>31</v>
      </c>
      <c r="F24" s="39"/>
      <c r="G24" s="38"/>
      <c r="H24" s="38"/>
      <c r="I24" s="38">
        <v>198060348</v>
      </c>
      <c r="J24" s="38">
        <v>172213000</v>
      </c>
      <c r="K24" s="38">
        <v>25847348</v>
      </c>
      <c r="L24" s="38">
        <v>172213000</v>
      </c>
      <c r="M24" s="38">
        <v>217</v>
      </c>
      <c r="N24" s="39"/>
      <c r="O24" s="38">
        <v>197683981</v>
      </c>
      <c r="P24" s="38">
        <v>172213000</v>
      </c>
      <c r="Q24" s="38"/>
      <c r="R24" s="38">
        <v>25470981</v>
      </c>
      <c r="S24" s="38">
        <v>12.8847</v>
      </c>
      <c r="T24" s="38">
        <v>217</v>
      </c>
      <c r="U24" s="38"/>
      <c r="V24" s="38">
        <v>172213000</v>
      </c>
      <c r="W24" s="39"/>
      <c r="X24" s="39">
        <v>172213000</v>
      </c>
      <c r="Y24" s="88">
        <v>172213000</v>
      </c>
      <c r="Z24" s="38"/>
      <c r="AA24" s="38">
        <v>341033984</v>
      </c>
      <c r="AB24" s="38">
        <v>298585100</v>
      </c>
      <c r="AC24" s="38">
        <v>42448884</v>
      </c>
      <c r="AD24" s="38">
        <v>298585100</v>
      </c>
      <c r="AE24" s="38">
        <v>280288</v>
      </c>
      <c r="AF24" s="39"/>
      <c r="AG24" s="38">
        <v>340995707</v>
      </c>
      <c r="AH24" s="38">
        <v>298585100</v>
      </c>
      <c r="AI24" s="38"/>
      <c r="AJ24" s="38">
        <v>42410607</v>
      </c>
      <c r="AK24" s="38">
        <v>12.437279999999999</v>
      </c>
      <c r="AL24" s="38">
        <v>280288</v>
      </c>
      <c r="AM24" s="38"/>
      <c r="AN24" s="38">
        <v>298585100</v>
      </c>
      <c r="AO24" s="39"/>
      <c r="AP24" s="39">
        <v>298585100</v>
      </c>
      <c r="AQ24" s="88">
        <v>298585100</v>
      </c>
      <c r="AR24" s="38"/>
      <c r="AS24" s="38">
        <v>357602751</v>
      </c>
      <c r="AT24" s="38">
        <v>316171000</v>
      </c>
      <c r="AU24" s="38">
        <v>41431751</v>
      </c>
      <c r="AV24" s="38">
        <v>316171000</v>
      </c>
      <c r="AW24" s="38">
        <v>181015</v>
      </c>
      <c r="AX24" s="39"/>
      <c r="AY24" s="38">
        <v>357602751</v>
      </c>
      <c r="AZ24" s="38">
        <v>316171000</v>
      </c>
      <c r="BA24" s="38"/>
      <c r="BB24" s="38">
        <v>41431751</v>
      </c>
      <c r="BC24" s="38">
        <v>11.58597</v>
      </c>
      <c r="BD24" s="38">
        <v>181015</v>
      </c>
      <c r="BE24" s="38"/>
      <c r="BF24" s="38">
        <v>316171000</v>
      </c>
      <c r="BG24" s="39"/>
      <c r="BH24" s="39">
        <v>316171000</v>
      </c>
      <c r="BI24" s="88">
        <v>316171000</v>
      </c>
      <c r="BJ24" s="38"/>
      <c r="BK24" s="38">
        <v>3302274799</v>
      </c>
      <c r="BL24" s="38">
        <v>3025641000</v>
      </c>
      <c r="BM24" s="38">
        <v>276633799</v>
      </c>
      <c r="BN24" s="38">
        <v>3025641000</v>
      </c>
      <c r="BO24" s="38"/>
      <c r="BP24" s="39"/>
      <c r="BQ24" s="38">
        <v>3302274799</v>
      </c>
      <c r="BR24" s="38">
        <v>3025641000</v>
      </c>
      <c r="BS24" s="38"/>
      <c r="BT24" s="38">
        <v>276633799</v>
      </c>
      <c r="BU24" s="38">
        <v>8.3770699999999998</v>
      </c>
      <c r="BV24" s="38"/>
      <c r="BW24" s="38"/>
      <c r="BX24" s="38">
        <v>3025641000</v>
      </c>
      <c r="BY24" s="39"/>
      <c r="BZ24" s="39">
        <v>3025641000</v>
      </c>
      <c r="CA24" s="88">
        <v>3025641000</v>
      </c>
      <c r="CB24" s="38"/>
      <c r="CC24" s="38"/>
      <c r="CD24" s="38"/>
      <c r="CE24" s="38"/>
      <c r="CF24" s="38"/>
      <c r="CG24" s="38"/>
      <c r="CH24" s="39"/>
      <c r="CI24" s="38"/>
      <c r="CJ24" s="38"/>
      <c r="CK24" s="38"/>
      <c r="CL24" s="38"/>
      <c r="CM24" s="38"/>
      <c r="CN24" s="38"/>
      <c r="CO24" s="38"/>
      <c r="CP24" s="38"/>
      <c r="CQ24" s="39"/>
      <c r="CR24" s="39"/>
      <c r="CS24" s="88"/>
      <c r="CT24" s="38"/>
      <c r="CU24" s="38">
        <v>13949049</v>
      </c>
      <c r="CV24" s="38">
        <v>11568900</v>
      </c>
      <c r="CW24" s="38">
        <v>2380149</v>
      </c>
      <c r="CX24" s="38">
        <v>11568900</v>
      </c>
      <c r="CY24" s="38"/>
      <c r="CZ24" s="39"/>
      <c r="DA24" s="38">
        <v>13853986</v>
      </c>
      <c r="DB24" s="38">
        <v>11568900</v>
      </c>
      <c r="DC24" s="38"/>
      <c r="DD24" s="38">
        <v>2285086</v>
      </c>
      <c r="DE24" s="38">
        <v>16.494070000000001</v>
      </c>
      <c r="DF24" s="38"/>
      <c r="DG24" s="38"/>
      <c r="DH24" s="38">
        <v>11568900</v>
      </c>
      <c r="DI24" s="39"/>
      <c r="DJ24" s="39">
        <v>11568900</v>
      </c>
      <c r="DK24" s="88">
        <v>11568900</v>
      </c>
      <c r="DL24" s="38"/>
      <c r="DM24" s="38">
        <v>74535307</v>
      </c>
      <c r="DN24" s="38">
        <v>65425600</v>
      </c>
      <c r="DO24" s="38">
        <v>9109707</v>
      </c>
      <c r="DP24" s="38">
        <v>65425600</v>
      </c>
      <c r="DQ24" s="38"/>
      <c r="DR24" s="39"/>
      <c r="DS24" s="38">
        <v>74535307</v>
      </c>
      <c r="DT24" s="38">
        <v>65425600</v>
      </c>
      <c r="DU24" s="38"/>
      <c r="DV24" s="38">
        <v>9109707</v>
      </c>
      <c r="DW24" s="38">
        <v>12.222</v>
      </c>
      <c r="DX24" s="38"/>
      <c r="DY24" s="38"/>
      <c r="DZ24" s="38">
        <v>65425600</v>
      </c>
      <c r="EA24" s="39"/>
      <c r="EB24" s="39">
        <v>65425600</v>
      </c>
      <c r="EC24" s="88">
        <v>65425600</v>
      </c>
      <c r="ED24" s="38"/>
      <c r="EE24" s="38">
        <v>3789900</v>
      </c>
      <c r="EF24" s="38">
        <v>2374900</v>
      </c>
      <c r="EG24" s="38">
        <v>1415000</v>
      </c>
      <c r="EH24" s="38">
        <v>2374900</v>
      </c>
      <c r="EI24" s="38"/>
      <c r="EJ24" s="39"/>
      <c r="EK24" s="38">
        <v>2724108</v>
      </c>
      <c r="EL24" s="38">
        <v>2374900</v>
      </c>
      <c r="EM24" s="38"/>
      <c r="EN24" s="38">
        <v>349208</v>
      </c>
      <c r="EO24" s="38">
        <v>12.81917</v>
      </c>
      <c r="EP24" s="38"/>
      <c r="EQ24" s="38"/>
      <c r="ER24" s="38">
        <v>2374900</v>
      </c>
      <c r="ES24" s="39"/>
      <c r="ET24" s="39">
        <v>2374900</v>
      </c>
      <c r="EU24" s="88">
        <v>2374900</v>
      </c>
      <c r="EV24" s="38"/>
      <c r="EW24" s="38">
        <v>16831360</v>
      </c>
      <c r="EX24" s="38">
        <v>12947200</v>
      </c>
      <c r="EY24" s="38">
        <v>3884160</v>
      </c>
      <c r="EZ24" s="38">
        <v>12947200</v>
      </c>
      <c r="FA24" s="38"/>
      <c r="FB24" s="39"/>
      <c r="FC24" s="38">
        <v>16831360</v>
      </c>
      <c r="FD24" s="38">
        <v>12947200</v>
      </c>
      <c r="FE24" s="38"/>
      <c r="FF24" s="38">
        <v>3884160</v>
      </c>
      <c r="FG24" s="38">
        <v>23.076920000000001</v>
      </c>
      <c r="FH24" s="38"/>
      <c r="FI24" s="38"/>
      <c r="FJ24" s="38">
        <v>12947200</v>
      </c>
      <c r="FK24" s="39"/>
      <c r="FL24" s="39">
        <v>12947200</v>
      </c>
      <c r="FM24" s="88">
        <v>12947200</v>
      </c>
      <c r="FN24" s="38"/>
      <c r="FO24" s="38"/>
      <c r="FP24" s="38"/>
      <c r="FQ24" s="38"/>
      <c r="FR24" s="38"/>
      <c r="FS24" s="38"/>
      <c r="FT24" s="39"/>
      <c r="FU24" s="38"/>
      <c r="FV24" s="38"/>
      <c r="FW24" s="38"/>
      <c r="FX24" s="38"/>
      <c r="FY24" s="38"/>
      <c r="FZ24" s="38"/>
      <c r="GA24" s="38"/>
      <c r="GB24" s="38"/>
      <c r="GC24" s="39"/>
      <c r="GD24" s="39"/>
      <c r="GE24" s="88"/>
      <c r="GF24" s="38"/>
      <c r="GG24" s="38"/>
      <c r="GH24" s="38"/>
      <c r="GI24" s="38"/>
      <c r="GJ24" s="38"/>
      <c r="GK24" s="38"/>
      <c r="GL24" s="39"/>
      <c r="GM24" s="38"/>
      <c r="GN24" s="38"/>
      <c r="GO24" s="38"/>
      <c r="GP24" s="38"/>
      <c r="GQ24" s="38"/>
      <c r="GR24" s="38"/>
      <c r="GS24" s="38"/>
      <c r="GT24" s="38"/>
      <c r="GU24" s="39"/>
      <c r="GV24" s="39"/>
      <c r="GW24" s="88"/>
      <c r="GX24" s="38"/>
      <c r="GY24" s="38">
        <v>3186706</v>
      </c>
      <c r="GZ24" s="38">
        <v>2708700</v>
      </c>
      <c r="HA24" s="38">
        <v>478006</v>
      </c>
      <c r="HB24" s="38">
        <v>2708700</v>
      </c>
      <c r="HC24" s="38"/>
      <c r="HD24" s="39"/>
      <c r="HE24" s="38">
        <v>3186706</v>
      </c>
      <c r="HF24" s="38">
        <v>2708700</v>
      </c>
      <c r="HG24" s="38"/>
      <c r="HH24" s="38">
        <v>478006</v>
      </c>
      <c r="HI24" s="38">
        <v>15</v>
      </c>
      <c r="HJ24" s="38"/>
      <c r="HK24" s="38"/>
      <c r="HL24" s="38">
        <v>2708700</v>
      </c>
      <c r="HM24" s="39"/>
      <c r="HN24" s="39">
        <v>2708700</v>
      </c>
      <c r="HO24" s="88">
        <v>2708700</v>
      </c>
      <c r="HP24" s="38"/>
      <c r="HQ24" s="38"/>
      <c r="HR24" s="38"/>
      <c r="HS24" s="38"/>
      <c r="HT24" s="38"/>
      <c r="HU24" s="38"/>
      <c r="HV24" s="39"/>
      <c r="HW24" s="38"/>
      <c r="HX24" s="38"/>
      <c r="HY24" s="38"/>
      <c r="HZ24" s="38"/>
      <c r="IA24" s="38"/>
      <c r="IB24" s="38"/>
      <c r="IC24" s="38"/>
      <c r="ID24" s="38"/>
      <c r="IE24" s="39"/>
      <c r="IF24" s="39"/>
      <c r="IG24" s="88"/>
      <c r="IH24" s="38"/>
      <c r="II24" s="38">
        <v>236353</v>
      </c>
      <c r="IJ24" s="38">
        <v>200900</v>
      </c>
      <c r="IK24" s="38">
        <v>35453</v>
      </c>
      <c r="IL24" s="38"/>
      <c r="IM24" s="38"/>
      <c r="IN24" s="39"/>
      <c r="IO24" s="38"/>
      <c r="IP24" s="38"/>
      <c r="IQ24" s="38"/>
      <c r="IR24" s="38"/>
      <c r="IS24" s="38"/>
      <c r="IT24" s="38"/>
      <c r="IU24" s="38"/>
      <c r="IV24" s="38"/>
      <c r="IW24" s="39"/>
      <c r="IX24" s="39">
        <v>200900</v>
      </c>
      <c r="IY24" s="88">
        <v>200900</v>
      </c>
      <c r="IZ24" s="38"/>
      <c r="JA24" s="38">
        <v>12823795</v>
      </c>
      <c r="JB24" s="38">
        <v>10730500</v>
      </c>
      <c r="JC24" s="38">
        <v>2093295</v>
      </c>
      <c r="JD24" s="38">
        <v>10730500</v>
      </c>
      <c r="JE24" s="38"/>
      <c r="JF24" s="39"/>
      <c r="JG24" s="38">
        <v>12823226</v>
      </c>
      <c r="JH24" s="38">
        <v>10730500</v>
      </c>
      <c r="JI24" s="38"/>
      <c r="JJ24" s="38">
        <v>2092726</v>
      </c>
      <c r="JK24" s="38">
        <v>16.31981</v>
      </c>
      <c r="JL24" s="38"/>
      <c r="JM24" s="38"/>
      <c r="JN24" s="38">
        <v>10730500</v>
      </c>
      <c r="JO24" s="39"/>
      <c r="JP24" s="39">
        <v>10730500</v>
      </c>
      <c r="JQ24" s="88">
        <v>10730500</v>
      </c>
      <c r="JR24" s="38"/>
      <c r="JS24" s="38">
        <v>161778989</v>
      </c>
      <c r="JT24" s="38">
        <v>136833300</v>
      </c>
      <c r="JU24" s="38">
        <v>24945689</v>
      </c>
      <c r="JV24" s="38">
        <v>136833300</v>
      </c>
      <c r="JW24" s="38">
        <v>925261</v>
      </c>
      <c r="JX24" s="39"/>
      <c r="JY24" s="38">
        <v>161778989</v>
      </c>
      <c r="JZ24" s="38">
        <v>136833300</v>
      </c>
      <c r="KA24" s="38"/>
      <c r="KB24" s="38">
        <v>24945689</v>
      </c>
      <c r="KC24" s="38">
        <v>15.41961</v>
      </c>
      <c r="KD24" s="38">
        <v>925261</v>
      </c>
      <c r="KE24" s="38"/>
      <c r="KF24" s="38">
        <v>136833300</v>
      </c>
      <c r="KG24" s="39"/>
      <c r="KH24" s="39">
        <v>136833300</v>
      </c>
      <c r="KI24" s="88">
        <v>136833300</v>
      </c>
      <c r="KJ24" s="38"/>
      <c r="KK24" s="38"/>
      <c r="KL24" s="38"/>
      <c r="KM24" s="38"/>
      <c r="KN24" s="38"/>
      <c r="KO24" s="38"/>
      <c r="KP24" s="39"/>
      <c r="KQ24" s="38"/>
      <c r="KR24" s="38"/>
      <c r="KS24" s="38"/>
      <c r="KT24" s="38"/>
      <c r="KU24" s="38"/>
      <c r="KV24" s="38"/>
      <c r="KW24" s="38"/>
      <c r="KX24" s="38"/>
      <c r="KY24" s="39"/>
      <c r="KZ24" s="39"/>
      <c r="LA24" s="88"/>
      <c r="LB24" s="38"/>
      <c r="LC24" s="38"/>
      <c r="LD24" s="38"/>
      <c r="LE24" s="38"/>
      <c r="LF24" s="38"/>
      <c r="LG24" s="38"/>
      <c r="LH24" s="39"/>
      <c r="LI24" s="38"/>
      <c r="LJ24" s="38"/>
      <c r="LK24" s="38"/>
      <c r="LL24" s="38"/>
      <c r="LM24" s="38"/>
      <c r="LN24" s="38"/>
      <c r="LO24" s="38"/>
      <c r="LP24" s="38"/>
      <c r="LQ24" s="39"/>
      <c r="LR24" s="39"/>
      <c r="LS24" s="88"/>
      <c r="LT24" s="38"/>
      <c r="LU24" s="38"/>
      <c r="LV24" s="38"/>
      <c r="LW24" s="38"/>
      <c r="LX24" s="38"/>
      <c r="LY24" s="38"/>
      <c r="LZ24" s="39"/>
      <c r="MA24" s="38"/>
      <c r="MB24" s="38"/>
      <c r="MC24" s="38"/>
      <c r="MD24" s="38"/>
      <c r="ME24" s="38"/>
      <c r="MF24" s="38"/>
      <c r="MG24" s="38"/>
      <c r="MH24" s="38"/>
      <c r="MI24" s="39"/>
      <c r="MJ24" s="39">
        <v>0</v>
      </c>
      <c r="MK24" s="88"/>
      <c r="ML24" s="38"/>
      <c r="MM24" s="38">
        <v>56873647</v>
      </c>
      <c r="MN24" s="38">
        <v>48342600</v>
      </c>
      <c r="MO24" s="38">
        <v>8531047</v>
      </c>
      <c r="MP24" s="38">
        <v>48342600</v>
      </c>
      <c r="MQ24" s="38">
        <v>92858</v>
      </c>
      <c r="MR24" s="39"/>
      <c r="MS24" s="38">
        <v>56873646.439999998</v>
      </c>
      <c r="MT24" s="38">
        <v>48342600</v>
      </c>
      <c r="MU24" s="38"/>
      <c r="MV24" s="38">
        <v>8531046.4399999995</v>
      </c>
      <c r="MW24" s="38">
        <v>15</v>
      </c>
      <c r="MX24" s="38">
        <v>92858</v>
      </c>
      <c r="MY24" s="38"/>
      <c r="MZ24" s="38">
        <v>48342600</v>
      </c>
      <c r="NA24" s="39"/>
      <c r="NB24" s="39">
        <v>48342600</v>
      </c>
      <c r="NC24" s="88">
        <v>48342600</v>
      </c>
      <c r="ND24" s="38"/>
      <c r="NE24" s="38"/>
      <c r="NF24" s="38"/>
      <c r="NG24" s="38"/>
      <c r="NH24" s="38"/>
      <c r="NI24" s="38"/>
      <c r="NJ24" s="39"/>
      <c r="NK24" s="38"/>
      <c r="NL24" s="38"/>
      <c r="NM24" s="38"/>
      <c r="NN24" s="38"/>
      <c r="NO24" s="38"/>
      <c r="NP24" s="38"/>
      <c r="NQ24" s="38"/>
      <c r="NR24" s="38"/>
      <c r="NS24" s="39"/>
      <c r="NT24" s="39"/>
      <c r="NU24" s="88"/>
      <c r="NV24" s="38"/>
      <c r="NW24" s="38"/>
      <c r="NX24" s="38"/>
      <c r="NY24" s="38"/>
      <c r="NZ24" s="38"/>
      <c r="OA24" s="38"/>
      <c r="OB24" s="39"/>
      <c r="OC24" s="38"/>
      <c r="OD24" s="38"/>
      <c r="OE24" s="38"/>
      <c r="OF24" s="38"/>
      <c r="OG24" s="38"/>
      <c r="OH24" s="38"/>
      <c r="OI24" s="38"/>
      <c r="OJ24" s="38"/>
      <c r="OK24" s="39"/>
      <c r="OL24" s="39">
        <v>0</v>
      </c>
      <c r="OM24" s="88"/>
      <c r="ON24" s="38"/>
      <c r="OO24" s="38">
        <v>678706</v>
      </c>
      <c r="OP24" s="38">
        <v>576900</v>
      </c>
      <c r="OQ24" s="38">
        <v>101806</v>
      </c>
      <c r="OR24" s="38">
        <v>576870</v>
      </c>
      <c r="OS24" s="38"/>
      <c r="OT24" s="39"/>
      <c r="OU24" s="38">
        <v>678544</v>
      </c>
      <c r="OV24" s="38">
        <v>576870</v>
      </c>
      <c r="OW24" s="38"/>
      <c r="OX24" s="38">
        <v>101674</v>
      </c>
      <c r="OY24" s="38">
        <v>14.98414</v>
      </c>
      <c r="OZ24" s="38"/>
      <c r="PA24" s="38"/>
      <c r="PB24" s="38">
        <v>576870</v>
      </c>
      <c r="PC24" s="39"/>
      <c r="PD24" s="39">
        <v>576900</v>
      </c>
      <c r="PE24" s="88">
        <v>576900</v>
      </c>
      <c r="PF24" s="38"/>
      <c r="PG24" s="38"/>
      <c r="PH24" s="38"/>
      <c r="PI24" s="38"/>
      <c r="PJ24" s="38"/>
      <c r="PK24" s="38"/>
      <c r="PL24" s="39"/>
      <c r="PM24" s="38"/>
      <c r="PN24" s="38"/>
      <c r="PO24" s="38"/>
      <c r="PP24" s="38"/>
      <c r="PQ24" s="38"/>
      <c r="PR24" s="38"/>
      <c r="PS24" s="38"/>
      <c r="PT24" s="38"/>
      <c r="PU24" s="39"/>
      <c r="PV24" s="39"/>
      <c r="PW24" s="88"/>
      <c r="PX24" s="38"/>
      <c r="PY24" s="38"/>
      <c r="PZ24" s="38"/>
      <c r="QA24" s="38"/>
      <c r="QB24" s="38"/>
      <c r="QC24" s="38"/>
      <c r="QD24" s="39"/>
      <c r="QE24" s="38"/>
      <c r="QF24" s="38"/>
      <c r="QG24" s="38"/>
      <c r="QH24" s="38"/>
      <c r="QI24" s="38"/>
      <c r="QJ24" s="38"/>
      <c r="QK24" s="38"/>
      <c r="QL24" s="38"/>
      <c r="QM24" s="39"/>
      <c r="QN24" s="39"/>
      <c r="QO24" s="88"/>
      <c r="QP24" s="38"/>
      <c r="QQ24" s="38">
        <v>694779647</v>
      </c>
      <c r="QR24" s="38">
        <v>590562700</v>
      </c>
      <c r="QS24" s="38">
        <v>104216947</v>
      </c>
      <c r="QT24" s="38">
        <v>590562700</v>
      </c>
      <c r="QU24" s="38"/>
      <c r="QV24" s="39"/>
      <c r="QW24" s="38">
        <v>694779564</v>
      </c>
      <c r="QX24" s="38">
        <v>590562665</v>
      </c>
      <c r="QY24" s="38"/>
      <c r="QZ24" s="38">
        <v>104216899</v>
      </c>
      <c r="RA24" s="38">
        <v>14.99999</v>
      </c>
      <c r="RB24" s="38"/>
      <c r="RC24" s="38">
        <v>35</v>
      </c>
      <c r="RD24" s="38">
        <v>590562665</v>
      </c>
      <c r="RE24" s="39"/>
      <c r="RF24" s="39">
        <v>590562700</v>
      </c>
      <c r="RG24" s="88">
        <v>590562700</v>
      </c>
      <c r="RH24" s="38"/>
      <c r="RI24" s="38">
        <v>131467369</v>
      </c>
      <c r="RJ24" s="38">
        <v>124894000</v>
      </c>
      <c r="RK24" s="38">
        <v>6573369</v>
      </c>
      <c r="RL24" s="38">
        <v>124894000</v>
      </c>
      <c r="RM24" s="38"/>
      <c r="RN24" s="39"/>
      <c r="RO24" s="38">
        <v>131467369</v>
      </c>
      <c r="RP24" s="38">
        <v>124894000</v>
      </c>
      <c r="RQ24" s="38"/>
      <c r="RR24" s="38">
        <v>6573369</v>
      </c>
      <c r="RS24" s="38">
        <v>5</v>
      </c>
      <c r="RT24" s="38"/>
      <c r="RU24" s="38"/>
      <c r="RV24" s="38">
        <v>124894000</v>
      </c>
      <c r="RW24" s="39"/>
      <c r="RX24" s="39">
        <v>124894000</v>
      </c>
      <c r="RY24" s="88">
        <v>124894000</v>
      </c>
      <c r="RZ24" s="38"/>
      <c r="SA24" s="38">
        <v>12428642</v>
      </c>
      <c r="SB24" s="38">
        <v>11645800</v>
      </c>
      <c r="SC24" s="38">
        <v>782842</v>
      </c>
      <c r="SD24" s="38">
        <v>11645800</v>
      </c>
      <c r="SE24" s="38"/>
      <c r="SF24" s="39"/>
      <c r="SG24" s="38">
        <v>12258737</v>
      </c>
      <c r="SH24" s="38">
        <v>11645800</v>
      </c>
      <c r="SI24" s="38"/>
      <c r="SJ24" s="38">
        <v>612937</v>
      </c>
      <c r="SK24" s="38">
        <v>5</v>
      </c>
      <c r="SL24" s="38"/>
      <c r="SM24" s="38"/>
      <c r="SN24" s="38">
        <v>11645800</v>
      </c>
      <c r="SO24" s="39"/>
      <c r="SP24" s="39">
        <v>11645800</v>
      </c>
      <c r="SQ24" s="88">
        <v>11645800</v>
      </c>
      <c r="SR24" s="38"/>
      <c r="SS24" s="38"/>
      <c r="ST24" s="38"/>
      <c r="SU24" s="38"/>
      <c r="SV24" s="38"/>
      <c r="SW24" s="38"/>
      <c r="SX24" s="39"/>
      <c r="SY24" s="38"/>
      <c r="SZ24" s="38"/>
      <c r="TA24" s="38"/>
      <c r="TB24" s="38"/>
      <c r="TC24" s="38"/>
      <c r="TD24" s="38"/>
      <c r="TE24" s="38"/>
      <c r="TF24" s="38"/>
      <c r="TG24" s="39"/>
      <c r="TH24" s="39"/>
      <c r="TI24" s="88"/>
      <c r="TJ24" s="38"/>
      <c r="TK24" s="38">
        <v>5730000</v>
      </c>
      <c r="TL24" s="38">
        <v>2730000</v>
      </c>
      <c r="TM24" s="38">
        <v>3000000</v>
      </c>
      <c r="TN24" s="38">
        <v>2730000</v>
      </c>
      <c r="TO24" s="38"/>
      <c r="TP24" s="39"/>
      <c r="TQ24" s="38">
        <v>5730000</v>
      </c>
      <c r="TR24" s="38">
        <v>2730000</v>
      </c>
      <c r="TS24" s="38"/>
      <c r="TT24" s="38">
        <v>3000000</v>
      </c>
      <c r="TU24" s="38">
        <v>52.356020000000001</v>
      </c>
      <c r="TV24" s="38"/>
      <c r="TW24" s="38"/>
      <c r="TX24" s="38">
        <v>2730000</v>
      </c>
      <c r="TY24" s="39"/>
      <c r="TZ24" s="39">
        <v>2730000</v>
      </c>
      <c r="UA24" s="88">
        <v>2730000</v>
      </c>
      <c r="UB24" s="38"/>
      <c r="UC24" s="38"/>
      <c r="UD24" s="38"/>
      <c r="UE24" s="38"/>
      <c r="UF24" s="38"/>
      <c r="UG24" s="38"/>
      <c r="UH24" s="39"/>
      <c r="UI24" s="38"/>
      <c r="UJ24" s="38"/>
      <c r="UK24" s="38"/>
      <c r="UL24" s="38"/>
      <c r="UM24" s="38"/>
      <c r="UN24" s="38"/>
      <c r="UO24" s="38"/>
      <c r="UP24" s="38"/>
      <c r="UQ24" s="39"/>
      <c r="UR24" s="39"/>
      <c r="US24" s="88"/>
      <c r="UT24" s="38"/>
      <c r="UU24" s="38">
        <v>47859265</v>
      </c>
      <c r="UV24" s="38">
        <v>45466300</v>
      </c>
      <c r="UW24" s="38">
        <v>2392965</v>
      </c>
      <c r="UX24" s="38">
        <v>45466300</v>
      </c>
      <c r="UY24" s="38"/>
      <c r="UZ24" s="39"/>
      <c r="VA24" s="38">
        <v>47859265</v>
      </c>
      <c r="VB24" s="38">
        <v>45466300</v>
      </c>
      <c r="VC24" s="38"/>
      <c r="VD24" s="38">
        <v>2392965</v>
      </c>
      <c r="VE24" s="38">
        <v>5</v>
      </c>
      <c r="VF24" s="38"/>
      <c r="VG24" s="38"/>
      <c r="VH24" s="38">
        <v>45466300</v>
      </c>
      <c r="VI24" s="39"/>
      <c r="VJ24" s="39">
        <v>45466300</v>
      </c>
      <c r="VK24" s="88">
        <v>45466300</v>
      </c>
      <c r="VL24" s="38"/>
      <c r="VM24" s="38"/>
      <c r="VN24" s="38"/>
      <c r="VO24" s="38"/>
      <c r="VP24" s="38"/>
      <c r="VQ24" s="38"/>
      <c r="VR24" s="39"/>
      <c r="VS24" s="38"/>
      <c r="VT24" s="38"/>
      <c r="VU24" s="38"/>
      <c r="VV24" s="38"/>
      <c r="VW24" s="38"/>
      <c r="VX24" s="38"/>
      <c r="VY24" s="38"/>
      <c r="VZ24" s="38"/>
      <c r="WA24" s="39"/>
      <c r="WB24" s="39"/>
      <c r="WC24" s="88"/>
      <c r="WD24" s="38"/>
      <c r="WE24" s="38"/>
      <c r="WF24" s="38"/>
      <c r="WG24" s="38"/>
      <c r="WH24" s="38"/>
      <c r="WI24" s="38"/>
      <c r="WJ24" s="39"/>
      <c r="WK24" s="38"/>
      <c r="WL24" s="38"/>
      <c r="WM24" s="38"/>
      <c r="WN24" s="38"/>
      <c r="WO24" s="38"/>
      <c r="WP24" s="38"/>
      <c r="WQ24" s="38"/>
      <c r="WR24" s="38"/>
      <c r="WS24" s="39"/>
      <c r="WT24" s="39"/>
      <c r="WU24" s="88"/>
      <c r="WV24" s="38"/>
      <c r="WW24" s="38"/>
      <c r="WX24" s="38"/>
      <c r="WY24" s="38"/>
      <c r="WZ24" s="38"/>
      <c r="XA24" s="38"/>
      <c r="XB24" s="39"/>
      <c r="XC24" s="38"/>
      <c r="XD24" s="38"/>
      <c r="XE24" s="38"/>
      <c r="XF24" s="38"/>
      <c r="XG24" s="38"/>
      <c r="XH24" s="38"/>
      <c r="XI24" s="38"/>
      <c r="XJ24" s="38"/>
      <c r="XK24" s="39"/>
      <c r="XL24" s="39"/>
      <c r="XM24" s="88"/>
      <c r="XN24" s="38"/>
      <c r="XO24" s="38"/>
      <c r="XP24" s="38"/>
      <c r="XQ24" s="38"/>
      <c r="XR24" s="38"/>
      <c r="XS24" s="38"/>
      <c r="XT24" s="39"/>
      <c r="XU24" s="38"/>
      <c r="XV24" s="38"/>
      <c r="XW24" s="38"/>
      <c r="XX24" s="38"/>
      <c r="XY24" s="38"/>
      <c r="XZ24" s="38"/>
      <c r="YA24" s="38"/>
      <c r="YB24" s="38"/>
      <c r="YC24" s="39"/>
      <c r="YD24" s="39"/>
      <c r="YE24" s="88"/>
      <c r="YF24" s="38"/>
      <c r="YG24" s="38"/>
      <c r="YH24" s="38"/>
      <c r="YI24" s="38"/>
      <c r="YJ24" s="38"/>
      <c r="YK24" s="38"/>
      <c r="YL24" s="39"/>
      <c r="YM24" s="38"/>
      <c r="YN24" s="38"/>
      <c r="YO24" s="38"/>
      <c r="YP24" s="38"/>
      <c r="YQ24" s="38"/>
      <c r="YR24" s="38"/>
      <c r="YS24" s="38"/>
      <c r="YT24" s="38"/>
      <c r="YU24" s="39"/>
      <c r="YV24" s="39"/>
      <c r="YW24" s="88"/>
      <c r="YX24" s="38"/>
      <c r="YY24" s="38"/>
      <c r="YZ24" s="38"/>
      <c r="ZA24" s="38"/>
      <c r="ZB24" s="38"/>
      <c r="ZC24" s="38"/>
      <c r="ZD24" s="39"/>
      <c r="ZE24" s="38"/>
      <c r="ZF24" s="38"/>
      <c r="ZG24" s="38"/>
      <c r="ZH24" s="38"/>
      <c r="ZI24" s="38"/>
      <c r="ZJ24" s="38"/>
      <c r="ZK24" s="38"/>
      <c r="ZL24" s="38"/>
      <c r="ZM24" s="39"/>
      <c r="ZN24" s="39"/>
      <c r="ZO24" s="88"/>
      <c r="ZP24" s="38"/>
      <c r="ZQ24" s="38">
        <v>56456800</v>
      </c>
      <c r="ZR24" s="38">
        <v>31379800</v>
      </c>
      <c r="ZS24" s="38">
        <v>25077000</v>
      </c>
      <c r="ZT24" s="38">
        <v>31379800</v>
      </c>
      <c r="ZU24" s="38">
        <v>1688122</v>
      </c>
      <c r="ZV24" s="39"/>
      <c r="ZW24" s="38">
        <v>56209470</v>
      </c>
      <c r="ZX24" s="38">
        <v>31242357</v>
      </c>
      <c r="ZY24" s="38"/>
      <c r="ZZ24" s="38">
        <v>24967113</v>
      </c>
      <c r="AAA24" s="38">
        <v>44.41798</v>
      </c>
      <c r="AAB24" s="38">
        <v>1688122</v>
      </c>
      <c r="AAC24" s="38">
        <v>137443</v>
      </c>
      <c r="AAD24" s="38">
        <v>31242357</v>
      </c>
      <c r="AAE24" s="39"/>
      <c r="AAF24" s="39">
        <v>31379800</v>
      </c>
      <c r="AAG24" s="88">
        <v>31379800</v>
      </c>
      <c r="AAH24" s="38"/>
      <c r="AAI24" s="38"/>
      <c r="AAJ24" s="38"/>
      <c r="AAK24" s="38"/>
      <c r="AAL24" s="38"/>
      <c r="AAM24" s="38">
        <v>586060.6</v>
      </c>
      <c r="AAN24" s="39"/>
      <c r="AAO24" s="38"/>
      <c r="AAP24" s="38"/>
      <c r="AAQ24" s="38"/>
      <c r="AAR24" s="38"/>
      <c r="AAS24" s="38"/>
      <c r="AAT24" s="38">
        <v>586060.6</v>
      </c>
      <c r="AAU24" s="38"/>
      <c r="AAV24" s="38"/>
      <c r="AAW24" s="39"/>
      <c r="AAX24" s="39"/>
      <c r="AAY24" s="88"/>
      <c r="AAZ24" s="38"/>
      <c r="ABA24" s="38">
        <v>112146265</v>
      </c>
      <c r="ABB24" s="38">
        <v>41832000</v>
      </c>
      <c r="ABC24" s="38">
        <v>70314265</v>
      </c>
      <c r="ABD24" s="38">
        <v>41832000</v>
      </c>
      <c r="ABE24" s="38"/>
      <c r="ABF24" s="39"/>
      <c r="ABG24" s="38">
        <v>112146265</v>
      </c>
      <c r="ABH24" s="38">
        <v>41832000</v>
      </c>
      <c r="ABI24" s="38"/>
      <c r="ABJ24" s="38">
        <v>70314265</v>
      </c>
      <c r="ABK24" s="38">
        <v>62.698709999999998</v>
      </c>
      <c r="ABL24" s="38"/>
      <c r="ABM24" s="38"/>
      <c r="ABN24" s="38">
        <v>41832000</v>
      </c>
      <c r="ABO24" s="39"/>
      <c r="ABP24" s="39">
        <v>41832000</v>
      </c>
      <c r="ABQ24" s="88">
        <v>41832000</v>
      </c>
      <c r="ABR24" s="38"/>
      <c r="ABS24" s="38"/>
      <c r="ABT24" s="38"/>
      <c r="ABU24" s="38"/>
      <c r="ABV24" s="38"/>
      <c r="ABW24" s="38"/>
      <c r="ABX24" s="39"/>
      <c r="ABY24" s="38"/>
      <c r="ABZ24" s="38"/>
      <c r="ACA24" s="38"/>
      <c r="ACB24" s="38"/>
      <c r="ACC24" s="38"/>
      <c r="ACD24" s="38"/>
      <c r="ACE24" s="38"/>
      <c r="ACF24" s="38"/>
      <c r="ACG24" s="39"/>
      <c r="ACH24" s="39"/>
      <c r="ACI24" s="88"/>
      <c r="ACJ24" s="38"/>
      <c r="ACK24" s="38">
        <v>44636200</v>
      </c>
      <c r="ACL24" s="38">
        <v>6370000</v>
      </c>
      <c r="ACM24" s="38">
        <v>38266200</v>
      </c>
      <c r="ACN24" s="38">
        <v>6370000</v>
      </c>
      <c r="ACO24" s="38"/>
      <c r="ACP24" s="39"/>
      <c r="ACQ24" s="38">
        <v>44636200</v>
      </c>
      <c r="ACR24" s="38">
        <v>6370000</v>
      </c>
      <c r="ACS24" s="38"/>
      <c r="ACT24" s="38">
        <v>38266200</v>
      </c>
      <c r="ACU24" s="38">
        <v>85.729069999999993</v>
      </c>
      <c r="ACV24" s="38"/>
      <c r="ACW24" s="38"/>
      <c r="ACX24" s="38">
        <v>6370000</v>
      </c>
      <c r="ACY24" s="39"/>
      <c r="ACZ24" s="39">
        <v>6370000</v>
      </c>
      <c r="ADA24" s="88">
        <v>6370000</v>
      </c>
      <c r="ADB24" s="38"/>
      <c r="ADC24" s="38"/>
      <c r="ADD24" s="38"/>
      <c r="ADE24" s="38"/>
      <c r="ADF24" s="38"/>
      <c r="ADG24" s="38"/>
      <c r="ADH24" s="39"/>
      <c r="ADI24" s="38"/>
      <c r="ADJ24" s="38"/>
      <c r="ADK24" s="38"/>
      <c r="ADL24" s="38"/>
      <c r="ADM24" s="38"/>
      <c r="ADN24" s="38"/>
      <c r="ADO24" s="38"/>
      <c r="ADP24" s="38"/>
      <c r="ADQ24" s="39"/>
      <c r="ADR24" s="39"/>
      <c r="ADS24" s="88"/>
      <c r="ADT24" s="38"/>
      <c r="ADU24" s="38">
        <v>6639340</v>
      </c>
      <c r="ADV24" s="38">
        <v>880000</v>
      </c>
      <c r="ADW24" s="38">
        <v>5759340</v>
      </c>
      <c r="ADX24" s="38">
        <v>880000</v>
      </c>
      <c r="ADY24" s="38"/>
      <c r="ADZ24" s="39"/>
      <c r="AEA24" s="38">
        <v>6639340</v>
      </c>
      <c r="AEB24" s="38">
        <v>880000</v>
      </c>
      <c r="AEC24" s="38"/>
      <c r="AED24" s="38">
        <v>5759340</v>
      </c>
      <c r="AEE24" s="38">
        <v>86.745670000000004</v>
      </c>
      <c r="AEF24" s="38"/>
      <c r="AEG24" s="38"/>
      <c r="AEH24" s="38">
        <v>880000</v>
      </c>
      <c r="AEI24" s="39"/>
      <c r="AEJ24" s="39">
        <v>880000</v>
      </c>
      <c r="AEK24" s="88">
        <v>880000</v>
      </c>
      <c r="AEL24" s="38"/>
      <c r="AEM24" s="38"/>
      <c r="AEN24" s="38"/>
      <c r="AEO24" s="38"/>
      <c r="AEP24" s="38"/>
      <c r="AEQ24" s="38"/>
      <c r="AER24" s="39"/>
      <c r="AES24" s="38"/>
      <c r="AET24" s="38"/>
      <c r="AEU24" s="38"/>
      <c r="AEV24" s="38"/>
      <c r="AEW24" s="38"/>
      <c r="AEX24" s="38"/>
      <c r="AEY24" s="38"/>
      <c r="AEZ24" s="38"/>
      <c r="AFA24" s="39"/>
      <c r="AFB24" s="39"/>
      <c r="AFC24" s="88"/>
      <c r="AFD24" s="38"/>
      <c r="AFE24" s="38"/>
      <c r="AFF24" s="38"/>
      <c r="AFG24" s="38"/>
      <c r="AFH24" s="38"/>
      <c r="AFI24" s="38"/>
      <c r="AFJ24" s="39"/>
      <c r="AFK24" s="38"/>
      <c r="AFL24" s="38"/>
      <c r="AFM24" s="38"/>
      <c r="AFN24" s="38"/>
      <c r="AFO24" s="38"/>
      <c r="AFP24" s="38"/>
      <c r="AFQ24" s="38"/>
      <c r="AFR24" s="38"/>
      <c r="AFS24" s="39"/>
      <c r="AFT24" s="39"/>
      <c r="AFU24" s="88"/>
      <c r="AFV24" s="38"/>
      <c r="AFW24" s="38"/>
      <c r="AFX24" s="38"/>
      <c r="AFY24" s="38"/>
      <c r="AFZ24" s="38"/>
      <c r="AGA24" s="38"/>
      <c r="AGB24" s="39"/>
      <c r="AGC24" s="38"/>
      <c r="AGD24" s="38"/>
      <c r="AGE24" s="38"/>
      <c r="AGF24" s="38"/>
      <c r="AGG24" s="38"/>
      <c r="AGH24" s="38"/>
      <c r="AGI24" s="38"/>
      <c r="AGJ24" s="38"/>
      <c r="AGK24" s="39"/>
      <c r="AGL24" s="39"/>
      <c r="AGM24" s="88"/>
      <c r="AGN24" s="38"/>
      <c r="AGO24" s="38"/>
      <c r="AGP24" s="38"/>
      <c r="AGQ24" s="38"/>
      <c r="AGR24" s="38"/>
      <c r="AGS24" s="38"/>
      <c r="AGT24" s="39"/>
      <c r="AGU24" s="38"/>
      <c r="AGV24" s="38"/>
      <c r="AGW24" s="38"/>
      <c r="AGX24" s="38"/>
      <c r="AGY24" s="38"/>
      <c r="AGZ24" s="38"/>
      <c r="AHA24" s="38"/>
      <c r="AHB24" s="38"/>
      <c r="AHC24" s="39"/>
      <c r="AHD24" s="39"/>
      <c r="AHE24" s="88"/>
      <c r="AHF24" s="38"/>
      <c r="AHG24" s="38"/>
      <c r="AHH24" s="38"/>
      <c r="AHI24" s="38"/>
      <c r="AHJ24" s="38"/>
      <c r="AHK24" s="38"/>
      <c r="AHL24" s="39"/>
      <c r="AHM24" s="38"/>
      <c r="AHN24" s="38"/>
      <c r="AHO24" s="38"/>
      <c r="AHP24" s="38"/>
      <c r="AHQ24" s="38"/>
      <c r="AHR24" s="38"/>
      <c r="AHS24" s="38"/>
      <c r="AHT24" s="38"/>
      <c r="AHU24" s="39"/>
      <c r="AHV24" s="39"/>
      <c r="AHW24" s="88"/>
      <c r="AHX24" s="38"/>
      <c r="AHY24" s="38">
        <v>861600</v>
      </c>
      <c r="AHZ24" s="38">
        <v>411600</v>
      </c>
      <c r="AIA24" s="38">
        <v>450000</v>
      </c>
      <c r="AIB24" s="38">
        <v>411600</v>
      </c>
      <c r="AIC24" s="38"/>
      <c r="AID24" s="39"/>
      <c r="AIE24" s="38">
        <v>861600</v>
      </c>
      <c r="AIF24" s="38">
        <v>411600</v>
      </c>
      <c r="AIG24" s="38"/>
      <c r="AIH24" s="38">
        <v>450000</v>
      </c>
      <c r="AII24" s="38">
        <v>52.228409999999997</v>
      </c>
      <c r="AIJ24" s="38"/>
      <c r="AIK24" s="38"/>
      <c r="AIL24" s="38">
        <v>411600</v>
      </c>
      <c r="AIM24" s="39"/>
      <c r="AIN24" s="39">
        <v>411600</v>
      </c>
      <c r="AIO24" s="88">
        <v>411600</v>
      </c>
      <c r="AIP24" s="38"/>
      <c r="AIQ24" s="38"/>
      <c r="AIR24" s="38"/>
      <c r="AIS24" s="38"/>
      <c r="AIT24" s="38"/>
      <c r="AIU24" s="38"/>
      <c r="AIV24" s="39"/>
      <c r="AIW24" s="38"/>
      <c r="AIX24" s="38"/>
      <c r="AIY24" s="38"/>
      <c r="AIZ24" s="38"/>
      <c r="AJA24" s="38"/>
      <c r="AJB24" s="38"/>
      <c r="AJC24" s="38"/>
      <c r="AJD24" s="38"/>
      <c r="AJE24" s="39"/>
      <c r="AJF24" s="39"/>
      <c r="AJG24" s="88"/>
      <c r="AJH24" s="38"/>
      <c r="AJI24" s="38">
        <v>12325940</v>
      </c>
      <c r="AJJ24" s="38">
        <v>10471000</v>
      </c>
      <c r="AJK24" s="38">
        <v>1854940</v>
      </c>
      <c r="AJL24" s="38">
        <v>10471000</v>
      </c>
      <c r="AJM24" s="38"/>
      <c r="AJN24" s="39"/>
      <c r="AJO24" s="38">
        <v>12325940</v>
      </c>
      <c r="AJP24" s="38">
        <v>10471000</v>
      </c>
      <c r="AJQ24" s="38"/>
      <c r="AJR24" s="38">
        <v>1854940</v>
      </c>
      <c r="AJS24" s="38">
        <v>15.04908</v>
      </c>
      <c r="AJT24" s="38"/>
      <c r="AJU24" s="38"/>
      <c r="AJV24" s="38">
        <v>10471000</v>
      </c>
      <c r="AJW24" s="39"/>
      <c r="AJX24" s="39">
        <v>10471000</v>
      </c>
      <c r="AJY24" s="88">
        <v>10471000</v>
      </c>
      <c r="AJZ24" s="38"/>
      <c r="AKA24" s="38">
        <v>8889670</v>
      </c>
      <c r="AKB24" s="38">
        <v>7552000</v>
      </c>
      <c r="AKC24" s="38">
        <v>1337670</v>
      </c>
      <c r="AKD24" s="38">
        <v>7552000</v>
      </c>
      <c r="AKE24" s="38"/>
      <c r="AKF24" s="39"/>
      <c r="AKG24" s="38">
        <v>8889670</v>
      </c>
      <c r="AKH24" s="38">
        <v>7552000</v>
      </c>
      <c r="AKI24" s="38"/>
      <c r="AKJ24" s="38">
        <v>1337670</v>
      </c>
      <c r="AKK24" s="38">
        <v>15.047470000000001</v>
      </c>
      <c r="AKL24" s="38"/>
      <c r="AKM24" s="38"/>
      <c r="AKN24" s="38">
        <v>7552000</v>
      </c>
      <c r="AKO24" s="39"/>
      <c r="AKP24" s="39">
        <v>7552000</v>
      </c>
      <c r="AKQ24" s="88">
        <v>7552000</v>
      </c>
      <c r="AKR24" s="38"/>
      <c r="AKS24" s="38"/>
      <c r="AKT24" s="38"/>
      <c r="AKU24" s="38"/>
      <c r="AKV24" s="38"/>
      <c r="AKW24" s="38"/>
      <c r="AKX24" s="39"/>
      <c r="AKY24" s="38"/>
      <c r="AKZ24" s="38"/>
      <c r="ALA24" s="38"/>
      <c r="ALB24" s="38"/>
      <c r="ALC24" s="38"/>
      <c r="ALD24" s="38"/>
      <c r="ALE24" s="38"/>
      <c r="ALF24" s="38"/>
      <c r="ALG24" s="39"/>
      <c r="ALH24" s="39"/>
      <c r="ALI24" s="88"/>
      <c r="ALJ24" s="38"/>
      <c r="ALK24" s="38"/>
      <c r="ALL24" s="38"/>
      <c r="ALM24" s="38"/>
      <c r="ALN24" s="38"/>
      <c r="ALO24" s="38">
        <v>3195901.47</v>
      </c>
      <c r="ALP24" s="39"/>
      <c r="ALQ24" s="38"/>
      <c r="ALR24" s="38"/>
      <c r="ALS24" s="38"/>
      <c r="ALT24" s="38"/>
      <c r="ALU24" s="38"/>
      <c r="ALV24" s="38">
        <v>3195901.47</v>
      </c>
      <c r="ALW24" s="38"/>
      <c r="ALX24" s="38"/>
      <c r="ALY24" s="39"/>
      <c r="ALZ24" s="39"/>
      <c r="AMA24" s="88"/>
      <c r="AMB24" s="38"/>
      <c r="AMC24" s="38"/>
      <c r="AMD24" s="38"/>
      <c r="AME24" s="38"/>
      <c r="AMF24" s="38"/>
      <c r="AMG24" s="38"/>
      <c r="AMH24" s="39"/>
      <c r="AMI24" s="38"/>
      <c r="AMJ24" s="38"/>
      <c r="AMK24" s="38"/>
      <c r="AML24" s="38"/>
      <c r="AMM24" s="38"/>
      <c r="AMN24" s="38"/>
      <c r="AMO24" s="38"/>
      <c r="AMP24" s="38"/>
      <c r="AMQ24" s="39"/>
      <c r="AMR24" s="39">
        <v>0</v>
      </c>
      <c r="AMS24" s="88"/>
      <c r="AMT24" s="38"/>
      <c r="AMU24" s="38"/>
      <c r="AMV24" s="38"/>
      <c r="AMW24" s="38"/>
      <c r="AMX24" s="38"/>
      <c r="AMY24" s="38"/>
      <c r="AMZ24" s="39"/>
      <c r="ANA24" s="38"/>
      <c r="ANB24" s="38"/>
      <c r="ANC24" s="38"/>
      <c r="AND24" s="38"/>
      <c r="ANE24" s="38"/>
      <c r="ANF24" s="38"/>
      <c r="ANG24" s="38"/>
      <c r="ANH24" s="38"/>
      <c r="ANI24" s="39"/>
      <c r="ANJ24" s="39"/>
      <c r="ANK24" s="88"/>
    </row>
    <row r="25" spans="1:1051" x14ac:dyDescent="0.25">
      <c r="A25" s="8" t="s">
        <v>32</v>
      </c>
      <c r="B25" s="9" t="s">
        <v>33</v>
      </c>
      <c r="C25" s="13" t="s">
        <v>34</v>
      </c>
      <c r="F25" s="39"/>
      <c r="G25" s="38"/>
      <c r="H25" s="38"/>
      <c r="I25" s="38">
        <v>43787600</v>
      </c>
      <c r="J25" s="38">
        <v>32787600</v>
      </c>
      <c r="K25" s="38">
        <v>11000000</v>
      </c>
      <c r="L25" s="38">
        <v>32787600</v>
      </c>
      <c r="M25" s="38"/>
      <c r="N25" s="39"/>
      <c r="O25" s="38">
        <v>43787600</v>
      </c>
      <c r="P25" s="38">
        <v>32787600</v>
      </c>
      <c r="Q25" s="38"/>
      <c r="R25" s="38">
        <v>11000000</v>
      </c>
      <c r="S25" s="38">
        <v>25.121269999999999</v>
      </c>
      <c r="T25" s="38"/>
      <c r="U25" s="38"/>
      <c r="V25" s="38">
        <v>32787600</v>
      </c>
      <c r="W25" s="39"/>
      <c r="X25" s="39">
        <v>32787600</v>
      </c>
      <c r="Y25" s="88">
        <v>32787600</v>
      </c>
      <c r="Z25" s="38"/>
      <c r="AA25" s="38">
        <v>442552200</v>
      </c>
      <c r="AB25" s="38">
        <v>402055200</v>
      </c>
      <c r="AC25" s="38">
        <v>40497000</v>
      </c>
      <c r="AD25" s="38">
        <v>402055200</v>
      </c>
      <c r="AE25" s="38"/>
      <c r="AF25" s="39"/>
      <c r="AG25" s="38">
        <v>442552200</v>
      </c>
      <c r="AH25" s="38">
        <v>402055200</v>
      </c>
      <c r="AI25" s="38"/>
      <c r="AJ25" s="38">
        <v>40497000</v>
      </c>
      <c r="AK25" s="38">
        <v>9.1507799999999992</v>
      </c>
      <c r="AL25" s="38"/>
      <c r="AM25" s="38"/>
      <c r="AN25" s="38">
        <v>402055200</v>
      </c>
      <c r="AO25" s="39"/>
      <c r="AP25" s="39">
        <v>402055200</v>
      </c>
      <c r="AQ25" s="88">
        <v>402055200</v>
      </c>
      <c r="AR25" s="38"/>
      <c r="AS25" s="38">
        <v>930696036</v>
      </c>
      <c r="AT25" s="38">
        <v>803727600</v>
      </c>
      <c r="AU25" s="38">
        <v>126968436</v>
      </c>
      <c r="AV25" s="38">
        <v>803727600</v>
      </c>
      <c r="AW25" s="38"/>
      <c r="AX25" s="39"/>
      <c r="AY25" s="38">
        <v>930696036</v>
      </c>
      <c r="AZ25" s="38">
        <v>803727600</v>
      </c>
      <c r="BA25" s="38"/>
      <c r="BB25" s="38">
        <v>126968436</v>
      </c>
      <c r="BC25" s="38">
        <v>13.64231</v>
      </c>
      <c r="BD25" s="38"/>
      <c r="BE25" s="38"/>
      <c r="BF25" s="38">
        <v>803727600</v>
      </c>
      <c r="BG25" s="39"/>
      <c r="BH25" s="39">
        <v>803727600</v>
      </c>
      <c r="BI25" s="88">
        <v>803727600</v>
      </c>
      <c r="BJ25" s="38"/>
      <c r="BK25" s="38">
        <v>1625008400</v>
      </c>
      <c r="BL25" s="38">
        <v>1492575400</v>
      </c>
      <c r="BM25" s="38">
        <v>132433000</v>
      </c>
      <c r="BN25" s="38">
        <v>1492575400</v>
      </c>
      <c r="BO25" s="38"/>
      <c r="BP25" s="39"/>
      <c r="BQ25" s="38">
        <v>1625008400</v>
      </c>
      <c r="BR25" s="38">
        <v>1492575400</v>
      </c>
      <c r="BS25" s="38"/>
      <c r="BT25" s="38">
        <v>132433000</v>
      </c>
      <c r="BU25" s="38">
        <v>8.14968</v>
      </c>
      <c r="BV25" s="38"/>
      <c r="BW25" s="38"/>
      <c r="BX25" s="38">
        <v>1492575400</v>
      </c>
      <c r="BY25" s="39"/>
      <c r="BZ25" s="39">
        <v>1492575400</v>
      </c>
      <c r="CA25" s="88">
        <v>1492575400</v>
      </c>
      <c r="CB25" s="38"/>
      <c r="CC25" s="38"/>
      <c r="CD25" s="38"/>
      <c r="CE25" s="38"/>
      <c r="CF25" s="38"/>
      <c r="CG25" s="38"/>
      <c r="CH25" s="39"/>
      <c r="CI25" s="38"/>
      <c r="CJ25" s="38"/>
      <c r="CK25" s="38"/>
      <c r="CL25" s="38"/>
      <c r="CM25" s="38"/>
      <c r="CN25" s="38"/>
      <c r="CO25" s="38"/>
      <c r="CP25" s="38"/>
      <c r="CQ25" s="39"/>
      <c r="CR25" s="39"/>
      <c r="CS25" s="88"/>
      <c r="CT25" s="38"/>
      <c r="CU25" s="38">
        <v>13443800</v>
      </c>
      <c r="CV25" s="38">
        <v>10148800</v>
      </c>
      <c r="CW25" s="38">
        <v>3295000</v>
      </c>
      <c r="CX25" s="38">
        <v>10148800</v>
      </c>
      <c r="CY25" s="38">
        <v>12160</v>
      </c>
      <c r="CZ25" s="39"/>
      <c r="DA25" s="38">
        <v>12941207</v>
      </c>
      <c r="DB25" s="38">
        <v>10148800</v>
      </c>
      <c r="DC25" s="38"/>
      <c r="DD25" s="38">
        <v>2792407</v>
      </c>
      <c r="DE25" s="38">
        <v>21.577639999999999</v>
      </c>
      <c r="DF25" s="38">
        <v>12160</v>
      </c>
      <c r="DG25" s="38"/>
      <c r="DH25" s="38">
        <v>10148800</v>
      </c>
      <c r="DI25" s="39"/>
      <c r="DJ25" s="39">
        <v>10148800</v>
      </c>
      <c r="DK25" s="88">
        <v>10148800</v>
      </c>
      <c r="DL25" s="38"/>
      <c r="DM25" s="38">
        <v>205731900</v>
      </c>
      <c r="DN25" s="38">
        <v>175731900</v>
      </c>
      <c r="DO25" s="38">
        <v>30000000</v>
      </c>
      <c r="DP25" s="38">
        <v>175731900</v>
      </c>
      <c r="DQ25" s="38"/>
      <c r="DR25" s="39"/>
      <c r="DS25" s="38">
        <v>205731900</v>
      </c>
      <c r="DT25" s="38">
        <v>175731900</v>
      </c>
      <c r="DU25" s="38"/>
      <c r="DV25" s="38">
        <v>30000000</v>
      </c>
      <c r="DW25" s="38">
        <v>14.582079999999999</v>
      </c>
      <c r="DX25" s="38"/>
      <c r="DY25" s="38"/>
      <c r="DZ25" s="38">
        <v>175731900</v>
      </c>
      <c r="EA25" s="39"/>
      <c r="EB25" s="39">
        <v>175731900</v>
      </c>
      <c r="EC25" s="88">
        <v>175731900</v>
      </c>
      <c r="ED25" s="38"/>
      <c r="EE25" s="38">
        <v>33616200</v>
      </c>
      <c r="EF25" s="38">
        <v>30666200</v>
      </c>
      <c r="EG25" s="38">
        <v>2950000</v>
      </c>
      <c r="EH25" s="38">
        <v>30666200</v>
      </c>
      <c r="EI25" s="38"/>
      <c r="EJ25" s="39"/>
      <c r="EK25" s="38">
        <v>32666200</v>
      </c>
      <c r="EL25" s="38">
        <v>30666200</v>
      </c>
      <c r="EM25" s="38"/>
      <c r="EN25" s="38">
        <v>2000000</v>
      </c>
      <c r="EO25" s="38">
        <v>6.1225399999999999</v>
      </c>
      <c r="EP25" s="38"/>
      <c r="EQ25" s="38"/>
      <c r="ER25" s="38">
        <v>30666200</v>
      </c>
      <c r="ES25" s="39"/>
      <c r="ET25" s="39">
        <v>30666200</v>
      </c>
      <c r="EU25" s="88">
        <v>30666200</v>
      </c>
      <c r="EV25" s="38"/>
      <c r="EW25" s="38">
        <v>32461864</v>
      </c>
      <c r="EX25" s="38">
        <v>27858800</v>
      </c>
      <c r="EY25" s="38">
        <v>4603064</v>
      </c>
      <c r="EZ25" s="38">
        <v>27858800</v>
      </c>
      <c r="FA25" s="38"/>
      <c r="FB25" s="39"/>
      <c r="FC25" s="38">
        <v>32461864</v>
      </c>
      <c r="FD25" s="38">
        <v>27858800</v>
      </c>
      <c r="FE25" s="38"/>
      <c r="FF25" s="38">
        <v>4603064</v>
      </c>
      <c r="FG25" s="38">
        <v>14.17991</v>
      </c>
      <c r="FH25" s="38"/>
      <c r="FI25" s="38"/>
      <c r="FJ25" s="38">
        <v>27858800</v>
      </c>
      <c r="FK25" s="39"/>
      <c r="FL25" s="39">
        <v>27858800</v>
      </c>
      <c r="FM25" s="88">
        <v>27858800</v>
      </c>
      <c r="FN25" s="38"/>
      <c r="FO25" s="38"/>
      <c r="FP25" s="38"/>
      <c r="FQ25" s="38"/>
      <c r="FR25" s="38"/>
      <c r="FS25" s="38"/>
      <c r="FT25" s="39"/>
      <c r="FU25" s="38"/>
      <c r="FV25" s="38"/>
      <c r="FW25" s="38"/>
      <c r="FX25" s="38"/>
      <c r="FY25" s="38"/>
      <c r="FZ25" s="38"/>
      <c r="GA25" s="38"/>
      <c r="GB25" s="38"/>
      <c r="GC25" s="39"/>
      <c r="GD25" s="39"/>
      <c r="GE25" s="88"/>
      <c r="GF25" s="38"/>
      <c r="GG25" s="38"/>
      <c r="GH25" s="38"/>
      <c r="GI25" s="38"/>
      <c r="GJ25" s="38"/>
      <c r="GK25" s="38"/>
      <c r="GL25" s="39"/>
      <c r="GM25" s="38"/>
      <c r="GN25" s="38"/>
      <c r="GO25" s="38"/>
      <c r="GP25" s="38"/>
      <c r="GQ25" s="38"/>
      <c r="GR25" s="38"/>
      <c r="GS25" s="38"/>
      <c r="GT25" s="38"/>
      <c r="GU25" s="39"/>
      <c r="GV25" s="39"/>
      <c r="GW25" s="88"/>
      <c r="GX25" s="38"/>
      <c r="GY25" s="38">
        <v>3666300</v>
      </c>
      <c r="GZ25" s="38">
        <v>2797300</v>
      </c>
      <c r="HA25" s="38">
        <v>869000</v>
      </c>
      <c r="HB25" s="38">
        <v>2797300</v>
      </c>
      <c r="HC25" s="38"/>
      <c r="HD25" s="39"/>
      <c r="HE25" s="38">
        <v>3666300</v>
      </c>
      <c r="HF25" s="38">
        <v>2797300</v>
      </c>
      <c r="HG25" s="38"/>
      <c r="HH25" s="38">
        <v>869000</v>
      </c>
      <c r="HI25" s="38">
        <v>23.702369999999998</v>
      </c>
      <c r="HJ25" s="38"/>
      <c r="HK25" s="38"/>
      <c r="HL25" s="38">
        <v>2797300</v>
      </c>
      <c r="HM25" s="39"/>
      <c r="HN25" s="39">
        <v>2797300</v>
      </c>
      <c r="HO25" s="88">
        <v>2797300</v>
      </c>
      <c r="HP25" s="38"/>
      <c r="HQ25" s="38"/>
      <c r="HR25" s="38"/>
      <c r="HS25" s="38"/>
      <c r="HT25" s="38"/>
      <c r="HU25" s="38"/>
      <c r="HV25" s="39"/>
      <c r="HW25" s="38"/>
      <c r="HX25" s="38"/>
      <c r="HY25" s="38"/>
      <c r="HZ25" s="38"/>
      <c r="IA25" s="38"/>
      <c r="IB25" s="38"/>
      <c r="IC25" s="38"/>
      <c r="ID25" s="38"/>
      <c r="IE25" s="39"/>
      <c r="IF25" s="39"/>
      <c r="IG25" s="88"/>
      <c r="IH25" s="38"/>
      <c r="II25" s="38">
        <v>197500</v>
      </c>
      <c r="IJ25" s="38">
        <v>147500</v>
      </c>
      <c r="IK25" s="38">
        <v>50000</v>
      </c>
      <c r="IL25" s="38">
        <v>147500</v>
      </c>
      <c r="IM25" s="38"/>
      <c r="IN25" s="39"/>
      <c r="IO25" s="38">
        <v>197500</v>
      </c>
      <c r="IP25" s="38">
        <v>147500</v>
      </c>
      <c r="IQ25" s="38"/>
      <c r="IR25" s="38">
        <v>50000</v>
      </c>
      <c r="IS25" s="38">
        <v>25.316459999999999</v>
      </c>
      <c r="IT25" s="38"/>
      <c r="IU25" s="38"/>
      <c r="IV25" s="38">
        <v>147500</v>
      </c>
      <c r="IW25" s="39"/>
      <c r="IX25" s="39">
        <v>147500</v>
      </c>
      <c r="IY25" s="88">
        <v>147500</v>
      </c>
      <c r="IZ25" s="38"/>
      <c r="JA25" s="38">
        <v>50756800</v>
      </c>
      <c r="JB25" s="38">
        <v>23256800</v>
      </c>
      <c r="JC25" s="38">
        <v>27500000</v>
      </c>
      <c r="JD25" s="38">
        <v>23256800</v>
      </c>
      <c r="JE25" s="38"/>
      <c r="JF25" s="39"/>
      <c r="JG25" s="38">
        <v>50756800</v>
      </c>
      <c r="JH25" s="38">
        <v>23256800</v>
      </c>
      <c r="JI25" s="38"/>
      <c r="JJ25" s="38">
        <v>27500000</v>
      </c>
      <c r="JK25" s="38">
        <v>54.179929999999999</v>
      </c>
      <c r="JL25" s="38"/>
      <c r="JM25" s="38"/>
      <c r="JN25" s="38">
        <v>23256800</v>
      </c>
      <c r="JO25" s="39"/>
      <c r="JP25" s="39">
        <v>23256800</v>
      </c>
      <c r="JQ25" s="88">
        <v>23256800</v>
      </c>
      <c r="JR25" s="38"/>
      <c r="JS25" s="38">
        <v>191348300</v>
      </c>
      <c r="JT25" s="38">
        <v>131348300</v>
      </c>
      <c r="JU25" s="38">
        <v>60000000</v>
      </c>
      <c r="JV25" s="38">
        <v>131348300</v>
      </c>
      <c r="JW25" s="38"/>
      <c r="JX25" s="39"/>
      <c r="JY25" s="38">
        <v>191348300</v>
      </c>
      <c r="JZ25" s="38">
        <v>131348300</v>
      </c>
      <c r="KA25" s="38"/>
      <c r="KB25" s="38">
        <v>60000000</v>
      </c>
      <c r="KC25" s="38">
        <v>31.35643</v>
      </c>
      <c r="KD25" s="38"/>
      <c r="KE25" s="38"/>
      <c r="KF25" s="38">
        <v>131348300</v>
      </c>
      <c r="KG25" s="39"/>
      <c r="KH25" s="39">
        <v>131348300</v>
      </c>
      <c r="KI25" s="88">
        <v>131348300</v>
      </c>
      <c r="KJ25" s="38"/>
      <c r="KK25" s="38"/>
      <c r="KL25" s="38"/>
      <c r="KM25" s="38"/>
      <c r="KN25" s="38"/>
      <c r="KO25" s="38"/>
      <c r="KP25" s="39"/>
      <c r="KQ25" s="38"/>
      <c r="KR25" s="38"/>
      <c r="KS25" s="38"/>
      <c r="KT25" s="38"/>
      <c r="KU25" s="38"/>
      <c r="KV25" s="38"/>
      <c r="KW25" s="38"/>
      <c r="KX25" s="38"/>
      <c r="KY25" s="39"/>
      <c r="KZ25" s="39"/>
      <c r="LA25" s="88"/>
      <c r="LB25" s="38"/>
      <c r="LC25" s="38"/>
      <c r="LD25" s="38"/>
      <c r="LE25" s="38"/>
      <c r="LF25" s="38"/>
      <c r="LG25" s="38"/>
      <c r="LH25" s="39"/>
      <c r="LI25" s="38"/>
      <c r="LJ25" s="38"/>
      <c r="LK25" s="38"/>
      <c r="LL25" s="38"/>
      <c r="LM25" s="38"/>
      <c r="LN25" s="38"/>
      <c r="LO25" s="38"/>
      <c r="LP25" s="38"/>
      <c r="LQ25" s="39"/>
      <c r="LR25" s="39"/>
      <c r="LS25" s="88"/>
      <c r="LT25" s="38"/>
      <c r="LU25" s="38"/>
      <c r="LV25" s="38"/>
      <c r="LW25" s="38"/>
      <c r="LX25" s="38"/>
      <c r="LY25" s="38"/>
      <c r="LZ25" s="39"/>
      <c r="MA25" s="38"/>
      <c r="MB25" s="38"/>
      <c r="MC25" s="38"/>
      <c r="MD25" s="38"/>
      <c r="ME25" s="38"/>
      <c r="MF25" s="38"/>
      <c r="MG25" s="38"/>
      <c r="MH25" s="38"/>
      <c r="MI25" s="39"/>
      <c r="MJ25" s="39"/>
      <c r="MK25" s="88"/>
      <c r="ML25" s="38"/>
      <c r="MM25" s="38">
        <v>47157800</v>
      </c>
      <c r="MN25" s="38">
        <v>35980800</v>
      </c>
      <c r="MO25" s="38">
        <v>11177000</v>
      </c>
      <c r="MP25" s="38">
        <v>35980800</v>
      </c>
      <c r="MQ25" s="38"/>
      <c r="MR25" s="39"/>
      <c r="MS25" s="38">
        <v>47157800</v>
      </c>
      <c r="MT25" s="38">
        <v>35980800</v>
      </c>
      <c r="MU25" s="38"/>
      <c r="MV25" s="38">
        <v>11177000</v>
      </c>
      <c r="MW25" s="38">
        <v>23.701280000000001</v>
      </c>
      <c r="MX25" s="38"/>
      <c r="MY25" s="38"/>
      <c r="MZ25" s="38">
        <v>35980800</v>
      </c>
      <c r="NA25" s="39"/>
      <c r="NB25" s="39">
        <v>35980800</v>
      </c>
      <c r="NC25" s="88">
        <v>35980800</v>
      </c>
      <c r="ND25" s="38"/>
      <c r="NE25" s="38"/>
      <c r="NF25" s="38"/>
      <c r="NG25" s="38"/>
      <c r="NH25" s="38"/>
      <c r="NI25" s="38"/>
      <c r="NJ25" s="39"/>
      <c r="NK25" s="38"/>
      <c r="NL25" s="38"/>
      <c r="NM25" s="38"/>
      <c r="NN25" s="38"/>
      <c r="NO25" s="38"/>
      <c r="NP25" s="38"/>
      <c r="NQ25" s="38"/>
      <c r="NR25" s="38"/>
      <c r="NS25" s="39"/>
      <c r="NT25" s="39"/>
      <c r="NU25" s="88"/>
      <c r="NV25" s="38"/>
      <c r="NW25" s="38">
        <v>5018700</v>
      </c>
      <c r="NX25" s="38">
        <v>3828700</v>
      </c>
      <c r="NY25" s="38">
        <v>1190000</v>
      </c>
      <c r="NZ25" s="38">
        <v>3828700</v>
      </c>
      <c r="OA25" s="38"/>
      <c r="OB25" s="39"/>
      <c r="OC25" s="38">
        <v>5018700</v>
      </c>
      <c r="OD25" s="38">
        <v>3828700</v>
      </c>
      <c r="OE25" s="38"/>
      <c r="OF25" s="38">
        <v>1190000</v>
      </c>
      <c r="OG25" s="38">
        <v>23.711320000000001</v>
      </c>
      <c r="OH25" s="38"/>
      <c r="OI25" s="38"/>
      <c r="OJ25" s="38">
        <v>3828700</v>
      </c>
      <c r="OK25" s="39"/>
      <c r="OL25" s="39">
        <v>3828700</v>
      </c>
      <c r="OM25" s="88">
        <v>3828700</v>
      </c>
      <c r="ON25" s="38"/>
      <c r="OO25" s="38">
        <v>61543800</v>
      </c>
      <c r="OP25" s="38">
        <v>45543800</v>
      </c>
      <c r="OQ25" s="38">
        <v>16000000</v>
      </c>
      <c r="OR25" s="38">
        <v>45543800</v>
      </c>
      <c r="OS25" s="38"/>
      <c r="OT25" s="39"/>
      <c r="OU25" s="38">
        <v>61543800</v>
      </c>
      <c r="OV25" s="38">
        <v>45543800</v>
      </c>
      <c r="OW25" s="38"/>
      <c r="OX25" s="38">
        <v>16000000</v>
      </c>
      <c r="OY25" s="38">
        <v>25.99774</v>
      </c>
      <c r="OZ25" s="38"/>
      <c r="PA25" s="38"/>
      <c r="PB25" s="38">
        <v>45543800</v>
      </c>
      <c r="PC25" s="39"/>
      <c r="PD25" s="39">
        <v>45543800</v>
      </c>
      <c r="PE25" s="88">
        <v>45543800</v>
      </c>
      <c r="PF25" s="38"/>
      <c r="PG25" s="38"/>
      <c r="PH25" s="38"/>
      <c r="PI25" s="38"/>
      <c r="PJ25" s="38"/>
      <c r="PK25" s="38"/>
      <c r="PL25" s="39"/>
      <c r="PM25" s="38"/>
      <c r="PN25" s="38"/>
      <c r="PO25" s="38"/>
      <c r="PP25" s="38"/>
      <c r="PQ25" s="38"/>
      <c r="PR25" s="38"/>
      <c r="PS25" s="38"/>
      <c r="PT25" s="38"/>
      <c r="PU25" s="39"/>
      <c r="PV25" s="39"/>
      <c r="PW25" s="88"/>
      <c r="PX25" s="38"/>
      <c r="PY25" s="38"/>
      <c r="PZ25" s="38"/>
      <c r="QA25" s="38"/>
      <c r="QB25" s="38"/>
      <c r="QC25" s="38"/>
      <c r="QD25" s="39"/>
      <c r="QE25" s="38"/>
      <c r="QF25" s="38"/>
      <c r="QG25" s="38"/>
      <c r="QH25" s="38"/>
      <c r="QI25" s="38"/>
      <c r="QJ25" s="38"/>
      <c r="QK25" s="38"/>
      <c r="QL25" s="38"/>
      <c r="QM25" s="39"/>
      <c r="QN25" s="39"/>
      <c r="QO25" s="88"/>
      <c r="QP25" s="38"/>
      <c r="QQ25" s="38">
        <v>607412900</v>
      </c>
      <c r="QR25" s="38">
        <v>463455700</v>
      </c>
      <c r="QS25" s="38">
        <v>143957200</v>
      </c>
      <c r="QT25" s="38">
        <v>463455700</v>
      </c>
      <c r="QU25" s="38"/>
      <c r="QV25" s="39"/>
      <c r="QW25" s="38">
        <v>607412900</v>
      </c>
      <c r="QX25" s="38">
        <v>463455700</v>
      </c>
      <c r="QY25" s="38"/>
      <c r="QZ25" s="38">
        <v>143957200</v>
      </c>
      <c r="RA25" s="38">
        <v>23.700060000000001</v>
      </c>
      <c r="RB25" s="38"/>
      <c r="RC25" s="38"/>
      <c r="RD25" s="38">
        <v>463455700</v>
      </c>
      <c r="RE25" s="39"/>
      <c r="RF25" s="39">
        <v>463455700</v>
      </c>
      <c r="RG25" s="88">
        <v>463455700</v>
      </c>
      <c r="RH25" s="38"/>
      <c r="RI25" s="38">
        <v>99382400</v>
      </c>
      <c r="RJ25" s="38">
        <v>94413200</v>
      </c>
      <c r="RK25" s="38">
        <v>4969200</v>
      </c>
      <c r="RL25" s="38">
        <v>94413200</v>
      </c>
      <c r="RM25" s="38"/>
      <c r="RN25" s="39"/>
      <c r="RO25" s="38">
        <v>99382400</v>
      </c>
      <c r="RP25" s="38">
        <v>94413200</v>
      </c>
      <c r="RQ25" s="38"/>
      <c r="RR25" s="38">
        <v>4969200</v>
      </c>
      <c r="RS25" s="38">
        <v>5.0000799999999996</v>
      </c>
      <c r="RT25" s="38"/>
      <c r="RU25" s="38"/>
      <c r="RV25" s="38">
        <v>94413200</v>
      </c>
      <c r="RW25" s="39"/>
      <c r="RX25" s="39">
        <v>94413200</v>
      </c>
      <c r="RY25" s="88">
        <v>94413200</v>
      </c>
      <c r="RZ25" s="38"/>
      <c r="SA25" s="38">
        <v>7313500</v>
      </c>
      <c r="SB25" s="38">
        <v>6947700</v>
      </c>
      <c r="SC25" s="38">
        <v>365800</v>
      </c>
      <c r="SD25" s="38">
        <v>6947700</v>
      </c>
      <c r="SE25" s="38"/>
      <c r="SF25" s="39"/>
      <c r="SG25" s="38">
        <v>7313500</v>
      </c>
      <c r="SH25" s="38">
        <v>6947700</v>
      </c>
      <c r="SI25" s="38"/>
      <c r="SJ25" s="38">
        <v>365800</v>
      </c>
      <c r="SK25" s="38">
        <v>5.0017100000000001</v>
      </c>
      <c r="SL25" s="38"/>
      <c r="SM25" s="38"/>
      <c r="SN25" s="38">
        <v>6947700</v>
      </c>
      <c r="SO25" s="39"/>
      <c r="SP25" s="39">
        <v>6947700</v>
      </c>
      <c r="SQ25" s="88">
        <v>6947700</v>
      </c>
      <c r="SR25" s="38"/>
      <c r="SS25" s="38"/>
      <c r="ST25" s="38"/>
      <c r="SU25" s="38"/>
      <c r="SV25" s="38"/>
      <c r="SW25" s="38"/>
      <c r="SX25" s="39"/>
      <c r="SY25" s="38"/>
      <c r="SZ25" s="38"/>
      <c r="TA25" s="38"/>
      <c r="TB25" s="38"/>
      <c r="TC25" s="38"/>
      <c r="TD25" s="38"/>
      <c r="TE25" s="38"/>
      <c r="TF25" s="38"/>
      <c r="TG25" s="39"/>
      <c r="TH25" s="39"/>
      <c r="TI25" s="88"/>
      <c r="TJ25" s="38"/>
      <c r="TK25" s="38"/>
      <c r="TL25" s="38"/>
      <c r="TM25" s="38"/>
      <c r="TN25" s="38"/>
      <c r="TO25" s="38"/>
      <c r="TP25" s="39"/>
      <c r="TQ25" s="38"/>
      <c r="TR25" s="38"/>
      <c r="TS25" s="38"/>
      <c r="TT25" s="38"/>
      <c r="TU25" s="38"/>
      <c r="TV25" s="38"/>
      <c r="TW25" s="38"/>
      <c r="TX25" s="38"/>
      <c r="TY25" s="39"/>
      <c r="TZ25" s="39"/>
      <c r="UA25" s="88"/>
      <c r="UB25" s="38"/>
      <c r="UC25" s="38"/>
      <c r="UD25" s="38"/>
      <c r="UE25" s="38"/>
      <c r="UF25" s="38"/>
      <c r="UG25" s="38"/>
      <c r="UH25" s="39"/>
      <c r="UI25" s="38"/>
      <c r="UJ25" s="38"/>
      <c r="UK25" s="38"/>
      <c r="UL25" s="38"/>
      <c r="UM25" s="38"/>
      <c r="UN25" s="38"/>
      <c r="UO25" s="38"/>
      <c r="UP25" s="38"/>
      <c r="UQ25" s="39"/>
      <c r="UR25" s="39"/>
      <c r="US25" s="88"/>
      <c r="UT25" s="38"/>
      <c r="UU25" s="38">
        <v>535355800</v>
      </c>
      <c r="UV25" s="38">
        <v>508587900</v>
      </c>
      <c r="UW25" s="38">
        <v>26767900</v>
      </c>
      <c r="UX25" s="38">
        <v>508587900</v>
      </c>
      <c r="UY25" s="38"/>
      <c r="UZ25" s="39"/>
      <c r="VA25" s="38">
        <v>535355800</v>
      </c>
      <c r="VB25" s="38">
        <v>508587900</v>
      </c>
      <c r="VC25" s="38"/>
      <c r="VD25" s="38">
        <v>26767900</v>
      </c>
      <c r="VE25" s="38">
        <v>5.0000200000000001</v>
      </c>
      <c r="VF25" s="38"/>
      <c r="VG25" s="38"/>
      <c r="VH25" s="38">
        <v>508587900</v>
      </c>
      <c r="VI25" s="39"/>
      <c r="VJ25" s="39">
        <v>508587900</v>
      </c>
      <c r="VK25" s="88">
        <v>508587900</v>
      </c>
      <c r="VL25" s="38"/>
      <c r="VM25" s="38">
        <v>24325600</v>
      </c>
      <c r="VN25" s="38">
        <v>23109200</v>
      </c>
      <c r="VO25" s="38">
        <v>1216400</v>
      </c>
      <c r="VP25" s="38">
        <v>23109200</v>
      </c>
      <c r="VQ25" s="38"/>
      <c r="VR25" s="39"/>
      <c r="VS25" s="38">
        <v>24325600</v>
      </c>
      <c r="VT25" s="38">
        <v>23109200</v>
      </c>
      <c r="VU25" s="38"/>
      <c r="VV25" s="38">
        <v>1216400</v>
      </c>
      <c r="VW25" s="38">
        <v>5.0004900000000001</v>
      </c>
      <c r="VX25" s="38"/>
      <c r="VY25" s="38"/>
      <c r="VZ25" s="38">
        <v>23109200</v>
      </c>
      <c r="WA25" s="39"/>
      <c r="WB25" s="39">
        <v>23109200</v>
      </c>
      <c r="WC25" s="88">
        <v>23109200</v>
      </c>
      <c r="WD25" s="38"/>
      <c r="WE25" s="38">
        <v>7894800</v>
      </c>
      <c r="WF25" s="38">
        <v>7500000</v>
      </c>
      <c r="WG25" s="38">
        <v>394800</v>
      </c>
      <c r="WH25" s="38">
        <v>7500000</v>
      </c>
      <c r="WI25" s="38"/>
      <c r="WJ25" s="39"/>
      <c r="WK25" s="38">
        <v>7894800</v>
      </c>
      <c r="WL25" s="38">
        <v>7500000</v>
      </c>
      <c r="WM25" s="38"/>
      <c r="WN25" s="38">
        <v>394800</v>
      </c>
      <c r="WO25" s="38">
        <v>5.0007599999999996</v>
      </c>
      <c r="WP25" s="38"/>
      <c r="WQ25" s="38"/>
      <c r="WR25" s="38">
        <v>7500000</v>
      </c>
      <c r="WS25" s="39"/>
      <c r="WT25" s="39">
        <v>7500000</v>
      </c>
      <c r="WU25" s="88">
        <v>7500000</v>
      </c>
      <c r="WV25" s="38"/>
      <c r="WW25" s="38">
        <v>142105300</v>
      </c>
      <c r="WX25" s="38">
        <v>135000000</v>
      </c>
      <c r="WY25" s="38">
        <v>7105300</v>
      </c>
      <c r="WZ25" s="38"/>
      <c r="XA25" s="38"/>
      <c r="XB25" s="39"/>
      <c r="XC25" s="38"/>
      <c r="XD25" s="38"/>
      <c r="XE25" s="38"/>
      <c r="XF25" s="38"/>
      <c r="XG25" s="38"/>
      <c r="XH25" s="38"/>
      <c r="XI25" s="38"/>
      <c r="XJ25" s="38"/>
      <c r="XK25" s="39"/>
      <c r="XL25" s="39">
        <v>135000000</v>
      </c>
      <c r="XM25" s="88">
        <v>135000000</v>
      </c>
      <c r="XN25" s="38"/>
      <c r="XO25" s="38"/>
      <c r="XP25" s="38"/>
      <c r="XQ25" s="38"/>
      <c r="XR25" s="38"/>
      <c r="XS25" s="38"/>
      <c r="XT25" s="39"/>
      <c r="XU25" s="38"/>
      <c r="XV25" s="38"/>
      <c r="XW25" s="38"/>
      <c r="XX25" s="38"/>
      <c r="XY25" s="38"/>
      <c r="XZ25" s="38"/>
      <c r="YA25" s="38"/>
      <c r="YB25" s="38"/>
      <c r="YC25" s="39"/>
      <c r="YD25" s="39"/>
      <c r="YE25" s="88"/>
      <c r="YF25" s="38"/>
      <c r="YG25" s="38"/>
      <c r="YH25" s="38"/>
      <c r="YI25" s="38"/>
      <c r="YJ25" s="38"/>
      <c r="YK25" s="38"/>
      <c r="YL25" s="39"/>
      <c r="YM25" s="38"/>
      <c r="YN25" s="38"/>
      <c r="YO25" s="38"/>
      <c r="YP25" s="38"/>
      <c r="YQ25" s="38"/>
      <c r="YR25" s="38"/>
      <c r="YS25" s="38"/>
      <c r="YT25" s="38"/>
      <c r="YU25" s="39"/>
      <c r="YV25" s="39"/>
      <c r="YW25" s="88"/>
      <c r="YX25" s="38"/>
      <c r="YY25" s="38"/>
      <c r="YZ25" s="38"/>
      <c r="ZA25" s="38"/>
      <c r="ZB25" s="38"/>
      <c r="ZC25" s="38"/>
      <c r="ZD25" s="39"/>
      <c r="ZE25" s="38"/>
      <c r="ZF25" s="38"/>
      <c r="ZG25" s="38"/>
      <c r="ZH25" s="38"/>
      <c r="ZI25" s="38"/>
      <c r="ZJ25" s="38"/>
      <c r="ZK25" s="38"/>
      <c r="ZL25" s="38"/>
      <c r="ZM25" s="39"/>
      <c r="ZN25" s="39"/>
      <c r="ZO25" s="88"/>
      <c r="ZP25" s="38"/>
      <c r="ZQ25" s="38">
        <v>140612900</v>
      </c>
      <c r="ZR25" s="38">
        <v>80928100</v>
      </c>
      <c r="ZS25" s="38">
        <v>59684800</v>
      </c>
      <c r="ZT25" s="38">
        <v>80928100</v>
      </c>
      <c r="ZU25" s="38">
        <v>2105824.12</v>
      </c>
      <c r="ZV25" s="39"/>
      <c r="ZW25" s="38">
        <v>140612900</v>
      </c>
      <c r="ZX25" s="38">
        <v>80928100</v>
      </c>
      <c r="ZY25" s="38"/>
      <c r="ZZ25" s="38">
        <v>59684800</v>
      </c>
      <c r="AAA25" s="38">
        <v>42.446179999999998</v>
      </c>
      <c r="AAB25" s="38">
        <v>2105824.12</v>
      </c>
      <c r="AAC25" s="38"/>
      <c r="AAD25" s="38">
        <v>80928100</v>
      </c>
      <c r="AAE25" s="39"/>
      <c r="AAF25" s="39">
        <v>80928100</v>
      </c>
      <c r="AAG25" s="88">
        <v>80928100</v>
      </c>
      <c r="AAH25" s="38"/>
      <c r="AAI25" s="38"/>
      <c r="AAJ25" s="38"/>
      <c r="AAK25" s="38"/>
      <c r="AAL25" s="38"/>
      <c r="AAM25" s="38"/>
      <c r="AAN25" s="39"/>
      <c r="AAO25" s="38"/>
      <c r="AAP25" s="38"/>
      <c r="AAQ25" s="38"/>
      <c r="AAR25" s="38"/>
      <c r="AAS25" s="38"/>
      <c r="AAT25" s="38"/>
      <c r="AAU25" s="38"/>
      <c r="AAV25" s="38"/>
      <c r="AAW25" s="39"/>
      <c r="AAX25" s="39"/>
      <c r="AAY25" s="88"/>
      <c r="AAZ25" s="38"/>
      <c r="ABA25" s="38">
        <v>38930000</v>
      </c>
      <c r="ABB25" s="38">
        <v>15930000</v>
      </c>
      <c r="ABC25" s="38">
        <v>23000000</v>
      </c>
      <c r="ABD25" s="38">
        <v>15930000</v>
      </c>
      <c r="ABE25" s="38"/>
      <c r="ABF25" s="39"/>
      <c r="ABG25" s="38">
        <v>38927781.609999999</v>
      </c>
      <c r="ABH25" s="38">
        <v>15930000</v>
      </c>
      <c r="ABI25" s="38"/>
      <c r="ABJ25" s="38">
        <v>22997781.609999999</v>
      </c>
      <c r="ABK25" s="38">
        <v>59.078069999999997</v>
      </c>
      <c r="ABL25" s="38"/>
      <c r="ABM25" s="38"/>
      <c r="ABN25" s="38">
        <v>15930000</v>
      </c>
      <c r="ABO25" s="39"/>
      <c r="ABP25" s="39">
        <v>15930000</v>
      </c>
      <c r="ABQ25" s="88">
        <v>15930000</v>
      </c>
      <c r="ABR25" s="38"/>
      <c r="ABS25" s="38"/>
      <c r="ABT25" s="38"/>
      <c r="ABU25" s="38"/>
      <c r="ABV25" s="38"/>
      <c r="ABW25" s="38"/>
      <c r="ABX25" s="39"/>
      <c r="ABY25" s="38"/>
      <c r="ABZ25" s="38"/>
      <c r="ACA25" s="38"/>
      <c r="ACB25" s="38"/>
      <c r="ACC25" s="38"/>
      <c r="ACD25" s="38"/>
      <c r="ACE25" s="38"/>
      <c r="ACF25" s="38"/>
      <c r="ACG25" s="39"/>
      <c r="ACH25" s="39"/>
      <c r="ACI25" s="88"/>
      <c r="ACJ25" s="38"/>
      <c r="ACK25" s="38"/>
      <c r="ACL25" s="38"/>
      <c r="ACM25" s="38"/>
      <c r="ACN25" s="38"/>
      <c r="ACO25" s="38"/>
      <c r="ACP25" s="39"/>
      <c r="ACQ25" s="38"/>
      <c r="ACR25" s="38"/>
      <c r="ACS25" s="38"/>
      <c r="ACT25" s="38"/>
      <c r="ACU25" s="38"/>
      <c r="ACV25" s="38"/>
      <c r="ACW25" s="38"/>
      <c r="ACX25" s="38"/>
      <c r="ACY25" s="39"/>
      <c r="ACZ25" s="39"/>
      <c r="ADA25" s="88"/>
      <c r="ADB25" s="38"/>
      <c r="ADC25" s="38"/>
      <c r="ADD25" s="38"/>
      <c r="ADE25" s="38"/>
      <c r="ADF25" s="38"/>
      <c r="ADG25" s="38"/>
      <c r="ADH25" s="39"/>
      <c r="ADI25" s="38"/>
      <c r="ADJ25" s="38"/>
      <c r="ADK25" s="38"/>
      <c r="ADL25" s="38"/>
      <c r="ADM25" s="38"/>
      <c r="ADN25" s="38"/>
      <c r="ADO25" s="38"/>
      <c r="ADP25" s="38"/>
      <c r="ADQ25" s="39"/>
      <c r="ADR25" s="39"/>
      <c r="ADS25" s="88"/>
      <c r="ADT25" s="38"/>
      <c r="ADU25" s="38">
        <v>40987950</v>
      </c>
      <c r="ADV25" s="38">
        <v>8987950</v>
      </c>
      <c r="ADW25" s="38">
        <v>32000000</v>
      </c>
      <c r="ADX25" s="38">
        <v>8987950</v>
      </c>
      <c r="ADY25" s="38"/>
      <c r="ADZ25" s="39"/>
      <c r="AEA25" s="38">
        <v>40987950</v>
      </c>
      <c r="AEB25" s="38">
        <v>8987950</v>
      </c>
      <c r="AEC25" s="38"/>
      <c r="AED25" s="38">
        <v>32000000</v>
      </c>
      <c r="AEE25" s="38">
        <v>78.071730000000002</v>
      </c>
      <c r="AEF25" s="38"/>
      <c r="AEG25" s="38"/>
      <c r="AEH25" s="38">
        <v>8987950</v>
      </c>
      <c r="AEI25" s="39"/>
      <c r="AEJ25" s="39">
        <v>8987950</v>
      </c>
      <c r="AEK25" s="88">
        <v>8987950</v>
      </c>
      <c r="AEL25" s="38"/>
      <c r="AEM25" s="38"/>
      <c r="AEN25" s="38"/>
      <c r="AEO25" s="38"/>
      <c r="AEP25" s="38"/>
      <c r="AEQ25" s="38"/>
      <c r="AER25" s="39"/>
      <c r="AES25" s="38"/>
      <c r="AET25" s="38"/>
      <c r="AEU25" s="38"/>
      <c r="AEV25" s="38"/>
      <c r="AEW25" s="38"/>
      <c r="AEX25" s="38"/>
      <c r="AEY25" s="38"/>
      <c r="AEZ25" s="38"/>
      <c r="AFA25" s="39"/>
      <c r="AFB25" s="39"/>
      <c r="AFC25" s="88"/>
      <c r="AFD25" s="38"/>
      <c r="AFE25" s="38"/>
      <c r="AFF25" s="38"/>
      <c r="AFG25" s="38"/>
      <c r="AFH25" s="38"/>
      <c r="AFI25" s="38"/>
      <c r="AFJ25" s="39"/>
      <c r="AFK25" s="38"/>
      <c r="AFL25" s="38"/>
      <c r="AFM25" s="38"/>
      <c r="AFN25" s="38"/>
      <c r="AFO25" s="38"/>
      <c r="AFP25" s="38"/>
      <c r="AFQ25" s="38"/>
      <c r="AFR25" s="38"/>
      <c r="AFS25" s="39"/>
      <c r="AFT25" s="39"/>
      <c r="AFU25" s="88"/>
      <c r="AFV25" s="38"/>
      <c r="AFW25" s="38"/>
      <c r="AFX25" s="38"/>
      <c r="AFY25" s="38"/>
      <c r="AFZ25" s="38"/>
      <c r="AGA25" s="38"/>
      <c r="AGB25" s="39"/>
      <c r="AGC25" s="38"/>
      <c r="AGD25" s="38"/>
      <c r="AGE25" s="38"/>
      <c r="AGF25" s="38"/>
      <c r="AGG25" s="38"/>
      <c r="AGH25" s="38"/>
      <c r="AGI25" s="38"/>
      <c r="AGJ25" s="38"/>
      <c r="AGK25" s="39"/>
      <c r="AGL25" s="39"/>
      <c r="AGM25" s="88"/>
      <c r="AGN25" s="38"/>
      <c r="AGO25" s="38">
        <v>57375000</v>
      </c>
      <c r="AGP25" s="38">
        <v>27375000</v>
      </c>
      <c r="AGQ25" s="38">
        <v>30000000</v>
      </c>
      <c r="AGR25" s="38">
        <v>27375000</v>
      </c>
      <c r="AGS25" s="38"/>
      <c r="AGT25" s="39"/>
      <c r="AGU25" s="38">
        <v>48333267</v>
      </c>
      <c r="AGV25" s="38">
        <v>27375000</v>
      </c>
      <c r="AGW25" s="38"/>
      <c r="AGX25" s="38">
        <v>20958267</v>
      </c>
      <c r="AGY25" s="38">
        <v>43.361989999999999</v>
      </c>
      <c r="AGZ25" s="38"/>
      <c r="AHA25" s="38"/>
      <c r="AHB25" s="38">
        <v>27375000</v>
      </c>
      <c r="AHC25" s="39"/>
      <c r="AHD25" s="39">
        <v>27375000</v>
      </c>
      <c r="AHE25" s="88">
        <v>27375000</v>
      </c>
      <c r="AHF25" s="38"/>
      <c r="AHG25" s="38"/>
      <c r="AHH25" s="38"/>
      <c r="AHI25" s="38"/>
      <c r="AHJ25" s="38"/>
      <c r="AHK25" s="38"/>
      <c r="AHL25" s="39"/>
      <c r="AHM25" s="38"/>
      <c r="AHN25" s="38"/>
      <c r="AHO25" s="38"/>
      <c r="AHP25" s="38"/>
      <c r="AHQ25" s="38"/>
      <c r="AHR25" s="38"/>
      <c r="AHS25" s="38"/>
      <c r="AHT25" s="38"/>
      <c r="AHU25" s="39"/>
      <c r="AHV25" s="39"/>
      <c r="AHW25" s="88"/>
      <c r="AHX25" s="38"/>
      <c r="AHY25" s="38">
        <v>6498900</v>
      </c>
      <c r="AHZ25" s="38">
        <v>2931900</v>
      </c>
      <c r="AIA25" s="38">
        <v>3567000</v>
      </c>
      <c r="AIB25" s="38">
        <v>2931900</v>
      </c>
      <c r="AIC25" s="38"/>
      <c r="AID25" s="39"/>
      <c r="AIE25" s="38">
        <v>6498900</v>
      </c>
      <c r="AIF25" s="38">
        <v>2931900</v>
      </c>
      <c r="AIG25" s="38"/>
      <c r="AIH25" s="38">
        <v>3567000</v>
      </c>
      <c r="AII25" s="38">
        <v>54.886209999999998</v>
      </c>
      <c r="AIJ25" s="38"/>
      <c r="AIK25" s="38"/>
      <c r="AIL25" s="38">
        <v>2931900</v>
      </c>
      <c r="AIM25" s="39"/>
      <c r="AIN25" s="39">
        <v>2931900</v>
      </c>
      <c r="AIO25" s="88">
        <v>2931900</v>
      </c>
      <c r="AIP25" s="38"/>
      <c r="AIQ25" s="38"/>
      <c r="AIR25" s="38"/>
      <c r="AIS25" s="38"/>
      <c r="AIT25" s="38"/>
      <c r="AIU25" s="38"/>
      <c r="AIV25" s="39"/>
      <c r="AIW25" s="38"/>
      <c r="AIX25" s="38"/>
      <c r="AIY25" s="38"/>
      <c r="AIZ25" s="38"/>
      <c r="AJA25" s="38"/>
      <c r="AJB25" s="38"/>
      <c r="AJC25" s="38"/>
      <c r="AJD25" s="38"/>
      <c r="AJE25" s="39"/>
      <c r="AJF25" s="39"/>
      <c r="AJG25" s="88"/>
      <c r="AJH25" s="38"/>
      <c r="AJI25" s="38">
        <v>34341000</v>
      </c>
      <c r="AJJ25" s="38">
        <v>23341000</v>
      </c>
      <c r="AJK25" s="38">
        <v>11000000</v>
      </c>
      <c r="AJL25" s="38">
        <v>23341000</v>
      </c>
      <c r="AJM25" s="38"/>
      <c r="AJN25" s="39"/>
      <c r="AJO25" s="38">
        <v>34341000</v>
      </c>
      <c r="AJP25" s="38">
        <v>23341000</v>
      </c>
      <c r="AJQ25" s="38"/>
      <c r="AJR25" s="38">
        <v>11000000</v>
      </c>
      <c r="AJS25" s="38">
        <v>32.031680000000001</v>
      </c>
      <c r="AJT25" s="38"/>
      <c r="AJU25" s="38"/>
      <c r="AJV25" s="38">
        <v>23341000</v>
      </c>
      <c r="AJW25" s="39"/>
      <c r="AJX25" s="39">
        <v>23341000</v>
      </c>
      <c r="AJY25" s="88">
        <v>23341000</v>
      </c>
      <c r="AJZ25" s="38"/>
      <c r="AKA25" s="38">
        <v>31427000</v>
      </c>
      <c r="AKB25" s="38">
        <v>19427000</v>
      </c>
      <c r="AKC25" s="38">
        <v>12000000</v>
      </c>
      <c r="AKD25" s="38">
        <v>19427000</v>
      </c>
      <c r="AKE25" s="38"/>
      <c r="AKF25" s="39"/>
      <c r="AKG25" s="38">
        <v>31427000</v>
      </c>
      <c r="AKH25" s="38">
        <v>19427000</v>
      </c>
      <c r="AKI25" s="38"/>
      <c r="AKJ25" s="38">
        <v>12000000</v>
      </c>
      <c r="AKK25" s="38">
        <v>38.183729999999997</v>
      </c>
      <c r="AKL25" s="38"/>
      <c r="AKM25" s="38"/>
      <c r="AKN25" s="38">
        <v>19427000</v>
      </c>
      <c r="AKO25" s="39"/>
      <c r="AKP25" s="39">
        <v>19427000</v>
      </c>
      <c r="AKQ25" s="88">
        <v>19427000</v>
      </c>
      <c r="AKR25" s="38"/>
      <c r="AKS25" s="38">
        <v>34936000</v>
      </c>
      <c r="AKT25" s="38">
        <v>24936000</v>
      </c>
      <c r="AKU25" s="38">
        <v>10000000</v>
      </c>
      <c r="AKV25" s="38">
        <v>24936000</v>
      </c>
      <c r="AKW25" s="38"/>
      <c r="AKX25" s="39"/>
      <c r="AKY25" s="38">
        <v>34936000</v>
      </c>
      <c r="AKZ25" s="38">
        <v>24936000</v>
      </c>
      <c r="ALA25" s="38"/>
      <c r="ALB25" s="38">
        <v>10000000</v>
      </c>
      <c r="ALC25" s="38">
        <v>28.62377</v>
      </c>
      <c r="ALD25" s="38"/>
      <c r="ALE25" s="38"/>
      <c r="ALF25" s="38">
        <v>24936000</v>
      </c>
      <c r="ALG25" s="39"/>
      <c r="ALH25" s="39">
        <v>24936000</v>
      </c>
      <c r="ALI25" s="88">
        <v>24936000</v>
      </c>
      <c r="ALJ25" s="38"/>
      <c r="ALK25" s="38"/>
      <c r="ALL25" s="38"/>
      <c r="ALM25" s="38"/>
      <c r="ALN25" s="38"/>
      <c r="ALO25" s="38"/>
      <c r="ALP25" s="39"/>
      <c r="ALQ25" s="38"/>
      <c r="ALR25" s="38"/>
      <c r="ALS25" s="38"/>
      <c r="ALT25" s="38"/>
      <c r="ALU25" s="38"/>
      <c r="ALV25" s="38"/>
      <c r="ALW25" s="38"/>
      <c r="ALX25" s="38"/>
      <c r="ALY25" s="39"/>
      <c r="ALZ25" s="39"/>
      <c r="AMA25" s="88"/>
      <c r="AMB25" s="38"/>
      <c r="AMC25" s="38">
        <v>1943700</v>
      </c>
      <c r="AMD25" s="38">
        <v>1483000</v>
      </c>
      <c r="AME25" s="38">
        <v>460700</v>
      </c>
      <c r="AMF25" s="38">
        <v>1483000</v>
      </c>
      <c r="AMG25" s="38"/>
      <c r="AMH25" s="39"/>
      <c r="AMI25" s="38">
        <v>1943700</v>
      </c>
      <c r="AMJ25" s="38">
        <v>1483000</v>
      </c>
      <c r="AMK25" s="38"/>
      <c r="AML25" s="38">
        <v>460700</v>
      </c>
      <c r="AMM25" s="38">
        <v>23.702220000000001</v>
      </c>
      <c r="AMN25" s="38"/>
      <c r="AMO25" s="38"/>
      <c r="AMP25" s="38">
        <v>1483000</v>
      </c>
      <c r="AMQ25" s="39"/>
      <c r="AMR25" s="39">
        <v>1483000</v>
      </c>
      <c r="AMS25" s="88">
        <v>1483000</v>
      </c>
      <c r="AMT25" s="38"/>
      <c r="AMU25" s="38"/>
      <c r="AMV25" s="38"/>
      <c r="AMW25" s="38"/>
      <c r="AMX25" s="38"/>
      <c r="AMY25" s="38"/>
      <c r="AMZ25" s="39"/>
      <c r="ANA25" s="38"/>
      <c r="ANB25" s="38"/>
      <c r="ANC25" s="38"/>
      <c r="AND25" s="38"/>
      <c r="ANE25" s="38"/>
      <c r="ANF25" s="38"/>
      <c r="ANG25" s="38"/>
      <c r="ANH25" s="38"/>
      <c r="ANI25" s="39"/>
      <c r="ANJ25" s="39"/>
      <c r="ANK25" s="88"/>
    </row>
    <row r="26" spans="1:1051" x14ac:dyDescent="0.25">
      <c r="A26" s="8" t="s">
        <v>35</v>
      </c>
      <c r="B26" s="11" t="s">
        <v>36</v>
      </c>
      <c r="C26" s="13" t="s">
        <v>37</v>
      </c>
      <c r="F26" s="39"/>
      <c r="G26" s="38"/>
      <c r="H26" s="38"/>
      <c r="I26" s="38">
        <v>79339100</v>
      </c>
      <c r="J26" s="38">
        <v>63471100</v>
      </c>
      <c r="K26" s="38">
        <v>15868000</v>
      </c>
      <c r="L26" s="38">
        <v>63471100</v>
      </c>
      <c r="M26" s="38"/>
      <c r="N26" s="39"/>
      <c r="O26" s="38">
        <v>72636186</v>
      </c>
      <c r="P26" s="38">
        <v>63471100</v>
      </c>
      <c r="Q26" s="38"/>
      <c r="R26" s="38">
        <v>9165086</v>
      </c>
      <c r="S26" s="38">
        <v>12.617800000000001</v>
      </c>
      <c r="T26" s="38"/>
      <c r="U26" s="38"/>
      <c r="V26" s="38">
        <v>63471100</v>
      </c>
      <c r="W26" s="39"/>
      <c r="X26" s="39">
        <v>63471100</v>
      </c>
      <c r="Y26" s="88">
        <v>63471100</v>
      </c>
      <c r="Z26" s="38"/>
      <c r="AA26" s="38">
        <v>89684800</v>
      </c>
      <c r="AB26" s="38">
        <v>71747800</v>
      </c>
      <c r="AC26" s="38">
        <v>17937000</v>
      </c>
      <c r="AD26" s="38">
        <v>71747117</v>
      </c>
      <c r="AE26" s="38"/>
      <c r="AF26" s="39"/>
      <c r="AG26" s="38">
        <v>83463425</v>
      </c>
      <c r="AH26" s="38">
        <v>71747117</v>
      </c>
      <c r="AI26" s="38"/>
      <c r="AJ26" s="38">
        <v>11716308</v>
      </c>
      <c r="AK26" s="38">
        <v>14.037660000000001</v>
      </c>
      <c r="AL26" s="38"/>
      <c r="AM26" s="38"/>
      <c r="AN26" s="38">
        <v>71747117</v>
      </c>
      <c r="AO26" s="39"/>
      <c r="AP26" s="39">
        <v>71747800</v>
      </c>
      <c r="AQ26" s="88">
        <v>71747800</v>
      </c>
      <c r="AR26" s="38"/>
      <c r="AS26" s="38">
        <v>251494800</v>
      </c>
      <c r="AT26" s="38">
        <v>182244800</v>
      </c>
      <c r="AU26" s="38">
        <v>69250000</v>
      </c>
      <c r="AV26" s="38">
        <v>182244713</v>
      </c>
      <c r="AW26" s="38"/>
      <c r="AX26" s="39"/>
      <c r="AY26" s="38">
        <v>247089128</v>
      </c>
      <c r="AZ26" s="38">
        <v>182244713</v>
      </c>
      <c r="BA26" s="38"/>
      <c r="BB26" s="38">
        <v>64844415</v>
      </c>
      <c r="BC26" s="38">
        <v>26.24333</v>
      </c>
      <c r="BD26" s="38"/>
      <c r="BE26" s="38"/>
      <c r="BF26" s="38">
        <v>182244713</v>
      </c>
      <c r="BG26" s="39"/>
      <c r="BH26" s="39">
        <v>182244800</v>
      </c>
      <c r="BI26" s="88">
        <v>182244800</v>
      </c>
      <c r="BJ26" s="38"/>
      <c r="BK26" s="38">
        <v>96690600</v>
      </c>
      <c r="BL26" s="38">
        <v>80496600</v>
      </c>
      <c r="BM26" s="38">
        <v>16194000</v>
      </c>
      <c r="BN26" s="38">
        <v>79363134</v>
      </c>
      <c r="BO26" s="38"/>
      <c r="BP26" s="39"/>
      <c r="BQ26" s="38">
        <v>95313439</v>
      </c>
      <c r="BR26" s="38">
        <v>79363134</v>
      </c>
      <c r="BS26" s="38"/>
      <c r="BT26" s="38">
        <v>15950305</v>
      </c>
      <c r="BU26" s="38">
        <v>16.734580000000001</v>
      </c>
      <c r="BV26" s="38"/>
      <c r="BW26" s="38"/>
      <c r="BX26" s="38">
        <v>79363134</v>
      </c>
      <c r="BY26" s="39"/>
      <c r="BZ26" s="39">
        <v>80496600</v>
      </c>
      <c r="CA26" s="88">
        <v>80496600</v>
      </c>
      <c r="CB26" s="38"/>
      <c r="CC26" s="38"/>
      <c r="CD26" s="38"/>
      <c r="CE26" s="38"/>
      <c r="CF26" s="38"/>
      <c r="CG26" s="38"/>
      <c r="CH26" s="39"/>
      <c r="CI26" s="38"/>
      <c r="CJ26" s="38"/>
      <c r="CK26" s="38"/>
      <c r="CL26" s="38"/>
      <c r="CM26" s="38"/>
      <c r="CN26" s="38"/>
      <c r="CO26" s="38"/>
      <c r="CP26" s="38"/>
      <c r="CQ26" s="39"/>
      <c r="CR26" s="39"/>
      <c r="CS26" s="88"/>
      <c r="CT26" s="38"/>
      <c r="CU26" s="38">
        <v>426200</v>
      </c>
      <c r="CV26" s="38">
        <v>341200</v>
      </c>
      <c r="CW26" s="38">
        <v>85000</v>
      </c>
      <c r="CX26" s="38">
        <v>341200</v>
      </c>
      <c r="CY26" s="38"/>
      <c r="CZ26" s="39"/>
      <c r="DA26" s="38">
        <v>426199.77</v>
      </c>
      <c r="DB26" s="38">
        <v>341200</v>
      </c>
      <c r="DC26" s="38"/>
      <c r="DD26" s="38">
        <v>84999.77</v>
      </c>
      <c r="DE26" s="38">
        <v>19.943650000000002</v>
      </c>
      <c r="DF26" s="38"/>
      <c r="DG26" s="38"/>
      <c r="DH26" s="38">
        <v>341200</v>
      </c>
      <c r="DI26" s="39"/>
      <c r="DJ26" s="39">
        <v>341200</v>
      </c>
      <c r="DK26" s="88">
        <v>341200</v>
      </c>
      <c r="DL26" s="38"/>
      <c r="DM26" s="38">
        <v>122627200</v>
      </c>
      <c r="DN26" s="38">
        <v>102017200</v>
      </c>
      <c r="DO26" s="38">
        <v>20610000</v>
      </c>
      <c r="DP26" s="38">
        <v>98942063</v>
      </c>
      <c r="DQ26" s="38"/>
      <c r="DR26" s="39"/>
      <c r="DS26" s="38">
        <v>114727912</v>
      </c>
      <c r="DT26" s="38">
        <v>98942063</v>
      </c>
      <c r="DU26" s="38"/>
      <c r="DV26" s="38">
        <v>15785849</v>
      </c>
      <c r="DW26" s="38">
        <v>13.75938</v>
      </c>
      <c r="DX26" s="38"/>
      <c r="DY26" s="38"/>
      <c r="DZ26" s="38">
        <v>98942063</v>
      </c>
      <c r="EA26" s="39"/>
      <c r="EB26" s="39">
        <v>102017200</v>
      </c>
      <c r="EC26" s="88">
        <v>102017200</v>
      </c>
      <c r="ED26" s="38"/>
      <c r="EE26" s="38">
        <v>17389400</v>
      </c>
      <c r="EF26" s="38">
        <v>15710400</v>
      </c>
      <c r="EG26" s="38">
        <v>1679000</v>
      </c>
      <c r="EH26" s="38">
        <v>15710358</v>
      </c>
      <c r="EI26" s="38"/>
      <c r="EJ26" s="39"/>
      <c r="EK26" s="38">
        <v>17313806</v>
      </c>
      <c r="EL26" s="38">
        <v>15710358</v>
      </c>
      <c r="EM26" s="38"/>
      <c r="EN26" s="38">
        <v>1603448</v>
      </c>
      <c r="EO26" s="38">
        <v>9.2610899999999994</v>
      </c>
      <c r="EP26" s="38"/>
      <c r="EQ26" s="38"/>
      <c r="ER26" s="38">
        <v>15710358</v>
      </c>
      <c r="ES26" s="39"/>
      <c r="ET26" s="39">
        <v>15710400</v>
      </c>
      <c r="EU26" s="88">
        <v>15710400</v>
      </c>
      <c r="EV26" s="38"/>
      <c r="EW26" s="38">
        <v>115140100</v>
      </c>
      <c r="EX26" s="38">
        <v>92112100</v>
      </c>
      <c r="EY26" s="38">
        <v>23028000</v>
      </c>
      <c r="EZ26" s="38">
        <v>92112100</v>
      </c>
      <c r="FA26" s="38">
        <v>1798097</v>
      </c>
      <c r="FB26" s="39"/>
      <c r="FC26" s="38">
        <v>104168376</v>
      </c>
      <c r="FD26" s="38">
        <v>92112100</v>
      </c>
      <c r="FE26" s="38"/>
      <c r="FF26" s="38">
        <v>12056276</v>
      </c>
      <c r="FG26" s="38">
        <v>11.573840000000001</v>
      </c>
      <c r="FH26" s="38">
        <v>1798097</v>
      </c>
      <c r="FI26" s="38"/>
      <c r="FJ26" s="38">
        <v>92112100</v>
      </c>
      <c r="FK26" s="39"/>
      <c r="FL26" s="39">
        <v>92112100</v>
      </c>
      <c r="FM26" s="88">
        <v>92112100</v>
      </c>
      <c r="FN26" s="38"/>
      <c r="FO26" s="38"/>
      <c r="FP26" s="38"/>
      <c r="FQ26" s="38"/>
      <c r="FR26" s="38"/>
      <c r="FS26" s="38"/>
      <c r="FT26" s="39"/>
      <c r="FU26" s="38"/>
      <c r="FV26" s="38"/>
      <c r="FW26" s="38"/>
      <c r="FX26" s="38"/>
      <c r="FY26" s="38"/>
      <c r="FZ26" s="38"/>
      <c r="GA26" s="38"/>
      <c r="GB26" s="38"/>
      <c r="GC26" s="39"/>
      <c r="GD26" s="39"/>
      <c r="GE26" s="88"/>
      <c r="GF26" s="38"/>
      <c r="GG26" s="38"/>
      <c r="GH26" s="38"/>
      <c r="GI26" s="38"/>
      <c r="GJ26" s="38"/>
      <c r="GK26" s="38"/>
      <c r="GL26" s="39"/>
      <c r="GM26" s="38"/>
      <c r="GN26" s="38"/>
      <c r="GO26" s="38"/>
      <c r="GP26" s="38"/>
      <c r="GQ26" s="38"/>
      <c r="GR26" s="38"/>
      <c r="GS26" s="38"/>
      <c r="GT26" s="38"/>
      <c r="GU26" s="39"/>
      <c r="GV26" s="39"/>
      <c r="GW26" s="88"/>
      <c r="GX26" s="38"/>
      <c r="GY26" s="38">
        <v>43749300</v>
      </c>
      <c r="GZ26" s="38">
        <v>30624300</v>
      </c>
      <c r="HA26" s="38">
        <v>13125000</v>
      </c>
      <c r="HB26" s="38">
        <v>30624300</v>
      </c>
      <c r="HC26" s="38"/>
      <c r="HD26" s="39"/>
      <c r="HE26" s="38">
        <v>43749300</v>
      </c>
      <c r="HF26" s="38">
        <v>30624300</v>
      </c>
      <c r="HG26" s="38"/>
      <c r="HH26" s="38">
        <v>13125000</v>
      </c>
      <c r="HI26" s="38">
        <v>30.00048</v>
      </c>
      <c r="HJ26" s="38"/>
      <c r="HK26" s="38"/>
      <c r="HL26" s="38">
        <v>30624300</v>
      </c>
      <c r="HM26" s="39"/>
      <c r="HN26" s="39">
        <v>30624300</v>
      </c>
      <c r="HO26" s="88">
        <v>30624300</v>
      </c>
      <c r="HP26" s="38"/>
      <c r="HQ26" s="38"/>
      <c r="HR26" s="38"/>
      <c r="HS26" s="38"/>
      <c r="HT26" s="38"/>
      <c r="HU26" s="38"/>
      <c r="HV26" s="39"/>
      <c r="HW26" s="38"/>
      <c r="HX26" s="38"/>
      <c r="HY26" s="38"/>
      <c r="HZ26" s="38"/>
      <c r="IA26" s="38"/>
      <c r="IB26" s="38"/>
      <c r="IC26" s="38"/>
      <c r="ID26" s="38"/>
      <c r="IE26" s="39"/>
      <c r="IF26" s="39"/>
      <c r="IG26" s="88"/>
      <c r="IH26" s="38"/>
      <c r="II26" s="38">
        <v>5551600</v>
      </c>
      <c r="IJ26" s="38">
        <v>3885600</v>
      </c>
      <c r="IK26" s="38">
        <v>1666000</v>
      </c>
      <c r="IL26" s="38">
        <v>3885600</v>
      </c>
      <c r="IM26" s="38"/>
      <c r="IN26" s="39"/>
      <c r="IO26" s="38">
        <v>5551600</v>
      </c>
      <c r="IP26" s="38">
        <v>3885600</v>
      </c>
      <c r="IQ26" s="38"/>
      <c r="IR26" s="38">
        <v>1666000</v>
      </c>
      <c r="IS26" s="38">
        <v>30.009370000000001</v>
      </c>
      <c r="IT26" s="38"/>
      <c r="IU26" s="38"/>
      <c r="IV26" s="38">
        <v>3885600</v>
      </c>
      <c r="IW26" s="39"/>
      <c r="IX26" s="39">
        <v>3885600</v>
      </c>
      <c r="IY26" s="88">
        <v>3885600</v>
      </c>
      <c r="IZ26" s="38"/>
      <c r="JA26" s="38">
        <v>155021700</v>
      </c>
      <c r="JB26" s="38">
        <v>105187700</v>
      </c>
      <c r="JC26" s="38">
        <v>49834000</v>
      </c>
      <c r="JD26" s="38">
        <v>105172040</v>
      </c>
      <c r="JE26" s="38"/>
      <c r="JF26" s="39"/>
      <c r="JG26" s="38">
        <v>155006040</v>
      </c>
      <c r="JH26" s="38">
        <v>105172040</v>
      </c>
      <c r="JI26" s="38"/>
      <c r="JJ26" s="38">
        <v>49834000</v>
      </c>
      <c r="JK26" s="38">
        <v>32.149709999999999</v>
      </c>
      <c r="JL26" s="38"/>
      <c r="JM26" s="38"/>
      <c r="JN26" s="38">
        <v>105172040</v>
      </c>
      <c r="JO26" s="39"/>
      <c r="JP26" s="39">
        <v>105187700</v>
      </c>
      <c r="JQ26" s="88">
        <v>105187700</v>
      </c>
      <c r="JR26" s="38"/>
      <c r="JS26" s="38">
        <v>520957000</v>
      </c>
      <c r="JT26" s="38">
        <v>361087000</v>
      </c>
      <c r="JU26" s="38">
        <v>159870000</v>
      </c>
      <c r="JV26" s="38">
        <v>361087000</v>
      </c>
      <c r="JW26" s="38"/>
      <c r="JX26" s="39"/>
      <c r="JY26" s="38">
        <v>520957000</v>
      </c>
      <c r="JZ26" s="38">
        <v>361087000</v>
      </c>
      <c r="KA26" s="38"/>
      <c r="KB26" s="38">
        <v>159870000</v>
      </c>
      <c r="KC26" s="38">
        <v>30.687750000000001</v>
      </c>
      <c r="KD26" s="38"/>
      <c r="KE26" s="38"/>
      <c r="KF26" s="38">
        <v>361087000</v>
      </c>
      <c r="KG26" s="39"/>
      <c r="KH26" s="39">
        <v>361087000</v>
      </c>
      <c r="KI26" s="88">
        <v>361087000</v>
      </c>
      <c r="KJ26" s="38"/>
      <c r="KK26" s="38"/>
      <c r="KL26" s="38"/>
      <c r="KM26" s="38"/>
      <c r="KN26" s="38"/>
      <c r="KO26" s="38"/>
      <c r="KP26" s="39"/>
      <c r="KQ26" s="38"/>
      <c r="KR26" s="38"/>
      <c r="KS26" s="38"/>
      <c r="KT26" s="38"/>
      <c r="KU26" s="38"/>
      <c r="KV26" s="38"/>
      <c r="KW26" s="38"/>
      <c r="KX26" s="38"/>
      <c r="KY26" s="39"/>
      <c r="KZ26" s="39"/>
      <c r="LA26" s="88"/>
      <c r="LB26" s="38"/>
      <c r="LC26" s="38"/>
      <c r="LD26" s="38"/>
      <c r="LE26" s="38"/>
      <c r="LF26" s="38"/>
      <c r="LG26" s="38"/>
      <c r="LH26" s="39"/>
      <c r="LI26" s="38"/>
      <c r="LJ26" s="38"/>
      <c r="LK26" s="38"/>
      <c r="LL26" s="38"/>
      <c r="LM26" s="38"/>
      <c r="LN26" s="38"/>
      <c r="LO26" s="38"/>
      <c r="LP26" s="38"/>
      <c r="LQ26" s="39"/>
      <c r="LR26" s="39"/>
      <c r="LS26" s="88"/>
      <c r="LT26" s="38"/>
      <c r="LU26" s="38"/>
      <c r="LV26" s="38"/>
      <c r="LW26" s="38"/>
      <c r="LX26" s="38"/>
      <c r="LY26" s="38"/>
      <c r="LZ26" s="39"/>
      <c r="MA26" s="38"/>
      <c r="MB26" s="38"/>
      <c r="MC26" s="38"/>
      <c r="MD26" s="38"/>
      <c r="ME26" s="38"/>
      <c r="MF26" s="38"/>
      <c r="MG26" s="38"/>
      <c r="MH26" s="38"/>
      <c r="MI26" s="39"/>
      <c r="MJ26" s="39"/>
      <c r="MK26" s="88"/>
      <c r="ML26" s="38"/>
      <c r="MM26" s="38">
        <v>9195600</v>
      </c>
      <c r="MN26" s="38">
        <v>6436600</v>
      </c>
      <c r="MO26" s="38">
        <v>2759000</v>
      </c>
      <c r="MP26" s="38">
        <v>6436600</v>
      </c>
      <c r="MQ26" s="38"/>
      <c r="MR26" s="39"/>
      <c r="MS26" s="38">
        <v>9195600</v>
      </c>
      <c r="MT26" s="38">
        <v>6436600</v>
      </c>
      <c r="MU26" s="38"/>
      <c r="MV26" s="38">
        <v>2759000</v>
      </c>
      <c r="MW26" s="38">
        <v>30.00348</v>
      </c>
      <c r="MX26" s="38"/>
      <c r="MY26" s="38"/>
      <c r="MZ26" s="38">
        <v>6436600</v>
      </c>
      <c r="NA26" s="39"/>
      <c r="NB26" s="39">
        <v>6436600</v>
      </c>
      <c r="NC26" s="88">
        <v>6436600</v>
      </c>
      <c r="ND26" s="38"/>
      <c r="NE26" s="38"/>
      <c r="NF26" s="38"/>
      <c r="NG26" s="38"/>
      <c r="NH26" s="38"/>
      <c r="NI26" s="38"/>
      <c r="NJ26" s="39"/>
      <c r="NK26" s="38"/>
      <c r="NL26" s="38"/>
      <c r="NM26" s="38"/>
      <c r="NN26" s="38"/>
      <c r="NO26" s="38"/>
      <c r="NP26" s="38"/>
      <c r="NQ26" s="38"/>
      <c r="NR26" s="38"/>
      <c r="NS26" s="39"/>
      <c r="NT26" s="39"/>
      <c r="NU26" s="88"/>
      <c r="NV26" s="38"/>
      <c r="NW26" s="38"/>
      <c r="NX26" s="38"/>
      <c r="NY26" s="38"/>
      <c r="NZ26" s="38"/>
      <c r="OA26" s="38"/>
      <c r="OB26" s="39"/>
      <c r="OC26" s="38"/>
      <c r="OD26" s="38"/>
      <c r="OE26" s="38"/>
      <c r="OF26" s="38"/>
      <c r="OG26" s="38"/>
      <c r="OH26" s="38"/>
      <c r="OI26" s="38"/>
      <c r="OJ26" s="38"/>
      <c r="OK26" s="39"/>
      <c r="OL26" s="39">
        <v>0</v>
      </c>
      <c r="OM26" s="88"/>
      <c r="ON26" s="38"/>
      <c r="OO26" s="38"/>
      <c r="OP26" s="38"/>
      <c r="OQ26" s="38"/>
      <c r="OR26" s="38"/>
      <c r="OS26" s="38"/>
      <c r="OT26" s="39"/>
      <c r="OU26" s="38"/>
      <c r="OV26" s="38"/>
      <c r="OW26" s="38"/>
      <c r="OX26" s="38"/>
      <c r="OY26" s="38"/>
      <c r="OZ26" s="38"/>
      <c r="PA26" s="38"/>
      <c r="PB26" s="38"/>
      <c r="PC26" s="39"/>
      <c r="PD26" s="39">
        <v>0</v>
      </c>
      <c r="PE26" s="88"/>
      <c r="PF26" s="38"/>
      <c r="PG26" s="38"/>
      <c r="PH26" s="38"/>
      <c r="PI26" s="38"/>
      <c r="PJ26" s="38"/>
      <c r="PK26" s="38"/>
      <c r="PL26" s="39"/>
      <c r="PM26" s="38"/>
      <c r="PN26" s="38"/>
      <c r="PO26" s="38"/>
      <c r="PP26" s="38"/>
      <c r="PQ26" s="38"/>
      <c r="PR26" s="38"/>
      <c r="PS26" s="38"/>
      <c r="PT26" s="38"/>
      <c r="PU26" s="39"/>
      <c r="PV26" s="39"/>
      <c r="PW26" s="88"/>
      <c r="PX26" s="38"/>
      <c r="PY26" s="38"/>
      <c r="PZ26" s="38"/>
      <c r="QA26" s="38"/>
      <c r="QB26" s="38"/>
      <c r="QC26" s="38"/>
      <c r="QD26" s="39"/>
      <c r="QE26" s="38"/>
      <c r="QF26" s="38"/>
      <c r="QG26" s="38"/>
      <c r="QH26" s="38"/>
      <c r="QI26" s="38"/>
      <c r="QJ26" s="38"/>
      <c r="QK26" s="38"/>
      <c r="QL26" s="38"/>
      <c r="QM26" s="39"/>
      <c r="QN26" s="39"/>
      <c r="QO26" s="88"/>
      <c r="QP26" s="38"/>
      <c r="QQ26" s="38">
        <v>201796400</v>
      </c>
      <c r="QR26" s="38">
        <v>141257400</v>
      </c>
      <c r="QS26" s="38">
        <v>60539000</v>
      </c>
      <c r="QT26" s="38">
        <v>141257000</v>
      </c>
      <c r="QU26" s="38"/>
      <c r="QV26" s="39"/>
      <c r="QW26" s="38">
        <v>201796000</v>
      </c>
      <c r="QX26" s="38">
        <v>141257000</v>
      </c>
      <c r="QY26" s="38"/>
      <c r="QZ26" s="38">
        <v>60539000</v>
      </c>
      <c r="RA26" s="38">
        <v>30.0001</v>
      </c>
      <c r="RB26" s="38"/>
      <c r="RC26" s="38"/>
      <c r="RD26" s="38">
        <v>141257000</v>
      </c>
      <c r="RE26" s="39"/>
      <c r="RF26" s="39">
        <v>141257400</v>
      </c>
      <c r="RG26" s="88">
        <v>141257400</v>
      </c>
      <c r="RH26" s="38"/>
      <c r="RI26" s="38">
        <v>12206000</v>
      </c>
      <c r="RJ26" s="38">
        <v>11595000</v>
      </c>
      <c r="RK26" s="38">
        <v>611000</v>
      </c>
      <c r="RL26" s="38">
        <v>2272188</v>
      </c>
      <c r="RM26" s="38"/>
      <c r="RN26" s="39"/>
      <c r="RO26" s="38">
        <v>2391776</v>
      </c>
      <c r="RP26" s="38">
        <v>2272188</v>
      </c>
      <c r="RQ26" s="38"/>
      <c r="RR26" s="38">
        <v>119588</v>
      </c>
      <c r="RS26" s="38">
        <v>4.9999700000000002</v>
      </c>
      <c r="RT26" s="38"/>
      <c r="RU26" s="38"/>
      <c r="RV26" s="38">
        <v>2272188</v>
      </c>
      <c r="RW26" s="39"/>
      <c r="RX26" s="39">
        <v>11595000</v>
      </c>
      <c r="RY26" s="88">
        <v>11595000</v>
      </c>
      <c r="RZ26" s="38"/>
      <c r="SA26" s="38">
        <v>6277000</v>
      </c>
      <c r="SB26" s="38">
        <v>5963000</v>
      </c>
      <c r="SC26" s="38">
        <v>314000</v>
      </c>
      <c r="SD26" s="38">
        <v>5963000</v>
      </c>
      <c r="SE26" s="38"/>
      <c r="SF26" s="39"/>
      <c r="SG26" s="38">
        <v>6277000</v>
      </c>
      <c r="SH26" s="38">
        <v>5963000</v>
      </c>
      <c r="SI26" s="38"/>
      <c r="SJ26" s="38">
        <v>314000</v>
      </c>
      <c r="SK26" s="38">
        <v>5.0023900000000001</v>
      </c>
      <c r="SL26" s="38"/>
      <c r="SM26" s="38"/>
      <c r="SN26" s="38">
        <v>5963000</v>
      </c>
      <c r="SO26" s="39"/>
      <c r="SP26" s="39">
        <v>5963000</v>
      </c>
      <c r="SQ26" s="88">
        <v>5963000</v>
      </c>
      <c r="SR26" s="38"/>
      <c r="SS26" s="38"/>
      <c r="ST26" s="38"/>
      <c r="SU26" s="38"/>
      <c r="SV26" s="38"/>
      <c r="SW26" s="38"/>
      <c r="SX26" s="39"/>
      <c r="SY26" s="38"/>
      <c r="SZ26" s="38"/>
      <c r="TA26" s="38"/>
      <c r="TB26" s="38"/>
      <c r="TC26" s="38"/>
      <c r="TD26" s="38"/>
      <c r="TE26" s="38"/>
      <c r="TF26" s="38"/>
      <c r="TG26" s="39"/>
      <c r="TH26" s="39"/>
      <c r="TI26" s="88"/>
      <c r="TJ26" s="38"/>
      <c r="TK26" s="38"/>
      <c r="TL26" s="38"/>
      <c r="TM26" s="38"/>
      <c r="TN26" s="38"/>
      <c r="TO26" s="38"/>
      <c r="TP26" s="39"/>
      <c r="TQ26" s="38"/>
      <c r="TR26" s="38"/>
      <c r="TS26" s="38"/>
      <c r="TT26" s="38"/>
      <c r="TU26" s="38"/>
      <c r="TV26" s="38"/>
      <c r="TW26" s="38"/>
      <c r="TX26" s="38"/>
      <c r="TY26" s="39"/>
      <c r="TZ26" s="39"/>
      <c r="UA26" s="88"/>
      <c r="UB26" s="38"/>
      <c r="UC26" s="38"/>
      <c r="UD26" s="38"/>
      <c r="UE26" s="38"/>
      <c r="UF26" s="38"/>
      <c r="UG26" s="38"/>
      <c r="UH26" s="39"/>
      <c r="UI26" s="38"/>
      <c r="UJ26" s="38"/>
      <c r="UK26" s="38"/>
      <c r="UL26" s="38"/>
      <c r="UM26" s="38"/>
      <c r="UN26" s="38"/>
      <c r="UO26" s="38"/>
      <c r="UP26" s="38"/>
      <c r="UQ26" s="39"/>
      <c r="UR26" s="39"/>
      <c r="US26" s="88"/>
      <c r="UT26" s="38"/>
      <c r="UU26" s="38">
        <v>728510500</v>
      </c>
      <c r="UV26" s="38">
        <v>691470500</v>
      </c>
      <c r="UW26" s="38">
        <v>37040000</v>
      </c>
      <c r="UX26" s="38">
        <v>691470500</v>
      </c>
      <c r="UY26" s="38"/>
      <c r="UZ26" s="39"/>
      <c r="VA26" s="38">
        <v>728510500</v>
      </c>
      <c r="VB26" s="38">
        <v>691470500</v>
      </c>
      <c r="VC26" s="38"/>
      <c r="VD26" s="38">
        <v>37040000</v>
      </c>
      <c r="VE26" s="38">
        <v>5.0843499999999997</v>
      </c>
      <c r="VF26" s="38"/>
      <c r="VG26" s="38"/>
      <c r="VH26" s="38">
        <v>691470500</v>
      </c>
      <c r="VI26" s="39"/>
      <c r="VJ26" s="39">
        <v>691470500</v>
      </c>
      <c r="VK26" s="88">
        <v>691470500</v>
      </c>
      <c r="VL26" s="38"/>
      <c r="VM26" s="38"/>
      <c r="VN26" s="38"/>
      <c r="VO26" s="38"/>
      <c r="VP26" s="38"/>
      <c r="VQ26" s="38"/>
      <c r="VR26" s="39"/>
      <c r="VS26" s="38"/>
      <c r="VT26" s="38"/>
      <c r="VU26" s="38"/>
      <c r="VV26" s="38"/>
      <c r="VW26" s="38"/>
      <c r="VX26" s="38"/>
      <c r="VY26" s="38"/>
      <c r="VZ26" s="38"/>
      <c r="WA26" s="39"/>
      <c r="WB26" s="39"/>
      <c r="WC26" s="88"/>
      <c r="WD26" s="38"/>
      <c r="WE26" s="38"/>
      <c r="WF26" s="38"/>
      <c r="WG26" s="38"/>
      <c r="WH26" s="38"/>
      <c r="WI26" s="38"/>
      <c r="WJ26" s="39"/>
      <c r="WK26" s="38"/>
      <c r="WL26" s="38"/>
      <c r="WM26" s="38"/>
      <c r="WN26" s="38"/>
      <c r="WO26" s="38"/>
      <c r="WP26" s="38"/>
      <c r="WQ26" s="38"/>
      <c r="WR26" s="38"/>
      <c r="WS26" s="39"/>
      <c r="WT26" s="39"/>
      <c r="WU26" s="88"/>
      <c r="WV26" s="38"/>
      <c r="WW26" s="38">
        <v>234948000</v>
      </c>
      <c r="WX26" s="38">
        <v>223200000</v>
      </c>
      <c r="WY26" s="38">
        <v>11748000</v>
      </c>
      <c r="WZ26" s="38">
        <v>223200000</v>
      </c>
      <c r="XA26" s="38"/>
      <c r="XB26" s="39"/>
      <c r="XC26" s="38">
        <v>234948000</v>
      </c>
      <c r="XD26" s="38">
        <v>223200000</v>
      </c>
      <c r="XE26" s="38"/>
      <c r="XF26" s="38">
        <v>11748000</v>
      </c>
      <c r="XG26" s="38">
        <v>5.0002599999999999</v>
      </c>
      <c r="XH26" s="38"/>
      <c r="XI26" s="38"/>
      <c r="XJ26" s="38">
        <v>223200000</v>
      </c>
      <c r="XK26" s="39"/>
      <c r="XL26" s="39">
        <v>223200000</v>
      </c>
      <c r="XM26" s="88">
        <v>223200000</v>
      </c>
      <c r="XN26" s="38"/>
      <c r="XO26" s="38"/>
      <c r="XP26" s="38"/>
      <c r="XQ26" s="38"/>
      <c r="XR26" s="38"/>
      <c r="XS26" s="38"/>
      <c r="XT26" s="39"/>
      <c r="XU26" s="38"/>
      <c r="XV26" s="38"/>
      <c r="XW26" s="38"/>
      <c r="XX26" s="38"/>
      <c r="XY26" s="38"/>
      <c r="XZ26" s="38"/>
      <c r="YA26" s="38"/>
      <c r="YB26" s="38"/>
      <c r="YC26" s="39"/>
      <c r="YD26" s="39"/>
      <c r="YE26" s="88"/>
      <c r="YF26" s="38"/>
      <c r="YG26" s="38"/>
      <c r="YH26" s="38"/>
      <c r="YI26" s="38"/>
      <c r="YJ26" s="38"/>
      <c r="YK26" s="38"/>
      <c r="YL26" s="39"/>
      <c r="YM26" s="38"/>
      <c r="YN26" s="38"/>
      <c r="YO26" s="38"/>
      <c r="YP26" s="38"/>
      <c r="YQ26" s="38"/>
      <c r="YR26" s="38"/>
      <c r="YS26" s="38"/>
      <c r="YT26" s="38"/>
      <c r="YU26" s="39"/>
      <c r="YV26" s="39"/>
      <c r="YW26" s="88"/>
      <c r="YX26" s="38"/>
      <c r="YY26" s="38"/>
      <c r="YZ26" s="38"/>
      <c r="ZA26" s="38"/>
      <c r="ZB26" s="38"/>
      <c r="ZC26" s="38"/>
      <c r="ZD26" s="39"/>
      <c r="ZE26" s="38"/>
      <c r="ZF26" s="38"/>
      <c r="ZG26" s="38"/>
      <c r="ZH26" s="38"/>
      <c r="ZI26" s="38"/>
      <c r="ZJ26" s="38"/>
      <c r="ZK26" s="38"/>
      <c r="ZL26" s="38"/>
      <c r="ZM26" s="39"/>
      <c r="ZN26" s="39"/>
      <c r="ZO26" s="88"/>
      <c r="ZP26" s="38"/>
      <c r="ZQ26" s="38">
        <v>44987900</v>
      </c>
      <c r="ZR26" s="38">
        <v>31490900</v>
      </c>
      <c r="ZS26" s="38">
        <v>13497000</v>
      </c>
      <c r="ZT26" s="38">
        <v>31410285.879999999</v>
      </c>
      <c r="ZU26" s="38">
        <v>283364.19</v>
      </c>
      <c r="ZV26" s="39"/>
      <c r="ZW26" s="38">
        <v>43995139.399999999</v>
      </c>
      <c r="ZX26" s="38">
        <v>30796423.489999998</v>
      </c>
      <c r="ZY26" s="38"/>
      <c r="ZZ26" s="38">
        <v>13198715.91</v>
      </c>
      <c r="AAA26" s="38">
        <v>30.000399999999999</v>
      </c>
      <c r="AAB26" s="38">
        <v>283364.19</v>
      </c>
      <c r="AAC26" s="38">
        <v>613862.39</v>
      </c>
      <c r="AAD26" s="38">
        <v>30796423.489999998</v>
      </c>
      <c r="AAE26" s="39"/>
      <c r="AAF26" s="39">
        <v>31490900</v>
      </c>
      <c r="AAG26" s="88">
        <v>31490900</v>
      </c>
      <c r="AAH26" s="38"/>
      <c r="AAI26" s="38"/>
      <c r="AAJ26" s="38"/>
      <c r="AAK26" s="38"/>
      <c r="AAL26" s="38"/>
      <c r="AAM26" s="38">
        <v>93284.1</v>
      </c>
      <c r="AAN26" s="39"/>
      <c r="AAO26" s="38"/>
      <c r="AAP26" s="38"/>
      <c r="AAQ26" s="38"/>
      <c r="AAR26" s="38"/>
      <c r="AAS26" s="38"/>
      <c r="AAT26" s="38">
        <v>93284.1</v>
      </c>
      <c r="AAU26" s="38"/>
      <c r="AAV26" s="38"/>
      <c r="AAW26" s="39"/>
      <c r="AAX26" s="39"/>
      <c r="AAY26" s="88"/>
      <c r="AAZ26" s="38"/>
      <c r="ABA26" s="38">
        <v>21035000</v>
      </c>
      <c r="ABB26" s="38">
        <v>14250000</v>
      </c>
      <c r="ABC26" s="38">
        <v>6785000</v>
      </c>
      <c r="ABD26" s="38">
        <v>13239000</v>
      </c>
      <c r="ABE26" s="38"/>
      <c r="ABF26" s="39"/>
      <c r="ABG26" s="38">
        <v>19027300</v>
      </c>
      <c r="ABH26" s="38">
        <v>13239000</v>
      </c>
      <c r="ABI26" s="38"/>
      <c r="ABJ26" s="38">
        <v>5788300</v>
      </c>
      <c r="ABK26" s="38">
        <v>30.421029999999998</v>
      </c>
      <c r="ABL26" s="38"/>
      <c r="ABM26" s="38"/>
      <c r="ABN26" s="38">
        <v>13239000</v>
      </c>
      <c r="ABO26" s="39"/>
      <c r="ABP26" s="39">
        <v>14250000</v>
      </c>
      <c r="ABQ26" s="88">
        <v>14250000</v>
      </c>
      <c r="ABR26" s="38"/>
      <c r="ABS26" s="38"/>
      <c r="ABT26" s="38"/>
      <c r="ABU26" s="38"/>
      <c r="ABV26" s="38"/>
      <c r="ABW26" s="38"/>
      <c r="ABX26" s="39"/>
      <c r="ABY26" s="38"/>
      <c r="ABZ26" s="38"/>
      <c r="ACA26" s="38"/>
      <c r="ACB26" s="38"/>
      <c r="ACC26" s="38"/>
      <c r="ACD26" s="38"/>
      <c r="ACE26" s="38"/>
      <c r="ACF26" s="38"/>
      <c r="ACG26" s="39"/>
      <c r="ACH26" s="39"/>
      <c r="ACI26" s="88"/>
      <c r="ACJ26" s="38"/>
      <c r="ACK26" s="38"/>
      <c r="ACL26" s="38"/>
      <c r="ACM26" s="38"/>
      <c r="ACN26" s="38"/>
      <c r="ACO26" s="38"/>
      <c r="ACP26" s="39"/>
      <c r="ACQ26" s="38"/>
      <c r="ACR26" s="38"/>
      <c r="ACS26" s="38"/>
      <c r="ACT26" s="38"/>
      <c r="ACU26" s="38"/>
      <c r="ACV26" s="38"/>
      <c r="ACW26" s="38"/>
      <c r="ACX26" s="38"/>
      <c r="ACY26" s="39"/>
      <c r="ACZ26" s="39"/>
      <c r="ADA26" s="88"/>
      <c r="ADB26" s="38"/>
      <c r="ADC26" s="38"/>
      <c r="ADD26" s="38"/>
      <c r="ADE26" s="38"/>
      <c r="ADF26" s="38"/>
      <c r="ADG26" s="38"/>
      <c r="ADH26" s="39"/>
      <c r="ADI26" s="38"/>
      <c r="ADJ26" s="38"/>
      <c r="ADK26" s="38"/>
      <c r="ADL26" s="38"/>
      <c r="ADM26" s="38"/>
      <c r="ADN26" s="38"/>
      <c r="ADO26" s="38"/>
      <c r="ADP26" s="38"/>
      <c r="ADQ26" s="39"/>
      <c r="ADR26" s="39"/>
      <c r="ADS26" s="88"/>
      <c r="ADT26" s="38"/>
      <c r="ADU26" s="38">
        <v>20880000</v>
      </c>
      <c r="ADV26" s="38">
        <v>9230000</v>
      </c>
      <c r="ADW26" s="38">
        <v>11650000</v>
      </c>
      <c r="ADX26" s="38"/>
      <c r="ADY26" s="38"/>
      <c r="ADZ26" s="39"/>
      <c r="AEA26" s="38">
        <v>296490</v>
      </c>
      <c r="AEB26" s="38"/>
      <c r="AEC26" s="38"/>
      <c r="AED26" s="38">
        <v>296490</v>
      </c>
      <c r="AEE26" s="38">
        <v>100</v>
      </c>
      <c r="AEF26" s="38"/>
      <c r="AEG26" s="38"/>
      <c r="AEH26" s="38"/>
      <c r="AEI26" s="39"/>
      <c r="AEJ26" s="39">
        <v>9230000</v>
      </c>
      <c r="AEK26" s="88">
        <v>9230000</v>
      </c>
      <c r="AEL26" s="38"/>
      <c r="AEM26" s="38"/>
      <c r="AEN26" s="38"/>
      <c r="AEO26" s="38"/>
      <c r="AEP26" s="38"/>
      <c r="AEQ26" s="38"/>
      <c r="AER26" s="39"/>
      <c r="AES26" s="38"/>
      <c r="AET26" s="38"/>
      <c r="AEU26" s="38"/>
      <c r="AEV26" s="38"/>
      <c r="AEW26" s="38"/>
      <c r="AEX26" s="38"/>
      <c r="AEY26" s="38"/>
      <c r="AEZ26" s="38"/>
      <c r="AFA26" s="39"/>
      <c r="AFB26" s="39"/>
      <c r="AFC26" s="88"/>
      <c r="AFD26" s="38"/>
      <c r="AFE26" s="38"/>
      <c r="AFF26" s="38"/>
      <c r="AFG26" s="38"/>
      <c r="AFH26" s="38"/>
      <c r="AFI26" s="38"/>
      <c r="AFJ26" s="39"/>
      <c r="AFK26" s="38"/>
      <c r="AFL26" s="38"/>
      <c r="AFM26" s="38"/>
      <c r="AFN26" s="38"/>
      <c r="AFO26" s="38"/>
      <c r="AFP26" s="38"/>
      <c r="AFQ26" s="38"/>
      <c r="AFR26" s="38"/>
      <c r="AFS26" s="39"/>
      <c r="AFT26" s="39"/>
      <c r="AFU26" s="88"/>
      <c r="AFV26" s="38"/>
      <c r="AFW26" s="38"/>
      <c r="AFX26" s="38"/>
      <c r="AFY26" s="38"/>
      <c r="AFZ26" s="38"/>
      <c r="AGA26" s="38"/>
      <c r="AGB26" s="39"/>
      <c r="AGC26" s="38"/>
      <c r="AGD26" s="38"/>
      <c r="AGE26" s="38"/>
      <c r="AGF26" s="38"/>
      <c r="AGG26" s="38"/>
      <c r="AGH26" s="38"/>
      <c r="AGI26" s="38"/>
      <c r="AGJ26" s="38"/>
      <c r="AGK26" s="39"/>
      <c r="AGL26" s="39"/>
      <c r="AGM26" s="88"/>
      <c r="AGN26" s="38"/>
      <c r="AGO26" s="38"/>
      <c r="AGP26" s="38"/>
      <c r="AGQ26" s="38"/>
      <c r="AGR26" s="38"/>
      <c r="AGS26" s="38"/>
      <c r="AGT26" s="39"/>
      <c r="AGU26" s="38"/>
      <c r="AGV26" s="38"/>
      <c r="AGW26" s="38"/>
      <c r="AGX26" s="38"/>
      <c r="AGY26" s="38"/>
      <c r="AGZ26" s="38"/>
      <c r="AHA26" s="38"/>
      <c r="AHB26" s="38"/>
      <c r="AHC26" s="39"/>
      <c r="AHD26" s="39"/>
      <c r="AHE26" s="88"/>
      <c r="AHF26" s="38"/>
      <c r="AHG26" s="38"/>
      <c r="AHH26" s="38"/>
      <c r="AHI26" s="38"/>
      <c r="AHJ26" s="38"/>
      <c r="AHK26" s="38"/>
      <c r="AHL26" s="39"/>
      <c r="AHM26" s="38"/>
      <c r="AHN26" s="38"/>
      <c r="AHO26" s="38"/>
      <c r="AHP26" s="38"/>
      <c r="AHQ26" s="38"/>
      <c r="AHR26" s="38"/>
      <c r="AHS26" s="38"/>
      <c r="AHT26" s="38"/>
      <c r="AHU26" s="39"/>
      <c r="AHV26" s="39"/>
      <c r="AHW26" s="88"/>
      <c r="AHX26" s="38"/>
      <c r="AHY26" s="38"/>
      <c r="AHZ26" s="38"/>
      <c r="AIA26" s="38"/>
      <c r="AIB26" s="38"/>
      <c r="AIC26" s="38"/>
      <c r="AID26" s="39"/>
      <c r="AIE26" s="38"/>
      <c r="AIF26" s="38"/>
      <c r="AIG26" s="38"/>
      <c r="AIH26" s="38"/>
      <c r="AII26" s="38"/>
      <c r="AIJ26" s="38"/>
      <c r="AIK26" s="38"/>
      <c r="AIL26" s="38"/>
      <c r="AIM26" s="39"/>
      <c r="AIN26" s="39"/>
      <c r="AIO26" s="88"/>
      <c r="AIP26" s="38"/>
      <c r="AIQ26" s="38"/>
      <c r="AIR26" s="38"/>
      <c r="AIS26" s="38"/>
      <c r="AIT26" s="38"/>
      <c r="AIU26" s="38"/>
      <c r="AIV26" s="39"/>
      <c r="AIW26" s="38"/>
      <c r="AIX26" s="38"/>
      <c r="AIY26" s="38"/>
      <c r="AIZ26" s="38"/>
      <c r="AJA26" s="38"/>
      <c r="AJB26" s="38"/>
      <c r="AJC26" s="38"/>
      <c r="AJD26" s="38"/>
      <c r="AJE26" s="39"/>
      <c r="AJF26" s="39"/>
      <c r="AJG26" s="88"/>
      <c r="AJH26" s="38"/>
      <c r="AJI26" s="38">
        <v>44626600</v>
      </c>
      <c r="AJJ26" s="38">
        <v>31238600</v>
      </c>
      <c r="AJK26" s="38">
        <v>13388000</v>
      </c>
      <c r="AJL26" s="38">
        <v>31238600</v>
      </c>
      <c r="AJM26" s="38"/>
      <c r="AJN26" s="39"/>
      <c r="AJO26" s="38">
        <v>44626600</v>
      </c>
      <c r="AJP26" s="38">
        <v>31238600</v>
      </c>
      <c r="AJQ26" s="38"/>
      <c r="AJR26" s="38">
        <v>13388000</v>
      </c>
      <c r="AJS26" s="38">
        <v>30.000039999999998</v>
      </c>
      <c r="AJT26" s="38"/>
      <c r="AJU26" s="38"/>
      <c r="AJV26" s="38">
        <v>31238600</v>
      </c>
      <c r="AJW26" s="39"/>
      <c r="AJX26" s="39">
        <v>31239000</v>
      </c>
      <c r="AJY26" s="88">
        <v>31238600</v>
      </c>
      <c r="AJZ26" s="38"/>
      <c r="AKA26" s="38">
        <v>73060690</v>
      </c>
      <c r="AKB26" s="38">
        <v>50437690</v>
      </c>
      <c r="AKC26" s="38">
        <v>22623000</v>
      </c>
      <c r="AKD26" s="38">
        <v>50437690</v>
      </c>
      <c r="AKE26" s="38"/>
      <c r="AKF26" s="39"/>
      <c r="AKG26" s="38">
        <v>73060690</v>
      </c>
      <c r="AKH26" s="38">
        <v>50437690</v>
      </c>
      <c r="AKI26" s="38"/>
      <c r="AKJ26" s="38">
        <v>22623000</v>
      </c>
      <c r="AKK26" s="38">
        <v>30.964670000000002</v>
      </c>
      <c r="AKL26" s="38"/>
      <c r="AKM26" s="38"/>
      <c r="AKN26" s="38">
        <v>50437690</v>
      </c>
      <c r="AKO26" s="39"/>
      <c r="AKP26" s="39">
        <v>52785000</v>
      </c>
      <c r="AKQ26" s="88">
        <v>50437690</v>
      </c>
      <c r="AKR26" s="38"/>
      <c r="AKS26" s="38">
        <v>36603000</v>
      </c>
      <c r="AKT26" s="38">
        <v>25622000</v>
      </c>
      <c r="AKU26" s="38">
        <v>10981000</v>
      </c>
      <c r="AKV26" s="38">
        <v>25622000</v>
      </c>
      <c r="AKW26" s="38"/>
      <c r="AKX26" s="39"/>
      <c r="AKY26" s="38">
        <v>36603000</v>
      </c>
      <c r="AKZ26" s="38">
        <v>25622000</v>
      </c>
      <c r="ALA26" s="38"/>
      <c r="ALB26" s="38">
        <v>10981000</v>
      </c>
      <c r="ALC26" s="38">
        <v>30.00027</v>
      </c>
      <c r="ALD26" s="38"/>
      <c r="ALE26" s="38"/>
      <c r="ALF26" s="38">
        <v>25622000</v>
      </c>
      <c r="ALG26" s="39"/>
      <c r="ALH26" s="39">
        <v>25622000</v>
      </c>
      <c r="ALI26" s="88">
        <v>25622000</v>
      </c>
      <c r="ALJ26" s="38"/>
      <c r="ALK26" s="38"/>
      <c r="ALL26" s="38"/>
      <c r="ALM26" s="38"/>
      <c r="ALN26" s="38"/>
      <c r="ALO26" s="38"/>
      <c r="ALP26" s="39"/>
      <c r="ALQ26" s="38"/>
      <c r="ALR26" s="38"/>
      <c r="ALS26" s="38"/>
      <c r="ALT26" s="38"/>
      <c r="ALU26" s="38"/>
      <c r="ALV26" s="38"/>
      <c r="ALW26" s="38"/>
      <c r="ALX26" s="38"/>
      <c r="ALY26" s="39"/>
      <c r="ALZ26" s="39"/>
      <c r="AMA26" s="88"/>
      <c r="AMB26" s="38"/>
      <c r="AMC26" s="38"/>
      <c r="AMD26" s="38"/>
      <c r="AME26" s="38"/>
      <c r="AMF26" s="38"/>
      <c r="AMG26" s="38"/>
      <c r="AMH26" s="39"/>
      <c r="AMI26" s="38"/>
      <c r="AMJ26" s="38"/>
      <c r="AMK26" s="38"/>
      <c r="AML26" s="38"/>
      <c r="AMM26" s="38"/>
      <c r="AMN26" s="38"/>
      <c r="AMO26" s="38"/>
      <c r="AMP26" s="38"/>
      <c r="AMQ26" s="39"/>
      <c r="AMR26" s="39">
        <v>0</v>
      </c>
      <c r="AMS26" s="88"/>
      <c r="AMT26" s="38"/>
      <c r="AMU26" s="38"/>
      <c r="AMV26" s="38"/>
      <c r="AMW26" s="38"/>
      <c r="AMX26" s="38"/>
      <c r="AMY26" s="38"/>
      <c r="AMZ26" s="39"/>
      <c r="ANA26" s="38"/>
      <c r="ANB26" s="38"/>
      <c r="ANC26" s="38"/>
      <c r="AND26" s="38"/>
      <c r="ANE26" s="38"/>
      <c r="ANF26" s="38"/>
      <c r="ANG26" s="38"/>
      <c r="ANH26" s="38"/>
      <c r="ANI26" s="39"/>
      <c r="ANJ26" s="39"/>
      <c r="ANK26" s="88"/>
    </row>
    <row r="27" spans="1:1051" x14ac:dyDescent="0.25">
      <c r="A27" s="8" t="s">
        <v>38</v>
      </c>
      <c r="B27" s="9" t="s">
        <v>39</v>
      </c>
      <c r="C27" s="13" t="s">
        <v>273</v>
      </c>
      <c r="F27" s="39"/>
      <c r="G27" s="38"/>
      <c r="H27" s="38"/>
      <c r="I27" s="38"/>
      <c r="J27" s="38"/>
      <c r="K27" s="38"/>
      <c r="L27" s="38"/>
      <c r="M27" s="38"/>
      <c r="N27" s="39"/>
      <c r="O27" s="38"/>
      <c r="P27" s="38"/>
      <c r="Q27" s="38"/>
      <c r="R27" s="38"/>
      <c r="S27" s="38"/>
      <c r="T27" s="38"/>
      <c r="U27" s="38"/>
      <c r="V27" s="38"/>
      <c r="W27" s="39"/>
      <c r="X27" s="39"/>
      <c r="Y27" s="88"/>
      <c r="Z27" s="38"/>
      <c r="AA27" s="38"/>
      <c r="AB27" s="38"/>
      <c r="AC27" s="38"/>
      <c r="AD27" s="38"/>
      <c r="AE27" s="38"/>
      <c r="AF27" s="39"/>
      <c r="AG27" s="38"/>
      <c r="AH27" s="38"/>
      <c r="AI27" s="38"/>
      <c r="AJ27" s="38"/>
      <c r="AK27" s="38"/>
      <c r="AL27" s="38"/>
      <c r="AM27" s="38"/>
      <c r="AN27" s="38"/>
      <c r="AO27" s="39"/>
      <c r="AP27" s="39"/>
      <c r="AQ27" s="88"/>
      <c r="AR27" s="38"/>
      <c r="AS27" s="38"/>
      <c r="AT27" s="38"/>
      <c r="AU27" s="38"/>
      <c r="AV27" s="38"/>
      <c r="AW27" s="38"/>
      <c r="AX27" s="39"/>
      <c r="AY27" s="38"/>
      <c r="AZ27" s="38"/>
      <c r="BA27" s="38"/>
      <c r="BB27" s="38"/>
      <c r="BC27" s="38"/>
      <c r="BD27" s="38"/>
      <c r="BE27" s="38"/>
      <c r="BF27" s="38"/>
      <c r="BG27" s="39"/>
      <c r="BH27" s="39"/>
      <c r="BI27" s="88"/>
      <c r="BJ27" s="38"/>
      <c r="BK27" s="38"/>
      <c r="BL27" s="38"/>
      <c r="BM27" s="38"/>
      <c r="BN27" s="38"/>
      <c r="BO27" s="38"/>
      <c r="BP27" s="39"/>
      <c r="BQ27" s="38"/>
      <c r="BR27" s="38"/>
      <c r="BS27" s="38"/>
      <c r="BT27" s="38"/>
      <c r="BU27" s="38"/>
      <c r="BV27" s="38"/>
      <c r="BW27" s="38"/>
      <c r="BX27" s="38"/>
      <c r="BY27" s="39"/>
      <c r="BZ27" s="39"/>
      <c r="CA27" s="88"/>
      <c r="CB27" s="38"/>
      <c r="CC27" s="38"/>
      <c r="CD27" s="38"/>
      <c r="CE27" s="38"/>
      <c r="CF27" s="38"/>
      <c r="CG27" s="38"/>
      <c r="CH27" s="39"/>
      <c r="CI27" s="38"/>
      <c r="CJ27" s="38"/>
      <c r="CK27" s="38"/>
      <c r="CL27" s="38"/>
      <c r="CM27" s="38"/>
      <c r="CN27" s="38"/>
      <c r="CO27" s="38"/>
      <c r="CP27" s="38"/>
      <c r="CQ27" s="39"/>
      <c r="CR27" s="39"/>
      <c r="CS27" s="88"/>
      <c r="CT27" s="38"/>
      <c r="CU27" s="38"/>
      <c r="CV27" s="38"/>
      <c r="CW27" s="38"/>
      <c r="CX27" s="38"/>
      <c r="CY27" s="38"/>
      <c r="CZ27" s="39"/>
      <c r="DA27" s="38"/>
      <c r="DB27" s="38"/>
      <c r="DC27" s="38"/>
      <c r="DD27" s="38"/>
      <c r="DE27" s="38"/>
      <c r="DF27" s="38"/>
      <c r="DG27" s="38"/>
      <c r="DH27" s="38"/>
      <c r="DI27" s="39"/>
      <c r="DJ27" s="39"/>
      <c r="DK27" s="88"/>
      <c r="DL27" s="38"/>
      <c r="DM27" s="38"/>
      <c r="DN27" s="38"/>
      <c r="DO27" s="38"/>
      <c r="DP27" s="38"/>
      <c r="DQ27" s="38"/>
      <c r="DR27" s="39"/>
      <c r="DS27" s="38"/>
      <c r="DT27" s="38"/>
      <c r="DU27" s="38"/>
      <c r="DV27" s="38"/>
      <c r="DW27" s="38"/>
      <c r="DX27" s="38"/>
      <c r="DY27" s="38"/>
      <c r="DZ27" s="38"/>
      <c r="EA27" s="39"/>
      <c r="EB27" s="39"/>
      <c r="EC27" s="88"/>
      <c r="ED27" s="38"/>
      <c r="EE27" s="38"/>
      <c r="EF27" s="38"/>
      <c r="EG27" s="38"/>
      <c r="EH27" s="38"/>
      <c r="EI27" s="38"/>
      <c r="EJ27" s="39"/>
      <c r="EK27" s="38"/>
      <c r="EL27" s="38"/>
      <c r="EM27" s="38"/>
      <c r="EN27" s="38"/>
      <c r="EO27" s="38"/>
      <c r="EP27" s="38"/>
      <c r="EQ27" s="38"/>
      <c r="ER27" s="38"/>
      <c r="ES27" s="39"/>
      <c r="ET27" s="39"/>
      <c r="EU27" s="88"/>
      <c r="EV27" s="38"/>
      <c r="EW27" s="38"/>
      <c r="EX27" s="38"/>
      <c r="EY27" s="38"/>
      <c r="EZ27" s="38"/>
      <c r="FA27" s="38"/>
      <c r="FB27" s="39"/>
      <c r="FC27" s="38"/>
      <c r="FD27" s="38"/>
      <c r="FE27" s="38"/>
      <c r="FF27" s="38"/>
      <c r="FG27" s="38"/>
      <c r="FH27" s="38"/>
      <c r="FI27" s="38"/>
      <c r="FJ27" s="38"/>
      <c r="FK27" s="39"/>
      <c r="FL27" s="39"/>
      <c r="FM27" s="88"/>
      <c r="FN27" s="38"/>
      <c r="FO27" s="38"/>
      <c r="FP27" s="38"/>
      <c r="FQ27" s="38"/>
      <c r="FR27" s="38"/>
      <c r="FS27" s="38"/>
      <c r="FT27" s="39"/>
      <c r="FU27" s="38"/>
      <c r="FV27" s="38"/>
      <c r="FW27" s="38"/>
      <c r="FX27" s="38"/>
      <c r="FY27" s="38"/>
      <c r="FZ27" s="38"/>
      <c r="GA27" s="38"/>
      <c r="GB27" s="38"/>
      <c r="GC27" s="39"/>
      <c r="GD27" s="39"/>
      <c r="GE27" s="88"/>
      <c r="GF27" s="38"/>
      <c r="GG27" s="38"/>
      <c r="GH27" s="38"/>
      <c r="GI27" s="38"/>
      <c r="GJ27" s="38"/>
      <c r="GK27" s="38"/>
      <c r="GL27" s="39"/>
      <c r="GM27" s="38"/>
      <c r="GN27" s="38"/>
      <c r="GO27" s="38"/>
      <c r="GP27" s="38"/>
      <c r="GQ27" s="38"/>
      <c r="GR27" s="38"/>
      <c r="GS27" s="38"/>
      <c r="GT27" s="38"/>
      <c r="GU27" s="39"/>
      <c r="GV27" s="39"/>
      <c r="GW27" s="88"/>
      <c r="GX27" s="38"/>
      <c r="GY27" s="38"/>
      <c r="GZ27" s="38"/>
      <c r="HA27" s="38"/>
      <c r="HB27" s="38"/>
      <c r="HC27" s="38"/>
      <c r="HD27" s="39"/>
      <c r="HE27" s="38"/>
      <c r="HF27" s="38"/>
      <c r="HG27" s="38"/>
      <c r="HH27" s="38"/>
      <c r="HI27" s="38"/>
      <c r="HJ27" s="38"/>
      <c r="HK27" s="38"/>
      <c r="HL27" s="38"/>
      <c r="HM27" s="39"/>
      <c r="HN27" s="39"/>
      <c r="HO27" s="88"/>
      <c r="HP27" s="38"/>
      <c r="HQ27" s="38"/>
      <c r="HR27" s="38"/>
      <c r="HS27" s="38"/>
      <c r="HT27" s="38"/>
      <c r="HU27" s="38"/>
      <c r="HV27" s="39"/>
      <c r="HW27" s="38"/>
      <c r="HX27" s="38"/>
      <c r="HY27" s="38"/>
      <c r="HZ27" s="38"/>
      <c r="IA27" s="38"/>
      <c r="IB27" s="38"/>
      <c r="IC27" s="38"/>
      <c r="ID27" s="38"/>
      <c r="IE27" s="39"/>
      <c r="IF27" s="39"/>
      <c r="IG27" s="88"/>
      <c r="IH27" s="38"/>
      <c r="II27" s="38"/>
      <c r="IJ27" s="38"/>
      <c r="IK27" s="38"/>
      <c r="IL27" s="38"/>
      <c r="IM27" s="38"/>
      <c r="IN27" s="39"/>
      <c r="IO27" s="38"/>
      <c r="IP27" s="38"/>
      <c r="IQ27" s="38"/>
      <c r="IR27" s="38"/>
      <c r="IS27" s="38"/>
      <c r="IT27" s="38"/>
      <c r="IU27" s="38"/>
      <c r="IV27" s="38"/>
      <c r="IW27" s="39"/>
      <c r="IX27" s="39"/>
      <c r="IY27" s="88"/>
      <c r="IZ27" s="38"/>
      <c r="JA27" s="38"/>
      <c r="JB27" s="38"/>
      <c r="JC27" s="38"/>
      <c r="JD27" s="38"/>
      <c r="JE27" s="38"/>
      <c r="JF27" s="39"/>
      <c r="JG27" s="38"/>
      <c r="JH27" s="38"/>
      <c r="JI27" s="38"/>
      <c r="JJ27" s="38"/>
      <c r="JK27" s="38"/>
      <c r="JL27" s="38"/>
      <c r="JM27" s="38"/>
      <c r="JN27" s="38"/>
      <c r="JO27" s="39"/>
      <c r="JP27" s="39"/>
      <c r="JQ27" s="88"/>
      <c r="JR27" s="38"/>
      <c r="JS27" s="38"/>
      <c r="JT27" s="38"/>
      <c r="JU27" s="38"/>
      <c r="JV27" s="38"/>
      <c r="JW27" s="38"/>
      <c r="JX27" s="39"/>
      <c r="JY27" s="38"/>
      <c r="JZ27" s="38"/>
      <c r="KA27" s="38"/>
      <c r="KB27" s="38"/>
      <c r="KC27" s="38"/>
      <c r="KD27" s="38"/>
      <c r="KE27" s="38"/>
      <c r="KF27" s="38"/>
      <c r="KG27" s="39"/>
      <c r="KH27" s="39"/>
      <c r="KI27" s="88"/>
      <c r="KJ27" s="38"/>
      <c r="KK27" s="38"/>
      <c r="KL27" s="38"/>
      <c r="KM27" s="38"/>
      <c r="KN27" s="38"/>
      <c r="KO27" s="38"/>
      <c r="KP27" s="39"/>
      <c r="KQ27" s="38"/>
      <c r="KR27" s="38"/>
      <c r="KS27" s="38"/>
      <c r="KT27" s="38"/>
      <c r="KU27" s="38"/>
      <c r="KV27" s="38"/>
      <c r="KW27" s="38"/>
      <c r="KX27" s="38"/>
      <c r="KY27" s="39"/>
      <c r="KZ27" s="39"/>
      <c r="LA27" s="88"/>
      <c r="LB27" s="38"/>
      <c r="LC27" s="38"/>
      <c r="LD27" s="38"/>
      <c r="LE27" s="38"/>
      <c r="LF27" s="38"/>
      <c r="LG27" s="38"/>
      <c r="LH27" s="39"/>
      <c r="LI27" s="38"/>
      <c r="LJ27" s="38"/>
      <c r="LK27" s="38"/>
      <c r="LL27" s="38"/>
      <c r="LM27" s="38"/>
      <c r="LN27" s="38"/>
      <c r="LO27" s="38"/>
      <c r="LP27" s="38"/>
      <c r="LQ27" s="39"/>
      <c r="LR27" s="39"/>
      <c r="LS27" s="88"/>
      <c r="LT27" s="38"/>
      <c r="LU27" s="38"/>
      <c r="LV27" s="38"/>
      <c r="LW27" s="38"/>
      <c r="LX27" s="38"/>
      <c r="LY27" s="38"/>
      <c r="LZ27" s="39"/>
      <c r="MA27" s="38"/>
      <c r="MB27" s="38"/>
      <c r="MC27" s="38"/>
      <c r="MD27" s="38"/>
      <c r="ME27" s="38"/>
      <c r="MF27" s="38"/>
      <c r="MG27" s="38"/>
      <c r="MH27" s="38"/>
      <c r="MI27" s="39"/>
      <c r="MJ27" s="39"/>
      <c r="MK27" s="88"/>
      <c r="ML27" s="38"/>
      <c r="MM27" s="38"/>
      <c r="MN27" s="38"/>
      <c r="MO27" s="38"/>
      <c r="MP27" s="38"/>
      <c r="MQ27" s="38"/>
      <c r="MR27" s="39"/>
      <c r="MS27" s="38"/>
      <c r="MT27" s="38"/>
      <c r="MU27" s="38"/>
      <c r="MV27" s="38"/>
      <c r="MW27" s="38"/>
      <c r="MX27" s="38"/>
      <c r="MY27" s="38"/>
      <c r="MZ27" s="38"/>
      <c r="NA27" s="39"/>
      <c r="NB27" s="39">
        <v>0</v>
      </c>
      <c r="NC27" s="88"/>
      <c r="ND27" s="38"/>
      <c r="NE27" s="38"/>
      <c r="NF27" s="38"/>
      <c r="NG27" s="38"/>
      <c r="NH27" s="38"/>
      <c r="NI27" s="38"/>
      <c r="NJ27" s="39"/>
      <c r="NK27" s="38"/>
      <c r="NL27" s="38"/>
      <c r="NM27" s="38"/>
      <c r="NN27" s="38"/>
      <c r="NO27" s="38"/>
      <c r="NP27" s="38"/>
      <c r="NQ27" s="38"/>
      <c r="NR27" s="38"/>
      <c r="NS27" s="39"/>
      <c r="NT27" s="39"/>
      <c r="NU27" s="88"/>
      <c r="NV27" s="38"/>
      <c r="NW27" s="38"/>
      <c r="NX27" s="38"/>
      <c r="NY27" s="38"/>
      <c r="NZ27" s="38"/>
      <c r="OA27" s="38"/>
      <c r="OB27" s="39"/>
      <c r="OC27" s="38"/>
      <c r="OD27" s="38"/>
      <c r="OE27" s="38"/>
      <c r="OF27" s="38"/>
      <c r="OG27" s="38"/>
      <c r="OH27" s="38"/>
      <c r="OI27" s="38"/>
      <c r="OJ27" s="38"/>
      <c r="OK27" s="39"/>
      <c r="OL27" s="39"/>
      <c r="OM27" s="88"/>
      <c r="ON27" s="38"/>
      <c r="OO27" s="38"/>
      <c r="OP27" s="38"/>
      <c r="OQ27" s="38"/>
      <c r="OR27" s="38"/>
      <c r="OS27" s="38"/>
      <c r="OT27" s="39"/>
      <c r="OU27" s="38"/>
      <c r="OV27" s="38"/>
      <c r="OW27" s="38"/>
      <c r="OX27" s="38"/>
      <c r="OY27" s="38"/>
      <c r="OZ27" s="38"/>
      <c r="PA27" s="38"/>
      <c r="PB27" s="38"/>
      <c r="PC27" s="39"/>
      <c r="PD27" s="39"/>
      <c r="PE27" s="88"/>
      <c r="PF27" s="38"/>
      <c r="PG27" s="38"/>
      <c r="PH27" s="38"/>
      <c r="PI27" s="38"/>
      <c r="PJ27" s="38"/>
      <c r="PK27" s="38"/>
      <c r="PL27" s="39"/>
      <c r="PM27" s="38"/>
      <c r="PN27" s="38"/>
      <c r="PO27" s="38"/>
      <c r="PP27" s="38"/>
      <c r="PQ27" s="38"/>
      <c r="PR27" s="38"/>
      <c r="PS27" s="38"/>
      <c r="PT27" s="38"/>
      <c r="PU27" s="39"/>
      <c r="PV27" s="39"/>
      <c r="PW27" s="88"/>
      <c r="PX27" s="38"/>
      <c r="PY27" s="38"/>
      <c r="PZ27" s="38"/>
      <c r="QA27" s="38"/>
      <c r="QB27" s="38"/>
      <c r="QC27" s="38"/>
      <c r="QD27" s="39"/>
      <c r="QE27" s="38"/>
      <c r="QF27" s="38"/>
      <c r="QG27" s="38"/>
      <c r="QH27" s="38"/>
      <c r="QI27" s="38"/>
      <c r="QJ27" s="38"/>
      <c r="QK27" s="38"/>
      <c r="QL27" s="38"/>
      <c r="QM27" s="39"/>
      <c r="QN27" s="39"/>
      <c r="QO27" s="88"/>
      <c r="QP27" s="38"/>
      <c r="QQ27" s="38"/>
      <c r="QR27" s="38"/>
      <c r="QS27" s="38"/>
      <c r="QT27" s="38"/>
      <c r="QU27" s="38"/>
      <c r="QV27" s="39"/>
      <c r="QW27" s="38"/>
      <c r="QX27" s="38"/>
      <c r="QY27" s="38"/>
      <c r="QZ27" s="38"/>
      <c r="RA27" s="38"/>
      <c r="RB27" s="38"/>
      <c r="RC27" s="38"/>
      <c r="RD27" s="38"/>
      <c r="RE27" s="39"/>
      <c r="RF27" s="39">
        <v>0</v>
      </c>
      <c r="RG27" s="88"/>
      <c r="RH27" s="38"/>
      <c r="RI27" s="38"/>
      <c r="RJ27" s="38"/>
      <c r="RK27" s="38"/>
      <c r="RL27" s="38"/>
      <c r="RM27" s="38"/>
      <c r="RN27" s="39"/>
      <c r="RO27" s="38"/>
      <c r="RP27" s="38"/>
      <c r="RQ27" s="38"/>
      <c r="RR27" s="38"/>
      <c r="RS27" s="38"/>
      <c r="RT27" s="38"/>
      <c r="RU27" s="38"/>
      <c r="RV27" s="38"/>
      <c r="RW27" s="39"/>
      <c r="RX27" s="39">
        <v>0</v>
      </c>
      <c r="RY27" s="88"/>
      <c r="RZ27" s="38"/>
      <c r="SA27" s="38"/>
      <c r="SB27" s="38"/>
      <c r="SC27" s="38"/>
      <c r="SD27" s="38"/>
      <c r="SE27" s="38"/>
      <c r="SF27" s="39"/>
      <c r="SG27" s="38"/>
      <c r="SH27" s="38"/>
      <c r="SI27" s="38"/>
      <c r="SJ27" s="38"/>
      <c r="SK27" s="38"/>
      <c r="SL27" s="38"/>
      <c r="SM27" s="38"/>
      <c r="SN27" s="38"/>
      <c r="SO27" s="39"/>
      <c r="SP27" s="39">
        <v>0</v>
      </c>
      <c r="SQ27" s="88"/>
      <c r="SR27" s="38"/>
      <c r="SS27" s="38"/>
      <c r="ST27" s="38"/>
      <c r="SU27" s="38"/>
      <c r="SV27" s="38"/>
      <c r="SW27" s="38"/>
      <c r="SX27" s="39"/>
      <c r="SY27" s="38"/>
      <c r="SZ27" s="38"/>
      <c r="TA27" s="38"/>
      <c r="TB27" s="38"/>
      <c r="TC27" s="38"/>
      <c r="TD27" s="38"/>
      <c r="TE27" s="38"/>
      <c r="TF27" s="38"/>
      <c r="TG27" s="39"/>
      <c r="TH27" s="39"/>
      <c r="TI27" s="88"/>
      <c r="TJ27" s="38"/>
      <c r="TK27" s="38"/>
      <c r="TL27" s="38"/>
      <c r="TM27" s="38"/>
      <c r="TN27" s="38"/>
      <c r="TO27" s="38"/>
      <c r="TP27" s="39"/>
      <c r="TQ27" s="38"/>
      <c r="TR27" s="38"/>
      <c r="TS27" s="38"/>
      <c r="TT27" s="38"/>
      <c r="TU27" s="38"/>
      <c r="TV27" s="38"/>
      <c r="TW27" s="38"/>
      <c r="TX27" s="38"/>
      <c r="TY27" s="39"/>
      <c r="TZ27" s="39"/>
      <c r="UA27" s="88"/>
      <c r="UB27" s="38"/>
      <c r="UC27" s="38"/>
      <c r="UD27" s="38"/>
      <c r="UE27" s="38"/>
      <c r="UF27" s="38"/>
      <c r="UG27" s="38"/>
      <c r="UH27" s="39"/>
      <c r="UI27" s="38"/>
      <c r="UJ27" s="38"/>
      <c r="UK27" s="38"/>
      <c r="UL27" s="38"/>
      <c r="UM27" s="38"/>
      <c r="UN27" s="38"/>
      <c r="UO27" s="38"/>
      <c r="UP27" s="38"/>
      <c r="UQ27" s="39"/>
      <c r="UR27" s="39"/>
      <c r="US27" s="88"/>
      <c r="UT27" s="38"/>
      <c r="UU27" s="38"/>
      <c r="UV27" s="38"/>
      <c r="UW27" s="38"/>
      <c r="UX27" s="38"/>
      <c r="UY27" s="38"/>
      <c r="UZ27" s="39"/>
      <c r="VA27" s="38"/>
      <c r="VB27" s="38"/>
      <c r="VC27" s="38"/>
      <c r="VD27" s="38"/>
      <c r="VE27" s="38"/>
      <c r="VF27" s="38"/>
      <c r="VG27" s="38"/>
      <c r="VH27" s="38"/>
      <c r="VI27" s="39"/>
      <c r="VJ27" s="39"/>
      <c r="VK27" s="88"/>
      <c r="VL27" s="38"/>
      <c r="VM27" s="38"/>
      <c r="VN27" s="38"/>
      <c r="VO27" s="38"/>
      <c r="VP27" s="38"/>
      <c r="VQ27" s="38"/>
      <c r="VR27" s="39"/>
      <c r="VS27" s="38"/>
      <c r="VT27" s="38"/>
      <c r="VU27" s="38"/>
      <c r="VV27" s="38"/>
      <c r="VW27" s="38"/>
      <c r="VX27" s="38"/>
      <c r="VY27" s="38"/>
      <c r="VZ27" s="38"/>
      <c r="WA27" s="39"/>
      <c r="WB27" s="39"/>
      <c r="WC27" s="88"/>
      <c r="WD27" s="38"/>
      <c r="WE27" s="38"/>
      <c r="WF27" s="38"/>
      <c r="WG27" s="38"/>
      <c r="WH27" s="38"/>
      <c r="WI27" s="38"/>
      <c r="WJ27" s="39"/>
      <c r="WK27" s="38"/>
      <c r="WL27" s="38"/>
      <c r="WM27" s="38"/>
      <c r="WN27" s="38"/>
      <c r="WO27" s="38"/>
      <c r="WP27" s="38"/>
      <c r="WQ27" s="38"/>
      <c r="WR27" s="38"/>
      <c r="WS27" s="39"/>
      <c r="WT27" s="39"/>
      <c r="WU27" s="88"/>
      <c r="WV27" s="38"/>
      <c r="WW27" s="38"/>
      <c r="WX27" s="38"/>
      <c r="WY27" s="38"/>
      <c r="WZ27" s="38"/>
      <c r="XA27" s="38"/>
      <c r="XB27" s="39"/>
      <c r="XC27" s="38"/>
      <c r="XD27" s="38"/>
      <c r="XE27" s="38"/>
      <c r="XF27" s="38"/>
      <c r="XG27" s="38"/>
      <c r="XH27" s="38"/>
      <c r="XI27" s="38"/>
      <c r="XJ27" s="38"/>
      <c r="XK27" s="39"/>
      <c r="XL27" s="39"/>
      <c r="XM27" s="88"/>
      <c r="XN27" s="38"/>
      <c r="XO27" s="38"/>
      <c r="XP27" s="38"/>
      <c r="XQ27" s="38"/>
      <c r="XR27" s="38"/>
      <c r="XS27" s="38"/>
      <c r="XT27" s="39"/>
      <c r="XU27" s="38"/>
      <c r="XV27" s="38"/>
      <c r="XW27" s="38"/>
      <c r="XX27" s="38"/>
      <c r="XY27" s="38"/>
      <c r="XZ27" s="38"/>
      <c r="YA27" s="38"/>
      <c r="YB27" s="38"/>
      <c r="YC27" s="39"/>
      <c r="YD27" s="39"/>
      <c r="YE27" s="88"/>
      <c r="YF27" s="38"/>
      <c r="YG27" s="38"/>
      <c r="YH27" s="38"/>
      <c r="YI27" s="38"/>
      <c r="YJ27" s="38"/>
      <c r="YK27" s="38"/>
      <c r="YL27" s="39"/>
      <c r="YM27" s="38"/>
      <c r="YN27" s="38"/>
      <c r="YO27" s="38"/>
      <c r="YP27" s="38"/>
      <c r="YQ27" s="38"/>
      <c r="YR27" s="38"/>
      <c r="YS27" s="38"/>
      <c r="YT27" s="38"/>
      <c r="YU27" s="39"/>
      <c r="YV27" s="39"/>
      <c r="YW27" s="88"/>
      <c r="YX27" s="38"/>
      <c r="YY27" s="38"/>
      <c r="YZ27" s="38"/>
      <c r="ZA27" s="38"/>
      <c r="ZB27" s="38"/>
      <c r="ZC27" s="38"/>
      <c r="ZD27" s="39"/>
      <c r="ZE27" s="38"/>
      <c r="ZF27" s="38"/>
      <c r="ZG27" s="38"/>
      <c r="ZH27" s="38"/>
      <c r="ZI27" s="38"/>
      <c r="ZJ27" s="38"/>
      <c r="ZK27" s="38"/>
      <c r="ZL27" s="38"/>
      <c r="ZM27" s="39"/>
      <c r="ZN27" s="39"/>
      <c r="ZO27" s="88"/>
      <c r="ZP27" s="38"/>
      <c r="ZQ27" s="38"/>
      <c r="ZR27" s="38"/>
      <c r="ZS27" s="38"/>
      <c r="ZT27" s="38"/>
      <c r="ZU27" s="38"/>
      <c r="ZV27" s="39"/>
      <c r="ZW27" s="38"/>
      <c r="ZX27" s="38"/>
      <c r="ZY27" s="38"/>
      <c r="ZZ27" s="38"/>
      <c r="AAA27" s="38"/>
      <c r="AAB27" s="38"/>
      <c r="AAC27" s="38"/>
      <c r="AAD27" s="38"/>
      <c r="AAE27" s="39"/>
      <c r="AAF27" s="39"/>
      <c r="AAG27" s="88"/>
      <c r="AAH27" s="38"/>
      <c r="AAI27" s="38"/>
      <c r="AAJ27" s="38"/>
      <c r="AAK27" s="38"/>
      <c r="AAL27" s="38"/>
      <c r="AAM27" s="38"/>
      <c r="AAN27" s="39"/>
      <c r="AAO27" s="38"/>
      <c r="AAP27" s="38"/>
      <c r="AAQ27" s="38"/>
      <c r="AAR27" s="38"/>
      <c r="AAS27" s="38"/>
      <c r="AAT27" s="38"/>
      <c r="AAU27" s="38"/>
      <c r="AAV27" s="38"/>
      <c r="AAW27" s="39"/>
      <c r="AAX27" s="39"/>
      <c r="AAY27" s="88"/>
      <c r="AAZ27" s="38"/>
      <c r="ABA27" s="38"/>
      <c r="ABB27" s="38"/>
      <c r="ABC27" s="38"/>
      <c r="ABD27" s="38"/>
      <c r="ABE27" s="38"/>
      <c r="ABF27" s="39"/>
      <c r="ABG27" s="38"/>
      <c r="ABH27" s="38"/>
      <c r="ABI27" s="38"/>
      <c r="ABJ27" s="38"/>
      <c r="ABK27" s="38"/>
      <c r="ABL27" s="38"/>
      <c r="ABM27" s="38"/>
      <c r="ABN27" s="38"/>
      <c r="ABO27" s="39"/>
      <c r="ABP27" s="39"/>
      <c r="ABQ27" s="88"/>
      <c r="ABR27" s="38"/>
      <c r="ABS27" s="38"/>
      <c r="ABT27" s="38"/>
      <c r="ABU27" s="38"/>
      <c r="ABV27" s="38"/>
      <c r="ABW27" s="38"/>
      <c r="ABX27" s="39"/>
      <c r="ABY27" s="38"/>
      <c r="ABZ27" s="38"/>
      <c r="ACA27" s="38"/>
      <c r="ACB27" s="38"/>
      <c r="ACC27" s="38"/>
      <c r="ACD27" s="38"/>
      <c r="ACE27" s="38"/>
      <c r="ACF27" s="38"/>
      <c r="ACG27" s="39"/>
      <c r="ACH27" s="39"/>
      <c r="ACI27" s="88"/>
      <c r="ACJ27" s="38"/>
      <c r="ACK27" s="38"/>
      <c r="ACL27" s="38"/>
      <c r="ACM27" s="38"/>
      <c r="ACN27" s="38"/>
      <c r="ACO27" s="38"/>
      <c r="ACP27" s="39"/>
      <c r="ACQ27" s="38"/>
      <c r="ACR27" s="38"/>
      <c r="ACS27" s="38"/>
      <c r="ACT27" s="38"/>
      <c r="ACU27" s="38"/>
      <c r="ACV27" s="38"/>
      <c r="ACW27" s="38"/>
      <c r="ACX27" s="38"/>
      <c r="ACY27" s="39"/>
      <c r="ACZ27" s="39"/>
      <c r="ADA27" s="88"/>
      <c r="ADB27" s="38"/>
      <c r="ADC27" s="38"/>
      <c r="ADD27" s="38"/>
      <c r="ADE27" s="38"/>
      <c r="ADF27" s="38"/>
      <c r="ADG27" s="38"/>
      <c r="ADH27" s="39"/>
      <c r="ADI27" s="38"/>
      <c r="ADJ27" s="38"/>
      <c r="ADK27" s="38"/>
      <c r="ADL27" s="38"/>
      <c r="ADM27" s="38"/>
      <c r="ADN27" s="38"/>
      <c r="ADO27" s="38"/>
      <c r="ADP27" s="38"/>
      <c r="ADQ27" s="39"/>
      <c r="ADR27" s="39"/>
      <c r="ADS27" s="88"/>
      <c r="ADT27" s="38"/>
      <c r="ADU27" s="38"/>
      <c r="ADV27" s="38"/>
      <c r="ADW27" s="38"/>
      <c r="ADX27" s="38"/>
      <c r="ADY27" s="38"/>
      <c r="ADZ27" s="39"/>
      <c r="AEA27" s="38"/>
      <c r="AEB27" s="38"/>
      <c r="AEC27" s="38"/>
      <c r="AED27" s="38"/>
      <c r="AEE27" s="38"/>
      <c r="AEF27" s="38"/>
      <c r="AEG27" s="38"/>
      <c r="AEH27" s="38"/>
      <c r="AEI27" s="39"/>
      <c r="AEJ27" s="39"/>
      <c r="AEK27" s="88"/>
      <c r="AEL27" s="38"/>
      <c r="AEM27" s="38"/>
      <c r="AEN27" s="38"/>
      <c r="AEO27" s="38"/>
      <c r="AEP27" s="38"/>
      <c r="AEQ27" s="38"/>
      <c r="AER27" s="39"/>
      <c r="AES27" s="38"/>
      <c r="AET27" s="38"/>
      <c r="AEU27" s="38"/>
      <c r="AEV27" s="38"/>
      <c r="AEW27" s="38"/>
      <c r="AEX27" s="38"/>
      <c r="AEY27" s="38"/>
      <c r="AEZ27" s="38"/>
      <c r="AFA27" s="39"/>
      <c r="AFB27" s="39"/>
      <c r="AFC27" s="88"/>
      <c r="AFD27" s="38"/>
      <c r="AFE27" s="38"/>
      <c r="AFF27" s="38"/>
      <c r="AFG27" s="38"/>
      <c r="AFH27" s="38"/>
      <c r="AFI27" s="38"/>
      <c r="AFJ27" s="39"/>
      <c r="AFK27" s="38"/>
      <c r="AFL27" s="38"/>
      <c r="AFM27" s="38"/>
      <c r="AFN27" s="38"/>
      <c r="AFO27" s="38"/>
      <c r="AFP27" s="38"/>
      <c r="AFQ27" s="38"/>
      <c r="AFR27" s="38"/>
      <c r="AFS27" s="39"/>
      <c r="AFT27" s="39"/>
      <c r="AFU27" s="88"/>
      <c r="AFV27" s="38"/>
      <c r="AFW27" s="38"/>
      <c r="AFX27" s="38"/>
      <c r="AFY27" s="38"/>
      <c r="AFZ27" s="38"/>
      <c r="AGA27" s="38"/>
      <c r="AGB27" s="39"/>
      <c r="AGC27" s="38"/>
      <c r="AGD27" s="38"/>
      <c r="AGE27" s="38"/>
      <c r="AGF27" s="38"/>
      <c r="AGG27" s="38"/>
      <c r="AGH27" s="38"/>
      <c r="AGI27" s="38"/>
      <c r="AGJ27" s="38"/>
      <c r="AGK27" s="39"/>
      <c r="AGL27" s="39"/>
      <c r="AGM27" s="88"/>
      <c r="AGN27" s="38"/>
      <c r="AGO27" s="38"/>
      <c r="AGP27" s="38"/>
      <c r="AGQ27" s="38"/>
      <c r="AGR27" s="38"/>
      <c r="AGS27" s="38"/>
      <c r="AGT27" s="39"/>
      <c r="AGU27" s="38"/>
      <c r="AGV27" s="38"/>
      <c r="AGW27" s="38"/>
      <c r="AGX27" s="38"/>
      <c r="AGY27" s="38"/>
      <c r="AGZ27" s="38"/>
      <c r="AHA27" s="38"/>
      <c r="AHB27" s="38"/>
      <c r="AHC27" s="39"/>
      <c r="AHD27" s="39"/>
      <c r="AHE27" s="88"/>
      <c r="AHF27" s="38"/>
      <c r="AHG27" s="38"/>
      <c r="AHH27" s="38"/>
      <c r="AHI27" s="38"/>
      <c r="AHJ27" s="38"/>
      <c r="AHK27" s="38"/>
      <c r="AHL27" s="39"/>
      <c r="AHM27" s="38"/>
      <c r="AHN27" s="38"/>
      <c r="AHO27" s="38"/>
      <c r="AHP27" s="38"/>
      <c r="AHQ27" s="38"/>
      <c r="AHR27" s="38"/>
      <c r="AHS27" s="38"/>
      <c r="AHT27" s="38"/>
      <c r="AHU27" s="39"/>
      <c r="AHV27" s="39"/>
      <c r="AHW27" s="88"/>
      <c r="AHX27" s="38"/>
      <c r="AHY27" s="38"/>
      <c r="AHZ27" s="38"/>
      <c r="AIA27" s="38"/>
      <c r="AIB27" s="38"/>
      <c r="AIC27" s="38"/>
      <c r="AID27" s="39"/>
      <c r="AIE27" s="38"/>
      <c r="AIF27" s="38"/>
      <c r="AIG27" s="38"/>
      <c r="AIH27" s="38"/>
      <c r="AII27" s="38"/>
      <c r="AIJ27" s="38"/>
      <c r="AIK27" s="38"/>
      <c r="AIL27" s="38"/>
      <c r="AIM27" s="39"/>
      <c r="AIN27" s="39"/>
      <c r="AIO27" s="88"/>
      <c r="AIP27" s="38"/>
      <c r="AIQ27" s="38"/>
      <c r="AIR27" s="38"/>
      <c r="AIS27" s="38"/>
      <c r="AIT27" s="38"/>
      <c r="AIU27" s="38"/>
      <c r="AIV27" s="39"/>
      <c r="AIW27" s="38"/>
      <c r="AIX27" s="38"/>
      <c r="AIY27" s="38"/>
      <c r="AIZ27" s="38"/>
      <c r="AJA27" s="38"/>
      <c r="AJB27" s="38"/>
      <c r="AJC27" s="38"/>
      <c r="AJD27" s="38"/>
      <c r="AJE27" s="39"/>
      <c r="AJF27" s="39"/>
      <c r="AJG27" s="88"/>
      <c r="AJH27" s="38"/>
      <c r="AJI27" s="38"/>
      <c r="AJJ27" s="38"/>
      <c r="AJK27" s="38"/>
      <c r="AJL27" s="38"/>
      <c r="AJM27" s="38"/>
      <c r="AJN27" s="39"/>
      <c r="AJO27" s="38"/>
      <c r="AJP27" s="38"/>
      <c r="AJQ27" s="38"/>
      <c r="AJR27" s="38"/>
      <c r="AJS27" s="38"/>
      <c r="AJT27" s="38"/>
      <c r="AJU27" s="38"/>
      <c r="AJV27" s="38"/>
      <c r="AJW27" s="39"/>
      <c r="AJX27" s="39"/>
      <c r="AJY27" s="88"/>
      <c r="AJZ27" s="38"/>
      <c r="AKA27" s="38"/>
      <c r="AKB27" s="38"/>
      <c r="AKC27" s="38"/>
      <c r="AKD27" s="38"/>
      <c r="AKE27" s="38"/>
      <c r="AKF27" s="39"/>
      <c r="AKG27" s="38"/>
      <c r="AKH27" s="38"/>
      <c r="AKI27" s="38"/>
      <c r="AKJ27" s="38"/>
      <c r="AKK27" s="38"/>
      <c r="AKL27" s="38"/>
      <c r="AKM27" s="38"/>
      <c r="AKN27" s="38"/>
      <c r="AKO27" s="39"/>
      <c r="AKP27" s="39"/>
      <c r="AKQ27" s="88"/>
      <c r="AKR27" s="38"/>
      <c r="AKS27" s="38"/>
      <c r="AKT27" s="38"/>
      <c r="AKU27" s="38"/>
      <c r="AKV27" s="38"/>
      <c r="AKW27" s="38"/>
      <c r="AKX27" s="39"/>
      <c r="AKY27" s="38"/>
      <c r="AKZ27" s="38"/>
      <c r="ALA27" s="38"/>
      <c r="ALB27" s="38"/>
      <c r="ALC27" s="38"/>
      <c r="ALD27" s="38"/>
      <c r="ALE27" s="38"/>
      <c r="ALF27" s="38"/>
      <c r="ALG27" s="39"/>
      <c r="ALH27" s="39"/>
      <c r="ALI27" s="88"/>
      <c r="ALJ27" s="38"/>
      <c r="ALK27" s="38"/>
      <c r="ALL27" s="38"/>
      <c r="ALM27" s="38"/>
      <c r="ALN27" s="38"/>
      <c r="ALO27" s="38"/>
      <c r="ALP27" s="39"/>
      <c r="ALQ27" s="38"/>
      <c r="ALR27" s="38"/>
      <c r="ALS27" s="38"/>
      <c r="ALT27" s="38"/>
      <c r="ALU27" s="38"/>
      <c r="ALV27" s="38"/>
      <c r="ALW27" s="38"/>
      <c r="ALX27" s="38"/>
      <c r="ALY27" s="39"/>
      <c r="ALZ27" s="39"/>
      <c r="AMA27" s="88"/>
      <c r="AMB27" s="38"/>
      <c r="AMC27" s="38"/>
      <c r="AMD27" s="38"/>
      <c r="AME27" s="38"/>
      <c r="AMF27" s="38"/>
      <c r="AMG27" s="38"/>
      <c r="AMH27" s="39"/>
      <c r="AMI27" s="38"/>
      <c r="AMJ27" s="38"/>
      <c r="AMK27" s="38"/>
      <c r="AML27" s="38"/>
      <c r="AMM27" s="38"/>
      <c r="AMN27" s="38"/>
      <c r="AMO27" s="38"/>
      <c r="AMP27" s="38"/>
      <c r="AMQ27" s="39"/>
      <c r="AMR27" s="39"/>
      <c r="AMS27" s="88"/>
      <c r="AMT27" s="38"/>
      <c r="AMU27" s="38"/>
      <c r="AMV27" s="38"/>
      <c r="AMW27" s="38"/>
      <c r="AMX27" s="38"/>
      <c r="AMY27" s="38"/>
      <c r="AMZ27" s="39"/>
      <c r="ANA27" s="38"/>
      <c r="ANB27" s="38"/>
      <c r="ANC27" s="38"/>
      <c r="AND27" s="38"/>
      <c r="ANE27" s="38"/>
      <c r="ANF27" s="38"/>
      <c r="ANG27" s="38"/>
      <c r="ANH27" s="38"/>
      <c r="ANI27" s="39"/>
      <c r="ANJ27" s="39"/>
      <c r="ANK27" s="88"/>
    </row>
    <row r="28" spans="1:1051" x14ac:dyDescent="0.25">
      <c r="A28" s="8" t="s">
        <v>40</v>
      </c>
      <c r="B28" s="11" t="s">
        <v>41</v>
      </c>
      <c r="C28" s="13" t="s">
        <v>42</v>
      </c>
      <c r="F28" s="39"/>
      <c r="G28" s="38"/>
      <c r="H28" s="38"/>
      <c r="I28" s="38">
        <v>24838500</v>
      </c>
      <c r="J28" s="38">
        <v>23596500</v>
      </c>
      <c r="K28" s="38">
        <v>1242000</v>
      </c>
      <c r="L28" s="38">
        <v>23596500</v>
      </c>
      <c r="M28" s="38"/>
      <c r="N28" s="39"/>
      <c r="O28" s="38">
        <v>24838500</v>
      </c>
      <c r="P28" s="38">
        <v>23596500</v>
      </c>
      <c r="Q28" s="38"/>
      <c r="R28" s="38">
        <v>1242000</v>
      </c>
      <c r="S28" s="38">
        <v>5.0003000000000002</v>
      </c>
      <c r="T28" s="38"/>
      <c r="U28" s="38"/>
      <c r="V28" s="38">
        <v>23596500</v>
      </c>
      <c r="W28" s="39"/>
      <c r="X28" s="39">
        <v>23596500</v>
      </c>
      <c r="Y28" s="88">
        <v>23596500</v>
      </c>
      <c r="Z28" s="38"/>
      <c r="AA28" s="38">
        <v>290867685</v>
      </c>
      <c r="AB28" s="38">
        <v>276324300</v>
      </c>
      <c r="AC28" s="38">
        <v>14543385</v>
      </c>
      <c r="AD28" s="38">
        <v>276324300</v>
      </c>
      <c r="AE28" s="38"/>
      <c r="AF28" s="39"/>
      <c r="AG28" s="38">
        <v>290867685</v>
      </c>
      <c r="AH28" s="38">
        <v>276324300</v>
      </c>
      <c r="AI28" s="38"/>
      <c r="AJ28" s="38">
        <v>14543385</v>
      </c>
      <c r="AK28" s="38">
        <v>5</v>
      </c>
      <c r="AL28" s="38"/>
      <c r="AM28" s="38"/>
      <c r="AN28" s="38">
        <v>276324300</v>
      </c>
      <c r="AO28" s="39"/>
      <c r="AP28" s="39">
        <v>276324300</v>
      </c>
      <c r="AQ28" s="88">
        <v>276324300</v>
      </c>
      <c r="AR28" s="38"/>
      <c r="AS28" s="38">
        <v>301378948</v>
      </c>
      <c r="AT28" s="38">
        <v>286310000</v>
      </c>
      <c r="AU28" s="38">
        <v>15068948</v>
      </c>
      <c r="AV28" s="38">
        <v>286310000</v>
      </c>
      <c r="AW28" s="38">
        <v>1182567</v>
      </c>
      <c r="AX28" s="39"/>
      <c r="AY28" s="38">
        <v>301378948</v>
      </c>
      <c r="AZ28" s="38">
        <v>286310000</v>
      </c>
      <c r="BA28" s="38"/>
      <c r="BB28" s="38">
        <v>15068948</v>
      </c>
      <c r="BC28" s="38">
        <v>5</v>
      </c>
      <c r="BD28" s="38">
        <v>1182567</v>
      </c>
      <c r="BE28" s="38"/>
      <c r="BF28" s="38">
        <v>286310000</v>
      </c>
      <c r="BG28" s="39"/>
      <c r="BH28" s="39">
        <v>286310000</v>
      </c>
      <c r="BI28" s="88">
        <v>286310000</v>
      </c>
      <c r="BJ28" s="38"/>
      <c r="BK28" s="38">
        <v>815885053</v>
      </c>
      <c r="BL28" s="38">
        <v>775090800</v>
      </c>
      <c r="BM28" s="38">
        <v>40794253</v>
      </c>
      <c r="BN28" s="38">
        <v>775090800</v>
      </c>
      <c r="BO28" s="38"/>
      <c r="BP28" s="39"/>
      <c r="BQ28" s="38">
        <v>815885053</v>
      </c>
      <c r="BR28" s="38">
        <v>775090800</v>
      </c>
      <c r="BS28" s="38"/>
      <c r="BT28" s="38">
        <v>40794253</v>
      </c>
      <c r="BU28" s="38">
        <v>5</v>
      </c>
      <c r="BV28" s="38"/>
      <c r="BW28" s="38"/>
      <c r="BX28" s="38">
        <v>775090800</v>
      </c>
      <c r="BY28" s="39"/>
      <c r="BZ28" s="39">
        <v>775090800</v>
      </c>
      <c r="CA28" s="88">
        <v>775090800</v>
      </c>
      <c r="CB28" s="38"/>
      <c r="CC28" s="38"/>
      <c r="CD28" s="38"/>
      <c r="CE28" s="38"/>
      <c r="CF28" s="38"/>
      <c r="CG28" s="38"/>
      <c r="CH28" s="39"/>
      <c r="CI28" s="38"/>
      <c r="CJ28" s="38"/>
      <c r="CK28" s="38"/>
      <c r="CL28" s="38"/>
      <c r="CM28" s="38"/>
      <c r="CN28" s="38"/>
      <c r="CO28" s="38"/>
      <c r="CP28" s="38"/>
      <c r="CQ28" s="39"/>
      <c r="CR28" s="39"/>
      <c r="CS28" s="88"/>
      <c r="CT28" s="38"/>
      <c r="CU28" s="38">
        <v>10908200</v>
      </c>
      <c r="CV28" s="38">
        <v>10362200</v>
      </c>
      <c r="CW28" s="38">
        <v>546000</v>
      </c>
      <c r="CX28" s="38">
        <v>10362200</v>
      </c>
      <c r="CY28" s="38"/>
      <c r="CZ28" s="39"/>
      <c r="DA28" s="38">
        <v>10908200</v>
      </c>
      <c r="DB28" s="38">
        <v>10362200</v>
      </c>
      <c r="DC28" s="38"/>
      <c r="DD28" s="38">
        <v>546000</v>
      </c>
      <c r="DE28" s="38">
        <v>5.0054100000000004</v>
      </c>
      <c r="DF28" s="38"/>
      <c r="DG28" s="38"/>
      <c r="DH28" s="38">
        <v>10362200</v>
      </c>
      <c r="DI28" s="39"/>
      <c r="DJ28" s="39">
        <v>10362200</v>
      </c>
      <c r="DK28" s="88">
        <v>10362200</v>
      </c>
      <c r="DL28" s="38"/>
      <c r="DM28" s="38">
        <v>24922737</v>
      </c>
      <c r="DN28" s="38">
        <v>23676600</v>
      </c>
      <c r="DO28" s="38">
        <v>1246137</v>
      </c>
      <c r="DP28" s="38">
        <v>23676600</v>
      </c>
      <c r="DQ28" s="38"/>
      <c r="DR28" s="39"/>
      <c r="DS28" s="38">
        <v>24922737</v>
      </c>
      <c r="DT28" s="38">
        <v>23676600</v>
      </c>
      <c r="DU28" s="38"/>
      <c r="DV28" s="38">
        <v>1246137</v>
      </c>
      <c r="DW28" s="38">
        <v>5</v>
      </c>
      <c r="DX28" s="38"/>
      <c r="DY28" s="38"/>
      <c r="DZ28" s="38">
        <v>23676600</v>
      </c>
      <c r="EA28" s="39"/>
      <c r="EB28" s="39">
        <v>23676600</v>
      </c>
      <c r="EC28" s="88">
        <v>23676600</v>
      </c>
      <c r="ED28" s="38"/>
      <c r="EE28" s="38">
        <v>3790800</v>
      </c>
      <c r="EF28" s="38">
        <v>3350000</v>
      </c>
      <c r="EG28" s="38">
        <v>440800</v>
      </c>
      <c r="EH28" s="38">
        <v>3350000</v>
      </c>
      <c r="EI28" s="38"/>
      <c r="EJ28" s="39"/>
      <c r="EK28" s="38">
        <v>3790800</v>
      </c>
      <c r="EL28" s="38">
        <v>3350000</v>
      </c>
      <c r="EM28" s="38"/>
      <c r="EN28" s="38">
        <v>440800</v>
      </c>
      <c r="EO28" s="38">
        <v>11.62815</v>
      </c>
      <c r="EP28" s="38"/>
      <c r="EQ28" s="38"/>
      <c r="ER28" s="38">
        <v>3350000</v>
      </c>
      <c r="ES28" s="39"/>
      <c r="ET28" s="39">
        <v>3350000</v>
      </c>
      <c r="EU28" s="88">
        <v>3350000</v>
      </c>
      <c r="EV28" s="38"/>
      <c r="EW28" s="38">
        <v>11858800</v>
      </c>
      <c r="EX28" s="38">
        <v>11265800</v>
      </c>
      <c r="EY28" s="38">
        <v>593000</v>
      </c>
      <c r="EZ28" s="38">
        <v>11265800</v>
      </c>
      <c r="FA28" s="38"/>
      <c r="FB28" s="39"/>
      <c r="FC28" s="38">
        <v>11858800</v>
      </c>
      <c r="FD28" s="38">
        <v>11265800</v>
      </c>
      <c r="FE28" s="38"/>
      <c r="FF28" s="38">
        <v>593000</v>
      </c>
      <c r="FG28" s="38">
        <v>5.0005100000000002</v>
      </c>
      <c r="FH28" s="38"/>
      <c r="FI28" s="38"/>
      <c r="FJ28" s="38">
        <v>11265800</v>
      </c>
      <c r="FK28" s="39"/>
      <c r="FL28" s="39">
        <v>11265800</v>
      </c>
      <c r="FM28" s="88">
        <v>11265800</v>
      </c>
      <c r="FN28" s="38"/>
      <c r="FO28" s="38"/>
      <c r="FP28" s="38"/>
      <c r="FQ28" s="38"/>
      <c r="FR28" s="38"/>
      <c r="FS28" s="38"/>
      <c r="FT28" s="39"/>
      <c r="FU28" s="38"/>
      <c r="FV28" s="38"/>
      <c r="FW28" s="38"/>
      <c r="FX28" s="38"/>
      <c r="FY28" s="38"/>
      <c r="FZ28" s="38"/>
      <c r="GA28" s="38"/>
      <c r="GB28" s="38"/>
      <c r="GC28" s="39"/>
      <c r="GD28" s="39"/>
      <c r="GE28" s="88"/>
      <c r="GF28" s="38"/>
      <c r="GG28" s="38"/>
      <c r="GH28" s="38"/>
      <c r="GI28" s="38"/>
      <c r="GJ28" s="38"/>
      <c r="GK28" s="38"/>
      <c r="GL28" s="39"/>
      <c r="GM28" s="38"/>
      <c r="GN28" s="38"/>
      <c r="GO28" s="38"/>
      <c r="GP28" s="38"/>
      <c r="GQ28" s="38"/>
      <c r="GR28" s="38"/>
      <c r="GS28" s="38"/>
      <c r="GT28" s="38"/>
      <c r="GU28" s="39"/>
      <c r="GV28" s="39"/>
      <c r="GW28" s="88"/>
      <c r="GX28" s="38"/>
      <c r="GY28" s="38">
        <v>36285264</v>
      </c>
      <c r="GZ28" s="38">
        <v>34471000</v>
      </c>
      <c r="HA28" s="38">
        <v>1814264</v>
      </c>
      <c r="HB28" s="38">
        <v>34471000</v>
      </c>
      <c r="HC28" s="38"/>
      <c r="HD28" s="39"/>
      <c r="HE28" s="38">
        <v>36285264</v>
      </c>
      <c r="HF28" s="38">
        <v>34471000</v>
      </c>
      <c r="HG28" s="38"/>
      <c r="HH28" s="38">
        <v>1814264</v>
      </c>
      <c r="HI28" s="38">
        <v>5</v>
      </c>
      <c r="HJ28" s="38"/>
      <c r="HK28" s="38"/>
      <c r="HL28" s="38">
        <v>34471000</v>
      </c>
      <c r="HM28" s="39"/>
      <c r="HN28" s="39">
        <v>34471000</v>
      </c>
      <c r="HO28" s="88">
        <v>34471000</v>
      </c>
      <c r="HP28" s="38"/>
      <c r="HQ28" s="38"/>
      <c r="HR28" s="38"/>
      <c r="HS28" s="38"/>
      <c r="HT28" s="38"/>
      <c r="HU28" s="38"/>
      <c r="HV28" s="39"/>
      <c r="HW28" s="38"/>
      <c r="HX28" s="38"/>
      <c r="HY28" s="38"/>
      <c r="HZ28" s="38"/>
      <c r="IA28" s="38"/>
      <c r="IB28" s="38"/>
      <c r="IC28" s="38"/>
      <c r="ID28" s="38"/>
      <c r="IE28" s="39"/>
      <c r="IF28" s="39"/>
      <c r="IG28" s="88"/>
      <c r="IH28" s="38"/>
      <c r="II28" s="38"/>
      <c r="IJ28" s="38"/>
      <c r="IK28" s="38"/>
      <c r="IL28" s="38"/>
      <c r="IM28" s="38"/>
      <c r="IN28" s="39"/>
      <c r="IO28" s="38"/>
      <c r="IP28" s="38"/>
      <c r="IQ28" s="38"/>
      <c r="IR28" s="38"/>
      <c r="IS28" s="38"/>
      <c r="IT28" s="38"/>
      <c r="IU28" s="38"/>
      <c r="IV28" s="38"/>
      <c r="IW28" s="39"/>
      <c r="IX28" s="39"/>
      <c r="IY28" s="88"/>
      <c r="IZ28" s="38"/>
      <c r="JA28" s="38">
        <v>28701264</v>
      </c>
      <c r="JB28" s="38">
        <v>27266200</v>
      </c>
      <c r="JC28" s="38">
        <v>1435064</v>
      </c>
      <c r="JD28" s="38">
        <v>27266200</v>
      </c>
      <c r="JE28" s="38"/>
      <c r="JF28" s="39"/>
      <c r="JG28" s="38">
        <v>28701264</v>
      </c>
      <c r="JH28" s="38">
        <v>27266200</v>
      </c>
      <c r="JI28" s="38"/>
      <c r="JJ28" s="38">
        <v>1435064</v>
      </c>
      <c r="JK28" s="38">
        <v>5</v>
      </c>
      <c r="JL28" s="38"/>
      <c r="JM28" s="38"/>
      <c r="JN28" s="38">
        <v>27266200</v>
      </c>
      <c r="JO28" s="39"/>
      <c r="JP28" s="39">
        <v>27266200</v>
      </c>
      <c r="JQ28" s="88">
        <v>27266200</v>
      </c>
      <c r="JR28" s="38"/>
      <c r="JS28" s="38">
        <v>130618385</v>
      </c>
      <c r="JT28" s="38">
        <v>123882600</v>
      </c>
      <c r="JU28" s="38">
        <v>6735785</v>
      </c>
      <c r="JV28" s="38">
        <v>123882600</v>
      </c>
      <c r="JW28" s="38">
        <v>64093</v>
      </c>
      <c r="JX28" s="39"/>
      <c r="JY28" s="38">
        <v>130618385</v>
      </c>
      <c r="JZ28" s="38">
        <v>123882600</v>
      </c>
      <c r="KA28" s="38"/>
      <c r="KB28" s="38">
        <v>6735785</v>
      </c>
      <c r="KC28" s="38">
        <v>5.1568399999999999</v>
      </c>
      <c r="KD28" s="38">
        <v>64093</v>
      </c>
      <c r="KE28" s="38"/>
      <c r="KF28" s="38">
        <v>123882600</v>
      </c>
      <c r="KG28" s="39"/>
      <c r="KH28" s="39">
        <v>123882600</v>
      </c>
      <c r="KI28" s="88">
        <v>123882600</v>
      </c>
      <c r="KJ28" s="38"/>
      <c r="KK28" s="38"/>
      <c r="KL28" s="38"/>
      <c r="KM28" s="38"/>
      <c r="KN28" s="38"/>
      <c r="KO28" s="38"/>
      <c r="KP28" s="39"/>
      <c r="KQ28" s="38"/>
      <c r="KR28" s="38"/>
      <c r="KS28" s="38"/>
      <c r="KT28" s="38"/>
      <c r="KU28" s="38"/>
      <c r="KV28" s="38"/>
      <c r="KW28" s="38"/>
      <c r="KX28" s="38"/>
      <c r="KY28" s="39"/>
      <c r="KZ28" s="39"/>
      <c r="LA28" s="88"/>
      <c r="LB28" s="38"/>
      <c r="LC28" s="38"/>
      <c r="LD28" s="38"/>
      <c r="LE28" s="38"/>
      <c r="LF28" s="38"/>
      <c r="LG28" s="38"/>
      <c r="LH28" s="39"/>
      <c r="LI28" s="38"/>
      <c r="LJ28" s="38"/>
      <c r="LK28" s="38"/>
      <c r="LL28" s="38"/>
      <c r="LM28" s="38"/>
      <c r="LN28" s="38"/>
      <c r="LO28" s="38"/>
      <c r="LP28" s="38"/>
      <c r="LQ28" s="39"/>
      <c r="LR28" s="39"/>
      <c r="LS28" s="88"/>
      <c r="LT28" s="38"/>
      <c r="LU28" s="38"/>
      <c r="LV28" s="38"/>
      <c r="LW28" s="38"/>
      <c r="LX28" s="38"/>
      <c r="LY28" s="38"/>
      <c r="LZ28" s="39"/>
      <c r="MA28" s="38"/>
      <c r="MB28" s="38"/>
      <c r="MC28" s="38"/>
      <c r="MD28" s="38"/>
      <c r="ME28" s="38"/>
      <c r="MF28" s="38"/>
      <c r="MG28" s="38"/>
      <c r="MH28" s="38"/>
      <c r="MI28" s="39"/>
      <c r="MJ28" s="39"/>
      <c r="MK28" s="88"/>
      <c r="ML28" s="38"/>
      <c r="MM28" s="38">
        <v>32648000</v>
      </c>
      <c r="MN28" s="38">
        <v>31015600</v>
      </c>
      <c r="MO28" s="38">
        <v>1632400</v>
      </c>
      <c r="MP28" s="38">
        <v>31015600</v>
      </c>
      <c r="MQ28" s="38"/>
      <c r="MR28" s="39"/>
      <c r="MS28" s="38">
        <v>32648000</v>
      </c>
      <c r="MT28" s="38">
        <v>31015600</v>
      </c>
      <c r="MU28" s="38"/>
      <c r="MV28" s="38">
        <v>1632400</v>
      </c>
      <c r="MW28" s="38">
        <v>5</v>
      </c>
      <c r="MX28" s="38"/>
      <c r="MY28" s="38"/>
      <c r="MZ28" s="38">
        <v>31015600</v>
      </c>
      <c r="NA28" s="39"/>
      <c r="NB28" s="39">
        <v>31015600</v>
      </c>
      <c r="NC28" s="88">
        <v>31015600</v>
      </c>
      <c r="ND28" s="38"/>
      <c r="NE28" s="38"/>
      <c r="NF28" s="38"/>
      <c r="NG28" s="38"/>
      <c r="NH28" s="38"/>
      <c r="NI28" s="38"/>
      <c r="NJ28" s="39"/>
      <c r="NK28" s="38"/>
      <c r="NL28" s="38"/>
      <c r="NM28" s="38"/>
      <c r="NN28" s="38"/>
      <c r="NO28" s="38"/>
      <c r="NP28" s="38"/>
      <c r="NQ28" s="38"/>
      <c r="NR28" s="38"/>
      <c r="NS28" s="39"/>
      <c r="NT28" s="39"/>
      <c r="NU28" s="88"/>
      <c r="NV28" s="38"/>
      <c r="NW28" s="38"/>
      <c r="NX28" s="38"/>
      <c r="NY28" s="38"/>
      <c r="NZ28" s="38"/>
      <c r="OA28" s="38"/>
      <c r="OB28" s="39"/>
      <c r="OC28" s="38"/>
      <c r="OD28" s="38"/>
      <c r="OE28" s="38"/>
      <c r="OF28" s="38"/>
      <c r="OG28" s="38"/>
      <c r="OH28" s="38"/>
      <c r="OI28" s="38"/>
      <c r="OJ28" s="38"/>
      <c r="OK28" s="39"/>
      <c r="OL28" s="39"/>
      <c r="OM28" s="88"/>
      <c r="ON28" s="38"/>
      <c r="OO28" s="38">
        <v>1624843</v>
      </c>
      <c r="OP28" s="38">
        <v>1543600</v>
      </c>
      <c r="OQ28" s="38">
        <v>81243</v>
      </c>
      <c r="OR28" s="38">
        <v>1543600</v>
      </c>
      <c r="OS28" s="38"/>
      <c r="OT28" s="39"/>
      <c r="OU28" s="38">
        <v>1624843</v>
      </c>
      <c r="OV28" s="38">
        <v>1543600</v>
      </c>
      <c r="OW28" s="38"/>
      <c r="OX28" s="38">
        <v>81243</v>
      </c>
      <c r="OY28" s="38">
        <v>5.0000499999999999</v>
      </c>
      <c r="OZ28" s="38"/>
      <c r="PA28" s="38"/>
      <c r="PB28" s="38">
        <v>1543600</v>
      </c>
      <c r="PC28" s="39"/>
      <c r="PD28" s="39">
        <v>1543600</v>
      </c>
      <c r="PE28" s="88">
        <v>1543600</v>
      </c>
      <c r="PF28" s="38"/>
      <c r="PG28" s="38"/>
      <c r="PH28" s="38"/>
      <c r="PI28" s="38"/>
      <c r="PJ28" s="38"/>
      <c r="PK28" s="38"/>
      <c r="PL28" s="39"/>
      <c r="PM28" s="38"/>
      <c r="PN28" s="38"/>
      <c r="PO28" s="38"/>
      <c r="PP28" s="38"/>
      <c r="PQ28" s="38"/>
      <c r="PR28" s="38"/>
      <c r="PS28" s="38"/>
      <c r="PT28" s="38"/>
      <c r="PU28" s="39"/>
      <c r="PV28" s="39"/>
      <c r="PW28" s="88"/>
      <c r="PX28" s="38"/>
      <c r="PY28" s="38"/>
      <c r="PZ28" s="38"/>
      <c r="QA28" s="38"/>
      <c r="QB28" s="38"/>
      <c r="QC28" s="38"/>
      <c r="QD28" s="39"/>
      <c r="QE28" s="38"/>
      <c r="QF28" s="38"/>
      <c r="QG28" s="38"/>
      <c r="QH28" s="38"/>
      <c r="QI28" s="38"/>
      <c r="QJ28" s="38"/>
      <c r="QK28" s="38"/>
      <c r="QL28" s="38"/>
      <c r="QM28" s="39"/>
      <c r="QN28" s="39"/>
      <c r="QO28" s="88"/>
      <c r="QP28" s="38"/>
      <c r="QQ28" s="38">
        <v>421005158</v>
      </c>
      <c r="QR28" s="38">
        <v>399954900</v>
      </c>
      <c r="QS28" s="38">
        <v>21050258</v>
      </c>
      <c r="QT28" s="38">
        <v>399954900</v>
      </c>
      <c r="QU28" s="38"/>
      <c r="QV28" s="39"/>
      <c r="QW28" s="38">
        <v>421005158</v>
      </c>
      <c r="QX28" s="38">
        <v>399954900</v>
      </c>
      <c r="QY28" s="38"/>
      <c r="QZ28" s="38">
        <v>21050258</v>
      </c>
      <c r="RA28" s="38">
        <v>5</v>
      </c>
      <c r="RB28" s="38"/>
      <c r="RC28" s="38"/>
      <c r="RD28" s="38">
        <v>399954900</v>
      </c>
      <c r="RE28" s="39"/>
      <c r="RF28" s="39">
        <v>399954900</v>
      </c>
      <c r="RG28" s="88">
        <v>399954900</v>
      </c>
      <c r="RH28" s="38"/>
      <c r="RI28" s="38">
        <v>97166527</v>
      </c>
      <c r="RJ28" s="38">
        <v>92308200</v>
      </c>
      <c r="RK28" s="38">
        <v>4858327</v>
      </c>
      <c r="RL28" s="38">
        <v>92308200</v>
      </c>
      <c r="RM28" s="38">
        <v>5</v>
      </c>
      <c r="RN28" s="39"/>
      <c r="RO28" s="38">
        <v>97166527</v>
      </c>
      <c r="RP28" s="38">
        <v>92308200</v>
      </c>
      <c r="RQ28" s="38"/>
      <c r="RR28" s="38">
        <v>4858327</v>
      </c>
      <c r="RS28" s="38">
        <v>5</v>
      </c>
      <c r="RT28" s="38">
        <v>5</v>
      </c>
      <c r="RU28" s="38"/>
      <c r="RV28" s="38">
        <v>92308200</v>
      </c>
      <c r="RW28" s="39"/>
      <c r="RX28" s="39">
        <v>92308200</v>
      </c>
      <c r="RY28" s="88">
        <v>92308200</v>
      </c>
      <c r="RZ28" s="38"/>
      <c r="SA28" s="38">
        <v>5064632</v>
      </c>
      <c r="SB28" s="38">
        <v>4811400</v>
      </c>
      <c r="SC28" s="38">
        <v>253232</v>
      </c>
      <c r="SD28" s="38">
        <v>4811400</v>
      </c>
      <c r="SE28" s="38"/>
      <c r="SF28" s="39"/>
      <c r="SG28" s="38">
        <v>5064632</v>
      </c>
      <c r="SH28" s="38">
        <v>4811400</v>
      </c>
      <c r="SI28" s="38"/>
      <c r="SJ28" s="38">
        <v>253232</v>
      </c>
      <c r="SK28" s="38">
        <v>5.0000099999999996</v>
      </c>
      <c r="SL28" s="38"/>
      <c r="SM28" s="38"/>
      <c r="SN28" s="38">
        <v>4811400</v>
      </c>
      <c r="SO28" s="39"/>
      <c r="SP28" s="39">
        <v>4811400</v>
      </c>
      <c r="SQ28" s="88">
        <v>4811400</v>
      </c>
      <c r="SR28" s="38"/>
      <c r="SS28" s="38"/>
      <c r="ST28" s="38"/>
      <c r="SU28" s="38"/>
      <c r="SV28" s="38"/>
      <c r="SW28" s="38"/>
      <c r="SX28" s="39"/>
      <c r="SY28" s="38"/>
      <c r="SZ28" s="38"/>
      <c r="TA28" s="38"/>
      <c r="TB28" s="38"/>
      <c r="TC28" s="38"/>
      <c r="TD28" s="38"/>
      <c r="TE28" s="38"/>
      <c r="TF28" s="38"/>
      <c r="TG28" s="39"/>
      <c r="TH28" s="39"/>
      <c r="TI28" s="88"/>
      <c r="TJ28" s="38"/>
      <c r="TK28" s="38">
        <v>2000000</v>
      </c>
      <c r="TL28" s="38">
        <v>1900000</v>
      </c>
      <c r="TM28" s="38">
        <v>100000</v>
      </c>
      <c r="TN28" s="38">
        <v>1900000</v>
      </c>
      <c r="TO28" s="38"/>
      <c r="TP28" s="39"/>
      <c r="TQ28" s="38">
        <v>2000000</v>
      </c>
      <c r="TR28" s="38">
        <v>1900000</v>
      </c>
      <c r="TS28" s="38"/>
      <c r="TT28" s="38">
        <v>100000</v>
      </c>
      <c r="TU28" s="38">
        <v>5</v>
      </c>
      <c r="TV28" s="38"/>
      <c r="TW28" s="38"/>
      <c r="TX28" s="38">
        <v>1900000</v>
      </c>
      <c r="TY28" s="39"/>
      <c r="TZ28" s="39">
        <v>1900000</v>
      </c>
      <c r="UA28" s="88">
        <v>1900000</v>
      </c>
      <c r="UB28" s="38"/>
      <c r="UC28" s="38">
        <v>4357800</v>
      </c>
      <c r="UD28" s="38">
        <v>3531500</v>
      </c>
      <c r="UE28" s="38">
        <v>826300</v>
      </c>
      <c r="UF28" s="38">
        <v>3531500</v>
      </c>
      <c r="UG28" s="38"/>
      <c r="UH28" s="39"/>
      <c r="UI28" s="38">
        <v>4357800</v>
      </c>
      <c r="UJ28" s="38">
        <v>3531500</v>
      </c>
      <c r="UK28" s="38"/>
      <c r="UL28" s="38">
        <v>826300</v>
      </c>
      <c r="UM28" s="38">
        <v>18.961400000000001</v>
      </c>
      <c r="UN28" s="38"/>
      <c r="UO28" s="38"/>
      <c r="UP28" s="38">
        <v>3531500</v>
      </c>
      <c r="UQ28" s="39"/>
      <c r="UR28" s="39">
        <v>3531500</v>
      </c>
      <c r="US28" s="88">
        <v>3531500</v>
      </c>
      <c r="UT28" s="38"/>
      <c r="UU28" s="38"/>
      <c r="UV28" s="38"/>
      <c r="UW28" s="38"/>
      <c r="UX28" s="38"/>
      <c r="UY28" s="38"/>
      <c r="UZ28" s="39"/>
      <c r="VA28" s="38"/>
      <c r="VB28" s="38"/>
      <c r="VC28" s="38"/>
      <c r="VD28" s="38"/>
      <c r="VE28" s="38"/>
      <c r="VF28" s="38"/>
      <c r="VG28" s="38"/>
      <c r="VH28" s="38"/>
      <c r="VI28" s="39"/>
      <c r="VJ28" s="39"/>
      <c r="VK28" s="88"/>
      <c r="VL28" s="38"/>
      <c r="VM28" s="38"/>
      <c r="VN28" s="38"/>
      <c r="VO28" s="38"/>
      <c r="VP28" s="38"/>
      <c r="VQ28" s="38"/>
      <c r="VR28" s="39"/>
      <c r="VS28" s="38"/>
      <c r="VT28" s="38"/>
      <c r="VU28" s="38"/>
      <c r="VV28" s="38"/>
      <c r="VW28" s="38"/>
      <c r="VX28" s="38"/>
      <c r="VY28" s="38"/>
      <c r="VZ28" s="38"/>
      <c r="WA28" s="39"/>
      <c r="WB28" s="39"/>
      <c r="WC28" s="88"/>
      <c r="WD28" s="38"/>
      <c r="WE28" s="38"/>
      <c r="WF28" s="38"/>
      <c r="WG28" s="38"/>
      <c r="WH28" s="38"/>
      <c r="WI28" s="38"/>
      <c r="WJ28" s="39"/>
      <c r="WK28" s="38"/>
      <c r="WL28" s="38"/>
      <c r="WM28" s="38"/>
      <c r="WN28" s="38"/>
      <c r="WO28" s="38"/>
      <c r="WP28" s="38"/>
      <c r="WQ28" s="38"/>
      <c r="WR28" s="38"/>
      <c r="WS28" s="39"/>
      <c r="WT28" s="39"/>
      <c r="WU28" s="88"/>
      <c r="WV28" s="38"/>
      <c r="WW28" s="38"/>
      <c r="WX28" s="38"/>
      <c r="WY28" s="38"/>
      <c r="WZ28" s="38"/>
      <c r="XA28" s="38"/>
      <c r="XB28" s="39"/>
      <c r="XC28" s="38"/>
      <c r="XD28" s="38"/>
      <c r="XE28" s="38"/>
      <c r="XF28" s="38"/>
      <c r="XG28" s="38"/>
      <c r="XH28" s="38"/>
      <c r="XI28" s="38"/>
      <c r="XJ28" s="38"/>
      <c r="XK28" s="39"/>
      <c r="XL28" s="39"/>
      <c r="XM28" s="88"/>
      <c r="XN28" s="38"/>
      <c r="XO28" s="38"/>
      <c r="XP28" s="38"/>
      <c r="XQ28" s="38"/>
      <c r="XR28" s="38"/>
      <c r="XS28" s="38"/>
      <c r="XT28" s="39"/>
      <c r="XU28" s="38"/>
      <c r="XV28" s="38"/>
      <c r="XW28" s="38"/>
      <c r="XX28" s="38"/>
      <c r="XY28" s="38"/>
      <c r="XZ28" s="38"/>
      <c r="YA28" s="38"/>
      <c r="YB28" s="38"/>
      <c r="YC28" s="39"/>
      <c r="YD28" s="39"/>
      <c r="YE28" s="88"/>
      <c r="YF28" s="38"/>
      <c r="YG28" s="38"/>
      <c r="YH28" s="38"/>
      <c r="YI28" s="38"/>
      <c r="YJ28" s="38"/>
      <c r="YK28" s="38"/>
      <c r="YL28" s="39"/>
      <c r="YM28" s="38"/>
      <c r="YN28" s="38"/>
      <c r="YO28" s="38"/>
      <c r="YP28" s="38"/>
      <c r="YQ28" s="38"/>
      <c r="YR28" s="38"/>
      <c r="YS28" s="38"/>
      <c r="YT28" s="38"/>
      <c r="YU28" s="39"/>
      <c r="YV28" s="39"/>
      <c r="YW28" s="88"/>
      <c r="YX28" s="38"/>
      <c r="YY28" s="38">
        <v>28017000</v>
      </c>
      <c r="YZ28" s="38">
        <v>24017000</v>
      </c>
      <c r="ZA28" s="38">
        <v>4000000</v>
      </c>
      <c r="ZB28" s="38">
        <v>24017000</v>
      </c>
      <c r="ZC28" s="38"/>
      <c r="ZD28" s="39"/>
      <c r="ZE28" s="38">
        <v>28017000</v>
      </c>
      <c r="ZF28" s="38">
        <v>24017000</v>
      </c>
      <c r="ZG28" s="38"/>
      <c r="ZH28" s="38">
        <v>4000000</v>
      </c>
      <c r="ZI28" s="38">
        <v>14.277049999999999</v>
      </c>
      <c r="ZJ28" s="38"/>
      <c r="ZK28" s="38"/>
      <c r="ZL28" s="38">
        <v>24017000</v>
      </c>
      <c r="ZM28" s="39"/>
      <c r="ZN28" s="39">
        <v>24017000</v>
      </c>
      <c r="ZO28" s="88">
        <v>24017000</v>
      </c>
      <c r="ZP28" s="38"/>
      <c r="ZQ28" s="38">
        <v>24042900</v>
      </c>
      <c r="ZR28" s="38">
        <v>8762900</v>
      </c>
      <c r="ZS28" s="38">
        <v>15280000</v>
      </c>
      <c r="ZT28" s="38">
        <v>8762900</v>
      </c>
      <c r="ZU28" s="38"/>
      <c r="ZV28" s="39"/>
      <c r="ZW28" s="38">
        <v>24042900</v>
      </c>
      <c r="ZX28" s="38">
        <v>8762900</v>
      </c>
      <c r="ZY28" s="38"/>
      <c r="ZZ28" s="38">
        <v>15280000</v>
      </c>
      <c r="AAA28" s="38">
        <v>63.553069999999998</v>
      </c>
      <c r="AAB28" s="38"/>
      <c r="AAC28" s="38"/>
      <c r="AAD28" s="38">
        <v>8762900</v>
      </c>
      <c r="AAE28" s="39"/>
      <c r="AAF28" s="39">
        <v>8762900</v>
      </c>
      <c r="AAG28" s="88">
        <v>8762900</v>
      </c>
      <c r="AAH28" s="38"/>
      <c r="AAI28" s="38"/>
      <c r="AAJ28" s="38"/>
      <c r="AAK28" s="38"/>
      <c r="AAL28" s="38"/>
      <c r="AAM28" s="38"/>
      <c r="AAN28" s="39"/>
      <c r="AAO28" s="38"/>
      <c r="AAP28" s="38"/>
      <c r="AAQ28" s="38"/>
      <c r="AAR28" s="38"/>
      <c r="AAS28" s="38"/>
      <c r="AAT28" s="38"/>
      <c r="AAU28" s="38"/>
      <c r="AAV28" s="38"/>
      <c r="AAW28" s="39"/>
      <c r="AAX28" s="39"/>
      <c r="AAY28" s="88"/>
      <c r="AAZ28" s="38"/>
      <c r="ABA28" s="38">
        <v>59952100</v>
      </c>
      <c r="ABB28" s="38">
        <v>29813000</v>
      </c>
      <c r="ABC28" s="38">
        <v>30139100</v>
      </c>
      <c r="ABD28" s="38">
        <v>29813000</v>
      </c>
      <c r="ABE28" s="38"/>
      <c r="ABF28" s="39"/>
      <c r="ABG28" s="38">
        <v>59952100</v>
      </c>
      <c r="ABH28" s="38">
        <v>29813000</v>
      </c>
      <c r="ABI28" s="38"/>
      <c r="ABJ28" s="38">
        <v>30139100</v>
      </c>
      <c r="ABK28" s="38">
        <v>50.271970000000003</v>
      </c>
      <c r="ABL28" s="38"/>
      <c r="ABM28" s="38"/>
      <c r="ABN28" s="38">
        <v>29813000</v>
      </c>
      <c r="ABO28" s="39"/>
      <c r="ABP28" s="39">
        <v>29813000</v>
      </c>
      <c r="ABQ28" s="88">
        <v>29813000</v>
      </c>
      <c r="ABR28" s="38"/>
      <c r="ABS28" s="38"/>
      <c r="ABT28" s="38"/>
      <c r="ABU28" s="38"/>
      <c r="ABV28" s="38"/>
      <c r="ABW28" s="38"/>
      <c r="ABX28" s="39"/>
      <c r="ABY28" s="38"/>
      <c r="ABZ28" s="38"/>
      <c r="ACA28" s="38"/>
      <c r="ACB28" s="38"/>
      <c r="ACC28" s="38"/>
      <c r="ACD28" s="38"/>
      <c r="ACE28" s="38"/>
      <c r="ACF28" s="38"/>
      <c r="ACG28" s="39"/>
      <c r="ACH28" s="39"/>
      <c r="ACI28" s="88"/>
      <c r="ACJ28" s="38"/>
      <c r="ACK28" s="38"/>
      <c r="ACL28" s="38"/>
      <c r="ACM28" s="38"/>
      <c r="ACN28" s="38"/>
      <c r="ACO28" s="38"/>
      <c r="ACP28" s="39"/>
      <c r="ACQ28" s="38"/>
      <c r="ACR28" s="38"/>
      <c r="ACS28" s="38"/>
      <c r="ACT28" s="38"/>
      <c r="ACU28" s="38"/>
      <c r="ACV28" s="38"/>
      <c r="ACW28" s="38"/>
      <c r="ACX28" s="38"/>
      <c r="ACY28" s="39"/>
      <c r="ACZ28" s="39"/>
      <c r="ADA28" s="88"/>
      <c r="ADB28" s="38"/>
      <c r="ADC28" s="38"/>
      <c r="ADD28" s="38"/>
      <c r="ADE28" s="38"/>
      <c r="ADF28" s="38"/>
      <c r="ADG28" s="38"/>
      <c r="ADH28" s="39"/>
      <c r="ADI28" s="38"/>
      <c r="ADJ28" s="38"/>
      <c r="ADK28" s="38"/>
      <c r="ADL28" s="38"/>
      <c r="ADM28" s="38"/>
      <c r="ADN28" s="38"/>
      <c r="ADO28" s="38"/>
      <c r="ADP28" s="38"/>
      <c r="ADQ28" s="39"/>
      <c r="ADR28" s="39"/>
      <c r="ADS28" s="88"/>
      <c r="ADT28" s="38"/>
      <c r="ADU28" s="38"/>
      <c r="ADV28" s="38"/>
      <c r="ADW28" s="38"/>
      <c r="ADX28" s="38"/>
      <c r="ADY28" s="38"/>
      <c r="ADZ28" s="39"/>
      <c r="AEA28" s="38"/>
      <c r="AEB28" s="38"/>
      <c r="AEC28" s="38"/>
      <c r="AED28" s="38"/>
      <c r="AEE28" s="38"/>
      <c r="AEF28" s="38"/>
      <c r="AEG28" s="38"/>
      <c r="AEH28" s="38"/>
      <c r="AEI28" s="39"/>
      <c r="AEJ28" s="39"/>
      <c r="AEK28" s="88"/>
      <c r="AEL28" s="38"/>
      <c r="AEM28" s="38"/>
      <c r="AEN28" s="38"/>
      <c r="AEO28" s="38"/>
      <c r="AEP28" s="38"/>
      <c r="AEQ28" s="38"/>
      <c r="AER28" s="39"/>
      <c r="AES28" s="38"/>
      <c r="AET28" s="38"/>
      <c r="AEU28" s="38"/>
      <c r="AEV28" s="38"/>
      <c r="AEW28" s="38"/>
      <c r="AEX28" s="38"/>
      <c r="AEY28" s="38"/>
      <c r="AEZ28" s="38"/>
      <c r="AFA28" s="39"/>
      <c r="AFB28" s="39"/>
      <c r="AFC28" s="88"/>
      <c r="AFD28" s="38"/>
      <c r="AFE28" s="38">
        <v>7130000</v>
      </c>
      <c r="AFF28" s="38">
        <v>2130000</v>
      </c>
      <c r="AFG28" s="38">
        <v>5000000</v>
      </c>
      <c r="AFH28" s="38">
        <v>2130000</v>
      </c>
      <c r="AFI28" s="38"/>
      <c r="AFJ28" s="39"/>
      <c r="AFK28" s="38">
        <v>7130000</v>
      </c>
      <c r="AFL28" s="38">
        <v>2130000</v>
      </c>
      <c r="AFM28" s="38"/>
      <c r="AFN28" s="38">
        <v>5000000</v>
      </c>
      <c r="AFO28" s="38">
        <v>70.126230000000007</v>
      </c>
      <c r="AFP28" s="38"/>
      <c r="AFQ28" s="38"/>
      <c r="AFR28" s="38">
        <v>2130000</v>
      </c>
      <c r="AFS28" s="39"/>
      <c r="AFT28" s="39">
        <v>2130000</v>
      </c>
      <c r="AFU28" s="88">
        <v>2130000</v>
      </c>
      <c r="AFV28" s="38"/>
      <c r="AFW28" s="38"/>
      <c r="AFX28" s="38"/>
      <c r="AFY28" s="38"/>
      <c r="AFZ28" s="38"/>
      <c r="AGA28" s="38"/>
      <c r="AGB28" s="39"/>
      <c r="AGC28" s="38"/>
      <c r="AGD28" s="38"/>
      <c r="AGE28" s="38"/>
      <c r="AGF28" s="38"/>
      <c r="AGG28" s="38"/>
      <c r="AGH28" s="38"/>
      <c r="AGI28" s="38"/>
      <c r="AGJ28" s="38"/>
      <c r="AGK28" s="39"/>
      <c r="AGL28" s="39"/>
      <c r="AGM28" s="88"/>
      <c r="AGN28" s="38"/>
      <c r="AGO28" s="38"/>
      <c r="AGP28" s="38"/>
      <c r="AGQ28" s="38"/>
      <c r="AGR28" s="38"/>
      <c r="AGS28" s="38"/>
      <c r="AGT28" s="39"/>
      <c r="AGU28" s="38"/>
      <c r="AGV28" s="38"/>
      <c r="AGW28" s="38"/>
      <c r="AGX28" s="38"/>
      <c r="AGY28" s="38"/>
      <c r="AGZ28" s="38"/>
      <c r="AHA28" s="38"/>
      <c r="AHB28" s="38"/>
      <c r="AHC28" s="39"/>
      <c r="AHD28" s="39"/>
      <c r="AHE28" s="88"/>
      <c r="AHF28" s="38"/>
      <c r="AHG28" s="38"/>
      <c r="AHH28" s="38"/>
      <c r="AHI28" s="38"/>
      <c r="AHJ28" s="38"/>
      <c r="AHK28" s="38"/>
      <c r="AHL28" s="39"/>
      <c r="AHM28" s="38"/>
      <c r="AHN28" s="38"/>
      <c r="AHO28" s="38"/>
      <c r="AHP28" s="38"/>
      <c r="AHQ28" s="38"/>
      <c r="AHR28" s="38"/>
      <c r="AHS28" s="38"/>
      <c r="AHT28" s="38"/>
      <c r="AHU28" s="39"/>
      <c r="AHV28" s="39"/>
      <c r="AHW28" s="88"/>
      <c r="AHX28" s="38"/>
      <c r="AHY28" s="38">
        <v>1867300</v>
      </c>
      <c r="AHZ28" s="38">
        <v>667300</v>
      </c>
      <c r="AIA28" s="38">
        <v>1200000</v>
      </c>
      <c r="AIB28" s="38">
        <v>667300</v>
      </c>
      <c r="AIC28" s="38"/>
      <c r="AID28" s="39"/>
      <c r="AIE28" s="38">
        <v>1867300</v>
      </c>
      <c r="AIF28" s="38">
        <v>667300</v>
      </c>
      <c r="AIG28" s="38"/>
      <c r="AIH28" s="38">
        <v>1200000</v>
      </c>
      <c r="AII28" s="38">
        <v>64.263909999999996</v>
      </c>
      <c r="AIJ28" s="38"/>
      <c r="AIK28" s="38"/>
      <c r="AIL28" s="38">
        <v>667300</v>
      </c>
      <c r="AIM28" s="39"/>
      <c r="AIN28" s="39">
        <v>667300</v>
      </c>
      <c r="AIO28" s="88">
        <v>667300</v>
      </c>
      <c r="AIP28" s="38"/>
      <c r="AIQ28" s="38"/>
      <c r="AIR28" s="38"/>
      <c r="AIS28" s="38"/>
      <c r="AIT28" s="38"/>
      <c r="AIU28" s="38"/>
      <c r="AIV28" s="39"/>
      <c r="AIW28" s="38"/>
      <c r="AIX28" s="38"/>
      <c r="AIY28" s="38"/>
      <c r="AIZ28" s="38"/>
      <c r="AJA28" s="38"/>
      <c r="AJB28" s="38"/>
      <c r="AJC28" s="38"/>
      <c r="AJD28" s="38"/>
      <c r="AJE28" s="39"/>
      <c r="AJF28" s="39"/>
      <c r="AJG28" s="88"/>
      <c r="AJH28" s="38"/>
      <c r="AJI28" s="38">
        <v>24457900</v>
      </c>
      <c r="AJJ28" s="38">
        <v>23235000</v>
      </c>
      <c r="AJK28" s="38">
        <v>1222900</v>
      </c>
      <c r="AJL28" s="38">
        <v>23235000</v>
      </c>
      <c r="AJM28" s="38">
        <v>70662.11</v>
      </c>
      <c r="AJN28" s="39"/>
      <c r="AJO28" s="38">
        <v>24457900</v>
      </c>
      <c r="AJP28" s="38">
        <v>23235000</v>
      </c>
      <c r="AJQ28" s="38"/>
      <c r="AJR28" s="38">
        <v>1222900</v>
      </c>
      <c r="AJS28" s="38">
        <v>5.0000200000000001</v>
      </c>
      <c r="AJT28" s="38">
        <v>70662.11</v>
      </c>
      <c r="AJU28" s="38"/>
      <c r="AJV28" s="38">
        <v>23235000</v>
      </c>
      <c r="AJW28" s="39"/>
      <c r="AJX28" s="39">
        <v>23235000</v>
      </c>
      <c r="AJY28" s="88">
        <v>23235000</v>
      </c>
      <c r="AJZ28" s="38"/>
      <c r="AKA28" s="38">
        <v>12273700</v>
      </c>
      <c r="AKB28" s="38">
        <v>11660000</v>
      </c>
      <c r="AKC28" s="38">
        <v>613700</v>
      </c>
      <c r="AKD28" s="38">
        <v>11660000</v>
      </c>
      <c r="AKE28" s="38"/>
      <c r="AKF28" s="39"/>
      <c r="AKG28" s="38">
        <v>12273700</v>
      </c>
      <c r="AKH28" s="38">
        <v>11660000</v>
      </c>
      <c r="AKI28" s="38"/>
      <c r="AKJ28" s="38">
        <v>613700</v>
      </c>
      <c r="AKK28" s="38">
        <v>5.0001199999999999</v>
      </c>
      <c r="AKL28" s="38"/>
      <c r="AKM28" s="38"/>
      <c r="AKN28" s="38">
        <v>11660000</v>
      </c>
      <c r="AKO28" s="39"/>
      <c r="AKP28" s="39">
        <v>11660000</v>
      </c>
      <c r="AKQ28" s="88">
        <v>11660000</v>
      </c>
      <c r="AKR28" s="38"/>
      <c r="AKS28" s="38">
        <v>10000000</v>
      </c>
      <c r="AKT28" s="38">
        <v>9500000</v>
      </c>
      <c r="AKU28" s="38">
        <v>500000</v>
      </c>
      <c r="AKV28" s="38">
        <v>9500000</v>
      </c>
      <c r="AKW28" s="38">
        <v>297306</v>
      </c>
      <c r="AKX28" s="39"/>
      <c r="AKY28" s="38">
        <v>10000000</v>
      </c>
      <c r="AKZ28" s="38">
        <v>9500000</v>
      </c>
      <c r="ALA28" s="38"/>
      <c r="ALB28" s="38">
        <v>500000</v>
      </c>
      <c r="ALC28" s="38">
        <v>5</v>
      </c>
      <c r="ALD28" s="38">
        <v>297306</v>
      </c>
      <c r="ALE28" s="38"/>
      <c r="ALF28" s="38">
        <v>9500000</v>
      </c>
      <c r="ALG28" s="39"/>
      <c r="ALH28" s="39">
        <v>9500000</v>
      </c>
      <c r="ALI28" s="88">
        <v>9500000</v>
      </c>
      <c r="ALJ28" s="38"/>
      <c r="ALK28" s="38"/>
      <c r="ALL28" s="38"/>
      <c r="ALM28" s="38"/>
      <c r="ALN28" s="38"/>
      <c r="ALO28" s="38"/>
      <c r="ALP28" s="39"/>
      <c r="ALQ28" s="38"/>
      <c r="ALR28" s="38"/>
      <c r="ALS28" s="38"/>
      <c r="ALT28" s="38"/>
      <c r="ALU28" s="38"/>
      <c r="ALV28" s="38"/>
      <c r="ALW28" s="38"/>
      <c r="ALX28" s="38"/>
      <c r="ALY28" s="39"/>
      <c r="ALZ28" s="39"/>
      <c r="AMA28" s="88"/>
      <c r="AMB28" s="38"/>
      <c r="AMC28" s="38">
        <v>2948737</v>
      </c>
      <c r="AMD28" s="38">
        <v>2801300</v>
      </c>
      <c r="AME28" s="38">
        <v>147437</v>
      </c>
      <c r="AMF28" s="38">
        <v>2801300</v>
      </c>
      <c r="AMG28" s="38"/>
      <c r="AMH28" s="39"/>
      <c r="AMI28" s="38">
        <v>2948737</v>
      </c>
      <c r="AMJ28" s="38">
        <v>2801300</v>
      </c>
      <c r="AMK28" s="38"/>
      <c r="AML28" s="38">
        <v>147437</v>
      </c>
      <c r="AMM28" s="38">
        <v>5.0000099999999996</v>
      </c>
      <c r="AMN28" s="38"/>
      <c r="AMO28" s="38"/>
      <c r="AMP28" s="38">
        <v>2801300</v>
      </c>
      <c r="AMQ28" s="39"/>
      <c r="AMR28" s="39">
        <v>2801300</v>
      </c>
      <c r="AMS28" s="88">
        <v>2801300</v>
      </c>
      <c r="AMT28" s="38"/>
      <c r="AMU28" s="38"/>
      <c r="AMV28" s="38"/>
      <c r="AMW28" s="38"/>
      <c r="AMX28" s="38"/>
      <c r="AMY28" s="38"/>
      <c r="AMZ28" s="39"/>
      <c r="ANA28" s="38"/>
      <c r="ANB28" s="38"/>
      <c r="ANC28" s="38"/>
      <c r="AND28" s="38"/>
      <c r="ANE28" s="38"/>
      <c r="ANF28" s="38"/>
      <c r="ANG28" s="38"/>
      <c r="ANH28" s="38"/>
      <c r="ANI28" s="39"/>
      <c r="ANJ28" s="39"/>
      <c r="ANK28" s="88"/>
    </row>
    <row r="29" spans="1:1051" x14ac:dyDescent="0.25">
      <c r="A29" s="8" t="s">
        <v>43</v>
      </c>
      <c r="B29" s="9" t="s">
        <v>44</v>
      </c>
      <c r="C29" s="13" t="s">
        <v>45</v>
      </c>
      <c r="F29" s="39"/>
      <c r="G29" s="38"/>
      <c r="H29" s="38"/>
      <c r="I29" s="38">
        <v>44813934.689999998</v>
      </c>
      <c r="J29" s="38">
        <v>21905000</v>
      </c>
      <c r="K29" s="38">
        <v>22908934.690000001</v>
      </c>
      <c r="L29" s="38">
        <v>21905000</v>
      </c>
      <c r="M29" s="38"/>
      <c r="N29" s="39"/>
      <c r="O29" s="38">
        <v>44813934.689999998</v>
      </c>
      <c r="P29" s="38">
        <v>21905000</v>
      </c>
      <c r="Q29" s="38"/>
      <c r="R29" s="38">
        <v>22908934.690000001</v>
      </c>
      <c r="S29" s="38">
        <v>51.120109999999997</v>
      </c>
      <c r="T29" s="38"/>
      <c r="U29" s="38"/>
      <c r="V29" s="38">
        <v>21905000</v>
      </c>
      <c r="W29" s="39"/>
      <c r="X29" s="39">
        <v>21905000</v>
      </c>
      <c r="Y29" s="88">
        <v>21905000</v>
      </c>
      <c r="Z29" s="38"/>
      <c r="AA29" s="38">
        <v>167482500</v>
      </c>
      <c r="AB29" s="38">
        <v>102261500</v>
      </c>
      <c r="AC29" s="38">
        <v>65221000</v>
      </c>
      <c r="AD29" s="38">
        <v>102261500</v>
      </c>
      <c r="AE29" s="38"/>
      <c r="AF29" s="39"/>
      <c r="AG29" s="38">
        <v>167482500</v>
      </c>
      <c r="AH29" s="38">
        <v>102261500</v>
      </c>
      <c r="AI29" s="38"/>
      <c r="AJ29" s="38">
        <v>65221000</v>
      </c>
      <c r="AK29" s="38">
        <v>38.941980000000001</v>
      </c>
      <c r="AL29" s="38"/>
      <c r="AM29" s="38"/>
      <c r="AN29" s="38">
        <v>102261500</v>
      </c>
      <c r="AO29" s="39"/>
      <c r="AP29" s="39">
        <v>102261500</v>
      </c>
      <c r="AQ29" s="88">
        <v>102261500</v>
      </c>
      <c r="AR29" s="38"/>
      <c r="AS29" s="38">
        <v>233816393</v>
      </c>
      <c r="AT29" s="38">
        <v>164304500</v>
      </c>
      <c r="AU29" s="38">
        <v>69511893</v>
      </c>
      <c r="AV29" s="38">
        <v>164304500</v>
      </c>
      <c r="AW29" s="38"/>
      <c r="AX29" s="39"/>
      <c r="AY29" s="38">
        <v>233816393</v>
      </c>
      <c r="AZ29" s="38">
        <v>164304500</v>
      </c>
      <c r="BA29" s="38"/>
      <c r="BB29" s="38">
        <v>69511893</v>
      </c>
      <c r="BC29" s="38">
        <v>29.72926</v>
      </c>
      <c r="BD29" s="38"/>
      <c r="BE29" s="38"/>
      <c r="BF29" s="38">
        <v>164304500</v>
      </c>
      <c r="BG29" s="39"/>
      <c r="BH29" s="39">
        <v>164304500</v>
      </c>
      <c r="BI29" s="88">
        <v>164304500</v>
      </c>
      <c r="BJ29" s="38"/>
      <c r="BK29" s="38">
        <v>390212200</v>
      </c>
      <c r="BL29" s="38">
        <v>294311200</v>
      </c>
      <c r="BM29" s="38">
        <v>95901000</v>
      </c>
      <c r="BN29" s="38">
        <v>294311200</v>
      </c>
      <c r="BO29" s="38"/>
      <c r="BP29" s="39"/>
      <c r="BQ29" s="38">
        <v>387465280</v>
      </c>
      <c r="BR29" s="38">
        <v>294311200</v>
      </c>
      <c r="BS29" s="38"/>
      <c r="BT29" s="38">
        <v>93154080</v>
      </c>
      <c r="BU29" s="38">
        <v>24.041920000000001</v>
      </c>
      <c r="BV29" s="38"/>
      <c r="BW29" s="38"/>
      <c r="BX29" s="38">
        <v>294311200</v>
      </c>
      <c r="BY29" s="39"/>
      <c r="BZ29" s="39">
        <v>294311200</v>
      </c>
      <c r="CA29" s="88">
        <v>294311200</v>
      </c>
      <c r="CB29" s="38"/>
      <c r="CC29" s="38">
        <v>2358794</v>
      </c>
      <c r="CD29" s="38">
        <v>1729500</v>
      </c>
      <c r="CE29" s="38">
        <v>629294</v>
      </c>
      <c r="CF29" s="38">
        <v>1729500</v>
      </c>
      <c r="CG29" s="38"/>
      <c r="CH29" s="39"/>
      <c r="CI29" s="38">
        <v>2358794</v>
      </c>
      <c r="CJ29" s="38">
        <v>1729500</v>
      </c>
      <c r="CK29" s="38"/>
      <c r="CL29" s="38">
        <v>629294</v>
      </c>
      <c r="CM29" s="38">
        <v>26.678629999999998</v>
      </c>
      <c r="CN29" s="38"/>
      <c r="CO29" s="38"/>
      <c r="CP29" s="38">
        <v>1729500</v>
      </c>
      <c r="CQ29" s="39"/>
      <c r="CR29" s="39">
        <v>1729500</v>
      </c>
      <c r="CS29" s="88">
        <v>1729500</v>
      </c>
      <c r="CT29" s="38"/>
      <c r="CU29" s="38">
        <v>6425700</v>
      </c>
      <c r="CV29" s="38">
        <v>5425700</v>
      </c>
      <c r="CW29" s="38">
        <v>1000000</v>
      </c>
      <c r="CX29" s="38">
        <v>5377644</v>
      </c>
      <c r="CY29" s="38"/>
      <c r="CZ29" s="39"/>
      <c r="DA29" s="38">
        <v>6284952</v>
      </c>
      <c r="DB29" s="38">
        <v>5377644</v>
      </c>
      <c r="DC29" s="38"/>
      <c r="DD29" s="38">
        <v>907308</v>
      </c>
      <c r="DE29" s="38">
        <v>14.436199999999999</v>
      </c>
      <c r="DF29" s="38"/>
      <c r="DG29" s="38"/>
      <c r="DH29" s="38">
        <v>5377644</v>
      </c>
      <c r="DI29" s="39"/>
      <c r="DJ29" s="39">
        <v>5425700</v>
      </c>
      <c r="DK29" s="88">
        <v>5425700</v>
      </c>
      <c r="DL29" s="38"/>
      <c r="DM29" s="38">
        <v>485915502</v>
      </c>
      <c r="DN29" s="38">
        <v>352377500</v>
      </c>
      <c r="DO29" s="38">
        <v>133538002</v>
      </c>
      <c r="DP29" s="38">
        <v>352377500</v>
      </c>
      <c r="DQ29" s="38"/>
      <c r="DR29" s="39"/>
      <c r="DS29" s="38">
        <v>485915502</v>
      </c>
      <c r="DT29" s="38">
        <v>352377500</v>
      </c>
      <c r="DU29" s="38"/>
      <c r="DV29" s="38">
        <v>133538002</v>
      </c>
      <c r="DW29" s="38">
        <v>27.481729999999999</v>
      </c>
      <c r="DX29" s="38"/>
      <c r="DY29" s="38"/>
      <c r="DZ29" s="38">
        <v>352377500</v>
      </c>
      <c r="EA29" s="39"/>
      <c r="EB29" s="39">
        <v>352377500</v>
      </c>
      <c r="EC29" s="88">
        <v>352377500</v>
      </c>
      <c r="ED29" s="38"/>
      <c r="EE29" s="38">
        <v>28371600</v>
      </c>
      <c r="EF29" s="38">
        <v>21623600</v>
      </c>
      <c r="EG29" s="38">
        <v>6748000</v>
      </c>
      <c r="EH29" s="38">
        <v>21623600</v>
      </c>
      <c r="EI29" s="38"/>
      <c r="EJ29" s="39"/>
      <c r="EK29" s="38">
        <v>28371600</v>
      </c>
      <c r="EL29" s="38">
        <v>21623600</v>
      </c>
      <c r="EM29" s="38"/>
      <c r="EN29" s="38">
        <v>6748000</v>
      </c>
      <c r="EO29" s="38">
        <v>23.78435</v>
      </c>
      <c r="EP29" s="38"/>
      <c r="EQ29" s="38"/>
      <c r="ER29" s="38">
        <v>21623600</v>
      </c>
      <c r="ES29" s="39"/>
      <c r="ET29" s="39">
        <v>21623600</v>
      </c>
      <c r="EU29" s="88">
        <v>21623600</v>
      </c>
      <c r="EV29" s="38"/>
      <c r="EW29" s="38">
        <v>74552700</v>
      </c>
      <c r="EX29" s="38">
        <v>26872700</v>
      </c>
      <c r="EY29" s="38">
        <v>47680000</v>
      </c>
      <c r="EZ29" s="38">
        <v>26872700</v>
      </c>
      <c r="FA29" s="38"/>
      <c r="FB29" s="39"/>
      <c r="FC29" s="38">
        <v>74552700</v>
      </c>
      <c r="FD29" s="38">
        <v>26872700</v>
      </c>
      <c r="FE29" s="38"/>
      <c r="FF29" s="38">
        <v>47680000</v>
      </c>
      <c r="FG29" s="38">
        <v>63.95476</v>
      </c>
      <c r="FH29" s="38"/>
      <c r="FI29" s="38"/>
      <c r="FJ29" s="38">
        <v>26872700</v>
      </c>
      <c r="FK29" s="39"/>
      <c r="FL29" s="39">
        <v>26872700</v>
      </c>
      <c r="FM29" s="88">
        <v>26872700</v>
      </c>
      <c r="FN29" s="38"/>
      <c r="FO29" s="38"/>
      <c r="FP29" s="38"/>
      <c r="FQ29" s="38"/>
      <c r="FR29" s="38"/>
      <c r="FS29" s="38"/>
      <c r="FT29" s="39"/>
      <c r="FU29" s="38"/>
      <c r="FV29" s="38"/>
      <c r="FW29" s="38"/>
      <c r="FX29" s="38"/>
      <c r="FY29" s="38"/>
      <c r="FZ29" s="38"/>
      <c r="GA29" s="38"/>
      <c r="GB29" s="38"/>
      <c r="GC29" s="39"/>
      <c r="GD29" s="39"/>
      <c r="GE29" s="88"/>
      <c r="GF29" s="38"/>
      <c r="GG29" s="38"/>
      <c r="GH29" s="38"/>
      <c r="GI29" s="38"/>
      <c r="GJ29" s="38"/>
      <c r="GK29" s="38"/>
      <c r="GL29" s="39"/>
      <c r="GM29" s="38"/>
      <c r="GN29" s="38"/>
      <c r="GO29" s="38"/>
      <c r="GP29" s="38"/>
      <c r="GQ29" s="38"/>
      <c r="GR29" s="38"/>
      <c r="GS29" s="38"/>
      <c r="GT29" s="38"/>
      <c r="GU29" s="39"/>
      <c r="GV29" s="39"/>
      <c r="GW29" s="88"/>
      <c r="GX29" s="38"/>
      <c r="GY29" s="38">
        <v>17160300</v>
      </c>
      <c r="GZ29" s="38">
        <v>14660300</v>
      </c>
      <c r="HA29" s="38">
        <v>2500000</v>
      </c>
      <c r="HB29" s="38">
        <v>14660300</v>
      </c>
      <c r="HC29" s="38"/>
      <c r="HD29" s="39"/>
      <c r="HE29" s="38">
        <v>17160300</v>
      </c>
      <c r="HF29" s="38">
        <v>14660300</v>
      </c>
      <c r="HG29" s="38"/>
      <c r="HH29" s="38">
        <v>2500000</v>
      </c>
      <c r="HI29" s="38">
        <v>14.56851</v>
      </c>
      <c r="HJ29" s="38"/>
      <c r="HK29" s="38"/>
      <c r="HL29" s="38">
        <v>14660300</v>
      </c>
      <c r="HM29" s="39"/>
      <c r="HN29" s="39">
        <v>14660300</v>
      </c>
      <c r="HO29" s="88">
        <v>14660300</v>
      </c>
      <c r="HP29" s="38"/>
      <c r="HQ29" s="38"/>
      <c r="HR29" s="38"/>
      <c r="HS29" s="38"/>
      <c r="HT29" s="38"/>
      <c r="HU29" s="38"/>
      <c r="HV29" s="39"/>
      <c r="HW29" s="38"/>
      <c r="HX29" s="38"/>
      <c r="HY29" s="38"/>
      <c r="HZ29" s="38"/>
      <c r="IA29" s="38"/>
      <c r="IB29" s="38"/>
      <c r="IC29" s="38"/>
      <c r="ID29" s="38"/>
      <c r="IE29" s="39"/>
      <c r="IF29" s="39"/>
      <c r="IG29" s="88"/>
      <c r="IH29" s="38"/>
      <c r="II29" s="38">
        <v>6131500</v>
      </c>
      <c r="IJ29" s="38">
        <v>131500</v>
      </c>
      <c r="IK29" s="38">
        <v>6000000</v>
      </c>
      <c r="IL29" s="38"/>
      <c r="IM29" s="38"/>
      <c r="IN29" s="39"/>
      <c r="IO29" s="38"/>
      <c r="IP29" s="38"/>
      <c r="IQ29" s="38"/>
      <c r="IR29" s="38"/>
      <c r="IS29" s="38"/>
      <c r="IT29" s="38"/>
      <c r="IU29" s="38"/>
      <c r="IV29" s="38"/>
      <c r="IW29" s="39"/>
      <c r="IX29" s="39">
        <v>131500</v>
      </c>
      <c r="IY29" s="88">
        <v>131500</v>
      </c>
      <c r="IZ29" s="38"/>
      <c r="JA29" s="38">
        <v>68280800</v>
      </c>
      <c r="JB29" s="38">
        <v>39780800</v>
      </c>
      <c r="JC29" s="38">
        <v>28500000</v>
      </c>
      <c r="JD29" s="38">
        <v>39780800</v>
      </c>
      <c r="JE29" s="38"/>
      <c r="JF29" s="39"/>
      <c r="JG29" s="38">
        <v>68280800</v>
      </c>
      <c r="JH29" s="38">
        <v>39780800</v>
      </c>
      <c r="JI29" s="38"/>
      <c r="JJ29" s="38">
        <v>28500000</v>
      </c>
      <c r="JK29" s="38">
        <v>41.739409999999999</v>
      </c>
      <c r="JL29" s="38"/>
      <c r="JM29" s="38"/>
      <c r="JN29" s="38">
        <v>39780800</v>
      </c>
      <c r="JO29" s="39"/>
      <c r="JP29" s="39">
        <v>39780800</v>
      </c>
      <c r="JQ29" s="88">
        <v>39780800</v>
      </c>
      <c r="JR29" s="38"/>
      <c r="JS29" s="38">
        <v>345729800</v>
      </c>
      <c r="JT29" s="38">
        <v>293729800</v>
      </c>
      <c r="JU29" s="38">
        <v>52000000</v>
      </c>
      <c r="JV29" s="38">
        <v>293729800</v>
      </c>
      <c r="JW29" s="38"/>
      <c r="JX29" s="39"/>
      <c r="JY29" s="38">
        <v>345729800</v>
      </c>
      <c r="JZ29" s="38">
        <v>293729800</v>
      </c>
      <c r="KA29" s="38"/>
      <c r="KB29" s="38">
        <v>52000000</v>
      </c>
      <c r="KC29" s="38">
        <v>15.040649999999999</v>
      </c>
      <c r="KD29" s="38"/>
      <c r="KE29" s="38"/>
      <c r="KF29" s="38">
        <v>293729800</v>
      </c>
      <c r="KG29" s="39"/>
      <c r="KH29" s="39">
        <v>293729800</v>
      </c>
      <c r="KI29" s="88">
        <v>293729800</v>
      </c>
      <c r="KJ29" s="38"/>
      <c r="KK29" s="38"/>
      <c r="KL29" s="38"/>
      <c r="KM29" s="38"/>
      <c r="KN29" s="38"/>
      <c r="KO29" s="38"/>
      <c r="KP29" s="39"/>
      <c r="KQ29" s="38"/>
      <c r="KR29" s="38"/>
      <c r="KS29" s="38"/>
      <c r="KT29" s="38"/>
      <c r="KU29" s="38"/>
      <c r="KV29" s="38"/>
      <c r="KW29" s="38"/>
      <c r="KX29" s="38"/>
      <c r="KY29" s="39"/>
      <c r="KZ29" s="39"/>
      <c r="LA29" s="88"/>
      <c r="LB29" s="38"/>
      <c r="LC29" s="38"/>
      <c r="LD29" s="38"/>
      <c r="LE29" s="38"/>
      <c r="LF29" s="38"/>
      <c r="LG29" s="38"/>
      <c r="LH29" s="39"/>
      <c r="LI29" s="38"/>
      <c r="LJ29" s="38"/>
      <c r="LK29" s="38"/>
      <c r="LL29" s="38"/>
      <c r="LM29" s="38"/>
      <c r="LN29" s="38"/>
      <c r="LO29" s="38"/>
      <c r="LP29" s="38"/>
      <c r="LQ29" s="39"/>
      <c r="LR29" s="39"/>
      <c r="LS29" s="88"/>
      <c r="LT29" s="38"/>
      <c r="LU29" s="38"/>
      <c r="LV29" s="38"/>
      <c r="LW29" s="38"/>
      <c r="LX29" s="38"/>
      <c r="LY29" s="38"/>
      <c r="LZ29" s="39"/>
      <c r="MA29" s="38"/>
      <c r="MB29" s="38"/>
      <c r="MC29" s="38"/>
      <c r="MD29" s="38"/>
      <c r="ME29" s="38"/>
      <c r="MF29" s="38"/>
      <c r="MG29" s="38"/>
      <c r="MH29" s="38"/>
      <c r="MI29" s="39"/>
      <c r="MJ29" s="39"/>
      <c r="MK29" s="88"/>
      <c r="ML29" s="38"/>
      <c r="MM29" s="38">
        <v>23381700</v>
      </c>
      <c r="MN29" s="38">
        <v>17461700</v>
      </c>
      <c r="MO29" s="38">
        <v>5920000</v>
      </c>
      <c r="MP29" s="38">
        <v>17461700</v>
      </c>
      <c r="MQ29" s="38"/>
      <c r="MR29" s="39"/>
      <c r="MS29" s="38">
        <v>23381700</v>
      </c>
      <c r="MT29" s="38">
        <v>17461700</v>
      </c>
      <c r="MU29" s="38"/>
      <c r="MV29" s="38">
        <v>5920000</v>
      </c>
      <c r="MW29" s="38">
        <v>25.318950000000001</v>
      </c>
      <c r="MX29" s="38"/>
      <c r="MY29" s="38"/>
      <c r="MZ29" s="38">
        <v>17461700</v>
      </c>
      <c r="NA29" s="39"/>
      <c r="NB29" s="39">
        <v>17461700</v>
      </c>
      <c r="NC29" s="88">
        <v>17461700</v>
      </c>
      <c r="ND29" s="38"/>
      <c r="NE29" s="38"/>
      <c r="NF29" s="38"/>
      <c r="NG29" s="38"/>
      <c r="NH29" s="38"/>
      <c r="NI29" s="38"/>
      <c r="NJ29" s="39"/>
      <c r="NK29" s="38"/>
      <c r="NL29" s="38"/>
      <c r="NM29" s="38"/>
      <c r="NN29" s="38"/>
      <c r="NO29" s="38"/>
      <c r="NP29" s="38"/>
      <c r="NQ29" s="38"/>
      <c r="NR29" s="38"/>
      <c r="NS29" s="39"/>
      <c r="NT29" s="39"/>
      <c r="NU29" s="88"/>
      <c r="NV29" s="38"/>
      <c r="NW29" s="38">
        <v>3646500</v>
      </c>
      <c r="NX29" s="38">
        <v>2920500</v>
      </c>
      <c r="NY29" s="38">
        <v>726000</v>
      </c>
      <c r="NZ29" s="38">
        <v>2019090</v>
      </c>
      <c r="OA29" s="38"/>
      <c r="OB29" s="39"/>
      <c r="OC29" s="38">
        <v>2745090</v>
      </c>
      <c r="OD29" s="38">
        <v>2019090</v>
      </c>
      <c r="OE29" s="38"/>
      <c r="OF29" s="38">
        <v>726000</v>
      </c>
      <c r="OG29" s="38">
        <v>26.447220000000002</v>
      </c>
      <c r="OH29" s="38"/>
      <c r="OI29" s="38"/>
      <c r="OJ29" s="38">
        <v>2019090</v>
      </c>
      <c r="OK29" s="39"/>
      <c r="OL29" s="39">
        <v>2920500</v>
      </c>
      <c r="OM29" s="88">
        <v>2920500</v>
      </c>
      <c r="ON29" s="38"/>
      <c r="OO29" s="38">
        <v>13106300</v>
      </c>
      <c r="OP29" s="38">
        <v>10706300</v>
      </c>
      <c r="OQ29" s="38">
        <v>2400000</v>
      </c>
      <c r="OR29" s="38">
        <v>10706300</v>
      </c>
      <c r="OS29" s="38"/>
      <c r="OT29" s="39"/>
      <c r="OU29" s="38">
        <v>13106300</v>
      </c>
      <c r="OV29" s="38">
        <v>10706300</v>
      </c>
      <c r="OW29" s="38"/>
      <c r="OX29" s="38">
        <v>2400000</v>
      </c>
      <c r="OY29" s="38">
        <v>18.311800000000002</v>
      </c>
      <c r="OZ29" s="38"/>
      <c r="PA29" s="38"/>
      <c r="PB29" s="38">
        <v>10706300</v>
      </c>
      <c r="PC29" s="39"/>
      <c r="PD29" s="39">
        <v>10706300</v>
      </c>
      <c r="PE29" s="88">
        <v>10706300</v>
      </c>
      <c r="PF29" s="38"/>
      <c r="PG29" s="38"/>
      <c r="PH29" s="38"/>
      <c r="PI29" s="38"/>
      <c r="PJ29" s="38"/>
      <c r="PK29" s="38"/>
      <c r="PL29" s="39"/>
      <c r="PM29" s="38"/>
      <c r="PN29" s="38"/>
      <c r="PO29" s="38"/>
      <c r="PP29" s="38"/>
      <c r="PQ29" s="38"/>
      <c r="PR29" s="38"/>
      <c r="PS29" s="38"/>
      <c r="PT29" s="38"/>
      <c r="PU29" s="39"/>
      <c r="PV29" s="39"/>
      <c r="PW29" s="88"/>
      <c r="PX29" s="38"/>
      <c r="PY29" s="38"/>
      <c r="PZ29" s="38"/>
      <c r="QA29" s="38"/>
      <c r="QB29" s="38"/>
      <c r="QC29" s="38"/>
      <c r="QD29" s="39"/>
      <c r="QE29" s="38"/>
      <c r="QF29" s="38"/>
      <c r="QG29" s="38"/>
      <c r="QH29" s="38"/>
      <c r="QI29" s="38"/>
      <c r="QJ29" s="38"/>
      <c r="QK29" s="38"/>
      <c r="QL29" s="38"/>
      <c r="QM29" s="39"/>
      <c r="QN29" s="39"/>
      <c r="QO29" s="88"/>
      <c r="QP29" s="38"/>
      <c r="QQ29" s="38">
        <v>390722303</v>
      </c>
      <c r="QR29" s="38">
        <v>264724900</v>
      </c>
      <c r="QS29" s="38">
        <v>125997403</v>
      </c>
      <c r="QT29" s="38">
        <v>264724900</v>
      </c>
      <c r="QU29" s="38"/>
      <c r="QV29" s="39"/>
      <c r="QW29" s="38">
        <v>390722303</v>
      </c>
      <c r="QX29" s="38">
        <v>264724900</v>
      </c>
      <c r="QY29" s="38"/>
      <c r="QZ29" s="38">
        <v>125997403</v>
      </c>
      <c r="RA29" s="38">
        <v>32.247300000000003</v>
      </c>
      <c r="RB29" s="38"/>
      <c r="RC29" s="38"/>
      <c r="RD29" s="38">
        <v>264724900</v>
      </c>
      <c r="RE29" s="39"/>
      <c r="RF29" s="39">
        <v>264724900</v>
      </c>
      <c r="RG29" s="88">
        <v>264724900</v>
      </c>
      <c r="RH29" s="38"/>
      <c r="RI29" s="38">
        <v>7581850</v>
      </c>
      <c r="RJ29" s="38">
        <v>4000000</v>
      </c>
      <c r="RK29" s="38">
        <v>3581850</v>
      </c>
      <c r="RL29" s="38">
        <v>4000000</v>
      </c>
      <c r="RM29" s="38"/>
      <c r="RN29" s="39"/>
      <c r="RO29" s="38">
        <v>7581850</v>
      </c>
      <c r="RP29" s="38">
        <v>4000000</v>
      </c>
      <c r="RQ29" s="38"/>
      <c r="RR29" s="38">
        <v>3581850</v>
      </c>
      <c r="RS29" s="38">
        <v>47.242429999999999</v>
      </c>
      <c r="RT29" s="38"/>
      <c r="RU29" s="38"/>
      <c r="RV29" s="38">
        <v>4000000</v>
      </c>
      <c r="RW29" s="39"/>
      <c r="RX29" s="39">
        <v>4000000</v>
      </c>
      <c r="RY29" s="88">
        <v>4000000</v>
      </c>
      <c r="RZ29" s="38"/>
      <c r="SA29" s="38">
        <v>6508400</v>
      </c>
      <c r="SB29" s="38">
        <v>5508400</v>
      </c>
      <c r="SC29" s="38">
        <v>1000000</v>
      </c>
      <c r="SD29" s="38">
        <v>5508400</v>
      </c>
      <c r="SE29" s="38"/>
      <c r="SF29" s="39"/>
      <c r="SG29" s="38">
        <v>6508400</v>
      </c>
      <c r="SH29" s="38">
        <v>5508400</v>
      </c>
      <c r="SI29" s="38"/>
      <c r="SJ29" s="38">
        <v>1000000</v>
      </c>
      <c r="SK29" s="38">
        <v>15.36476</v>
      </c>
      <c r="SL29" s="38"/>
      <c r="SM29" s="38"/>
      <c r="SN29" s="38">
        <v>5508400</v>
      </c>
      <c r="SO29" s="39"/>
      <c r="SP29" s="39">
        <v>5508400</v>
      </c>
      <c r="SQ29" s="88">
        <v>5508400</v>
      </c>
      <c r="SR29" s="38"/>
      <c r="SS29" s="38"/>
      <c r="ST29" s="38"/>
      <c r="SU29" s="38"/>
      <c r="SV29" s="38"/>
      <c r="SW29" s="38"/>
      <c r="SX29" s="39"/>
      <c r="SY29" s="38"/>
      <c r="SZ29" s="38"/>
      <c r="TA29" s="38"/>
      <c r="TB29" s="38"/>
      <c r="TC29" s="38"/>
      <c r="TD29" s="38"/>
      <c r="TE29" s="38"/>
      <c r="TF29" s="38"/>
      <c r="TG29" s="39"/>
      <c r="TH29" s="39"/>
      <c r="TI29" s="88"/>
      <c r="TJ29" s="38"/>
      <c r="TK29" s="38"/>
      <c r="TL29" s="38"/>
      <c r="TM29" s="38"/>
      <c r="TN29" s="38"/>
      <c r="TO29" s="38"/>
      <c r="TP29" s="39"/>
      <c r="TQ29" s="38"/>
      <c r="TR29" s="38"/>
      <c r="TS29" s="38"/>
      <c r="TT29" s="38"/>
      <c r="TU29" s="38"/>
      <c r="TV29" s="38"/>
      <c r="TW29" s="38"/>
      <c r="TX29" s="38"/>
      <c r="TY29" s="39"/>
      <c r="TZ29" s="39"/>
      <c r="UA29" s="88"/>
      <c r="UB29" s="38"/>
      <c r="UC29" s="38"/>
      <c r="UD29" s="38"/>
      <c r="UE29" s="38"/>
      <c r="UF29" s="38"/>
      <c r="UG29" s="38"/>
      <c r="UH29" s="39"/>
      <c r="UI29" s="38"/>
      <c r="UJ29" s="38"/>
      <c r="UK29" s="38"/>
      <c r="UL29" s="38"/>
      <c r="UM29" s="38"/>
      <c r="UN29" s="38"/>
      <c r="UO29" s="38"/>
      <c r="UP29" s="38"/>
      <c r="UQ29" s="39"/>
      <c r="UR29" s="39"/>
      <c r="US29" s="88"/>
      <c r="UT29" s="38"/>
      <c r="UU29" s="38"/>
      <c r="UV29" s="38"/>
      <c r="UW29" s="38"/>
      <c r="UX29" s="38"/>
      <c r="UY29" s="38"/>
      <c r="UZ29" s="39"/>
      <c r="VA29" s="38"/>
      <c r="VB29" s="38"/>
      <c r="VC29" s="38"/>
      <c r="VD29" s="38"/>
      <c r="VE29" s="38"/>
      <c r="VF29" s="38"/>
      <c r="VG29" s="38"/>
      <c r="VH29" s="38"/>
      <c r="VI29" s="39"/>
      <c r="VJ29" s="39"/>
      <c r="VK29" s="88"/>
      <c r="VL29" s="38"/>
      <c r="VM29" s="38"/>
      <c r="VN29" s="38"/>
      <c r="VO29" s="38"/>
      <c r="VP29" s="38"/>
      <c r="VQ29" s="38"/>
      <c r="VR29" s="39"/>
      <c r="VS29" s="38"/>
      <c r="VT29" s="38"/>
      <c r="VU29" s="38"/>
      <c r="VV29" s="38"/>
      <c r="VW29" s="38"/>
      <c r="VX29" s="38"/>
      <c r="VY29" s="38"/>
      <c r="VZ29" s="38"/>
      <c r="WA29" s="39"/>
      <c r="WB29" s="39"/>
      <c r="WC29" s="88"/>
      <c r="WD29" s="38"/>
      <c r="WE29" s="38">
        <v>14609530</v>
      </c>
      <c r="WF29" s="38">
        <v>13847900</v>
      </c>
      <c r="WG29" s="38">
        <v>761630</v>
      </c>
      <c r="WH29" s="38">
        <v>13847843</v>
      </c>
      <c r="WI29" s="38"/>
      <c r="WJ29" s="39"/>
      <c r="WK29" s="38">
        <v>14609473</v>
      </c>
      <c r="WL29" s="38">
        <v>13847843</v>
      </c>
      <c r="WM29" s="38"/>
      <c r="WN29" s="38">
        <v>761630</v>
      </c>
      <c r="WO29" s="38">
        <v>5.21326</v>
      </c>
      <c r="WP29" s="38"/>
      <c r="WQ29" s="38"/>
      <c r="WR29" s="38">
        <v>13847843</v>
      </c>
      <c r="WS29" s="39"/>
      <c r="WT29" s="39">
        <v>13847900</v>
      </c>
      <c r="WU29" s="88">
        <v>13847900</v>
      </c>
      <c r="WV29" s="38"/>
      <c r="WW29" s="38">
        <v>86261123</v>
      </c>
      <c r="WX29" s="38">
        <v>81764100</v>
      </c>
      <c r="WY29" s="38">
        <v>4497023</v>
      </c>
      <c r="WZ29" s="38">
        <v>81764085</v>
      </c>
      <c r="XA29" s="38"/>
      <c r="XB29" s="39"/>
      <c r="XC29" s="38">
        <v>86261108</v>
      </c>
      <c r="XD29" s="38">
        <v>81764085</v>
      </c>
      <c r="XE29" s="38"/>
      <c r="XF29" s="38">
        <v>4497023</v>
      </c>
      <c r="XG29" s="38">
        <v>5.2132699999999996</v>
      </c>
      <c r="XH29" s="38"/>
      <c r="XI29" s="38"/>
      <c r="XJ29" s="38">
        <v>81764085</v>
      </c>
      <c r="XK29" s="39"/>
      <c r="XL29" s="39">
        <v>81764100</v>
      </c>
      <c r="XM29" s="88">
        <v>81764100</v>
      </c>
      <c r="XN29" s="38"/>
      <c r="XO29" s="38"/>
      <c r="XP29" s="38"/>
      <c r="XQ29" s="38"/>
      <c r="XR29" s="38"/>
      <c r="XS29" s="38"/>
      <c r="XT29" s="39"/>
      <c r="XU29" s="38"/>
      <c r="XV29" s="38"/>
      <c r="XW29" s="38"/>
      <c r="XX29" s="38"/>
      <c r="XY29" s="38"/>
      <c r="XZ29" s="38"/>
      <c r="YA29" s="38"/>
      <c r="YB29" s="38"/>
      <c r="YC29" s="39"/>
      <c r="YD29" s="39"/>
      <c r="YE29" s="88"/>
      <c r="YF29" s="38"/>
      <c r="YG29" s="38"/>
      <c r="YH29" s="38"/>
      <c r="YI29" s="38"/>
      <c r="YJ29" s="38"/>
      <c r="YK29" s="38"/>
      <c r="YL29" s="39"/>
      <c r="YM29" s="38"/>
      <c r="YN29" s="38"/>
      <c r="YO29" s="38"/>
      <c r="YP29" s="38"/>
      <c r="YQ29" s="38"/>
      <c r="YR29" s="38"/>
      <c r="YS29" s="38"/>
      <c r="YT29" s="38"/>
      <c r="YU29" s="39"/>
      <c r="YV29" s="39"/>
      <c r="YW29" s="88"/>
      <c r="YX29" s="38"/>
      <c r="YY29" s="38">
        <v>24757000</v>
      </c>
      <c r="YZ29" s="38">
        <v>18957000</v>
      </c>
      <c r="ZA29" s="38">
        <v>5800000</v>
      </c>
      <c r="ZB29" s="38">
        <v>18957000</v>
      </c>
      <c r="ZC29" s="38"/>
      <c r="ZD29" s="39"/>
      <c r="ZE29" s="38">
        <v>24757000</v>
      </c>
      <c r="ZF29" s="38">
        <v>18957000</v>
      </c>
      <c r="ZG29" s="38"/>
      <c r="ZH29" s="38">
        <v>5800000</v>
      </c>
      <c r="ZI29" s="38">
        <v>23.427720000000001</v>
      </c>
      <c r="ZJ29" s="38"/>
      <c r="ZK29" s="38"/>
      <c r="ZL29" s="38">
        <v>18957000</v>
      </c>
      <c r="ZM29" s="39"/>
      <c r="ZN29" s="39">
        <v>18957000</v>
      </c>
      <c r="ZO29" s="88">
        <v>18957000</v>
      </c>
      <c r="ZP29" s="38"/>
      <c r="ZQ29" s="38">
        <v>131622800</v>
      </c>
      <c r="ZR29" s="38">
        <v>38782800</v>
      </c>
      <c r="ZS29" s="38">
        <v>92840000</v>
      </c>
      <c r="ZT29" s="38">
        <v>38782800</v>
      </c>
      <c r="ZU29" s="38"/>
      <c r="ZV29" s="39"/>
      <c r="ZW29" s="38">
        <v>131622800</v>
      </c>
      <c r="ZX29" s="38">
        <v>38782800</v>
      </c>
      <c r="ZY29" s="38"/>
      <c r="ZZ29" s="38">
        <v>92840000</v>
      </c>
      <c r="AAA29" s="38">
        <v>70.534890000000004</v>
      </c>
      <c r="AAB29" s="38"/>
      <c r="AAC29" s="38"/>
      <c r="AAD29" s="38">
        <v>38782800</v>
      </c>
      <c r="AAE29" s="39"/>
      <c r="AAF29" s="39">
        <v>38782800</v>
      </c>
      <c r="AAG29" s="88">
        <v>38782800</v>
      </c>
      <c r="AAH29" s="38"/>
      <c r="AAI29" s="38"/>
      <c r="AAJ29" s="38"/>
      <c r="AAK29" s="38"/>
      <c r="AAL29" s="38"/>
      <c r="AAM29" s="38"/>
      <c r="AAN29" s="39"/>
      <c r="AAO29" s="38"/>
      <c r="AAP29" s="38"/>
      <c r="AAQ29" s="38"/>
      <c r="AAR29" s="38"/>
      <c r="AAS29" s="38"/>
      <c r="AAT29" s="38"/>
      <c r="AAU29" s="38"/>
      <c r="AAV29" s="38"/>
      <c r="AAW29" s="39"/>
      <c r="AAX29" s="39"/>
      <c r="AAY29" s="88"/>
      <c r="AAZ29" s="38"/>
      <c r="ABA29" s="38">
        <v>77160000</v>
      </c>
      <c r="ABB29" s="38">
        <v>34960000</v>
      </c>
      <c r="ABC29" s="38">
        <v>42200000</v>
      </c>
      <c r="ABD29" s="38">
        <v>34960000</v>
      </c>
      <c r="ABE29" s="38"/>
      <c r="ABF29" s="39"/>
      <c r="ABG29" s="38">
        <v>74087000</v>
      </c>
      <c r="ABH29" s="38">
        <v>34960000</v>
      </c>
      <c r="ABI29" s="38"/>
      <c r="ABJ29" s="38">
        <v>39127000</v>
      </c>
      <c r="ABK29" s="38">
        <v>52.81223</v>
      </c>
      <c r="ABL29" s="38"/>
      <c r="ABM29" s="38"/>
      <c r="ABN29" s="38">
        <v>34960000</v>
      </c>
      <c r="ABO29" s="39"/>
      <c r="ABP29" s="39">
        <v>34960000</v>
      </c>
      <c r="ABQ29" s="88">
        <v>34960000</v>
      </c>
      <c r="ABR29" s="38"/>
      <c r="ABS29" s="38"/>
      <c r="ABT29" s="38"/>
      <c r="ABU29" s="38"/>
      <c r="ABV29" s="38"/>
      <c r="ABW29" s="38"/>
      <c r="ABX29" s="39"/>
      <c r="ABY29" s="38"/>
      <c r="ABZ29" s="38"/>
      <c r="ACA29" s="38"/>
      <c r="ACB29" s="38"/>
      <c r="ACC29" s="38"/>
      <c r="ACD29" s="38"/>
      <c r="ACE29" s="38"/>
      <c r="ACF29" s="38"/>
      <c r="ACG29" s="39"/>
      <c r="ACH29" s="39"/>
      <c r="ACI29" s="88"/>
      <c r="ACJ29" s="38"/>
      <c r="ACK29" s="38">
        <v>14390000</v>
      </c>
      <c r="ACL29" s="38">
        <v>4390000</v>
      </c>
      <c r="ACM29" s="38">
        <v>10000000</v>
      </c>
      <c r="ACN29" s="38">
        <v>4390000</v>
      </c>
      <c r="ACO29" s="38"/>
      <c r="ACP29" s="39"/>
      <c r="ACQ29" s="38">
        <v>9390000</v>
      </c>
      <c r="ACR29" s="38">
        <v>4390000</v>
      </c>
      <c r="ACS29" s="38"/>
      <c r="ACT29" s="38">
        <v>5000000</v>
      </c>
      <c r="ACU29" s="38">
        <v>53.248139999999999</v>
      </c>
      <c r="ACV29" s="38"/>
      <c r="ACW29" s="38"/>
      <c r="ACX29" s="38">
        <v>4390000</v>
      </c>
      <c r="ACY29" s="39"/>
      <c r="ACZ29" s="39">
        <v>4390000</v>
      </c>
      <c r="ADA29" s="88">
        <v>4390000</v>
      </c>
      <c r="ADB29" s="38"/>
      <c r="ADC29" s="38"/>
      <c r="ADD29" s="38"/>
      <c r="ADE29" s="38"/>
      <c r="ADF29" s="38"/>
      <c r="ADG29" s="38"/>
      <c r="ADH29" s="39"/>
      <c r="ADI29" s="38"/>
      <c r="ADJ29" s="38"/>
      <c r="ADK29" s="38"/>
      <c r="ADL29" s="38"/>
      <c r="ADM29" s="38"/>
      <c r="ADN29" s="38"/>
      <c r="ADO29" s="38"/>
      <c r="ADP29" s="38"/>
      <c r="ADQ29" s="39"/>
      <c r="ADR29" s="39"/>
      <c r="ADS29" s="88"/>
      <c r="ADT29" s="38"/>
      <c r="ADU29" s="38">
        <v>2120000</v>
      </c>
      <c r="ADV29" s="38">
        <v>1120000</v>
      </c>
      <c r="ADW29" s="38">
        <v>1000000</v>
      </c>
      <c r="ADX29" s="38">
        <v>1120000</v>
      </c>
      <c r="ADY29" s="38"/>
      <c r="ADZ29" s="39"/>
      <c r="AEA29" s="38">
        <v>2120000</v>
      </c>
      <c r="AEB29" s="38">
        <v>1120000</v>
      </c>
      <c r="AEC29" s="38"/>
      <c r="AED29" s="38">
        <v>1000000</v>
      </c>
      <c r="AEE29" s="38">
        <v>47.169809999999998</v>
      </c>
      <c r="AEF29" s="38"/>
      <c r="AEG29" s="38"/>
      <c r="AEH29" s="38">
        <v>1120000</v>
      </c>
      <c r="AEI29" s="39"/>
      <c r="AEJ29" s="39">
        <v>1120000</v>
      </c>
      <c r="AEK29" s="88">
        <v>1120000</v>
      </c>
      <c r="AEL29" s="38"/>
      <c r="AEM29" s="38"/>
      <c r="AEN29" s="38"/>
      <c r="AEO29" s="38"/>
      <c r="AEP29" s="38"/>
      <c r="AEQ29" s="38"/>
      <c r="AER29" s="39"/>
      <c r="AES29" s="38"/>
      <c r="AET29" s="38"/>
      <c r="AEU29" s="38"/>
      <c r="AEV29" s="38"/>
      <c r="AEW29" s="38"/>
      <c r="AEX29" s="38"/>
      <c r="AEY29" s="38"/>
      <c r="AEZ29" s="38"/>
      <c r="AFA29" s="39"/>
      <c r="AFB29" s="39"/>
      <c r="AFC29" s="88"/>
      <c r="AFD29" s="38"/>
      <c r="AFE29" s="38"/>
      <c r="AFF29" s="38"/>
      <c r="AFG29" s="38"/>
      <c r="AFH29" s="38"/>
      <c r="AFI29" s="38"/>
      <c r="AFJ29" s="39"/>
      <c r="AFK29" s="38"/>
      <c r="AFL29" s="38"/>
      <c r="AFM29" s="38"/>
      <c r="AFN29" s="38"/>
      <c r="AFO29" s="38"/>
      <c r="AFP29" s="38"/>
      <c r="AFQ29" s="38"/>
      <c r="AFR29" s="38"/>
      <c r="AFS29" s="39"/>
      <c r="AFT29" s="39"/>
      <c r="AFU29" s="88"/>
      <c r="AFV29" s="38"/>
      <c r="AFW29" s="38"/>
      <c r="AFX29" s="38"/>
      <c r="AFY29" s="38"/>
      <c r="AFZ29" s="38"/>
      <c r="AGA29" s="38"/>
      <c r="AGB29" s="39"/>
      <c r="AGC29" s="38"/>
      <c r="AGD29" s="38"/>
      <c r="AGE29" s="38"/>
      <c r="AGF29" s="38"/>
      <c r="AGG29" s="38"/>
      <c r="AGH29" s="38"/>
      <c r="AGI29" s="38"/>
      <c r="AGJ29" s="38"/>
      <c r="AGK29" s="39"/>
      <c r="AGL29" s="39"/>
      <c r="AGM29" s="88"/>
      <c r="AGN29" s="38"/>
      <c r="AGO29" s="38">
        <v>56381000</v>
      </c>
      <c r="AGP29" s="38">
        <v>32881000</v>
      </c>
      <c r="AGQ29" s="38">
        <v>23500000</v>
      </c>
      <c r="AGR29" s="38">
        <v>32881000</v>
      </c>
      <c r="AGS29" s="38"/>
      <c r="AGT29" s="39"/>
      <c r="AGU29" s="38">
        <v>51616000</v>
      </c>
      <c r="AGV29" s="38">
        <v>32881000</v>
      </c>
      <c r="AGW29" s="38"/>
      <c r="AGX29" s="38">
        <v>18735000</v>
      </c>
      <c r="AGY29" s="38">
        <v>36.296880000000002</v>
      </c>
      <c r="AGZ29" s="38"/>
      <c r="AHA29" s="38"/>
      <c r="AHB29" s="38">
        <v>32881000</v>
      </c>
      <c r="AHC29" s="39"/>
      <c r="AHD29" s="39">
        <v>32881000</v>
      </c>
      <c r="AHE29" s="88">
        <v>32881000</v>
      </c>
      <c r="AHF29" s="38"/>
      <c r="AHG29" s="38"/>
      <c r="AHH29" s="38"/>
      <c r="AHI29" s="38"/>
      <c r="AHJ29" s="38"/>
      <c r="AHK29" s="38"/>
      <c r="AHL29" s="39"/>
      <c r="AHM29" s="38"/>
      <c r="AHN29" s="38"/>
      <c r="AHO29" s="38"/>
      <c r="AHP29" s="38"/>
      <c r="AHQ29" s="38"/>
      <c r="AHR29" s="38"/>
      <c r="AHS29" s="38"/>
      <c r="AHT29" s="38"/>
      <c r="AHU29" s="39"/>
      <c r="AHV29" s="39"/>
      <c r="AHW29" s="88"/>
      <c r="AHX29" s="38"/>
      <c r="AHY29" s="38"/>
      <c r="AHZ29" s="38"/>
      <c r="AIA29" s="38"/>
      <c r="AIB29" s="38"/>
      <c r="AIC29" s="38"/>
      <c r="AID29" s="39"/>
      <c r="AIE29" s="38"/>
      <c r="AIF29" s="38"/>
      <c r="AIG29" s="38"/>
      <c r="AIH29" s="38"/>
      <c r="AII29" s="38"/>
      <c r="AIJ29" s="38"/>
      <c r="AIK29" s="38"/>
      <c r="AIL29" s="38"/>
      <c r="AIM29" s="39"/>
      <c r="AIN29" s="39"/>
      <c r="AIO29" s="88"/>
      <c r="AIP29" s="38"/>
      <c r="AIQ29" s="38"/>
      <c r="AIR29" s="38"/>
      <c r="AIS29" s="38"/>
      <c r="AIT29" s="38"/>
      <c r="AIU29" s="38"/>
      <c r="AIV29" s="39"/>
      <c r="AIW29" s="38"/>
      <c r="AIX29" s="38"/>
      <c r="AIY29" s="38"/>
      <c r="AIZ29" s="38"/>
      <c r="AJA29" s="38"/>
      <c r="AJB29" s="38"/>
      <c r="AJC29" s="38"/>
      <c r="AJD29" s="38"/>
      <c r="AJE29" s="39"/>
      <c r="AJF29" s="39"/>
      <c r="AJG29" s="88"/>
      <c r="AJH29" s="38"/>
      <c r="AJI29" s="38">
        <v>22097000</v>
      </c>
      <c r="AJJ29" s="38">
        <v>19091000</v>
      </c>
      <c r="AJK29" s="38">
        <v>3006000</v>
      </c>
      <c r="AJL29" s="38">
        <v>19091000</v>
      </c>
      <c r="AJM29" s="38"/>
      <c r="AJN29" s="39"/>
      <c r="AJO29" s="38">
        <v>22097000</v>
      </c>
      <c r="AJP29" s="38">
        <v>19091000</v>
      </c>
      <c r="AJQ29" s="38"/>
      <c r="AJR29" s="38">
        <v>3006000</v>
      </c>
      <c r="AJS29" s="38">
        <v>13.60366</v>
      </c>
      <c r="AJT29" s="38"/>
      <c r="AJU29" s="38"/>
      <c r="AJV29" s="38">
        <v>19091000</v>
      </c>
      <c r="AJW29" s="39"/>
      <c r="AJX29" s="39">
        <v>19091000</v>
      </c>
      <c r="AJY29" s="88">
        <v>19091000</v>
      </c>
      <c r="AJZ29" s="38"/>
      <c r="AKA29" s="38">
        <v>34119000</v>
      </c>
      <c r="AKB29" s="38">
        <v>28125000</v>
      </c>
      <c r="AKC29" s="38">
        <v>5994000</v>
      </c>
      <c r="AKD29" s="38">
        <v>28125000</v>
      </c>
      <c r="AKE29" s="38"/>
      <c r="AKF29" s="39"/>
      <c r="AKG29" s="38">
        <v>34119000</v>
      </c>
      <c r="AKH29" s="38">
        <v>28125000</v>
      </c>
      <c r="AKI29" s="38"/>
      <c r="AKJ29" s="38">
        <v>5994000</v>
      </c>
      <c r="AKK29" s="38">
        <v>17.567920000000001</v>
      </c>
      <c r="AKL29" s="38"/>
      <c r="AKM29" s="38"/>
      <c r="AKN29" s="38">
        <v>28125000</v>
      </c>
      <c r="AKO29" s="39"/>
      <c r="AKP29" s="39">
        <v>28125000</v>
      </c>
      <c r="AKQ29" s="88">
        <v>28125000</v>
      </c>
      <c r="AKR29" s="38"/>
      <c r="AKS29" s="38"/>
      <c r="AKT29" s="38"/>
      <c r="AKU29" s="38"/>
      <c r="AKV29" s="38"/>
      <c r="AKW29" s="38"/>
      <c r="AKX29" s="39"/>
      <c r="AKY29" s="38"/>
      <c r="AKZ29" s="38"/>
      <c r="ALA29" s="38"/>
      <c r="ALB29" s="38"/>
      <c r="ALC29" s="38"/>
      <c r="ALD29" s="38"/>
      <c r="ALE29" s="38"/>
      <c r="ALF29" s="38"/>
      <c r="ALG29" s="39"/>
      <c r="ALH29" s="39"/>
      <c r="ALI29" s="88"/>
      <c r="ALJ29" s="38"/>
      <c r="ALK29" s="38"/>
      <c r="ALL29" s="38"/>
      <c r="ALM29" s="38"/>
      <c r="ALN29" s="38"/>
      <c r="ALO29" s="38"/>
      <c r="ALP29" s="39"/>
      <c r="ALQ29" s="38"/>
      <c r="ALR29" s="38"/>
      <c r="ALS29" s="38"/>
      <c r="ALT29" s="38"/>
      <c r="ALU29" s="38"/>
      <c r="ALV29" s="38"/>
      <c r="ALW29" s="38"/>
      <c r="ALX29" s="38"/>
      <c r="ALY29" s="39"/>
      <c r="ALZ29" s="39"/>
      <c r="AMA29" s="88"/>
      <c r="AMB29" s="38"/>
      <c r="AMC29" s="38">
        <v>1312910</v>
      </c>
      <c r="AMD29" s="38">
        <v>994300</v>
      </c>
      <c r="AME29" s="38">
        <v>318610</v>
      </c>
      <c r="AMF29" s="38">
        <v>994300</v>
      </c>
      <c r="AMG29" s="38"/>
      <c r="AMH29" s="39"/>
      <c r="AMI29" s="38">
        <v>1312910</v>
      </c>
      <c r="AMJ29" s="38">
        <v>994300</v>
      </c>
      <c r="AMK29" s="38"/>
      <c r="AML29" s="38">
        <v>318610</v>
      </c>
      <c r="AMM29" s="38">
        <v>24.267469999999999</v>
      </c>
      <c r="AMN29" s="38"/>
      <c r="AMO29" s="38"/>
      <c r="AMP29" s="38">
        <v>994300</v>
      </c>
      <c r="AMQ29" s="39"/>
      <c r="AMR29" s="39">
        <v>994300</v>
      </c>
      <c r="AMS29" s="88">
        <v>994300</v>
      </c>
      <c r="AMT29" s="38"/>
      <c r="AMU29" s="38"/>
      <c r="AMV29" s="38"/>
      <c r="AMW29" s="38"/>
      <c r="AMX29" s="38"/>
      <c r="AMY29" s="38"/>
      <c r="AMZ29" s="39"/>
      <c r="ANA29" s="38"/>
      <c r="ANB29" s="38"/>
      <c r="ANC29" s="38"/>
      <c r="AND29" s="38"/>
      <c r="ANE29" s="38"/>
      <c r="ANF29" s="38"/>
      <c r="ANG29" s="38"/>
      <c r="ANH29" s="38"/>
      <c r="ANI29" s="39"/>
      <c r="ANJ29" s="39"/>
      <c r="ANK29" s="88"/>
    </row>
    <row r="30" spans="1:1051" x14ac:dyDescent="0.25">
      <c r="A30" s="8" t="s">
        <v>46</v>
      </c>
      <c r="B30" s="11" t="s">
        <v>47</v>
      </c>
      <c r="C30" s="13" t="s">
        <v>48</v>
      </c>
      <c r="F30" s="39"/>
      <c r="G30" s="38"/>
      <c r="H30" s="38"/>
      <c r="I30" s="38">
        <v>134300</v>
      </c>
      <c r="J30" s="38">
        <v>100000</v>
      </c>
      <c r="K30" s="38">
        <v>34300</v>
      </c>
      <c r="L30" s="38">
        <v>68570</v>
      </c>
      <c r="M30" s="38"/>
      <c r="N30" s="39"/>
      <c r="O30" s="38">
        <v>102856</v>
      </c>
      <c r="P30" s="38">
        <v>68570</v>
      </c>
      <c r="Q30" s="38"/>
      <c r="R30" s="38">
        <v>34286</v>
      </c>
      <c r="S30" s="38">
        <v>33.333979999999997</v>
      </c>
      <c r="T30" s="38"/>
      <c r="U30" s="38"/>
      <c r="V30" s="38">
        <v>68570</v>
      </c>
      <c r="W30" s="39"/>
      <c r="X30" s="39">
        <v>100000</v>
      </c>
      <c r="Y30" s="88">
        <v>100000</v>
      </c>
      <c r="Z30" s="38"/>
      <c r="AA30" s="38">
        <v>1421700</v>
      </c>
      <c r="AB30" s="38">
        <v>971700</v>
      </c>
      <c r="AC30" s="38">
        <v>450000</v>
      </c>
      <c r="AD30" s="38">
        <v>971700</v>
      </c>
      <c r="AE30" s="38">
        <v>12553</v>
      </c>
      <c r="AF30" s="39"/>
      <c r="AG30" s="38">
        <v>1421700</v>
      </c>
      <c r="AH30" s="38">
        <v>971700</v>
      </c>
      <c r="AI30" s="38"/>
      <c r="AJ30" s="38">
        <v>450000</v>
      </c>
      <c r="AK30" s="38">
        <v>31.652249999999999</v>
      </c>
      <c r="AL30" s="38">
        <v>12553</v>
      </c>
      <c r="AM30" s="38"/>
      <c r="AN30" s="38">
        <v>971700</v>
      </c>
      <c r="AO30" s="39"/>
      <c r="AP30" s="39">
        <v>971700</v>
      </c>
      <c r="AQ30" s="88">
        <v>971700</v>
      </c>
      <c r="AR30" s="38"/>
      <c r="AS30" s="38">
        <v>17128100</v>
      </c>
      <c r="AT30" s="38">
        <v>11128100</v>
      </c>
      <c r="AU30" s="38">
        <v>6000000</v>
      </c>
      <c r="AV30" s="38">
        <v>11128100</v>
      </c>
      <c r="AW30" s="38"/>
      <c r="AX30" s="39"/>
      <c r="AY30" s="38">
        <v>17128100</v>
      </c>
      <c r="AZ30" s="38">
        <v>11128100</v>
      </c>
      <c r="BA30" s="38"/>
      <c r="BB30" s="38">
        <v>6000000</v>
      </c>
      <c r="BC30" s="38">
        <v>35.030160000000002</v>
      </c>
      <c r="BD30" s="38"/>
      <c r="BE30" s="38"/>
      <c r="BF30" s="38">
        <v>11128100</v>
      </c>
      <c r="BG30" s="39"/>
      <c r="BH30" s="39">
        <v>11128100</v>
      </c>
      <c r="BI30" s="88">
        <v>11128100</v>
      </c>
      <c r="BJ30" s="38"/>
      <c r="BK30" s="38">
        <v>11880000</v>
      </c>
      <c r="BL30" s="38">
        <v>9460000</v>
      </c>
      <c r="BM30" s="38">
        <v>2420000</v>
      </c>
      <c r="BN30" s="38">
        <v>9460000</v>
      </c>
      <c r="BO30" s="38"/>
      <c r="BP30" s="39"/>
      <c r="BQ30" s="38">
        <v>11880000</v>
      </c>
      <c r="BR30" s="38">
        <v>9460000</v>
      </c>
      <c r="BS30" s="38"/>
      <c r="BT30" s="38">
        <v>2420000</v>
      </c>
      <c r="BU30" s="38">
        <v>20.370370000000001</v>
      </c>
      <c r="BV30" s="38"/>
      <c r="BW30" s="38"/>
      <c r="BX30" s="38">
        <v>9460000</v>
      </c>
      <c r="BY30" s="39"/>
      <c r="BZ30" s="39">
        <v>9460000</v>
      </c>
      <c r="CA30" s="88">
        <v>9460000</v>
      </c>
      <c r="CB30" s="38"/>
      <c r="CC30" s="38"/>
      <c r="CD30" s="38"/>
      <c r="CE30" s="38"/>
      <c r="CF30" s="38"/>
      <c r="CG30" s="38"/>
      <c r="CH30" s="39"/>
      <c r="CI30" s="38"/>
      <c r="CJ30" s="38"/>
      <c r="CK30" s="38"/>
      <c r="CL30" s="38"/>
      <c r="CM30" s="38"/>
      <c r="CN30" s="38"/>
      <c r="CO30" s="38"/>
      <c r="CP30" s="38"/>
      <c r="CQ30" s="39"/>
      <c r="CR30" s="39"/>
      <c r="CS30" s="88"/>
      <c r="CT30" s="38"/>
      <c r="CU30" s="38">
        <v>1056200</v>
      </c>
      <c r="CV30" s="38">
        <v>876200</v>
      </c>
      <c r="CW30" s="38">
        <v>180000</v>
      </c>
      <c r="CX30" s="38">
        <v>876200</v>
      </c>
      <c r="CY30" s="38"/>
      <c r="CZ30" s="39"/>
      <c r="DA30" s="38">
        <v>1056200</v>
      </c>
      <c r="DB30" s="38">
        <v>876200</v>
      </c>
      <c r="DC30" s="38"/>
      <c r="DD30" s="38">
        <v>180000</v>
      </c>
      <c r="DE30" s="38">
        <v>17.04223</v>
      </c>
      <c r="DF30" s="38"/>
      <c r="DG30" s="38"/>
      <c r="DH30" s="38">
        <v>876200</v>
      </c>
      <c r="DI30" s="39"/>
      <c r="DJ30" s="39">
        <v>876200</v>
      </c>
      <c r="DK30" s="88">
        <v>876200</v>
      </c>
      <c r="DL30" s="38"/>
      <c r="DM30" s="38">
        <v>97096900</v>
      </c>
      <c r="DN30" s="38">
        <v>67096900</v>
      </c>
      <c r="DO30" s="38">
        <v>30000000</v>
      </c>
      <c r="DP30" s="38">
        <v>67096900</v>
      </c>
      <c r="DQ30" s="38"/>
      <c r="DR30" s="39"/>
      <c r="DS30" s="38">
        <v>96972940</v>
      </c>
      <c r="DT30" s="38">
        <v>67096900</v>
      </c>
      <c r="DU30" s="38"/>
      <c r="DV30" s="38">
        <v>29876040</v>
      </c>
      <c r="DW30" s="38">
        <v>30.80864</v>
      </c>
      <c r="DX30" s="38"/>
      <c r="DY30" s="38"/>
      <c r="DZ30" s="38">
        <v>67096900</v>
      </c>
      <c r="EA30" s="39"/>
      <c r="EB30" s="39">
        <v>67096900</v>
      </c>
      <c r="EC30" s="88">
        <v>67096900</v>
      </c>
      <c r="ED30" s="38"/>
      <c r="EE30" s="38">
        <v>17505000</v>
      </c>
      <c r="EF30" s="38">
        <v>12085000</v>
      </c>
      <c r="EG30" s="38">
        <v>5420000</v>
      </c>
      <c r="EH30" s="38">
        <v>12084961</v>
      </c>
      <c r="EI30" s="38">
        <v>33654</v>
      </c>
      <c r="EJ30" s="39"/>
      <c r="EK30" s="38">
        <v>17504702</v>
      </c>
      <c r="EL30" s="38">
        <v>12084961</v>
      </c>
      <c r="EM30" s="38"/>
      <c r="EN30" s="38">
        <v>5419741</v>
      </c>
      <c r="EO30" s="38">
        <v>30.96163</v>
      </c>
      <c r="EP30" s="38">
        <v>33654</v>
      </c>
      <c r="EQ30" s="38"/>
      <c r="ER30" s="38">
        <v>12084961</v>
      </c>
      <c r="ES30" s="39"/>
      <c r="ET30" s="39">
        <v>12085000</v>
      </c>
      <c r="EU30" s="88">
        <v>12085000</v>
      </c>
      <c r="EV30" s="38"/>
      <c r="EW30" s="38">
        <v>23981300</v>
      </c>
      <c r="EX30" s="38">
        <v>9981300</v>
      </c>
      <c r="EY30" s="38">
        <v>14000000</v>
      </c>
      <c r="EZ30" s="38">
        <v>9981300</v>
      </c>
      <c r="FA30" s="38"/>
      <c r="FB30" s="39"/>
      <c r="FC30" s="38">
        <v>23981300</v>
      </c>
      <c r="FD30" s="38">
        <v>9981300</v>
      </c>
      <c r="FE30" s="38"/>
      <c r="FF30" s="38">
        <v>14000000</v>
      </c>
      <c r="FG30" s="38">
        <v>58.378819999999997</v>
      </c>
      <c r="FH30" s="38"/>
      <c r="FI30" s="38"/>
      <c r="FJ30" s="38">
        <v>9981300</v>
      </c>
      <c r="FK30" s="39"/>
      <c r="FL30" s="39">
        <v>9981300</v>
      </c>
      <c r="FM30" s="88">
        <v>9981300</v>
      </c>
      <c r="FN30" s="38"/>
      <c r="FO30" s="38"/>
      <c r="FP30" s="38"/>
      <c r="FQ30" s="38"/>
      <c r="FR30" s="38"/>
      <c r="FS30" s="38"/>
      <c r="FT30" s="39"/>
      <c r="FU30" s="38"/>
      <c r="FV30" s="38"/>
      <c r="FW30" s="38"/>
      <c r="FX30" s="38"/>
      <c r="FY30" s="38"/>
      <c r="FZ30" s="38"/>
      <c r="GA30" s="38"/>
      <c r="GB30" s="38"/>
      <c r="GC30" s="39"/>
      <c r="GD30" s="39"/>
      <c r="GE30" s="88"/>
      <c r="GF30" s="38"/>
      <c r="GG30" s="38"/>
      <c r="GH30" s="38"/>
      <c r="GI30" s="38"/>
      <c r="GJ30" s="38"/>
      <c r="GK30" s="38"/>
      <c r="GL30" s="39"/>
      <c r="GM30" s="38"/>
      <c r="GN30" s="38"/>
      <c r="GO30" s="38"/>
      <c r="GP30" s="38"/>
      <c r="GQ30" s="38"/>
      <c r="GR30" s="38"/>
      <c r="GS30" s="38"/>
      <c r="GT30" s="38"/>
      <c r="GU30" s="39"/>
      <c r="GV30" s="39"/>
      <c r="GW30" s="88"/>
      <c r="GX30" s="38"/>
      <c r="GY30" s="38"/>
      <c r="GZ30" s="38"/>
      <c r="HA30" s="38"/>
      <c r="HB30" s="38"/>
      <c r="HC30" s="38"/>
      <c r="HD30" s="39"/>
      <c r="HE30" s="38"/>
      <c r="HF30" s="38"/>
      <c r="HG30" s="38"/>
      <c r="HH30" s="38"/>
      <c r="HI30" s="38"/>
      <c r="HJ30" s="38"/>
      <c r="HK30" s="38"/>
      <c r="HL30" s="38"/>
      <c r="HM30" s="39"/>
      <c r="HN30" s="39"/>
      <c r="HO30" s="88"/>
      <c r="HP30" s="38"/>
      <c r="HQ30" s="38"/>
      <c r="HR30" s="38"/>
      <c r="HS30" s="38"/>
      <c r="HT30" s="38"/>
      <c r="HU30" s="38"/>
      <c r="HV30" s="39"/>
      <c r="HW30" s="38"/>
      <c r="HX30" s="38"/>
      <c r="HY30" s="38"/>
      <c r="HZ30" s="38"/>
      <c r="IA30" s="38"/>
      <c r="IB30" s="38"/>
      <c r="IC30" s="38"/>
      <c r="ID30" s="38"/>
      <c r="IE30" s="39"/>
      <c r="IF30" s="39"/>
      <c r="IG30" s="88"/>
      <c r="IH30" s="38"/>
      <c r="II30" s="38">
        <v>672800</v>
      </c>
      <c r="IJ30" s="38">
        <v>395500</v>
      </c>
      <c r="IK30" s="38">
        <v>277300</v>
      </c>
      <c r="IL30" s="38">
        <v>395500</v>
      </c>
      <c r="IM30" s="38"/>
      <c r="IN30" s="39"/>
      <c r="IO30" s="38">
        <v>672799.86</v>
      </c>
      <c r="IP30" s="38">
        <v>395500</v>
      </c>
      <c r="IQ30" s="38"/>
      <c r="IR30" s="38">
        <v>277299.86</v>
      </c>
      <c r="IS30" s="38">
        <v>41.215800000000002</v>
      </c>
      <c r="IT30" s="38"/>
      <c r="IU30" s="38"/>
      <c r="IV30" s="38">
        <v>395500</v>
      </c>
      <c r="IW30" s="39"/>
      <c r="IX30" s="39">
        <v>395500</v>
      </c>
      <c r="IY30" s="88">
        <v>395500</v>
      </c>
      <c r="IZ30" s="38"/>
      <c r="JA30" s="38">
        <v>60478063</v>
      </c>
      <c r="JB30" s="38">
        <v>31154100</v>
      </c>
      <c r="JC30" s="38">
        <v>29323963</v>
      </c>
      <c r="JD30" s="38">
        <v>30665507.850000001</v>
      </c>
      <c r="JE30" s="38"/>
      <c r="JF30" s="39"/>
      <c r="JG30" s="38">
        <v>59989470.850000001</v>
      </c>
      <c r="JH30" s="38">
        <v>30665507.850000001</v>
      </c>
      <c r="JI30" s="38"/>
      <c r="JJ30" s="38">
        <v>29323963</v>
      </c>
      <c r="JK30" s="38">
        <v>48.88185</v>
      </c>
      <c r="JL30" s="38"/>
      <c r="JM30" s="38"/>
      <c r="JN30" s="38">
        <v>30665507.850000001</v>
      </c>
      <c r="JO30" s="39"/>
      <c r="JP30" s="39">
        <v>31154100</v>
      </c>
      <c r="JQ30" s="88">
        <v>31154100</v>
      </c>
      <c r="JR30" s="38"/>
      <c r="JS30" s="38">
        <v>192717500</v>
      </c>
      <c r="JT30" s="38">
        <v>112717500</v>
      </c>
      <c r="JU30" s="38">
        <v>80000000</v>
      </c>
      <c r="JV30" s="38">
        <v>112717144.8</v>
      </c>
      <c r="JW30" s="38">
        <v>322375.06</v>
      </c>
      <c r="JX30" s="39"/>
      <c r="JY30" s="38">
        <v>192716879.31999999</v>
      </c>
      <c r="JZ30" s="38">
        <v>112717144.8</v>
      </c>
      <c r="KA30" s="38"/>
      <c r="KB30" s="38">
        <v>79999734.519999996</v>
      </c>
      <c r="KC30" s="38">
        <v>41.51153</v>
      </c>
      <c r="KD30" s="38">
        <v>322375.06</v>
      </c>
      <c r="KE30" s="38"/>
      <c r="KF30" s="38">
        <v>112717144.8</v>
      </c>
      <c r="KG30" s="39"/>
      <c r="KH30" s="39">
        <v>112717500</v>
      </c>
      <c r="KI30" s="88">
        <v>112717500</v>
      </c>
      <c r="KJ30" s="38"/>
      <c r="KK30" s="38"/>
      <c r="KL30" s="38"/>
      <c r="KM30" s="38"/>
      <c r="KN30" s="38"/>
      <c r="KO30" s="38"/>
      <c r="KP30" s="39"/>
      <c r="KQ30" s="38"/>
      <c r="KR30" s="38"/>
      <c r="KS30" s="38"/>
      <c r="KT30" s="38"/>
      <c r="KU30" s="38"/>
      <c r="KV30" s="38"/>
      <c r="KW30" s="38"/>
      <c r="KX30" s="38"/>
      <c r="KY30" s="39"/>
      <c r="KZ30" s="39"/>
      <c r="LA30" s="88"/>
      <c r="LB30" s="38"/>
      <c r="LC30" s="38"/>
      <c r="LD30" s="38"/>
      <c r="LE30" s="38"/>
      <c r="LF30" s="38"/>
      <c r="LG30" s="38"/>
      <c r="LH30" s="39"/>
      <c r="LI30" s="38"/>
      <c r="LJ30" s="38"/>
      <c r="LK30" s="38"/>
      <c r="LL30" s="38"/>
      <c r="LM30" s="38"/>
      <c r="LN30" s="38"/>
      <c r="LO30" s="38"/>
      <c r="LP30" s="38"/>
      <c r="LQ30" s="39"/>
      <c r="LR30" s="39"/>
      <c r="LS30" s="88"/>
      <c r="LT30" s="38"/>
      <c r="LU30" s="38"/>
      <c r="LV30" s="38"/>
      <c r="LW30" s="38"/>
      <c r="LX30" s="38"/>
      <c r="LY30" s="38"/>
      <c r="LZ30" s="39"/>
      <c r="MA30" s="38"/>
      <c r="MB30" s="38"/>
      <c r="MC30" s="38"/>
      <c r="MD30" s="38"/>
      <c r="ME30" s="38"/>
      <c r="MF30" s="38"/>
      <c r="MG30" s="38"/>
      <c r="MH30" s="38"/>
      <c r="MI30" s="39"/>
      <c r="MJ30" s="39"/>
      <c r="MK30" s="88"/>
      <c r="ML30" s="38"/>
      <c r="MM30" s="38">
        <v>3865600</v>
      </c>
      <c r="MN30" s="38">
        <v>3443600</v>
      </c>
      <c r="MO30" s="38">
        <v>422000</v>
      </c>
      <c r="MP30" s="38">
        <v>3443600</v>
      </c>
      <c r="MQ30" s="38">
        <v>76000</v>
      </c>
      <c r="MR30" s="39"/>
      <c r="MS30" s="38">
        <v>3865542.54</v>
      </c>
      <c r="MT30" s="38">
        <v>3443600</v>
      </c>
      <c r="MU30" s="38"/>
      <c r="MV30" s="38">
        <v>421942.54</v>
      </c>
      <c r="MW30" s="38">
        <v>10.915480000000001</v>
      </c>
      <c r="MX30" s="38">
        <v>76000</v>
      </c>
      <c r="MY30" s="38"/>
      <c r="MZ30" s="38">
        <v>3443600</v>
      </c>
      <c r="NA30" s="39"/>
      <c r="NB30" s="39">
        <v>3443600</v>
      </c>
      <c r="NC30" s="88">
        <v>3443600</v>
      </c>
      <c r="ND30" s="38"/>
      <c r="NE30" s="38"/>
      <c r="NF30" s="38"/>
      <c r="NG30" s="38"/>
      <c r="NH30" s="38"/>
      <c r="NI30" s="38"/>
      <c r="NJ30" s="39"/>
      <c r="NK30" s="38"/>
      <c r="NL30" s="38"/>
      <c r="NM30" s="38"/>
      <c r="NN30" s="38"/>
      <c r="NO30" s="38"/>
      <c r="NP30" s="38"/>
      <c r="NQ30" s="38"/>
      <c r="NR30" s="38"/>
      <c r="NS30" s="39"/>
      <c r="NT30" s="39"/>
      <c r="NU30" s="88"/>
      <c r="NV30" s="38"/>
      <c r="NW30" s="38"/>
      <c r="NX30" s="38"/>
      <c r="NY30" s="38"/>
      <c r="NZ30" s="38"/>
      <c r="OA30" s="38"/>
      <c r="OB30" s="39"/>
      <c r="OC30" s="38"/>
      <c r="OD30" s="38"/>
      <c r="OE30" s="38"/>
      <c r="OF30" s="38"/>
      <c r="OG30" s="38"/>
      <c r="OH30" s="38"/>
      <c r="OI30" s="38"/>
      <c r="OJ30" s="38"/>
      <c r="OK30" s="39"/>
      <c r="OL30" s="39"/>
      <c r="OM30" s="88"/>
      <c r="ON30" s="38"/>
      <c r="OO30" s="38"/>
      <c r="OP30" s="38"/>
      <c r="OQ30" s="38"/>
      <c r="OR30" s="38"/>
      <c r="OS30" s="38"/>
      <c r="OT30" s="39"/>
      <c r="OU30" s="38"/>
      <c r="OV30" s="38"/>
      <c r="OW30" s="38"/>
      <c r="OX30" s="38"/>
      <c r="OY30" s="38"/>
      <c r="OZ30" s="38"/>
      <c r="PA30" s="38"/>
      <c r="PB30" s="38"/>
      <c r="PC30" s="39"/>
      <c r="PD30" s="39">
        <v>0</v>
      </c>
      <c r="PE30" s="88"/>
      <c r="PF30" s="38"/>
      <c r="PG30" s="38"/>
      <c r="PH30" s="38"/>
      <c r="PI30" s="38"/>
      <c r="PJ30" s="38"/>
      <c r="PK30" s="38"/>
      <c r="PL30" s="39"/>
      <c r="PM30" s="38"/>
      <c r="PN30" s="38"/>
      <c r="PO30" s="38"/>
      <c r="PP30" s="38"/>
      <c r="PQ30" s="38"/>
      <c r="PR30" s="38"/>
      <c r="PS30" s="38"/>
      <c r="PT30" s="38"/>
      <c r="PU30" s="39"/>
      <c r="PV30" s="39"/>
      <c r="PW30" s="88"/>
      <c r="PX30" s="38"/>
      <c r="PY30" s="38"/>
      <c r="PZ30" s="38"/>
      <c r="QA30" s="38"/>
      <c r="QB30" s="38"/>
      <c r="QC30" s="38"/>
      <c r="QD30" s="39"/>
      <c r="QE30" s="38"/>
      <c r="QF30" s="38"/>
      <c r="QG30" s="38"/>
      <c r="QH30" s="38"/>
      <c r="QI30" s="38"/>
      <c r="QJ30" s="38"/>
      <c r="QK30" s="38"/>
      <c r="QL30" s="38"/>
      <c r="QM30" s="39"/>
      <c r="QN30" s="39"/>
      <c r="QO30" s="88"/>
      <c r="QP30" s="38"/>
      <c r="QQ30" s="38">
        <v>143579600</v>
      </c>
      <c r="QR30" s="38">
        <v>105979600</v>
      </c>
      <c r="QS30" s="38">
        <v>37600000</v>
      </c>
      <c r="QT30" s="38">
        <v>105977201.66</v>
      </c>
      <c r="QU30" s="38"/>
      <c r="QV30" s="39"/>
      <c r="QW30" s="38">
        <v>143577198.36000001</v>
      </c>
      <c r="QX30" s="38">
        <v>105977201.66</v>
      </c>
      <c r="QY30" s="38"/>
      <c r="QZ30" s="38">
        <v>37599996.700000003</v>
      </c>
      <c r="RA30" s="38">
        <v>26.187999999999999</v>
      </c>
      <c r="RB30" s="38"/>
      <c r="RC30" s="38"/>
      <c r="RD30" s="38">
        <v>105977201.66</v>
      </c>
      <c r="RE30" s="39"/>
      <c r="RF30" s="39">
        <v>105979600</v>
      </c>
      <c r="RG30" s="88">
        <v>105979600</v>
      </c>
      <c r="RH30" s="38"/>
      <c r="RI30" s="38"/>
      <c r="RJ30" s="38"/>
      <c r="RK30" s="38"/>
      <c r="RL30" s="38"/>
      <c r="RM30" s="38"/>
      <c r="RN30" s="39"/>
      <c r="RO30" s="38"/>
      <c r="RP30" s="38"/>
      <c r="RQ30" s="38"/>
      <c r="RR30" s="38"/>
      <c r="RS30" s="38"/>
      <c r="RT30" s="38"/>
      <c r="RU30" s="38"/>
      <c r="RV30" s="38"/>
      <c r="RW30" s="39"/>
      <c r="RX30" s="39">
        <v>0</v>
      </c>
      <c r="RY30" s="88"/>
      <c r="RZ30" s="38"/>
      <c r="SA30" s="38">
        <v>2551400</v>
      </c>
      <c r="SB30" s="38">
        <v>2423800</v>
      </c>
      <c r="SC30" s="38">
        <v>127600</v>
      </c>
      <c r="SD30" s="38">
        <v>2170656.48</v>
      </c>
      <c r="SE30" s="38"/>
      <c r="SF30" s="39"/>
      <c r="SG30" s="38">
        <v>2284901.5499999998</v>
      </c>
      <c r="SH30" s="38">
        <v>2170656.48</v>
      </c>
      <c r="SI30" s="38"/>
      <c r="SJ30" s="38">
        <v>114245.07</v>
      </c>
      <c r="SK30" s="38">
        <v>5</v>
      </c>
      <c r="SL30" s="38"/>
      <c r="SM30" s="38"/>
      <c r="SN30" s="38">
        <v>2170656.48</v>
      </c>
      <c r="SO30" s="39"/>
      <c r="SP30" s="39">
        <v>2423800</v>
      </c>
      <c r="SQ30" s="88">
        <v>2423800</v>
      </c>
      <c r="SR30" s="38"/>
      <c r="SS30" s="38">
        <v>46800000</v>
      </c>
      <c r="ST30" s="38">
        <v>23800000</v>
      </c>
      <c r="SU30" s="38">
        <v>23000000</v>
      </c>
      <c r="SV30" s="38">
        <v>11985762.41</v>
      </c>
      <c r="SW30" s="38"/>
      <c r="SX30" s="39"/>
      <c r="SY30" s="38">
        <v>31635112.359999999</v>
      </c>
      <c r="SZ30" s="38">
        <v>11985762.41</v>
      </c>
      <c r="TA30" s="38"/>
      <c r="TB30" s="38">
        <v>19649349.949999999</v>
      </c>
      <c r="TC30" s="38">
        <v>62.112470000000002</v>
      </c>
      <c r="TD30" s="38"/>
      <c r="TE30" s="38"/>
      <c r="TF30" s="38">
        <v>11985762.41</v>
      </c>
      <c r="TG30" s="39"/>
      <c r="TH30" s="39">
        <v>23800000</v>
      </c>
      <c r="TI30" s="88">
        <v>23800000</v>
      </c>
      <c r="TJ30" s="38"/>
      <c r="TK30" s="38">
        <v>3820000</v>
      </c>
      <c r="TL30" s="38">
        <v>2820000</v>
      </c>
      <c r="TM30" s="38">
        <v>1000000</v>
      </c>
      <c r="TN30" s="38">
        <v>2810795</v>
      </c>
      <c r="TO30" s="38"/>
      <c r="TP30" s="39"/>
      <c r="TQ30" s="38">
        <v>3625145</v>
      </c>
      <c r="TR30" s="38">
        <v>2810795</v>
      </c>
      <c r="TS30" s="38"/>
      <c r="TT30" s="38">
        <v>814350</v>
      </c>
      <c r="TU30" s="38">
        <v>22.463930000000001</v>
      </c>
      <c r="TV30" s="38"/>
      <c r="TW30" s="38"/>
      <c r="TX30" s="38">
        <v>2810795</v>
      </c>
      <c r="TY30" s="39"/>
      <c r="TZ30" s="39">
        <v>2820000</v>
      </c>
      <c r="UA30" s="88">
        <v>2820000</v>
      </c>
      <c r="UB30" s="38"/>
      <c r="UC30" s="38"/>
      <c r="UD30" s="38"/>
      <c r="UE30" s="38"/>
      <c r="UF30" s="38"/>
      <c r="UG30" s="38"/>
      <c r="UH30" s="39"/>
      <c r="UI30" s="38"/>
      <c r="UJ30" s="38"/>
      <c r="UK30" s="38"/>
      <c r="UL30" s="38"/>
      <c r="UM30" s="38"/>
      <c r="UN30" s="38"/>
      <c r="UO30" s="38"/>
      <c r="UP30" s="38"/>
      <c r="UQ30" s="39"/>
      <c r="UR30" s="39"/>
      <c r="US30" s="88"/>
      <c r="UT30" s="38"/>
      <c r="UU30" s="38"/>
      <c r="UV30" s="38"/>
      <c r="UW30" s="38"/>
      <c r="UX30" s="38"/>
      <c r="UY30" s="38"/>
      <c r="UZ30" s="39"/>
      <c r="VA30" s="38"/>
      <c r="VB30" s="38"/>
      <c r="VC30" s="38"/>
      <c r="VD30" s="38"/>
      <c r="VE30" s="38"/>
      <c r="VF30" s="38"/>
      <c r="VG30" s="38"/>
      <c r="VH30" s="38"/>
      <c r="VI30" s="39"/>
      <c r="VJ30" s="39"/>
      <c r="VK30" s="88"/>
      <c r="VL30" s="38"/>
      <c r="VM30" s="38"/>
      <c r="VN30" s="38"/>
      <c r="VO30" s="38"/>
      <c r="VP30" s="38"/>
      <c r="VQ30" s="38"/>
      <c r="VR30" s="39"/>
      <c r="VS30" s="38"/>
      <c r="VT30" s="38"/>
      <c r="VU30" s="38"/>
      <c r="VV30" s="38"/>
      <c r="VW30" s="38"/>
      <c r="VX30" s="38"/>
      <c r="VY30" s="38"/>
      <c r="VZ30" s="38"/>
      <c r="WA30" s="39"/>
      <c r="WB30" s="39"/>
      <c r="WC30" s="88"/>
      <c r="WD30" s="38"/>
      <c r="WE30" s="38">
        <v>7577493</v>
      </c>
      <c r="WF30" s="38">
        <v>7196100</v>
      </c>
      <c r="WG30" s="38">
        <v>381393</v>
      </c>
      <c r="WH30" s="38">
        <v>7191728</v>
      </c>
      <c r="WI30" s="38"/>
      <c r="WJ30" s="39"/>
      <c r="WK30" s="38">
        <v>7572889.5800000001</v>
      </c>
      <c r="WL30" s="38">
        <v>7191728</v>
      </c>
      <c r="WM30" s="38"/>
      <c r="WN30" s="38">
        <v>381161.58</v>
      </c>
      <c r="WO30" s="38">
        <v>5.0332400000000002</v>
      </c>
      <c r="WP30" s="38"/>
      <c r="WQ30" s="38"/>
      <c r="WR30" s="38">
        <v>7191728</v>
      </c>
      <c r="WS30" s="39"/>
      <c r="WT30" s="39">
        <v>7196100</v>
      </c>
      <c r="WU30" s="88">
        <v>7196100</v>
      </c>
      <c r="WV30" s="38"/>
      <c r="WW30" s="38">
        <v>20798100</v>
      </c>
      <c r="WX30" s="38">
        <v>19751200</v>
      </c>
      <c r="WY30" s="38">
        <v>1046900</v>
      </c>
      <c r="WZ30" s="38">
        <v>19748768.960000001</v>
      </c>
      <c r="XA30" s="38"/>
      <c r="XB30" s="39"/>
      <c r="XC30" s="38">
        <v>20795453.710000001</v>
      </c>
      <c r="XD30" s="38">
        <v>19748768.960000001</v>
      </c>
      <c r="XE30" s="38"/>
      <c r="XF30" s="38">
        <v>1046684.75</v>
      </c>
      <c r="XG30" s="38">
        <v>5.0332400000000002</v>
      </c>
      <c r="XH30" s="38"/>
      <c r="XI30" s="38"/>
      <c r="XJ30" s="38">
        <v>19748768.960000001</v>
      </c>
      <c r="XK30" s="39"/>
      <c r="XL30" s="39">
        <v>19751200</v>
      </c>
      <c r="XM30" s="88">
        <v>19751200</v>
      </c>
      <c r="XN30" s="38"/>
      <c r="XO30" s="38"/>
      <c r="XP30" s="38"/>
      <c r="XQ30" s="38"/>
      <c r="XR30" s="38"/>
      <c r="XS30" s="38"/>
      <c r="XT30" s="39"/>
      <c r="XU30" s="38"/>
      <c r="XV30" s="38"/>
      <c r="XW30" s="38"/>
      <c r="XX30" s="38"/>
      <c r="XY30" s="38"/>
      <c r="XZ30" s="38"/>
      <c r="YA30" s="38"/>
      <c r="YB30" s="38"/>
      <c r="YC30" s="39"/>
      <c r="YD30" s="39"/>
      <c r="YE30" s="88"/>
      <c r="YF30" s="38"/>
      <c r="YG30" s="38"/>
      <c r="YH30" s="38"/>
      <c r="YI30" s="38"/>
      <c r="YJ30" s="38"/>
      <c r="YK30" s="38"/>
      <c r="YL30" s="39"/>
      <c r="YM30" s="38"/>
      <c r="YN30" s="38"/>
      <c r="YO30" s="38"/>
      <c r="YP30" s="38"/>
      <c r="YQ30" s="38"/>
      <c r="YR30" s="38"/>
      <c r="YS30" s="38"/>
      <c r="YT30" s="38"/>
      <c r="YU30" s="39"/>
      <c r="YV30" s="39"/>
      <c r="YW30" s="88"/>
      <c r="YX30" s="38"/>
      <c r="YY30" s="38"/>
      <c r="YZ30" s="38"/>
      <c r="ZA30" s="38"/>
      <c r="ZB30" s="38"/>
      <c r="ZC30" s="38"/>
      <c r="ZD30" s="39"/>
      <c r="ZE30" s="38"/>
      <c r="ZF30" s="38"/>
      <c r="ZG30" s="38"/>
      <c r="ZH30" s="38"/>
      <c r="ZI30" s="38"/>
      <c r="ZJ30" s="38"/>
      <c r="ZK30" s="38"/>
      <c r="ZL30" s="38"/>
      <c r="ZM30" s="39"/>
      <c r="ZN30" s="39"/>
      <c r="ZO30" s="88"/>
      <c r="ZP30" s="38"/>
      <c r="ZQ30" s="38">
        <v>89946400</v>
      </c>
      <c r="ZR30" s="38">
        <v>30957400</v>
      </c>
      <c r="ZS30" s="38">
        <v>58989000</v>
      </c>
      <c r="ZT30" s="38">
        <v>30957400</v>
      </c>
      <c r="ZU30" s="38">
        <v>845839.91</v>
      </c>
      <c r="ZV30" s="39"/>
      <c r="ZW30" s="38">
        <v>89946400</v>
      </c>
      <c r="ZX30" s="38">
        <v>30957400</v>
      </c>
      <c r="ZY30" s="38"/>
      <c r="ZZ30" s="38">
        <v>58989000</v>
      </c>
      <c r="AAA30" s="38">
        <v>65.582390000000004</v>
      </c>
      <c r="AAB30" s="38">
        <v>845839.91</v>
      </c>
      <c r="AAC30" s="38"/>
      <c r="AAD30" s="38">
        <v>30957400</v>
      </c>
      <c r="AAE30" s="39"/>
      <c r="AAF30" s="39">
        <v>30957400</v>
      </c>
      <c r="AAG30" s="88">
        <v>30957400</v>
      </c>
      <c r="AAH30" s="38"/>
      <c r="AAI30" s="38"/>
      <c r="AAJ30" s="38"/>
      <c r="AAK30" s="38"/>
      <c r="AAL30" s="38"/>
      <c r="AAM30" s="38">
        <v>465.26</v>
      </c>
      <c r="AAN30" s="39"/>
      <c r="AAO30" s="38"/>
      <c r="AAP30" s="38"/>
      <c r="AAQ30" s="38"/>
      <c r="AAR30" s="38"/>
      <c r="AAS30" s="38"/>
      <c r="AAT30" s="38">
        <v>465.26</v>
      </c>
      <c r="AAU30" s="38"/>
      <c r="AAV30" s="38"/>
      <c r="AAW30" s="39"/>
      <c r="AAX30" s="39"/>
      <c r="AAY30" s="88"/>
      <c r="AAZ30" s="38"/>
      <c r="ABA30" s="38">
        <v>233460398</v>
      </c>
      <c r="ABB30" s="38">
        <v>148025000</v>
      </c>
      <c r="ABC30" s="38">
        <v>85435398</v>
      </c>
      <c r="ABD30" s="38">
        <v>148025000</v>
      </c>
      <c r="ABE30" s="38"/>
      <c r="ABF30" s="39"/>
      <c r="ABG30" s="38">
        <v>221160261.84</v>
      </c>
      <c r="ABH30" s="38">
        <v>146222181</v>
      </c>
      <c r="ABI30" s="38"/>
      <c r="ABJ30" s="38">
        <v>74938080.840000004</v>
      </c>
      <c r="ABK30" s="38">
        <v>33.884059999999998</v>
      </c>
      <c r="ABL30" s="38"/>
      <c r="ABM30" s="38">
        <v>1802819</v>
      </c>
      <c r="ABN30" s="38">
        <v>146222181</v>
      </c>
      <c r="ABO30" s="39"/>
      <c r="ABP30" s="39">
        <v>148025000</v>
      </c>
      <c r="ABQ30" s="88">
        <v>148025000</v>
      </c>
      <c r="ABR30" s="38"/>
      <c r="ABS30" s="38"/>
      <c r="ABT30" s="38"/>
      <c r="ABU30" s="38"/>
      <c r="ABV30" s="38"/>
      <c r="ABW30" s="38"/>
      <c r="ABX30" s="39"/>
      <c r="ABY30" s="38"/>
      <c r="ABZ30" s="38"/>
      <c r="ACA30" s="38"/>
      <c r="ACB30" s="38"/>
      <c r="ACC30" s="38"/>
      <c r="ACD30" s="38"/>
      <c r="ACE30" s="38"/>
      <c r="ACF30" s="38"/>
      <c r="ACG30" s="39"/>
      <c r="ACH30" s="39"/>
      <c r="ACI30" s="88"/>
      <c r="ACJ30" s="38"/>
      <c r="ACK30" s="38"/>
      <c r="ACL30" s="38"/>
      <c r="ACM30" s="38"/>
      <c r="ACN30" s="38"/>
      <c r="ACO30" s="38"/>
      <c r="ACP30" s="39"/>
      <c r="ACQ30" s="38"/>
      <c r="ACR30" s="38"/>
      <c r="ACS30" s="38"/>
      <c r="ACT30" s="38"/>
      <c r="ACU30" s="38"/>
      <c r="ACV30" s="38"/>
      <c r="ACW30" s="38"/>
      <c r="ACX30" s="38"/>
      <c r="ACY30" s="39"/>
      <c r="ACZ30" s="39"/>
      <c r="ADA30" s="88"/>
      <c r="ADB30" s="38"/>
      <c r="ADC30" s="38"/>
      <c r="ADD30" s="38"/>
      <c r="ADE30" s="38"/>
      <c r="ADF30" s="38"/>
      <c r="ADG30" s="38"/>
      <c r="ADH30" s="39"/>
      <c r="ADI30" s="38"/>
      <c r="ADJ30" s="38"/>
      <c r="ADK30" s="38"/>
      <c r="ADL30" s="38"/>
      <c r="ADM30" s="38"/>
      <c r="ADN30" s="38"/>
      <c r="ADO30" s="38"/>
      <c r="ADP30" s="38"/>
      <c r="ADQ30" s="39"/>
      <c r="ADR30" s="39"/>
      <c r="ADS30" s="88"/>
      <c r="ADT30" s="38"/>
      <c r="ADU30" s="38"/>
      <c r="ADV30" s="38"/>
      <c r="ADW30" s="38"/>
      <c r="ADX30" s="38"/>
      <c r="ADY30" s="38"/>
      <c r="ADZ30" s="39"/>
      <c r="AEA30" s="38"/>
      <c r="AEB30" s="38"/>
      <c r="AEC30" s="38"/>
      <c r="AED30" s="38"/>
      <c r="AEE30" s="38"/>
      <c r="AEF30" s="38"/>
      <c r="AEG30" s="38"/>
      <c r="AEH30" s="38"/>
      <c r="AEI30" s="39"/>
      <c r="AEJ30" s="39"/>
      <c r="AEK30" s="88"/>
      <c r="AEL30" s="38"/>
      <c r="AEM30" s="38"/>
      <c r="AEN30" s="38"/>
      <c r="AEO30" s="38"/>
      <c r="AEP30" s="38"/>
      <c r="AEQ30" s="38"/>
      <c r="AER30" s="39"/>
      <c r="AES30" s="38"/>
      <c r="AET30" s="38"/>
      <c r="AEU30" s="38"/>
      <c r="AEV30" s="38"/>
      <c r="AEW30" s="38"/>
      <c r="AEX30" s="38"/>
      <c r="AEY30" s="38"/>
      <c r="AEZ30" s="38"/>
      <c r="AFA30" s="39"/>
      <c r="AFB30" s="39"/>
      <c r="AFC30" s="88"/>
      <c r="AFD30" s="38"/>
      <c r="AFE30" s="38"/>
      <c r="AFF30" s="38"/>
      <c r="AFG30" s="38"/>
      <c r="AFH30" s="38"/>
      <c r="AFI30" s="38"/>
      <c r="AFJ30" s="39"/>
      <c r="AFK30" s="38"/>
      <c r="AFL30" s="38"/>
      <c r="AFM30" s="38"/>
      <c r="AFN30" s="38"/>
      <c r="AFO30" s="38"/>
      <c r="AFP30" s="38"/>
      <c r="AFQ30" s="38"/>
      <c r="AFR30" s="38"/>
      <c r="AFS30" s="39"/>
      <c r="AFT30" s="39"/>
      <c r="AFU30" s="88"/>
      <c r="AFV30" s="38"/>
      <c r="AFW30" s="38"/>
      <c r="AFX30" s="38"/>
      <c r="AFY30" s="38"/>
      <c r="AFZ30" s="38"/>
      <c r="AGA30" s="38"/>
      <c r="AGB30" s="39"/>
      <c r="AGC30" s="38"/>
      <c r="AGD30" s="38"/>
      <c r="AGE30" s="38"/>
      <c r="AGF30" s="38"/>
      <c r="AGG30" s="38"/>
      <c r="AGH30" s="38"/>
      <c r="AGI30" s="38"/>
      <c r="AGJ30" s="38"/>
      <c r="AGK30" s="39"/>
      <c r="AGL30" s="39"/>
      <c r="AGM30" s="88"/>
      <c r="AGN30" s="38"/>
      <c r="AGO30" s="38">
        <v>32732000</v>
      </c>
      <c r="AGP30" s="38">
        <v>17732000</v>
      </c>
      <c r="AGQ30" s="38">
        <v>15000000</v>
      </c>
      <c r="AGR30" s="38">
        <v>17732000</v>
      </c>
      <c r="AGS30" s="38"/>
      <c r="AGT30" s="39"/>
      <c r="AGU30" s="38">
        <v>16875620.690000001</v>
      </c>
      <c r="AGV30" s="38">
        <v>15511781.689999999</v>
      </c>
      <c r="AGW30" s="38"/>
      <c r="AGX30" s="38">
        <v>1363839</v>
      </c>
      <c r="AGY30" s="38">
        <v>8.0817099999999993</v>
      </c>
      <c r="AGZ30" s="38"/>
      <c r="AHA30" s="38">
        <v>2220218.31</v>
      </c>
      <c r="AHB30" s="38">
        <v>15511781.689999999</v>
      </c>
      <c r="AHC30" s="39"/>
      <c r="AHD30" s="39">
        <v>17732000</v>
      </c>
      <c r="AHE30" s="88">
        <v>17732000</v>
      </c>
      <c r="AHF30" s="38"/>
      <c r="AHG30" s="38"/>
      <c r="AHH30" s="38"/>
      <c r="AHI30" s="38"/>
      <c r="AHJ30" s="38"/>
      <c r="AHK30" s="38"/>
      <c r="AHL30" s="39"/>
      <c r="AHM30" s="38"/>
      <c r="AHN30" s="38"/>
      <c r="AHO30" s="38"/>
      <c r="AHP30" s="38"/>
      <c r="AHQ30" s="38"/>
      <c r="AHR30" s="38"/>
      <c r="AHS30" s="38"/>
      <c r="AHT30" s="38"/>
      <c r="AHU30" s="39"/>
      <c r="AHV30" s="39"/>
      <c r="AHW30" s="88"/>
      <c r="AHX30" s="38"/>
      <c r="AHY30" s="38"/>
      <c r="AHZ30" s="38"/>
      <c r="AIA30" s="38"/>
      <c r="AIB30" s="38"/>
      <c r="AIC30" s="38"/>
      <c r="AID30" s="39"/>
      <c r="AIE30" s="38"/>
      <c r="AIF30" s="38"/>
      <c r="AIG30" s="38"/>
      <c r="AIH30" s="38"/>
      <c r="AII30" s="38"/>
      <c r="AIJ30" s="38"/>
      <c r="AIK30" s="38"/>
      <c r="AIL30" s="38"/>
      <c r="AIM30" s="39"/>
      <c r="AIN30" s="39"/>
      <c r="AIO30" s="88"/>
      <c r="AIP30" s="38"/>
      <c r="AIQ30" s="38"/>
      <c r="AIR30" s="38"/>
      <c r="AIS30" s="38"/>
      <c r="AIT30" s="38"/>
      <c r="AIU30" s="38"/>
      <c r="AIV30" s="39"/>
      <c r="AIW30" s="38"/>
      <c r="AIX30" s="38"/>
      <c r="AIY30" s="38"/>
      <c r="AIZ30" s="38"/>
      <c r="AJA30" s="38"/>
      <c r="AJB30" s="38"/>
      <c r="AJC30" s="38"/>
      <c r="AJD30" s="38"/>
      <c r="AJE30" s="39"/>
      <c r="AJF30" s="39"/>
      <c r="AJG30" s="88"/>
      <c r="AJH30" s="38"/>
      <c r="AJI30" s="38"/>
      <c r="AJJ30" s="38"/>
      <c r="AJK30" s="38"/>
      <c r="AJL30" s="38"/>
      <c r="AJM30" s="38"/>
      <c r="AJN30" s="39"/>
      <c r="AJO30" s="38"/>
      <c r="AJP30" s="38"/>
      <c r="AJQ30" s="38"/>
      <c r="AJR30" s="38"/>
      <c r="AJS30" s="38"/>
      <c r="AJT30" s="38"/>
      <c r="AJU30" s="38"/>
      <c r="AJV30" s="38"/>
      <c r="AJW30" s="39"/>
      <c r="AJX30" s="39"/>
      <c r="AJY30" s="88"/>
      <c r="AJZ30" s="38"/>
      <c r="AKA30" s="38">
        <v>20083000</v>
      </c>
      <c r="AKB30" s="38">
        <v>13083000</v>
      </c>
      <c r="AKC30" s="38">
        <v>7000000</v>
      </c>
      <c r="AKD30" s="38">
        <v>13083000</v>
      </c>
      <c r="AKE30" s="38"/>
      <c r="AKF30" s="39"/>
      <c r="AKG30" s="38">
        <v>20082892</v>
      </c>
      <c r="AKH30" s="38">
        <v>13083000</v>
      </c>
      <c r="AKI30" s="38"/>
      <c r="AKJ30" s="38">
        <v>6999892</v>
      </c>
      <c r="AKK30" s="38">
        <v>34.854999999999997</v>
      </c>
      <c r="AKL30" s="38"/>
      <c r="AKM30" s="38"/>
      <c r="AKN30" s="38">
        <v>13083000</v>
      </c>
      <c r="AKO30" s="39"/>
      <c r="AKP30" s="39">
        <v>13083000</v>
      </c>
      <c r="AKQ30" s="88">
        <v>13083000</v>
      </c>
      <c r="AKR30" s="38"/>
      <c r="AKS30" s="38"/>
      <c r="AKT30" s="38"/>
      <c r="AKU30" s="38"/>
      <c r="AKV30" s="38"/>
      <c r="AKW30" s="38"/>
      <c r="AKX30" s="39"/>
      <c r="AKY30" s="38"/>
      <c r="AKZ30" s="38"/>
      <c r="ALA30" s="38"/>
      <c r="ALB30" s="38"/>
      <c r="ALC30" s="38"/>
      <c r="ALD30" s="38"/>
      <c r="ALE30" s="38"/>
      <c r="ALF30" s="38"/>
      <c r="ALG30" s="39"/>
      <c r="ALH30" s="39"/>
      <c r="ALI30" s="88"/>
      <c r="ALJ30" s="38"/>
      <c r="ALK30" s="38"/>
      <c r="ALL30" s="38"/>
      <c r="ALM30" s="38"/>
      <c r="ALN30" s="38"/>
      <c r="ALO30" s="38">
        <v>710085.13</v>
      </c>
      <c r="ALP30" s="39"/>
      <c r="ALQ30" s="38"/>
      <c r="ALR30" s="38"/>
      <c r="ALS30" s="38"/>
      <c r="ALT30" s="38"/>
      <c r="ALU30" s="38"/>
      <c r="ALV30" s="38">
        <v>710085.13</v>
      </c>
      <c r="ALW30" s="38"/>
      <c r="ALX30" s="38"/>
      <c r="ALY30" s="39"/>
      <c r="ALZ30" s="39"/>
      <c r="AMA30" s="88"/>
      <c r="AMB30" s="38"/>
      <c r="AMC30" s="38">
        <v>3736300</v>
      </c>
      <c r="AMD30" s="38">
        <v>3301300</v>
      </c>
      <c r="AME30" s="38">
        <v>435000</v>
      </c>
      <c r="AMF30" s="38">
        <v>3301300</v>
      </c>
      <c r="AMG30" s="38"/>
      <c r="AMH30" s="39"/>
      <c r="AMI30" s="38">
        <v>3624648</v>
      </c>
      <c r="AMJ30" s="38">
        <v>3301300</v>
      </c>
      <c r="AMK30" s="38"/>
      <c r="AML30" s="38">
        <v>323348</v>
      </c>
      <c r="AMM30" s="38">
        <v>8.9208099999999995</v>
      </c>
      <c r="AMN30" s="38"/>
      <c r="AMO30" s="38"/>
      <c r="AMP30" s="38">
        <v>3301300</v>
      </c>
      <c r="AMQ30" s="39"/>
      <c r="AMR30" s="39">
        <v>3301300</v>
      </c>
      <c r="AMS30" s="88">
        <v>3301300</v>
      </c>
      <c r="AMT30" s="38"/>
      <c r="AMU30" s="38"/>
      <c r="AMV30" s="38"/>
      <c r="AMW30" s="38"/>
      <c r="AMX30" s="38"/>
      <c r="AMY30" s="38"/>
      <c r="AMZ30" s="39"/>
      <c r="ANA30" s="38"/>
      <c r="ANB30" s="38"/>
      <c r="ANC30" s="38"/>
      <c r="AND30" s="38"/>
      <c r="ANE30" s="38"/>
      <c r="ANF30" s="38"/>
      <c r="ANG30" s="38"/>
      <c r="ANH30" s="38"/>
      <c r="ANI30" s="39"/>
      <c r="ANJ30" s="39"/>
      <c r="ANK30" s="88"/>
    </row>
    <row r="31" spans="1:1051" x14ac:dyDescent="0.25">
      <c r="A31" s="8" t="s">
        <v>49</v>
      </c>
      <c r="B31" s="9" t="s">
        <v>50</v>
      </c>
      <c r="C31" s="13" t="s">
        <v>51</v>
      </c>
      <c r="F31" s="39"/>
      <c r="G31" s="38"/>
      <c r="H31" s="38"/>
      <c r="I31" s="38">
        <v>41467421</v>
      </c>
      <c r="J31" s="38">
        <v>33233700</v>
      </c>
      <c r="K31" s="38">
        <v>8233721</v>
      </c>
      <c r="L31" s="38">
        <v>33233700</v>
      </c>
      <c r="M31" s="38"/>
      <c r="N31" s="39"/>
      <c r="O31" s="38">
        <v>41467421</v>
      </c>
      <c r="P31" s="38">
        <v>33233700</v>
      </c>
      <c r="Q31" s="38"/>
      <c r="R31" s="38">
        <v>8233721</v>
      </c>
      <c r="S31" s="38">
        <v>19.855879999999999</v>
      </c>
      <c r="T31" s="38"/>
      <c r="U31" s="38"/>
      <c r="V31" s="38">
        <v>33233700</v>
      </c>
      <c r="W31" s="39"/>
      <c r="X31" s="39">
        <v>33233700</v>
      </c>
      <c r="Y31" s="88">
        <v>33233700</v>
      </c>
      <c r="Z31" s="38"/>
      <c r="AA31" s="38">
        <v>300032558</v>
      </c>
      <c r="AB31" s="38">
        <v>242602100</v>
      </c>
      <c r="AC31" s="38">
        <v>57430458</v>
      </c>
      <c r="AD31" s="38">
        <v>242602100</v>
      </c>
      <c r="AE31" s="38"/>
      <c r="AF31" s="39"/>
      <c r="AG31" s="38">
        <v>300032558</v>
      </c>
      <c r="AH31" s="38">
        <v>242602100</v>
      </c>
      <c r="AI31" s="38"/>
      <c r="AJ31" s="38">
        <v>57430458</v>
      </c>
      <c r="AK31" s="38">
        <v>19.14141</v>
      </c>
      <c r="AL31" s="38"/>
      <c r="AM31" s="38"/>
      <c r="AN31" s="38">
        <v>242602100</v>
      </c>
      <c r="AO31" s="39"/>
      <c r="AP31" s="39">
        <v>242602100</v>
      </c>
      <c r="AQ31" s="88">
        <v>242602100</v>
      </c>
      <c r="AR31" s="38"/>
      <c r="AS31" s="38">
        <v>676111309</v>
      </c>
      <c r="AT31" s="38">
        <v>578962300</v>
      </c>
      <c r="AU31" s="38">
        <v>97149009</v>
      </c>
      <c r="AV31" s="38">
        <v>578962300</v>
      </c>
      <c r="AW31" s="38"/>
      <c r="AX31" s="39"/>
      <c r="AY31" s="38">
        <v>676111309</v>
      </c>
      <c r="AZ31" s="38">
        <v>578962300</v>
      </c>
      <c r="BA31" s="38"/>
      <c r="BB31" s="38">
        <v>97149009</v>
      </c>
      <c r="BC31" s="38">
        <v>14.368790000000001</v>
      </c>
      <c r="BD31" s="38"/>
      <c r="BE31" s="38"/>
      <c r="BF31" s="38">
        <v>578962300</v>
      </c>
      <c r="BG31" s="39"/>
      <c r="BH31" s="39">
        <v>578962300</v>
      </c>
      <c r="BI31" s="88">
        <v>578962300</v>
      </c>
      <c r="BJ31" s="38"/>
      <c r="BK31" s="38">
        <v>1566311367</v>
      </c>
      <c r="BL31" s="38">
        <v>1360366100</v>
      </c>
      <c r="BM31" s="38">
        <v>205945267</v>
      </c>
      <c r="BN31" s="38">
        <v>1360366100</v>
      </c>
      <c r="BO31" s="38"/>
      <c r="BP31" s="39"/>
      <c r="BQ31" s="38">
        <v>1566311367</v>
      </c>
      <c r="BR31" s="38">
        <v>1360366100</v>
      </c>
      <c r="BS31" s="38"/>
      <c r="BT31" s="38">
        <v>205945267</v>
      </c>
      <c r="BU31" s="38">
        <v>13.14842</v>
      </c>
      <c r="BV31" s="38"/>
      <c r="BW31" s="38"/>
      <c r="BX31" s="38">
        <v>1360366100</v>
      </c>
      <c r="BY31" s="39"/>
      <c r="BZ31" s="39">
        <v>1360366100</v>
      </c>
      <c r="CA31" s="88">
        <v>1360366100</v>
      </c>
      <c r="CB31" s="38"/>
      <c r="CC31" s="38">
        <v>51130</v>
      </c>
      <c r="CD31" s="38">
        <v>37500</v>
      </c>
      <c r="CE31" s="38">
        <v>13630</v>
      </c>
      <c r="CF31" s="38">
        <v>37500</v>
      </c>
      <c r="CG31" s="38"/>
      <c r="CH31" s="39"/>
      <c r="CI31" s="38">
        <v>51130</v>
      </c>
      <c r="CJ31" s="38">
        <v>37500</v>
      </c>
      <c r="CK31" s="38"/>
      <c r="CL31" s="38">
        <v>13630</v>
      </c>
      <c r="CM31" s="38">
        <v>26.657540000000001</v>
      </c>
      <c r="CN31" s="38"/>
      <c r="CO31" s="38"/>
      <c r="CP31" s="38">
        <v>37500</v>
      </c>
      <c r="CQ31" s="39"/>
      <c r="CR31" s="39">
        <v>37500</v>
      </c>
      <c r="CS31" s="88">
        <v>37500</v>
      </c>
      <c r="CT31" s="38"/>
      <c r="CU31" s="38">
        <v>16305401</v>
      </c>
      <c r="CV31" s="38">
        <v>13335900</v>
      </c>
      <c r="CW31" s="38">
        <v>2969501</v>
      </c>
      <c r="CX31" s="38">
        <v>13335900</v>
      </c>
      <c r="CY31" s="38"/>
      <c r="CZ31" s="39"/>
      <c r="DA31" s="38">
        <v>16305401</v>
      </c>
      <c r="DB31" s="38">
        <v>13335900</v>
      </c>
      <c r="DC31" s="38"/>
      <c r="DD31" s="38">
        <v>2969501</v>
      </c>
      <c r="DE31" s="38">
        <v>18.211760000000002</v>
      </c>
      <c r="DF31" s="38"/>
      <c r="DG31" s="38"/>
      <c r="DH31" s="38">
        <v>13335900</v>
      </c>
      <c r="DI31" s="39"/>
      <c r="DJ31" s="39">
        <v>13335900</v>
      </c>
      <c r="DK31" s="88">
        <v>13335900</v>
      </c>
      <c r="DL31" s="38"/>
      <c r="DM31" s="38">
        <v>104557228</v>
      </c>
      <c r="DN31" s="38">
        <v>81457200</v>
      </c>
      <c r="DO31" s="38">
        <v>23100028</v>
      </c>
      <c r="DP31" s="38">
        <v>81457200</v>
      </c>
      <c r="DQ31" s="38"/>
      <c r="DR31" s="39"/>
      <c r="DS31" s="38">
        <v>104557228</v>
      </c>
      <c r="DT31" s="38">
        <v>81457200</v>
      </c>
      <c r="DU31" s="38"/>
      <c r="DV31" s="38">
        <v>23100028</v>
      </c>
      <c r="DW31" s="38">
        <v>22.09319</v>
      </c>
      <c r="DX31" s="38"/>
      <c r="DY31" s="38"/>
      <c r="DZ31" s="38">
        <v>81457200</v>
      </c>
      <c r="EA31" s="39"/>
      <c r="EB31" s="39">
        <v>81457200</v>
      </c>
      <c r="EC31" s="88">
        <v>81457200</v>
      </c>
      <c r="ED31" s="38"/>
      <c r="EE31" s="38">
        <v>1595697</v>
      </c>
      <c r="EF31" s="38">
        <v>1233400</v>
      </c>
      <c r="EG31" s="38">
        <v>362297</v>
      </c>
      <c r="EH31" s="38">
        <v>1233400</v>
      </c>
      <c r="EI31" s="38"/>
      <c r="EJ31" s="39"/>
      <c r="EK31" s="38">
        <v>1595697</v>
      </c>
      <c r="EL31" s="38">
        <v>1233400</v>
      </c>
      <c r="EM31" s="38"/>
      <c r="EN31" s="38">
        <v>362297</v>
      </c>
      <c r="EO31" s="38">
        <v>22.704619999999998</v>
      </c>
      <c r="EP31" s="38"/>
      <c r="EQ31" s="38"/>
      <c r="ER31" s="38">
        <v>1233400</v>
      </c>
      <c r="ES31" s="39"/>
      <c r="ET31" s="39">
        <v>1233400</v>
      </c>
      <c r="EU31" s="88">
        <v>1233400</v>
      </c>
      <c r="EV31" s="38"/>
      <c r="EW31" s="38">
        <v>54441919</v>
      </c>
      <c r="EX31" s="38">
        <v>45860800</v>
      </c>
      <c r="EY31" s="38">
        <v>8581119</v>
      </c>
      <c r="EZ31" s="38">
        <v>45860800</v>
      </c>
      <c r="FA31" s="38"/>
      <c r="FB31" s="39"/>
      <c r="FC31" s="38">
        <v>54441919</v>
      </c>
      <c r="FD31" s="38">
        <v>45860800</v>
      </c>
      <c r="FE31" s="38"/>
      <c r="FF31" s="38">
        <v>8581119</v>
      </c>
      <c r="FG31" s="38">
        <v>15.76197</v>
      </c>
      <c r="FH31" s="38"/>
      <c r="FI31" s="38"/>
      <c r="FJ31" s="38">
        <v>45860800</v>
      </c>
      <c r="FK31" s="39"/>
      <c r="FL31" s="39">
        <v>45860800</v>
      </c>
      <c r="FM31" s="88">
        <v>45860800</v>
      </c>
      <c r="FN31" s="38"/>
      <c r="FO31" s="38"/>
      <c r="FP31" s="38"/>
      <c r="FQ31" s="38"/>
      <c r="FR31" s="38"/>
      <c r="FS31" s="38"/>
      <c r="FT31" s="39"/>
      <c r="FU31" s="38"/>
      <c r="FV31" s="38"/>
      <c r="FW31" s="38"/>
      <c r="FX31" s="38"/>
      <c r="FY31" s="38"/>
      <c r="FZ31" s="38"/>
      <c r="GA31" s="38"/>
      <c r="GB31" s="38"/>
      <c r="GC31" s="39"/>
      <c r="GD31" s="39"/>
      <c r="GE31" s="88"/>
      <c r="GF31" s="38"/>
      <c r="GG31" s="38"/>
      <c r="GH31" s="38"/>
      <c r="GI31" s="38"/>
      <c r="GJ31" s="38"/>
      <c r="GK31" s="38"/>
      <c r="GL31" s="39"/>
      <c r="GM31" s="38"/>
      <c r="GN31" s="38"/>
      <c r="GO31" s="38"/>
      <c r="GP31" s="38"/>
      <c r="GQ31" s="38"/>
      <c r="GR31" s="38"/>
      <c r="GS31" s="38"/>
      <c r="GT31" s="38"/>
      <c r="GU31" s="39"/>
      <c r="GV31" s="39"/>
      <c r="GW31" s="88"/>
      <c r="GX31" s="38"/>
      <c r="GY31" s="38">
        <v>1274400</v>
      </c>
      <c r="GZ31" s="38">
        <v>1210600</v>
      </c>
      <c r="HA31" s="38">
        <v>63800</v>
      </c>
      <c r="HB31" s="38">
        <v>1210600</v>
      </c>
      <c r="HC31" s="38"/>
      <c r="HD31" s="39"/>
      <c r="HE31" s="38">
        <v>1274400</v>
      </c>
      <c r="HF31" s="38">
        <v>1210600</v>
      </c>
      <c r="HG31" s="38"/>
      <c r="HH31" s="38">
        <v>63800</v>
      </c>
      <c r="HI31" s="38">
        <v>5.0062800000000003</v>
      </c>
      <c r="HJ31" s="38"/>
      <c r="HK31" s="38"/>
      <c r="HL31" s="38">
        <v>1210600</v>
      </c>
      <c r="HM31" s="39"/>
      <c r="HN31" s="39">
        <v>1210600</v>
      </c>
      <c r="HO31" s="88">
        <v>1210600</v>
      </c>
      <c r="HP31" s="38"/>
      <c r="HQ31" s="38"/>
      <c r="HR31" s="38"/>
      <c r="HS31" s="38"/>
      <c r="HT31" s="38"/>
      <c r="HU31" s="38"/>
      <c r="HV31" s="39"/>
      <c r="HW31" s="38"/>
      <c r="HX31" s="38"/>
      <c r="HY31" s="38"/>
      <c r="HZ31" s="38"/>
      <c r="IA31" s="38"/>
      <c r="IB31" s="38"/>
      <c r="IC31" s="38"/>
      <c r="ID31" s="38"/>
      <c r="IE31" s="39"/>
      <c r="IF31" s="39"/>
      <c r="IG31" s="88"/>
      <c r="IH31" s="38"/>
      <c r="II31" s="38"/>
      <c r="IJ31" s="38"/>
      <c r="IK31" s="38"/>
      <c r="IL31" s="38"/>
      <c r="IM31" s="38"/>
      <c r="IN31" s="39"/>
      <c r="IO31" s="38"/>
      <c r="IP31" s="38"/>
      <c r="IQ31" s="38"/>
      <c r="IR31" s="38"/>
      <c r="IS31" s="38"/>
      <c r="IT31" s="38"/>
      <c r="IU31" s="38"/>
      <c r="IV31" s="38"/>
      <c r="IW31" s="39"/>
      <c r="IX31" s="39"/>
      <c r="IY31" s="88"/>
      <c r="IZ31" s="38"/>
      <c r="JA31" s="38">
        <v>7273901</v>
      </c>
      <c r="JB31" s="38">
        <v>6910200</v>
      </c>
      <c r="JC31" s="38">
        <v>363701</v>
      </c>
      <c r="JD31" s="38">
        <v>6910200</v>
      </c>
      <c r="JE31" s="38"/>
      <c r="JF31" s="39"/>
      <c r="JG31" s="38">
        <v>7273901</v>
      </c>
      <c r="JH31" s="38">
        <v>6910200</v>
      </c>
      <c r="JI31" s="38"/>
      <c r="JJ31" s="38">
        <v>363701</v>
      </c>
      <c r="JK31" s="38">
        <v>5.0000799999999996</v>
      </c>
      <c r="JL31" s="38"/>
      <c r="JM31" s="38"/>
      <c r="JN31" s="38">
        <v>6910200</v>
      </c>
      <c r="JO31" s="39"/>
      <c r="JP31" s="39">
        <v>6910200</v>
      </c>
      <c r="JQ31" s="88">
        <v>6910200</v>
      </c>
      <c r="JR31" s="38"/>
      <c r="JS31" s="38">
        <v>65668300</v>
      </c>
      <c r="JT31" s="38">
        <v>62281800</v>
      </c>
      <c r="JU31" s="38">
        <v>3386500</v>
      </c>
      <c r="JV31" s="38">
        <v>62281800</v>
      </c>
      <c r="JW31" s="38">
        <v>369885.8</v>
      </c>
      <c r="JX31" s="39"/>
      <c r="JY31" s="38">
        <v>65668300</v>
      </c>
      <c r="JZ31" s="38">
        <v>62281800</v>
      </c>
      <c r="KA31" s="38"/>
      <c r="KB31" s="38">
        <v>3386500</v>
      </c>
      <c r="KC31" s="38">
        <v>5.1569799999999999</v>
      </c>
      <c r="KD31" s="38">
        <v>369885.8</v>
      </c>
      <c r="KE31" s="38"/>
      <c r="KF31" s="38">
        <v>62281800</v>
      </c>
      <c r="KG31" s="39"/>
      <c r="KH31" s="39">
        <v>62281800</v>
      </c>
      <c r="KI31" s="88">
        <v>62281800</v>
      </c>
      <c r="KJ31" s="38"/>
      <c r="KK31" s="38"/>
      <c r="KL31" s="38"/>
      <c r="KM31" s="38"/>
      <c r="KN31" s="38"/>
      <c r="KO31" s="38"/>
      <c r="KP31" s="39"/>
      <c r="KQ31" s="38"/>
      <c r="KR31" s="38"/>
      <c r="KS31" s="38"/>
      <c r="KT31" s="38"/>
      <c r="KU31" s="38"/>
      <c r="KV31" s="38"/>
      <c r="KW31" s="38"/>
      <c r="KX31" s="38"/>
      <c r="KY31" s="39"/>
      <c r="KZ31" s="39"/>
      <c r="LA31" s="88"/>
      <c r="LB31" s="38"/>
      <c r="LC31" s="38"/>
      <c r="LD31" s="38"/>
      <c r="LE31" s="38"/>
      <c r="LF31" s="38"/>
      <c r="LG31" s="38"/>
      <c r="LH31" s="39"/>
      <c r="LI31" s="38"/>
      <c r="LJ31" s="38"/>
      <c r="LK31" s="38"/>
      <c r="LL31" s="38"/>
      <c r="LM31" s="38"/>
      <c r="LN31" s="38"/>
      <c r="LO31" s="38"/>
      <c r="LP31" s="38"/>
      <c r="LQ31" s="39"/>
      <c r="LR31" s="39"/>
      <c r="LS31" s="88"/>
      <c r="LT31" s="38"/>
      <c r="LU31" s="38"/>
      <c r="LV31" s="38"/>
      <c r="LW31" s="38"/>
      <c r="LX31" s="38"/>
      <c r="LY31" s="38"/>
      <c r="LZ31" s="39"/>
      <c r="MA31" s="38"/>
      <c r="MB31" s="38"/>
      <c r="MC31" s="38"/>
      <c r="MD31" s="38"/>
      <c r="ME31" s="38"/>
      <c r="MF31" s="38"/>
      <c r="MG31" s="38"/>
      <c r="MH31" s="38"/>
      <c r="MI31" s="39"/>
      <c r="MJ31" s="39"/>
      <c r="MK31" s="88"/>
      <c r="ML31" s="38"/>
      <c r="MM31" s="38">
        <v>24498651</v>
      </c>
      <c r="MN31" s="38">
        <v>23253500</v>
      </c>
      <c r="MO31" s="38">
        <v>1245151</v>
      </c>
      <c r="MP31" s="38">
        <v>23253500</v>
      </c>
      <c r="MQ31" s="38">
        <v>474400</v>
      </c>
      <c r="MR31" s="39"/>
      <c r="MS31" s="38">
        <v>24498651</v>
      </c>
      <c r="MT31" s="38">
        <v>23253500</v>
      </c>
      <c r="MU31" s="38"/>
      <c r="MV31" s="38">
        <v>1245151</v>
      </c>
      <c r="MW31" s="38">
        <v>5.0825300000000002</v>
      </c>
      <c r="MX31" s="38">
        <v>474400</v>
      </c>
      <c r="MY31" s="38"/>
      <c r="MZ31" s="38">
        <v>23253500</v>
      </c>
      <c r="NA31" s="39"/>
      <c r="NB31" s="39">
        <v>23253500</v>
      </c>
      <c r="NC31" s="88">
        <v>23253500</v>
      </c>
      <c r="ND31" s="38"/>
      <c r="NE31" s="38"/>
      <c r="NF31" s="38"/>
      <c r="NG31" s="38"/>
      <c r="NH31" s="38"/>
      <c r="NI31" s="38"/>
      <c r="NJ31" s="39"/>
      <c r="NK31" s="38"/>
      <c r="NL31" s="38"/>
      <c r="NM31" s="38"/>
      <c r="NN31" s="38"/>
      <c r="NO31" s="38"/>
      <c r="NP31" s="38"/>
      <c r="NQ31" s="38"/>
      <c r="NR31" s="38"/>
      <c r="NS31" s="39"/>
      <c r="NT31" s="39"/>
      <c r="NU31" s="88"/>
      <c r="NV31" s="38"/>
      <c r="NW31" s="38">
        <v>1231900</v>
      </c>
      <c r="NX31" s="38">
        <v>1170300</v>
      </c>
      <c r="NY31" s="38">
        <v>61600</v>
      </c>
      <c r="NZ31" s="38">
        <v>1170300</v>
      </c>
      <c r="OA31" s="38">
        <v>496587</v>
      </c>
      <c r="OB31" s="39"/>
      <c r="OC31" s="38">
        <v>1231900</v>
      </c>
      <c r="OD31" s="38">
        <v>1170300</v>
      </c>
      <c r="OE31" s="38"/>
      <c r="OF31" s="38">
        <v>61600</v>
      </c>
      <c r="OG31" s="38">
        <v>5.0004099999999996</v>
      </c>
      <c r="OH31" s="38">
        <v>496587</v>
      </c>
      <c r="OI31" s="38"/>
      <c r="OJ31" s="38">
        <v>1170300</v>
      </c>
      <c r="OK31" s="39"/>
      <c r="OL31" s="39">
        <v>1170300</v>
      </c>
      <c r="OM31" s="88">
        <v>1170300</v>
      </c>
      <c r="ON31" s="38"/>
      <c r="OO31" s="38">
        <v>86527200</v>
      </c>
      <c r="OP31" s="38">
        <v>82200800</v>
      </c>
      <c r="OQ31" s="38">
        <v>4326400</v>
      </c>
      <c r="OR31" s="38">
        <v>82200800</v>
      </c>
      <c r="OS31" s="38"/>
      <c r="OT31" s="39"/>
      <c r="OU31" s="38">
        <v>86527200</v>
      </c>
      <c r="OV31" s="38">
        <v>82200800</v>
      </c>
      <c r="OW31" s="38"/>
      <c r="OX31" s="38">
        <v>4326400</v>
      </c>
      <c r="OY31" s="38">
        <v>5.0000499999999999</v>
      </c>
      <c r="OZ31" s="38"/>
      <c r="PA31" s="38"/>
      <c r="PB31" s="38">
        <v>82200800</v>
      </c>
      <c r="PC31" s="39"/>
      <c r="PD31" s="39">
        <v>82200800</v>
      </c>
      <c r="PE31" s="88">
        <v>82200800</v>
      </c>
      <c r="PF31" s="38"/>
      <c r="PG31" s="38"/>
      <c r="PH31" s="38"/>
      <c r="PI31" s="38"/>
      <c r="PJ31" s="38"/>
      <c r="PK31" s="38"/>
      <c r="PL31" s="39"/>
      <c r="PM31" s="38"/>
      <c r="PN31" s="38"/>
      <c r="PO31" s="38"/>
      <c r="PP31" s="38"/>
      <c r="PQ31" s="38"/>
      <c r="PR31" s="38"/>
      <c r="PS31" s="38"/>
      <c r="PT31" s="38"/>
      <c r="PU31" s="39"/>
      <c r="PV31" s="39"/>
      <c r="PW31" s="88"/>
      <c r="PX31" s="38"/>
      <c r="PY31" s="38"/>
      <c r="PZ31" s="38"/>
      <c r="QA31" s="38"/>
      <c r="QB31" s="38"/>
      <c r="QC31" s="38"/>
      <c r="QD31" s="39"/>
      <c r="QE31" s="38"/>
      <c r="QF31" s="38"/>
      <c r="QG31" s="38"/>
      <c r="QH31" s="38"/>
      <c r="QI31" s="38"/>
      <c r="QJ31" s="38"/>
      <c r="QK31" s="38"/>
      <c r="QL31" s="38"/>
      <c r="QM31" s="39"/>
      <c r="QN31" s="39"/>
      <c r="QO31" s="88"/>
      <c r="QP31" s="38"/>
      <c r="QQ31" s="38">
        <v>610607800</v>
      </c>
      <c r="QR31" s="38">
        <v>580077400</v>
      </c>
      <c r="QS31" s="38">
        <v>30530400</v>
      </c>
      <c r="QT31" s="38">
        <v>580077400</v>
      </c>
      <c r="QU31" s="38">
        <v>1696040.32</v>
      </c>
      <c r="QV31" s="39"/>
      <c r="QW31" s="38">
        <v>610607591.10000002</v>
      </c>
      <c r="QX31" s="38">
        <v>580077201.53999996</v>
      </c>
      <c r="QY31" s="38"/>
      <c r="QZ31" s="38">
        <v>30530389.559999999</v>
      </c>
      <c r="RA31" s="38">
        <v>5</v>
      </c>
      <c r="RB31" s="38">
        <v>1696040.32</v>
      </c>
      <c r="RC31" s="38">
        <v>198.46</v>
      </c>
      <c r="RD31" s="38">
        <v>580077201.53999996</v>
      </c>
      <c r="RE31" s="39"/>
      <c r="RF31" s="39">
        <v>580077400</v>
      </c>
      <c r="RG31" s="88">
        <v>580077400</v>
      </c>
      <c r="RH31" s="38"/>
      <c r="RI31" s="38">
        <v>199558500</v>
      </c>
      <c r="RJ31" s="38">
        <v>189580500</v>
      </c>
      <c r="RK31" s="38">
        <v>9978000</v>
      </c>
      <c r="RL31" s="38">
        <v>154476216</v>
      </c>
      <c r="RM31" s="38"/>
      <c r="RN31" s="39"/>
      <c r="RO31" s="38">
        <v>162606531</v>
      </c>
      <c r="RP31" s="38">
        <v>154476216</v>
      </c>
      <c r="RQ31" s="38"/>
      <c r="RR31" s="38">
        <v>8130315</v>
      </c>
      <c r="RS31" s="38">
        <v>4.9999900000000004</v>
      </c>
      <c r="RT31" s="38"/>
      <c r="RU31" s="38"/>
      <c r="RV31" s="38">
        <v>154476216</v>
      </c>
      <c r="RW31" s="39"/>
      <c r="RX31" s="39">
        <v>189580500</v>
      </c>
      <c r="RY31" s="88">
        <v>189580500</v>
      </c>
      <c r="RZ31" s="38"/>
      <c r="SA31" s="38">
        <v>9852716</v>
      </c>
      <c r="SB31" s="38">
        <v>9365700</v>
      </c>
      <c r="SC31" s="38">
        <v>487016</v>
      </c>
      <c r="SD31" s="38">
        <v>9365700</v>
      </c>
      <c r="SE31" s="38"/>
      <c r="SF31" s="39"/>
      <c r="SG31" s="38">
        <v>9852716</v>
      </c>
      <c r="SH31" s="38">
        <v>9365700</v>
      </c>
      <c r="SI31" s="38"/>
      <c r="SJ31" s="38">
        <v>487016</v>
      </c>
      <c r="SK31" s="38">
        <v>4.9429600000000002</v>
      </c>
      <c r="SL31" s="38"/>
      <c r="SM31" s="38"/>
      <c r="SN31" s="38">
        <v>9365700</v>
      </c>
      <c r="SO31" s="39"/>
      <c r="SP31" s="39">
        <v>9365700</v>
      </c>
      <c r="SQ31" s="88">
        <v>9365700</v>
      </c>
      <c r="SR31" s="38"/>
      <c r="SS31" s="38"/>
      <c r="ST31" s="38"/>
      <c r="SU31" s="38"/>
      <c r="SV31" s="38"/>
      <c r="SW31" s="38"/>
      <c r="SX31" s="39"/>
      <c r="SY31" s="38"/>
      <c r="SZ31" s="38"/>
      <c r="TA31" s="38"/>
      <c r="TB31" s="38"/>
      <c r="TC31" s="38"/>
      <c r="TD31" s="38"/>
      <c r="TE31" s="38"/>
      <c r="TF31" s="38"/>
      <c r="TG31" s="39"/>
      <c r="TH31" s="39"/>
      <c r="TI31" s="88"/>
      <c r="TJ31" s="38"/>
      <c r="TK31" s="38">
        <v>25000000</v>
      </c>
      <c r="TL31" s="38">
        <v>20000000</v>
      </c>
      <c r="TM31" s="38">
        <v>5000000</v>
      </c>
      <c r="TN31" s="38">
        <v>20000000</v>
      </c>
      <c r="TO31" s="38"/>
      <c r="TP31" s="39"/>
      <c r="TQ31" s="38">
        <v>25000000</v>
      </c>
      <c r="TR31" s="38">
        <v>20000000</v>
      </c>
      <c r="TS31" s="38"/>
      <c r="TT31" s="38">
        <v>5000000</v>
      </c>
      <c r="TU31" s="38">
        <v>20</v>
      </c>
      <c r="TV31" s="38"/>
      <c r="TW31" s="38"/>
      <c r="TX31" s="38">
        <v>20000000</v>
      </c>
      <c r="TY31" s="39"/>
      <c r="TZ31" s="39">
        <v>20000000</v>
      </c>
      <c r="UA31" s="88">
        <v>20000000</v>
      </c>
      <c r="UB31" s="38"/>
      <c r="UC31" s="38">
        <v>26300000</v>
      </c>
      <c r="UD31" s="38">
        <v>19300000</v>
      </c>
      <c r="UE31" s="38">
        <v>7000000</v>
      </c>
      <c r="UF31" s="38">
        <v>19300000</v>
      </c>
      <c r="UG31" s="38"/>
      <c r="UH31" s="39"/>
      <c r="UI31" s="38">
        <v>26300000</v>
      </c>
      <c r="UJ31" s="38">
        <v>19300000</v>
      </c>
      <c r="UK31" s="38"/>
      <c r="UL31" s="38">
        <v>7000000</v>
      </c>
      <c r="UM31" s="38">
        <v>26.615970000000001</v>
      </c>
      <c r="UN31" s="38"/>
      <c r="UO31" s="38"/>
      <c r="UP31" s="38">
        <v>19300000</v>
      </c>
      <c r="UQ31" s="39"/>
      <c r="UR31" s="39">
        <v>19300000</v>
      </c>
      <c r="US31" s="88">
        <v>19300000</v>
      </c>
      <c r="UT31" s="38"/>
      <c r="UU31" s="38"/>
      <c r="UV31" s="38"/>
      <c r="UW31" s="38"/>
      <c r="UX31" s="38"/>
      <c r="UY31" s="38"/>
      <c r="UZ31" s="39"/>
      <c r="VA31" s="38"/>
      <c r="VB31" s="38"/>
      <c r="VC31" s="38"/>
      <c r="VD31" s="38"/>
      <c r="VE31" s="38"/>
      <c r="VF31" s="38"/>
      <c r="VG31" s="38"/>
      <c r="VH31" s="38"/>
      <c r="VI31" s="39"/>
      <c r="VJ31" s="39"/>
      <c r="VK31" s="88"/>
      <c r="VL31" s="38"/>
      <c r="VM31" s="38"/>
      <c r="VN31" s="38"/>
      <c r="VO31" s="38"/>
      <c r="VP31" s="38"/>
      <c r="VQ31" s="38"/>
      <c r="VR31" s="39"/>
      <c r="VS31" s="38"/>
      <c r="VT31" s="38"/>
      <c r="VU31" s="38"/>
      <c r="VV31" s="38"/>
      <c r="VW31" s="38"/>
      <c r="VX31" s="38"/>
      <c r="VY31" s="38"/>
      <c r="VZ31" s="38"/>
      <c r="WA31" s="39"/>
      <c r="WB31" s="39"/>
      <c r="WC31" s="88"/>
      <c r="WD31" s="38"/>
      <c r="WE31" s="38"/>
      <c r="WF31" s="38"/>
      <c r="WG31" s="38"/>
      <c r="WH31" s="38"/>
      <c r="WI31" s="38"/>
      <c r="WJ31" s="39"/>
      <c r="WK31" s="38"/>
      <c r="WL31" s="38"/>
      <c r="WM31" s="38"/>
      <c r="WN31" s="38"/>
      <c r="WO31" s="38"/>
      <c r="WP31" s="38"/>
      <c r="WQ31" s="38"/>
      <c r="WR31" s="38"/>
      <c r="WS31" s="39"/>
      <c r="WT31" s="39"/>
      <c r="WU31" s="88"/>
      <c r="WV31" s="38"/>
      <c r="WW31" s="38"/>
      <c r="WX31" s="38"/>
      <c r="WY31" s="38"/>
      <c r="WZ31" s="38"/>
      <c r="XA31" s="38"/>
      <c r="XB31" s="39"/>
      <c r="XC31" s="38"/>
      <c r="XD31" s="38"/>
      <c r="XE31" s="38"/>
      <c r="XF31" s="38"/>
      <c r="XG31" s="38"/>
      <c r="XH31" s="38"/>
      <c r="XI31" s="38"/>
      <c r="XJ31" s="38"/>
      <c r="XK31" s="39"/>
      <c r="XL31" s="39"/>
      <c r="XM31" s="88"/>
      <c r="XN31" s="38"/>
      <c r="XO31" s="38"/>
      <c r="XP31" s="38"/>
      <c r="XQ31" s="38"/>
      <c r="XR31" s="38"/>
      <c r="XS31" s="38"/>
      <c r="XT31" s="39"/>
      <c r="XU31" s="38"/>
      <c r="XV31" s="38"/>
      <c r="XW31" s="38"/>
      <c r="XX31" s="38"/>
      <c r="XY31" s="38"/>
      <c r="XZ31" s="38"/>
      <c r="YA31" s="38"/>
      <c r="YB31" s="38"/>
      <c r="YC31" s="39"/>
      <c r="YD31" s="39"/>
      <c r="YE31" s="88"/>
      <c r="YF31" s="38"/>
      <c r="YG31" s="38"/>
      <c r="YH31" s="38"/>
      <c r="YI31" s="38"/>
      <c r="YJ31" s="38"/>
      <c r="YK31" s="38"/>
      <c r="YL31" s="39"/>
      <c r="YM31" s="38"/>
      <c r="YN31" s="38"/>
      <c r="YO31" s="38"/>
      <c r="YP31" s="38"/>
      <c r="YQ31" s="38"/>
      <c r="YR31" s="38"/>
      <c r="YS31" s="38"/>
      <c r="YT31" s="38"/>
      <c r="YU31" s="39"/>
      <c r="YV31" s="39"/>
      <c r="YW31" s="88"/>
      <c r="YX31" s="38"/>
      <c r="YY31" s="38">
        <v>150087000</v>
      </c>
      <c r="YZ31" s="38">
        <v>62487000</v>
      </c>
      <c r="ZA31" s="38">
        <v>87600000</v>
      </c>
      <c r="ZB31" s="38">
        <v>62487000</v>
      </c>
      <c r="ZC31" s="38"/>
      <c r="ZD31" s="39"/>
      <c r="ZE31" s="38">
        <v>150087000</v>
      </c>
      <c r="ZF31" s="38">
        <v>62487000</v>
      </c>
      <c r="ZG31" s="38"/>
      <c r="ZH31" s="38">
        <v>87600000</v>
      </c>
      <c r="ZI31" s="38">
        <v>58.366149999999998</v>
      </c>
      <c r="ZJ31" s="38"/>
      <c r="ZK31" s="38"/>
      <c r="ZL31" s="38">
        <v>62487000</v>
      </c>
      <c r="ZM31" s="39"/>
      <c r="ZN31" s="39">
        <v>62487000</v>
      </c>
      <c r="ZO31" s="88">
        <v>62487000</v>
      </c>
      <c r="ZP31" s="38"/>
      <c r="ZQ31" s="38">
        <v>127722200</v>
      </c>
      <c r="ZR31" s="38">
        <v>89322200</v>
      </c>
      <c r="ZS31" s="38">
        <v>38400000</v>
      </c>
      <c r="ZT31" s="38">
        <v>89322200</v>
      </c>
      <c r="ZU31" s="38">
        <v>1874055</v>
      </c>
      <c r="ZV31" s="39"/>
      <c r="ZW31" s="38">
        <v>127722200</v>
      </c>
      <c r="ZX31" s="38">
        <v>89322200</v>
      </c>
      <c r="ZY31" s="38"/>
      <c r="ZZ31" s="38">
        <v>38400000</v>
      </c>
      <c r="AAA31" s="38">
        <v>30.065249999999999</v>
      </c>
      <c r="AAB31" s="38">
        <v>1874055</v>
      </c>
      <c r="AAC31" s="38"/>
      <c r="AAD31" s="38">
        <v>89322200</v>
      </c>
      <c r="AAE31" s="39"/>
      <c r="AAF31" s="39">
        <v>89322200</v>
      </c>
      <c r="AAG31" s="88">
        <v>89322200</v>
      </c>
      <c r="AAH31" s="38"/>
      <c r="AAI31" s="38"/>
      <c r="AAJ31" s="38"/>
      <c r="AAK31" s="38"/>
      <c r="AAL31" s="38"/>
      <c r="AAM31" s="38">
        <v>1503116.94</v>
      </c>
      <c r="AAN31" s="39"/>
      <c r="AAO31" s="38"/>
      <c r="AAP31" s="38"/>
      <c r="AAQ31" s="38"/>
      <c r="AAR31" s="38"/>
      <c r="AAS31" s="38"/>
      <c r="AAT31" s="38">
        <v>1467701.86</v>
      </c>
      <c r="AAU31" s="38">
        <v>35415.08</v>
      </c>
      <c r="AAV31" s="38"/>
      <c r="AAW31" s="39"/>
      <c r="AAX31" s="39"/>
      <c r="AAY31" s="88"/>
      <c r="AAZ31" s="38"/>
      <c r="ABA31" s="38">
        <v>66824290</v>
      </c>
      <c r="ABB31" s="38">
        <v>44740000</v>
      </c>
      <c r="ABC31" s="38">
        <v>22084290</v>
      </c>
      <c r="ABD31" s="38">
        <v>41888160</v>
      </c>
      <c r="ABE31" s="38"/>
      <c r="ABF31" s="39"/>
      <c r="ABG31" s="38">
        <v>61091813</v>
      </c>
      <c r="ABH31" s="38">
        <v>41888160</v>
      </c>
      <c r="ABI31" s="38"/>
      <c r="ABJ31" s="38">
        <v>19203653</v>
      </c>
      <c r="ABK31" s="38">
        <v>31.434090000000001</v>
      </c>
      <c r="ABL31" s="38"/>
      <c r="ABM31" s="38"/>
      <c r="ABN31" s="38">
        <v>41888160</v>
      </c>
      <c r="ABO31" s="39"/>
      <c r="ABP31" s="39">
        <v>44740000</v>
      </c>
      <c r="ABQ31" s="88">
        <v>44740000</v>
      </c>
      <c r="ABR31" s="38"/>
      <c r="ABS31" s="38"/>
      <c r="ABT31" s="38"/>
      <c r="ABU31" s="38"/>
      <c r="ABV31" s="38"/>
      <c r="ABW31" s="38"/>
      <c r="ABX31" s="39"/>
      <c r="ABY31" s="38"/>
      <c r="ABZ31" s="38"/>
      <c r="ACA31" s="38"/>
      <c r="ACB31" s="38"/>
      <c r="ACC31" s="38"/>
      <c r="ACD31" s="38"/>
      <c r="ACE31" s="38"/>
      <c r="ACF31" s="38"/>
      <c r="ACG31" s="39"/>
      <c r="ACH31" s="39"/>
      <c r="ACI31" s="88"/>
      <c r="ACJ31" s="38"/>
      <c r="ACK31" s="38"/>
      <c r="ACL31" s="38"/>
      <c r="ACM31" s="38"/>
      <c r="ACN31" s="38"/>
      <c r="ACO31" s="38"/>
      <c r="ACP31" s="39"/>
      <c r="ACQ31" s="38"/>
      <c r="ACR31" s="38"/>
      <c r="ACS31" s="38"/>
      <c r="ACT31" s="38"/>
      <c r="ACU31" s="38"/>
      <c r="ACV31" s="38"/>
      <c r="ACW31" s="38"/>
      <c r="ACX31" s="38"/>
      <c r="ACY31" s="39"/>
      <c r="ACZ31" s="39"/>
      <c r="ADA31" s="88"/>
      <c r="ADB31" s="38"/>
      <c r="ADC31" s="38"/>
      <c r="ADD31" s="38"/>
      <c r="ADE31" s="38"/>
      <c r="ADF31" s="38"/>
      <c r="ADG31" s="38"/>
      <c r="ADH31" s="39"/>
      <c r="ADI31" s="38"/>
      <c r="ADJ31" s="38"/>
      <c r="ADK31" s="38"/>
      <c r="ADL31" s="38"/>
      <c r="ADM31" s="38"/>
      <c r="ADN31" s="38"/>
      <c r="ADO31" s="38"/>
      <c r="ADP31" s="38"/>
      <c r="ADQ31" s="39"/>
      <c r="ADR31" s="39"/>
      <c r="ADS31" s="88"/>
      <c r="ADT31" s="38"/>
      <c r="ADU31" s="38">
        <v>7000000</v>
      </c>
      <c r="ADV31" s="38">
        <v>3000000</v>
      </c>
      <c r="ADW31" s="38">
        <v>4000000</v>
      </c>
      <c r="ADX31" s="38">
        <v>3000000</v>
      </c>
      <c r="ADY31" s="38"/>
      <c r="ADZ31" s="39"/>
      <c r="AEA31" s="38">
        <v>7000000</v>
      </c>
      <c r="AEB31" s="38">
        <v>3000000</v>
      </c>
      <c r="AEC31" s="38"/>
      <c r="AED31" s="38">
        <v>4000000</v>
      </c>
      <c r="AEE31" s="38">
        <v>57.142859999999999</v>
      </c>
      <c r="AEF31" s="38"/>
      <c r="AEG31" s="38"/>
      <c r="AEH31" s="38">
        <v>3000000</v>
      </c>
      <c r="AEI31" s="39"/>
      <c r="AEJ31" s="39">
        <v>3000000</v>
      </c>
      <c r="AEK31" s="88">
        <v>3000000</v>
      </c>
      <c r="AEL31" s="38"/>
      <c r="AEM31" s="38"/>
      <c r="AEN31" s="38"/>
      <c r="AEO31" s="38"/>
      <c r="AEP31" s="38"/>
      <c r="AEQ31" s="38"/>
      <c r="AER31" s="39"/>
      <c r="AES31" s="38"/>
      <c r="AET31" s="38"/>
      <c r="AEU31" s="38"/>
      <c r="AEV31" s="38"/>
      <c r="AEW31" s="38"/>
      <c r="AEX31" s="38"/>
      <c r="AEY31" s="38"/>
      <c r="AEZ31" s="38"/>
      <c r="AFA31" s="39"/>
      <c r="AFB31" s="39"/>
      <c r="AFC31" s="88"/>
      <c r="AFD31" s="38"/>
      <c r="AFE31" s="38"/>
      <c r="AFF31" s="38"/>
      <c r="AFG31" s="38"/>
      <c r="AFH31" s="38"/>
      <c r="AFI31" s="38"/>
      <c r="AFJ31" s="39"/>
      <c r="AFK31" s="38"/>
      <c r="AFL31" s="38"/>
      <c r="AFM31" s="38"/>
      <c r="AFN31" s="38"/>
      <c r="AFO31" s="38"/>
      <c r="AFP31" s="38"/>
      <c r="AFQ31" s="38"/>
      <c r="AFR31" s="38"/>
      <c r="AFS31" s="39"/>
      <c r="AFT31" s="39"/>
      <c r="AFU31" s="88"/>
      <c r="AFV31" s="38"/>
      <c r="AFW31" s="38"/>
      <c r="AFX31" s="38"/>
      <c r="AFY31" s="38"/>
      <c r="AFZ31" s="38"/>
      <c r="AGA31" s="38"/>
      <c r="AGB31" s="39"/>
      <c r="AGC31" s="38"/>
      <c r="AGD31" s="38"/>
      <c r="AGE31" s="38"/>
      <c r="AGF31" s="38"/>
      <c r="AGG31" s="38"/>
      <c r="AGH31" s="38"/>
      <c r="AGI31" s="38"/>
      <c r="AGJ31" s="38"/>
      <c r="AGK31" s="39"/>
      <c r="AGL31" s="39"/>
      <c r="AGM31" s="88"/>
      <c r="AGN31" s="38"/>
      <c r="AGO31" s="38">
        <v>68591000</v>
      </c>
      <c r="AGP31" s="38">
        <v>38591000</v>
      </c>
      <c r="AGQ31" s="38">
        <v>30000000</v>
      </c>
      <c r="AGR31" s="38">
        <v>38591000</v>
      </c>
      <c r="AGS31" s="38"/>
      <c r="AGT31" s="39"/>
      <c r="AGU31" s="38">
        <v>68591000</v>
      </c>
      <c r="AGV31" s="38">
        <v>38591000</v>
      </c>
      <c r="AGW31" s="38"/>
      <c r="AGX31" s="38">
        <v>30000000</v>
      </c>
      <c r="AGY31" s="38">
        <v>43.737520000000004</v>
      </c>
      <c r="AGZ31" s="38"/>
      <c r="AHA31" s="38"/>
      <c r="AHB31" s="38">
        <v>38591000</v>
      </c>
      <c r="AHC31" s="39"/>
      <c r="AHD31" s="39">
        <v>38591000</v>
      </c>
      <c r="AHE31" s="88">
        <v>38591000</v>
      </c>
      <c r="AHF31" s="38"/>
      <c r="AHG31" s="38"/>
      <c r="AHH31" s="38"/>
      <c r="AHI31" s="38"/>
      <c r="AHJ31" s="38"/>
      <c r="AHK31" s="38"/>
      <c r="AHL31" s="39"/>
      <c r="AHM31" s="38"/>
      <c r="AHN31" s="38"/>
      <c r="AHO31" s="38"/>
      <c r="AHP31" s="38"/>
      <c r="AHQ31" s="38"/>
      <c r="AHR31" s="38"/>
      <c r="AHS31" s="38"/>
      <c r="AHT31" s="38"/>
      <c r="AHU31" s="39"/>
      <c r="AHV31" s="39"/>
      <c r="AHW31" s="88"/>
      <c r="AHX31" s="38"/>
      <c r="AHY31" s="38">
        <v>5517000</v>
      </c>
      <c r="AHZ31" s="38">
        <v>3159300</v>
      </c>
      <c r="AIA31" s="38">
        <v>2357700</v>
      </c>
      <c r="AIB31" s="38">
        <v>3159300</v>
      </c>
      <c r="AIC31" s="38"/>
      <c r="AID31" s="39"/>
      <c r="AIE31" s="38">
        <v>5517000</v>
      </c>
      <c r="AIF31" s="38">
        <v>3159300</v>
      </c>
      <c r="AIG31" s="38"/>
      <c r="AIH31" s="38">
        <v>2357700</v>
      </c>
      <c r="AII31" s="38">
        <v>42.73518</v>
      </c>
      <c r="AIJ31" s="38"/>
      <c r="AIK31" s="38"/>
      <c r="AIL31" s="38">
        <v>3159300</v>
      </c>
      <c r="AIM31" s="39"/>
      <c r="AIN31" s="39">
        <v>3159300</v>
      </c>
      <c r="AIO31" s="88">
        <v>3159300</v>
      </c>
      <c r="AIP31" s="38"/>
      <c r="AIQ31" s="38"/>
      <c r="AIR31" s="38"/>
      <c r="AIS31" s="38"/>
      <c r="AIT31" s="38"/>
      <c r="AIU31" s="38"/>
      <c r="AIV31" s="39"/>
      <c r="AIW31" s="38"/>
      <c r="AIX31" s="38"/>
      <c r="AIY31" s="38"/>
      <c r="AIZ31" s="38"/>
      <c r="AJA31" s="38"/>
      <c r="AJB31" s="38"/>
      <c r="AJC31" s="38"/>
      <c r="AJD31" s="38"/>
      <c r="AJE31" s="39"/>
      <c r="AJF31" s="39"/>
      <c r="AJG31" s="88"/>
      <c r="AJH31" s="38"/>
      <c r="AJI31" s="38">
        <v>53777000</v>
      </c>
      <c r="AJJ31" s="38">
        <v>50552000</v>
      </c>
      <c r="AJK31" s="38">
        <v>3225000</v>
      </c>
      <c r="AJL31" s="38">
        <v>50552000</v>
      </c>
      <c r="AJM31" s="38">
        <v>1436684</v>
      </c>
      <c r="AJN31" s="39"/>
      <c r="AJO31" s="38">
        <v>53777000</v>
      </c>
      <c r="AJP31" s="38">
        <v>50552000</v>
      </c>
      <c r="AJQ31" s="38"/>
      <c r="AJR31" s="38">
        <v>3225000</v>
      </c>
      <c r="AJS31" s="38">
        <v>5.9969900000000003</v>
      </c>
      <c r="AJT31" s="38">
        <v>710500</v>
      </c>
      <c r="AJU31" s="38">
        <v>726184</v>
      </c>
      <c r="AJV31" s="38">
        <v>50552000</v>
      </c>
      <c r="AJW31" s="39"/>
      <c r="AJX31" s="39">
        <v>50552000</v>
      </c>
      <c r="AJY31" s="88">
        <v>50552000</v>
      </c>
      <c r="AJZ31" s="38"/>
      <c r="AKA31" s="38">
        <v>48854000</v>
      </c>
      <c r="AKB31" s="38">
        <v>44804000</v>
      </c>
      <c r="AKC31" s="38">
        <v>4050000</v>
      </c>
      <c r="AKD31" s="38">
        <v>44804000</v>
      </c>
      <c r="AKE31" s="38">
        <v>166997.12</v>
      </c>
      <c r="AKF31" s="39"/>
      <c r="AKG31" s="38">
        <v>48854000</v>
      </c>
      <c r="AKH31" s="38">
        <v>44804000</v>
      </c>
      <c r="AKI31" s="38"/>
      <c r="AKJ31" s="38">
        <v>4050000</v>
      </c>
      <c r="AKK31" s="38">
        <v>8.2900100000000005</v>
      </c>
      <c r="AKL31" s="38">
        <v>166997.12</v>
      </c>
      <c r="AKM31" s="38"/>
      <c r="AKN31" s="38">
        <v>44804000</v>
      </c>
      <c r="AKO31" s="39"/>
      <c r="AKP31" s="39">
        <v>44804000</v>
      </c>
      <c r="AKQ31" s="88">
        <v>44804000</v>
      </c>
      <c r="AKR31" s="38"/>
      <c r="AKS31" s="38">
        <v>8217000</v>
      </c>
      <c r="AKT31" s="38">
        <v>6217000</v>
      </c>
      <c r="AKU31" s="38">
        <v>2000000</v>
      </c>
      <c r="AKV31" s="38">
        <v>6217000</v>
      </c>
      <c r="AKW31" s="38"/>
      <c r="AKX31" s="39"/>
      <c r="AKY31" s="38">
        <v>8217000</v>
      </c>
      <c r="AKZ31" s="38">
        <v>6217000</v>
      </c>
      <c r="ALA31" s="38"/>
      <c r="ALB31" s="38">
        <v>2000000</v>
      </c>
      <c r="ALC31" s="38">
        <v>24.339780000000001</v>
      </c>
      <c r="ALD31" s="38"/>
      <c r="ALE31" s="38"/>
      <c r="ALF31" s="38">
        <v>6217000</v>
      </c>
      <c r="ALG31" s="39"/>
      <c r="ALH31" s="39">
        <v>6217000</v>
      </c>
      <c r="ALI31" s="88">
        <v>6217000</v>
      </c>
      <c r="ALJ31" s="38"/>
      <c r="ALK31" s="38"/>
      <c r="ALL31" s="38"/>
      <c r="ALM31" s="38"/>
      <c r="ALN31" s="38"/>
      <c r="ALO31" s="38">
        <v>526100</v>
      </c>
      <c r="ALP31" s="39"/>
      <c r="ALQ31" s="38"/>
      <c r="ALR31" s="38"/>
      <c r="ALS31" s="38"/>
      <c r="ALT31" s="38"/>
      <c r="ALU31" s="38"/>
      <c r="ALV31" s="38">
        <v>526100</v>
      </c>
      <c r="ALW31" s="38"/>
      <c r="ALX31" s="38"/>
      <c r="ALY31" s="39"/>
      <c r="ALZ31" s="39"/>
      <c r="AMA31" s="88"/>
      <c r="AMB31" s="38"/>
      <c r="AMC31" s="38">
        <v>949300</v>
      </c>
      <c r="AMD31" s="38">
        <v>901800</v>
      </c>
      <c r="AME31" s="38">
        <v>47500</v>
      </c>
      <c r="AMF31" s="38">
        <v>704700</v>
      </c>
      <c r="AMG31" s="38"/>
      <c r="AMH31" s="39"/>
      <c r="AMI31" s="38">
        <v>741787</v>
      </c>
      <c r="AMJ31" s="38">
        <v>704700</v>
      </c>
      <c r="AMK31" s="38"/>
      <c r="AML31" s="38">
        <v>37087</v>
      </c>
      <c r="AMM31" s="38">
        <v>4.9996799999999997</v>
      </c>
      <c r="AMN31" s="38"/>
      <c r="AMO31" s="38"/>
      <c r="AMP31" s="38">
        <v>704700</v>
      </c>
      <c r="AMQ31" s="39"/>
      <c r="AMR31" s="39">
        <v>901800</v>
      </c>
      <c r="AMS31" s="88">
        <v>901800</v>
      </c>
      <c r="AMT31" s="38"/>
      <c r="AMU31" s="38"/>
      <c r="AMV31" s="38"/>
      <c r="AMW31" s="38"/>
      <c r="AMX31" s="38"/>
      <c r="AMY31" s="38"/>
      <c r="AMZ31" s="39"/>
      <c r="ANA31" s="38"/>
      <c r="ANB31" s="38"/>
      <c r="ANC31" s="38"/>
      <c r="AND31" s="38"/>
      <c r="ANE31" s="38"/>
      <c r="ANF31" s="38"/>
      <c r="ANG31" s="38"/>
      <c r="ANH31" s="38"/>
      <c r="ANI31" s="39"/>
      <c r="ANJ31" s="39"/>
      <c r="ANK31" s="88"/>
    </row>
    <row r="32" spans="1:1051" x14ac:dyDescent="0.25">
      <c r="A32" s="8" t="s">
        <v>52</v>
      </c>
      <c r="B32" s="11" t="s">
        <v>53</v>
      </c>
      <c r="C32" s="13" t="s">
        <v>54</v>
      </c>
      <c r="F32" s="39"/>
      <c r="G32" s="38"/>
      <c r="H32" s="38"/>
      <c r="I32" s="38">
        <v>57119400</v>
      </c>
      <c r="J32" s="38">
        <v>32275800</v>
      </c>
      <c r="K32" s="38">
        <v>24843600</v>
      </c>
      <c r="L32" s="38">
        <v>32275800</v>
      </c>
      <c r="M32" s="38">
        <v>280123</v>
      </c>
      <c r="N32" s="39"/>
      <c r="O32" s="38">
        <v>57119400</v>
      </c>
      <c r="P32" s="38">
        <v>32275800</v>
      </c>
      <c r="Q32" s="38"/>
      <c r="R32" s="38">
        <v>24843600</v>
      </c>
      <c r="S32" s="38">
        <v>43.494149999999998</v>
      </c>
      <c r="T32" s="38">
        <v>280123</v>
      </c>
      <c r="U32" s="38"/>
      <c r="V32" s="38">
        <v>32275800</v>
      </c>
      <c r="W32" s="39"/>
      <c r="X32" s="39">
        <v>32275800</v>
      </c>
      <c r="Y32" s="88">
        <v>32275800</v>
      </c>
      <c r="Z32" s="38"/>
      <c r="AA32" s="38">
        <v>25287200</v>
      </c>
      <c r="AB32" s="38">
        <v>19495000</v>
      </c>
      <c r="AC32" s="38">
        <v>5792200</v>
      </c>
      <c r="AD32" s="38">
        <v>17466998</v>
      </c>
      <c r="AE32" s="38"/>
      <c r="AF32" s="39"/>
      <c r="AG32" s="38">
        <v>22701078.309999999</v>
      </c>
      <c r="AH32" s="38">
        <v>17466998</v>
      </c>
      <c r="AI32" s="38"/>
      <c r="AJ32" s="38">
        <v>5234080.3099999996</v>
      </c>
      <c r="AK32" s="38">
        <v>23.056529999999999</v>
      </c>
      <c r="AL32" s="38"/>
      <c r="AM32" s="38"/>
      <c r="AN32" s="38">
        <v>17466998</v>
      </c>
      <c r="AO32" s="39"/>
      <c r="AP32" s="39">
        <v>19495000</v>
      </c>
      <c r="AQ32" s="88">
        <v>19495000</v>
      </c>
      <c r="AR32" s="38"/>
      <c r="AS32" s="38">
        <v>76230800</v>
      </c>
      <c r="AT32" s="38">
        <v>62386500</v>
      </c>
      <c r="AU32" s="38">
        <v>13844300</v>
      </c>
      <c r="AV32" s="38">
        <v>54612288</v>
      </c>
      <c r="AW32" s="38"/>
      <c r="AX32" s="39"/>
      <c r="AY32" s="38">
        <v>60650858</v>
      </c>
      <c r="AZ32" s="38">
        <v>54612288</v>
      </c>
      <c r="BA32" s="38"/>
      <c r="BB32" s="38">
        <v>6038570</v>
      </c>
      <c r="BC32" s="38">
        <v>9.9562799999999996</v>
      </c>
      <c r="BD32" s="38"/>
      <c r="BE32" s="38"/>
      <c r="BF32" s="38">
        <v>54612288</v>
      </c>
      <c r="BG32" s="39"/>
      <c r="BH32" s="39">
        <v>62386500</v>
      </c>
      <c r="BI32" s="88">
        <v>62386500</v>
      </c>
      <c r="BJ32" s="38"/>
      <c r="BK32" s="38">
        <v>941707600</v>
      </c>
      <c r="BL32" s="38">
        <v>851009600</v>
      </c>
      <c r="BM32" s="38">
        <v>90698000</v>
      </c>
      <c r="BN32" s="38">
        <v>851009600</v>
      </c>
      <c r="BO32" s="38"/>
      <c r="BP32" s="39"/>
      <c r="BQ32" s="38">
        <v>941707600</v>
      </c>
      <c r="BR32" s="38">
        <v>851009600</v>
      </c>
      <c r="BS32" s="38"/>
      <c r="BT32" s="38">
        <v>90698000</v>
      </c>
      <c r="BU32" s="38">
        <v>9.6312300000000004</v>
      </c>
      <c r="BV32" s="38"/>
      <c r="BW32" s="38"/>
      <c r="BX32" s="38">
        <v>851009600</v>
      </c>
      <c r="BY32" s="39"/>
      <c r="BZ32" s="39">
        <v>851009600</v>
      </c>
      <c r="CA32" s="88">
        <v>851009600</v>
      </c>
      <c r="CB32" s="38"/>
      <c r="CC32" s="38">
        <v>1786800</v>
      </c>
      <c r="CD32" s="38">
        <v>1593600</v>
      </c>
      <c r="CE32" s="38">
        <v>193200</v>
      </c>
      <c r="CF32" s="38">
        <v>1466410</v>
      </c>
      <c r="CG32" s="38"/>
      <c r="CH32" s="39"/>
      <c r="CI32" s="38">
        <v>1625375</v>
      </c>
      <c r="CJ32" s="38">
        <v>1466410</v>
      </c>
      <c r="CK32" s="38"/>
      <c r="CL32" s="38">
        <v>158965</v>
      </c>
      <c r="CM32" s="38">
        <v>9.7802000000000007</v>
      </c>
      <c r="CN32" s="38"/>
      <c r="CO32" s="38"/>
      <c r="CP32" s="38">
        <v>1466410</v>
      </c>
      <c r="CQ32" s="39"/>
      <c r="CR32" s="39">
        <v>1593600</v>
      </c>
      <c r="CS32" s="88">
        <v>1593600</v>
      </c>
      <c r="CT32" s="38"/>
      <c r="CU32" s="38">
        <v>1628100</v>
      </c>
      <c r="CV32" s="38">
        <v>1108200</v>
      </c>
      <c r="CW32" s="38">
        <v>519900</v>
      </c>
      <c r="CX32" s="38">
        <v>1108200</v>
      </c>
      <c r="CY32" s="38">
        <v>68750</v>
      </c>
      <c r="CZ32" s="39"/>
      <c r="DA32" s="38">
        <v>1571604</v>
      </c>
      <c r="DB32" s="38">
        <v>1108200</v>
      </c>
      <c r="DC32" s="38"/>
      <c r="DD32" s="38">
        <v>463404</v>
      </c>
      <c r="DE32" s="38">
        <v>29.486049999999999</v>
      </c>
      <c r="DF32" s="38">
        <v>68750</v>
      </c>
      <c r="DG32" s="38"/>
      <c r="DH32" s="38">
        <v>1108200</v>
      </c>
      <c r="DI32" s="39"/>
      <c r="DJ32" s="39">
        <v>1108200</v>
      </c>
      <c r="DK32" s="88">
        <v>1108200</v>
      </c>
      <c r="DL32" s="38"/>
      <c r="DM32" s="38">
        <v>173664200</v>
      </c>
      <c r="DN32" s="38">
        <v>147427000</v>
      </c>
      <c r="DO32" s="38">
        <v>26237200</v>
      </c>
      <c r="DP32" s="38">
        <v>147427000</v>
      </c>
      <c r="DQ32" s="38"/>
      <c r="DR32" s="39"/>
      <c r="DS32" s="38">
        <v>171487154</v>
      </c>
      <c r="DT32" s="38">
        <v>147427000</v>
      </c>
      <c r="DU32" s="38"/>
      <c r="DV32" s="38">
        <v>24060154</v>
      </c>
      <c r="DW32" s="38">
        <v>14.0303</v>
      </c>
      <c r="DX32" s="38"/>
      <c r="DY32" s="38"/>
      <c r="DZ32" s="38">
        <v>147427000</v>
      </c>
      <c r="EA32" s="39"/>
      <c r="EB32" s="39">
        <v>147427000</v>
      </c>
      <c r="EC32" s="88">
        <v>147427000</v>
      </c>
      <c r="ED32" s="38"/>
      <c r="EE32" s="38">
        <v>1156800</v>
      </c>
      <c r="EF32" s="38">
        <v>896800</v>
      </c>
      <c r="EG32" s="38">
        <v>260000</v>
      </c>
      <c r="EH32" s="38">
        <v>887756</v>
      </c>
      <c r="EI32" s="38"/>
      <c r="EJ32" s="39"/>
      <c r="EK32" s="38">
        <v>1136233</v>
      </c>
      <c r="EL32" s="38">
        <v>887756</v>
      </c>
      <c r="EM32" s="38"/>
      <c r="EN32" s="38">
        <v>248477</v>
      </c>
      <c r="EO32" s="38">
        <v>21.868490000000001</v>
      </c>
      <c r="EP32" s="38"/>
      <c r="EQ32" s="38"/>
      <c r="ER32" s="38">
        <v>887756</v>
      </c>
      <c r="ES32" s="39"/>
      <c r="ET32" s="39">
        <v>896800</v>
      </c>
      <c r="EU32" s="88">
        <v>896800</v>
      </c>
      <c r="EV32" s="38"/>
      <c r="EW32" s="38">
        <v>15795600</v>
      </c>
      <c r="EX32" s="38">
        <v>11512900</v>
      </c>
      <c r="EY32" s="38">
        <v>4282700</v>
      </c>
      <c r="EZ32" s="38">
        <v>11512900</v>
      </c>
      <c r="FA32" s="38"/>
      <c r="FB32" s="39"/>
      <c r="FC32" s="38">
        <v>15580006</v>
      </c>
      <c r="FD32" s="38">
        <v>11512900</v>
      </c>
      <c r="FE32" s="38"/>
      <c r="FF32" s="38">
        <v>4067106</v>
      </c>
      <c r="FG32" s="38">
        <v>26.104649999999999</v>
      </c>
      <c r="FH32" s="38"/>
      <c r="FI32" s="38"/>
      <c r="FJ32" s="38">
        <v>11512900</v>
      </c>
      <c r="FK32" s="39"/>
      <c r="FL32" s="39">
        <v>11512900</v>
      </c>
      <c r="FM32" s="88">
        <v>11512900</v>
      </c>
      <c r="FN32" s="38"/>
      <c r="FO32" s="38"/>
      <c r="FP32" s="38"/>
      <c r="FQ32" s="38"/>
      <c r="FR32" s="38"/>
      <c r="FS32" s="38"/>
      <c r="FT32" s="39"/>
      <c r="FU32" s="38"/>
      <c r="FV32" s="38"/>
      <c r="FW32" s="38"/>
      <c r="FX32" s="38"/>
      <c r="FY32" s="38"/>
      <c r="FZ32" s="38"/>
      <c r="GA32" s="38"/>
      <c r="GB32" s="38"/>
      <c r="GC32" s="39"/>
      <c r="GD32" s="39"/>
      <c r="GE32" s="88"/>
      <c r="GF32" s="38"/>
      <c r="GG32" s="38"/>
      <c r="GH32" s="38"/>
      <c r="GI32" s="38"/>
      <c r="GJ32" s="38"/>
      <c r="GK32" s="38"/>
      <c r="GL32" s="39"/>
      <c r="GM32" s="38"/>
      <c r="GN32" s="38"/>
      <c r="GO32" s="38"/>
      <c r="GP32" s="38"/>
      <c r="GQ32" s="38"/>
      <c r="GR32" s="38"/>
      <c r="GS32" s="38"/>
      <c r="GT32" s="38"/>
      <c r="GU32" s="39"/>
      <c r="GV32" s="39"/>
      <c r="GW32" s="88"/>
      <c r="GX32" s="38"/>
      <c r="GY32" s="38">
        <v>22434300</v>
      </c>
      <c r="GZ32" s="38">
        <v>18777500</v>
      </c>
      <c r="HA32" s="38">
        <v>3656800</v>
      </c>
      <c r="HB32" s="38">
        <v>18560476.350000001</v>
      </c>
      <c r="HC32" s="38">
        <v>26775</v>
      </c>
      <c r="HD32" s="39"/>
      <c r="HE32" s="38">
        <v>22175040.079999998</v>
      </c>
      <c r="HF32" s="38">
        <v>18560476.350000001</v>
      </c>
      <c r="HG32" s="38"/>
      <c r="HH32" s="38">
        <v>3614563.73</v>
      </c>
      <c r="HI32" s="38">
        <v>16.300149999999999</v>
      </c>
      <c r="HJ32" s="38">
        <v>26775</v>
      </c>
      <c r="HK32" s="38"/>
      <c r="HL32" s="38">
        <v>18560476.350000001</v>
      </c>
      <c r="HM32" s="39"/>
      <c r="HN32" s="39">
        <v>18777500</v>
      </c>
      <c r="HO32" s="88">
        <v>18777500</v>
      </c>
      <c r="HP32" s="38"/>
      <c r="HQ32" s="38"/>
      <c r="HR32" s="38"/>
      <c r="HS32" s="38"/>
      <c r="HT32" s="38"/>
      <c r="HU32" s="38"/>
      <c r="HV32" s="39"/>
      <c r="HW32" s="38"/>
      <c r="HX32" s="38"/>
      <c r="HY32" s="38"/>
      <c r="HZ32" s="38"/>
      <c r="IA32" s="38"/>
      <c r="IB32" s="38"/>
      <c r="IC32" s="38"/>
      <c r="ID32" s="38"/>
      <c r="IE32" s="39"/>
      <c r="IF32" s="39"/>
      <c r="IG32" s="88"/>
      <c r="IH32" s="38"/>
      <c r="II32" s="38">
        <v>4108300</v>
      </c>
      <c r="IJ32" s="38">
        <v>3438600</v>
      </c>
      <c r="IK32" s="38">
        <v>669700</v>
      </c>
      <c r="IL32" s="38">
        <v>2712506</v>
      </c>
      <c r="IM32" s="38"/>
      <c r="IN32" s="39"/>
      <c r="IO32" s="38">
        <v>3237938</v>
      </c>
      <c r="IP32" s="38">
        <v>2712506</v>
      </c>
      <c r="IQ32" s="38"/>
      <c r="IR32" s="38">
        <v>525432</v>
      </c>
      <c r="IS32" s="38">
        <v>16.227360000000001</v>
      </c>
      <c r="IT32" s="38"/>
      <c r="IU32" s="38"/>
      <c r="IV32" s="38">
        <v>2712506</v>
      </c>
      <c r="IW32" s="39"/>
      <c r="IX32" s="39">
        <v>3438600</v>
      </c>
      <c r="IY32" s="88">
        <v>3438600</v>
      </c>
      <c r="IZ32" s="38"/>
      <c r="JA32" s="38">
        <v>25316100</v>
      </c>
      <c r="JB32" s="38">
        <v>20831500</v>
      </c>
      <c r="JC32" s="38">
        <v>4484600</v>
      </c>
      <c r="JD32" s="38">
        <v>20831500</v>
      </c>
      <c r="JE32" s="38"/>
      <c r="JF32" s="39"/>
      <c r="JG32" s="38">
        <v>24963657.879999999</v>
      </c>
      <c r="JH32" s="38">
        <v>20831500</v>
      </c>
      <c r="JI32" s="38"/>
      <c r="JJ32" s="38">
        <v>4132157.88</v>
      </c>
      <c r="JK32" s="38">
        <v>16.552689999999998</v>
      </c>
      <c r="JL32" s="38"/>
      <c r="JM32" s="38"/>
      <c r="JN32" s="38">
        <v>20831500</v>
      </c>
      <c r="JO32" s="39"/>
      <c r="JP32" s="39">
        <v>20831500</v>
      </c>
      <c r="JQ32" s="88">
        <v>20831500</v>
      </c>
      <c r="JR32" s="38"/>
      <c r="JS32" s="38">
        <v>113433000</v>
      </c>
      <c r="JT32" s="38">
        <v>94434300</v>
      </c>
      <c r="JU32" s="38">
        <v>18998700</v>
      </c>
      <c r="JV32" s="38">
        <v>94434300</v>
      </c>
      <c r="JW32" s="38">
        <v>2608.92</v>
      </c>
      <c r="JX32" s="39"/>
      <c r="JY32" s="38">
        <v>113433000</v>
      </c>
      <c r="JZ32" s="38">
        <v>94434300</v>
      </c>
      <c r="KA32" s="38"/>
      <c r="KB32" s="38">
        <v>18998700</v>
      </c>
      <c r="KC32" s="38">
        <v>16.748830000000002</v>
      </c>
      <c r="KD32" s="38">
        <v>2608.92</v>
      </c>
      <c r="KE32" s="38"/>
      <c r="KF32" s="38">
        <v>94434300</v>
      </c>
      <c r="KG32" s="39"/>
      <c r="KH32" s="39">
        <v>94434300</v>
      </c>
      <c r="KI32" s="88">
        <v>94434300</v>
      </c>
      <c r="KJ32" s="38"/>
      <c r="KK32" s="38"/>
      <c r="KL32" s="38"/>
      <c r="KM32" s="38"/>
      <c r="KN32" s="38"/>
      <c r="KO32" s="38"/>
      <c r="KP32" s="39"/>
      <c r="KQ32" s="38"/>
      <c r="KR32" s="38"/>
      <c r="KS32" s="38"/>
      <c r="KT32" s="38"/>
      <c r="KU32" s="38"/>
      <c r="KV32" s="38"/>
      <c r="KW32" s="38"/>
      <c r="KX32" s="38"/>
      <c r="KY32" s="39"/>
      <c r="KZ32" s="39"/>
      <c r="LA32" s="88"/>
      <c r="LB32" s="38"/>
      <c r="LC32" s="38"/>
      <c r="LD32" s="38"/>
      <c r="LE32" s="38"/>
      <c r="LF32" s="38"/>
      <c r="LG32" s="38"/>
      <c r="LH32" s="39"/>
      <c r="LI32" s="38"/>
      <c r="LJ32" s="38"/>
      <c r="LK32" s="38"/>
      <c r="LL32" s="38"/>
      <c r="LM32" s="38"/>
      <c r="LN32" s="38"/>
      <c r="LO32" s="38"/>
      <c r="LP32" s="38"/>
      <c r="LQ32" s="39"/>
      <c r="LR32" s="39"/>
      <c r="LS32" s="88"/>
      <c r="LT32" s="38"/>
      <c r="LU32" s="38"/>
      <c r="LV32" s="38"/>
      <c r="LW32" s="38"/>
      <c r="LX32" s="38"/>
      <c r="LY32" s="38"/>
      <c r="LZ32" s="39"/>
      <c r="MA32" s="38"/>
      <c r="MB32" s="38"/>
      <c r="MC32" s="38"/>
      <c r="MD32" s="38"/>
      <c r="ME32" s="38"/>
      <c r="MF32" s="38"/>
      <c r="MG32" s="38"/>
      <c r="MH32" s="38"/>
      <c r="MI32" s="39"/>
      <c r="MJ32" s="39"/>
      <c r="MK32" s="88"/>
      <c r="ML32" s="38"/>
      <c r="MM32" s="38">
        <v>5406100</v>
      </c>
      <c r="MN32" s="38">
        <v>4524900</v>
      </c>
      <c r="MO32" s="38">
        <v>881200</v>
      </c>
      <c r="MP32" s="38">
        <v>4524900</v>
      </c>
      <c r="MQ32" s="38">
        <v>50000</v>
      </c>
      <c r="MR32" s="39"/>
      <c r="MS32" s="38">
        <v>5406100</v>
      </c>
      <c r="MT32" s="38">
        <v>4524900</v>
      </c>
      <c r="MU32" s="38"/>
      <c r="MV32" s="38">
        <v>881200</v>
      </c>
      <c r="MW32" s="38">
        <v>16.30011</v>
      </c>
      <c r="MX32" s="38">
        <v>50000</v>
      </c>
      <c r="MY32" s="38"/>
      <c r="MZ32" s="38">
        <v>4524900</v>
      </c>
      <c r="NA32" s="39"/>
      <c r="NB32" s="39">
        <v>4524900</v>
      </c>
      <c r="NC32" s="88">
        <v>4524900</v>
      </c>
      <c r="ND32" s="38"/>
      <c r="NE32" s="38"/>
      <c r="NF32" s="38"/>
      <c r="NG32" s="38"/>
      <c r="NH32" s="38"/>
      <c r="NI32" s="38"/>
      <c r="NJ32" s="39"/>
      <c r="NK32" s="38"/>
      <c r="NL32" s="38"/>
      <c r="NM32" s="38"/>
      <c r="NN32" s="38"/>
      <c r="NO32" s="38"/>
      <c r="NP32" s="38"/>
      <c r="NQ32" s="38"/>
      <c r="NR32" s="38"/>
      <c r="NS32" s="39"/>
      <c r="NT32" s="39"/>
      <c r="NU32" s="88"/>
      <c r="NV32" s="38"/>
      <c r="NW32" s="38"/>
      <c r="NX32" s="38"/>
      <c r="NY32" s="38"/>
      <c r="NZ32" s="38"/>
      <c r="OA32" s="38"/>
      <c r="OB32" s="39"/>
      <c r="OC32" s="38"/>
      <c r="OD32" s="38"/>
      <c r="OE32" s="38"/>
      <c r="OF32" s="38"/>
      <c r="OG32" s="38"/>
      <c r="OH32" s="38"/>
      <c r="OI32" s="38"/>
      <c r="OJ32" s="38"/>
      <c r="OK32" s="39"/>
      <c r="OL32" s="39"/>
      <c r="OM32" s="88"/>
      <c r="ON32" s="38"/>
      <c r="OO32" s="38">
        <v>805500</v>
      </c>
      <c r="OP32" s="38">
        <v>674200</v>
      </c>
      <c r="OQ32" s="38">
        <v>131300</v>
      </c>
      <c r="OR32" s="38">
        <v>561628.85</v>
      </c>
      <c r="OS32" s="38"/>
      <c r="OT32" s="39"/>
      <c r="OU32" s="38">
        <v>677464.74</v>
      </c>
      <c r="OV32" s="38">
        <v>561628.85</v>
      </c>
      <c r="OW32" s="38"/>
      <c r="OX32" s="38">
        <v>115835.89</v>
      </c>
      <c r="OY32" s="38">
        <v>17.09844</v>
      </c>
      <c r="OZ32" s="38"/>
      <c r="PA32" s="38"/>
      <c r="PB32" s="38">
        <v>561628.85</v>
      </c>
      <c r="PC32" s="39"/>
      <c r="PD32" s="39">
        <v>674200</v>
      </c>
      <c r="PE32" s="88">
        <v>674200</v>
      </c>
      <c r="PF32" s="38"/>
      <c r="PG32" s="38"/>
      <c r="PH32" s="38"/>
      <c r="PI32" s="38"/>
      <c r="PJ32" s="38"/>
      <c r="PK32" s="38"/>
      <c r="PL32" s="39"/>
      <c r="PM32" s="38"/>
      <c r="PN32" s="38"/>
      <c r="PO32" s="38"/>
      <c r="PP32" s="38"/>
      <c r="PQ32" s="38"/>
      <c r="PR32" s="38"/>
      <c r="PS32" s="38"/>
      <c r="PT32" s="38"/>
      <c r="PU32" s="39"/>
      <c r="PV32" s="39"/>
      <c r="PW32" s="88"/>
      <c r="PX32" s="38"/>
      <c r="PY32" s="38"/>
      <c r="PZ32" s="38"/>
      <c r="QA32" s="38"/>
      <c r="QB32" s="38"/>
      <c r="QC32" s="38"/>
      <c r="QD32" s="39"/>
      <c r="QE32" s="38"/>
      <c r="QF32" s="38"/>
      <c r="QG32" s="38"/>
      <c r="QH32" s="38"/>
      <c r="QI32" s="38"/>
      <c r="QJ32" s="38"/>
      <c r="QK32" s="38"/>
      <c r="QL32" s="38"/>
      <c r="QM32" s="39"/>
      <c r="QN32" s="39"/>
      <c r="QO32" s="88"/>
      <c r="QP32" s="38"/>
      <c r="QQ32" s="38">
        <v>156597800</v>
      </c>
      <c r="QR32" s="38">
        <v>131072300</v>
      </c>
      <c r="QS32" s="38">
        <v>25525500</v>
      </c>
      <c r="QT32" s="38">
        <v>128716621.5</v>
      </c>
      <c r="QU32" s="38">
        <v>255600</v>
      </c>
      <c r="QV32" s="39"/>
      <c r="QW32" s="38">
        <v>153292816.5</v>
      </c>
      <c r="QX32" s="38">
        <v>128330251.5</v>
      </c>
      <c r="QY32" s="38"/>
      <c r="QZ32" s="38">
        <v>24962565</v>
      </c>
      <c r="RA32" s="38">
        <v>16.28424</v>
      </c>
      <c r="RB32" s="38">
        <v>255600</v>
      </c>
      <c r="RC32" s="38">
        <v>386370</v>
      </c>
      <c r="RD32" s="38">
        <v>128330251.5</v>
      </c>
      <c r="RE32" s="39"/>
      <c r="RF32" s="39">
        <v>131072300</v>
      </c>
      <c r="RG32" s="88">
        <v>131072300</v>
      </c>
      <c r="RH32" s="38"/>
      <c r="RI32" s="38">
        <v>4820500</v>
      </c>
      <c r="RJ32" s="38">
        <v>4500000</v>
      </c>
      <c r="RK32" s="38">
        <v>320500</v>
      </c>
      <c r="RL32" s="38"/>
      <c r="RM32" s="38">
        <v>244400</v>
      </c>
      <c r="RN32" s="39"/>
      <c r="RO32" s="38"/>
      <c r="RP32" s="38"/>
      <c r="RQ32" s="38"/>
      <c r="RR32" s="38"/>
      <c r="RS32" s="38"/>
      <c r="RT32" s="38">
        <v>244400</v>
      </c>
      <c r="RU32" s="38"/>
      <c r="RV32" s="38"/>
      <c r="RW32" s="39"/>
      <c r="RX32" s="39">
        <v>4500000</v>
      </c>
      <c r="RY32" s="88">
        <v>4500000</v>
      </c>
      <c r="RZ32" s="38"/>
      <c r="SA32" s="38">
        <v>4255000</v>
      </c>
      <c r="SB32" s="38">
        <v>4042200</v>
      </c>
      <c r="SC32" s="38">
        <v>212800</v>
      </c>
      <c r="SD32" s="38">
        <v>2432897.25</v>
      </c>
      <c r="SE32" s="38"/>
      <c r="SF32" s="39"/>
      <c r="SG32" s="38">
        <v>2560944.4700000002</v>
      </c>
      <c r="SH32" s="38">
        <v>2432897.25</v>
      </c>
      <c r="SI32" s="38"/>
      <c r="SJ32" s="38">
        <v>128047.22</v>
      </c>
      <c r="SK32" s="38">
        <v>5</v>
      </c>
      <c r="SL32" s="38"/>
      <c r="SM32" s="38"/>
      <c r="SN32" s="38">
        <v>2432897.25</v>
      </c>
      <c r="SO32" s="39"/>
      <c r="SP32" s="39">
        <v>4042200</v>
      </c>
      <c r="SQ32" s="88">
        <v>4042200</v>
      </c>
      <c r="SR32" s="38"/>
      <c r="SS32" s="38"/>
      <c r="ST32" s="38"/>
      <c r="SU32" s="38"/>
      <c r="SV32" s="38"/>
      <c r="SW32" s="38"/>
      <c r="SX32" s="39"/>
      <c r="SY32" s="38"/>
      <c r="SZ32" s="38"/>
      <c r="TA32" s="38"/>
      <c r="TB32" s="38"/>
      <c r="TC32" s="38"/>
      <c r="TD32" s="38"/>
      <c r="TE32" s="38"/>
      <c r="TF32" s="38"/>
      <c r="TG32" s="39"/>
      <c r="TH32" s="39"/>
      <c r="TI32" s="88"/>
      <c r="TJ32" s="38"/>
      <c r="TK32" s="38"/>
      <c r="TL32" s="38"/>
      <c r="TM32" s="38"/>
      <c r="TN32" s="38"/>
      <c r="TO32" s="38"/>
      <c r="TP32" s="39"/>
      <c r="TQ32" s="38"/>
      <c r="TR32" s="38"/>
      <c r="TS32" s="38"/>
      <c r="TT32" s="38"/>
      <c r="TU32" s="38"/>
      <c r="TV32" s="38"/>
      <c r="TW32" s="38"/>
      <c r="TX32" s="38"/>
      <c r="TY32" s="39"/>
      <c r="TZ32" s="39"/>
      <c r="UA32" s="88"/>
      <c r="UB32" s="38"/>
      <c r="UC32" s="38"/>
      <c r="UD32" s="38"/>
      <c r="UE32" s="38"/>
      <c r="UF32" s="38"/>
      <c r="UG32" s="38"/>
      <c r="UH32" s="39"/>
      <c r="UI32" s="38"/>
      <c r="UJ32" s="38"/>
      <c r="UK32" s="38"/>
      <c r="UL32" s="38"/>
      <c r="UM32" s="38"/>
      <c r="UN32" s="38"/>
      <c r="UO32" s="38"/>
      <c r="UP32" s="38"/>
      <c r="UQ32" s="39"/>
      <c r="UR32" s="39"/>
      <c r="US32" s="88"/>
      <c r="UT32" s="38"/>
      <c r="UU32" s="38"/>
      <c r="UV32" s="38"/>
      <c r="UW32" s="38"/>
      <c r="UX32" s="38"/>
      <c r="UY32" s="38"/>
      <c r="UZ32" s="39"/>
      <c r="VA32" s="38"/>
      <c r="VB32" s="38"/>
      <c r="VC32" s="38"/>
      <c r="VD32" s="38"/>
      <c r="VE32" s="38"/>
      <c r="VF32" s="38"/>
      <c r="VG32" s="38"/>
      <c r="VH32" s="38"/>
      <c r="VI32" s="39"/>
      <c r="VJ32" s="39"/>
      <c r="VK32" s="88"/>
      <c r="VL32" s="38"/>
      <c r="VM32" s="38"/>
      <c r="VN32" s="38"/>
      <c r="VO32" s="38"/>
      <c r="VP32" s="38"/>
      <c r="VQ32" s="38"/>
      <c r="VR32" s="39"/>
      <c r="VS32" s="38"/>
      <c r="VT32" s="38"/>
      <c r="VU32" s="38"/>
      <c r="VV32" s="38"/>
      <c r="VW32" s="38"/>
      <c r="VX32" s="38"/>
      <c r="VY32" s="38"/>
      <c r="VZ32" s="38"/>
      <c r="WA32" s="39"/>
      <c r="WB32" s="39"/>
      <c r="WC32" s="88"/>
      <c r="WD32" s="38"/>
      <c r="WE32" s="38"/>
      <c r="WF32" s="38"/>
      <c r="WG32" s="38"/>
      <c r="WH32" s="38"/>
      <c r="WI32" s="38"/>
      <c r="WJ32" s="39"/>
      <c r="WK32" s="38"/>
      <c r="WL32" s="38"/>
      <c r="WM32" s="38"/>
      <c r="WN32" s="38"/>
      <c r="WO32" s="38"/>
      <c r="WP32" s="38"/>
      <c r="WQ32" s="38"/>
      <c r="WR32" s="38"/>
      <c r="WS32" s="39"/>
      <c r="WT32" s="39"/>
      <c r="WU32" s="88"/>
      <c r="WV32" s="38"/>
      <c r="WW32" s="38"/>
      <c r="WX32" s="38"/>
      <c r="WY32" s="38"/>
      <c r="WZ32" s="38"/>
      <c r="XA32" s="38"/>
      <c r="XB32" s="39"/>
      <c r="XC32" s="38"/>
      <c r="XD32" s="38"/>
      <c r="XE32" s="38"/>
      <c r="XF32" s="38"/>
      <c r="XG32" s="38"/>
      <c r="XH32" s="38"/>
      <c r="XI32" s="38"/>
      <c r="XJ32" s="38"/>
      <c r="XK32" s="39"/>
      <c r="XL32" s="39"/>
      <c r="XM32" s="88"/>
      <c r="XN32" s="38"/>
      <c r="XO32" s="38"/>
      <c r="XP32" s="38"/>
      <c r="XQ32" s="38"/>
      <c r="XR32" s="38"/>
      <c r="XS32" s="38"/>
      <c r="XT32" s="39"/>
      <c r="XU32" s="38"/>
      <c r="XV32" s="38"/>
      <c r="XW32" s="38"/>
      <c r="XX32" s="38"/>
      <c r="XY32" s="38"/>
      <c r="XZ32" s="38"/>
      <c r="YA32" s="38"/>
      <c r="YB32" s="38"/>
      <c r="YC32" s="39"/>
      <c r="YD32" s="39"/>
      <c r="YE32" s="88"/>
      <c r="YF32" s="38"/>
      <c r="YG32" s="38"/>
      <c r="YH32" s="38"/>
      <c r="YI32" s="38"/>
      <c r="YJ32" s="38"/>
      <c r="YK32" s="38"/>
      <c r="YL32" s="39"/>
      <c r="YM32" s="38"/>
      <c r="YN32" s="38"/>
      <c r="YO32" s="38"/>
      <c r="YP32" s="38"/>
      <c r="YQ32" s="38"/>
      <c r="YR32" s="38"/>
      <c r="YS32" s="38"/>
      <c r="YT32" s="38"/>
      <c r="YU32" s="39"/>
      <c r="YV32" s="39"/>
      <c r="YW32" s="88"/>
      <c r="YX32" s="38"/>
      <c r="YY32" s="38">
        <v>1779400</v>
      </c>
      <c r="YZ32" s="38">
        <v>896000</v>
      </c>
      <c r="ZA32" s="38">
        <v>883400</v>
      </c>
      <c r="ZB32" s="38">
        <v>321741.5</v>
      </c>
      <c r="ZC32" s="38"/>
      <c r="ZD32" s="39"/>
      <c r="ZE32" s="38">
        <v>638957.5</v>
      </c>
      <c r="ZF32" s="38">
        <v>321741.5</v>
      </c>
      <c r="ZG32" s="38"/>
      <c r="ZH32" s="38">
        <v>317216</v>
      </c>
      <c r="ZI32" s="38">
        <v>49.645870000000002</v>
      </c>
      <c r="ZJ32" s="38"/>
      <c r="ZK32" s="38"/>
      <c r="ZL32" s="38">
        <v>321741.5</v>
      </c>
      <c r="ZM32" s="39"/>
      <c r="ZN32" s="39">
        <v>896000</v>
      </c>
      <c r="ZO32" s="88">
        <v>896000</v>
      </c>
      <c r="ZP32" s="38"/>
      <c r="ZQ32" s="38">
        <v>16220200</v>
      </c>
      <c r="ZR32" s="38">
        <v>8299200</v>
      </c>
      <c r="ZS32" s="38">
        <v>7921000</v>
      </c>
      <c r="ZT32" s="38">
        <v>8299200</v>
      </c>
      <c r="ZU32" s="38">
        <v>893454</v>
      </c>
      <c r="ZV32" s="39"/>
      <c r="ZW32" s="38">
        <v>16220200</v>
      </c>
      <c r="ZX32" s="38">
        <v>8299200</v>
      </c>
      <c r="ZY32" s="38"/>
      <c r="ZZ32" s="38">
        <v>7921000</v>
      </c>
      <c r="AAA32" s="38">
        <v>48.83417</v>
      </c>
      <c r="AAB32" s="38">
        <v>893454</v>
      </c>
      <c r="AAC32" s="38"/>
      <c r="AAD32" s="38">
        <v>8299200</v>
      </c>
      <c r="AAE32" s="39"/>
      <c r="AAF32" s="39">
        <v>8299200</v>
      </c>
      <c r="AAG32" s="88">
        <v>8299200</v>
      </c>
      <c r="AAH32" s="38"/>
      <c r="AAI32" s="38"/>
      <c r="AAJ32" s="38"/>
      <c r="AAK32" s="38"/>
      <c r="AAL32" s="38"/>
      <c r="AAM32" s="38"/>
      <c r="AAN32" s="39"/>
      <c r="AAO32" s="38"/>
      <c r="AAP32" s="38"/>
      <c r="AAQ32" s="38"/>
      <c r="AAR32" s="38"/>
      <c r="AAS32" s="38"/>
      <c r="AAT32" s="38"/>
      <c r="AAU32" s="38"/>
      <c r="AAV32" s="38"/>
      <c r="AAW32" s="39"/>
      <c r="AAX32" s="39"/>
      <c r="AAY32" s="88"/>
      <c r="AAZ32" s="38"/>
      <c r="ABA32" s="38"/>
      <c r="ABB32" s="38"/>
      <c r="ABC32" s="38"/>
      <c r="ABD32" s="38"/>
      <c r="ABE32" s="38"/>
      <c r="ABF32" s="39"/>
      <c r="ABG32" s="38"/>
      <c r="ABH32" s="38"/>
      <c r="ABI32" s="38"/>
      <c r="ABJ32" s="38"/>
      <c r="ABK32" s="38"/>
      <c r="ABL32" s="38"/>
      <c r="ABM32" s="38"/>
      <c r="ABN32" s="38"/>
      <c r="ABO32" s="39"/>
      <c r="ABP32" s="39"/>
      <c r="ABQ32" s="88"/>
      <c r="ABR32" s="38"/>
      <c r="ABS32" s="38"/>
      <c r="ABT32" s="38"/>
      <c r="ABU32" s="38"/>
      <c r="ABV32" s="38"/>
      <c r="ABW32" s="38"/>
      <c r="ABX32" s="39"/>
      <c r="ABY32" s="38"/>
      <c r="ABZ32" s="38"/>
      <c r="ACA32" s="38"/>
      <c r="ACB32" s="38"/>
      <c r="ACC32" s="38"/>
      <c r="ACD32" s="38"/>
      <c r="ACE32" s="38"/>
      <c r="ACF32" s="38"/>
      <c r="ACG32" s="39"/>
      <c r="ACH32" s="39"/>
      <c r="ACI32" s="88"/>
      <c r="ACJ32" s="38"/>
      <c r="ACK32" s="38"/>
      <c r="ACL32" s="38"/>
      <c r="ACM32" s="38"/>
      <c r="ACN32" s="38"/>
      <c r="ACO32" s="38"/>
      <c r="ACP32" s="39"/>
      <c r="ACQ32" s="38"/>
      <c r="ACR32" s="38"/>
      <c r="ACS32" s="38"/>
      <c r="ACT32" s="38"/>
      <c r="ACU32" s="38"/>
      <c r="ACV32" s="38"/>
      <c r="ACW32" s="38"/>
      <c r="ACX32" s="38"/>
      <c r="ACY32" s="39"/>
      <c r="ACZ32" s="39"/>
      <c r="ADA32" s="88"/>
      <c r="ADB32" s="38"/>
      <c r="ADC32" s="38"/>
      <c r="ADD32" s="38"/>
      <c r="ADE32" s="38"/>
      <c r="ADF32" s="38"/>
      <c r="ADG32" s="38"/>
      <c r="ADH32" s="39"/>
      <c r="ADI32" s="38"/>
      <c r="ADJ32" s="38"/>
      <c r="ADK32" s="38"/>
      <c r="ADL32" s="38"/>
      <c r="ADM32" s="38"/>
      <c r="ADN32" s="38"/>
      <c r="ADO32" s="38"/>
      <c r="ADP32" s="38"/>
      <c r="ADQ32" s="39"/>
      <c r="ADR32" s="39"/>
      <c r="ADS32" s="88"/>
      <c r="ADT32" s="38"/>
      <c r="ADU32" s="38"/>
      <c r="ADV32" s="38"/>
      <c r="ADW32" s="38"/>
      <c r="ADX32" s="38"/>
      <c r="ADY32" s="38"/>
      <c r="ADZ32" s="39"/>
      <c r="AEA32" s="38"/>
      <c r="AEB32" s="38"/>
      <c r="AEC32" s="38"/>
      <c r="AED32" s="38"/>
      <c r="AEE32" s="38"/>
      <c r="AEF32" s="38"/>
      <c r="AEG32" s="38"/>
      <c r="AEH32" s="38"/>
      <c r="AEI32" s="39"/>
      <c r="AEJ32" s="39"/>
      <c r="AEK32" s="88"/>
      <c r="AEL32" s="38"/>
      <c r="AEM32" s="38"/>
      <c r="AEN32" s="38"/>
      <c r="AEO32" s="38"/>
      <c r="AEP32" s="38"/>
      <c r="AEQ32" s="38"/>
      <c r="AER32" s="39"/>
      <c r="AES32" s="38"/>
      <c r="AET32" s="38"/>
      <c r="AEU32" s="38"/>
      <c r="AEV32" s="38"/>
      <c r="AEW32" s="38"/>
      <c r="AEX32" s="38"/>
      <c r="AEY32" s="38"/>
      <c r="AEZ32" s="38"/>
      <c r="AFA32" s="39"/>
      <c r="AFB32" s="39"/>
      <c r="AFC32" s="88"/>
      <c r="AFD32" s="38"/>
      <c r="AFE32" s="38"/>
      <c r="AFF32" s="38"/>
      <c r="AFG32" s="38"/>
      <c r="AFH32" s="38"/>
      <c r="AFI32" s="38"/>
      <c r="AFJ32" s="39"/>
      <c r="AFK32" s="38"/>
      <c r="AFL32" s="38"/>
      <c r="AFM32" s="38"/>
      <c r="AFN32" s="38"/>
      <c r="AFO32" s="38"/>
      <c r="AFP32" s="38"/>
      <c r="AFQ32" s="38"/>
      <c r="AFR32" s="38"/>
      <c r="AFS32" s="39"/>
      <c r="AFT32" s="39"/>
      <c r="AFU32" s="88"/>
      <c r="AFV32" s="38"/>
      <c r="AFW32" s="38"/>
      <c r="AFX32" s="38"/>
      <c r="AFY32" s="38"/>
      <c r="AFZ32" s="38"/>
      <c r="AGA32" s="38"/>
      <c r="AGB32" s="39"/>
      <c r="AGC32" s="38"/>
      <c r="AGD32" s="38"/>
      <c r="AGE32" s="38"/>
      <c r="AGF32" s="38"/>
      <c r="AGG32" s="38"/>
      <c r="AGH32" s="38"/>
      <c r="AGI32" s="38"/>
      <c r="AGJ32" s="38"/>
      <c r="AGK32" s="39"/>
      <c r="AGL32" s="39"/>
      <c r="AGM32" s="88"/>
      <c r="AGN32" s="38"/>
      <c r="AGO32" s="38"/>
      <c r="AGP32" s="38"/>
      <c r="AGQ32" s="38"/>
      <c r="AGR32" s="38"/>
      <c r="AGS32" s="38"/>
      <c r="AGT32" s="39"/>
      <c r="AGU32" s="38"/>
      <c r="AGV32" s="38"/>
      <c r="AGW32" s="38"/>
      <c r="AGX32" s="38"/>
      <c r="AGY32" s="38"/>
      <c r="AGZ32" s="38"/>
      <c r="AHA32" s="38"/>
      <c r="AHB32" s="38"/>
      <c r="AHC32" s="39"/>
      <c r="AHD32" s="39"/>
      <c r="AHE32" s="88"/>
      <c r="AHF32" s="38"/>
      <c r="AHG32" s="38"/>
      <c r="AHH32" s="38"/>
      <c r="AHI32" s="38"/>
      <c r="AHJ32" s="38"/>
      <c r="AHK32" s="38"/>
      <c r="AHL32" s="39"/>
      <c r="AHM32" s="38"/>
      <c r="AHN32" s="38"/>
      <c r="AHO32" s="38"/>
      <c r="AHP32" s="38"/>
      <c r="AHQ32" s="38"/>
      <c r="AHR32" s="38"/>
      <c r="AHS32" s="38"/>
      <c r="AHT32" s="38"/>
      <c r="AHU32" s="39"/>
      <c r="AHV32" s="39"/>
      <c r="AHW32" s="88"/>
      <c r="AHX32" s="38"/>
      <c r="AHY32" s="38"/>
      <c r="AHZ32" s="38"/>
      <c r="AIA32" s="38"/>
      <c r="AIB32" s="38"/>
      <c r="AIC32" s="38"/>
      <c r="AID32" s="39"/>
      <c r="AIE32" s="38"/>
      <c r="AIF32" s="38"/>
      <c r="AIG32" s="38"/>
      <c r="AIH32" s="38"/>
      <c r="AII32" s="38"/>
      <c r="AIJ32" s="38"/>
      <c r="AIK32" s="38"/>
      <c r="AIL32" s="38"/>
      <c r="AIM32" s="39"/>
      <c r="AIN32" s="39"/>
      <c r="AIO32" s="88"/>
      <c r="AIP32" s="38"/>
      <c r="AIQ32" s="38"/>
      <c r="AIR32" s="38"/>
      <c r="AIS32" s="38"/>
      <c r="AIT32" s="38"/>
      <c r="AIU32" s="38"/>
      <c r="AIV32" s="39"/>
      <c r="AIW32" s="38"/>
      <c r="AIX32" s="38"/>
      <c r="AIY32" s="38"/>
      <c r="AIZ32" s="38"/>
      <c r="AJA32" s="38"/>
      <c r="AJB32" s="38"/>
      <c r="AJC32" s="38"/>
      <c r="AJD32" s="38"/>
      <c r="AJE32" s="39"/>
      <c r="AJF32" s="39"/>
      <c r="AJG32" s="88"/>
      <c r="AJH32" s="38"/>
      <c r="AJI32" s="38">
        <v>15497100</v>
      </c>
      <c r="AJJ32" s="38">
        <v>12971000</v>
      </c>
      <c r="AJK32" s="38">
        <v>2526100</v>
      </c>
      <c r="AJL32" s="38">
        <v>12971000</v>
      </c>
      <c r="AJM32" s="38"/>
      <c r="AJN32" s="39"/>
      <c r="AJO32" s="38">
        <v>15497100</v>
      </c>
      <c r="AJP32" s="38">
        <v>12971000</v>
      </c>
      <c r="AJQ32" s="38"/>
      <c r="AJR32" s="38">
        <v>2526100</v>
      </c>
      <c r="AJS32" s="38">
        <v>16.300470000000001</v>
      </c>
      <c r="AJT32" s="38"/>
      <c r="AJU32" s="38"/>
      <c r="AJV32" s="38">
        <v>12971000</v>
      </c>
      <c r="AJW32" s="39"/>
      <c r="AJX32" s="39">
        <v>12971000</v>
      </c>
      <c r="AJY32" s="88">
        <v>12971000</v>
      </c>
      <c r="AJZ32" s="38"/>
      <c r="AKA32" s="38">
        <v>16382400</v>
      </c>
      <c r="AKB32" s="38">
        <v>13712000</v>
      </c>
      <c r="AKC32" s="38">
        <v>2670400</v>
      </c>
      <c r="AKD32" s="38">
        <v>12553452</v>
      </c>
      <c r="AKE32" s="38">
        <v>2813.15</v>
      </c>
      <c r="AKF32" s="39"/>
      <c r="AKG32" s="38">
        <v>14998224</v>
      </c>
      <c r="AKH32" s="38">
        <v>12553452</v>
      </c>
      <c r="AKI32" s="38"/>
      <c r="AKJ32" s="38">
        <v>2444772</v>
      </c>
      <c r="AKK32" s="38">
        <v>16.300409999999999</v>
      </c>
      <c r="AKL32" s="38">
        <v>2813.15</v>
      </c>
      <c r="AKM32" s="38"/>
      <c r="AKN32" s="38">
        <v>12553452</v>
      </c>
      <c r="AKO32" s="39"/>
      <c r="AKP32" s="39">
        <v>13712000</v>
      </c>
      <c r="AKQ32" s="88">
        <v>13712000</v>
      </c>
      <c r="AKR32" s="38"/>
      <c r="AKS32" s="38"/>
      <c r="AKT32" s="38"/>
      <c r="AKU32" s="38"/>
      <c r="AKV32" s="38"/>
      <c r="AKW32" s="38"/>
      <c r="AKX32" s="39"/>
      <c r="AKY32" s="38"/>
      <c r="AKZ32" s="38"/>
      <c r="ALA32" s="38"/>
      <c r="ALB32" s="38"/>
      <c r="ALC32" s="38"/>
      <c r="ALD32" s="38"/>
      <c r="ALE32" s="38"/>
      <c r="ALF32" s="38"/>
      <c r="ALG32" s="39"/>
      <c r="ALH32" s="39"/>
      <c r="ALI32" s="88"/>
      <c r="ALJ32" s="38"/>
      <c r="ALK32" s="38"/>
      <c r="ALL32" s="38"/>
      <c r="ALM32" s="38"/>
      <c r="ALN32" s="38"/>
      <c r="ALO32" s="38"/>
      <c r="ALP32" s="39"/>
      <c r="ALQ32" s="38"/>
      <c r="ALR32" s="38"/>
      <c r="ALS32" s="38"/>
      <c r="ALT32" s="38"/>
      <c r="ALU32" s="38"/>
      <c r="ALV32" s="38"/>
      <c r="ALW32" s="38"/>
      <c r="ALX32" s="38"/>
      <c r="ALY32" s="39"/>
      <c r="ALZ32" s="39"/>
      <c r="AMA32" s="88"/>
      <c r="AMB32" s="38"/>
      <c r="AMC32" s="38">
        <v>4790000</v>
      </c>
      <c r="AMD32" s="38">
        <v>3937900</v>
      </c>
      <c r="AME32" s="38">
        <v>852100</v>
      </c>
      <c r="AMF32" s="38">
        <v>3523900</v>
      </c>
      <c r="AMG32" s="38"/>
      <c r="AMH32" s="39"/>
      <c r="AMI32" s="38">
        <v>4210248</v>
      </c>
      <c r="AMJ32" s="38">
        <v>3523900</v>
      </c>
      <c r="AMK32" s="38"/>
      <c r="AML32" s="38">
        <v>686348</v>
      </c>
      <c r="AMM32" s="38">
        <v>16.301839999999999</v>
      </c>
      <c r="AMN32" s="38"/>
      <c r="AMO32" s="38"/>
      <c r="AMP32" s="38">
        <v>3523900</v>
      </c>
      <c r="AMQ32" s="39"/>
      <c r="AMR32" s="39">
        <v>3937900</v>
      </c>
      <c r="AMS32" s="88">
        <v>3937900</v>
      </c>
      <c r="AMT32" s="38"/>
      <c r="AMU32" s="38"/>
      <c r="AMV32" s="38"/>
      <c r="AMW32" s="38"/>
      <c r="AMX32" s="38"/>
      <c r="AMY32" s="38"/>
      <c r="AMZ32" s="39"/>
      <c r="ANA32" s="38"/>
      <c r="ANB32" s="38"/>
      <c r="ANC32" s="38"/>
      <c r="AND32" s="38"/>
      <c r="ANE32" s="38"/>
      <c r="ANF32" s="38"/>
      <c r="ANG32" s="38"/>
      <c r="ANH32" s="38"/>
      <c r="ANI32" s="39"/>
      <c r="ANJ32" s="39"/>
      <c r="ANK32" s="88"/>
    </row>
    <row r="33" spans="1:1051" x14ac:dyDescent="0.25">
      <c r="A33" s="8" t="s">
        <v>55</v>
      </c>
      <c r="B33" s="9" t="s">
        <v>56</v>
      </c>
      <c r="C33" s="13" t="s">
        <v>57</v>
      </c>
      <c r="F33" s="39"/>
      <c r="G33" s="38"/>
      <c r="H33" s="38"/>
      <c r="I33" s="38">
        <v>2752600</v>
      </c>
      <c r="J33" s="38">
        <v>2117400</v>
      </c>
      <c r="K33" s="38">
        <v>635200</v>
      </c>
      <c r="L33" s="38">
        <v>2117400</v>
      </c>
      <c r="M33" s="38"/>
      <c r="N33" s="39"/>
      <c r="O33" s="38">
        <v>2752600</v>
      </c>
      <c r="P33" s="38">
        <v>2117400</v>
      </c>
      <c r="Q33" s="38"/>
      <c r="R33" s="38">
        <v>635200</v>
      </c>
      <c r="S33" s="38">
        <v>23.076360000000001</v>
      </c>
      <c r="T33" s="38"/>
      <c r="U33" s="38"/>
      <c r="V33" s="38">
        <v>2117400</v>
      </c>
      <c r="W33" s="39"/>
      <c r="X33" s="39">
        <v>2117400</v>
      </c>
      <c r="Y33" s="88">
        <v>2117400</v>
      </c>
      <c r="Z33" s="38"/>
      <c r="AA33" s="38">
        <v>102639600</v>
      </c>
      <c r="AB33" s="38">
        <v>77372000</v>
      </c>
      <c r="AC33" s="38">
        <v>25267600</v>
      </c>
      <c r="AD33" s="38">
        <v>77372000</v>
      </c>
      <c r="AE33" s="38"/>
      <c r="AF33" s="39"/>
      <c r="AG33" s="38">
        <v>102639600</v>
      </c>
      <c r="AH33" s="38">
        <v>77372000</v>
      </c>
      <c r="AI33" s="38"/>
      <c r="AJ33" s="38">
        <v>25267600</v>
      </c>
      <c r="AK33" s="38">
        <v>24.617789999999999</v>
      </c>
      <c r="AL33" s="38"/>
      <c r="AM33" s="38"/>
      <c r="AN33" s="38">
        <v>77372000</v>
      </c>
      <c r="AO33" s="39"/>
      <c r="AP33" s="39">
        <v>77372000</v>
      </c>
      <c r="AQ33" s="88">
        <v>77372000</v>
      </c>
      <c r="AR33" s="38"/>
      <c r="AS33" s="38">
        <v>74125300</v>
      </c>
      <c r="AT33" s="38">
        <v>56125300</v>
      </c>
      <c r="AU33" s="38">
        <v>18000000</v>
      </c>
      <c r="AV33" s="38">
        <v>56125300</v>
      </c>
      <c r="AW33" s="38"/>
      <c r="AX33" s="39"/>
      <c r="AY33" s="38">
        <v>74026017</v>
      </c>
      <c r="AZ33" s="38">
        <v>56125300</v>
      </c>
      <c r="BA33" s="38"/>
      <c r="BB33" s="38">
        <v>17900717</v>
      </c>
      <c r="BC33" s="38">
        <v>24.181660000000001</v>
      </c>
      <c r="BD33" s="38"/>
      <c r="BE33" s="38"/>
      <c r="BF33" s="38">
        <v>56125300</v>
      </c>
      <c r="BG33" s="39"/>
      <c r="BH33" s="39">
        <v>56125300</v>
      </c>
      <c r="BI33" s="88">
        <v>56125300</v>
      </c>
      <c r="BJ33" s="38"/>
      <c r="BK33" s="38">
        <v>101538300</v>
      </c>
      <c r="BL33" s="38">
        <v>79538300</v>
      </c>
      <c r="BM33" s="38">
        <v>22000000</v>
      </c>
      <c r="BN33" s="38">
        <v>79538300</v>
      </c>
      <c r="BO33" s="38">
        <v>298667</v>
      </c>
      <c r="BP33" s="39"/>
      <c r="BQ33" s="38">
        <v>101403386</v>
      </c>
      <c r="BR33" s="38">
        <v>79538300</v>
      </c>
      <c r="BS33" s="38"/>
      <c r="BT33" s="38">
        <v>21865086</v>
      </c>
      <c r="BU33" s="38">
        <v>21.562480000000001</v>
      </c>
      <c r="BV33" s="38">
        <v>298667</v>
      </c>
      <c r="BW33" s="38"/>
      <c r="BX33" s="38">
        <v>79538300</v>
      </c>
      <c r="BY33" s="39"/>
      <c r="BZ33" s="39">
        <v>79538300</v>
      </c>
      <c r="CA33" s="88">
        <v>79538300</v>
      </c>
      <c r="CB33" s="38"/>
      <c r="CC33" s="38"/>
      <c r="CD33" s="38"/>
      <c r="CE33" s="38"/>
      <c r="CF33" s="38"/>
      <c r="CG33" s="38"/>
      <c r="CH33" s="39"/>
      <c r="CI33" s="38"/>
      <c r="CJ33" s="38"/>
      <c r="CK33" s="38"/>
      <c r="CL33" s="38"/>
      <c r="CM33" s="38"/>
      <c r="CN33" s="38"/>
      <c r="CO33" s="38"/>
      <c r="CP33" s="38"/>
      <c r="CQ33" s="39"/>
      <c r="CR33" s="39"/>
      <c r="CS33" s="88"/>
      <c r="CT33" s="38"/>
      <c r="CU33" s="38">
        <v>7962800</v>
      </c>
      <c r="CV33" s="38">
        <v>6462800</v>
      </c>
      <c r="CW33" s="38">
        <v>1500000</v>
      </c>
      <c r="CX33" s="38">
        <v>6462800</v>
      </c>
      <c r="CY33" s="38">
        <v>526</v>
      </c>
      <c r="CZ33" s="39"/>
      <c r="DA33" s="38">
        <v>7511275</v>
      </c>
      <c r="DB33" s="38">
        <v>6462800</v>
      </c>
      <c r="DC33" s="38"/>
      <c r="DD33" s="38">
        <v>1048475</v>
      </c>
      <c r="DE33" s="38">
        <v>13.958679999999999</v>
      </c>
      <c r="DF33" s="38">
        <v>526</v>
      </c>
      <c r="DG33" s="38"/>
      <c r="DH33" s="38">
        <v>6462800</v>
      </c>
      <c r="DI33" s="39"/>
      <c r="DJ33" s="39">
        <v>6462800</v>
      </c>
      <c r="DK33" s="88">
        <v>6462800</v>
      </c>
      <c r="DL33" s="38"/>
      <c r="DM33" s="38">
        <v>257145900</v>
      </c>
      <c r="DN33" s="38">
        <v>194405900</v>
      </c>
      <c r="DO33" s="38">
        <v>62740000</v>
      </c>
      <c r="DP33" s="38">
        <v>194405900</v>
      </c>
      <c r="DQ33" s="38">
        <v>20870</v>
      </c>
      <c r="DR33" s="39"/>
      <c r="DS33" s="38">
        <v>257145900</v>
      </c>
      <c r="DT33" s="38">
        <v>194405900</v>
      </c>
      <c r="DU33" s="38"/>
      <c r="DV33" s="38">
        <v>62740000</v>
      </c>
      <c r="DW33" s="38">
        <v>24.398599999999998</v>
      </c>
      <c r="DX33" s="38">
        <v>20870</v>
      </c>
      <c r="DY33" s="38"/>
      <c r="DZ33" s="38">
        <v>194405900</v>
      </c>
      <c r="EA33" s="39"/>
      <c r="EB33" s="39">
        <v>194405900</v>
      </c>
      <c r="EC33" s="88">
        <v>194405900</v>
      </c>
      <c r="ED33" s="38"/>
      <c r="EE33" s="38">
        <v>794300</v>
      </c>
      <c r="EF33" s="38">
        <v>582500</v>
      </c>
      <c r="EG33" s="38">
        <v>211800</v>
      </c>
      <c r="EH33" s="38">
        <v>582500</v>
      </c>
      <c r="EI33" s="38"/>
      <c r="EJ33" s="39"/>
      <c r="EK33" s="38">
        <v>794300</v>
      </c>
      <c r="EL33" s="38">
        <v>582500</v>
      </c>
      <c r="EM33" s="38"/>
      <c r="EN33" s="38">
        <v>211800</v>
      </c>
      <c r="EO33" s="38">
        <v>26.66499</v>
      </c>
      <c r="EP33" s="38"/>
      <c r="EQ33" s="38"/>
      <c r="ER33" s="38">
        <v>582500</v>
      </c>
      <c r="ES33" s="39"/>
      <c r="ET33" s="39">
        <v>582500</v>
      </c>
      <c r="EU33" s="88">
        <v>582500</v>
      </c>
      <c r="EV33" s="38"/>
      <c r="EW33" s="38">
        <v>28911700</v>
      </c>
      <c r="EX33" s="38">
        <v>22239700</v>
      </c>
      <c r="EY33" s="38">
        <v>6672000</v>
      </c>
      <c r="EZ33" s="38">
        <v>22239700</v>
      </c>
      <c r="FA33" s="38"/>
      <c r="FB33" s="39"/>
      <c r="FC33" s="38">
        <v>28911700</v>
      </c>
      <c r="FD33" s="38">
        <v>22239700</v>
      </c>
      <c r="FE33" s="38"/>
      <c r="FF33" s="38">
        <v>6672000</v>
      </c>
      <c r="FG33" s="38">
        <v>23.077159999999999</v>
      </c>
      <c r="FH33" s="38"/>
      <c r="FI33" s="38"/>
      <c r="FJ33" s="38">
        <v>22239700</v>
      </c>
      <c r="FK33" s="39"/>
      <c r="FL33" s="39">
        <v>22239700</v>
      </c>
      <c r="FM33" s="88">
        <v>22239700</v>
      </c>
      <c r="FN33" s="38"/>
      <c r="FO33" s="38"/>
      <c r="FP33" s="38"/>
      <c r="FQ33" s="38"/>
      <c r="FR33" s="38"/>
      <c r="FS33" s="38"/>
      <c r="FT33" s="39"/>
      <c r="FU33" s="38"/>
      <c r="FV33" s="38"/>
      <c r="FW33" s="38"/>
      <c r="FX33" s="38"/>
      <c r="FY33" s="38"/>
      <c r="FZ33" s="38"/>
      <c r="GA33" s="38"/>
      <c r="GB33" s="38"/>
      <c r="GC33" s="39"/>
      <c r="GD33" s="39"/>
      <c r="GE33" s="88"/>
      <c r="GF33" s="38"/>
      <c r="GG33" s="38"/>
      <c r="GH33" s="38"/>
      <c r="GI33" s="38"/>
      <c r="GJ33" s="38"/>
      <c r="GK33" s="38"/>
      <c r="GL33" s="39"/>
      <c r="GM33" s="38"/>
      <c r="GN33" s="38"/>
      <c r="GO33" s="38"/>
      <c r="GP33" s="38"/>
      <c r="GQ33" s="38"/>
      <c r="GR33" s="38"/>
      <c r="GS33" s="38"/>
      <c r="GT33" s="38"/>
      <c r="GU33" s="39"/>
      <c r="GV33" s="39"/>
      <c r="GW33" s="88"/>
      <c r="GX33" s="38"/>
      <c r="GY33" s="38">
        <v>17899500</v>
      </c>
      <c r="GZ33" s="38">
        <v>3352800</v>
      </c>
      <c r="HA33" s="38">
        <v>14546700</v>
      </c>
      <c r="HB33" s="38">
        <v>3352800</v>
      </c>
      <c r="HC33" s="38"/>
      <c r="HD33" s="39"/>
      <c r="HE33" s="38">
        <v>17898846</v>
      </c>
      <c r="HF33" s="38">
        <v>3352800</v>
      </c>
      <c r="HG33" s="38"/>
      <c r="HH33" s="38">
        <v>14546046</v>
      </c>
      <c r="HI33" s="38">
        <v>81.268069999999994</v>
      </c>
      <c r="HJ33" s="38"/>
      <c r="HK33" s="38"/>
      <c r="HL33" s="38">
        <v>3352800</v>
      </c>
      <c r="HM33" s="39"/>
      <c r="HN33" s="39">
        <v>3352800</v>
      </c>
      <c r="HO33" s="88">
        <v>3352800</v>
      </c>
      <c r="HP33" s="38"/>
      <c r="HQ33" s="38"/>
      <c r="HR33" s="38"/>
      <c r="HS33" s="38"/>
      <c r="HT33" s="38"/>
      <c r="HU33" s="38"/>
      <c r="HV33" s="39"/>
      <c r="HW33" s="38"/>
      <c r="HX33" s="38"/>
      <c r="HY33" s="38"/>
      <c r="HZ33" s="38"/>
      <c r="IA33" s="38"/>
      <c r="IB33" s="38"/>
      <c r="IC33" s="38"/>
      <c r="ID33" s="38"/>
      <c r="IE33" s="39"/>
      <c r="IF33" s="39"/>
      <c r="IG33" s="88"/>
      <c r="IH33" s="38"/>
      <c r="II33" s="38">
        <v>2418500</v>
      </c>
      <c r="IJ33" s="38">
        <v>1821100</v>
      </c>
      <c r="IK33" s="38">
        <v>597400</v>
      </c>
      <c r="IL33" s="38"/>
      <c r="IM33" s="38"/>
      <c r="IN33" s="39"/>
      <c r="IO33" s="38"/>
      <c r="IP33" s="38"/>
      <c r="IQ33" s="38"/>
      <c r="IR33" s="38"/>
      <c r="IS33" s="38"/>
      <c r="IT33" s="38"/>
      <c r="IU33" s="38"/>
      <c r="IV33" s="38"/>
      <c r="IW33" s="39"/>
      <c r="IX33" s="39">
        <v>1821100</v>
      </c>
      <c r="IY33" s="88">
        <v>1821100</v>
      </c>
      <c r="IZ33" s="38"/>
      <c r="JA33" s="38">
        <v>35856500</v>
      </c>
      <c r="JB33" s="38">
        <v>6892500</v>
      </c>
      <c r="JC33" s="38">
        <v>28964000</v>
      </c>
      <c r="JD33" s="38">
        <v>6892500</v>
      </c>
      <c r="JE33" s="38"/>
      <c r="JF33" s="39"/>
      <c r="JG33" s="38">
        <v>35856500</v>
      </c>
      <c r="JH33" s="38">
        <v>6892500</v>
      </c>
      <c r="JI33" s="38"/>
      <c r="JJ33" s="38">
        <v>28964000</v>
      </c>
      <c r="JK33" s="38">
        <v>80.777540000000002</v>
      </c>
      <c r="JL33" s="38"/>
      <c r="JM33" s="38"/>
      <c r="JN33" s="38">
        <v>6892500</v>
      </c>
      <c r="JO33" s="39"/>
      <c r="JP33" s="39">
        <v>6892500</v>
      </c>
      <c r="JQ33" s="88">
        <v>6892500</v>
      </c>
      <c r="JR33" s="38"/>
      <c r="JS33" s="38">
        <v>121095900</v>
      </c>
      <c r="JT33" s="38">
        <v>90446300</v>
      </c>
      <c r="JU33" s="38">
        <v>30649600</v>
      </c>
      <c r="JV33" s="38">
        <v>90446300</v>
      </c>
      <c r="JW33" s="38"/>
      <c r="JX33" s="39"/>
      <c r="JY33" s="38">
        <v>121095900</v>
      </c>
      <c r="JZ33" s="38">
        <v>90446300</v>
      </c>
      <c r="KA33" s="38"/>
      <c r="KB33" s="38">
        <v>30649600</v>
      </c>
      <c r="KC33" s="38">
        <v>25.310189999999999</v>
      </c>
      <c r="KD33" s="38"/>
      <c r="KE33" s="38"/>
      <c r="KF33" s="38">
        <v>90446300</v>
      </c>
      <c r="KG33" s="39"/>
      <c r="KH33" s="39">
        <v>90446300</v>
      </c>
      <c r="KI33" s="88">
        <v>90446300</v>
      </c>
      <c r="KJ33" s="38"/>
      <c r="KK33" s="38"/>
      <c r="KL33" s="38"/>
      <c r="KM33" s="38"/>
      <c r="KN33" s="38"/>
      <c r="KO33" s="38"/>
      <c r="KP33" s="39"/>
      <c r="KQ33" s="38"/>
      <c r="KR33" s="38"/>
      <c r="KS33" s="38"/>
      <c r="KT33" s="38"/>
      <c r="KU33" s="38"/>
      <c r="KV33" s="38"/>
      <c r="KW33" s="38"/>
      <c r="KX33" s="38"/>
      <c r="KY33" s="39"/>
      <c r="KZ33" s="39"/>
      <c r="LA33" s="88"/>
      <c r="LB33" s="38"/>
      <c r="LC33" s="38"/>
      <c r="LD33" s="38"/>
      <c r="LE33" s="38"/>
      <c r="LF33" s="38"/>
      <c r="LG33" s="38"/>
      <c r="LH33" s="39"/>
      <c r="LI33" s="38"/>
      <c r="LJ33" s="38"/>
      <c r="LK33" s="38"/>
      <c r="LL33" s="38"/>
      <c r="LM33" s="38"/>
      <c r="LN33" s="38"/>
      <c r="LO33" s="38"/>
      <c r="LP33" s="38"/>
      <c r="LQ33" s="39"/>
      <c r="LR33" s="39"/>
      <c r="LS33" s="88"/>
      <c r="LT33" s="38"/>
      <c r="LU33" s="38"/>
      <c r="LV33" s="38"/>
      <c r="LW33" s="38"/>
      <c r="LX33" s="38"/>
      <c r="LY33" s="38"/>
      <c r="LZ33" s="39"/>
      <c r="MA33" s="38"/>
      <c r="MB33" s="38"/>
      <c r="MC33" s="38"/>
      <c r="MD33" s="38"/>
      <c r="ME33" s="38"/>
      <c r="MF33" s="38"/>
      <c r="MG33" s="38"/>
      <c r="MH33" s="38"/>
      <c r="MI33" s="39"/>
      <c r="MJ33" s="39"/>
      <c r="MK33" s="88"/>
      <c r="ML33" s="38"/>
      <c r="MM33" s="38">
        <v>19560800</v>
      </c>
      <c r="MN33" s="38">
        <v>14703600</v>
      </c>
      <c r="MO33" s="38">
        <v>4857200</v>
      </c>
      <c r="MP33" s="38">
        <v>14703600</v>
      </c>
      <c r="MQ33" s="38"/>
      <c r="MR33" s="39"/>
      <c r="MS33" s="38">
        <v>19560800</v>
      </c>
      <c r="MT33" s="38">
        <v>14703600</v>
      </c>
      <c r="MU33" s="38"/>
      <c r="MV33" s="38">
        <v>4857200</v>
      </c>
      <c r="MW33" s="38">
        <v>24.831299999999999</v>
      </c>
      <c r="MX33" s="38"/>
      <c r="MY33" s="38"/>
      <c r="MZ33" s="38">
        <v>14703600</v>
      </c>
      <c r="NA33" s="39"/>
      <c r="NB33" s="39">
        <v>14703600</v>
      </c>
      <c r="NC33" s="88">
        <v>14703600</v>
      </c>
      <c r="ND33" s="38"/>
      <c r="NE33" s="38"/>
      <c r="NF33" s="38"/>
      <c r="NG33" s="38"/>
      <c r="NH33" s="38"/>
      <c r="NI33" s="38"/>
      <c r="NJ33" s="39"/>
      <c r="NK33" s="38"/>
      <c r="NL33" s="38"/>
      <c r="NM33" s="38"/>
      <c r="NN33" s="38"/>
      <c r="NO33" s="38"/>
      <c r="NP33" s="38"/>
      <c r="NQ33" s="38"/>
      <c r="NR33" s="38"/>
      <c r="NS33" s="39"/>
      <c r="NT33" s="39"/>
      <c r="NU33" s="88"/>
      <c r="NV33" s="38"/>
      <c r="NW33" s="38">
        <v>2108200</v>
      </c>
      <c r="NX33" s="38">
        <v>1587400</v>
      </c>
      <c r="NY33" s="38">
        <v>520800</v>
      </c>
      <c r="NZ33" s="38">
        <v>1587400</v>
      </c>
      <c r="OA33" s="38"/>
      <c r="OB33" s="39"/>
      <c r="OC33" s="38">
        <v>2108200</v>
      </c>
      <c r="OD33" s="38">
        <v>1587400</v>
      </c>
      <c r="OE33" s="38"/>
      <c r="OF33" s="38">
        <v>520800</v>
      </c>
      <c r="OG33" s="38">
        <v>24.70354</v>
      </c>
      <c r="OH33" s="38"/>
      <c r="OI33" s="38"/>
      <c r="OJ33" s="38">
        <v>1587400</v>
      </c>
      <c r="OK33" s="39"/>
      <c r="OL33" s="39">
        <v>1587400</v>
      </c>
      <c r="OM33" s="88">
        <v>1587400</v>
      </c>
      <c r="ON33" s="38"/>
      <c r="OO33" s="38">
        <v>127136300</v>
      </c>
      <c r="OP33" s="38">
        <v>95733600</v>
      </c>
      <c r="OQ33" s="38">
        <v>31402700</v>
      </c>
      <c r="OR33" s="38">
        <v>95733600</v>
      </c>
      <c r="OS33" s="38"/>
      <c r="OT33" s="39"/>
      <c r="OU33" s="38">
        <v>127136300</v>
      </c>
      <c r="OV33" s="38">
        <v>95733600</v>
      </c>
      <c r="OW33" s="38"/>
      <c r="OX33" s="38">
        <v>31402700</v>
      </c>
      <c r="OY33" s="38">
        <v>24.700030000000002</v>
      </c>
      <c r="OZ33" s="38"/>
      <c r="PA33" s="38"/>
      <c r="PB33" s="38">
        <v>95733600</v>
      </c>
      <c r="PC33" s="39"/>
      <c r="PD33" s="39">
        <v>95733600</v>
      </c>
      <c r="PE33" s="88">
        <v>95733600</v>
      </c>
      <c r="PF33" s="38"/>
      <c r="PG33" s="38"/>
      <c r="PH33" s="38"/>
      <c r="PI33" s="38"/>
      <c r="PJ33" s="38"/>
      <c r="PK33" s="38"/>
      <c r="PL33" s="39"/>
      <c r="PM33" s="38"/>
      <c r="PN33" s="38"/>
      <c r="PO33" s="38"/>
      <c r="PP33" s="38"/>
      <c r="PQ33" s="38"/>
      <c r="PR33" s="38"/>
      <c r="PS33" s="38"/>
      <c r="PT33" s="38"/>
      <c r="PU33" s="39"/>
      <c r="PV33" s="39"/>
      <c r="PW33" s="88"/>
      <c r="PX33" s="38"/>
      <c r="PY33" s="38"/>
      <c r="PZ33" s="38"/>
      <c r="QA33" s="38"/>
      <c r="QB33" s="38"/>
      <c r="QC33" s="38"/>
      <c r="QD33" s="39"/>
      <c r="QE33" s="38"/>
      <c r="QF33" s="38"/>
      <c r="QG33" s="38"/>
      <c r="QH33" s="38"/>
      <c r="QI33" s="38"/>
      <c r="QJ33" s="38"/>
      <c r="QK33" s="38"/>
      <c r="QL33" s="38"/>
      <c r="QM33" s="39"/>
      <c r="QN33" s="39"/>
      <c r="QO33" s="88"/>
      <c r="QP33" s="38"/>
      <c r="QQ33" s="38">
        <v>326713300</v>
      </c>
      <c r="QR33" s="38">
        <v>245639600</v>
      </c>
      <c r="QS33" s="38">
        <v>81073700</v>
      </c>
      <c r="QT33" s="38">
        <v>245639600</v>
      </c>
      <c r="QU33" s="38">
        <v>8370</v>
      </c>
      <c r="QV33" s="39"/>
      <c r="QW33" s="38">
        <v>326712780</v>
      </c>
      <c r="QX33" s="38">
        <v>245639600</v>
      </c>
      <c r="QY33" s="38"/>
      <c r="QZ33" s="38">
        <v>81073180</v>
      </c>
      <c r="RA33" s="38">
        <v>24.814820000000001</v>
      </c>
      <c r="RB33" s="38">
        <v>8370</v>
      </c>
      <c r="RC33" s="38"/>
      <c r="RD33" s="38">
        <v>245639600</v>
      </c>
      <c r="RE33" s="39"/>
      <c r="RF33" s="39">
        <v>245639600</v>
      </c>
      <c r="RG33" s="88">
        <v>245639600</v>
      </c>
      <c r="RH33" s="38"/>
      <c r="RI33" s="38">
        <v>28544000</v>
      </c>
      <c r="RJ33" s="38">
        <v>10151000</v>
      </c>
      <c r="RK33" s="38">
        <v>18393000</v>
      </c>
      <c r="RL33" s="38">
        <v>10151000</v>
      </c>
      <c r="RM33" s="38"/>
      <c r="RN33" s="39"/>
      <c r="RO33" s="38">
        <v>28346250</v>
      </c>
      <c r="RP33" s="38">
        <v>10151000</v>
      </c>
      <c r="RQ33" s="38"/>
      <c r="RR33" s="38">
        <v>18195250</v>
      </c>
      <c r="RS33" s="38">
        <v>64.189269999999993</v>
      </c>
      <c r="RT33" s="38"/>
      <c r="RU33" s="38"/>
      <c r="RV33" s="38">
        <v>10151000</v>
      </c>
      <c r="RW33" s="39"/>
      <c r="RX33" s="39">
        <v>10151000</v>
      </c>
      <c r="RY33" s="88">
        <v>10151000</v>
      </c>
      <c r="RZ33" s="38"/>
      <c r="SA33" s="38">
        <v>7950000</v>
      </c>
      <c r="SB33" s="38">
        <v>2514000</v>
      </c>
      <c r="SC33" s="38">
        <v>5436000</v>
      </c>
      <c r="SD33" s="38">
        <v>2514000</v>
      </c>
      <c r="SE33" s="38"/>
      <c r="SF33" s="39"/>
      <c r="SG33" s="38">
        <v>5033432</v>
      </c>
      <c r="SH33" s="38">
        <v>2514000</v>
      </c>
      <c r="SI33" s="38"/>
      <c r="SJ33" s="38">
        <v>2519432</v>
      </c>
      <c r="SK33" s="38">
        <v>50.053959999999996</v>
      </c>
      <c r="SL33" s="38"/>
      <c r="SM33" s="38"/>
      <c r="SN33" s="38">
        <v>2514000</v>
      </c>
      <c r="SO33" s="39"/>
      <c r="SP33" s="39">
        <v>2514000</v>
      </c>
      <c r="SQ33" s="88">
        <v>2514000</v>
      </c>
      <c r="SR33" s="38"/>
      <c r="SS33" s="38"/>
      <c r="ST33" s="38"/>
      <c r="SU33" s="38"/>
      <c r="SV33" s="38"/>
      <c r="SW33" s="38"/>
      <c r="SX33" s="39"/>
      <c r="SY33" s="38"/>
      <c r="SZ33" s="38"/>
      <c r="TA33" s="38"/>
      <c r="TB33" s="38"/>
      <c r="TC33" s="38"/>
      <c r="TD33" s="38"/>
      <c r="TE33" s="38"/>
      <c r="TF33" s="38"/>
      <c r="TG33" s="39"/>
      <c r="TH33" s="39"/>
      <c r="TI33" s="88"/>
      <c r="TJ33" s="38"/>
      <c r="TK33" s="38">
        <v>4400000</v>
      </c>
      <c r="TL33" s="38">
        <v>1400000</v>
      </c>
      <c r="TM33" s="38">
        <v>3000000</v>
      </c>
      <c r="TN33" s="38">
        <v>232213</v>
      </c>
      <c r="TO33" s="38"/>
      <c r="TP33" s="39"/>
      <c r="TQ33" s="38">
        <v>729771</v>
      </c>
      <c r="TR33" s="38">
        <v>232213</v>
      </c>
      <c r="TS33" s="38"/>
      <c r="TT33" s="38">
        <v>497558</v>
      </c>
      <c r="TU33" s="38">
        <v>68.180019999999999</v>
      </c>
      <c r="TV33" s="38"/>
      <c r="TW33" s="38"/>
      <c r="TX33" s="38">
        <v>232213</v>
      </c>
      <c r="TY33" s="39"/>
      <c r="TZ33" s="39">
        <v>1400000</v>
      </c>
      <c r="UA33" s="88">
        <v>1400000</v>
      </c>
      <c r="UB33" s="38"/>
      <c r="UC33" s="38"/>
      <c r="UD33" s="38"/>
      <c r="UE33" s="38"/>
      <c r="UF33" s="38"/>
      <c r="UG33" s="38"/>
      <c r="UH33" s="39"/>
      <c r="UI33" s="38"/>
      <c r="UJ33" s="38"/>
      <c r="UK33" s="38"/>
      <c r="UL33" s="38"/>
      <c r="UM33" s="38"/>
      <c r="UN33" s="38"/>
      <c r="UO33" s="38"/>
      <c r="UP33" s="38"/>
      <c r="UQ33" s="39"/>
      <c r="UR33" s="39"/>
      <c r="US33" s="88"/>
      <c r="UT33" s="38"/>
      <c r="UU33" s="38"/>
      <c r="UV33" s="38"/>
      <c r="UW33" s="38"/>
      <c r="UX33" s="38"/>
      <c r="UY33" s="38"/>
      <c r="UZ33" s="39"/>
      <c r="VA33" s="38"/>
      <c r="VB33" s="38"/>
      <c r="VC33" s="38"/>
      <c r="VD33" s="38"/>
      <c r="VE33" s="38"/>
      <c r="VF33" s="38"/>
      <c r="VG33" s="38"/>
      <c r="VH33" s="38"/>
      <c r="VI33" s="39"/>
      <c r="VJ33" s="39"/>
      <c r="VK33" s="88"/>
      <c r="VL33" s="38"/>
      <c r="VM33" s="38"/>
      <c r="VN33" s="38"/>
      <c r="VO33" s="38"/>
      <c r="VP33" s="38"/>
      <c r="VQ33" s="38"/>
      <c r="VR33" s="39"/>
      <c r="VS33" s="38"/>
      <c r="VT33" s="38"/>
      <c r="VU33" s="38"/>
      <c r="VV33" s="38"/>
      <c r="VW33" s="38"/>
      <c r="VX33" s="38"/>
      <c r="VY33" s="38"/>
      <c r="VZ33" s="38"/>
      <c r="WA33" s="39"/>
      <c r="WB33" s="39"/>
      <c r="WC33" s="88"/>
      <c r="WD33" s="38"/>
      <c r="WE33" s="38"/>
      <c r="WF33" s="38"/>
      <c r="WG33" s="38"/>
      <c r="WH33" s="38"/>
      <c r="WI33" s="38"/>
      <c r="WJ33" s="39"/>
      <c r="WK33" s="38"/>
      <c r="WL33" s="38"/>
      <c r="WM33" s="38"/>
      <c r="WN33" s="38"/>
      <c r="WO33" s="38"/>
      <c r="WP33" s="38"/>
      <c r="WQ33" s="38"/>
      <c r="WR33" s="38"/>
      <c r="WS33" s="39"/>
      <c r="WT33" s="39"/>
      <c r="WU33" s="88"/>
      <c r="WV33" s="38"/>
      <c r="WW33" s="38"/>
      <c r="WX33" s="38"/>
      <c r="WY33" s="38"/>
      <c r="WZ33" s="38"/>
      <c r="XA33" s="38"/>
      <c r="XB33" s="39"/>
      <c r="XC33" s="38"/>
      <c r="XD33" s="38"/>
      <c r="XE33" s="38"/>
      <c r="XF33" s="38"/>
      <c r="XG33" s="38"/>
      <c r="XH33" s="38"/>
      <c r="XI33" s="38"/>
      <c r="XJ33" s="38"/>
      <c r="XK33" s="39"/>
      <c r="XL33" s="39"/>
      <c r="XM33" s="88"/>
      <c r="XN33" s="38"/>
      <c r="XO33" s="38"/>
      <c r="XP33" s="38"/>
      <c r="XQ33" s="38"/>
      <c r="XR33" s="38"/>
      <c r="XS33" s="38"/>
      <c r="XT33" s="39"/>
      <c r="XU33" s="38"/>
      <c r="XV33" s="38"/>
      <c r="XW33" s="38"/>
      <c r="XX33" s="38"/>
      <c r="XY33" s="38"/>
      <c r="XZ33" s="38"/>
      <c r="YA33" s="38"/>
      <c r="YB33" s="38"/>
      <c r="YC33" s="39"/>
      <c r="YD33" s="39"/>
      <c r="YE33" s="88"/>
      <c r="YF33" s="38"/>
      <c r="YG33" s="38"/>
      <c r="YH33" s="38"/>
      <c r="YI33" s="38"/>
      <c r="YJ33" s="38"/>
      <c r="YK33" s="38"/>
      <c r="YL33" s="39"/>
      <c r="YM33" s="38"/>
      <c r="YN33" s="38"/>
      <c r="YO33" s="38"/>
      <c r="YP33" s="38"/>
      <c r="YQ33" s="38"/>
      <c r="YR33" s="38"/>
      <c r="YS33" s="38"/>
      <c r="YT33" s="38"/>
      <c r="YU33" s="39"/>
      <c r="YV33" s="39"/>
      <c r="YW33" s="88"/>
      <c r="YX33" s="38"/>
      <c r="YY33" s="38">
        <v>114903000</v>
      </c>
      <c r="YZ33" s="38">
        <v>84903000</v>
      </c>
      <c r="ZA33" s="38">
        <v>30000000</v>
      </c>
      <c r="ZB33" s="38">
        <v>82340793</v>
      </c>
      <c r="ZC33" s="38"/>
      <c r="ZD33" s="39"/>
      <c r="ZE33" s="38">
        <v>111642317</v>
      </c>
      <c r="ZF33" s="38">
        <v>82340793</v>
      </c>
      <c r="ZG33" s="38"/>
      <c r="ZH33" s="38">
        <v>29301524</v>
      </c>
      <c r="ZI33" s="38">
        <v>26.245889999999999</v>
      </c>
      <c r="ZJ33" s="38"/>
      <c r="ZK33" s="38"/>
      <c r="ZL33" s="38">
        <v>82340793</v>
      </c>
      <c r="ZM33" s="39"/>
      <c r="ZN33" s="39">
        <v>84903000</v>
      </c>
      <c r="ZO33" s="88">
        <v>84903000</v>
      </c>
      <c r="ZP33" s="38"/>
      <c r="ZQ33" s="38">
        <v>1297400</v>
      </c>
      <c r="ZR33" s="38">
        <v>767400</v>
      </c>
      <c r="ZS33" s="38">
        <v>530000</v>
      </c>
      <c r="ZT33" s="38">
        <v>767400</v>
      </c>
      <c r="ZU33" s="38">
        <v>24883.09</v>
      </c>
      <c r="ZV33" s="39"/>
      <c r="ZW33" s="38">
        <v>1297400</v>
      </c>
      <c r="ZX33" s="38">
        <v>767400</v>
      </c>
      <c r="ZY33" s="38"/>
      <c r="ZZ33" s="38">
        <v>530000</v>
      </c>
      <c r="AAA33" s="38">
        <v>40.850929999999998</v>
      </c>
      <c r="AAB33" s="38">
        <v>24883.09</v>
      </c>
      <c r="AAC33" s="38"/>
      <c r="AAD33" s="38">
        <v>767400</v>
      </c>
      <c r="AAE33" s="39"/>
      <c r="AAF33" s="39">
        <v>767400</v>
      </c>
      <c r="AAG33" s="88">
        <v>767400</v>
      </c>
      <c r="AAH33" s="38"/>
      <c r="AAI33" s="38"/>
      <c r="AAJ33" s="38"/>
      <c r="AAK33" s="38"/>
      <c r="AAL33" s="38"/>
      <c r="AAM33" s="38"/>
      <c r="AAN33" s="39"/>
      <c r="AAO33" s="38"/>
      <c r="AAP33" s="38"/>
      <c r="AAQ33" s="38"/>
      <c r="AAR33" s="38"/>
      <c r="AAS33" s="38"/>
      <c r="AAT33" s="38"/>
      <c r="AAU33" s="38"/>
      <c r="AAV33" s="38"/>
      <c r="AAW33" s="39"/>
      <c r="AAX33" s="39"/>
      <c r="AAY33" s="88"/>
      <c r="AAZ33" s="38">
        <v>633265.03</v>
      </c>
      <c r="ABA33" s="38">
        <v>34109600</v>
      </c>
      <c r="ABB33" s="38">
        <v>19067000</v>
      </c>
      <c r="ABC33" s="38">
        <v>15042600</v>
      </c>
      <c r="ABD33" s="38">
        <v>18742510</v>
      </c>
      <c r="ABE33" s="38">
        <v>0</v>
      </c>
      <c r="ABF33" s="39"/>
      <c r="ABG33" s="38">
        <v>30048283.82</v>
      </c>
      <c r="ABH33" s="38">
        <v>17047960.050000001</v>
      </c>
      <c r="ABI33" s="38">
        <v>633265.03</v>
      </c>
      <c r="ABJ33" s="38">
        <v>13000323.77</v>
      </c>
      <c r="ABK33" s="38">
        <v>43.264780000000002</v>
      </c>
      <c r="ABL33" s="38">
        <v>0</v>
      </c>
      <c r="ABM33" s="38">
        <v>2327814.98</v>
      </c>
      <c r="ABN33" s="38">
        <v>16414695.02</v>
      </c>
      <c r="ABO33" s="39"/>
      <c r="ABP33" s="39">
        <v>19067000</v>
      </c>
      <c r="ABQ33" s="88">
        <v>19067000</v>
      </c>
      <c r="ABR33" s="38"/>
      <c r="ABS33" s="38"/>
      <c r="ABT33" s="38"/>
      <c r="ABU33" s="38"/>
      <c r="ABV33" s="38"/>
      <c r="ABW33" s="38"/>
      <c r="ABX33" s="39"/>
      <c r="ABY33" s="38"/>
      <c r="ABZ33" s="38"/>
      <c r="ACA33" s="38"/>
      <c r="ACB33" s="38"/>
      <c r="ACC33" s="38"/>
      <c r="ACD33" s="38"/>
      <c r="ACE33" s="38"/>
      <c r="ACF33" s="38"/>
      <c r="ACG33" s="39"/>
      <c r="ACH33" s="39"/>
      <c r="ACI33" s="88"/>
      <c r="ACJ33" s="38"/>
      <c r="ACK33" s="38"/>
      <c r="ACL33" s="38"/>
      <c r="ACM33" s="38"/>
      <c r="ACN33" s="38"/>
      <c r="ACO33" s="38"/>
      <c r="ACP33" s="39"/>
      <c r="ACQ33" s="38"/>
      <c r="ACR33" s="38"/>
      <c r="ACS33" s="38"/>
      <c r="ACT33" s="38"/>
      <c r="ACU33" s="38"/>
      <c r="ACV33" s="38"/>
      <c r="ACW33" s="38"/>
      <c r="ACX33" s="38"/>
      <c r="ACY33" s="39"/>
      <c r="ACZ33" s="39"/>
      <c r="ADA33" s="88"/>
      <c r="ADB33" s="38"/>
      <c r="ADC33" s="38"/>
      <c r="ADD33" s="38"/>
      <c r="ADE33" s="38"/>
      <c r="ADF33" s="38"/>
      <c r="ADG33" s="38"/>
      <c r="ADH33" s="39"/>
      <c r="ADI33" s="38"/>
      <c r="ADJ33" s="38"/>
      <c r="ADK33" s="38"/>
      <c r="ADL33" s="38"/>
      <c r="ADM33" s="38"/>
      <c r="ADN33" s="38"/>
      <c r="ADO33" s="38"/>
      <c r="ADP33" s="38"/>
      <c r="ADQ33" s="39"/>
      <c r="ADR33" s="39"/>
      <c r="ADS33" s="88"/>
      <c r="ADT33" s="38"/>
      <c r="ADU33" s="38"/>
      <c r="ADV33" s="38"/>
      <c r="ADW33" s="38"/>
      <c r="ADX33" s="38"/>
      <c r="ADY33" s="38"/>
      <c r="ADZ33" s="39"/>
      <c r="AEA33" s="38"/>
      <c r="AEB33" s="38"/>
      <c r="AEC33" s="38"/>
      <c r="AED33" s="38"/>
      <c r="AEE33" s="38"/>
      <c r="AEF33" s="38"/>
      <c r="AEG33" s="38"/>
      <c r="AEH33" s="38"/>
      <c r="AEI33" s="39"/>
      <c r="AEJ33" s="39"/>
      <c r="AEK33" s="88"/>
      <c r="AEL33" s="38"/>
      <c r="AEM33" s="38"/>
      <c r="AEN33" s="38"/>
      <c r="AEO33" s="38"/>
      <c r="AEP33" s="38"/>
      <c r="AEQ33" s="38"/>
      <c r="AER33" s="39"/>
      <c r="AES33" s="38"/>
      <c r="AET33" s="38"/>
      <c r="AEU33" s="38"/>
      <c r="AEV33" s="38"/>
      <c r="AEW33" s="38"/>
      <c r="AEX33" s="38"/>
      <c r="AEY33" s="38"/>
      <c r="AEZ33" s="38"/>
      <c r="AFA33" s="39"/>
      <c r="AFB33" s="39"/>
      <c r="AFC33" s="88"/>
      <c r="AFD33" s="38"/>
      <c r="AFE33" s="38"/>
      <c r="AFF33" s="38"/>
      <c r="AFG33" s="38"/>
      <c r="AFH33" s="38"/>
      <c r="AFI33" s="38"/>
      <c r="AFJ33" s="39"/>
      <c r="AFK33" s="38"/>
      <c r="AFL33" s="38"/>
      <c r="AFM33" s="38"/>
      <c r="AFN33" s="38"/>
      <c r="AFO33" s="38"/>
      <c r="AFP33" s="38"/>
      <c r="AFQ33" s="38"/>
      <c r="AFR33" s="38"/>
      <c r="AFS33" s="39"/>
      <c r="AFT33" s="39"/>
      <c r="AFU33" s="88"/>
      <c r="AFV33" s="38"/>
      <c r="AFW33" s="38"/>
      <c r="AFX33" s="38"/>
      <c r="AFY33" s="38"/>
      <c r="AFZ33" s="38"/>
      <c r="AGA33" s="38"/>
      <c r="AGB33" s="39"/>
      <c r="AGC33" s="38"/>
      <c r="AGD33" s="38"/>
      <c r="AGE33" s="38"/>
      <c r="AGF33" s="38"/>
      <c r="AGG33" s="38"/>
      <c r="AGH33" s="38"/>
      <c r="AGI33" s="38"/>
      <c r="AGJ33" s="38"/>
      <c r="AGK33" s="39"/>
      <c r="AGL33" s="39"/>
      <c r="AGM33" s="88"/>
      <c r="AGN33" s="38"/>
      <c r="AGO33" s="38"/>
      <c r="AGP33" s="38"/>
      <c r="AGQ33" s="38"/>
      <c r="AGR33" s="38"/>
      <c r="AGS33" s="38"/>
      <c r="AGT33" s="39"/>
      <c r="AGU33" s="38"/>
      <c r="AGV33" s="38"/>
      <c r="AGW33" s="38"/>
      <c r="AGX33" s="38"/>
      <c r="AGY33" s="38"/>
      <c r="AGZ33" s="38"/>
      <c r="AHA33" s="38"/>
      <c r="AHB33" s="38"/>
      <c r="AHC33" s="39"/>
      <c r="AHD33" s="39"/>
      <c r="AHE33" s="88"/>
      <c r="AHF33" s="38"/>
      <c r="AHG33" s="38"/>
      <c r="AHH33" s="38"/>
      <c r="AHI33" s="38"/>
      <c r="AHJ33" s="38"/>
      <c r="AHK33" s="38"/>
      <c r="AHL33" s="39"/>
      <c r="AHM33" s="38"/>
      <c r="AHN33" s="38"/>
      <c r="AHO33" s="38"/>
      <c r="AHP33" s="38"/>
      <c r="AHQ33" s="38"/>
      <c r="AHR33" s="38"/>
      <c r="AHS33" s="38"/>
      <c r="AHT33" s="38"/>
      <c r="AHU33" s="39"/>
      <c r="AHV33" s="39"/>
      <c r="AHW33" s="88"/>
      <c r="AHX33" s="38"/>
      <c r="AHY33" s="38">
        <v>565400</v>
      </c>
      <c r="AHZ33" s="38">
        <v>248400</v>
      </c>
      <c r="AIA33" s="38">
        <v>317000</v>
      </c>
      <c r="AIB33" s="38">
        <v>248400</v>
      </c>
      <c r="AIC33" s="38"/>
      <c r="AID33" s="39"/>
      <c r="AIE33" s="38">
        <v>565400</v>
      </c>
      <c r="AIF33" s="38">
        <v>248400</v>
      </c>
      <c r="AIG33" s="38"/>
      <c r="AIH33" s="38">
        <v>317000</v>
      </c>
      <c r="AII33" s="38">
        <v>56.066499999999998</v>
      </c>
      <c r="AIJ33" s="38"/>
      <c r="AIK33" s="38"/>
      <c r="AIL33" s="38">
        <v>248400</v>
      </c>
      <c r="AIM33" s="39"/>
      <c r="AIN33" s="39">
        <v>248400</v>
      </c>
      <c r="AIO33" s="88">
        <v>248400</v>
      </c>
      <c r="AIP33" s="38"/>
      <c r="AIQ33" s="38"/>
      <c r="AIR33" s="38"/>
      <c r="AIS33" s="38"/>
      <c r="AIT33" s="38"/>
      <c r="AIU33" s="38"/>
      <c r="AIV33" s="39"/>
      <c r="AIW33" s="38"/>
      <c r="AIX33" s="38"/>
      <c r="AIY33" s="38"/>
      <c r="AIZ33" s="38"/>
      <c r="AJA33" s="38"/>
      <c r="AJB33" s="38"/>
      <c r="AJC33" s="38"/>
      <c r="AJD33" s="38"/>
      <c r="AJE33" s="39"/>
      <c r="AJF33" s="39"/>
      <c r="AJG33" s="88"/>
      <c r="AJH33" s="38"/>
      <c r="AJI33" s="38">
        <v>54450000</v>
      </c>
      <c r="AJJ33" s="38">
        <v>34209000</v>
      </c>
      <c r="AJK33" s="38">
        <v>20241000</v>
      </c>
      <c r="AJL33" s="38">
        <v>34209000</v>
      </c>
      <c r="AJM33" s="38"/>
      <c r="AJN33" s="39"/>
      <c r="AJO33" s="38">
        <v>54450000</v>
      </c>
      <c r="AJP33" s="38">
        <v>34209000</v>
      </c>
      <c r="AJQ33" s="38"/>
      <c r="AJR33" s="38">
        <v>20241000</v>
      </c>
      <c r="AJS33" s="38">
        <v>37.173549999999999</v>
      </c>
      <c r="AJT33" s="38"/>
      <c r="AJU33" s="38"/>
      <c r="AJV33" s="38">
        <v>34209000</v>
      </c>
      <c r="AJW33" s="39"/>
      <c r="AJX33" s="39">
        <v>34209000</v>
      </c>
      <c r="AJY33" s="88">
        <v>34209000</v>
      </c>
      <c r="AJZ33" s="38"/>
      <c r="AKA33" s="38">
        <v>20298000</v>
      </c>
      <c r="AKB33" s="38">
        <v>15284000</v>
      </c>
      <c r="AKC33" s="38">
        <v>5014000</v>
      </c>
      <c r="AKD33" s="38">
        <v>15284000</v>
      </c>
      <c r="AKE33" s="38"/>
      <c r="AKF33" s="39"/>
      <c r="AKG33" s="38">
        <v>20298000</v>
      </c>
      <c r="AKH33" s="38">
        <v>15284000</v>
      </c>
      <c r="AKI33" s="38"/>
      <c r="AKJ33" s="38">
        <v>5014000</v>
      </c>
      <c r="AKK33" s="38">
        <v>24.70194</v>
      </c>
      <c r="AKL33" s="38"/>
      <c r="AKM33" s="38"/>
      <c r="AKN33" s="38">
        <v>15284000</v>
      </c>
      <c r="AKO33" s="39"/>
      <c r="AKP33" s="39">
        <v>15284000</v>
      </c>
      <c r="AKQ33" s="88">
        <v>15284000</v>
      </c>
      <c r="AKR33" s="38"/>
      <c r="AKS33" s="38">
        <v>4048000</v>
      </c>
      <c r="AKT33" s="38">
        <v>3048000</v>
      </c>
      <c r="AKU33" s="38">
        <v>1000000</v>
      </c>
      <c r="AKV33" s="38">
        <v>3048000</v>
      </c>
      <c r="AKW33" s="38"/>
      <c r="AKX33" s="39"/>
      <c r="AKY33" s="38">
        <v>4048000</v>
      </c>
      <c r="AKZ33" s="38">
        <v>3048000</v>
      </c>
      <c r="ALA33" s="38"/>
      <c r="ALB33" s="38">
        <v>1000000</v>
      </c>
      <c r="ALC33" s="38">
        <v>24.70356</v>
      </c>
      <c r="ALD33" s="38"/>
      <c r="ALE33" s="38"/>
      <c r="ALF33" s="38">
        <v>3048000</v>
      </c>
      <c r="ALG33" s="39"/>
      <c r="ALH33" s="39">
        <v>3048000</v>
      </c>
      <c r="ALI33" s="88">
        <v>3048000</v>
      </c>
      <c r="ALJ33" s="38"/>
      <c r="ALK33" s="38"/>
      <c r="ALL33" s="38"/>
      <c r="ALM33" s="38"/>
      <c r="ALN33" s="38"/>
      <c r="ALO33" s="38"/>
      <c r="ALP33" s="39"/>
      <c r="ALQ33" s="38"/>
      <c r="ALR33" s="38"/>
      <c r="ALS33" s="38"/>
      <c r="ALT33" s="38"/>
      <c r="ALU33" s="38"/>
      <c r="ALV33" s="38"/>
      <c r="ALW33" s="38"/>
      <c r="ALX33" s="38"/>
      <c r="ALY33" s="39"/>
      <c r="ALZ33" s="39"/>
      <c r="AMA33" s="88"/>
      <c r="AMB33" s="38"/>
      <c r="AMC33" s="38">
        <v>7796400</v>
      </c>
      <c r="AMD33" s="38">
        <v>5713400</v>
      </c>
      <c r="AME33" s="38">
        <v>2083000</v>
      </c>
      <c r="AMF33" s="38">
        <v>5713400</v>
      </c>
      <c r="AMG33" s="38"/>
      <c r="AMH33" s="39"/>
      <c r="AMI33" s="38">
        <v>7796400</v>
      </c>
      <c r="AMJ33" s="38">
        <v>5713400</v>
      </c>
      <c r="AMK33" s="38"/>
      <c r="AML33" s="38">
        <v>2083000</v>
      </c>
      <c r="AMM33" s="38">
        <v>26.717459999999999</v>
      </c>
      <c r="AMN33" s="38"/>
      <c r="AMO33" s="38"/>
      <c r="AMP33" s="38">
        <v>5713400</v>
      </c>
      <c r="AMQ33" s="39"/>
      <c r="AMR33" s="39">
        <v>5713400</v>
      </c>
      <c r="AMS33" s="88">
        <v>5713400</v>
      </c>
      <c r="AMT33" s="38"/>
      <c r="AMU33" s="38"/>
      <c r="AMV33" s="38"/>
      <c r="AMW33" s="38"/>
      <c r="AMX33" s="38"/>
      <c r="AMY33" s="38"/>
      <c r="AMZ33" s="39"/>
      <c r="ANA33" s="38"/>
      <c r="ANB33" s="38"/>
      <c r="ANC33" s="38"/>
      <c r="AND33" s="38"/>
      <c r="ANE33" s="38"/>
      <c r="ANF33" s="38"/>
      <c r="ANG33" s="38"/>
      <c r="ANH33" s="38"/>
      <c r="ANI33" s="39"/>
      <c r="ANJ33" s="39"/>
      <c r="ANK33" s="88"/>
    </row>
    <row r="34" spans="1:1051" x14ac:dyDescent="0.25">
      <c r="A34" s="8" t="s">
        <v>58</v>
      </c>
      <c r="B34" s="11" t="s">
        <v>59</v>
      </c>
      <c r="C34" s="13" t="s">
        <v>60</v>
      </c>
      <c r="F34" s="39"/>
      <c r="G34" s="38"/>
      <c r="H34" s="38"/>
      <c r="I34" s="38">
        <v>54317000</v>
      </c>
      <c r="J34" s="38">
        <v>34783000</v>
      </c>
      <c r="K34" s="38">
        <v>19534000</v>
      </c>
      <c r="L34" s="38">
        <v>34783000</v>
      </c>
      <c r="M34" s="38"/>
      <c r="N34" s="39"/>
      <c r="O34" s="38">
        <v>54317000</v>
      </c>
      <c r="P34" s="38">
        <v>34783000</v>
      </c>
      <c r="Q34" s="38"/>
      <c r="R34" s="38">
        <v>19534000</v>
      </c>
      <c r="S34" s="38">
        <v>35.962960000000002</v>
      </c>
      <c r="T34" s="38"/>
      <c r="U34" s="38"/>
      <c r="V34" s="38">
        <v>34783000</v>
      </c>
      <c r="W34" s="39"/>
      <c r="X34" s="39">
        <v>34783000</v>
      </c>
      <c r="Y34" s="88">
        <v>34783000</v>
      </c>
      <c r="Z34" s="38"/>
      <c r="AA34" s="38">
        <v>8963000</v>
      </c>
      <c r="AB34" s="38">
        <v>6800000</v>
      </c>
      <c r="AC34" s="38">
        <v>2163000</v>
      </c>
      <c r="AD34" s="38">
        <v>6473218</v>
      </c>
      <c r="AE34" s="38"/>
      <c r="AF34" s="39"/>
      <c r="AG34" s="38">
        <v>8636218</v>
      </c>
      <c r="AH34" s="38">
        <v>6473218</v>
      </c>
      <c r="AI34" s="38"/>
      <c r="AJ34" s="38">
        <v>2163000</v>
      </c>
      <c r="AK34" s="38">
        <v>25.04569</v>
      </c>
      <c r="AL34" s="38"/>
      <c r="AM34" s="38"/>
      <c r="AN34" s="38">
        <v>6473218</v>
      </c>
      <c r="AO34" s="39"/>
      <c r="AP34" s="39">
        <v>6800000</v>
      </c>
      <c r="AQ34" s="88">
        <v>6800000</v>
      </c>
      <c r="AR34" s="38"/>
      <c r="AS34" s="38">
        <v>49837400</v>
      </c>
      <c r="AT34" s="38">
        <v>35737400</v>
      </c>
      <c r="AU34" s="38">
        <v>14100000</v>
      </c>
      <c r="AV34" s="38">
        <v>35737400</v>
      </c>
      <c r="AW34" s="38"/>
      <c r="AX34" s="39"/>
      <c r="AY34" s="38">
        <v>49818289</v>
      </c>
      <c r="AZ34" s="38">
        <v>35737400</v>
      </c>
      <c r="BA34" s="38"/>
      <c r="BB34" s="38">
        <v>14080889</v>
      </c>
      <c r="BC34" s="38">
        <v>28.264500000000002</v>
      </c>
      <c r="BD34" s="38"/>
      <c r="BE34" s="38"/>
      <c r="BF34" s="38">
        <v>35737400</v>
      </c>
      <c r="BG34" s="39"/>
      <c r="BH34" s="39">
        <v>35737400</v>
      </c>
      <c r="BI34" s="88">
        <v>35737400</v>
      </c>
      <c r="BJ34" s="38"/>
      <c r="BK34" s="38">
        <v>113442700</v>
      </c>
      <c r="BL34" s="38">
        <v>73442700</v>
      </c>
      <c r="BM34" s="38">
        <v>40000000</v>
      </c>
      <c r="BN34" s="38">
        <v>73442700</v>
      </c>
      <c r="BO34" s="38"/>
      <c r="BP34" s="39"/>
      <c r="BQ34" s="38">
        <v>113442700</v>
      </c>
      <c r="BR34" s="38">
        <v>73442700</v>
      </c>
      <c r="BS34" s="38"/>
      <c r="BT34" s="38">
        <v>40000000</v>
      </c>
      <c r="BU34" s="38">
        <v>35.260089999999998</v>
      </c>
      <c r="BV34" s="38"/>
      <c r="BW34" s="38"/>
      <c r="BX34" s="38">
        <v>73442700</v>
      </c>
      <c r="BY34" s="39"/>
      <c r="BZ34" s="39">
        <v>73442700</v>
      </c>
      <c r="CA34" s="88">
        <v>73442700</v>
      </c>
      <c r="CB34" s="38"/>
      <c r="CC34" s="38"/>
      <c r="CD34" s="38"/>
      <c r="CE34" s="38"/>
      <c r="CF34" s="38"/>
      <c r="CG34" s="38"/>
      <c r="CH34" s="39"/>
      <c r="CI34" s="38"/>
      <c r="CJ34" s="38"/>
      <c r="CK34" s="38"/>
      <c r="CL34" s="38"/>
      <c r="CM34" s="38"/>
      <c r="CN34" s="38"/>
      <c r="CO34" s="38"/>
      <c r="CP34" s="38"/>
      <c r="CQ34" s="39"/>
      <c r="CR34" s="39"/>
      <c r="CS34" s="88"/>
      <c r="CT34" s="38"/>
      <c r="CU34" s="38">
        <v>2662100</v>
      </c>
      <c r="CV34" s="38">
        <v>1862100</v>
      </c>
      <c r="CW34" s="38">
        <v>800000</v>
      </c>
      <c r="CX34" s="38">
        <v>1862100</v>
      </c>
      <c r="CY34" s="38"/>
      <c r="CZ34" s="39"/>
      <c r="DA34" s="38">
        <v>2662100</v>
      </c>
      <c r="DB34" s="38">
        <v>1862100</v>
      </c>
      <c r="DC34" s="38"/>
      <c r="DD34" s="38">
        <v>800000</v>
      </c>
      <c r="DE34" s="38">
        <v>30.051459999999999</v>
      </c>
      <c r="DF34" s="38"/>
      <c r="DG34" s="38"/>
      <c r="DH34" s="38">
        <v>1862100</v>
      </c>
      <c r="DI34" s="39"/>
      <c r="DJ34" s="39">
        <v>1862100</v>
      </c>
      <c r="DK34" s="88">
        <v>1862100</v>
      </c>
      <c r="DL34" s="38"/>
      <c r="DM34" s="38">
        <v>338341780</v>
      </c>
      <c r="DN34" s="38">
        <v>172460000</v>
      </c>
      <c r="DO34" s="38">
        <v>165881780</v>
      </c>
      <c r="DP34" s="38">
        <v>172460000</v>
      </c>
      <c r="DQ34" s="38"/>
      <c r="DR34" s="39"/>
      <c r="DS34" s="38">
        <v>338341780</v>
      </c>
      <c r="DT34" s="38">
        <v>172460000</v>
      </c>
      <c r="DU34" s="38"/>
      <c r="DV34" s="38">
        <v>165881780</v>
      </c>
      <c r="DW34" s="38">
        <v>49.02787</v>
      </c>
      <c r="DX34" s="38"/>
      <c r="DY34" s="38"/>
      <c r="DZ34" s="38">
        <v>172460000</v>
      </c>
      <c r="EA34" s="39"/>
      <c r="EB34" s="39">
        <v>172460000</v>
      </c>
      <c r="EC34" s="88">
        <v>172460000</v>
      </c>
      <c r="ED34" s="38"/>
      <c r="EE34" s="38">
        <v>6647420</v>
      </c>
      <c r="EF34" s="38">
        <v>5394300</v>
      </c>
      <c r="EG34" s="38">
        <v>1253120</v>
      </c>
      <c r="EH34" s="38">
        <v>5394300</v>
      </c>
      <c r="EI34" s="38"/>
      <c r="EJ34" s="39"/>
      <c r="EK34" s="38">
        <v>6647420</v>
      </c>
      <c r="EL34" s="38">
        <v>5394300</v>
      </c>
      <c r="EM34" s="38"/>
      <c r="EN34" s="38">
        <v>1253120</v>
      </c>
      <c r="EO34" s="38">
        <v>18.851220000000001</v>
      </c>
      <c r="EP34" s="38"/>
      <c r="EQ34" s="38"/>
      <c r="ER34" s="38">
        <v>5394300</v>
      </c>
      <c r="ES34" s="39"/>
      <c r="ET34" s="39">
        <v>5394300</v>
      </c>
      <c r="EU34" s="88">
        <v>5394300</v>
      </c>
      <c r="EV34" s="38"/>
      <c r="EW34" s="38">
        <v>14036200</v>
      </c>
      <c r="EX34" s="38">
        <v>10888100</v>
      </c>
      <c r="EY34" s="38">
        <v>3148100</v>
      </c>
      <c r="EZ34" s="38">
        <v>10888100</v>
      </c>
      <c r="FA34" s="38"/>
      <c r="FB34" s="39"/>
      <c r="FC34" s="38">
        <v>14036200</v>
      </c>
      <c r="FD34" s="38">
        <v>10888100</v>
      </c>
      <c r="FE34" s="38"/>
      <c r="FF34" s="38">
        <v>3148100</v>
      </c>
      <c r="FG34" s="38">
        <v>22.428439999999998</v>
      </c>
      <c r="FH34" s="38"/>
      <c r="FI34" s="38"/>
      <c r="FJ34" s="38">
        <v>10888100</v>
      </c>
      <c r="FK34" s="39"/>
      <c r="FL34" s="39">
        <v>10888100</v>
      </c>
      <c r="FM34" s="88">
        <v>10888100</v>
      </c>
      <c r="FN34" s="38"/>
      <c r="FO34" s="38"/>
      <c r="FP34" s="38"/>
      <c r="FQ34" s="38"/>
      <c r="FR34" s="38"/>
      <c r="FS34" s="38"/>
      <c r="FT34" s="39"/>
      <c r="FU34" s="38"/>
      <c r="FV34" s="38"/>
      <c r="FW34" s="38"/>
      <c r="FX34" s="38"/>
      <c r="FY34" s="38"/>
      <c r="FZ34" s="38"/>
      <c r="GA34" s="38"/>
      <c r="GB34" s="38"/>
      <c r="GC34" s="39"/>
      <c r="GD34" s="39"/>
      <c r="GE34" s="88"/>
      <c r="GF34" s="38"/>
      <c r="GG34" s="38"/>
      <c r="GH34" s="38"/>
      <c r="GI34" s="38"/>
      <c r="GJ34" s="38"/>
      <c r="GK34" s="38"/>
      <c r="GL34" s="39"/>
      <c r="GM34" s="38"/>
      <c r="GN34" s="38"/>
      <c r="GO34" s="38"/>
      <c r="GP34" s="38"/>
      <c r="GQ34" s="38"/>
      <c r="GR34" s="38"/>
      <c r="GS34" s="38"/>
      <c r="GT34" s="38"/>
      <c r="GU34" s="39"/>
      <c r="GV34" s="39"/>
      <c r="GW34" s="88"/>
      <c r="GX34" s="38"/>
      <c r="GY34" s="38">
        <v>5561200</v>
      </c>
      <c r="GZ34" s="38">
        <v>315900</v>
      </c>
      <c r="HA34" s="38">
        <v>5245300</v>
      </c>
      <c r="HB34" s="38">
        <v>315900</v>
      </c>
      <c r="HC34" s="38"/>
      <c r="HD34" s="39"/>
      <c r="HE34" s="38">
        <v>5561200</v>
      </c>
      <c r="HF34" s="38">
        <v>315900</v>
      </c>
      <c r="HG34" s="38"/>
      <c r="HH34" s="38">
        <v>5245300</v>
      </c>
      <c r="HI34" s="38">
        <v>94.319569999999999</v>
      </c>
      <c r="HJ34" s="38"/>
      <c r="HK34" s="38"/>
      <c r="HL34" s="38">
        <v>315900</v>
      </c>
      <c r="HM34" s="39"/>
      <c r="HN34" s="39">
        <v>315900</v>
      </c>
      <c r="HO34" s="88">
        <v>315900</v>
      </c>
      <c r="HP34" s="38"/>
      <c r="HQ34" s="38"/>
      <c r="HR34" s="38"/>
      <c r="HS34" s="38"/>
      <c r="HT34" s="38"/>
      <c r="HU34" s="38"/>
      <c r="HV34" s="39"/>
      <c r="HW34" s="38"/>
      <c r="HX34" s="38"/>
      <c r="HY34" s="38"/>
      <c r="HZ34" s="38"/>
      <c r="IA34" s="38"/>
      <c r="IB34" s="38"/>
      <c r="IC34" s="38"/>
      <c r="ID34" s="38"/>
      <c r="IE34" s="39"/>
      <c r="IF34" s="39"/>
      <c r="IG34" s="88"/>
      <c r="IH34" s="38"/>
      <c r="II34" s="38"/>
      <c r="IJ34" s="38"/>
      <c r="IK34" s="38"/>
      <c r="IL34" s="38"/>
      <c r="IM34" s="38"/>
      <c r="IN34" s="39"/>
      <c r="IO34" s="38"/>
      <c r="IP34" s="38"/>
      <c r="IQ34" s="38"/>
      <c r="IR34" s="38"/>
      <c r="IS34" s="38"/>
      <c r="IT34" s="38"/>
      <c r="IU34" s="38"/>
      <c r="IV34" s="38"/>
      <c r="IW34" s="39"/>
      <c r="IX34" s="39">
        <v>0</v>
      </c>
      <c r="IY34" s="88"/>
      <c r="IZ34" s="38"/>
      <c r="JA34" s="38">
        <v>74720400</v>
      </c>
      <c r="JB34" s="38">
        <v>36370400</v>
      </c>
      <c r="JC34" s="38">
        <v>38350000</v>
      </c>
      <c r="JD34" s="38">
        <v>36370400</v>
      </c>
      <c r="JE34" s="38"/>
      <c r="JF34" s="39"/>
      <c r="JG34" s="38">
        <v>74691350</v>
      </c>
      <c r="JH34" s="38">
        <v>36370400</v>
      </c>
      <c r="JI34" s="38"/>
      <c r="JJ34" s="38">
        <v>38320950</v>
      </c>
      <c r="JK34" s="38">
        <v>51.30574</v>
      </c>
      <c r="JL34" s="38"/>
      <c r="JM34" s="38"/>
      <c r="JN34" s="38">
        <v>36370400</v>
      </c>
      <c r="JO34" s="39"/>
      <c r="JP34" s="39">
        <v>36370400</v>
      </c>
      <c r="JQ34" s="88">
        <v>36370400</v>
      </c>
      <c r="JR34" s="38"/>
      <c r="JS34" s="38">
        <v>222759470</v>
      </c>
      <c r="JT34" s="38">
        <v>155931600</v>
      </c>
      <c r="JU34" s="38">
        <v>66827870</v>
      </c>
      <c r="JV34" s="38">
        <v>155931600</v>
      </c>
      <c r="JW34" s="38">
        <v>33600</v>
      </c>
      <c r="JX34" s="39"/>
      <c r="JY34" s="38">
        <v>222759470</v>
      </c>
      <c r="JZ34" s="38">
        <v>155931600</v>
      </c>
      <c r="KA34" s="38"/>
      <c r="KB34" s="38">
        <v>66827870</v>
      </c>
      <c r="KC34" s="38">
        <v>30.00001</v>
      </c>
      <c r="KD34" s="38">
        <v>33600</v>
      </c>
      <c r="KE34" s="38"/>
      <c r="KF34" s="38">
        <v>155931600</v>
      </c>
      <c r="KG34" s="39"/>
      <c r="KH34" s="39">
        <v>155931600</v>
      </c>
      <c r="KI34" s="88">
        <v>155931600</v>
      </c>
      <c r="KJ34" s="38"/>
      <c r="KK34" s="38"/>
      <c r="KL34" s="38"/>
      <c r="KM34" s="38"/>
      <c r="KN34" s="38"/>
      <c r="KO34" s="38"/>
      <c r="KP34" s="39"/>
      <c r="KQ34" s="38"/>
      <c r="KR34" s="38"/>
      <c r="KS34" s="38"/>
      <c r="KT34" s="38"/>
      <c r="KU34" s="38"/>
      <c r="KV34" s="38"/>
      <c r="KW34" s="38"/>
      <c r="KX34" s="38"/>
      <c r="KY34" s="39"/>
      <c r="KZ34" s="39"/>
      <c r="LA34" s="88"/>
      <c r="LB34" s="38"/>
      <c r="LC34" s="38"/>
      <c r="LD34" s="38"/>
      <c r="LE34" s="38"/>
      <c r="LF34" s="38"/>
      <c r="LG34" s="38"/>
      <c r="LH34" s="39"/>
      <c r="LI34" s="38"/>
      <c r="LJ34" s="38"/>
      <c r="LK34" s="38"/>
      <c r="LL34" s="38"/>
      <c r="LM34" s="38"/>
      <c r="LN34" s="38"/>
      <c r="LO34" s="38"/>
      <c r="LP34" s="38"/>
      <c r="LQ34" s="39"/>
      <c r="LR34" s="39"/>
      <c r="LS34" s="88"/>
      <c r="LT34" s="38"/>
      <c r="LU34" s="38"/>
      <c r="LV34" s="38"/>
      <c r="LW34" s="38"/>
      <c r="LX34" s="38"/>
      <c r="LY34" s="38"/>
      <c r="LZ34" s="39"/>
      <c r="MA34" s="38"/>
      <c r="MB34" s="38"/>
      <c r="MC34" s="38"/>
      <c r="MD34" s="38"/>
      <c r="ME34" s="38"/>
      <c r="MF34" s="38"/>
      <c r="MG34" s="38"/>
      <c r="MH34" s="38"/>
      <c r="MI34" s="39"/>
      <c r="MJ34" s="39">
        <v>0</v>
      </c>
      <c r="MK34" s="88"/>
      <c r="ML34" s="38"/>
      <c r="MM34" s="38">
        <v>8736600</v>
      </c>
      <c r="MN34" s="38">
        <v>2036600</v>
      </c>
      <c r="MO34" s="38">
        <v>6700000</v>
      </c>
      <c r="MP34" s="38">
        <v>2036600</v>
      </c>
      <c r="MQ34" s="38"/>
      <c r="MR34" s="39"/>
      <c r="MS34" s="38">
        <v>8734400</v>
      </c>
      <c r="MT34" s="38">
        <v>2036600</v>
      </c>
      <c r="MU34" s="38"/>
      <c r="MV34" s="38">
        <v>6697800</v>
      </c>
      <c r="MW34" s="38">
        <v>76.683000000000007</v>
      </c>
      <c r="MX34" s="38"/>
      <c r="MY34" s="38"/>
      <c r="MZ34" s="38">
        <v>2036600</v>
      </c>
      <c r="NA34" s="39"/>
      <c r="NB34" s="39">
        <v>2036600</v>
      </c>
      <c r="NC34" s="88">
        <v>2036600</v>
      </c>
      <c r="ND34" s="38"/>
      <c r="NE34" s="38"/>
      <c r="NF34" s="38"/>
      <c r="NG34" s="38"/>
      <c r="NH34" s="38"/>
      <c r="NI34" s="38"/>
      <c r="NJ34" s="39"/>
      <c r="NK34" s="38"/>
      <c r="NL34" s="38"/>
      <c r="NM34" s="38"/>
      <c r="NN34" s="38"/>
      <c r="NO34" s="38"/>
      <c r="NP34" s="38"/>
      <c r="NQ34" s="38"/>
      <c r="NR34" s="38"/>
      <c r="NS34" s="39"/>
      <c r="NT34" s="39"/>
      <c r="NU34" s="88"/>
      <c r="NV34" s="38"/>
      <c r="NW34" s="38"/>
      <c r="NX34" s="38"/>
      <c r="NY34" s="38"/>
      <c r="NZ34" s="38"/>
      <c r="OA34" s="38"/>
      <c r="OB34" s="39"/>
      <c r="OC34" s="38"/>
      <c r="OD34" s="38"/>
      <c r="OE34" s="38"/>
      <c r="OF34" s="38"/>
      <c r="OG34" s="38"/>
      <c r="OH34" s="38"/>
      <c r="OI34" s="38"/>
      <c r="OJ34" s="38"/>
      <c r="OK34" s="39"/>
      <c r="OL34" s="39"/>
      <c r="OM34" s="88"/>
      <c r="ON34" s="38"/>
      <c r="OO34" s="38"/>
      <c r="OP34" s="38"/>
      <c r="OQ34" s="38"/>
      <c r="OR34" s="38"/>
      <c r="OS34" s="38"/>
      <c r="OT34" s="39"/>
      <c r="OU34" s="38"/>
      <c r="OV34" s="38"/>
      <c r="OW34" s="38"/>
      <c r="OX34" s="38"/>
      <c r="OY34" s="38"/>
      <c r="OZ34" s="38"/>
      <c r="PA34" s="38"/>
      <c r="PB34" s="38"/>
      <c r="PC34" s="39"/>
      <c r="PD34" s="39"/>
      <c r="PE34" s="88"/>
      <c r="PF34" s="38"/>
      <c r="PG34" s="38"/>
      <c r="PH34" s="38"/>
      <c r="PI34" s="38"/>
      <c r="PJ34" s="38"/>
      <c r="PK34" s="38"/>
      <c r="PL34" s="39"/>
      <c r="PM34" s="38"/>
      <c r="PN34" s="38"/>
      <c r="PO34" s="38"/>
      <c r="PP34" s="38"/>
      <c r="PQ34" s="38"/>
      <c r="PR34" s="38"/>
      <c r="PS34" s="38"/>
      <c r="PT34" s="38"/>
      <c r="PU34" s="39"/>
      <c r="PV34" s="39"/>
      <c r="PW34" s="88"/>
      <c r="PX34" s="38"/>
      <c r="PY34" s="38"/>
      <c r="PZ34" s="38"/>
      <c r="QA34" s="38"/>
      <c r="QB34" s="38"/>
      <c r="QC34" s="38"/>
      <c r="QD34" s="39"/>
      <c r="QE34" s="38"/>
      <c r="QF34" s="38"/>
      <c r="QG34" s="38"/>
      <c r="QH34" s="38"/>
      <c r="QI34" s="38"/>
      <c r="QJ34" s="38"/>
      <c r="QK34" s="38"/>
      <c r="QL34" s="38"/>
      <c r="QM34" s="39"/>
      <c r="QN34" s="39"/>
      <c r="QO34" s="88"/>
      <c r="QP34" s="38"/>
      <c r="QQ34" s="38">
        <v>117572800</v>
      </c>
      <c r="QR34" s="38">
        <v>80212800</v>
      </c>
      <c r="QS34" s="38">
        <v>37360000</v>
      </c>
      <c r="QT34" s="38">
        <v>80212800</v>
      </c>
      <c r="QU34" s="38">
        <v>7050</v>
      </c>
      <c r="QV34" s="39"/>
      <c r="QW34" s="38">
        <v>117525670</v>
      </c>
      <c r="QX34" s="38">
        <v>80212800</v>
      </c>
      <c r="QY34" s="38"/>
      <c r="QZ34" s="38">
        <v>37312870</v>
      </c>
      <c r="RA34" s="38">
        <v>31.748699999999999</v>
      </c>
      <c r="RB34" s="38">
        <v>7050</v>
      </c>
      <c r="RC34" s="38"/>
      <c r="RD34" s="38">
        <v>80212800</v>
      </c>
      <c r="RE34" s="39"/>
      <c r="RF34" s="39">
        <v>80212800</v>
      </c>
      <c r="RG34" s="88">
        <v>80212800</v>
      </c>
      <c r="RH34" s="38"/>
      <c r="RI34" s="38"/>
      <c r="RJ34" s="38"/>
      <c r="RK34" s="38"/>
      <c r="RL34" s="38"/>
      <c r="RM34" s="38"/>
      <c r="RN34" s="39"/>
      <c r="RO34" s="38"/>
      <c r="RP34" s="38"/>
      <c r="RQ34" s="38"/>
      <c r="RR34" s="38"/>
      <c r="RS34" s="38"/>
      <c r="RT34" s="38"/>
      <c r="RU34" s="38"/>
      <c r="RV34" s="38"/>
      <c r="RW34" s="39"/>
      <c r="RX34" s="39">
        <v>0</v>
      </c>
      <c r="RY34" s="88"/>
      <c r="RZ34" s="38"/>
      <c r="SA34" s="38">
        <v>2600000</v>
      </c>
      <c r="SB34" s="38">
        <v>2400000</v>
      </c>
      <c r="SC34" s="38">
        <v>200000</v>
      </c>
      <c r="SD34" s="38">
        <v>2317729</v>
      </c>
      <c r="SE34" s="38"/>
      <c r="SF34" s="39"/>
      <c r="SG34" s="38">
        <v>2439714</v>
      </c>
      <c r="SH34" s="38">
        <v>2317729</v>
      </c>
      <c r="SI34" s="38"/>
      <c r="SJ34" s="38">
        <v>121985</v>
      </c>
      <c r="SK34" s="38">
        <v>4.9999700000000002</v>
      </c>
      <c r="SL34" s="38"/>
      <c r="SM34" s="38"/>
      <c r="SN34" s="38">
        <v>2317729</v>
      </c>
      <c r="SO34" s="39"/>
      <c r="SP34" s="39">
        <v>2400000</v>
      </c>
      <c r="SQ34" s="88">
        <v>2400000</v>
      </c>
      <c r="SR34" s="38"/>
      <c r="SS34" s="38"/>
      <c r="ST34" s="38"/>
      <c r="SU34" s="38"/>
      <c r="SV34" s="38"/>
      <c r="SW34" s="38"/>
      <c r="SX34" s="39"/>
      <c r="SY34" s="38"/>
      <c r="SZ34" s="38"/>
      <c r="TA34" s="38"/>
      <c r="TB34" s="38"/>
      <c r="TC34" s="38"/>
      <c r="TD34" s="38"/>
      <c r="TE34" s="38"/>
      <c r="TF34" s="38"/>
      <c r="TG34" s="39"/>
      <c r="TH34" s="39"/>
      <c r="TI34" s="88"/>
      <c r="TJ34" s="38"/>
      <c r="TK34" s="38"/>
      <c r="TL34" s="38"/>
      <c r="TM34" s="38"/>
      <c r="TN34" s="38"/>
      <c r="TO34" s="38"/>
      <c r="TP34" s="39"/>
      <c r="TQ34" s="38"/>
      <c r="TR34" s="38"/>
      <c r="TS34" s="38"/>
      <c r="TT34" s="38"/>
      <c r="TU34" s="38"/>
      <c r="TV34" s="38"/>
      <c r="TW34" s="38"/>
      <c r="TX34" s="38"/>
      <c r="TY34" s="39"/>
      <c r="TZ34" s="39"/>
      <c r="UA34" s="88"/>
      <c r="UB34" s="38"/>
      <c r="UC34" s="38"/>
      <c r="UD34" s="38"/>
      <c r="UE34" s="38"/>
      <c r="UF34" s="38"/>
      <c r="UG34" s="38"/>
      <c r="UH34" s="39"/>
      <c r="UI34" s="38"/>
      <c r="UJ34" s="38"/>
      <c r="UK34" s="38"/>
      <c r="UL34" s="38"/>
      <c r="UM34" s="38"/>
      <c r="UN34" s="38"/>
      <c r="UO34" s="38"/>
      <c r="UP34" s="38"/>
      <c r="UQ34" s="39"/>
      <c r="UR34" s="39"/>
      <c r="US34" s="88"/>
      <c r="UT34" s="38"/>
      <c r="UU34" s="38"/>
      <c r="UV34" s="38"/>
      <c r="UW34" s="38"/>
      <c r="UX34" s="38"/>
      <c r="UY34" s="38"/>
      <c r="UZ34" s="39"/>
      <c r="VA34" s="38"/>
      <c r="VB34" s="38"/>
      <c r="VC34" s="38"/>
      <c r="VD34" s="38"/>
      <c r="VE34" s="38"/>
      <c r="VF34" s="38"/>
      <c r="VG34" s="38"/>
      <c r="VH34" s="38"/>
      <c r="VI34" s="39"/>
      <c r="VJ34" s="39"/>
      <c r="VK34" s="88"/>
      <c r="VL34" s="38"/>
      <c r="VM34" s="38"/>
      <c r="VN34" s="38"/>
      <c r="VO34" s="38"/>
      <c r="VP34" s="38"/>
      <c r="VQ34" s="38"/>
      <c r="VR34" s="39"/>
      <c r="VS34" s="38"/>
      <c r="VT34" s="38"/>
      <c r="VU34" s="38"/>
      <c r="VV34" s="38"/>
      <c r="VW34" s="38"/>
      <c r="VX34" s="38"/>
      <c r="VY34" s="38"/>
      <c r="VZ34" s="38"/>
      <c r="WA34" s="39"/>
      <c r="WB34" s="39"/>
      <c r="WC34" s="88"/>
      <c r="WD34" s="38"/>
      <c r="WE34" s="38"/>
      <c r="WF34" s="38"/>
      <c r="WG34" s="38"/>
      <c r="WH34" s="38"/>
      <c r="WI34" s="38"/>
      <c r="WJ34" s="39"/>
      <c r="WK34" s="38"/>
      <c r="WL34" s="38"/>
      <c r="WM34" s="38"/>
      <c r="WN34" s="38"/>
      <c r="WO34" s="38"/>
      <c r="WP34" s="38"/>
      <c r="WQ34" s="38"/>
      <c r="WR34" s="38"/>
      <c r="WS34" s="39"/>
      <c r="WT34" s="39"/>
      <c r="WU34" s="88"/>
      <c r="WV34" s="38"/>
      <c r="WW34" s="38">
        <v>221430000</v>
      </c>
      <c r="WX34" s="38">
        <v>180000000</v>
      </c>
      <c r="WY34" s="38">
        <v>41430000</v>
      </c>
      <c r="WZ34" s="38">
        <v>180000000</v>
      </c>
      <c r="XA34" s="38"/>
      <c r="XB34" s="39"/>
      <c r="XC34" s="38">
        <v>221430000</v>
      </c>
      <c r="XD34" s="38">
        <v>180000000</v>
      </c>
      <c r="XE34" s="38"/>
      <c r="XF34" s="38">
        <v>41430000</v>
      </c>
      <c r="XG34" s="38">
        <v>18.7102</v>
      </c>
      <c r="XH34" s="38"/>
      <c r="XI34" s="38"/>
      <c r="XJ34" s="38">
        <v>180000000</v>
      </c>
      <c r="XK34" s="39"/>
      <c r="XL34" s="39">
        <v>180000000</v>
      </c>
      <c r="XM34" s="88">
        <v>180000000</v>
      </c>
      <c r="XN34" s="38"/>
      <c r="XO34" s="38"/>
      <c r="XP34" s="38"/>
      <c r="XQ34" s="38"/>
      <c r="XR34" s="38"/>
      <c r="XS34" s="38"/>
      <c r="XT34" s="39"/>
      <c r="XU34" s="38"/>
      <c r="XV34" s="38"/>
      <c r="XW34" s="38"/>
      <c r="XX34" s="38"/>
      <c r="XY34" s="38"/>
      <c r="XZ34" s="38"/>
      <c r="YA34" s="38"/>
      <c r="YB34" s="38"/>
      <c r="YC34" s="39"/>
      <c r="YD34" s="39"/>
      <c r="YE34" s="88"/>
      <c r="YF34" s="38"/>
      <c r="YG34" s="38"/>
      <c r="YH34" s="38"/>
      <c r="YI34" s="38"/>
      <c r="YJ34" s="38"/>
      <c r="YK34" s="38"/>
      <c r="YL34" s="39"/>
      <c r="YM34" s="38"/>
      <c r="YN34" s="38"/>
      <c r="YO34" s="38"/>
      <c r="YP34" s="38"/>
      <c r="YQ34" s="38"/>
      <c r="YR34" s="38"/>
      <c r="YS34" s="38"/>
      <c r="YT34" s="38"/>
      <c r="YU34" s="39"/>
      <c r="YV34" s="39"/>
      <c r="YW34" s="88"/>
      <c r="YX34" s="38"/>
      <c r="YY34" s="38"/>
      <c r="YZ34" s="38"/>
      <c r="ZA34" s="38"/>
      <c r="ZB34" s="38"/>
      <c r="ZC34" s="38"/>
      <c r="ZD34" s="39"/>
      <c r="ZE34" s="38"/>
      <c r="ZF34" s="38"/>
      <c r="ZG34" s="38"/>
      <c r="ZH34" s="38"/>
      <c r="ZI34" s="38"/>
      <c r="ZJ34" s="38"/>
      <c r="ZK34" s="38"/>
      <c r="ZL34" s="38"/>
      <c r="ZM34" s="39"/>
      <c r="ZN34" s="39"/>
      <c r="ZO34" s="88"/>
      <c r="ZP34" s="38"/>
      <c r="ZQ34" s="38">
        <v>94919800</v>
      </c>
      <c r="ZR34" s="38">
        <v>51049800</v>
      </c>
      <c r="ZS34" s="38">
        <v>43870000</v>
      </c>
      <c r="ZT34" s="38">
        <v>51049800</v>
      </c>
      <c r="ZU34" s="38">
        <v>1296534</v>
      </c>
      <c r="ZV34" s="39"/>
      <c r="ZW34" s="38">
        <v>94919800</v>
      </c>
      <c r="ZX34" s="38">
        <v>51049800</v>
      </c>
      <c r="ZY34" s="38"/>
      <c r="ZZ34" s="38">
        <v>43870000</v>
      </c>
      <c r="AAA34" s="38">
        <v>46.217970000000001</v>
      </c>
      <c r="AAB34" s="38">
        <v>1296534</v>
      </c>
      <c r="AAC34" s="38"/>
      <c r="AAD34" s="38">
        <v>51049800</v>
      </c>
      <c r="AAE34" s="39"/>
      <c r="AAF34" s="39">
        <v>51049800</v>
      </c>
      <c r="AAG34" s="88">
        <v>51049800</v>
      </c>
      <c r="AAH34" s="38"/>
      <c r="AAI34" s="38"/>
      <c r="AAJ34" s="38"/>
      <c r="AAK34" s="38"/>
      <c r="AAL34" s="38"/>
      <c r="AAM34" s="38"/>
      <c r="AAN34" s="39"/>
      <c r="AAO34" s="38"/>
      <c r="AAP34" s="38"/>
      <c r="AAQ34" s="38"/>
      <c r="AAR34" s="38"/>
      <c r="AAS34" s="38"/>
      <c r="AAT34" s="38"/>
      <c r="AAU34" s="38"/>
      <c r="AAV34" s="38"/>
      <c r="AAW34" s="39"/>
      <c r="AAX34" s="39"/>
      <c r="AAY34" s="88"/>
      <c r="AAZ34" s="38"/>
      <c r="ABA34" s="38">
        <v>13676000</v>
      </c>
      <c r="ABB34" s="38">
        <v>9176000</v>
      </c>
      <c r="ABC34" s="38">
        <v>4500000</v>
      </c>
      <c r="ABD34" s="38">
        <v>9176000</v>
      </c>
      <c r="ABE34" s="38"/>
      <c r="ABF34" s="39"/>
      <c r="ABG34" s="38">
        <v>13676000</v>
      </c>
      <c r="ABH34" s="38">
        <v>9176000</v>
      </c>
      <c r="ABI34" s="38"/>
      <c r="ABJ34" s="38">
        <v>4500000</v>
      </c>
      <c r="ABK34" s="38">
        <v>32.904359999999997</v>
      </c>
      <c r="ABL34" s="38"/>
      <c r="ABM34" s="38"/>
      <c r="ABN34" s="38">
        <v>9176000</v>
      </c>
      <c r="ABO34" s="39"/>
      <c r="ABP34" s="39">
        <v>9176000</v>
      </c>
      <c r="ABQ34" s="88">
        <v>9176000</v>
      </c>
      <c r="ABR34" s="38"/>
      <c r="ABS34" s="38"/>
      <c r="ABT34" s="38"/>
      <c r="ABU34" s="38"/>
      <c r="ABV34" s="38"/>
      <c r="ABW34" s="38"/>
      <c r="ABX34" s="39"/>
      <c r="ABY34" s="38"/>
      <c r="ABZ34" s="38"/>
      <c r="ACA34" s="38"/>
      <c r="ACB34" s="38"/>
      <c r="ACC34" s="38"/>
      <c r="ACD34" s="38"/>
      <c r="ACE34" s="38"/>
      <c r="ACF34" s="38"/>
      <c r="ACG34" s="39"/>
      <c r="ACH34" s="39"/>
      <c r="ACI34" s="88"/>
      <c r="ACJ34" s="38"/>
      <c r="ACK34" s="38"/>
      <c r="ACL34" s="38"/>
      <c r="ACM34" s="38"/>
      <c r="ACN34" s="38"/>
      <c r="ACO34" s="38"/>
      <c r="ACP34" s="39"/>
      <c r="ACQ34" s="38"/>
      <c r="ACR34" s="38"/>
      <c r="ACS34" s="38"/>
      <c r="ACT34" s="38"/>
      <c r="ACU34" s="38"/>
      <c r="ACV34" s="38"/>
      <c r="ACW34" s="38"/>
      <c r="ACX34" s="38"/>
      <c r="ACY34" s="39"/>
      <c r="ACZ34" s="39"/>
      <c r="ADA34" s="88"/>
      <c r="ADB34" s="38"/>
      <c r="ADC34" s="38"/>
      <c r="ADD34" s="38"/>
      <c r="ADE34" s="38"/>
      <c r="ADF34" s="38"/>
      <c r="ADG34" s="38"/>
      <c r="ADH34" s="39"/>
      <c r="ADI34" s="38"/>
      <c r="ADJ34" s="38"/>
      <c r="ADK34" s="38"/>
      <c r="ADL34" s="38"/>
      <c r="ADM34" s="38"/>
      <c r="ADN34" s="38"/>
      <c r="ADO34" s="38"/>
      <c r="ADP34" s="38"/>
      <c r="ADQ34" s="39"/>
      <c r="ADR34" s="39"/>
      <c r="ADS34" s="88"/>
      <c r="ADT34" s="38"/>
      <c r="ADU34" s="38"/>
      <c r="ADV34" s="38"/>
      <c r="ADW34" s="38"/>
      <c r="ADX34" s="38"/>
      <c r="ADY34" s="38"/>
      <c r="ADZ34" s="39"/>
      <c r="AEA34" s="38"/>
      <c r="AEB34" s="38"/>
      <c r="AEC34" s="38"/>
      <c r="AED34" s="38"/>
      <c r="AEE34" s="38"/>
      <c r="AEF34" s="38"/>
      <c r="AEG34" s="38"/>
      <c r="AEH34" s="38"/>
      <c r="AEI34" s="39"/>
      <c r="AEJ34" s="39"/>
      <c r="AEK34" s="88"/>
      <c r="AEL34" s="38"/>
      <c r="AEM34" s="38"/>
      <c r="AEN34" s="38"/>
      <c r="AEO34" s="38"/>
      <c r="AEP34" s="38"/>
      <c r="AEQ34" s="38"/>
      <c r="AER34" s="39"/>
      <c r="AES34" s="38"/>
      <c r="AET34" s="38"/>
      <c r="AEU34" s="38"/>
      <c r="AEV34" s="38"/>
      <c r="AEW34" s="38"/>
      <c r="AEX34" s="38"/>
      <c r="AEY34" s="38"/>
      <c r="AEZ34" s="38"/>
      <c r="AFA34" s="39"/>
      <c r="AFB34" s="39"/>
      <c r="AFC34" s="88"/>
      <c r="AFD34" s="38"/>
      <c r="AFE34" s="38"/>
      <c r="AFF34" s="38"/>
      <c r="AFG34" s="38"/>
      <c r="AFH34" s="38"/>
      <c r="AFI34" s="38"/>
      <c r="AFJ34" s="39"/>
      <c r="AFK34" s="38"/>
      <c r="AFL34" s="38"/>
      <c r="AFM34" s="38"/>
      <c r="AFN34" s="38"/>
      <c r="AFO34" s="38"/>
      <c r="AFP34" s="38"/>
      <c r="AFQ34" s="38"/>
      <c r="AFR34" s="38"/>
      <c r="AFS34" s="39"/>
      <c r="AFT34" s="39"/>
      <c r="AFU34" s="88"/>
      <c r="AFV34" s="38"/>
      <c r="AFW34" s="38"/>
      <c r="AFX34" s="38"/>
      <c r="AFY34" s="38"/>
      <c r="AFZ34" s="38"/>
      <c r="AGA34" s="38"/>
      <c r="AGB34" s="39"/>
      <c r="AGC34" s="38"/>
      <c r="AGD34" s="38"/>
      <c r="AGE34" s="38"/>
      <c r="AGF34" s="38"/>
      <c r="AGG34" s="38"/>
      <c r="AGH34" s="38"/>
      <c r="AGI34" s="38"/>
      <c r="AGJ34" s="38"/>
      <c r="AGK34" s="39"/>
      <c r="AGL34" s="39"/>
      <c r="AGM34" s="88"/>
      <c r="AGN34" s="38"/>
      <c r="AGO34" s="38"/>
      <c r="AGP34" s="38"/>
      <c r="AGQ34" s="38"/>
      <c r="AGR34" s="38"/>
      <c r="AGS34" s="38"/>
      <c r="AGT34" s="39"/>
      <c r="AGU34" s="38"/>
      <c r="AGV34" s="38"/>
      <c r="AGW34" s="38"/>
      <c r="AGX34" s="38"/>
      <c r="AGY34" s="38"/>
      <c r="AGZ34" s="38"/>
      <c r="AHA34" s="38"/>
      <c r="AHB34" s="38"/>
      <c r="AHC34" s="39"/>
      <c r="AHD34" s="39"/>
      <c r="AHE34" s="88"/>
      <c r="AHF34" s="38"/>
      <c r="AHG34" s="38"/>
      <c r="AHH34" s="38"/>
      <c r="AHI34" s="38"/>
      <c r="AHJ34" s="38"/>
      <c r="AHK34" s="38"/>
      <c r="AHL34" s="39"/>
      <c r="AHM34" s="38"/>
      <c r="AHN34" s="38"/>
      <c r="AHO34" s="38"/>
      <c r="AHP34" s="38"/>
      <c r="AHQ34" s="38"/>
      <c r="AHR34" s="38"/>
      <c r="AHS34" s="38"/>
      <c r="AHT34" s="38"/>
      <c r="AHU34" s="39"/>
      <c r="AHV34" s="39"/>
      <c r="AHW34" s="88"/>
      <c r="AHX34" s="38"/>
      <c r="AHY34" s="38"/>
      <c r="AHZ34" s="38"/>
      <c r="AIA34" s="38"/>
      <c r="AIB34" s="38"/>
      <c r="AIC34" s="38"/>
      <c r="AID34" s="39"/>
      <c r="AIE34" s="38"/>
      <c r="AIF34" s="38"/>
      <c r="AIG34" s="38"/>
      <c r="AIH34" s="38"/>
      <c r="AII34" s="38"/>
      <c r="AIJ34" s="38"/>
      <c r="AIK34" s="38"/>
      <c r="AIL34" s="38"/>
      <c r="AIM34" s="39"/>
      <c r="AIN34" s="39"/>
      <c r="AIO34" s="88"/>
      <c r="AIP34" s="38"/>
      <c r="AIQ34" s="38"/>
      <c r="AIR34" s="38"/>
      <c r="AIS34" s="38"/>
      <c r="AIT34" s="38"/>
      <c r="AIU34" s="38"/>
      <c r="AIV34" s="39"/>
      <c r="AIW34" s="38"/>
      <c r="AIX34" s="38"/>
      <c r="AIY34" s="38"/>
      <c r="AIZ34" s="38"/>
      <c r="AJA34" s="38"/>
      <c r="AJB34" s="38"/>
      <c r="AJC34" s="38"/>
      <c r="AJD34" s="38"/>
      <c r="AJE34" s="39"/>
      <c r="AJF34" s="39"/>
      <c r="AJG34" s="88"/>
      <c r="AJH34" s="38"/>
      <c r="AJI34" s="38">
        <v>18000000</v>
      </c>
      <c r="AJJ34" s="38">
        <v>12600000</v>
      </c>
      <c r="AJK34" s="38">
        <v>5400000</v>
      </c>
      <c r="AJL34" s="38">
        <v>12600000</v>
      </c>
      <c r="AJM34" s="38"/>
      <c r="AJN34" s="39"/>
      <c r="AJO34" s="38">
        <v>18000000</v>
      </c>
      <c r="AJP34" s="38">
        <v>12600000</v>
      </c>
      <c r="AJQ34" s="38"/>
      <c r="AJR34" s="38">
        <v>5400000</v>
      </c>
      <c r="AJS34" s="38">
        <v>30</v>
      </c>
      <c r="AJT34" s="38"/>
      <c r="AJU34" s="38"/>
      <c r="AJV34" s="38">
        <v>12600000</v>
      </c>
      <c r="AJW34" s="39"/>
      <c r="AJX34" s="39">
        <v>12600000</v>
      </c>
      <c r="AJY34" s="88">
        <v>12600000</v>
      </c>
      <c r="AJZ34" s="38"/>
      <c r="AKA34" s="38">
        <v>20889000</v>
      </c>
      <c r="AKB34" s="38">
        <v>12989000</v>
      </c>
      <c r="AKC34" s="38">
        <v>7900000</v>
      </c>
      <c r="AKD34" s="38">
        <v>12989000</v>
      </c>
      <c r="AKE34" s="38"/>
      <c r="AKF34" s="39"/>
      <c r="AKG34" s="38">
        <v>20889000</v>
      </c>
      <c r="AKH34" s="38">
        <v>12989000</v>
      </c>
      <c r="AKI34" s="38"/>
      <c r="AKJ34" s="38">
        <v>7900000</v>
      </c>
      <c r="AKK34" s="38">
        <v>37.818950000000001</v>
      </c>
      <c r="AKL34" s="38"/>
      <c r="AKM34" s="38"/>
      <c r="AKN34" s="38">
        <v>12989000</v>
      </c>
      <c r="AKO34" s="39"/>
      <c r="AKP34" s="39">
        <v>12989000</v>
      </c>
      <c r="AKQ34" s="88">
        <v>12989000</v>
      </c>
      <c r="AKR34" s="38"/>
      <c r="AKS34" s="38"/>
      <c r="AKT34" s="38"/>
      <c r="AKU34" s="38"/>
      <c r="AKV34" s="38"/>
      <c r="AKW34" s="38"/>
      <c r="AKX34" s="39"/>
      <c r="AKY34" s="38"/>
      <c r="AKZ34" s="38"/>
      <c r="ALA34" s="38"/>
      <c r="ALB34" s="38"/>
      <c r="ALC34" s="38"/>
      <c r="ALD34" s="38"/>
      <c r="ALE34" s="38"/>
      <c r="ALF34" s="38"/>
      <c r="ALG34" s="39"/>
      <c r="ALH34" s="39"/>
      <c r="ALI34" s="88"/>
      <c r="ALJ34" s="38"/>
      <c r="ALK34" s="38"/>
      <c r="ALL34" s="38"/>
      <c r="ALM34" s="38"/>
      <c r="ALN34" s="38"/>
      <c r="ALO34" s="38"/>
      <c r="ALP34" s="39"/>
      <c r="ALQ34" s="38"/>
      <c r="ALR34" s="38"/>
      <c r="ALS34" s="38"/>
      <c r="ALT34" s="38"/>
      <c r="ALU34" s="38"/>
      <c r="ALV34" s="38"/>
      <c r="ALW34" s="38"/>
      <c r="ALX34" s="38"/>
      <c r="ALY34" s="39"/>
      <c r="ALZ34" s="39"/>
      <c r="AMA34" s="88"/>
      <c r="AMB34" s="38"/>
      <c r="AMC34" s="38">
        <v>3169600</v>
      </c>
      <c r="AMD34" s="38">
        <v>1893100</v>
      </c>
      <c r="AME34" s="38">
        <v>1276500</v>
      </c>
      <c r="AMF34" s="38">
        <v>1893100</v>
      </c>
      <c r="AMG34" s="38"/>
      <c r="AMH34" s="39"/>
      <c r="AMI34" s="38">
        <v>3165070</v>
      </c>
      <c r="AMJ34" s="38">
        <v>1893100</v>
      </c>
      <c r="AMK34" s="38"/>
      <c r="AML34" s="38">
        <v>1271970</v>
      </c>
      <c r="AMM34" s="38">
        <v>40.187739999999998</v>
      </c>
      <c r="AMN34" s="38"/>
      <c r="AMO34" s="38"/>
      <c r="AMP34" s="38">
        <v>1893100</v>
      </c>
      <c r="AMQ34" s="39"/>
      <c r="AMR34" s="39">
        <v>1893100</v>
      </c>
      <c r="AMS34" s="88">
        <v>1893100</v>
      </c>
      <c r="AMT34" s="38"/>
      <c r="AMU34" s="38"/>
      <c r="AMV34" s="38"/>
      <c r="AMW34" s="38"/>
      <c r="AMX34" s="38"/>
      <c r="AMY34" s="38"/>
      <c r="AMZ34" s="39"/>
      <c r="ANA34" s="38"/>
      <c r="ANB34" s="38"/>
      <c r="ANC34" s="38"/>
      <c r="AND34" s="38"/>
      <c r="ANE34" s="38"/>
      <c r="ANF34" s="38"/>
      <c r="ANG34" s="38"/>
      <c r="ANH34" s="38"/>
      <c r="ANI34" s="39"/>
      <c r="ANJ34" s="39"/>
      <c r="ANK34" s="88"/>
    </row>
    <row r="35" spans="1:1051" x14ac:dyDescent="0.25">
      <c r="A35" s="8" t="s">
        <v>61</v>
      </c>
      <c r="B35" s="9" t="s">
        <v>62</v>
      </c>
      <c r="C35" s="12" t="s">
        <v>63</v>
      </c>
      <c r="F35" s="35"/>
      <c r="G35" s="36"/>
      <c r="H35" s="35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89"/>
      <c r="Z35" s="35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89"/>
      <c r="AR35" s="35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89"/>
      <c r="BJ35" s="35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89"/>
      <c r="CB35" s="35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89"/>
      <c r="CT35" s="35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89"/>
      <c r="DL35" s="35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89"/>
      <c r="ED35" s="35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89"/>
      <c r="EV35" s="35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89"/>
      <c r="FN35" s="35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89"/>
      <c r="GF35" s="35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89"/>
      <c r="GX35" s="35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89"/>
      <c r="HP35" s="35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89"/>
      <c r="IH35" s="35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  <c r="IX35" s="36"/>
      <c r="IY35" s="89"/>
      <c r="IZ35" s="35"/>
      <c r="JA35" s="36"/>
      <c r="JB35" s="36"/>
      <c r="JC35" s="36"/>
      <c r="JD35" s="36"/>
      <c r="JE35" s="36"/>
      <c r="JF35" s="36"/>
      <c r="JG35" s="36"/>
      <c r="JH35" s="36"/>
      <c r="JI35" s="36"/>
      <c r="JJ35" s="36"/>
      <c r="JK35" s="36"/>
      <c r="JL35" s="36"/>
      <c r="JM35" s="36"/>
      <c r="JN35" s="36"/>
      <c r="JO35" s="36"/>
      <c r="JP35" s="36"/>
      <c r="JQ35" s="89"/>
      <c r="JR35" s="35"/>
      <c r="JS35" s="36"/>
      <c r="JT35" s="36"/>
      <c r="JU35" s="36"/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6"/>
      <c r="KI35" s="89"/>
      <c r="KJ35" s="35"/>
      <c r="KK35" s="36"/>
      <c r="KL35" s="36"/>
      <c r="KM35" s="36"/>
      <c r="KN35" s="36"/>
      <c r="KO35" s="36"/>
      <c r="KP35" s="36"/>
      <c r="KQ35" s="36"/>
      <c r="KR35" s="36"/>
      <c r="KS35" s="36"/>
      <c r="KT35" s="36"/>
      <c r="KU35" s="36"/>
      <c r="KV35" s="36"/>
      <c r="KW35" s="36"/>
      <c r="KX35" s="36"/>
      <c r="KY35" s="36"/>
      <c r="KZ35" s="36"/>
      <c r="LA35" s="89"/>
      <c r="LB35" s="35"/>
      <c r="LC35" s="36"/>
      <c r="LD35" s="36"/>
      <c r="LE35" s="36"/>
      <c r="LF35" s="36"/>
      <c r="LG35" s="36"/>
      <c r="LH35" s="36"/>
      <c r="LI35" s="36"/>
      <c r="LJ35" s="36"/>
      <c r="LK35" s="36"/>
      <c r="LL35" s="36"/>
      <c r="LM35" s="36"/>
      <c r="LN35" s="36"/>
      <c r="LO35" s="36"/>
      <c r="LP35" s="36"/>
      <c r="LQ35" s="36"/>
      <c r="LR35" s="36"/>
      <c r="LS35" s="89"/>
      <c r="LT35" s="35"/>
      <c r="LU35" s="36"/>
      <c r="LV35" s="36"/>
      <c r="LW35" s="36"/>
      <c r="LX35" s="36"/>
      <c r="LY35" s="36"/>
      <c r="LZ35" s="36"/>
      <c r="MA35" s="36"/>
      <c r="MB35" s="36"/>
      <c r="MC35" s="36"/>
      <c r="MD35" s="36"/>
      <c r="ME35" s="36"/>
      <c r="MF35" s="36"/>
      <c r="MG35" s="36"/>
      <c r="MH35" s="36"/>
      <c r="MI35" s="36"/>
      <c r="MJ35" s="36"/>
      <c r="MK35" s="89"/>
      <c r="ML35" s="35"/>
      <c r="MM35" s="36"/>
      <c r="MN35" s="36"/>
      <c r="MO35" s="36"/>
      <c r="MP35" s="36"/>
      <c r="MQ35" s="36"/>
      <c r="MR35" s="36"/>
      <c r="MS35" s="36"/>
      <c r="MT35" s="36"/>
      <c r="MU35" s="36"/>
      <c r="MV35" s="36"/>
      <c r="MW35" s="36"/>
      <c r="MX35" s="36"/>
      <c r="MY35" s="36"/>
      <c r="MZ35" s="36"/>
      <c r="NA35" s="36"/>
      <c r="NB35" s="36"/>
      <c r="NC35" s="89"/>
      <c r="ND35" s="35"/>
      <c r="NE35" s="36"/>
      <c r="NF35" s="36"/>
      <c r="NG35" s="36"/>
      <c r="NH35" s="36"/>
      <c r="NI35" s="36"/>
      <c r="NJ35" s="36"/>
      <c r="NK35" s="36"/>
      <c r="NL35" s="36"/>
      <c r="NM35" s="36"/>
      <c r="NN35" s="36"/>
      <c r="NO35" s="36"/>
      <c r="NP35" s="36"/>
      <c r="NQ35" s="36"/>
      <c r="NR35" s="36"/>
      <c r="NS35" s="36"/>
      <c r="NT35" s="36"/>
      <c r="NU35" s="89"/>
      <c r="NV35" s="35"/>
      <c r="NW35" s="36"/>
      <c r="NX35" s="36"/>
      <c r="NY35" s="36"/>
      <c r="NZ35" s="36"/>
      <c r="OA35" s="36"/>
      <c r="OB35" s="36"/>
      <c r="OC35" s="36"/>
      <c r="OD35" s="36"/>
      <c r="OE35" s="36"/>
      <c r="OF35" s="36"/>
      <c r="OG35" s="36"/>
      <c r="OH35" s="36"/>
      <c r="OI35" s="36"/>
      <c r="OJ35" s="36"/>
      <c r="OK35" s="36"/>
      <c r="OL35" s="36"/>
      <c r="OM35" s="89"/>
      <c r="ON35" s="35"/>
      <c r="OO35" s="36"/>
      <c r="OP35" s="36"/>
      <c r="OQ35" s="36"/>
      <c r="OR35" s="36"/>
      <c r="OS35" s="36"/>
      <c r="OT35" s="36"/>
      <c r="OU35" s="36"/>
      <c r="OV35" s="36"/>
      <c r="OW35" s="36"/>
      <c r="OX35" s="36"/>
      <c r="OY35" s="36"/>
      <c r="OZ35" s="36"/>
      <c r="PA35" s="36"/>
      <c r="PB35" s="36"/>
      <c r="PC35" s="36"/>
      <c r="PD35" s="36"/>
      <c r="PE35" s="89"/>
      <c r="PF35" s="35"/>
      <c r="PG35" s="36"/>
      <c r="PH35" s="36"/>
      <c r="PI35" s="36"/>
      <c r="PJ35" s="36"/>
      <c r="PK35" s="36"/>
      <c r="PL35" s="36"/>
      <c r="PM35" s="36"/>
      <c r="PN35" s="36"/>
      <c r="PO35" s="36"/>
      <c r="PP35" s="36"/>
      <c r="PQ35" s="36"/>
      <c r="PR35" s="36"/>
      <c r="PS35" s="36"/>
      <c r="PT35" s="36"/>
      <c r="PU35" s="36"/>
      <c r="PV35" s="36"/>
      <c r="PW35" s="89"/>
      <c r="PX35" s="35"/>
      <c r="PY35" s="36"/>
      <c r="PZ35" s="36"/>
      <c r="QA35" s="36"/>
      <c r="QB35" s="36"/>
      <c r="QC35" s="36"/>
      <c r="QD35" s="36"/>
      <c r="QE35" s="36"/>
      <c r="QF35" s="36"/>
      <c r="QG35" s="36"/>
      <c r="QH35" s="36"/>
      <c r="QI35" s="36"/>
      <c r="QJ35" s="36"/>
      <c r="QK35" s="36"/>
      <c r="QL35" s="36"/>
      <c r="QM35" s="36"/>
      <c r="QN35" s="36"/>
      <c r="QO35" s="89"/>
      <c r="QP35" s="35"/>
      <c r="QQ35" s="36"/>
      <c r="QR35" s="36"/>
      <c r="QS35" s="36"/>
      <c r="QT35" s="36"/>
      <c r="QU35" s="36"/>
      <c r="QV35" s="36"/>
      <c r="QW35" s="36"/>
      <c r="QX35" s="36"/>
      <c r="QY35" s="36"/>
      <c r="QZ35" s="36"/>
      <c r="RA35" s="36"/>
      <c r="RB35" s="36"/>
      <c r="RC35" s="36"/>
      <c r="RD35" s="36"/>
      <c r="RE35" s="36"/>
      <c r="RF35" s="36"/>
      <c r="RG35" s="89"/>
      <c r="RH35" s="35"/>
      <c r="RI35" s="36"/>
      <c r="RJ35" s="36"/>
      <c r="RK35" s="36"/>
      <c r="RL35" s="36"/>
      <c r="RM35" s="36"/>
      <c r="RN35" s="36"/>
      <c r="RO35" s="36"/>
      <c r="RP35" s="36"/>
      <c r="RQ35" s="36"/>
      <c r="RR35" s="36"/>
      <c r="RS35" s="36"/>
      <c r="RT35" s="36"/>
      <c r="RU35" s="36"/>
      <c r="RV35" s="36"/>
      <c r="RW35" s="36"/>
      <c r="RX35" s="36"/>
      <c r="RY35" s="89"/>
      <c r="RZ35" s="35"/>
      <c r="SA35" s="36"/>
      <c r="SB35" s="36"/>
      <c r="SC35" s="36"/>
      <c r="SD35" s="36"/>
      <c r="SE35" s="36"/>
      <c r="SF35" s="36"/>
      <c r="SG35" s="36"/>
      <c r="SH35" s="36"/>
      <c r="SI35" s="36"/>
      <c r="SJ35" s="36"/>
      <c r="SK35" s="36"/>
      <c r="SL35" s="36"/>
      <c r="SM35" s="36"/>
      <c r="SN35" s="36"/>
      <c r="SO35" s="36"/>
      <c r="SP35" s="36"/>
      <c r="SQ35" s="89"/>
      <c r="SR35" s="35"/>
      <c r="SS35" s="36"/>
      <c r="ST35" s="36"/>
      <c r="SU35" s="36"/>
      <c r="SV35" s="36"/>
      <c r="SW35" s="36"/>
      <c r="SX35" s="36"/>
      <c r="SY35" s="36"/>
      <c r="SZ35" s="36"/>
      <c r="TA35" s="36"/>
      <c r="TB35" s="36"/>
      <c r="TC35" s="36"/>
      <c r="TD35" s="36"/>
      <c r="TE35" s="36"/>
      <c r="TF35" s="36"/>
      <c r="TG35" s="36"/>
      <c r="TH35" s="36"/>
      <c r="TI35" s="89"/>
      <c r="TJ35" s="35"/>
      <c r="TK35" s="36"/>
      <c r="TL35" s="36"/>
      <c r="TM35" s="36"/>
      <c r="TN35" s="36"/>
      <c r="TO35" s="36"/>
      <c r="TP35" s="36"/>
      <c r="TQ35" s="36"/>
      <c r="TR35" s="36"/>
      <c r="TS35" s="36"/>
      <c r="TT35" s="36"/>
      <c r="TU35" s="36"/>
      <c r="TV35" s="36"/>
      <c r="TW35" s="36"/>
      <c r="TX35" s="36"/>
      <c r="TY35" s="36"/>
      <c r="TZ35" s="36"/>
      <c r="UA35" s="89"/>
      <c r="UB35" s="35"/>
      <c r="UC35" s="36"/>
      <c r="UD35" s="36"/>
      <c r="UE35" s="36"/>
      <c r="UF35" s="36"/>
      <c r="UG35" s="36"/>
      <c r="UH35" s="36"/>
      <c r="UI35" s="36"/>
      <c r="UJ35" s="36"/>
      <c r="UK35" s="36"/>
      <c r="UL35" s="36"/>
      <c r="UM35" s="36"/>
      <c r="UN35" s="36"/>
      <c r="UO35" s="36"/>
      <c r="UP35" s="36"/>
      <c r="UQ35" s="36"/>
      <c r="UR35" s="36"/>
      <c r="US35" s="89"/>
      <c r="UT35" s="35"/>
      <c r="UU35" s="36"/>
      <c r="UV35" s="36"/>
      <c r="UW35" s="36"/>
      <c r="UX35" s="36"/>
      <c r="UY35" s="36"/>
      <c r="UZ35" s="36"/>
      <c r="VA35" s="36"/>
      <c r="VB35" s="36"/>
      <c r="VC35" s="36"/>
      <c r="VD35" s="36"/>
      <c r="VE35" s="36"/>
      <c r="VF35" s="36"/>
      <c r="VG35" s="36"/>
      <c r="VH35" s="36"/>
      <c r="VI35" s="36"/>
      <c r="VJ35" s="36"/>
      <c r="VK35" s="89"/>
      <c r="VL35" s="35"/>
      <c r="VM35" s="36"/>
      <c r="VN35" s="36"/>
      <c r="VO35" s="36"/>
      <c r="VP35" s="36"/>
      <c r="VQ35" s="36"/>
      <c r="VR35" s="36"/>
      <c r="VS35" s="36"/>
      <c r="VT35" s="36"/>
      <c r="VU35" s="36"/>
      <c r="VV35" s="36"/>
      <c r="VW35" s="36"/>
      <c r="VX35" s="36"/>
      <c r="VY35" s="36"/>
      <c r="VZ35" s="36"/>
      <c r="WA35" s="36"/>
      <c r="WB35" s="36"/>
      <c r="WC35" s="89"/>
      <c r="WD35" s="35"/>
      <c r="WE35" s="36"/>
      <c r="WF35" s="36"/>
      <c r="WG35" s="36"/>
      <c r="WH35" s="36"/>
      <c r="WI35" s="36"/>
      <c r="WJ35" s="36"/>
      <c r="WK35" s="36"/>
      <c r="WL35" s="36"/>
      <c r="WM35" s="36"/>
      <c r="WN35" s="36"/>
      <c r="WO35" s="36"/>
      <c r="WP35" s="36"/>
      <c r="WQ35" s="36"/>
      <c r="WR35" s="36"/>
      <c r="WS35" s="36"/>
      <c r="WT35" s="36"/>
      <c r="WU35" s="89"/>
      <c r="WV35" s="35"/>
      <c r="WW35" s="36"/>
      <c r="WX35" s="36"/>
      <c r="WY35" s="36"/>
      <c r="WZ35" s="36"/>
      <c r="XA35" s="36"/>
      <c r="XB35" s="36"/>
      <c r="XC35" s="36"/>
      <c r="XD35" s="36"/>
      <c r="XE35" s="36"/>
      <c r="XF35" s="36"/>
      <c r="XG35" s="36"/>
      <c r="XH35" s="36"/>
      <c r="XI35" s="36"/>
      <c r="XJ35" s="36"/>
      <c r="XK35" s="36"/>
      <c r="XL35" s="36"/>
      <c r="XM35" s="89"/>
      <c r="XN35" s="35"/>
      <c r="XO35" s="36"/>
      <c r="XP35" s="36"/>
      <c r="XQ35" s="36"/>
      <c r="XR35" s="36"/>
      <c r="XS35" s="36"/>
      <c r="XT35" s="36"/>
      <c r="XU35" s="36"/>
      <c r="XV35" s="36"/>
      <c r="XW35" s="36"/>
      <c r="XX35" s="36"/>
      <c r="XY35" s="36"/>
      <c r="XZ35" s="36"/>
      <c r="YA35" s="36"/>
      <c r="YB35" s="36"/>
      <c r="YC35" s="36"/>
      <c r="YD35" s="36"/>
      <c r="YE35" s="89"/>
      <c r="YF35" s="35"/>
      <c r="YG35" s="36"/>
      <c r="YH35" s="36"/>
      <c r="YI35" s="36"/>
      <c r="YJ35" s="36"/>
      <c r="YK35" s="36"/>
      <c r="YL35" s="36"/>
      <c r="YM35" s="36"/>
      <c r="YN35" s="36"/>
      <c r="YO35" s="36"/>
      <c r="YP35" s="36"/>
      <c r="YQ35" s="36"/>
      <c r="YR35" s="36"/>
      <c r="YS35" s="36"/>
      <c r="YT35" s="36"/>
      <c r="YU35" s="36"/>
      <c r="YV35" s="36"/>
      <c r="YW35" s="89"/>
      <c r="YX35" s="35"/>
      <c r="YY35" s="36"/>
      <c r="YZ35" s="36"/>
      <c r="ZA35" s="36"/>
      <c r="ZB35" s="36"/>
      <c r="ZC35" s="36"/>
      <c r="ZD35" s="36"/>
      <c r="ZE35" s="36"/>
      <c r="ZF35" s="36"/>
      <c r="ZG35" s="36"/>
      <c r="ZH35" s="36"/>
      <c r="ZI35" s="36"/>
      <c r="ZJ35" s="36"/>
      <c r="ZK35" s="36"/>
      <c r="ZL35" s="36"/>
      <c r="ZM35" s="36"/>
      <c r="ZN35" s="36"/>
      <c r="ZO35" s="89"/>
      <c r="ZP35" s="35"/>
      <c r="ZQ35" s="36"/>
      <c r="ZR35" s="36"/>
      <c r="ZS35" s="36"/>
      <c r="ZT35" s="36"/>
      <c r="ZU35" s="36"/>
      <c r="ZV35" s="36"/>
      <c r="ZW35" s="36"/>
      <c r="ZX35" s="36"/>
      <c r="ZY35" s="36"/>
      <c r="ZZ35" s="36"/>
      <c r="AAA35" s="36"/>
      <c r="AAB35" s="36"/>
      <c r="AAC35" s="36"/>
      <c r="AAD35" s="36"/>
      <c r="AAE35" s="36"/>
      <c r="AAF35" s="36"/>
      <c r="AAG35" s="89"/>
      <c r="AAH35" s="152"/>
      <c r="AAI35" s="36"/>
      <c r="AAJ35" s="36"/>
      <c r="AAK35" s="36"/>
      <c r="AAL35" s="36"/>
      <c r="AAM35" s="36"/>
      <c r="AAN35" s="36"/>
      <c r="AAO35" s="36"/>
      <c r="AAP35" s="36"/>
      <c r="AAQ35" s="36"/>
      <c r="AAR35" s="36"/>
      <c r="AAS35" s="36"/>
      <c r="AAT35" s="36"/>
      <c r="AAU35" s="36"/>
      <c r="AAV35" s="36"/>
      <c r="AAW35" s="36"/>
      <c r="AAX35" s="36"/>
      <c r="AAY35" s="89"/>
      <c r="AAZ35" s="35"/>
      <c r="ABA35" s="36"/>
      <c r="ABB35" s="36"/>
      <c r="ABC35" s="36"/>
      <c r="ABD35" s="36"/>
      <c r="ABE35" s="36"/>
      <c r="ABF35" s="36"/>
      <c r="ABG35" s="36"/>
      <c r="ABH35" s="36"/>
      <c r="ABI35" s="36"/>
      <c r="ABJ35" s="36"/>
      <c r="ABK35" s="36"/>
      <c r="ABL35" s="36"/>
      <c r="ABM35" s="36"/>
      <c r="ABN35" s="36"/>
      <c r="ABO35" s="36"/>
      <c r="ABP35" s="36"/>
      <c r="ABQ35" s="89"/>
      <c r="ABR35" s="152"/>
      <c r="ABS35" s="36"/>
      <c r="ABT35" s="36"/>
      <c r="ABU35" s="36"/>
      <c r="ABV35" s="36"/>
      <c r="ABW35" s="36"/>
      <c r="ABX35" s="36"/>
      <c r="ABY35" s="36"/>
      <c r="ABZ35" s="36"/>
      <c r="ACA35" s="36"/>
      <c r="ACB35" s="36"/>
      <c r="ACC35" s="36"/>
      <c r="ACD35" s="36"/>
      <c r="ACE35" s="36"/>
      <c r="ACF35" s="36"/>
      <c r="ACG35" s="36"/>
      <c r="ACH35" s="36"/>
      <c r="ACI35" s="89"/>
      <c r="ACJ35" s="152"/>
      <c r="ACK35" s="36"/>
      <c r="ACL35" s="36"/>
      <c r="ACM35" s="36"/>
      <c r="ACN35" s="36"/>
      <c r="ACO35" s="36"/>
      <c r="ACP35" s="36"/>
      <c r="ACQ35" s="36"/>
      <c r="ACR35" s="36"/>
      <c r="ACS35" s="36"/>
      <c r="ACT35" s="36"/>
      <c r="ACU35" s="36"/>
      <c r="ACV35" s="36"/>
      <c r="ACW35" s="36"/>
      <c r="ACX35" s="36"/>
      <c r="ACY35" s="36"/>
      <c r="ACZ35" s="36"/>
      <c r="ADA35" s="89"/>
      <c r="ADB35" s="152"/>
      <c r="ADC35" s="36"/>
      <c r="ADD35" s="36"/>
      <c r="ADE35" s="36"/>
      <c r="ADF35" s="36"/>
      <c r="ADG35" s="36"/>
      <c r="ADH35" s="36"/>
      <c r="ADI35" s="36"/>
      <c r="ADJ35" s="36"/>
      <c r="ADK35" s="36"/>
      <c r="ADL35" s="36"/>
      <c r="ADM35" s="36"/>
      <c r="ADN35" s="36"/>
      <c r="ADO35" s="36"/>
      <c r="ADP35" s="36"/>
      <c r="ADQ35" s="36"/>
      <c r="ADR35" s="36"/>
      <c r="ADS35" s="89"/>
      <c r="ADT35" s="152"/>
      <c r="ADU35" s="36"/>
      <c r="ADV35" s="36"/>
      <c r="ADW35" s="36"/>
      <c r="ADX35" s="36"/>
      <c r="ADY35" s="36"/>
      <c r="ADZ35" s="36"/>
      <c r="AEA35" s="36"/>
      <c r="AEB35" s="36"/>
      <c r="AEC35" s="36"/>
      <c r="AED35" s="36"/>
      <c r="AEE35" s="36"/>
      <c r="AEF35" s="36"/>
      <c r="AEG35" s="36"/>
      <c r="AEH35" s="36"/>
      <c r="AEI35" s="36"/>
      <c r="AEJ35" s="36"/>
      <c r="AEK35" s="89"/>
      <c r="AEL35" s="152"/>
      <c r="AEM35" s="36"/>
      <c r="AEN35" s="36"/>
      <c r="AEO35" s="36"/>
      <c r="AEP35" s="36"/>
      <c r="AEQ35" s="36"/>
      <c r="AER35" s="36"/>
      <c r="AES35" s="36"/>
      <c r="AET35" s="36"/>
      <c r="AEU35" s="36"/>
      <c r="AEV35" s="36"/>
      <c r="AEW35" s="36"/>
      <c r="AEX35" s="36"/>
      <c r="AEY35" s="36"/>
      <c r="AEZ35" s="36"/>
      <c r="AFA35" s="36"/>
      <c r="AFB35" s="36"/>
      <c r="AFC35" s="89"/>
      <c r="AFD35" s="152"/>
      <c r="AFE35" s="36"/>
      <c r="AFF35" s="36"/>
      <c r="AFG35" s="36"/>
      <c r="AFH35" s="36"/>
      <c r="AFI35" s="36"/>
      <c r="AFJ35" s="36"/>
      <c r="AFK35" s="36"/>
      <c r="AFL35" s="36"/>
      <c r="AFM35" s="36"/>
      <c r="AFN35" s="36"/>
      <c r="AFO35" s="36"/>
      <c r="AFP35" s="36"/>
      <c r="AFQ35" s="36"/>
      <c r="AFR35" s="36"/>
      <c r="AFS35" s="36"/>
      <c r="AFT35" s="36"/>
      <c r="AFU35" s="89"/>
      <c r="AFV35" s="152"/>
      <c r="AFW35" s="36"/>
      <c r="AFX35" s="36"/>
      <c r="AFY35" s="36"/>
      <c r="AFZ35" s="36"/>
      <c r="AGA35" s="36"/>
      <c r="AGB35" s="36"/>
      <c r="AGC35" s="36"/>
      <c r="AGD35" s="36"/>
      <c r="AGE35" s="36"/>
      <c r="AGF35" s="36"/>
      <c r="AGG35" s="36"/>
      <c r="AGH35" s="36"/>
      <c r="AGI35" s="36"/>
      <c r="AGJ35" s="36"/>
      <c r="AGK35" s="36"/>
      <c r="AGL35" s="36"/>
      <c r="AGM35" s="89"/>
      <c r="AGN35" s="35"/>
      <c r="AGO35" s="36"/>
      <c r="AGP35" s="36"/>
      <c r="AGQ35" s="36"/>
      <c r="AGR35" s="36"/>
      <c r="AGS35" s="36"/>
      <c r="AGT35" s="36"/>
      <c r="AGU35" s="36"/>
      <c r="AGV35" s="36"/>
      <c r="AGW35" s="36"/>
      <c r="AGX35" s="36"/>
      <c r="AGY35" s="36"/>
      <c r="AGZ35" s="36"/>
      <c r="AHA35" s="36"/>
      <c r="AHB35" s="36"/>
      <c r="AHC35" s="36"/>
      <c r="AHD35" s="36"/>
      <c r="AHE35" s="89"/>
      <c r="AHF35" s="152"/>
      <c r="AHG35" s="36"/>
      <c r="AHH35" s="36"/>
      <c r="AHI35" s="36"/>
      <c r="AHJ35" s="36"/>
      <c r="AHK35" s="36"/>
      <c r="AHL35" s="36"/>
      <c r="AHM35" s="36"/>
      <c r="AHN35" s="36"/>
      <c r="AHO35" s="36"/>
      <c r="AHP35" s="36"/>
      <c r="AHQ35" s="36"/>
      <c r="AHR35" s="36"/>
      <c r="AHS35" s="36"/>
      <c r="AHT35" s="36"/>
      <c r="AHU35" s="36"/>
      <c r="AHV35" s="36"/>
      <c r="AHW35" s="89"/>
      <c r="AHX35" s="35"/>
      <c r="AHY35" s="36"/>
      <c r="AHZ35" s="36"/>
      <c r="AIA35" s="36"/>
      <c r="AIB35" s="36"/>
      <c r="AIC35" s="36"/>
      <c r="AID35" s="36"/>
      <c r="AIE35" s="36"/>
      <c r="AIF35" s="36"/>
      <c r="AIG35" s="36"/>
      <c r="AIH35" s="36"/>
      <c r="AII35" s="36"/>
      <c r="AIJ35" s="36"/>
      <c r="AIK35" s="36"/>
      <c r="AIL35" s="36"/>
      <c r="AIM35" s="36"/>
      <c r="AIN35" s="36"/>
      <c r="AIO35" s="89"/>
      <c r="AIP35" s="152"/>
      <c r="AIQ35" s="36"/>
      <c r="AIR35" s="36"/>
      <c r="AIS35" s="36"/>
      <c r="AIT35" s="36"/>
      <c r="AIU35" s="36"/>
      <c r="AIV35" s="36"/>
      <c r="AIW35" s="36"/>
      <c r="AIX35" s="36"/>
      <c r="AIY35" s="36"/>
      <c r="AIZ35" s="36"/>
      <c r="AJA35" s="36"/>
      <c r="AJB35" s="36"/>
      <c r="AJC35" s="36"/>
      <c r="AJD35" s="36"/>
      <c r="AJE35" s="36"/>
      <c r="AJF35" s="36"/>
      <c r="AJG35" s="89"/>
      <c r="AJH35" s="35"/>
      <c r="AJI35" s="36"/>
      <c r="AJJ35" s="36"/>
      <c r="AJK35" s="36"/>
      <c r="AJL35" s="36"/>
      <c r="AJM35" s="36"/>
      <c r="AJN35" s="36"/>
      <c r="AJO35" s="36"/>
      <c r="AJP35" s="36"/>
      <c r="AJQ35" s="36"/>
      <c r="AJR35" s="36"/>
      <c r="AJS35" s="36"/>
      <c r="AJT35" s="36"/>
      <c r="AJU35" s="36"/>
      <c r="AJV35" s="36"/>
      <c r="AJW35" s="36"/>
      <c r="AJX35" s="36"/>
      <c r="AJY35" s="89"/>
      <c r="AJZ35" s="35"/>
      <c r="AKA35" s="36"/>
      <c r="AKB35" s="36"/>
      <c r="AKC35" s="36"/>
      <c r="AKD35" s="36"/>
      <c r="AKE35" s="36"/>
      <c r="AKF35" s="36"/>
      <c r="AKG35" s="36"/>
      <c r="AKH35" s="36"/>
      <c r="AKI35" s="36"/>
      <c r="AKJ35" s="36"/>
      <c r="AKK35" s="36"/>
      <c r="AKL35" s="36"/>
      <c r="AKM35" s="36"/>
      <c r="AKN35" s="36"/>
      <c r="AKO35" s="36"/>
      <c r="AKP35" s="36"/>
      <c r="AKQ35" s="89"/>
      <c r="AKR35" s="35"/>
      <c r="AKS35" s="36"/>
      <c r="AKT35" s="36"/>
      <c r="AKU35" s="36"/>
      <c r="AKV35" s="36"/>
      <c r="AKW35" s="36"/>
      <c r="AKX35" s="36"/>
      <c r="AKY35" s="36"/>
      <c r="AKZ35" s="36"/>
      <c r="ALA35" s="36"/>
      <c r="ALB35" s="36"/>
      <c r="ALC35" s="36"/>
      <c r="ALD35" s="36"/>
      <c r="ALE35" s="36"/>
      <c r="ALF35" s="36"/>
      <c r="ALG35" s="36"/>
      <c r="ALH35" s="36"/>
      <c r="ALI35" s="89"/>
      <c r="ALJ35" s="152"/>
      <c r="ALK35" s="36"/>
      <c r="ALL35" s="36"/>
      <c r="ALM35" s="36"/>
      <c r="ALN35" s="36"/>
      <c r="ALO35" s="36"/>
      <c r="ALP35" s="36"/>
      <c r="ALQ35" s="36"/>
      <c r="ALR35" s="36"/>
      <c r="ALS35" s="36"/>
      <c r="ALT35" s="36"/>
      <c r="ALU35" s="36"/>
      <c r="ALV35" s="36"/>
      <c r="ALW35" s="36"/>
      <c r="ALX35" s="36"/>
      <c r="ALY35" s="36"/>
      <c r="ALZ35" s="36"/>
      <c r="AMA35" s="89"/>
      <c r="AMB35" s="152"/>
      <c r="AMC35" s="36"/>
      <c r="AMD35" s="36"/>
      <c r="AME35" s="36"/>
      <c r="AMF35" s="36"/>
      <c r="AMG35" s="36"/>
      <c r="AMH35" s="36"/>
      <c r="AMI35" s="36"/>
      <c r="AMJ35" s="36"/>
      <c r="AMK35" s="36"/>
      <c r="AML35" s="36"/>
      <c r="AMM35" s="36"/>
      <c r="AMN35" s="36"/>
      <c r="AMO35" s="36"/>
      <c r="AMP35" s="36"/>
      <c r="AMQ35" s="36"/>
      <c r="AMR35" s="36"/>
      <c r="AMS35" s="89"/>
      <c r="AMT35" s="152"/>
      <c r="AMU35" s="36"/>
      <c r="AMV35" s="36"/>
      <c r="AMW35" s="36"/>
      <c r="AMX35" s="36"/>
      <c r="AMY35" s="36"/>
      <c r="AMZ35" s="36"/>
      <c r="ANA35" s="36"/>
      <c r="ANB35" s="36"/>
      <c r="ANC35" s="36"/>
      <c r="AND35" s="36"/>
      <c r="ANE35" s="36"/>
      <c r="ANF35" s="36"/>
      <c r="ANG35" s="36"/>
      <c r="ANH35" s="36"/>
      <c r="ANI35" s="36"/>
      <c r="ANJ35" s="36"/>
      <c r="ANK35" s="89"/>
    </row>
    <row r="36" spans="1:1051" x14ac:dyDescent="0.25">
      <c r="A36" s="8" t="s">
        <v>64</v>
      </c>
      <c r="B36" s="11" t="s">
        <v>65</v>
      </c>
      <c r="C36" s="13" t="s">
        <v>66</v>
      </c>
      <c r="F36" s="39"/>
      <c r="G36" s="88"/>
      <c r="H36" s="38"/>
      <c r="I36" s="38">
        <v>10396000</v>
      </c>
      <c r="J36" s="38">
        <v>9876200</v>
      </c>
      <c r="K36" s="38">
        <v>519800</v>
      </c>
      <c r="L36" s="38">
        <v>9876200</v>
      </c>
      <c r="M36" s="38"/>
      <c r="N36" s="39"/>
      <c r="O36" s="38">
        <v>10396000</v>
      </c>
      <c r="P36" s="38">
        <v>9876200</v>
      </c>
      <c r="Q36" s="38"/>
      <c r="R36" s="38">
        <v>519800</v>
      </c>
      <c r="S36" s="38">
        <v>5</v>
      </c>
      <c r="T36" s="38"/>
      <c r="U36" s="38"/>
      <c r="V36" s="88">
        <v>9876200</v>
      </c>
      <c r="W36" s="30"/>
      <c r="X36" s="39">
        <v>9876200</v>
      </c>
      <c r="Y36" s="88">
        <v>9876200</v>
      </c>
      <c r="Z36" s="38"/>
      <c r="AA36" s="38">
        <v>151796</v>
      </c>
      <c r="AB36" s="38">
        <v>130500</v>
      </c>
      <c r="AC36" s="38">
        <v>21296</v>
      </c>
      <c r="AD36" s="38">
        <v>130500</v>
      </c>
      <c r="AE36" s="38"/>
      <c r="AF36" s="39"/>
      <c r="AG36" s="38">
        <v>151796</v>
      </c>
      <c r="AH36" s="38">
        <v>130500</v>
      </c>
      <c r="AI36" s="38"/>
      <c r="AJ36" s="38">
        <v>21296</v>
      </c>
      <c r="AK36" s="38">
        <v>14.02936</v>
      </c>
      <c r="AL36" s="38"/>
      <c r="AM36" s="38"/>
      <c r="AN36" s="88">
        <v>130500</v>
      </c>
      <c r="AO36" s="30"/>
      <c r="AP36" s="39">
        <v>130500</v>
      </c>
      <c r="AQ36" s="88">
        <v>130500</v>
      </c>
      <c r="AR36" s="38"/>
      <c r="AS36" s="38">
        <v>545100</v>
      </c>
      <c r="AT36" s="38">
        <v>501300</v>
      </c>
      <c r="AU36" s="38">
        <v>43800</v>
      </c>
      <c r="AV36" s="38">
        <v>501300</v>
      </c>
      <c r="AW36" s="38"/>
      <c r="AX36" s="39"/>
      <c r="AY36" s="38">
        <v>545100</v>
      </c>
      <c r="AZ36" s="38">
        <v>501300</v>
      </c>
      <c r="BA36" s="38"/>
      <c r="BB36" s="38">
        <v>43800</v>
      </c>
      <c r="BC36" s="38">
        <v>8.0352200000000007</v>
      </c>
      <c r="BD36" s="38"/>
      <c r="BE36" s="38"/>
      <c r="BF36" s="88">
        <v>501300</v>
      </c>
      <c r="BG36" s="30"/>
      <c r="BH36" s="39">
        <v>501300</v>
      </c>
      <c r="BI36" s="88">
        <v>501300</v>
      </c>
      <c r="BJ36" s="38"/>
      <c r="BK36" s="38">
        <v>12358737</v>
      </c>
      <c r="BL36" s="38">
        <v>11740800</v>
      </c>
      <c r="BM36" s="38">
        <v>617937</v>
      </c>
      <c r="BN36" s="38">
        <v>11740800</v>
      </c>
      <c r="BO36" s="38"/>
      <c r="BP36" s="39"/>
      <c r="BQ36" s="38">
        <v>12358737</v>
      </c>
      <c r="BR36" s="38">
        <v>11740800</v>
      </c>
      <c r="BS36" s="38"/>
      <c r="BT36" s="38">
        <v>617937</v>
      </c>
      <c r="BU36" s="38">
        <v>5</v>
      </c>
      <c r="BV36" s="38"/>
      <c r="BW36" s="38"/>
      <c r="BX36" s="88">
        <v>11740800</v>
      </c>
      <c r="BY36" s="30"/>
      <c r="BZ36" s="39">
        <v>11740800</v>
      </c>
      <c r="CA36" s="88">
        <v>11740800</v>
      </c>
      <c r="CB36" s="38"/>
      <c r="CC36" s="38">
        <v>12580000</v>
      </c>
      <c r="CD36" s="38">
        <v>11880000</v>
      </c>
      <c r="CE36" s="38">
        <v>700000</v>
      </c>
      <c r="CF36" s="38">
        <v>11880000</v>
      </c>
      <c r="CG36" s="38"/>
      <c r="CH36" s="39"/>
      <c r="CI36" s="38">
        <v>12580000</v>
      </c>
      <c r="CJ36" s="38">
        <v>11880000</v>
      </c>
      <c r="CK36" s="38"/>
      <c r="CL36" s="38">
        <v>700000</v>
      </c>
      <c r="CM36" s="38">
        <v>5.5643900000000004</v>
      </c>
      <c r="CN36" s="38"/>
      <c r="CO36" s="38"/>
      <c r="CP36" s="88">
        <v>11880000</v>
      </c>
      <c r="CQ36" s="30"/>
      <c r="CR36" s="39">
        <v>11880000</v>
      </c>
      <c r="CS36" s="88">
        <v>11880000</v>
      </c>
      <c r="CT36" s="38"/>
      <c r="CU36" s="38">
        <v>47265</v>
      </c>
      <c r="CV36" s="38">
        <v>44900</v>
      </c>
      <c r="CW36" s="38">
        <v>2365</v>
      </c>
      <c r="CX36" s="38">
        <v>44900</v>
      </c>
      <c r="CY36" s="38"/>
      <c r="CZ36" s="39"/>
      <c r="DA36" s="38">
        <v>47265</v>
      </c>
      <c r="DB36" s="38">
        <v>44900</v>
      </c>
      <c r="DC36" s="38"/>
      <c r="DD36" s="38">
        <v>2365</v>
      </c>
      <c r="DE36" s="38">
        <v>5.0037000000000003</v>
      </c>
      <c r="DF36" s="38"/>
      <c r="DG36" s="38"/>
      <c r="DH36" s="88">
        <v>44900</v>
      </c>
      <c r="DI36" s="30"/>
      <c r="DJ36" s="39">
        <v>44900</v>
      </c>
      <c r="DK36" s="88">
        <v>44900</v>
      </c>
      <c r="DL36" s="38"/>
      <c r="DM36" s="38">
        <v>12534695</v>
      </c>
      <c r="DN36" s="38">
        <v>11866400</v>
      </c>
      <c r="DO36" s="38">
        <v>668295</v>
      </c>
      <c r="DP36" s="38">
        <v>11866400</v>
      </c>
      <c r="DQ36" s="38"/>
      <c r="DR36" s="39"/>
      <c r="DS36" s="38">
        <v>12534695</v>
      </c>
      <c r="DT36" s="38">
        <v>11866400</v>
      </c>
      <c r="DU36" s="38"/>
      <c r="DV36" s="38">
        <v>668295</v>
      </c>
      <c r="DW36" s="38">
        <v>5.3315599999999996</v>
      </c>
      <c r="DX36" s="38"/>
      <c r="DY36" s="38"/>
      <c r="DZ36" s="88">
        <v>11866400</v>
      </c>
      <c r="EA36" s="30"/>
      <c r="EB36" s="39">
        <v>11866400</v>
      </c>
      <c r="EC36" s="88">
        <v>11866400</v>
      </c>
      <c r="ED36" s="38"/>
      <c r="EE36" s="38">
        <v>522295</v>
      </c>
      <c r="EF36" s="38">
        <v>464400</v>
      </c>
      <c r="EG36" s="38">
        <v>57895</v>
      </c>
      <c r="EH36" s="38">
        <v>464400</v>
      </c>
      <c r="EI36" s="38"/>
      <c r="EJ36" s="39"/>
      <c r="EK36" s="38">
        <v>522295</v>
      </c>
      <c r="EL36" s="38">
        <v>464400</v>
      </c>
      <c r="EM36" s="38"/>
      <c r="EN36" s="38">
        <v>57895</v>
      </c>
      <c r="EO36" s="38">
        <v>11.08473</v>
      </c>
      <c r="EP36" s="38"/>
      <c r="EQ36" s="38"/>
      <c r="ER36" s="88">
        <v>464400</v>
      </c>
      <c r="ES36" s="30"/>
      <c r="ET36" s="39">
        <v>464400</v>
      </c>
      <c r="EU36" s="88">
        <v>464400</v>
      </c>
      <c r="EV36" s="38"/>
      <c r="EW36" s="38"/>
      <c r="EX36" s="38"/>
      <c r="EY36" s="38"/>
      <c r="EZ36" s="38"/>
      <c r="FA36" s="38"/>
      <c r="FB36" s="39"/>
      <c r="FC36" s="38"/>
      <c r="FD36" s="38"/>
      <c r="FE36" s="38"/>
      <c r="FF36" s="38"/>
      <c r="FG36" s="38"/>
      <c r="FH36" s="38"/>
      <c r="FI36" s="38"/>
      <c r="FJ36" s="88"/>
      <c r="FK36" s="30"/>
      <c r="FL36" s="39"/>
      <c r="FM36" s="88"/>
      <c r="FN36" s="38"/>
      <c r="FO36" s="38"/>
      <c r="FP36" s="38"/>
      <c r="FQ36" s="38"/>
      <c r="FR36" s="38"/>
      <c r="FS36" s="38"/>
      <c r="FT36" s="39"/>
      <c r="FU36" s="38"/>
      <c r="FV36" s="38"/>
      <c r="FW36" s="38"/>
      <c r="FX36" s="38"/>
      <c r="FY36" s="38"/>
      <c r="FZ36" s="38"/>
      <c r="GA36" s="38"/>
      <c r="GB36" s="88"/>
      <c r="GC36" s="30"/>
      <c r="GD36" s="39"/>
      <c r="GE36" s="88"/>
      <c r="GF36" s="38"/>
      <c r="GG36" s="38"/>
      <c r="GH36" s="38"/>
      <c r="GI36" s="38"/>
      <c r="GJ36" s="38"/>
      <c r="GK36" s="38"/>
      <c r="GL36" s="39"/>
      <c r="GM36" s="38"/>
      <c r="GN36" s="38"/>
      <c r="GO36" s="38"/>
      <c r="GP36" s="38"/>
      <c r="GQ36" s="38"/>
      <c r="GR36" s="38"/>
      <c r="GS36" s="38"/>
      <c r="GT36" s="88"/>
      <c r="GU36" s="30"/>
      <c r="GV36" s="39"/>
      <c r="GW36" s="88"/>
      <c r="GX36" s="38"/>
      <c r="GY36" s="38">
        <v>1864300</v>
      </c>
      <c r="GZ36" s="38">
        <v>1064300</v>
      </c>
      <c r="HA36" s="38">
        <v>800000</v>
      </c>
      <c r="HB36" s="38">
        <v>1064300</v>
      </c>
      <c r="HC36" s="38"/>
      <c r="HD36" s="39"/>
      <c r="HE36" s="38">
        <v>1864300</v>
      </c>
      <c r="HF36" s="38">
        <v>1064300</v>
      </c>
      <c r="HG36" s="38"/>
      <c r="HH36" s="38">
        <v>800000</v>
      </c>
      <c r="HI36" s="38">
        <v>42.911549999999998</v>
      </c>
      <c r="HJ36" s="38"/>
      <c r="HK36" s="38"/>
      <c r="HL36" s="88">
        <v>1064300</v>
      </c>
      <c r="HM36" s="30"/>
      <c r="HN36" s="39">
        <v>1064300</v>
      </c>
      <c r="HO36" s="88">
        <v>1064300</v>
      </c>
      <c r="HP36" s="38"/>
      <c r="HQ36" s="38"/>
      <c r="HR36" s="38"/>
      <c r="HS36" s="38"/>
      <c r="HT36" s="38"/>
      <c r="HU36" s="38"/>
      <c r="HV36" s="39"/>
      <c r="HW36" s="38"/>
      <c r="HX36" s="38"/>
      <c r="HY36" s="38"/>
      <c r="HZ36" s="38"/>
      <c r="IA36" s="38"/>
      <c r="IB36" s="38"/>
      <c r="IC36" s="38"/>
      <c r="ID36" s="88"/>
      <c r="IE36" s="30"/>
      <c r="IF36" s="39"/>
      <c r="IG36" s="88"/>
      <c r="IH36" s="38"/>
      <c r="II36" s="38"/>
      <c r="IJ36" s="38"/>
      <c r="IK36" s="38"/>
      <c r="IL36" s="38"/>
      <c r="IM36" s="38"/>
      <c r="IN36" s="39"/>
      <c r="IO36" s="38"/>
      <c r="IP36" s="38"/>
      <c r="IQ36" s="38"/>
      <c r="IR36" s="38"/>
      <c r="IS36" s="38"/>
      <c r="IT36" s="38"/>
      <c r="IU36" s="38"/>
      <c r="IV36" s="88"/>
      <c r="IW36" s="30"/>
      <c r="IX36" s="39"/>
      <c r="IY36" s="88"/>
      <c r="IZ36" s="38"/>
      <c r="JA36" s="38">
        <v>14862800</v>
      </c>
      <c r="JB36" s="38">
        <v>14112800</v>
      </c>
      <c r="JC36" s="38">
        <v>750000</v>
      </c>
      <c r="JD36" s="38">
        <v>14112800</v>
      </c>
      <c r="JE36" s="38"/>
      <c r="JF36" s="39"/>
      <c r="JG36" s="38">
        <v>14862800</v>
      </c>
      <c r="JH36" s="38">
        <v>14112800</v>
      </c>
      <c r="JI36" s="38"/>
      <c r="JJ36" s="38">
        <v>750000</v>
      </c>
      <c r="JK36" s="38">
        <v>5.0461600000000004</v>
      </c>
      <c r="JL36" s="38"/>
      <c r="JM36" s="38"/>
      <c r="JN36" s="88">
        <v>14112800</v>
      </c>
      <c r="JO36" s="30"/>
      <c r="JP36" s="39">
        <v>14112800</v>
      </c>
      <c r="JQ36" s="88">
        <v>14112800</v>
      </c>
      <c r="JR36" s="38"/>
      <c r="JS36" s="38">
        <v>148063400</v>
      </c>
      <c r="JT36" s="38">
        <v>64353400</v>
      </c>
      <c r="JU36" s="38">
        <v>83710000</v>
      </c>
      <c r="JV36" s="38">
        <v>64353400</v>
      </c>
      <c r="JW36" s="38">
        <v>5742</v>
      </c>
      <c r="JX36" s="39"/>
      <c r="JY36" s="38">
        <v>148063400</v>
      </c>
      <c r="JZ36" s="38">
        <v>64353400</v>
      </c>
      <c r="KA36" s="38"/>
      <c r="KB36" s="38">
        <v>83710000</v>
      </c>
      <c r="KC36" s="38">
        <v>56.536589999999997</v>
      </c>
      <c r="KD36" s="38">
        <v>5742</v>
      </c>
      <c r="KE36" s="38"/>
      <c r="KF36" s="88">
        <v>64353400</v>
      </c>
      <c r="KG36" s="30"/>
      <c r="KH36" s="39">
        <v>64353400</v>
      </c>
      <c r="KI36" s="88">
        <v>64353400</v>
      </c>
      <c r="KJ36" s="38"/>
      <c r="KK36" s="38"/>
      <c r="KL36" s="38"/>
      <c r="KM36" s="38"/>
      <c r="KN36" s="38"/>
      <c r="KO36" s="38"/>
      <c r="KP36" s="39"/>
      <c r="KQ36" s="38"/>
      <c r="KR36" s="38"/>
      <c r="KS36" s="38"/>
      <c r="KT36" s="38"/>
      <c r="KU36" s="38"/>
      <c r="KV36" s="38"/>
      <c r="KW36" s="38"/>
      <c r="KX36" s="88"/>
      <c r="KY36" s="30"/>
      <c r="KZ36" s="39"/>
      <c r="LA36" s="88"/>
      <c r="LB36" s="38"/>
      <c r="LC36" s="38"/>
      <c r="LD36" s="38"/>
      <c r="LE36" s="38"/>
      <c r="LF36" s="38"/>
      <c r="LG36" s="38"/>
      <c r="LH36" s="39"/>
      <c r="LI36" s="38"/>
      <c r="LJ36" s="38"/>
      <c r="LK36" s="38"/>
      <c r="LL36" s="38"/>
      <c r="LM36" s="38"/>
      <c r="LN36" s="38"/>
      <c r="LO36" s="38"/>
      <c r="LP36" s="88"/>
      <c r="LQ36" s="30"/>
      <c r="LR36" s="39"/>
      <c r="LS36" s="88"/>
      <c r="LT36" s="38"/>
      <c r="LU36" s="38"/>
      <c r="LV36" s="38"/>
      <c r="LW36" s="38"/>
      <c r="LX36" s="38"/>
      <c r="LY36" s="38"/>
      <c r="LZ36" s="39"/>
      <c r="MA36" s="38"/>
      <c r="MB36" s="38"/>
      <c r="MC36" s="38"/>
      <c r="MD36" s="38"/>
      <c r="ME36" s="38"/>
      <c r="MF36" s="38"/>
      <c r="MG36" s="38"/>
      <c r="MH36" s="88"/>
      <c r="MI36" s="30"/>
      <c r="MJ36" s="39"/>
      <c r="MK36" s="88"/>
      <c r="ML36" s="38"/>
      <c r="MM36" s="38">
        <v>456074</v>
      </c>
      <c r="MN36" s="38">
        <v>172900</v>
      </c>
      <c r="MO36" s="38">
        <v>283174</v>
      </c>
      <c r="MP36" s="38">
        <v>172900</v>
      </c>
      <c r="MQ36" s="38"/>
      <c r="MR36" s="39"/>
      <c r="MS36" s="38">
        <v>456074</v>
      </c>
      <c r="MT36" s="38">
        <v>172900</v>
      </c>
      <c r="MU36" s="38"/>
      <c r="MV36" s="38">
        <v>283174</v>
      </c>
      <c r="MW36" s="38">
        <v>62.089489999999998</v>
      </c>
      <c r="MX36" s="38"/>
      <c r="MY36" s="38"/>
      <c r="MZ36" s="88">
        <v>172900</v>
      </c>
      <c r="NA36" s="30"/>
      <c r="NB36" s="39">
        <v>172900</v>
      </c>
      <c r="NC36" s="88">
        <v>172900</v>
      </c>
      <c r="ND36" s="38"/>
      <c r="NE36" s="38"/>
      <c r="NF36" s="38"/>
      <c r="NG36" s="38"/>
      <c r="NH36" s="38"/>
      <c r="NI36" s="38"/>
      <c r="NJ36" s="39"/>
      <c r="NK36" s="38"/>
      <c r="NL36" s="38"/>
      <c r="NM36" s="38"/>
      <c r="NN36" s="38"/>
      <c r="NO36" s="38"/>
      <c r="NP36" s="38"/>
      <c r="NQ36" s="38"/>
      <c r="NR36" s="88"/>
      <c r="NS36" s="30"/>
      <c r="NT36" s="39"/>
      <c r="NU36" s="88"/>
      <c r="NV36" s="38"/>
      <c r="NW36" s="38"/>
      <c r="NX36" s="38"/>
      <c r="NY36" s="38"/>
      <c r="NZ36" s="38"/>
      <c r="OA36" s="38"/>
      <c r="OB36" s="39"/>
      <c r="OC36" s="38"/>
      <c r="OD36" s="38"/>
      <c r="OE36" s="38"/>
      <c r="OF36" s="38"/>
      <c r="OG36" s="38"/>
      <c r="OH36" s="38"/>
      <c r="OI36" s="38"/>
      <c r="OJ36" s="88"/>
      <c r="OK36" s="30"/>
      <c r="OL36" s="39"/>
      <c r="OM36" s="88"/>
      <c r="ON36" s="38"/>
      <c r="OO36" s="38"/>
      <c r="OP36" s="38"/>
      <c r="OQ36" s="38"/>
      <c r="OR36" s="38"/>
      <c r="OS36" s="38"/>
      <c r="OT36" s="39"/>
      <c r="OU36" s="38"/>
      <c r="OV36" s="38"/>
      <c r="OW36" s="38"/>
      <c r="OX36" s="38"/>
      <c r="OY36" s="38"/>
      <c r="OZ36" s="38"/>
      <c r="PA36" s="38"/>
      <c r="PB36" s="88"/>
      <c r="PC36" s="30"/>
      <c r="PD36" s="39"/>
      <c r="PE36" s="88"/>
      <c r="PF36" s="38"/>
      <c r="PG36" s="38">
        <v>16888100</v>
      </c>
      <c r="PH36" s="38">
        <v>14917100</v>
      </c>
      <c r="PI36" s="38">
        <v>1971000</v>
      </c>
      <c r="PJ36" s="38">
        <v>14917100</v>
      </c>
      <c r="PK36" s="38"/>
      <c r="PL36" s="39"/>
      <c r="PM36" s="38">
        <v>16888100</v>
      </c>
      <c r="PN36" s="38">
        <v>14917100</v>
      </c>
      <c r="PO36" s="38"/>
      <c r="PP36" s="38">
        <v>1971000</v>
      </c>
      <c r="PQ36" s="38">
        <v>11.67094</v>
      </c>
      <c r="PR36" s="38"/>
      <c r="PS36" s="38"/>
      <c r="PT36" s="88">
        <v>14917100</v>
      </c>
      <c r="PU36" s="30"/>
      <c r="PV36" s="39">
        <v>14917100</v>
      </c>
      <c r="PW36" s="88">
        <v>14917100</v>
      </c>
      <c r="PX36" s="38"/>
      <c r="PY36" s="38"/>
      <c r="PZ36" s="38"/>
      <c r="QA36" s="38"/>
      <c r="QB36" s="38"/>
      <c r="QC36" s="38"/>
      <c r="QD36" s="39"/>
      <c r="QE36" s="38"/>
      <c r="QF36" s="38"/>
      <c r="QG36" s="38"/>
      <c r="QH36" s="38"/>
      <c r="QI36" s="38"/>
      <c r="QJ36" s="38"/>
      <c r="QK36" s="38"/>
      <c r="QL36" s="88"/>
      <c r="QM36" s="30"/>
      <c r="QN36" s="39"/>
      <c r="QO36" s="88"/>
      <c r="QP36" s="38"/>
      <c r="QQ36" s="38">
        <v>18409000</v>
      </c>
      <c r="QR36" s="38">
        <v>8509000</v>
      </c>
      <c r="QS36" s="38">
        <v>9900000</v>
      </c>
      <c r="QT36" s="38">
        <v>8509000</v>
      </c>
      <c r="QU36" s="38"/>
      <c r="QV36" s="39"/>
      <c r="QW36" s="38">
        <v>18409000</v>
      </c>
      <c r="QX36" s="38">
        <v>8509000</v>
      </c>
      <c r="QY36" s="38"/>
      <c r="QZ36" s="38">
        <v>9900000</v>
      </c>
      <c r="RA36" s="38">
        <v>53.778039999999997</v>
      </c>
      <c r="RB36" s="38"/>
      <c r="RC36" s="38"/>
      <c r="RD36" s="88">
        <v>8509000</v>
      </c>
      <c r="RE36" s="30"/>
      <c r="RF36" s="39">
        <v>8509000</v>
      </c>
      <c r="RG36" s="88">
        <v>8509000</v>
      </c>
      <c r="RH36" s="38"/>
      <c r="RI36" s="38"/>
      <c r="RJ36" s="38"/>
      <c r="RK36" s="38"/>
      <c r="RL36" s="38"/>
      <c r="RM36" s="38"/>
      <c r="RN36" s="39"/>
      <c r="RO36" s="38"/>
      <c r="RP36" s="38"/>
      <c r="RQ36" s="38"/>
      <c r="RR36" s="38"/>
      <c r="RS36" s="38"/>
      <c r="RT36" s="38"/>
      <c r="RU36" s="38"/>
      <c r="RV36" s="88"/>
      <c r="RW36" s="30"/>
      <c r="RX36" s="39">
        <v>0</v>
      </c>
      <c r="RY36" s="88"/>
      <c r="RZ36" s="38"/>
      <c r="SA36" s="38"/>
      <c r="SB36" s="38"/>
      <c r="SC36" s="38"/>
      <c r="SD36" s="38"/>
      <c r="SE36" s="38"/>
      <c r="SF36" s="39"/>
      <c r="SG36" s="38"/>
      <c r="SH36" s="38"/>
      <c r="SI36" s="38"/>
      <c r="SJ36" s="38"/>
      <c r="SK36" s="38"/>
      <c r="SL36" s="38"/>
      <c r="SM36" s="38"/>
      <c r="SN36" s="88"/>
      <c r="SO36" s="30"/>
      <c r="SP36" s="39">
        <v>0</v>
      </c>
      <c r="SQ36" s="88"/>
      <c r="SR36" s="38"/>
      <c r="SS36" s="38"/>
      <c r="ST36" s="38"/>
      <c r="SU36" s="38"/>
      <c r="SV36" s="38"/>
      <c r="SW36" s="38"/>
      <c r="SX36" s="39"/>
      <c r="SY36" s="38"/>
      <c r="SZ36" s="38"/>
      <c r="TA36" s="38"/>
      <c r="TB36" s="38"/>
      <c r="TC36" s="38"/>
      <c r="TD36" s="38"/>
      <c r="TE36" s="38"/>
      <c r="TF36" s="88"/>
      <c r="TG36" s="30"/>
      <c r="TH36" s="39"/>
      <c r="TI36" s="88"/>
      <c r="TJ36" s="38"/>
      <c r="TK36" s="38"/>
      <c r="TL36" s="38"/>
      <c r="TM36" s="38"/>
      <c r="TN36" s="38"/>
      <c r="TO36" s="38"/>
      <c r="TP36" s="39"/>
      <c r="TQ36" s="38"/>
      <c r="TR36" s="38"/>
      <c r="TS36" s="38"/>
      <c r="TT36" s="38"/>
      <c r="TU36" s="38"/>
      <c r="TV36" s="38"/>
      <c r="TW36" s="38"/>
      <c r="TX36" s="88"/>
      <c r="TY36" s="30"/>
      <c r="TZ36" s="39"/>
      <c r="UA36" s="88"/>
      <c r="UB36" s="38"/>
      <c r="UC36" s="38"/>
      <c r="UD36" s="38"/>
      <c r="UE36" s="38"/>
      <c r="UF36" s="38"/>
      <c r="UG36" s="38"/>
      <c r="UH36" s="39"/>
      <c r="UI36" s="38"/>
      <c r="UJ36" s="38"/>
      <c r="UK36" s="38"/>
      <c r="UL36" s="38"/>
      <c r="UM36" s="38"/>
      <c r="UN36" s="38"/>
      <c r="UO36" s="38"/>
      <c r="UP36" s="88"/>
      <c r="UQ36" s="30"/>
      <c r="UR36" s="39"/>
      <c r="US36" s="88"/>
      <c r="UT36" s="38"/>
      <c r="UU36" s="38"/>
      <c r="UV36" s="38"/>
      <c r="UW36" s="38"/>
      <c r="UX36" s="38"/>
      <c r="UY36" s="38"/>
      <c r="UZ36" s="39"/>
      <c r="VA36" s="38"/>
      <c r="VB36" s="38"/>
      <c r="VC36" s="38"/>
      <c r="VD36" s="38"/>
      <c r="VE36" s="38"/>
      <c r="VF36" s="38"/>
      <c r="VG36" s="38"/>
      <c r="VH36" s="88"/>
      <c r="VI36" s="30"/>
      <c r="VJ36" s="39"/>
      <c r="VK36" s="88"/>
      <c r="VL36" s="38"/>
      <c r="VM36" s="38"/>
      <c r="VN36" s="38"/>
      <c r="VO36" s="38"/>
      <c r="VP36" s="38"/>
      <c r="VQ36" s="38"/>
      <c r="VR36" s="39"/>
      <c r="VS36" s="38"/>
      <c r="VT36" s="38"/>
      <c r="VU36" s="38"/>
      <c r="VV36" s="38"/>
      <c r="VW36" s="38"/>
      <c r="VX36" s="38"/>
      <c r="VY36" s="38"/>
      <c r="VZ36" s="88"/>
      <c r="WA36" s="30"/>
      <c r="WB36" s="39"/>
      <c r="WC36" s="88"/>
      <c r="WD36" s="38"/>
      <c r="WE36" s="38"/>
      <c r="WF36" s="38"/>
      <c r="WG36" s="38"/>
      <c r="WH36" s="38"/>
      <c r="WI36" s="38"/>
      <c r="WJ36" s="39"/>
      <c r="WK36" s="38"/>
      <c r="WL36" s="38"/>
      <c r="WM36" s="38"/>
      <c r="WN36" s="38"/>
      <c r="WO36" s="38"/>
      <c r="WP36" s="38"/>
      <c r="WQ36" s="38"/>
      <c r="WR36" s="88"/>
      <c r="WS36" s="30"/>
      <c r="WT36" s="39"/>
      <c r="WU36" s="88"/>
      <c r="WV36" s="38"/>
      <c r="WW36" s="38"/>
      <c r="WX36" s="38"/>
      <c r="WY36" s="38"/>
      <c r="WZ36" s="38"/>
      <c r="XA36" s="38"/>
      <c r="XB36" s="39"/>
      <c r="XC36" s="38"/>
      <c r="XD36" s="38"/>
      <c r="XE36" s="38"/>
      <c r="XF36" s="38"/>
      <c r="XG36" s="38"/>
      <c r="XH36" s="38"/>
      <c r="XI36" s="38"/>
      <c r="XJ36" s="88"/>
      <c r="XK36" s="30"/>
      <c r="XL36" s="39"/>
      <c r="XM36" s="88"/>
      <c r="XN36" s="38"/>
      <c r="XO36" s="38"/>
      <c r="XP36" s="38"/>
      <c r="XQ36" s="38"/>
      <c r="XR36" s="38"/>
      <c r="XS36" s="38"/>
      <c r="XT36" s="39"/>
      <c r="XU36" s="38"/>
      <c r="XV36" s="38"/>
      <c r="XW36" s="38"/>
      <c r="XX36" s="38"/>
      <c r="XY36" s="38"/>
      <c r="XZ36" s="38"/>
      <c r="YA36" s="38"/>
      <c r="YB36" s="88"/>
      <c r="YC36" s="30"/>
      <c r="YD36" s="39"/>
      <c r="YE36" s="88"/>
      <c r="YF36" s="38"/>
      <c r="YG36" s="38"/>
      <c r="YH36" s="38"/>
      <c r="YI36" s="38"/>
      <c r="YJ36" s="38"/>
      <c r="YK36" s="38"/>
      <c r="YL36" s="39"/>
      <c r="YM36" s="38"/>
      <c r="YN36" s="38"/>
      <c r="YO36" s="38"/>
      <c r="YP36" s="38"/>
      <c r="YQ36" s="38"/>
      <c r="YR36" s="38"/>
      <c r="YS36" s="38"/>
      <c r="YT36" s="88"/>
      <c r="YU36" s="30"/>
      <c r="YV36" s="39"/>
      <c r="YW36" s="88"/>
      <c r="YX36" s="38"/>
      <c r="YY36" s="38">
        <v>10750000</v>
      </c>
      <c r="YZ36" s="38">
        <v>4960000</v>
      </c>
      <c r="ZA36" s="38">
        <v>5790000</v>
      </c>
      <c r="ZB36" s="38">
        <v>3919293</v>
      </c>
      <c r="ZC36" s="38"/>
      <c r="ZD36" s="39"/>
      <c r="ZE36" s="38">
        <v>8948659</v>
      </c>
      <c r="ZF36" s="38">
        <v>3919293</v>
      </c>
      <c r="ZG36" s="38"/>
      <c r="ZH36" s="38">
        <v>5029366</v>
      </c>
      <c r="ZI36" s="38">
        <v>56.202449999999999</v>
      </c>
      <c r="ZJ36" s="38"/>
      <c r="ZK36" s="38"/>
      <c r="ZL36" s="88">
        <v>3919293</v>
      </c>
      <c r="ZM36" s="30"/>
      <c r="ZN36" s="39">
        <v>4960000</v>
      </c>
      <c r="ZO36" s="88">
        <v>4960000</v>
      </c>
      <c r="ZP36" s="38"/>
      <c r="ZQ36" s="38">
        <v>16856600</v>
      </c>
      <c r="ZR36" s="38">
        <v>6856600</v>
      </c>
      <c r="ZS36" s="38">
        <v>10000000</v>
      </c>
      <c r="ZT36" s="38">
        <v>6856600</v>
      </c>
      <c r="ZU36" s="38">
        <v>25715.14</v>
      </c>
      <c r="ZV36" s="39"/>
      <c r="ZW36" s="38">
        <v>16856600</v>
      </c>
      <c r="ZX36" s="38">
        <v>6856600</v>
      </c>
      <c r="ZY36" s="38"/>
      <c r="ZZ36" s="38">
        <v>10000000</v>
      </c>
      <c r="AAA36" s="38">
        <v>59.32394</v>
      </c>
      <c r="AAB36" s="38">
        <v>25466.9</v>
      </c>
      <c r="AAC36" s="38">
        <v>248.24</v>
      </c>
      <c r="AAD36" s="88">
        <v>6856600</v>
      </c>
      <c r="AAE36" s="30"/>
      <c r="AAF36" s="39">
        <v>6856600</v>
      </c>
      <c r="AAG36" s="88">
        <v>6856600</v>
      </c>
      <c r="AAH36" s="38"/>
      <c r="AAI36" s="38"/>
      <c r="AAJ36" s="38"/>
      <c r="AAK36" s="38"/>
      <c r="AAL36" s="38"/>
      <c r="AAM36" s="38">
        <v>303884</v>
      </c>
      <c r="AAN36" s="39"/>
      <c r="AAO36" s="38"/>
      <c r="AAP36" s="38"/>
      <c r="AAQ36" s="38"/>
      <c r="AAR36" s="38"/>
      <c r="AAS36" s="38"/>
      <c r="AAT36" s="38">
        <v>303884</v>
      </c>
      <c r="AAU36" s="38"/>
      <c r="AAV36" s="88"/>
      <c r="AAW36" s="30"/>
      <c r="AAX36" s="39"/>
      <c r="AAY36" s="88"/>
      <c r="AAZ36" s="38"/>
      <c r="ABA36" s="38"/>
      <c r="ABB36" s="38"/>
      <c r="ABC36" s="38"/>
      <c r="ABD36" s="38"/>
      <c r="ABE36" s="38"/>
      <c r="ABF36" s="39"/>
      <c r="ABG36" s="38"/>
      <c r="ABH36" s="38"/>
      <c r="ABI36" s="38"/>
      <c r="ABJ36" s="38"/>
      <c r="ABK36" s="38"/>
      <c r="ABL36" s="38"/>
      <c r="ABM36" s="38"/>
      <c r="ABN36" s="88"/>
      <c r="ABO36" s="30"/>
      <c r="ABP36" s="39"/>
      <c r="ABQ36" s="88"/>
      <c r="ABR36" s="38"/>
      <c r="ABS36" s="38"/>
      <c r="ABT36" s="38"/>
      <c r="ABU36" s="38"/>
      <c r="ABV36" s="38"/>
      <c r="ABW36" s="38"/>
      <c r="ABX36" s="39"/>
      <c r="ABY36" s="38"/>
      <c r="ABZ36" s="38"/>
      <c r="ACA36" s="38"/>
      <c r="ACB36" s="38"/>
      <c r="ACC36" s="38"/>
      <c r="ACD36" s="38"/>
      <c r="ACE36" s="38"/>
      <c r="ACF36" s="88"/>
      <c r="ACG36" s="30"/>
      <c r="ACH36" s="39"/>
      <c r="ACI36" s="88"/>
      <c r="ACJ36" s="38"/>
      <c r="ACK36" s="38"/>
      <c r="ACL36" s="38"/>
      <c r="ACM36" s="38"/>
      <c r="ACN36" s="38"/>
      <c r="ACO36" s="38"/>
      <c r="ACP36" s="39"/>
      <c r="ACQ36" s="38"/>
      <c r="ACR36" s="38"/>
      <c r="ACS36" s="38"/>
      <c r="ACT36" s="38"/>
      <c r="ACU36" s="38"/>
      <c r="ACV36" s="38"/>
      <c r="ACW36" s="38"/>
      <c r="ACX36" s="88"/>
      <c r="ACY36" s="30"/>
      <c r="ACZ36" s="39"/>
      <c r="ADA36" s="88"/>
      <c r="ADB36" s="38"/>
      <c r="ADC36" s="38"/>
      <c r="ADD36" s="38"/>
      <c r="ADE36" s="38"/>
      <c r="ADF36" s="38"/>
      <c r="ADG36" s="38"/>
      <c r="ADH36" s="39"/>
      <c r="ADI36" s="38"/>
      <c r="ADJ36" s="38"/>
      <c r="ADK36" s="38"/>
      <c r="ADL36" s="38"/>
      <c r="ADM36" s="38"/>
      <c r="ADN36" s="38"/>
      <c r="ADO36" s="38"/>
      <c r="ADP36" s="88"/>
      <c r="ADQ36" s="30"/>
      <c r="ADR36" s="39"/>
      <c r="ADS36" s="88"/>
      <c r="ADT36" s="38"/>
      <c r="ADU36" s="38"/>
      <c r="ADV36" s="38"/>
      <c r="ADW36" s="38"/>
      <c r="ADX36" s="38"/>
      <c r="ADY36" s="38"/>
      <c r="ADZ36" s="39"/>
      <c r="AEA36" s="38"/>
      <c r="AEB36" s="38"/>
      <c r="AEC36" s="38"/>
      <c r="AED36" s="38"/>
      <c r="AEE36" s="38"/>
      <c r="AEF36" s="38"/>
      <c r="AEG36" s="38"/>
      <c r="AEH36" s="88"/>
      <c r="AEI36" s="30"/>
      <c r="AEJ36" s="39"/>
      <c r="AEK36" s="88"/>
      <c r="AEL36" s="38"/>
      <c r="AEM36" s="38"/>
      <c r="AEN36" s="38"/>
      <c r="AEO36" s="38"/>
      <c r="AEP36" s="38"/>
      <c r="AEQ36" s="38"/>
      <c r="AER36" s="39"/>
      <c r="AES36" s="38"/>
      <c r="AET36" s="38"/>
      <c r="AEU36" s="38"/>
      <c r="AEV36" s="38"/>
      <c r="AEW36" s="38"/>
      <c r="AEX36" s="38"/>
      <c r="AEY36" s="38"/>
      <c r="AEZ36" s="88"/>
      <c r="AFA36" s="30"/>
      <c r="AFB36" s="39"/>
      <c r="AFC36" s="88"/>
      <c r="AFD36" s="38"/>
      <c r="AFE36" s="38"/>
      <c r="AFF36" s="38"/>
      <c r="AFG36" s="38"/>
      <c r="AFH36" s="38"/>
      <c r="AFI36" s="38"/>
      <c r="AFJ36" s="39"/>
      <c r="AFK36" s="38"/>
      <c r="AFL36" s="38"/>
      <c r="AFM36" s="38"/>
      <c r="AFN36" s="38"/>
      <c r="AFO36" s="38"/>
      <c r="AFP36" s="38"/>
      <c r="AFQ36" s="38"/>
      <c r="AFR36" s="88"/>
      <c r="AFS36" s="30"/>
      <c r="AFT36" s="39"/>
      <c r="AFU36" s="88"/>
      <c r="AFV36" s="38"/>
      <c r="AFW36" s="38"/>
      <c r="AFX36" s="38"/>
      <c r="AFY36" s="38"/>
      <c r="AFZ36" s="38"/>
      <c r="AGA36" s="38"/>
      <c r="AGB36" s="39"/>
      <c r="AGC36" s="38"/>
      <c r="AGD36" s="38"/>
      <c r="AGE36" s="38"/>
      <c r="AGF36" s="38"/>
      <c r="AGG36" s="38"/>
      <c r="AGH36" s="38"/>
      <c r="AGI36" s="38"/>
      <c r="AGJ36" s="88"/>
      <c r="AGK36" s="30"/>
      <c r="AGL36" s="39"/>
      <c r="AGM36" s="88"/>
      <c r="AGN36" s="38"/>
      <c r="AGO36" s="38"/>
      <c r="AGP36" s="38"/>
      <c r="AGQ36" s="38"/>
      <c r="AGR36" s="38"/>
      <c r="AGS36" s="38"/>
      <c r="AGT36" s="39"/>
      <c r="AGU36" s="38"/>
      <c r="AGV36" s="38"/>
      <c r="AGW36" s="38"/>
      <c r="AGX36" s="38"/>
      <c r="AGY36" s="38"/>
      <c r="AGZ36" s="38"/>
      <c r="AHA36" s="38"/>
      <c r="AHB36" s="88"/>
      <c r="AHC36" s="30"/>
      <c r="AHD36" s="39"/>
      <c r="AHE36" s="88"/>
      <c r="AHF36" s="38"/>
      <c r="AHG36" s="38"/>
      <c r="AHH36" s="38"/>
      <c r="AHI36" s="38"/>
      <c r="AHJ36" s="38"/>
      <c r="AHK36" s="38"/>
      <c r="AHL36" s="39"/>
      <c r="AHM36" s="38"/>
      <c r="AHN36" s="38"/>
      <c r="AHO36" s="38"/>
      <c r="AHP36" s="38"/>
      <c r="AHQ36" s="38"/>
      <c r="AHR36" s="38"/>
      <c r="AHS36" s="38"/>
      <c r="AHT36" s="88"/>
      <c r="AHU36" s="30"/>
      <c r="AHV36" s="39"/>
      <c r="AHW36" s="88"/>
      <c r="AHX36" s="38"/>
      <c r="AHY36" s="38"/>
      <c r="AHZ36" s="38"/>
      <c r="AIA36" s="38"/>
      <c r="AIB36" s="38"/>
      <c r="AIC36" s="38"/>
      <c r="AID36" s="39"/>
      <c r="AIE36" s="38"/>
      <c r="AIF36" s="38"/>
      <c r="AIG36" s="38"/>
      <c r="AIH36" s="38"/>
      <c r="AII36" s="38"/>
      <c r="AIJ36" s="38"/>
      <c r="AIK36" s="38"/>
      <c r="AIL36" s="88"/>
      <c r="AIM36" s="30"/>
      <c r="AIN36" s="39"/>
      <c r="AIO36" s="88"/>
      <c r="AIP36" s="38"/>
      <c r="AIQ36" s="38"/>
      <c r="AIR36" s="38"/>
      <c r="AIS36" s="38"/>
      <c r="AIT36" s="38"/>
      <c r="AIU36" s="38"/>
      <c r="AIV36" s="39"/>
      <c r="AIW36" s="38"/>
      <c r="AIX36" s="38"/>
      <c r="AIY36" s="38"/>
      <c r="AIZ36" s="38"/>
      <c r="AJA36" s="38"/>
      <c r="AJB36" s="38"/>
      <c r="AJC36" s="38"/>
      <c r="AJD36" s="88"/>
      <c r="AJE36" s="30"/>
      <c r="AJF36" s="39"/>
      <c r="AJG36" s="88"/>
      <c r="AJH36" s="38"/>
      <c r="AJI36" s="38">
        <v>21236000</v>
      </c>
      <c r="AJJ36" s="38">
        <v>19486000</v>
      </c>
      <c r="AJK36" s="38">
        <v>1750000</v>
      </c>
      <c r="AJL36" s="38">
        <v>19486000</v>
      </c>
      <c r="AJM36" s="38"/>
      <c r="AJN36" s="39"/>
      <c r="AJO36" s="38">
        <v>21236000</v>
      </c>
      <c r="AJP36" s="38">
        <v>19486000</v>
      </c>
      <c r="AJQ36" s="38"/>
      <c r="AJR36" s="38">
        <v>1750000</v>
      </c>
      <c r="AJS36" s="38">
        <v>8.2407199999999996</v>
      </c>
      <c r="AJT36" s="38"/>
      <c r="AJU36" s="38"/>
      <c r="AJV36" s="88">
        <v>19486000</v>
      </c>
      <c r="AJW36" s="30"/>
      <c r="AJX36" s="39">
        <v>19486000</v>
      </c>
      <c r="AJY36" s="88">
        <v>19486000</v>
      </c>
      <c r="AJZ36" s="38"/>
      <c r="AKA36" s="38"/>
      <c r="AKB36" s="38"/>
      <c r="AKC36" s="38"/>
      <c r="AKD36" s="38"/>
      <c r="AKE36" s="38"/>
      <c r="AKF36" s="39"/>
      <c r="AKG36" s="38"/>
      <c r="AKH36" s="38"/>
      <c r="AKI36" s="38"/>
      <c r="AKJ36" s="38"/>
      <c r="AKK36" s="38"/>
      <c r="AKL36" s="38"/>
      <c r="AKM36" s="38"/>
      <c r="AKN36" s="88"/>
      <c r="AKO36" s="30"/>
      <c r="AKP36" s="39"/>
      <c r="AKQ36" s="88"/>
      <c r="AKR36" s="38"/>
      <c r="AKS36" s="38"/>
      <c r="AKT36" s="38"/>
      <c r="AKU36" s="38"/>
      <c r="AKV36" s="38"/>
      <c r="AKW36" s="38"/>
      <c r="AKX36" s="39"/>
      <c r="AKY36" s="38"/>
      <c r="AKZ36" s="38"/>
      <c r="ALA36" s="38"/>
      <c r="ALB36" s="38"/>
      <c r="ALC36" s="38"/>
      <c r="ALD36" s="38"/>
      <c r="ALE36" s="38"/>
      <c r="ALF36" s="88"/>
      <c r="ALG36" s="30"/>
      <c r="ALH36" s="39"/>
      <c r="ALI36" s="88"/>
      <c r="ALJ36" s="38"/>
      <c r="ALK36" s="38"/>
      <c r="ALL36" s="38"/>
      <c r="ALM36" s="38"/>
      <c r="ALN36" s="38"/>
      <c r="ALO36" s="38">
        <v>2359</v>
      </c>
      <c r="ALP36" s="39"/>
      <c r="ALQ36" s="38"/>
      <c r="ALR36" s="38"/>
      <c r="ALS36" s="38"/>
      <c r="ALT36" s="38"/>
      <c r="ALU36" s="38"/>
      <c r="ALV36" s="38">
        <v>2359</v>
      </c>
      <c r="ALW36" s="38"/>
      <c r="ALX36" s="88"/>
      <c r="ALY36" s="30"/>
      <c r="ALZ36" s="39"/>
      <c r="AMA36" s="88"/>
      <c r="AMB36" s="38"/>
      <c r="AMC36" s="38">
        <v>639369</v>
      </c>
      <c r="AMD36" s="38">
        <v>607400</v>
      </c>
      <c r="AME36" s="38">
        <v>31969</v>
      </c>
      <c r="AMF36" s="38">
        <v>607400</v>
      </c>
      <c r="AMG36" s="38"/>
      <c r="AMH36" s="39"/>
      <c r="AMI36" s="38">
        <v>639369</v>
      </c>
      <c r="AMJ36" s="38">
        <v>607400</v>
      </c>
      <c r="AMK36" s="38"/>
      <c r="AML36" s="38">
        <v>31969</v>
      </c>
      <c r="AMM36" s="38">
        <v>5.0000900000000001</v>
      </c>
      <c r="AMN36" s="38"/>
      <c r="AMO36" s="38"/>
      <c r="AMP36" s="88">
        <v>607400</v>
      </c>
      <c r="AMQ36" s="30"/>
      <c r="AMR36" s="39">
        <v>607400</v>
      </c>
      <c r="AMS36" s="88">
        <v>607400</v>
      </c>
      <c r="AMT36" s="38"/>
      <c r="AMU36" s="38"/>
      <c r="AMV36" s="38"/>
      <c r="AMW36" s="38"/>
      <c r="AMX36" s="38"/>
      <c r="AMY36" s="38"/>
      <c r="AMZ36" s="39"/>
      <c r="ANA36" s="38"/>
      <c r="ANB36" s="38"/>
      <c r="ANC36" s="38"/>
      <c r="AND36" s="38"/>
      <c r="ANE36" s="38"/>
      <c r="ANF36" s="38"/>
      <c r="ANG36" s="38"/>
      <c r="ANH36" s="88"/>
      <c r="ANI36" s="30"/>
      <c r="ANJ36" s="39"/>
      <c r="ANK36" s="88"/>
    </row>
    <row r="37" spans="1:1051" x14ac:dyDescent="0.25">
      <c r="A37" s="8" t="s">
        <v>67</v>
      </c>
      <c r="B37" s="9" t="s">
        <v>68</v>
      </c>
      <c r="C37" s="13" t="s">
        <v>69</v>
      </c>
      <c r="F37" s="39"/>
      <c r="G37" s="88"/>
      <c r="H37" s="38"/>
      <c r="I37" s="38">
        <v>1000000</v>
      </c>
      <c r="J37" s="38">
        <v>400000</v>
      </c>
      <c r="K37" s="38">
        <v>600000</v>
      </c>
      <c r="L37" s="38">
        <v>400000</v>
      </c>
      <c r="M37" s="38"/>
      <c r="N37" s="39"/>
      <c r="O37" s="38">
        <v>519750.8</v>
      </c>
      <c r="P37" s="38">
        <v>400000</v>
      </c>
      <c r="Q37" s="38"/>
      <c r="R37" s="38">
        <v>119750.8</v>
      </c>
      <c r="S37" s="38">
        <v>23.040040000000001</v>
      </c>
      <c r="T37" s="38"/>
      <c r="U37" s="38"/>
      <c r="V37" s="88">
        <v>400000</v>
      </c>
      <c r="W37" s="30"/>
      <c r="X37" s="39">
        <v>400000</v>
      </c>
      <c r="Y37" s="88">
        <v>400000</v>
      </c>
      <c r="Z37" s="38"/>
      <c r="AA37" s="38">
        <v>3086659</v>
      </c>
      <c r="AB37" s="38">
        <v>2039500</v>
      </c>
      <c r="AC37" s="38">
        <v>1047159</v>
      </c>
      <c r="AD37" s="38">
        <v>2039500</v>
      </c>
      <c r="AE37" s="38"/>
      <c r="AF37" s="39"/>
      <c r="AG37" s="38">
        <v>3086659</v>
      </c>
      <c r="AH37" s="38">
        <v>2039500</v>
      </c>
      <c r="AI37" s="38"/>
      <c r="AJ37" s="38">
        <v>1047159</v>
      </c>
      <c r="AK37" s="38">
        <v>33.925319999999999</v>
      </c>
      <c r="AL37" s="38"/>
      <c r="AM37" s="38"/>
      <c r="AN37" s="88">
        <v>2039500</v>
      </c>
      <c r="AO37" s="30"/>
      <c r="AP37" s="39">
        <v>2039500</v>
      </c>
      <c r="AQ37" s="88">
        <v>2039500</v>
      </c>
      <c r="AR37" s="38"/>
      <c r="AS37" s="38">
        <v>2444000</v>
      </c>
      <c r="AT37" s="38">
        <v>1644000</v>
      </c>
      <c r="AU37" s="38">
        <v>800000</v>
      </c>
      <c r="AV37" s="38">
        <v>1644000</v>
      </c>
      <c r="AW37" s="38"/>
      <c r="AX37" s="39"/>
      <c r="AY37" s="38">
        <v>2044504</v>
      </c>
      <c r="AZ37" s="38">
        <v>1644000</v>
      </c>
      <c r="BA37" s="38"/>
      <c r="BB37" s="38">
        <v>400504</v>
      </c>
      <c r="BC37" s="38">
        <v>19.589300000000001</v>
      </c>
      <c r="BD37" s="38"/>
      <c r="BE37" s="38"/>
      <c r="BF37" s="88">
        <v>1644000</v>
      </c>
      <c r="BG37" s="30"/>
      <c r="BH37" s="39">
        <v>1644000</v>
      </c>
      <c r="BI37" s="88">
        <v>1644000</v>
      </c>
      <c r="BJ37" s="38"/>
      <c r="BK37" s="38">
        <v>2494300</v>
      </c>
      <c r="BL37" s="38">
        <v>624300</v>
      </c>
      <c r="BM37" s="38">
        <v>1870000</v>
      </c>
      <c r="BN37" s="38">
        <v>624300</v>
      </c>
      <c r="BO37" s="38"/>
      <c r="BP37" s="39"/>
      <c r="BQ37" s="38">
        <v>934836.28</v>
      </c>
      <c r="BR37" s="38">
        <v>624300</v>
      </c>
      <c r="BS37" s="38"/>
      <c r="BT37" s="38">
        <v>310536.28000000003</v>
      </c>
      <c r="BU37" s="38">
        <v>33.218249999999998</v>
      </c>
      <c r="BV37" s="38"/>
      <c r="BW37" s="38"/>
      <c r="BX37" s="88">
        <v>624300</v>
      </c>
      <c r="BY37" s="30"/>
      <c r="BZ37" s="39">
        <v>624300</v>
      </c>
      <c r="CA37" s="88">
        <v>624300</v>
      </c>
      <c r="CB37" s="38"/>
      <c r="CC37" s="38">
        <v>297000</v>
      </c>
      <c r="CD37" s="38">
        <v>212000</v>
      </c>
      <c r="CE37" s="38">
        <v>85000</v>
      </c>
      <c r="CF37" s="38">
        <v>212000</v>
      </c>
      <c r="CG37" s="38"/>
      <c r="CH37" s="39"/>
      <c r="CI37" s="38">
        <v>291509</v>
      </c>
      <c r="CJ37" s="38">
        <v>212000</v>
      </c>
      <c r="CK37" s="38"/>
      <c r="CL37" s="38">
        <v>79509</v>
      </c>
      <c r="CM37" s="38">
        <v>27.27497</v>
      </c>
      <c r="CN37" s="38"/>
      <c r="CO37" s="38"/>
      <c r="CP37" s="88">
        <v>212000</v>
      </c>
      <c r="CQ37" s="30"/>
      <c r="CR37" s="39">
        <v>212000</v>
      </c>
      <c r="CS37" s="88">
        <v>212000</v>
      </c>
      <c r="CT37" s="38"/>
      <c r="CU37" s="38">
        <v>924500</v>
      </c>
      <c r="CV37" s="38">
        <v>794500</v>
      </c>
      <c r="CW37" s="38">
        <v>130000</v>
      </c>
      <c r="CX37" s="38">
        <v>794500</v>
      </c>
      <c r="CY37" s="38"/>
      <c r="CZ37" s="39"/>
      <c r="DA37" s="38">
        <v>837524.98</v>
      </c>
      <c r="DB37" s="38">
        <v>794500</v>
      </c>
      <c r="DC37" s="38"/>
      <c r="DD37" s="38">
        <v>43024.98</v>
      </c>
      <c r="DE37" s="38">
        <v>5.1371599999999997</v>
      </c>
      <c r="DF37" s="38"/>
      <c r="DG37" s="38"/>
      <c r="DH37" s="88">
        <v>794500</v>
      </c>
      <c r="DI37" s="30"/>
      <c r="DJ37" s="39">
        <v>794500</v>
      </c>
      <c r="DK37" s="88">
        <v>794500</v>
      </c>
      <c r="DL37" s="38"/>
      <c r="DM37" s="38">
        <v>10836500</v>
      </c>
      <c r="DN37" s="38">
        <v>8021500</v>
      </c>
      <c r="DO37" s="38">
        <v>2815000</v>
      </c>
      <c r="DP37" s="38">
        <v>8021500</v>
      </c>
      <c r="DQ37" s="38"/>
      <c r="DR37" s="39"/>
      <c r="DS37" s="38">
        <v>10836500</v>
      </c>
      <c r="DT37" s="38">
        <v>8021500</v>
      </c>
      <c r="DU37" s="38"/>
      <c r="DV37" s="38">
        <v>2815000</v>
      </c>
      <c r="DW37" s="38">
        <v>25.97702</v>
      </c>
      <c r="DX37" s="38"/>
      <c r="DY37" s="38"/>
      <c r="DZ37" s="88">
        <v>8021500</v>
      </c>
      <c r="EA37" s="30"/>
      <c r="EB37" s="39">
        <v>8021500</v>
      </c>
      <c r="EC37" s="88">
        <v>8021500</v>
      </c>
      <c r="ED37" s="38"/>
      <c r="EE37" s="38">
        <v>3462200</v>
      </c>
      <c r="EF37" s="38">
        <v>2912200</v>
      </c>
      <c r="EG37" s="38">
        <v>550000</v>
      </c>
      <c r="EH37" s="38">
        <v>2630110.5499999998</v>
      </c>
      <c r="EI37" s="38"/>
      <c r="EJ37" s="39"/>
      <c r="EK37" s="38">
        <v>3180110.55</v>
      </c>
      <c r="EL37" s="38">
        <v>2630110.5499999998</v>
      </c>
      <c r="EM37" s="38"/>
      <c r="EN37" s="38">
        <v>550000</v>
      </c>
      <c r="EO37" s="38">
        <v>17.295000000000002</v>
      </c>
      <c r="EP37" s="38"/>
      <c r="EQ37" s="38"/>
      <c r="ER37" s="88">
        <v>2630110.5499999998</v>
      </c>
      <c r="ES37" s="30"/>
      <c r="ET37" s="39">
        <v>2912200</v>
      </c>
      <c r="EU37" s="88">
        <v>2912200</v>
      </c>
      <c r="EV37" s="38"/>
      <c r="EW37" s="38"/>
      <c r="EX37" s="38"/>
      <c r="EY37" s="38"/>
      <c r="EZ37" s="38"/>
      <c r="FA37" s="38"/>
      <c r="FB37" s="39"/>
      <c r="FC37" s="38"/>
      <c r="FD37" s="38"/>
      <c r="FE37" s="38"/>
      <c r="FF37" s="38"/>
      <c r="FG37" s="38"/>
      <c r="FH37" s="38"/>
      <c r="FI37" s="38"/>
      <c r="FJ37" s="88"/>
      <c r="FK37" s="30"/>
      <c r="FL37" s="39"/>
      <c r="FM37" s="88"/>
      <c r="FN37" s="38"/>
      <c r="FO37" s="38"/>
      <c r="FP37" s="38"/>
      <c r="FQ37" s="38"/>
      <c r="FR37" s="38"/>
      <c r="FS37" s="38"/>
      <c r="FT37" s="39"/>
      <c r="FU37" s="38"/>
      <c r="FV37" s="38"/>
      <c r="FW37" s="38"/>
      <c r="FX37" s="38"/>
      <c r="FY37" s="38"/>
      <c r="FZ37" s="38"/>
      <c r="GA37" s="38"/>
      <c r="GB37" s="88"/>
      <c r="GC37" s="30"/>
      <c r="GD37" s="39"/>
      <c r="GE37" s="88"/>
      <c r="GF37" s="38"/>
      <c r="GG37" s="38"/>
      <c r="GH37" s="38"/>
      <c r="GI37" s="38"/>
      <c r="GJ37" s="38"/>
      <c r="GK37" s="38"/>
      <c r="GL37" s="39"/>
      <c r="GM37" s="38"/>
      <c r="GN37" s="38"/>
      <c r="GO37" s="38"/>
      <c r="GP37" s="38"/>
      <c r="GQ37" s="38"/>
      <c r="GR37" s="38"/>
      <c r="GS37" s="38"/>
      <c r="GT37" s="88"/>
      <c r="GU37" s="30"/>
      <c r="GV37" s="39"/>
      <c r="GW37" s="88"/>
      <c r="GX37" s="38"/>
      <c r="GY37" s="38">
        <v>15955100</v>
      </c>
      <c r="GZ37" s="38">
        <v>11167100</v>
      </c>
      <c r="HA37" s="38">
        <v>4788000</v>
      </c>
      <c r="HB37" s="38">
        <v>11167100</v>
      </c>
      <c r="HC37" s="38"/>
      <c r="HD37" s="39"/>
      <c r="HE37" s="38">
        <v>15955100</v>
      </c>
      <c r="HF37" s="38">
        <v>11167100</v>
      </c>
      <c r="HG37" s="38"/>
      <c r="HH37" s="38">
        <v>4788000</v>
      </c>
      <c r="HI37" s="38">
        <v>30.009209999999999</v>
      </c>
      <c r="HJ37" s="38"/>
      <c r="HK37" s="38"/>
      <c r="HL37" s="88">
        <v>11167100</v>
      </c>
      <c r="HM37" s="30"/>
      <c r="HN37" s="39">
        <v>11167100</v>
      </c>
      <c r="HO37" s="88">
        <v>11167100</v>
      </c>
      <c r="HP37" s="38"/>
      <c r="HQ37" s="38"/>
      <c r="HR37" s="38"/>
      <c r="HS37" s="38"/>
      <c r="HT37" s="38"/>
      <c r="HU37" s="38"/>
      <c r="HV37" s="39"/>
      <c r="HW37" s="38"/>
      <c r="HX37" s="38"/>
      <c r="HY37" s="38"/>
      <c r="HZ37" s="38"/>
      <c r="IA37" s="38"/>
      <c r="IB37" s="38"/>
      <c r="IC37" s="38"/>
      <c r="ID37" s="88"/>
      <c r="IE37" s="30"/>
      <c r="IF37" s="39"/>
      <c r="IG37" s="88"/>
      <c r="IH37" s="38"/>
      <c r="II37" s="38">
        <v>395800</v>
      </c>
      <c r="IJ37" s="38">
        <v>132800</v>
      </c>
      <c r="IK37" s="38">
        <v>263000</v>
      </c>
      <c r="IL37" s="38">
        <v>132800</v>
      </c>
      <c r="IM37" s="38"/>
      <c r="IN37" s="39"/>
      <c r="IO37" s="38">
        <v>395800</v>
      </c>
      <c r="IP37" s="38">
        <v>132800</v>
      </c>
      <c r="IQ37" s="38"/>
      <c r="IR37" s="38">
        <v>263000</v>
      </c>
      <c r="IS37" s="38">
        <v>66.447699999999998</v>
      </c>
      <c r="IT37" s="38"/>
      <c r="IU37" s="38"/>
      <c r="IV37" s="88">
        <v>132800</v>
      </c>
      <c r="IW37" s="30"/>
      <c r="IX37" s="39">
        <v>132800</v>
      </c>
      <c r="IY37" s="88">
        <v>132800</v>
      </c>
      <c r="IZ37" s="38"/>
      <c r="JA37" s="38">
        <v>25670000</v>
      </c>
      <c r="JB37" s="38">
        <v>7630000</v>
      </c>
      <c r="JC37" s="38">
        <v>18040000</v>
      </c>
      <c r="JD37" s="38">
        <v>7630000</v>
      </c>
      <c r="JE37" s="38"/>
      <c r="JF37" s="39"/>
      <c r="JG37" s="38">
        <v>25670000</v>
      </c>
      <c r="JH37" s="38">
        <v>7630000</v>
      </c>
      <c r="JI37" s="38"/>
      <c r="JJ37" s="38">
        <v>18040000</v>
      </c>
      <c r="JK37" s="38">
        <v>70.276589999999999</v>
      </c>
      <c r="JL37" s="38"/>
      <c r="JM37" s="38"/>
      <c r="JN37" s="88">
        <v>7630000</v>
      </c>
      <c r="JO37" s="30"/>
      <c r="JP37" s="39">
        <v>7630000</v>
      </c>
      <c r="JQ37" s="88">
        <v>7630000</v>
      </c>
      <c r="JR37" s="38"/>
      <c r="JS37" s="38">
        <v>237190284</v>
      </c>
      <c r="JT37" s="38">
        <v>21935000</v>
      </c>
      <c r="JU37" s="38">
        <v>215255284</v>
      </c>
      <c r="JV37" s="38">
        <v>21935000</v>
      </c>
      <c r="JW37" s="38"/>
      <c r="JX37" s="39"/>
      <c r="JY37" s="38">
        <v>237190283.09</v>
      </c>
      <c r="JZ37" s="38">
        <v>21935000</v>
      </c>
      <c r="KA37" s="38"/>
      <c r="KB37" s="38">
        <v>215255283.09</v>
      </c>
      <c r="KC37" s="38">
        <v>90.75215</v>
      </c>
      <c r="KD37" s="38"/>
      <c r="KE37" s="38"/>
      <c r="KF37" s="88">
        <v>21935000</v>
      </c>
      <c r="KG37" s="30"/>
      <c r="KH37" s="39">
        <v>21935000</v>
      </c>
      <c r="KI37" s="88">
        <v>21935000</v>
      </c>
      <c r="KJ37" s="38"/>
      <c r="KK37" s="38">
        <v>26407200</v>
      </c>
      <c r="KL37" s="38">
        <v>11795200</v>
      </c>
      <c r="KM37" s="38">
        <v>14612000</v>
      </c>
      <c r="KN37" s="38">
        <v>11795200</v>
      </c>
      <c r="KO37" s="38"/>
      <c r="KP37" s="39"/>
      <c r="KQ37" s="38">
        <v>26407200</v>
      </c>
      <c r="KR37" s="38">
        <v>11795200</v>
      </c>
      <c r="KS37" s="38"/>
      <c r="KT37" s="38">
        <v>14612000</v>
      </c>
      <c r="KU37" s="38">
        <v>55.333390000000001</v>
      </c>
      <c r="KV37" s="38"/>
      <c r="KW37" s="38"/>
      <c r="KX37" s="88">
        <v>11795200</v>
      </c>
      <c r="KY37" s="30"/>
      <c r="KZ37" s="39">
        <v>11795200</v>
      </c>
      <c r="LA37" s="88">
        <v>11795200</v>
      </c>
      <c r="LB37" s="38"/>
      <c r="LC37" s="38"/>
      <c r="LD37" s="38"/>
      <c r="LE37" s="38"/>
      <c r="LF37" s="38"/>
      <c r="LG37" s="38"/>
      <c r="LH37" s="39"/>
      <c r="LI37" s="38"/>
      <c r="LJ37" s="38"/>
      <c r="LK37" s="38"/>
      <c r="LL37" s="38"/>
      <c r="LM37" s="38"/>
      <c r="LN37" s="38"/>
      <c r="LO37" s="38"/>
      <c r="LP37" s="88"/>
      <c r="LQ37" s="30"/>
      <c r="LR37" s="39"/>
      <c r="LS37" s="88"/>
      <c r="LT37" s="38"/>
      <c r="LU37" s="38"/>
      <c r="LV37" s="38"/>
      <c r="LW37" s="38"/>
      <c r="LX37" s="38"/>
      <c r="LY37" s="38"/>
      <c r="LZ37" s="39"/>
      <c r="MA37" s="38"/>
      <c r="MB37" s="38"/>
      <c r="MC37" s="38"/>
      <c r="MD37" s="38"/>
      <c r="ME37" s="38"/>
      <c r="MF37" s="38"/>
      <c r="MG37" s="38"/>
      <c r="MH37" s="88"/>
      <c r="MI37" s="30"/>
      <c r="MJ37" s="39"/>
      <c r="MK37" s="88"/>
      <c r="ML37" s="38"/>
      <c r="MM37" s="38">
        <v>622100</v>
      </c>
      <c r="MN37" s="38">
        <v>222100</v>
      </c>
      <c r="MO37" s="38">
        <v>400000</v>
      </c>
      <c r="MP37" s="38">
        <v>222100</v>
      </c>
      <c r="MQ37" s="38"/>
      <c r="MR37" s="39"/>
      <c r="MS37" s="38">
        <v>622100</v>
      </c>
      <c r="MT37" s="38">
        <v>222100</v>
      </c>
      <c r="MU37" s="38"/>
      <c r="MV37" s="38">
        <v>400000</v>
      </c>
      <c r="MW37" s="38">
        <v>64.298339999999996</v>
      </c>
      <c r="MX37" s="38"/>
      <c r="MY37" s="38"/>
      <c r="MZ37" s="88">
        <v>222100</v>
      </c>
      <c r="NA37" s="30"/>
      <c r="NB37" s="39">
        <v>222100</v>
      </c>
      <c r="NC37" s="88">
        <v>222100</v>
      </c>
      <c r="ND37" s="38"/>
      <c r="NE37" s="38"/>
      <c r="NF37" s="38"/>
      <c r="NG37" s="38"/>
      <c r="NH37" s="38"/>
      <c r="NI37" s="38"/>
      <c r="NJ37" s="39"/>
      <c r="NK37" s="38"/>
      <c r="NL37" s="38"/>
      <c r="NM37" s="38"/>
      <c r="NN37" s="38"/>
      <c r="NO37" s="38"/>
      <c r="NP37" s="38"/>
      <c r="NQ37" s="38"/>
      <c r="NR37" s="88"/>
      <c r="NS37" s="30"/>
      <c r="NT37" s="39"/>
      <c r="NU37" s="88"/>
      <c r="NV37" s="38"/>
      <c r="NW37" s="38"/>
      <c r="NX37" s="38"/>
      <c r="NY37" s="38"/>
      <c r="NZ37" s="38"/>
      <c r="OA37" s="38"/>
      <c r="OB37" s="39"/>
      <c r="OC37" s="38"/>
      <c r="OD37" s="38"/>
      <c r="OE37" s="38"/>
      <c r="OF37" s="38"/>
      <c r="OG37" s="38"/>
      <c r="OH37" s="38"/>
      <c r="OI37" s="38"/>
      <c r="OJ37" s="88"/>
      <c r="OK37" s="30"/>
      <c r="OL37" s="39"/>
      <c r="OM37" s="88"/>
      <c r="ON37" s="38"/>
      <c r="OO37" s="38"/>
      <c r="OP37" s="38"/>
      <c r="OQ37" s="38"/>
      <c r="OR37" s="38"/>
      <c r="OS37" s="38"/>
      <c r="OT37" s="39"/>
      <c r="OU37" s="38"/>
      <c r="OV37" s="38"/>
      <c r="OW37" s="38"/>
      <c r="OX37" s="38"/>
      <c r="OY37" s="38"/>
      <c r="OZ37" s="38"/>
      <c r="PA37" s="38"/>
      <c r="PB37" s="88"/>
      <c r="PC37" s="30"/>
      <c r="PD37" s="39"/>
      <c r="PE37" s="88"/>
      <c r="PF37" s="38"/>
      <c r="PG37" s="38">
        <v>18796900</v>
      </c>
      <c r="PH37" s="38">
        <v>11796900</v>
      </c>
      <c r="PI37" s="38">
        <v>7000000</v>
      </c>
      <c r="PJ37" s="38">
        <v>11796900</v>
      </c>
      <c r="PK37" s="38"/>
      <c r="PL37" s="39"/>
      <c r="PM37" s="38">
        <v>18796900</v>
      </c>
      <c r="PN37" s="38">
        <v>11796900</v>
      </c>
      <c r="PO37" s="38"/>
      <c r="PP37" s="38">
        <v>7000000</v>
      </c>
      <c r="PQ37" s="38">
        <v>37.240180000000002</v>
      </c>
      <c r="PR37" s="38"/>
      <c r="PS37" s="38"/>
      <c r="PT37" s="88">
        <v>11796900</v>
      </c>
      <c r="PU37" s="30"/>
      <c r="PV37" s="39">
        <v>11796900</v>
      </c>
      <c r="PW37" s="88">
        <v>11796900</v>
      </c>
      <c r="PX37" s="38"/>
      <c r="PY37" s="38"/>
      <c r="PZ37" s="38"/>
      <c r="QA37" s="38"/>
      <c r="QB37" s="38"/>
      <c r="QC37" s="38"/>
      <c r="QD37" s="39"/>
      <c r="QE37" s="38"/>
      <c r="QF37" s="38"/>
      <c r="QG37" s="38"/>
      <c r="QH37" s="38"/>
      <c r="QI37" s="38"/>
      <c r="QJ37" s="38"/>
      <c r="QK37" s="38"/>
      <c r="QL37" s="88"/>
      <c r="QM37" s="30"/>
      <c r="QN37" s="39"/>
      <c r="QO37" s="88"/>
      <c r="QP37" s="38"/>
      <c r="QQ37" s="38">
        <v>17308900</v>
      </c>
      <c r="QR37" s="38">
        <v>9428900</v>
      </c>
      <c r="QS37" s="38">
        <v>7880000</v>
      </c>
      <c r="QT37" s="38">
        <v>9428900</v>
      </c>
      <c r="QU37" s="38"/>
      <c r="QV37" s="39"/>
      <c r="QW37" s="38">
        <v>17308900</v>
      </c>
      <c r="QX37" s="38">
        <v>9428900</v>
      </c>
      <c r="QY37" s="38"/>
      <c r="QZ37" s="38">
        <v>7880000</v>
      </c>
      <c r="RA37" s="38">
        <v>45.525709999999997</v>
      </c>
      <c r="RB37" s="38"/>
      <c r="RC37" s="38"/>
      <c r="RD37" s="88">
        <v>9428900</v>
      </c>
      <c r="RE37" s="30"/>
      <c r="RF37" s="39">
        <v>9428900</v>
      </c>
      <c r="RG37" s="88">
        <v>9428900</v>
      </c>
      <c r="RH37" s="38"/>
      <c r="RI37" s="38"/>
      <c r="RJ37" s="38"/>
      <c r="RK37" s="38"/>
      <c r="RL37" s="38"/>
      <c r="RM37" s="38"/>
      <c r="RN37" s="39"/>
      <c r="RO37" s="38"/>
      <c r="RP37" s="38"/>
      <c r="RQ37" s="38"/>
      <c r="RR37" s="38"/>
      <c r="RS37" s="38"/>
      <c r="RT37" s="38"/>
      <c r="RU37" s="38"/>
      <c r="RV37" s="88"/>
      <c r="RW37" s="30"/>
      <c r="RX37" s="39">
        <v>0</v>
      </c>
      <c r="RY37" s="88"/>
      <c r="RZ37" s="38"/>
      <c r="SA37" s="38">
        <v>3792300</v>
      </c>
      <c r="SB37" s="38">
        <v>842300</v>
      </c>
      <c r="SC37" s="38">
        <v>2950000</v>
      </c>
      <c r="SD37" s="38">
        <v>842300</v>
      </c>
      <c r="SE37" s="38"/>
      <c r="SF37" s="39"/>
      <c r="SG37" s="38">
        <v>3339596.8</v>
      </c>
      <c r="SH37" s="38">
        <v>842300</v>
      </c>
      <c r="SI37" s="38"/>
      <c r="SJ37" s="38">
        <v>2497296.7999999998</v>
      </c>
      <c r="SK37" s="38">
        <v>74.778390000000002</v>
      </c>
      <c r="SL37" s="38"/>
      <c r="SM37" s="38"/>
      <c r="SN37" s="88">
        <v>842300</v>
      </c>
      <c r="SO37" s="30"/>
      <c r="SP37" s="39">
        <v>842300</v>
      </c>
      <c r="SQ37" s="88">
        <v>842300</v>
      </c>
      <c r="SR37" s="38"/>
      <c r="SS37" s="38"/>
      <c r="ST37" s="38"/>
      <c r="SU37" s="38"/>
      <c r="SV37" s="38"/>
      <c r="SW37" s="38"/>
      <c r="SX37" s="39"/>
      <c r="SY37" s="38"/>
      <c r="SZ37" s="38"/>
      <c r="TA37" s="38"/>
      <c r="TB37" s="38"/>
      <c r="TC37" s="38"/>
      <c r="TD37" s="38"/>
      <c r="TE37" s="38"/>
      <c r="TF37" s="88"/>
      <c r="TG37" s="30"/>
      <c r="TH37" s="39"/>
      <c r="TI37" s="88"/>
      <c r="TJ37" s="38"/>
      <c r="TK37" s="38"/>
      <c r="TL37" s="38"/>
      <c r="TM37" s="38"/>
      <c r="TN37" s="38"/>
      <c r="TO37" s="38"/>
      <c r="TP37" s="39"/>
      <c r="TQ37" s="38"/>
      <c r="TR37" s="38"/>
      <c r="TS37" s="38"/>
      <c r="TT37" s="38"/>
      <c r="TU37" s="38"/>
      <c r="TV37" s="38"/>
      <c r="TW37" s="38"/>
      <c r="TX37" s="88"/>
      <c r="TY37" s="30"/>
      <c r="TZ37" s="39"/>
      <c r="UA37" s="88"/>
      <c r="UB37" s="38"/>
      <c r="UC37" s="38"/>
      <c r="UD37" s="38"/>
      <c r="UE37" s="38"/>
      <c r="UF37" s="38"/>
      <c r="UG37" s="38"/>
      <c r="UH37" s="39"/>
      <c r="UI37" s="38"/>
      <c r="UJ37" s="38"/>
      <c r="UK37" s="38"/>
      <c r="UL37" s="38"/>
      <c r="UM37" s="38"/>
      <c r="UN37" s="38"/>
      <c r="UO37" s="38"/>
      <c r="UP37" s="88"/>
      <c r="UQ37" s="30"/>
      <c r="UR37" s="39"/>
      <c r="US37" s="88"/>
      <c r="UT37" s="38"/>
      <c r="UU37" s="38"/>
      <c r="UV37" s="38"/>
      <c r="UW37" s="38"/>
      <c r="UX37" s="38"/>
      <c r="UY37" s="38"/>
      <c r="UZ37" s="39"/>
      <c r="VA37" s="38"/>
      <c r="VB37" s="38"/>
      <c r="VC37" s="38"/>
      <c r="VD37" s="38"/>
      <c r="VE37" s="38"/>
      <c r="VF37" s="38"/>
      <c r="VG37" s="38"/>
      <c r="VH37" s="88"/>
      <c r="VI37" s="30"/>
      <c r="VJ37" s="39"/>
      <c r="VK37" s="88"/>
      <c r="VL37" s="38"/>
      <c r="VM37" s="38"/>
      <c r="VN37" s="38"/>
      <c r="VO37" s="38"/>
      <c r="VP37" s="38"/>
      <c r="VQ37" s="38"/>
      <c r="VR37" s="39"/>
      <c r="VS37" s="38"/>
      <c r="VT37" s="38"/>
      <c r="VU37" s="38"/>
      <c r="VV37" s="38"/>
      <c r="VW37" s="38"/>
      <c r="VX37" s="38"/>
      <c r="VY37" s="38"/>
      <c r="VZ37" s="88"/>
      <c r="WA37" s="30"/>
      <c r="WB37" s="39"/>
      <c r="WC37" s="88"/>
      <c r="WD37" s="38"/>
      <c r="WE37" s="38"/>
      <c r="WF37" s="38"/>
      <c r="WG37" s="38"/>
      <c r="WH37" s="38"/>
      <c r="WI37" s="38"/>
      <c r="WJ37" s="39"/>
      <c r="WK37" s="38"/>
      <c r="WL37" s="38"/>
      <c r="WM37" s="38"/>
      <c r="WN37" s="38"/>
      <c r="WO37" s="38"/>
      <c r="WP37" s="38"/>
      <c r="WQ37" s="38"/>
      <c r="WR37" s="88"/>
      <c r="WS37" s="30"/>
      <c r="WT37" s="39"/>
      <c r="WU37" s="88"/>
      <c r="WV37" s="38"/>
      <c r="WW37" s="38">
        <v>46135000</v>
      </c>
      <c r="WX37" s="38">
        <v>43200000</v>
      </c>
      <c r="WY37" s="38">
        <v>2935000</v>
      </c>
      <c r="WZ37" s="38">
        <v>43000000</v>
      </c>
      <c r="XA37" s="38"/>
      <c r="XB37" s="39"/>
      <c r="XC37" s="38">
        <v>45935000</v>
      </c>
      <c r="XD37" s="38">
        <v>43000000</v>
      </c>
      <c r="XE37" s="38"/>
      <c r="XF37" s="38">
        <v>2935000</v>
      </c>
      <c r="XG37" s="38">
        <v>6.3894599999999997</v>
      </c>
      <c r="XH37" s="38"/>
      <c r="XI37" s="38"/>
      <c r="XJ37" s="88">
        <v>43000000</v>
      </c>
      <c r="XK37" s="30"/>
      <c r="XL37" s="39">
        <v>43200000</v>
      </c>
      <c r="XM37" s="88">
        <v>43200000</v>
      </c>
      <c r="XN37" s="38"/>
      <c r="XO37" s="38"/>
      <c r="XP37" s="38"/>
      <c r="XQ37" s="38"/>
      <c r="XR37" s="38"/>
      <c r="XS37" s="38"/>
      <c r="XT37" s="39"/>
      <c r="XU37" s="38"/>
      <c r="XV37" s="38"/>
      <c r="XW37" s="38"/>
      <c r="XX37" s="38"/>
      <c r="XY37" s="38"/>
      <c r="XZ37" s="38"/>
      <c r="YA37" s="38"/>
      <c r="YB37" s="88"/>
      <c r="YC37" s="30"/>
      <c r="YD37" s="39"/>
      <c r="YE37" s="88"/>
      <c r="YF37" s="38"/>
      <c r="YG37" s="38"/>
      <c r="YH37" s="38"/>
      <c r="YI37" s="38"/>
      <c r="YJ37" s="38"/>
      <c r="YK37" s="38"/>
      <c r="YL37" s="39"/>
      <c r="YM37" s="38"/>
      <c r="YN37" s="38"/>
      <c r="YO37" s="38"/>
      <c r="YP37" s="38"/>
      <c r="YQ37" s="38"/>
      <c r="YR37" s="38"/>
      <c r="YS37" s="38"/>
      <c r="YT37" s="88"/>
      <c r="YU37" s="30"/>
      <c r="YV37" s="39"/>
      <c r="YW37" s="88"/>
      <c r="YX37" s="38"/>
      <c r="YY37" s="38"/>
      <c r="YZ37" s="38"/>
      <c r="ZA37" s="38"/>
      <c r="ZB37" s="38"/>
      <c r="ZC37" s="38"/>
      <c r="ZD37" s="39"/>
      <c r="ZE37" s="38"/>
      <c r="ZF37" s="38"/>
      <c r="ZG37" s="38"/>
      <c r="ZH37" s="38"/>
      <c r="ZI37" s="38"/>
      <c r="ZJ37" s="38"/>
      <c r="ZK37" s="38"/>
      <c r="ZL37" s="88"/>
      <c r="ZM37" s="30"/>
      <c r="ZN37" s="39"/>
      <c r="ZO37" s="88"/>
      <c r="ZP37" s="38"/>
      <c r="ZQ37" s="38">
        <v>73733500</v>
      </c>
      <c r="ZR37" s="38">
        <v>30333500</v>
      </c>
      <c r="ZS37" s="38">
        <v>43400000</v>
      </c>
      <c r="ZT37" s="38">
        <v>30333500</v>
      </c>
      <c r="ZU37" s="38">
        <v>0</v>
      </c>
      <c r="ZV37" s="39"/>
      <c r="ZW37" s="38">
        <v>73733500</v>
      </c>
      <c r="ZX37" s="38">
        <v>30333500</v>
      </c>
      <c r="ZY37" s="38"/>
      <c r="ZZ37" s="38">
        <v>43400000</v>
      </c>
      <c r="AAA37" s="38">
        <v>58.86063</v>
      </c>
      <c r="AAB37" s="38">
        <v>0</v>
      </c>
      <c r="AAC37" s="38"/>
      <c r="AAD37" s="88">
        <v>30333500</v>
      </c>
      <c r="AAE37" s="30"/>
      <c r="AAF37" s="39">
        <v>30333500</v>
      </c>
      <c r="AAG37" s="88">
        <v>30333500</v>
      </c>
      <c r="AAH37" s="38"/>
      <c r="AAI37" s="38"/>
      <c r="AAJ37" s="38"/>
      <c r="AAK37" s="38"/>
      <c r="AAL37" s="38"/>
      <c r="AAM37" s="38">
        <v>440723.54</v>
      </c>
      <c r="AAN37" s="39"/>
      <c r="AAO37" s="38"/>
      <c r="AAP37" s="38"/>
      <c r="AAQ37" s="38"/>
      <c r="AAR37" s="38"/>
      <c r="AAS37" s="38"/>
      <c r="AAT37" s="38">
        <v>440723.54</v>
      </c>
      <c r="AAU37" s="38"/>
      <c r="AAV37" s="88"/>
      <c r="AAW37" s="30"/>
      <c r="AAX37" s="39"/>
      <c r="AAY37" s="88"/>
      <c r="AAZ37" s="38"/>
      <c r="ABA37" s="38">
        <v>27703000</v>
      </c>
      <c r="ABB37" s="38">
        <v>17254000</v>
      </c>
      <c r="ABC37" s="38">
        <v>10449000</v>
      </c>
      <c r="ABD37" s="38">
        <v>17254000</v>
      </c>
      <c r="ABE37" s="38"/>
      <c r="ABF37" s="39"/>
      <c r="ABG37" s="38">
        <v>27703000</v>
      </c>
      <c r="ABH37" s="38">
        <v>17254000</v>
      </c>
      <c r="ABI37" s="38"/>
      <c r="ABJ37" s="38">
        <v>10449000</v>
      </c>
      <c r="ABK37" s="38">
        <v>37.717939999999999</v>
      </c>
      <c r="ABL37" s="38"/>
      <c r="ABM37" s="38"/>
      <c r="ABN37" s="88">
        <v>17254000</v>
      </c>
      <c r="ABO37" s="30"/>
      <c r="ABP37" s="39">
        <v>17254000</v>
      </c>
      <c r="ABQ37" s="88">
        <v>17254000</v>
      </c>
      <c r="ABR37" s="38"/>
      <c r="ABS37" s="38"/>
      <c r="ABT37" s="38"/>
      <c r="ABU37" s="38"/>
      <c r="ABV37" s="38"/>
      <c r="ABW37" s="38"/>
      <c r="ABX37" s="39"/>
      <c r="ABY37" s="38"/>
      <c r="ABZ37" s="38"/>
      <c r="ACA37" s="38"/>
      <c r="ACB37" s="38"/>
      <c r="ACC37" s="38"/>
      <c r="ACD37" s="38"/>
      <c r="ACE37" s="38"/>
      <c r="ACF37" s="88"/>
      <c r="ACG37" s="30"/>
      <c r="ACH37" s="39"/>
      <c r="ACI37" s="88"/>
      <c r="ACJ37" s="38"/>
      <c r="ACK37" s="38">
        <v>8223100</v>
      </c>
      <c r="ACL37" s="38">
        <v>3950000</v>
      </c>
      <c r="ACM37" s="38">
        <v>4273100</v>
      </c>
      <c r="ACN37" s="38">
        <v>3950000</v>
      </c>
      <c r="ACO37" s="38"/>
      <c r="ACP37" s="39"/>
      <c r="ACQ37" s="38">
        <v>8223100</v>
      </c>
      <c r="ACR37" s="38">
        <v>3950000</v>
      </c>
      <c r="ACS37" s="38"/>
      <c r="ACT37" s="38">
        <v>4273100</v>
      </c>
      <c r="ACU37" s="38">
        <v>51.964590000000001</v>
      </c>
      <c r="ACV37" s="38"/>
      <c r="ACW37" s="38"/>
      <c r="ACX37" s="88">
        <v>3950000</v>
      </c>
      <c r="ACY37" s="30"/>
      <c r="ACZ37" s="39">
        <v>3950000</v>
      </c>
      <c r="ADA37" s="88">
        <v>3950000</v>
      </c>
      <c r="ADB37" s="38"/>
      <c r="ADC37" s="38"/>
      <c r="ADD37" s="38"/>
      <c r="ADE37" s="38"/>
      <c r="ADF37" s="38"/>
      <c r="ADG37" s="38"/>
      <c r="ADH37" s="39"/>
      <c r="ADI37" s="38"/>
      <c r="ADJ37" s="38"/>
      <c r="ADK37" s="38"/>
      <c r="ADL37" s="38"/>
      <c r="ADM37" s="38"/>
      <c r="ADN37" s="38"/>
      <c r="ADO37" s="38"/>
      <c r="ADP37" s="88"/>
      <c r="ADQ37" s="30"/>
      <c r="ADR37" s="39"/>
      <c r="ADS37" s="88"/>
      <c r="ADT37" s="38"/>
      <c r="ADU37" s="38"/>
      <c r="ADV37" s="38"/>
      <c r="ADW37" s="38"/>
      <c r="ADX37" s="38"/>
      <c r="ADY37" s="38"/>
      <c r="ADZ37" s="39"/>
      <c r="AEA37" s="38"/>
      <c r="AEB37" s="38"/>
      <c r="AEC37" s="38"/>
      <c r="AED37" s="38"/>
      <c r="AEE37" s="38"/>
      <c r="AEF37" s="38"/>
      <c r="AEG37" s="38"/>
      <c r="AEH37" s="88"/>
      <c r="AEI37" s="30"/>
      <c r="AEJ37" s="39"/>
      <c r="AEK37" s="88"/>
      <c r="AEL37" s="38"/>
      <c r="AEM37" s="38"/>
      <c r="AEN37" s="38"/>
      <c r="AEO37" s="38"/>
      <c r="AEP37" s="38"/>
      <c r="AEQ37" s="38"/>
      <c r="AER37" s="39"/>
      <c r="AES37" s="38"/>
      <c r="AET37" s="38"/>
      <c r="AEU37" s="38"/>
      <c r="AEV37" s="38"/>
      <c r="AEW37" s="38"/>
      <c r="AEX37" s="38"/>
      <c r="AEY37" s="38"/>
      <c r="AEZ37" s="88"/>
      <c r="AFA37" s="30"/>
      <c r="AFB37" s="39"/>
      <c r="AFC37" s="88"/>
      <c r="AFD37" s="38"/>
      <c r="AFE37" s="38">
        <v>11040000</v>
      </c>
      <c r="AFF37" s="38">
        <v>1540000</v>
      </c>
      <c r="AFG37" s="38">
        <v>9500000</v>
      </c>
      <c r="AFH37" s="38">
        <v>1540000</v>
      </c>
      <c r="AFI37" s="38"/>
      <c r="AFJ37" s="39"/>
      <c r="AFK37" s="38">
        <v>10718906.609999999</v>
      </c>
      <c r="AFL37" s="38">
        <v>1540000</v>
      </c>
      <c r="AFM37" s="38"/>
      <c r="AFN37" s="38">
        <v>9178906.6099999994</v>
      </c>
      <c r="AFO37" s="38">
        <v>85.632859999999994</v>
      </c>
      <c r="AFP37" s="38"/>
      <c r="AFQ37" s="38"/>
      <c r="AFR37" s="88">
        <v>1540000</v>
      </c>
      <c r="AFS37" s="30"/>
      <c r="AFT37" s="39">
        <v>1540000</v>
      </c>
      <c r="AFU37" s="88">
        <v>1540000</v>
      </c>
      <c r="AFV37" s="38"/>
      <c r="AFW37" s="38"/>
      <c r="AFX37" s="38"/>
      <c r="AFY37" s="38"/>
      <c r="AFZ37" s="38"/>
      <c r="AGA37" s="38"/>
      <c r="AGB37" s="39"/>
      <c r="AGC37" s="38"/>
      <c r="AGD37" s="38"/>
      <c r="AGE37" s="38"/>
      <c r="AGF37" s="38"/>
      <c r="AGG37" s="38"/>
      <c r="AGH37" s="38"/>
      <c r="AGI37" s="38"/>
      <c r="AGJ37" s="88"/>
      <c r="AGK37" s="30"/>
      <c r="AGL37" s="39"/>
      <c r="AGM37" s="88"/>
      <c r="AGN37" s="38"/>
      <c r="AGO37" s="38">
        <v>12744100</v>
      </c>
      <c r="AGP37" s="38">
        <v>2188000</v>
      </c>
      <c r="AGQ37" s="38">
        <v>10556100</v>
      </c>
      <c r="AGR37" s="38">
        <v>2188000</v>
      </c>
      <c r="AGS37" s="38"/>
      <c r="AGT37" s="39"/>
      <c r="AGU37" s="38">
        <v>12534689.869999999</v>
      </c>
      <c r="AGV37" s="38">
        <v>2188000</v>
      </c>
      <c r="AGW37" s="38"/>
      <c r="AGX37" s="38">
        <v>10346689.869999999</v>
      </c>
      <c r="AGY37" s="38">
        <v>82.544439999999994</v>
      </c>
      <c r="AGZ37" s="38"/>
      <c r="AHA37" s="38"/>
      <c r="AHB37" s="88">
        <v>2188000</v>
      </c>
      <c r="AHC37" s="30"/>
      <c r="AHD37" s="39">
        <v>2188000</v>
      </c>
      <c r="AHE37" s="88">
        <v>2188000</v>
      </c>
      <c r="AHF37" s="38"/>
      <c r="AHG37" s="38"/>
      <c r="AHH37" s="38"/>
      <c r="AHI37" s="38"/>
      <c r="AHJ37" s="38"/>
      <c r="AHK37" s="38"/>
      <c r="AHL37" s="39"/>
      <c r="AHM37" s="38"/>
      <c r="AHN37" s="38"/>
      <c r="AHO37" s="38"/>
      <c r="AHP37" s="38"/>
      <c r="AHQ37" s="38"/>
      <c r="AHR37" s="38"/>
      <c r="AHS37" s="38"/>
      <c r="AHT37" s="88"/>
      <c r="AHU37" s="30"/>
      <c r="AHV37" s="39"/>
      <c r="AHW37" s="88"/>
      <c r="AHX37" s="38"/>
      <c r="AHY37" s="38">
        <v>2952100</v>
      </c>
      <c r="AHZ37" s="38">
        <v>1297100</v>
      </c>
      <c r="AIA37" s="38">
        <v>1655000</v>
      </c>
      <c r="AIB37" s="38">
        <v>1297100</v>
      </c>
      <c r="AIC37" s="38"/>
      <c r="AID37" s="39"/>
      <c r="AIE37" s="38">
        <v>2952100</v>
      </c>
      <c r="AIF37" s="38">
        <v>1297100</v>
      </c>
      <c r="AIG37" s="38"/>
      <c r="AIH37" s="38">
        <v>1655000</v>
      </c>
      <c r="AII37" s="38">
        <v>56.061790000000002</v>
      </c>
      <c r="AIJ37" s="38"/>
      <c r="AIK37" s="38"/>
      <c r="AIL37" s="88">
        <v>1297100</v>
      </c>
      <c r="AIM37" s="30"/>
      <c r="AIN37" s="39">
        <v>1297100</v>
      </c>
      <c r="AIO37" s="88">
        <v>1297100</v>
      </c>
      <c r="AIP37" s="38"/>
      <c r="AIQ37" s="38"/>
      <c r="AIR37" s="38"/>
      <c r="AIS37" s="38"/>
      <c r="AIT37" s="38"/>
      <c r="AIU37" s="38"/>
      <c r="AIV37" s="39"/>
      <c r="AIW37" s="38"/>
      <c r="AIX37" s="38"/>
      <c r="AIY37" s="38"/>
      <c r="AIZ37" s="38"/>
      <c r="AJA37" s="38"/>
      <c r="AJB37" s="38"/>
      <c r="AJC37" s="38"/>
      <c r="AJD37" s="88"/>
      <c r="AJE37" s="30"/>
      <c r="AJF37" s="39"/>
      <c r="AJG37" s="88"/>
      <c r="AJH37" s="38"/>
      <c r="AJI37" s="38">
        <v>10057000</v>
      </c>
      <c r="AJJ37" s="38">
        <v>7291000</v>
      </c>
      <c r="AJK37" s="38">
        <v>2766000</v>
      </c>
      <c r="AJL37" s="38">
        <v>7291000</v>
      </c>
      <c r="AJM37" s="38"/>
      <c r="AJN37" s="39"/>
      <c r="AJO37" s="38">
        <v>10057000</v>
      </c>
      <c r="AJP37" s="38">
        <v>7291000</v>
      </c>
      <c r="AJQ37" s="38"/>
      <c r="AJR37" s="38">
        <v>2766000</v>
      </c>
      <c r="AJS37" s="38">
        <v>27.503229999999999</v>
      </c>
      <c r="AJT37" s="38"/>
      <c r="AJU37" s="38"/>
      <c r="AJV37" s="88">
        <v>7291000</v>
      </c>
      <c r="AJW37" s="30"/>
      <c r="AJX37" s="39">
        <v>7291000</v>
      </c>
      <c r="AJY37" s="88">
        <v>7291000</v>
      </c>
      <c r="AJZ37" s="38"/>
      <c r="AKA37" s="38">
        <v>23377000</v>
      </c>
      <c r="AKB37" s="38">
        <v>11159000</v>
      </c>
      <c r="AKC37" s="38">
        <v>12218000</v>
      </c>
      <c r="AKD37" s="38">
        <v>11159000</v>
      </c>
      <c r="AKE37" s="38"/>
      <c r="AKF37" s="39"/>
      <c r="AKG37" s="38">
        <v>23377000</v>
      </c>
      <c r="AKH37" s="38">
        <v>11159000</v>
      </c>
      <c r="AKI37" s="38"/>
      <c r="AKJ37" s="38">
        <v>12218000</v>
      </c>
      <c r="AKK37" s="38">
        <v>52.265050000000002</v>
      </c>
      <c r="AKL37" s="38"/>
      <c r="AKM37" s="38"/>
      <c r="AKN37" s="88">
        <v>11159000</v>
      </c>
      <c r="AKO37" s="30"/>
      <c r="AKP37" s="39">
        <v>11159000</v>
      </c>
      <c r="AKQ37" s="88">
        <v>11159000</v>
      </c>
      <c r="AKR37" s="38"/>
      <c r="AKS37" s="38">
        <v>2341000</v>
      </c>
      <c r="AKT37" s="38">
        <v>1341000</v>
      </c>
      <c r="AKU37" s="38">
        <v>1000000</v>
      </c>
      <c r="AKV37" s="38">
        <v>1341000</v>
      </c>
      <c r="AKW37" s="38"/>
      <c r="AKX37" s="39"/>
      <c r="AKY37" s="38">
        <v>2341000</v>
      </c>
      <c r="AKZ37" s="38">
        <v>1341000</v>
      </c>
      <c r="ALA37" s="38"/>
      <c r="ALB37" s="38">
        <v>1000000</v>
      </c>
      <c r="ALC37" s="38">
        <v>42.716790000000003</v>
      </c>
      <c r="ALD37" s="38"/>
      <c r="ALE37" s="38"/>
      <c r="ALF37" s="88">
        <v>1341000</v>
      </c>
      <c r="ALG37" s="30"/>
      <c r="ALH37" s="39">
        <v>1341000</v>
      </c>
      <c r="ALI37" s="88">
        <v>1341000</v>
      </c>
      <c r="ALJ37" s="38"/>
      <c r="ALK37" s="38"/>
      <c r="ALL37" s="38"/>
      <c r="ALM37" s="38"/>
      <c r="ALN37" s="38"/>
      <c r="ALO37" s="38"/>
      <c r="ALP37" s="39"/>
      <c r="ALQ37" s="38"/>
      <c r="ALR37" s="38"/>
      <c r="ALS37" s="38"/>
      <c r="ALT37" s="38"/>
      <c r="ALU37" s="38"/>
      <c r="ALV37" s="38"/>
      <c r="ALW37" s="38"/>
      <c r="ALX37" s="88"/>
      <c r="ALY37" s="30"/>
      <c r="ALZ37" s="39"/>
      <c r="AMA37" s="88"/>
      <c r="AMB37" s="38"/>
      <c r="AMC37" s="38">
        <v>370300</v>
      </c>
      <c r="AMD37" s="38">
        <v>250300</v>
      </c>
      <c r="AME37" s="38">
        <v>120000</v>
      </c>
      <c r="AMF37" s="38">
        <v>250300</v>
      </c>
      <c r="AMG37" s="38"/>
      <c r="AMH37" s="39"/>
      <c r="AMI37" s="38">
        <v>370300</v>
      </c>
      <c r="AMJ37" s="38">
        <v>250300</v>
      </c>
      <c r="AMK37" s="38"/>
      <c r="AML37" s="38">
        <v>120000</v>
      </c>
      <c r="AMM37" s="38">
        <v>32.40616</v>
      </c>
      <c r="AMN37" s="38"/>
      <c r="AMO37" s="38"/>
      <c r="AMP37" s="88">
        <v>250300</v>
      </c>
      <c r="AMQ37" s="30"/>
      <c r="AMR37" s="39">
        <v>250300</v>
      </c>
      <c r="AMS37" s="88">
        <v>250300</v>
      </c>
      <c r="AMT37" s="38"/>
      <c r="AMU37" s="38"/>
      <c r="AMV37" s="38"/>
      <c r="AMW37" s="38"/>
      <c r="AMX37" s="38"/>
      <c r="AMY37" s="38"/>
      <c r="AMZ37" s="39"/>
      <c r="ANA37" s="38"/>
      <c r="ANB37" s="38"/>
      <c r="ANC37" s="38"/>
      <c r="AND37" s="38"/>
      <c r="ANE37" s="38"/>
      <c r="ANF37" s="38"/>
      <c r="ANG37" s="38"/>
      <c r="ANH37" s="88"/>
      <c r="ANI37" s="30"/>
      <c r="ANJ37" s="39"/>
      <c r="ANK37" s="88"/>
    </row>
    <row r="38" spans="1:1051" x14ac:dyDescent="0.25">
      <c r="A38" s="8" t="s">
        <v>70</v>
      </c>
      <c r="B38" s="11" t="s">
        <v>71</v>
      </c>
      <c r="C38" s="13" t="s">
        <v>72</v>
      </c>
      <c r="F38" s="39"/>
      <c r="G38" s="88"/>
      <c r="H38" s="38"/>
      <c r="I38" s="38"/>
      <c r="J38" s="38"/>
      <c r="K38" s="38"/>
      <c r="L38" s="38"/>
      <c r="M38" s="38"/>
      <c r="N38" s="39"/>
      <c r="O38" s="38"/>
      <c r="P38" s="38"/>
      <c r="Q38" s="38"/>
      <c r="R38" s="38"/>
      <c r="S38" s="38"/>
      <c r="T38" s="38"/>
      <c r="U38" s="38"/>
      <c r="V38" s="88"/>
      <c r="W38" s="30"/>
      <c r="X38" s="39"/>
      <c r="Y38" s="88"/>
      <c r="Z38" s="38"/>
      <c r="AA38" s="38">
        <v>2452500</v>
      </c>
      <c r="AB38" s="38">
        <v>1852500</v>
      </c>
      <c r="AC38" s="38">
        <v>600000</v>
      </c>
      <c r="AD38" s="38">
        <v>1852500</v>
      </c>
      <c r="AE38" s="38"/>
      <c r="AF38" s="39"/>
      <c r="AG38" s="38">
        <v>2404304</v>
      </c>
      <c r="AH38" s="38">
        <v>1852500</v>
      </c>
      <c r="AI38" s="38"/>
      <c r="AJ38" s="38">
        <v>551804</v>
      </c>
      <c r="AK38" s="38">
        <v>22.950679999999998</v>
      </c>
      <c r="AL38" s="38"/>
      <c r="AM38" s="38"/>
      <c r="AN38" s="88">
        <v>1852500</v>
      </c>
      <c r="AO38" s="30"/>
      <c r="AP38" s="39">
        <v>1852500</v>
      </c>
      <c r="AQ38" s="88">
        <v>1852500</v>
      </c>
      <c r="AR38" s="38"/>
      <c r="AS38" s="38">
        <v>11249400</v>
      </c>
      <c r="AT38" s="38">
        <v>8149400</v>
      </c>
      <c r="AU38" s="38">
        <v>3100000</v>
      </c>
      <c r="AV38" s="38">
        <v>7851349</v>
      </c>
      <c r="AW38" s="38"/>
      <c r="AX38" s="39"/>
      <c r="AY38" s="38">
        <v>10801349</v>
      </c>
      <c r="AZ38" s="38">
        <v>7851349</v>
      </c>
      <c r="BA38" s="38"/>
      <c r="BB38" s="38">
        <v>2950000</v>
      </c>
      <c r="BC38" s="38">
        <v>27.311399999999999</v>
      </c>
      <c r="BD38" s="38"/>
      <c r="BE38" s="38"/>
      <c r="BF38" s="88">
        <v>7851349</v>
      </c>
      <c r="BG38" s="30"/>
      <c r="BH38" s="39">
        <v>8149400</v>
      </c>
      <c r="BI38" s="88">
        <v>8149400</v>
      </c>
      <c r="BJ38" s="38"/>
      <c r="BK38" s="38">
        <v>11543300</v>
      </c>
      <c r="BL38" s="38">
        <v>8957300</v>
      </c>
      <c r="BM38" s="38">
        <v>2586000</v>
      </c>
      <c r="BN38" s="38">
        <v>8957300</v>
      </c>
      <c r="BO38" s="38"/>
      <c r="BP38" s="39"/>
      <c r="BQ38" s="38">
        <v>11543041.92</v>
      </c>
      <c r="BR38" s="38">
        <v>8957300</v>
      </c>
      <c r="BS38" s="38"/>
      <c r="BT38" s="38">
        <v>2585741.92</v>
      </c>
      <c r="BU38" s="38">
        <v>22.400870000000001</v>
      </c>
      <c r="BV38" s="38"/>
      <c r="BW38" s="38"/>
      <c r="BX38" s="88">
        <v>8957300</v>
      </c>
      <c r="BY38" s="30"/>
      <c r="BZ38" s="39">
        <v>8957300</v>
      </c>
      <c r="CA38" s="88">
        <v>8957300</v>
      </c>
      <c r="CB38" s="38"/>
      <c r="CC38" s="38">
        <v>3263500</v>
      </c>
      <c r="CD38" s="38">
        <v>2913500</v>
      </c>
      <c r="CE38" s="38">
        <v>350000</v>
      </c>
      <c r="CF38" s="38">
        <v>2913500</v>
      </c>
      <c r="CG38" s="38"/>
      <c r="CH38" s="39"/>
      <c r="CI38" s="38">
        <v>3261339</v>
      </c>
      <c r="CJ38" s="38">
        <v>2913500</v>
      </c>
      <c r="CK38" s="38"/>
      <c r="CL38" s="38">
        <v>347839</v>
      </c>
      <c r="CM38" s="38">
        <v>10.66553</v>
      </c>
      <c r="CN38" s="38"/>
      <c r="CO38" s="38"/>
      <c r="CP38" s="88">
        <v>2913500</v>
      </c>
      <c r="CQ38" s="30"/>
      <c r="CR38" s="39">
        <v>2913500</v>
      </c>
      <c r="CS38" s="88">
        <v>2913500</v>
      </c>
      <c r="CT38" s="38"/>
      <c r="CU38" s="38">
        <v>305600</v>
      </c>
      <c r="CV38" s="38">
        <v>255600</v>
      </c>
      <c r="CW38" s="38">
        <v>50000</v>
      </c>
      <c r="CX38" s="38">
        <v>255600</v>
      </c>
      <c r="CY38" s="38"/>
      <c r="CZ38" s="39"/>
      <c r="DA38" s="38">
        <v>296988</v>
      </c>
      <c r="DB38" s="38">
        <v>255600</v>
      </c>
      <c r="DC38" s="38"/>
      <c r="DD38" s="38">
        <v>41388</v>
      </c>
      <c r="DE38" s="38">
        <v>13.935919999999999</v>
      </c>
      <c r="DF38" s="38"/>
      <c r="DG38" s="38"/>
      <c r="DH38" s="88">
        <v>255600</v>
      </c>
      <c r="DI38" s="30"/>
      <c r="DJ38" s="39">
        <v>255600</v>
      </c>
      <c r="DK38" s="88">
        <v>255600</v>
      </c>
      <c r="DL38" s="38"/>
      <c r="DM38" s="38">
        <v>36250800</v>
      </c>
      <c r="DN38" s="38">
        <v>24850800</v>
      </c>
      <c r="DO38" s="38">
        <v>11400000</v>
      </c>
      <c r="DP38" s="38">
        <v>24850800</v>
      </c>
      <c r="DQ38" s="38"/>
      <c r="DR38" s="39"/>
      <c r="DS38" s="38">
        <v>36250800</v>
      </c>
      <c r="DT38" s="38">
        <v>24850800</v>
      </c>
      <c r="DU38" s="38"/>
      <c r="DV38" s="38">
        <v>11400000</v>
      </c>
      <c r="DW38" s="38">
        <v>31.447579999999999</v>
      </c>
      <c r="DX38" s="38"/>
      <c r="DY38" s="38"/>
      <c r="DZ38" s="88">
        <v>24850800</v>
      </c>
      <c r="EA38" s="30"/>
      <c r="EB38" s="39">
        <v>24850800</v>
      </c>
      <c r="EC38" s="88">
        <v>24850800</v>
      </c>
      <c r="ED38" s="38"/>
      <c r="EE38" s="38">
        <v>3064200</v>
      </c>
      <c r="EF38" s="38">
        <v>2164200</v>
      </c>
      <c r="EG38" s="38">
        <v>900000</v>
      </c>
      <c r="EH38" s="38">
        <v>2164200</v>
      </c>
      <c r="EI38" s="38"/>
      <c r="EJ38" s="39"/>
      <c r="EK38" s="38">
        <v>2764019</v>
      </c>
      <c r="EL38" s="38">
        <v>2164200</v>
      </c>
      <c r="EM38" s="38"/>
      <c r="EN38" s="38">
        <v>599819</v>
      </c>
      <c r="EO38" s="38">
        <v>21.700970000000002</v>
      </c>
      <c r="EP38" s="38"/>
      <c r="EQ38" s="38"/>
      <c r="ER38" s="88">
        <v>2164200</v>
      </c>
      <c r="ES38" s="30"/>
      <c r="ET38" s="39">
        <v>2164200</v>
      </c>
      <c r="EU38" s="88">
        <v>2164200</v>
      </c>
      <c r="EV38" s="38"/>
      <c r="EW38" s="38">
        <v>6560500</v>
      </c>
      <c r="EX38" s="38">
        <v>4510500</v>
      </c>
      <c r="EY38" s="38">
        <v>2050000</v>
      </c>
      <c r="EZ38" s="38">
        <v>4510500</v>
      </c>
      <c r="FA38" s="38"/>
      <c r="FB38" s="39"/>
      <c r="FC38" s="38">
        <v>6560500</v>
      </c>
      <c r="FD38" s="38">
        <v>4510500</v>
      </c>
      <c r="FE38" s="38"/>
      <c r="FF38" s="38">
        <v>2050000</v>
      </c>
      <c r="FG38" s="38">
        <v>31.247620000000001</v>
      </c>
      <c r="FH38" s="38"/>
      <c r="FI38" s="38"/>
      <c r="FJ38" s="88">
        <v>4510500</v>
      </c>
      <c r="FK38" s="30"/>
      <c r="FL38" s="39">
        <v>4510500</v>
      </c>
      <c r="FM38" s="88">
        <v>4510500</v>
      </c>
      <c r="FN38" s="38"/>
      <c r="FO38" s="38"/>
      <c r="FP38" s="38"/>
      <c r="FQ38" s="38"/>
      <c r="FR38" s="38"/>
      <c r="FS38" s="38"/>
      <c r="FT38" s="39"/>
      <c r="FU38" s="38"/>
      <c r="FV38" s="38"/>
      <c r="FW38" s="38"/>
      <c r="FX38" s="38"/>
      <c r="FY38" s="38"/>
      <c r="FZ38" s="38"/>
      <c r="GA38" s="38"/>
      <c r="GB38" s="88"/>
      <c r="GC38" s="30"/>
      <c r="GD38" s="39"/>
      <c r="GE38" s="88"/>
      <c r="GF38" s="38"/>
      <c r="GG38" s="38"/>
      <c r="GH38" s="38"/>
      <c r="GI38" s="38"/>
      <c r="GJ38" s="38"/>
      <c r="GK38" s="38"/>
      <c r="GL38" s="39"/>
      <c r="GM38" s="38"/>
      <c r="GN38" s="38"/>
      <c r="GO38" s="38"/>
      <c r="GP38" s="38"/>
      <c r="GQ38" s="38"/>
      <c r="GR38" s="38"/>
      <c r="GS38" s="38"/>
      <c r="GT38" s="88"/>
      <c r="GU38" s="30"/>
      <c r="GV38" s="39"/>
      <c r="GW38" s="88"/>
      <c r="GX38" s="38"/>
      <c r="GY38" s="38">
        <v>1175100</v>
      </c>
      <c r="GZ38" s="38">
        <v>310100</v>
      </c>
      <c r="HA38" s="38">
        <v>865000</v>
      </c>
      <c r="HB38" s="38">
        <v>310100</v>
      </c>
      <c r="HC38" s="38"/>
      <c r="HD38" s="39"/>
      <c r="HE38" s="38">
        <v>1175100</v>
      </c>
      <c r="HF38" s="38">
        <v>310100</v>
      </c>
      <c r="HG38" s="38"/>
      <c r="HH38" s="38">
        <v>865000</v>
      </c>
      <c r="HI38" s="38">
        <v>73.610759999999999</v>
      </c>
      <c r="HJ38" s="38"/>
      <c r="HK38" s="38"/>
      <c r="HL38" s="88">
        <v>310100</v>
      </c>
      <c r="HM38" s="30"/>
      <c r="HN38" s="39">
        <v>310100</v>
      </c>
      <c r="HO38" s="88">
        <v>310100</v>
      </c>
      <c r="HP38" s="38"/>
      <c r="HQ38" s="38"/>
      <c r="HR38" s="38"/>
      <c r="HS38" s="38"/>
      <c r="HT38" s="38"/>
      <c r="HU38" s="38"/>
      <c r="HV38" s="39"/>
      <c r="HW38" s="38"/>
      <c r="HX38" s="38"/>
      <c r="HY38" s="38"/>
      <c r="HZ38" s="38"/>
      <c r="IA38" s="38"/>
      <c r="IB38" s="38"/>
      <c r="IC38" s="38"/>
      <c r="ID38" s="88"/>
      <c r="IE38" s="30"/>
      <c r="IF38" s="39"/>
      <c r="IG38" s="88"/>
      <c r="IH38" s="38"/>
      <c r="II38" s="38"/>
      <c r="IJ38" s="38"/>
      <c r="IK38" s="38"/>
      <c r="IL38" s="38"/>
      <c r="IM38" s="38"/>
      <c r="IN38" s="39"/>
      <c r="IO38" s="38"/>
      <c r="IP38" s="38"/>
      <c r="IQ38" s="38"/>
      <c r="IR38" s="38"/>
      <c r="IS38" s="38"/>
      <c r="IT38" s="38"/>
      <c r="IU38" s="38"/>
      <c r="IV38" s="88"/>
      <c r="IW38" s="30"/>
      <c r="IX38" s="39"/>
      <c r="IY38" s="88"/>
      <c r="IZ38" s="38"/>
      <c r="JA38" s="38">
        <v>81620900</v>
      </c>
      <c r="JB38" s="38">
        <v>27012000</v>
      </c>
      <c r="JC38" s="38">
        <v>54608900</v>
      </c>
      <c r="JD38" s="38">
        <v>27012000</v>
      </c>
      <c r="JE38" s="38"/>
      <c r="JF38" s="39"/>
      <c r="JG38" s="38">
        <v>81620900</v>
      </c>
      <c r="JH38" s="38">
        <v>27012000</v>
      </c>
      <c r="JI38" s="38"/>
      <c r="JJ38" s="38">
        <v>54608900</v>
      </c>
      <c r="JK38" s="38">
        <v>66.905540000000002</v>
      </c>
      <c r="JL38" s="38"/>
      <c r="JM38" s="38"/>
      <c r="JN38" s="88">
        <v>27012000</v>
      </c>
      <c r="JO38" s="30"/>
      <c r="JP38" s="39">
        <v>27012000</v>
      </c>
      <c r="JQ38" s="88">
        <v>27012000</v>
      </c>
      <c r="JR38" s="38"/>
      <c r="JS38" s="38">
        <v>360349300</v>
      </c>
      <c r="JT38" s="38">
        <v>100349300</v>
      </c>
      <c r="JU38" s="38">
        <v>260000000</v>
      </c>
      <c r="JV38" s="38">
        <v>100349300</v>
      </c>
      <c r="JW38" s="38"/>
      <c r="JX38" s="39"/>
      <c r="JY38" s="38">
        <v>360349300</v>
      </c>
      <c r="JZ38" s="38">
        <v>100349300</v>
      </c>
      <c r="KA38" s="38"/>
      <c r="KB38" s="38">
        <v>260000000</v>
      </c>
      <c r="KC38" s="38">
        <v>72.152209999999997</v>
      </c>
      <c r="KD38" s="38"/>
      <c r="KE38" s="38"/>
      <c r="KF38" s="88">
        <v>100349300</v>
      </c>
      <c r="KG38" s="30"/>
      <c r="KH38" s="39">
        <v>100349300</v>
      </c>
      <c r="KI38" s="88">
        <v>100349300</v>
      </c>
      <c r="KJ38" s="38"/>
      <c r="KK38" s="38">
        <v>626800</v>
      </c>
      <c r="KL38" s="38">
        <v>356800</v>
      </c>
      <c r="KM38" s="38">
        <v>270000</v>
      </c>
      <c r="KN38" s="38">
        <v>356800</v>
      </c>
      <c r="KO38" s="38"/>
      <c r="KP38" s="39"/>
      <c r="KQ38" s="38">
        <v>626800</v>
      </c>
      <c r="KR38" s="38">
        <v>356800</v>
      </c>
      <c r="KS38" s="38"/>
      <c r="KT38" s="38">
        <v>270000</v>
      </c>
      <c r="KU38" s="38">
        <v>43.075940000000003</v>
      </c>
      <c r="KV38" s="38"/>
      <c r="KW38" s="38"/>
      <c r="KX38" s="88">
        <v>356800</v>
      </c>
      <c r="KY38" s="30"/>
      <c r="KZ38" s="39">
        <v>356800</v>
      </c>
      <c r="LA38" s="88">
        <v>356800</v>
      </c>
      <c r="LB38" s="38"/>
      <c r="LC38" s="38"/>
      <c r="LD38" s="38"/>
      <c r="LE38" s="38"/>
      <c r="LF38" s="38"/>
      <c r="LG38" s="38"/>
      <c r="LH38" s="39"/>
      <c r="LI38" s="38"/>
      <c r="LJ38" s="38"/>
      <c r="LK38" s="38"/>
      <c r="LL38" s="38"/>
      <c r="LM38" s="38"/>
      <c r="LN38" s="38"/>
      <c r="LO38" s="38"/>
      <c r="LP38" s="88"/>
      <c r="LQ38" s="30"/>
      <c r="LR38" s="39"/>
      <c r="LS38" s="88"/>
      <c r="LT38" s="38"/>
      <c r="LU38" s="38"/>
      <c r="LV38" s="38"/>
      <c r="LW38" s="38"/>
      <c r="LX38" s="38"/>
      <c r="LY38" s="38"/>
      <c r="LZ38" s="39"/>
      <c r="MA38" s="38"/>
      <c r="MB38" s="38"/>
      <c r="MC38" s="38"/>
      <c r="MD38" s="38"/>
      <c r="ME38" s="38"/>
      <c r="MF38" s="38"/>
      <c r="MG38" s="38"/>
      <c r="MH38" s="88"/>
      <c r="MI38" s="30"/>
      <c r="MJ38" s="39"/>
      <c r="MK38" s="88"/>
      <c r="ML38" s="38"/>
      <c r="MM38" s="38">
        <v>9655000</v>
      </c>
      <c r="MN38" s="38">
        <v>752100</v>
      </c>
      <c r="MO38" s="38">
        <v>8902900</v>
      </c>
      <c r="MP38" s="38">
        <v>752100</v>
      </c>
      <c r="MQ38" s="38"/>
      <c r="MR38" s="39"/>
      <c r="MS38" s="38">
        <v>9654985</v>
      </c>
      <c r="MT38" s="38">
        <v>752100</v>
      </c>
      <c r="MU38" s="38"/>
      <c r="MV38" s="38">
        <v>8902885</v>
      </c>
      <c r="MW38" s="38">
        <v>92.210239999999999</v>
      </c>
      <c r="MX38" s="38"/>
      <c r="MY38" s="38"/>
      <c r="MZ38" s="88">
        <v>752100</v>
      </c>
      <c r="NA38" s="30"/>
      <c r="NB38" s="39">
        <v>752100</v>
      </c>
      <c r="NC38" s="88">
        <v>752100</v>
      </c>
      <c r="ND38" s="38"/>
      <c r="NE38" s="38"/>
      <c r="NF38" s="38"/>
      <c r="NG38" s="38"/>
      <c r="NH38" s="38"/>
      <c r="NI38" s="38"/>
      <c r="NJ38" s="39"/>
      <c r="NK38" s="38"/>
      <c r="NL38" s="38"/>
      <c r="NM38" s="38"/>
      <c r="NN38" s="38"/>
      <c r="NO38" s="38"/>
      <c r="NP38" s="38"/>
      <c r="NQ38" s="38"/>
      <c r="NR38" s="88"/>
      <c r="NS38" s="30"/>
      <c r="NT38" s="39"/>
      <c r="NU38" s="88"/>
      <c r="NV38" s="38"/>
      <c r="NW38" s="38"/>
      <c r="NX38" s="38"/>
      <c r="NY38" s="38"/>
      <c r="NZ38" s="38"/>
      <c r="OA38" s="38"/>
      <c r="OB38" s="39"/>
      <c r="OC38" s="38"/>
      <c r="OD38" s="38"/>
      <c r="OE38" s="38"/>
      <c r="OF38" s="38"/>
      <c r="OG38" s="38"/>
      <c r="OH38" s="38"/>
      <c r="OI38" s="38"/>
      <c r="OJ38" s="88"/>
      <c r="OK38" s="30"/>
      <c r="OL38" s="39"/>
      <c r="OM38" s="88"/>
      <c r="ON38" s="38"/>
      <c r="OO38" s="38"/>
      <c r="OP38" s="38"/>
      <c r="OQ38" s="38"/>
      <c r="OR38" s="38"/>
      <c r="OS38" s="38"/>
      <c r="OT38" s="39"/>
      <c r="OU38" s="38"/>
      <c r="OV38" s="38"/>
      <c r="OW38" s="38"/>
      <c r="OX38" s="38"/>
      <c r="OY38" s="38"/>
      <c r="OZ38" s="38"/>
      <c r="PA38" s="38"/>
      <c r="PB38" s="88"/>
      <c r="PC38" s="30"/>
      <c r="PD38" s="39"/>
      <c r="PE38" s="88"/>
      <c r="PF38" s="38"/>
      <c r="PG38" s="38">
        <v>45591100</v>
      </c>
      <c r="PH38" s="38">
        <v>40010900</v>
      </c>
      <c r="PI38" s="38">
        <v>5580200</v>
      </c>
      <c r="PJ38" s="38">
        <v>40010900</v>
      </c>
      <c r="PK38" s="38"/>
      <c r="PL38" s="39"/>
      <c r="PM38" s="38">
        <v>45591058</v>
      </c>
      <c r="PN38" s="38">
        <v>40010900</v>
      </c>
      <c r="PO38" s="38"/>
      <c r="PP38" s="38">
        <v>5580158</v>
      </c>
      <c r="PQ38" s="38">
        <v>12.23959</v>
      </c>
      <c r="PR38" s="38"/>
      <c r="PS38" s="38"/>
      <c r="PT38" s="88">
        <v>40010900</v>
      </c>
      <c r="PU38" s="30"/>
      <c r="PV38" s="39">
        <v>40010900</v>
      </c>
      <c r="PW38" s="88">
        <v>40010900</v>
      </c>
      <c r="PX38" s="38"/>
      <c r="PY38" s="38"/>
      <c r="PZ38" s="38"/>
      <c r="QA38" s="38"/>
      <c r="QB38" s="38"/>
      <c r="QC38" s="38"/>
      <c r="QD38" s="39"/>
      <c r="QE38" s="38"/>
      <c r="QF38" s="38"/>
      <c r="QG38" s="38"/>
      <c r="QH38" s="38"/>
      <c r="QI38" s="38"/>
      <c r="QJ38" s="38"/>
      <c r="QK38" s="38"/>
      <c r="QL38" s="88"/>
      <c r="QM38" s="30"/>
      <c r="QN38" s="39"/>
      <c r="QO38" s="88"/>
      <c r="QP38" s="38"/>
      <c r="QQ38" s="38">
        <v>27142700</v>
      </c>
      <c r="QR38" s="38">
        <v>20142700</v>
      </c>
      <c r="QS38" s="38">
        <v>7000000</v>
      </c>
      <c r="QT38" s="38">
        <v>20142700</v>
      </c>
      <c r="QU38" s="38"/>
      <c r="QV38" s="39"/>
      <c r="QW38" s="38">
        <v>27141588.800000001</v>
      </c>
      <c r="QX38" s="38">
        <v>20142700</v>
      </c>
      <c r="QY38" s="38"/>
      <c r="QZ38" s="38">
        <v>6998888.7999999998</v>
      </c>
      <c r="RA38" s="38">
        <v>25.786580000000001</v>
      </c>
      <c r="RB38" s="38"/>
      <c r="RC38" s="38"/>
      <c r="RD38" s="88">
        <v>20142700</v>
      </c>
      <c r="RE38" s="30"/>
      <c r="RF38" s="39">
        <v>20142700</v>
      </c>
      <c r="RG38" s="88">
        <v>20142700</v>
      </c>
      <c r="RH38" s="38"/>
      <c r="RI38" s="38"/>
      <c r="RJ38" s="38"/>
      <c r="RK38" s="38"/>
      <c r="RL38" s="38"/>
      <c r="RM38" s="38"/>
      <c r="RN38" s="39"/>
      <c r="RO38" s="38"/>
      <c r="RP38" s="38"/>
      <c r="RQ38" s="38"/>
      <c r="RR38" s="38"/>
      <c r="RS38" s="38"/>
      <c r="RT38" s="38"/>
      <c r="RU38" s="38"/>
      <c r="RV38" s="88"/>
      <c r="RW38" s="30"/>
      <c r="RX38" s="39">
        <v>0</v>
      </c>
      <c r="RY38" s="88"/>
      <c r="RZ38" s="38"/>
      <c r="SA38" s="38"/>
      <c r="SB38" s="38"/>
      <c r="SC38" s="38"/>
      <c r="SD38" s="38"/>
      <c r="SE38" s="38"/>
      <c r="SF38" s="39"/>
      <c r="SG38" s="38"/>
      <c r="SH38" s="38"/>
      <c r="SI38" s="38"/>
      <c r="SJ38" s="38"/>
      <c r="SK38" s="38"/>
      <c r="SL38" s="38"/>
      <c r="SM38" s="38"/>
      <c r="SN38" s="88"/>
      <c r="SO38" s="30"/>
      <c r="SP38" s="39">
        <v>0</v>
      </c>
      <c r="SQ38" s="88"/>
      <c r="SR38" s="38"/>
      <c r="SS38" s="38"/>
      <c r="ST38" s="38"/>
      <c r="SU38" s="38"/>
      <c r="SV38" s="38"/>
      <c r="SW38" s="38"/>
      <c r="SX38" s="39"/>
      <c r="SY38" s="38"/>
      <c r="SZ38" s="38"/>
      <c r="TA38" s="38"/>
      <c r="TB38" s="38"/>
      <c r="TC38" s="38"/>
      <c r="TD38" s="38"/>
      <c r="TE38" s="38"/>
      <c r="TF38" s="88"/>
      <c r="TG38" s="30"/>
      <c r="TH38" s="39"/>
      <c r="TI38" s="88"/>
      <c r="TJ38" s="38"/>
      <c r="TK38" s="38"/>
      <c r="TL38" s="38"/>
      <c r="TM38" s="38"/>
      <c r="TN38" s="38"/>
      <c r="TO38" s="38"/>
      <c r="TP38" s="39"/>
      <c r="TQ38" s="38"/>
      <c r="TR38" s="38"/>
      <c r="TS38" s="38"/>
      <c r="TT38" s="38"/>
      <c r="TU38" s="38"/>
      <c r="TV38" s="38"/>
      <c r="TW38" s="38"/>
      <c r="TX38" s="88"/>
      <c r="TY38" s="30"/>
      <c r="TZ38" s="39"/>
      <c r="UA38" s="88"/>
      <c r="UB38" s="38"/>
      <c r="UC38" s="38"/>
      <c r="UD38" s="38"/>
      <c r="UE38" s="38"/>
      <c r="UF38" s="38"/>
      <c r="UG38" s="38"/>
      <c r="UH38" s="39"/>
      <c r="UI38" s="38"/>
      <c r="UJ38" s="38"/>
      <c r="UK38" s="38"/>
      <c r="UL38" s="38"/>
      <c r="UM38" s="38"/>
      <c r="UN38" s="38"/>
      <c r="UO38" s="38"/>
      <c r="UP38" s="88"/>
      <c r="UQ38" s="30"/>
      <c r="UR38" s="39"/>
      <c r="US38" s="88"/>
      <c r="UT38" s="38"/>
      <c r="UU38" s="38"/>
      <c r="UV38" s="38"/>
      <c r="UW38" s="38"/>
      <c r="UX38" s="38"/>
      <c r="UY38" s="38"/>
      <c r="UZ38" s="39"/>
      <c r="VA38" s="38"/>
      <c r="VB38" s="38"/>
      <c r="VC38" s="38"/>
      <c r="VD38" s="38"/>
      <c r="VE38" s="38"/>
      <c r="VF38" s="38"/>
      <c r="VG38" s="38"/>
      <c r="VH38" s="88"/>
      <c r="VI38" s="30"/>
      <c r="VJ38" s="39"/>
      <c r="VK38" s="88"/>
      <c r="VL38" s="38"/>
      <c r="VM38" s="38"/>
      <c r="VN38" s="38"/>
      <c r="VO38" s="38"/>
      <c r="VP38" s="38"/>
      <c r="VQ38" s="38"/>
      <c r="VR38" s="39"/>
      <c r="VS38" s="38"/>
      <c r="VT38" s="38"/>
      <c r="VU38" s="38"/>
      <c r="VV38" s="38"/>
      <c r="VW38" s="38"/>
      <c r="VX38" s="38"/>
      <c r="VY38" s="38"/>
      <c r="VZ38" s="88"/>
      <c r="WA38" s="30"/>
      <c r="WB38" s="39"/>
      <c r="WC38" s="88"/>
      <c r="WD38" s="38"/>
      <c r="WE38" s="38"/>
      <c r="WF38" s="38"/>
      <c r="WG38" s="38"/>
      <c r="WH38" s="38"/>
      <c r="WI38" s="38"/>
      <c r="WJ38" s="39"/>
      <c r="WK38" s="38"/>
      <c r="WL38" s="38"/>
      <c r="WM38" s="38"/>
      <c r="WN38" s="38"/>
      <c r="WO38" s="38"/>
      <c r="WP38" s="38"/>
      <c r="WQ38" s="38"/>
      <c r="WR38" s="88"/>
      <c r="WS38" s="30"/>
      <c r="WT38" s="39"/>
      <c r="WU38" s="88"/>
      <c r="WV38" s="38"/>
      <c r="WW38" s="38">
        <v>26372474</v>
      </c>
      <c r="WX38" s="38">
        <v>24898100</v>
      </c>
      <c r="WY38" s="38">
        <v>1474374</v>
      </c>
      <c r="WZ38" s="38">
        <v>23898423</v>
      </c>
      <c r="XA38" s="38"/>
      <c r="XB38" s="39"/>
      <c r="XC38" s="38">
        <v>25363448</v>
      </c>
      <c r="XD38" s="38">
        <v>23898423</v>
      </c>
      <c r="XE38" s="38"/>
      <c r="XF38" s="38">
        <v>1465025</v>
      </c>
      <c r="XG38" s="38">
        <v>5.7761300000000002</v>
      </c>
      <c r="XH38" s="38"/>
      <c r="XI38" s="38"/>
      <c r="XJ38" s="88">
        <v>23898423</v>
      </c>
      <c r="XK38" s="30"/>
      <c r="XL38" s="39">
        <v>24898100</v>
      </c>
      <c r="XM38" s="88">
        <v>24898100</v>
      </c>
      <c r="XN38" s="38"/>
      <c r="XO38" s="38"/>
      <c r="XP38" s="38"/>
      <c r="XQ38" s="38"/>
      <c r="XR38" s="38"/>
      <c r="XS38" s="38"/>
      <c r="XT38" s="39"/>
      <c r="XU38" s="38"/>
      <c r="XV38" s="38"/>
      <c r="XW38" s="38"/>
      <c r="XX38" s="38"/>
      <c r="XY38" s="38"/>
      <c r="XZ38" s="38"/>
      <c r="YA38" s="38"/>
      <c r="YB38" s="88"/>
      <c r="YC38" s="30"/>
      <c r="YD38" s="39"/>
      <c r="YE38" s="88"/>
      <c r="YF38" s="38"/>
      <c r="YG38" s="38"/>
      <c r="YH38" s="38"/>
      <c r="YI38" s="38"/>
      <c r="YJ38" s="38"/>
      <c r="YK38" s="38"/>
      <c r="YL38" s="39"/>
      <c r="YM38" s="38"/>
      <c r="YN38" s="38"/>
      <c r="YO38" s="38"/>
      <c r="YP38" s="38"/>
      <c r="YQ38" s="38"/>
      <c r="YR38" s="38"/>
      <c r="YS38" s="38"/>
      <c r="YT38" s="88"/>
      <c r="YU38" s="30"/>
      <c r="YV38" s="39"/>
      <c r="YW38" s="88"/>
      <c r="YX38" s="38"/>
      <c r="YY38" s="38">
        <v>46341000</v>
      </c>
      <c r="YZ38" s="38">
        <v>41341000</v>
      </c>
      <c r="ZA38" s="38">
        <v>5000000</v>
      </c>
      <c r="ZB38" s="38">
        <v>41341000</v>
      </c>
      <c r="ZC38" s="38"/>
      <c r="ZD38" s="39"/>
      <c r="ZE38" s="38">
        <v>46341000</v>
      </c>
      <c r="ZF38" s="38">
        <v>41341000</v>
      </c>
      <c r="ZG38" s="38"/>
      <c r="ZH38" s="38">
        <v>5000000</v>
      </c>
      <c r="ZI38" s="38">
        <v>10.789580000000001</v>
      </c>
      <c r="ZJ38" s="38"/>
      <c r="ZK38" s="38"/>
      <c r="ZL38" s="88">
        <v>41341000</v>
      </c>
      <c r="ZM38" s="30"/>
      <c r="ZN38" s="39">
        <v>41341000</v>
      </c>
      <c r="ZO38" s="88">
        <v>41341000</v>
      </c>
      <c r="ZP38" s="38"/>
      <c r="ZQ38" s="38">
        <v>75028400</v>
      </c>
      <c r="ZR38" s="38">
        <v>33028400</v>
      </c>
      <c r="ZS38" s="38">
        <v>42000000</v>
      </c>
      <c r="ZT38" s="38">
        <v>32892596</v>
      </c>
      <c r="ZU38" s="38">
        <v>135804</v>
      </c>
      <c r="ZV38" s="39"/>
      <c r="ZW38" s="38">
        <v>75028400</v>
      </c>
      <c r="ZX38" s="38">
        <v>33028400</v>
      </c>
      <c r="ZY38" s="38"/>
      <c r="ZZ38" s="38">
        <v>42000000</v>
      </c>
      <c r="AAA38" s="38">
        <v>55.9788</v>
      </c>
      <c r="AAB38" s="38"/>
      <c r="AAC38" s="38">
        <v>0</v>
      </c>
      <c r="AAD38" s="88">
        <v>33028400</v>
      </c>
      <c r="AAE38" s="30"/>
      <c r="AAF38" s="39">
        <v>33028400</v>
      </c>
      <c r="AAG38" s="88">
        <v>33028400</v>
      </c>
      <c r="AAH38" s="38"/>
      <c r="AAI38" s="38"/>
      <c r="AAJ38" s="38"/>
      <c r="AAK38" s="38"/>
      <c r="AAL38" s="38"/>
      <c r="AAM38" s="38">
        <v>262311</v>
      </c>
      <c r="AAN38" s="39"/>
      <c r="AAO38" s="38"/>
      <c r="AAP38" s="38"/>
      <c r="AAQ38" s="38"/>
      <c r="AAR38" s="38"/>
      <c r="AAS38" s="38"/>
      <c r="AAT38" s="38">
        <v>262311</v>
      </c>
      <c r="AAU38" s="38">
        <v>0</v>
      </c>
      <c r="AAV38" s="88"/>
      <c r="AAW38" s="30"/>
      <c r="AAX38" s="39"/>
      <c r="AAY38" s="88"/>
      <c r="AAZ38" s="38"/>
      <c r="ABA38" s="38">
        <v>14250000</v>
      </c>
      <c r="ABB38" s="38">
        <v>8250000</v>
      </c>
      <c r="ABC38" s="38">
        <v>6000000</v>
      </c>
      <c r="ABD38" s="38">
        <v>8250000</v>
      </c>
      <c r="ABE38" s="38"/>
      <c r="ABF38" s="39"/>
      <c r="ABG38" s="38">
        <v>14250000</v>
      </c>
      <c r="ABH38" s="38">
        <v>8250000</v>
      </c>
      <c r="ABI38" s="38"/>
      <c r="ABJ38" s="38">
        <v>6000000</v>
      </c>
      <c r="ABK38" s="38">
        <v>42.105260000000001</v>
      </c>
      <c r="ABL38" s="38"/>
      <c r="ABM38" s="38"/>
      <c r="ABN38" s="88">
        <v>8250000</v>
      </c>
      <c r="ABO38" s="30"/>
      <c r="ABP38" s="39">
        <v>8250000</v>
      </c>
      <c r="ABQ38" s="88">
        <v>8250000</v>
      </c>
      <c r="ABR38" s="38"/>
      <c r="ABS38" s="38"/>
      <c r="ABT38" s="38"/>
      <c r="ABU38" s="38"/>
      <c r="ABV38" s="38"/>
      <c r="ABW38" s="38"/>
      <c r="ABX38" s="39"/>
      <c r="ABY38" s="38"/>
      <c r="ABZ38" s="38"/>
      <c r="ACA38" s="38"/>
      <c r="ACB38" s="38"/>
      <c r="ACC38" s="38"/>
      <c r="ACD38" s="38"/>
      <c r="ACE38" s="38"/>
      <c r="ACF38" s="88"/>
      <c r="ACG38" s="30"/>
      <c r="ACH38" s="39"/>
      <c r="ACI38" s="88"/>
      <c r="ACJ38" s="38"/>
      <c r="ACK38" s="38">
        <v>21710000</v>
      </c>
      <c r="ACL38" s="38">
        <v>6710000</v>
      </c>
      <c r="ACM38" s="38">
        <v>15000000</v>
      </c>
      <c r="ACN38" s="38">
        <v>6710000</v>
      </c>
      <c r="ACO38" s="38"/>
      <c r="ACP38" s="39"/>
      <c r="ACQ38" s="38">
        <v>21710000</v>
      </c>
      <c r="ACR38" s="38">
        <v>6710000</v>
      </c>
      <c r="ACS38" s="38"/>
      <c r="ACT38" s="38">
        <v>15000000</v>
      </c>
      <c r="ACU38" s="38">
        <v>69.092579999999998</v>
      </c>
      <c r="ACV38" s="38"/>
      <c r="ACW38" s="38"/>
      <c r="ACX38" s="88">
        <v>6710000</v>
      </c>
      <c r="ACY38" s="30"/>
      <c r="ACZ38" s="39">
        <v>6710000</v>
      </c>
      <c r="ADA38" s="88">
        <v>6710000</v>
      </c>
      <c r="ADB38" s="38"/>
      <c r="ADC38" s="38"/>
      <c r="ADD38" s="38"/>
      <c r="ADE38" s="38"/>
      <c r="ADF38" s="38"/>
      <c r="ADG38" s="38"/>
      <c r="ADH38" s="39"/>
      <c r="ADI38" s="38"/>
      <c r="ADJ38" s="38"/>
      <c r="ADK38" s="38"/>
      <c r="ADL38" s="38"/>
      <c r="ADM38" s="38"/>
      <c r="ADN38" s="38"/>
      <c r="ADO38" s="38"/>
      <c r="ADP38" s="88"/>
      <c r="ADQ38" s="30"/>
      <c r="ADR38" s="39"/>
      <c r="ADS38" s="88"/>
      <c r="ADT38" s="38"/>
      <c r="ADU38" s="38"/>
      <c r="ADV38" s="38"/>
      <c r="ADW38" s="38"/>
      <c r="ADX38" s="38"/>
      <c r="ADY38" s="38"/>
      <c r="ADZ38" s="39"/>
      <c r="AEA38" s="38"/>
      <c r="AEB38" s="38"/>
      <c r="AEC38" s="38"/>
      <c r="AED38" s="38"/>
      <c r="AEE38" s="38"/>
      <c r="AEF38" s="38"/>
      <c r="AEG38" s="38"/>
      <c r="AEH38" s="88"/>
      <c r="AEI38" s="30"/>
      <c r="AEJ38" s="39"/>
      <c r="AEK38" s="88"/>
      <c r="AEL38" s="38"/>
      <c r="AEM38" s="38"/>
      <c r="AEN38" s="38"/>
      <c r="AEO38" s="38"/>
      <c r="AEP38" s="38"/>
      <c r="AEQ38" s="38"/>
      <c r="AER38" s="39"/>
      <c r="AES38" s="38"/>
      <c r="AET38" s="38"/>
      <c r="AEU38" s="38"/>
      <c r="AEV38" s="38"/>
      <c r="AEW38" s="38"/>
      <c r="AEX38" s="38"/>
      <c r="AEY38" s="38"/>
      <c r="AEZ38" s="88"/>
      <c r="AFA38" s="30"/>
      <c r="AFB38" s="39"/>
      <c r="AFC38" s="88"/>
      <c r="AFD38" s="38"/>
      <c r="AFE38" s="38"/>
      <c r="AFF38" s="38"/>
      <c r="AFG38" s="38"/>
      <c r="AFH38" s="38"/>
      <c r="AFI38" s="38"/>
      <c r="AFJ38" s="39"/>
      <c r="AFK38" s="38"/>
      <c r="AFL38" s="38"/>
      <c r="AFM38" s="38"/>
      <c r="AFN38" s="38"/>
      <c r="AFO38" s="38"/>
      <c r="AFP38" s="38"/>
      <c r="AFQ38" s="38"/>
      <c r="AFR38" s="88"/>
      <c r="AFS38" s="30"/>
      <c r="AFT38" s="39"/>
      <c r="AFU38" s="88"/>
      <c r="AFV38" s="38"/>
      <c r="AFW38" s="38"/>
      <c r="AFX38" s="38"/>
      <c r="AFY38" s="38"/>
      <c r="AFZ38" s="38"/>
      <c r="AGA38" s="38"/>
      <c r="AGB38" s="39"/>
      <c r="AGC38" s="38"/>
      <c r="AGD38" s="38"/>
      <c r="AGE38" s="38"/>
      <c r="AGF38" s="38"/>
      <c r="AGG38" s="38"/>
      <c r="AGH38" s="38"/>
      <c r="AGI38" s="38"/>
      <c r="AGJ38" s="88"/>
      <c r="AGK38" s="30"/>
      <c r="AGL38" s="39"/>
      <c r="AGM38" s="88"/>
      <c r="AGN38" s="38"/>
      <c r="AGO38" s="38"/>
      <c r="AGP38" s="38"/>
      <c r="AGQ38" s="38"/>
      <c r="AGR38" s="38"/>
      <c r="AGS38" s="38"/>
      <c r="AGT38" s="39"/>
      <c r="AGU38" s="38"/>
      <c r="AGV38" s="38"/>
      <c r="AGW38" s="38"/>
      <c r="AGX38" s="38"/>
      <c r="AGY38" s="38"/>
      <c r="AGZ38" s="38"/>
      <c r="AHA38" s="38"/>
      <c r="AHB38" s="88"/>
      <c r="AHC38" s="30"/>
      <c r="AHD38" s="39"/>
      <c r="AHE38" s="88"/>
      <c r="AHF38" s="38"/>
      <c r="AHG38" s="38"/>
      <c r="AHH38" s="38"/>
      <c r="AHI38" s="38"/>
      <c r="AHJ38" s="38"/>
      <c r="AHK38" s="38"/>
      <c r="AHL38" s="39"/>
      <c r="AHM38" s="38"/>
      <c r="AHN38" s="38"/>
      <c r="AHO38" s="38"/>
      <c r="AHP38" s="38"/>
      <c r="AHQ38" s="38"/>
      <c r="AHR38" s="38"/>
      <c r="AHS38" s="38"/>
      <c r="AHT38" s="88"/>
      <c r="AHU38" s="30"/>
      <c r="AHV38" s="39"/>
      <c r="AHW38" s="88"/>
      <c r="AHX38" s="38"/>
      <c r="AHY38" s="38"/>
      <c r="AHZ38" s="38"/>
      <c r="AIA38" s="38"/>
      <c r="AIB38" s="38"/>
      <c r="AIC38" s="38"/>
      <c r="AID38" s="39"/>
      <c r="AIE38" s="38"/>
      <c r="AIF38" s="38"/>
      <c r="AIG38" s="38"/>
      <c r="AIH38" s="38"/>
      <c r="AII38" s="38"/>
      <c r="AIJ38" s="38"/>
      <c r="AIK38" s="38"/>
      <c r="AIL38" s="88"/>
      <c r="AIM38" s="30"/>
      <c r="AIN38" s="39"/>
      <c r="AIO38" s="88"/>
      <c r="AIP38" s="38"/>
      <c r="AIQ38" s="38"/>
      <c r="AIR38" s="38"/>
      <c r="AIS38" s="38"/>
      <c r="AIT38" s="38"/>
      <c r="AIU38" s="38"/>
      <c r="AIV38" s="39"/>
      <c r="AIW38" s="38"/>
      <c r="AIX38" s="38"/>
      <c r="AIY38" s="38"/>
      <c r="AIZ38" s="38"/>
      <c r="AJA38" s="38"/>
      <c r="AJB38" s="38"/>
      <c r="AJC38" s="38"/>
      <c r="AJD38" s="88"/>
      <c r="AJE38" s="30"/>
      <c r="AJF38" s="39"/>
      <c r="AJG38" s="88"/>
      <c r="AJH38" s="38"/>
      <c r="AJI38" s="38">
        <v>41514000</v>
      </c>
      <c r="AJJ38" s="38">
        <v>35514000</v>
      </c>
      <c r="AJK38" s="38">
        <v>6000000</v>
      </c>
      <c r="AJL38" s="38">
        <v>35514000</v>
      </c>
      <c r="AJM38" s="38"/>
      <c r="AJN38" s="39"/>
      <c r="AJO38" s="38">
        <v>41514000</v>
      </c>
      <c r="AJP38" s="38">
        <v>35514000</v>
      </c>
      <c r="AJQ38" s="38"/>
      <c r="AJR38" s="38">
        <v>6000000</v>
      </c>
      <c r="AJS38" s="38">
        <v>14.452959999999999</v>
      </c>
      <c r="AJT38" s="38"/>
      <c r="AJU38" s="38"/>
      <c r="AJV38" s="88">
        <v>35514000</v>
      </c>
      <c r="AJW38" s="30"/>
      <c r="AJX38" s="39">
        <v>35514000</v>
      </c>
      <c r="AJY38" s="88">
        <v>35514000</v>
      </c>
      <c r="AJZ38" s="38"/>
      <c r="AKA38" s="38">
        <v>39045000</v>
      </c>
      <c r="AKB38" s="38">
        <v>27045000</v>
      </c>
      <c r="AKC38" s="38">
        <v>12000000</v>
      </c>
      <c r="AKD38" s="38">
        <v>27045000</v>
      </c>
      <c r="AKE38" s="38"/>
      <c r="AKF38" s="39"/>
      <c r="AKG38" s="38">
        <v>39045000</v>
      </c>
      <c r="AKH38" s="38">
        <v>27045000</v>
      </c>
      <c r="AKI38" s="38"/>
      <c r="AKJ38" s="38">
        <v>12000000</v>
      </c>
      <c r="AKK38" s="38">
        <v>30.73377</v>
      </c>
      <c r="AKL38" s="38"/>
      <c r="AKM38" s="38"/>
      <c r="AKN38" s="88">
        <v>27045000</v>
      </c>
      <c r="AKO38" s="30"/>
      <c r="AKP38" s="39">
        <v>27045000</v>
      </c>
      <c r="AKQ38" s="88">
        <v>27045000</v>
      </c>
      <c r="AKR38" s="38"/>
      <c r="AKS38" s="38">
        <v>37465270</v>
      </c>
      <c r="AKT38" s="38">
        <v>35592000</v>
      </c>
      <c r="AKU38" s="38">
        <v>1873270</v>
      </c>
      <c r="AKV38" s="38">
        <v>35592000</v>
      </c>
      <c r="AKW38" s="38"/>
      <c r="AKX38" s="39"/>
      <c r="AKY38" s="38">
        <v>37465270</v>
      </c>
      <c r="AKZ38" s="38">
        <v>35592000</v>
      </c>
      <c r="ALA38" s="38"/>
      <c r="ALB38" s="38">
        <v>1873270</v>
      </c>
      <c r="ALC38" s="38">
        <v>5.0000200000000001</v>
      </c>
      <c r="ALD38" s="38"/>
      <c r="ALE38" s="38"/>
      <c r="ALF38" s="88">
        <v>35592000</v>
      </c>
      <c r="ALG38" s="30"/>
      <c r="ALH38" s="39">
        <v>35592000</v>
      </c>
      <c r="ALI38" s="88">
        <v>35592000</v>
      </c>
      <c r="ALJ38" s="38"/>
      <c r="ALK38" s="38"/>
      <c r="ALL38" s="38"/>
      <c r="ALM38" s="38"/>
      <c r="ALN38" s="38"/>
      <c r="ALO38" s="38"/>
      <c r="ALP38" s="39"/>
      <c r="ALQ38" s="38"/>
      <c r="ALR38" s="38"/>
      <c r="ALS38" s="38"/>
      <c r="ALT38" s="38"/>
      <c r="ALU38" s="38"/>
      <c r="ALV38" s="38"/>
      <c r="ALW38" s="38"/>
      <c r="ALX38" s="88"/>
      <c r="ALY38" s="30"/>
      <c r="ALZ38" s="39"/>
      <c r="AMA38" s="88"/>
      <c r="AMB38" s="38"/>
      <c r="AMC38" s="38">
        <v>2329000</v>
      </c>
      <c r="AMD38" s="38">
        <v>1829000</v>
      </c>
      <c r="AME38" s="38">
        <v>500000</v>
      </c>
      <c r="AMF38" s="38">
        <v>1829000</v>
      </c>
      <c r="AMG38" s="38"/>
      <c r="AMH38" s="39"/>
      <c r="AMI38" s="38">
        <v>2329000</v>
      </c>
      <c r="AMJ38" s="38">
        <v>1829000</v>
      </c>
      <c r="AMK38" s="38"/>
      <c r="AML38" s="38">
        <v>500000</v>
      </c>
      <c r="AMM38" s="38">
        <v>21.468440000000001</v>
      </c>
      <c r="AMN38" s="38"/>
      <c r="AMO38" s="38"/>
      <c r="AMP38" s="88">
        <v>1829000</v>
      </c>
      <c r="AMQ38" s="30"/>
      <c r="AMR38" s="39">
        <v>1829000</v>
      </c>
      <c r="AMS38" s="88">
        <v>1829000</v>
      </c>
      <c r="AMT38" s="38"/>
      <c r="AMU38" s="38"/>
      <c r="AMV38" s="38"/>
      <c r="AMW38" s="38"/>
      <c r="AMX38" s="38"/>
      <c r="AMY38" s="38"/>
      <c r="AMZ38" s="39"/>
      <c r="ANA38" s="38"/>
      <c r="ANB38" s="38"/>
      <c r="ANC38" s="38"/>
      <c r="AND38" s="38"/>
      <c r="ANE38" s="38"/>
      <c r="ANF38" s="38"/>
      <c r="ANG38" s="38"/>
      <c r="ANH38" s="88"/>
      <c r="ANI38" s="30"/>
      <c r="ANJ38" s="39"/>
      <c r="ANK38" s="88"/>
    </row>
    <row r="39" spans="1:1051" x14ac:dyDescent="0.25">
      <c r="A39" s="8" t="s">
        <v>73</v>
      </c>
      <c r="B39" s="9" t="s">
        <v>74</v>
      </c>
      <c r="C39" s="13" t="s">
        <v>274</v>
      </c>
      <c r="F39" s="39"/>
      <c r="G39" s="88"/>
      <c r="H39" s="38"/>
      <c r="I39" s="38"/>
      <c r="J39" s="38"/>
      <c r="K39" s="38"/>
      <c r="L39" s="38"/>
      <c r="M39" s="38"/>
      <c r="N39" s="39"/>
      <c r="O39" s="38"/>
      <c r="P39" s="38"/>
      <c r="Q39" s="38"/>
      <c r="R39" s="38"/>
      <c r="S39" s="38"/>
      <c r="T39" s="38"/>
      <c r="U39" s="38"/>
      <c r="V39" s="88"/>
      <c r="W39" s="30"/>
      <c r="X39" s="39"/>
      <c r="Y39" s="88"/>
      <c r="Z39" s="38"/>
      <c r="AA39" s="38"/>
      <c r="AB39" s="38"/>
      <c r="AC39" s="38"/>
      <c r="AD39" s="38"/>
      <c r="AE39" s="38"/>
      <c r="AF39" s="39"/>
      <c r="AG39" s="38"/>
      <c r="AH39" s="38"/>
      <c r="AI39" s="38"/>
      <c r="AJ39" s="38"/>
      <c r="AK39" s="38"/>
      <c r="AL39" s="38"/>
      <c r="AM39" s="38"/>
      <c r="AN39" s="88"/>
      <c r="AO39" s="30"/>
      <c r="AP39" s="39"/>
      <c r="AQ39" s="88"/>
      <c r="AR39" s="38"/>
      <c r="AS39" s="38"/>
      <c r="AT39" s="38"/>
      <c r="AU39" s="38"/>
      <c r="AV39" s="38"/>
      <c r="AW39" s="38"/>
      <c r="AX39" s="39"/>
      <c r="AY39" s="38"/>
      <c r="AZ39" s="38"/>
      <c r="BA39" s="38"/>
      <c r="BB39" s="38"/>
      <c r="BC39" s="38"/>
      <c r="BD39" s="38"/>
      <c r="BE39" s="38"/>
      <c r="BF39" s="88"/>
      <c r="BG39" s="30"/>
      <c r="BH39" s="39"/>
      <c r="BI39" s="88"/>
      <c r="BJ39" s="38"/>
      <c r="BK39" s="38"/>
      <c r="BL39" s="38"/>
      <c r="BM39" s="38"/>
      <c r="BN39" s="38"/>
      <c r="BO39" s="38"/>
      <c r="BP39" s="39"/>
      <c r="BQ39" s="38"/>
      <c r="BR39" s="38"/>
      <c r="BS39" s="38"/>
      <c r="BT39" s="38"/>
      <c r="BU39" s="38"/>
      <c r="BV39" s="38"/>
      <c r="BW39" s="38"/>
      <c r="BX39" s="88"/>
      <c r="BY39" s="30"/>
      <c r="BZ39" s="39"/>
      <c r="CA39" s="88"/>
      <c r="CB39" s="38"/>
      <c r="CC39" s="38"/>
      <c r="CD39" s="38"/>
      <c r="CE39" s="38"/>
      <c r="CF39" s="38"/>
      <c r="CG39" s="38"/>
      <c r="CH39" s="39"/>
      <c r="CI39" s="38"/>
      <c r="CJ39" s="38"/>
      <c r="CK39" s="38"/>
      <c r="CL39" s="38"/>
      <c r="CM39" s="38"/>
      <c r="CN39" s="38"/>
      <c r="CO39" s="38"/>
      <c r="CP39" s="88"/>
      <c r="CQ39" s="30"/>
      <c r="CR39" s="39"/>
      <c r="CS39" s="88"/>
      <c r="CT39" s="38"/>
      <c r="CU39" s="38"/>
      <c r="CV39" s="38"/>
      <c r="CW39" s="38"/>
      <c r="CX39" s="38"/>
      <c r="CY39" s="38"/>
      <c r="CZ39" s="39"/>
      <c r="DA39" s="38"/>
      <c r="DB39" s="38"/>
      <c r="DC39" s="38"/>
      <c r="DD39" s="38"/>
      <c r="DE39" s="38"/>
      <c r="DF39" s="38"/>
      <c r="DG39" s="38"/>
      <c r="DH39" s="88"/>
      <c r="DI39" s="30"/>
      <c r="DJ39" s="39"/>
      <c r="DK39" s="88"/>
      <c r="DL39" s="38"/>
      <c r="DM39" s="38"/>
      <c r="DN39" s="38"/>
      <c r="DO39" s="38"/>
      <c r="DP39" s="38"/>
      <c r="DQ39" s="38"/>
      <c r="DR39" s="39"/>
      <c r="DS39" s="38"/>
      <c r="DT39" s="38"/>
      <c r="DU39" s="38"/>
      <c r="DV39" s="38"/>
      <c r="DW39" s="38"/>
      <c r="DX39" s="38"/>
      <c r="DY39" s="38"/>
      <c r="DZ39" s="88"/>
      <c r="EA39" s="30"/>
      <c r="EB39" s="39"/>
      <c r="EC39" s="88"/>
      <c r="ED39" s="38"/>
      <c r="EE39" s="38"/>
      <c r="EF39" s="38"/>
      <c r="EG39" s="38"/>
      <c r="EH39" s="38"/>
      <c r="EI39" s="38"/>
      <c r="EJ39" s="39"/>
      <c r="EK39" s="38"/>
      <c r="EL39" s="38"/>
      <c r="EM39" s="38"/>
      <c r="EN39" s="38"/>
      <c r="EO39" s="38"/>
      <c r="EP39" s="38"/>
      <c r="EQ39" s="38"/>
      <c r="ER39" s="88"/>
      <c r="ES39" s="30"/>
      <c r="ET39" s="39"/>
      <c r="EU39" s="88"/>
      <c r="EV39" s="38"/>
      <c r="EW39" s="38"/>
      <c r="EX39" s="38"/>
      <c r="EY39" s="38"/>
      <c r="EZ39" s="38"/>
      <c r="FA39" s="38"/>
      <c r="FB39" s="39"/>
      <c r="FC39" s="38"/>
      <c r="FD39" s="38"/>
      <c r="FE39" s="38"/>
      <c r="FF39" s="38"/>
      <c r="FG39" s="38"/>
      <c r="FH39" s="38"/>
      <c r="FI39" s="38"/>
      <c r="FJ39" s="88"/>
      <c r="FK39" s="30"/>
      <c r="FL39" s="39"/>
      <c r="FM39" s="88"/>
      <c r="FN39" s="38"/>
      <c r="FO39" s="38"/>
      <c r="FP39" s="38"/>
      <c r="FQ39" s="38"/>
      <c r="FR39" s="38"/>
      <c r="FS39" s="38"/>
      <c r="FT39" s="39"/>
      <c r="FU39" s="38"/>
      <c r="FV39" s="38"/>
      <c r="FW39" s="38"/>
      <c r="FX39" s="38"/>
      <c r="FY39" s="38"/>
      <c r="FZ39" s="38"/>
      <c r="GA39" s="38"/>
      <c r="GB39" s="88"/>
      <c r="GC39" s="30"/>
      <c r="GD39" s="39"/>
      <c r="GE39" s="88"/>
      <c r="GF39" s="38"/>
      <c r="GG39" s="38"/>
      <c r="GH39" s="38"/>
      <c r="GI39" s="38"/>
      <c r="GJ39" s="38"/>
      <c r="GK39" s="38"/>
      <c r="GL39" s="39"/>
      <c r="GM39" s="38"/>
      <c r="GN39" s="38"/>
      <c r="GO39" s="38"/>
      <c r="GP39" s="38"/>
      <c r="GQ39" s="38"/>
      <c r="GR39" s="38"/>
      <c r="GS39" s="38"/>
      <c r="GT39" s="88"/>
      <c r="GU39" s="30"/>
      <c r="GV39" s="39"/>
      <c r="GW39" s="88"/>
      <c r="GX39" s="38"/>
      <c r="GY39" s="38">
        <v>22020400</v>
      </c>
      <c r="GZ39" s="38">
        <v>15360500</v>
      </c>
      <c r="HA39" s="38">
        <v>6659900</v>
      </c>
      <c r="HB39" s="38">
        <v>15360422.449999999</v>
      </c>
      <c r="HC39" s="38"/>
      <c r="HD39" s="39"/>
      <c r="HE39" s="38">
        <v>22020309.52</v>
      </c>
      <c r="HF39" s="38">
        <v>15360422.449999999</v>
      </c>
      <c r="HG39" s="38"/>
      <c r="HH39" s="38">
        <v>6659887.0700000003</v>
      </c>
      <c r="HI39" s="38">
        <v>30.244289999999999</v>
      </c>
      <c r="HJ39" s="38"/>
      <c r="HK39" s="38"/>
      <c r="HL39" s="88">
        <v>15360422.449999999</v>
      </c>
      <c r="HM39" s="30"/>
      <c r="HN39" s="39">
        <v>15360500</v>
      </c>
      <c r="HO39" s="88">
        <v>15360500</v>
      </c>
      <c r="HP39" s="38"/>
      <c r="HQ39" s="38"/>
      <c r="HR39" s="38"/>
      <c r="HS39" s="38"/>
      <c r="HT39" s="38"/>
      <c r="HU39" s="38"/>
      <c r="HV39" s="39"/>
      <c r="HW39" s="38"/>
      <c r="HX39" s="38"/>
      <c r="HY39" s="38"/>
      <c r="HZ39" s="38"/>
      <c r="IA39" s="38"/>
      <c r="IB39" s="38"/>
      <c r="IC39" s="38"/>
      <c r="ID39" s="88"/>
      <c r="IE39" s="30"/>
      <c r="IF39" s="39"/>
      <c r="IG39" s="88"/>
      <c r="IH39" s="38"/>
      <c r="II39" s="38"/>
      <c r="IJ39" s="38"/>
      <c r="IK39" s="38"/>
      <c r="IL39" s="38"/>
      <c r="IM39" s="38"/>
      <c r="IN39" s="39"/>
      <c r="IO39" s="38"/>
      <c r="IP39" s="38"/>
      <c r="IQ39" s="38"/>
      <c r="IR39" s="38"/>
      <c r="IS39" s="38"/>
      <c r="IT39" s="38"/>
      <c r="IU39" s="38"/>
      <c r="IV39" s="88"/>
      <c r="IW39" s="30"/>
      <c r="IX39" s="39"/>
      <c r="IY39" s="88"/>
      <c r="IZ39" s="38"/>
      <c r="JA39" s="38"/>
      <c r="JB39" s="38"/>
      <c r="JC39" s="38"/>
      <c r="JD39" s="38"/>
      <c r="JE39" s="38"/>
      <c r="JF39" s="39"/>
      <c r="JG39" s="38"/>
      <c r="JH39" s="38"/>
      <c r="JI39" s="38"/>
      <c r="JJ39" s="38"/>
      <c r="JK39" s="38"/>
      <c r="JL39" s="38"/>
      <c r="JM39" s="38"/>
      <c r="JN39" s="88"/>
      <c r="JO39" s="30"/>
      <c r="JP39" s="39">
        <v>0</v>
      </c>
      <c r="JQ39" s="88"/>
      <c r="JR39" s="38"/>
      <c r="JS39" s="38">
        <v>309302700</v>
      </c>
      <c r="JT39" s="38">
        <v>1720100</v>
      </c>
      <c r="JU39" s="38">
        <v>307582600</v>
      </c>
      <c r="JV39" s="38">
        <v>1720100</v>
      </c>
      <c r="JW39" s="38"/>
      <c r="JX39" s="39"/>
      <c r="JY39" s="38">
        <v>309302700</v>
      </c>
      <c r="JZ39" s="38">
        <v>1720100</v>
      </c>
      <c r="KA39" s="38"/>
      <c r="KB39" s="38">
        <v>307582600</v>
      </c>
      <c r="KC39" s="38">
        <v>99.443879999999993</v>
      </c>
      <c r="KD39" s="38"/>
      <c r="KE39" s="38"/>
      <c r="KF39" s="88">
        <v>1720100</v>
      </c>
      <c r="KG39" s="30"/>
      <c r="KH39" s="39">
        <v>1720100</v>
      </c>
      <c r="KI39" s="88">
        <v>1720100</v>
      </c>
      <c r="KJ39" s="38"/>
      <c r="KK39" s="38">
        <v>35339700</v>
      </c>
      <c r="KL39" s="38">
        <v>18853700</v>
      </c>
      <c r="KM39" s="38">
        <v>16486000</v>
      </c>
      <c r="KN39" s="38">
        <v>18853508.559999999</v>
      </c>
      <c r="KO39" s="38"/>
      <c r="KP39" s="39"/>
      <c r="KQ39" s="38">
        <v>35339506.799999997</v>
      </c>
      <c r="KR39" s="38">
        <v>18853508.559999999</v>
      </c>
      <c r="KS39" s="38"/>
      <c r="KT39" s="38">
        <v>16485998.24</v>
      </c>
      <c r="KU39" s="38">
        <v>46.650329999999997</v>
      </c>
      <c r="KV39" s="38"/>
      <c r="KW39" s="38"/>
      <c r="KX39" s="88">
        <v>18853508.559999999</v>
      </c>
      <c r="KY39" s="30"/>
      <c r="KZ39" s="39">
        <v>18853700</v>
      </c>
      <c r="LA39" s="88">
        <v>18853700</v>
      </c>
      <c r="LB39" s="38"/>
      <c r="LC39" s="38"/>
      <c r="LD39" s="38"/>
      <c r="LE39" s="38"/>
      <c r="LF39" s="38"/>
      <c r="LG39" s="38"/>
      <c r="LH39" s="39"/>
      <c r="LI39" s="38"/>
      <c r="LJ39" s="38"/>
      <c r="LK39" s="38"/>
      <c r="LL39" s="38"/>
      <c r="LM39" s="38"/>
      <c r="LN39" s="38"/>
      <c r="LO39" s="38"/>
      <c r="LP39" s="88"/>
      <c r="LQ39" s="30"/>
      <c r="LR39" s="39"/>
      <c r="LS39" s="88"/>
      <c r="LT39" s="38"/>
      <c r="LU39" s="38"/>
      <c r="LV39" s="38"/>
      <c r="LW39" s="38"/>
      <c r="LX39" s="38"/>
      <c r="LY39" s="38"/>
      <c r="LZ39" s="39"/>
      <c r="MA39" s="38"/>
      <c r="MB39" s="38"/>
      <c r="MC39" s="38"/>
      <c r="MD39" s="38"/>
      <c r="ME39" s="38"/>
      <c r="MF39" s="38"/>
      <c r="MG39" s="38"/>
      <c r="MH39" s="88"/>
      <c r="MI39" s="30"/>
      <c r="MJ39" s="39"/>
      <c r="MK39" s="88"/>
      <c r="ML39" s="38"/>
      <c r="MM39" s="38"/>
      <c r="MN39" s="38"/>
      <c r="MO39" s="38"/>
      <c r="MP39" s="38"/>
      <c r="MQ39" s="38"/>
      <c r="MR39" s="39"/>
      <c r="MS39" s="38"/>
      <c r="MT39" s="38"/>
      <c r="MU39" s="38"/>
      <c r="MV39" s="38"/>
      <c r="MW39" s="38"/>
      <c r="MX39" s="38"/>
      <c r="MY39" s="38"/>
      <c r="MZ39" s="88"/>
      <c r="NA39" s="30"/>
      <c r="NB39" s="39"/>
      <c r="NC39" s="88"/>
      <c r="ND39" s="38"/>
      <c r="NE39" s="38"/>
      <c r="NF39" s="38"/>
      <c r="NG39" s="38"/>
      <c r="NH39" s="38"/>
      <c r="NI39" s="38"/>
      <c r="NJ39" s="39"/>
      <c r="NK39" s="38"/>
      <c r="NL39" s="38"/>
      <c r="NM39" s="38"/>
      <c r="NN39" s="38"/>
      <c r="NO39" s="38"/>
      <c r="NP39" s="38"/>
      <c r="NQ39" s="38"/>
      <c r="NR39" s="88"/>
      <c r="NS39" s="30"/>
      <c r="NT39" s="39"/>
      <c r="NU39" s="88"/>
      <c r="NV39" s="38"/>
      <c r="NW39" s="38"/>
      <c r="NX39" s="38"/>
      <c r="NY39" s="38"/>
      <c r="NZ39" s="38"/>
      <c r="OA39" s="38"/>
      <c r="OB39" s="39"/>
      <c r="OC39" s="38"/>
      <c r="OD39" s="38"/>
      <c r="OE39" s="38"/>
      <c r="OF39" s="38"/>
      <c r="OG39" s="38"/>
      <c r="OH39" s="38"/>
      <c r="OI39" s="38"/>
      <c r="OJ39" s="88"/>
      <c r="OK39" s="30"/>
      <c r="OL39" s="39"/>
      <c r="OM39" s="88"/>
      <c r="ON39" s="38"/>
      <c r="OO39" s="38"/>
      <c r="OP39" s="38"/>
      <c r="OQ39" s="38"/>
      <c r="OR39" s="38"/>
      <c r="OS39" s="38"/>
      <c r="OT39" s="39"/>
      <c r="OU39" s="38"/>
      <c r="OV39" s="38"/>
      <c r="OW39" s="38"/>
      <c r="OX39" s="38"/>
      <c r="OY39" s="38"/>
      <c r="OZ39" s="38"/>
      <c r="PA39" s="38"/>
      <c r="PB39" s="88"/>
      <c r="PC39" s="30"/>
      <c r="PD39" s="39"/>
      <c r="PE39" s="88"/>
      <c r="PF39" s="38"/>
      <c r="PG39" s="38"/>
      <c r="PH39" s="38"/>
      <c r="PI39" s="38"/>
      <c r="PJ39" s="38"/>
      <c r="PK39" s="38"/>
      <c r="PL39" s="39"/>
      <c r="PM39" s="38"/>
      <c r="PN39" s="38"/>
      <c r="PO39" s="38"/>
      <c r="PP39" s="38"/>
      <c r="PQ39" s="38"/>
      <c r="PR39" s="38"/>
      <c r="PS39" s="38"/>
      <c r="PT39" s="88"/>
      <c r="PU39" s="30"/>
      <c r="PV39" s="39"/>
      <c r="PW39" s="88"/>
      <c r="PX39" s="38"/>
      <c r="PY39" s="38"/>
      <c r="PZ39" s="38"/>
      <c r="QA39" s="38"/>
      <c r="QB39" s="38"/>
      <c r="QC39" s="38"/>
      <c r="QD39" s="39"/>
      <c r="QE39" s="38"/>
      <c r="QF39" s="38"/>
      <c r="QG39" s="38"/>
      <c r="QH39" s="38"/>
      <c r="QI39" s="38"/>
      <c r="QJ39" s="38"/>
      <c r="QK39" s="38"/>
      <c r="QL39" s="88"/>
      <c r="QM39" s="30"/>
      <c r="QN39" s="39"/>
      <c r="QO39" s="88"/>
      <c r="QP39" s="38"/>
      <c r="QQ39" s="38"/>
      <c r="QR39" s="38"/>
      <c r="QS39" s="38"/>
      <c r="QT39" s="38"/>
      <c r="QU39" s="38"/>
      <c r="QV39" s="39"/>
      <c r="QW39" s="38"/>
      <c r="QX39" s="38"/>
      <c r="QY39" s="38"/>
      <c r="QZ39" s="38"/>
      <c r="RA39" s="38"/>
      <c r="RB39" s="38"/>
      <c r="RC39" s="38"/>
      <c r="RD39" s="88"/>
      <c r="RE39" s="30"/>
      <c r="RF39" s="39"/>
      <c r="RG39" s="88"/>
      <c r="RH39" s="38"/>
      <c r="RI39" s="38"/>
      <c r="RJ39" s="38"/>
      <c r="RK39" s="38"/>
      <c r="RL39" s="38"/>
      <c r="RM39" s="38"/>
      <c r="RN39" s="39"/>
      <c r="RO39" s="38"/>
      <c r="RP39" s="38"/>
      <c r="RQ39" s="38"/>
      <c r="RR39" s="38"/>
      <c r="RS39" s="38"/>
      <c r="RT39" s="38"/>
      <c r="RU39" s="38"/>
      <c r="RV39" s="88"/>
      <c r="RW39" s="30"/>
      <c r="RX39" s="39">
        <v>0</v>
      </c>
      <c r="RY39" s="88"/>
      <c r="RZ39" s="38"/>
      <c r="SA39" s="38"/>
      <c r="SB39" s="38"/>
      <c r="SC39" s="38"/>
      <c r="SD39" s="38"/>
      <c r="SE39" s="38"/>
      <c r="SF39" s="39"/>
      <c r="SG39" s="38"/>
      <c r="SH39" s="38"/>
      <c r="SI39" s="38"/>
      <c r="SJ39" s="38"/>
      <c r="SK39" s="38"/>
      <c r="SL39" s="38"/>
      <c r="SM39" s="38"/>
      <c r="SN39" s="88"/>
      <c r="SO39" s="30"/>
      <c r="SP39" s="39">
        <v>0</v>
      </c>
      <c r="SQ39" s="88"/>
      <c r="SR39" s="38"/>
      <c r="SS39" s="38"/>
      <c r="ST39" s="38"/>
      <c r="SU39" s="38"/>
      <c r="SV39" s="38"/>
      <c r="SW39" s="38"/>
      <c r="SX39" s="39"/>
      <c r="SY39" s="38"/>
      <c r="SZ39" s="38"/>
      <c r="TA39" s="38"/>
      <c r="TB39" s="38"/>
      <c r="TC39" s="38"/>
      <c r="TD39" s="38"/>
      <c r="TE39" s="38"/>
      <c r="TF39" s="88"/>
      <c r="TG39" s="30"/>
      <c r="TH39" s="39"/>
      <c r="TI39" s="88"/>
      <c r="TJ39" s="38"/>
      <c r="TK39" s="38"/>
      <c r="TL39" s="38"/>
      <c r="TM39" s="38"/>
      <c r="TN39" s="38"/>
      <c r="TO39" s="38"/>
      <c r="TP39" s="39"/>
      <c r="TQ39" s="38"/>
      <c r="TR39" s="38"/>
      <c r="TS39" s="38"/>
      <c r="TT39" s="38"/>
      <c r="TU39" s="38"/>
      <c r="TV39" s="38"/>
      <c r="TW39" s="38"/>
      <c r="TX39" s="88"/>
      <c r="TY39" s="30"/>
      <c r="TZ39" s="39"/>
      <c r="UA39" s="88"/>
      <c r="UB39" s="38"/>
      <c r="UC39" s="38"/>
      <c r="UD39" s="38"/>
      <c r="UE39" s="38"/>
      <c r="UF39" s="38"/>
      <c r="UG39" s="38"/>
      <c r="UH39" s="39"/>
      <c r="UI39" s="38"/>
      <c r="UJ39" s="38"/>
      <c r="UK39" s="38"/>
      <c r="UL39" s="38"/>
      <c r="UM39" s="38"/>
      <c r="UN39" s="38"/>
      <c r="UO39" s="38"/>
      <c r="UP39" s="88"/>
      <c r="UQ39" s="30"/>
      <c r="UR39" s="39"/>
      <c r="US39" s="88"/>
      <c r="UT39" s="38"/>
      <c r="UU39" s="38"/>
      <c r="UV39" s="38"/>
      <c r="UW39" s="38"/>
      <c r="UX39" s="38"/>
      <c r="UY39" s="38"/>
      <c r="UZ39" s="39"/>
      <c r="VA39" s="38"/>
      <c r="VB39" s="38"/>
      <c r="VC39" s="38"/>
      <c r="VD39" s="38"/>
      <c r="VE39" s="38"/>
      <c r="VF39" s="38"/>
      <c r="VG39" s="38"/>
      <c r="VH39" s="88"/>
      <c r="VI39" s="30"/>
      <c r="VJ39" s="39"/>
      <c r="VK39" s="88"/>
      <c r="VL39" s="38"/>
      <c r="VM39" s="38"/>
      <c r="VN39" s="38"/>
      <c r="VO39" s="38"/>
      <c r="VP39" s="38"/>
      <c r="VQ39" s="38"/>
      <c r="VR39" s="39"/>
      <c r="VS39" s="38"/>
      <c r="VT39" s="38"/>
      <c r="VU39" s="38"/>
      <c r="VV39" s="38"/>
      <c r="VW39" s="38"/>
      <c r="VX39" s="38"/>
      <c r="VY39" s="38"/>
      <c r="VZ39" s="88"/>
      <c r="WA39" s="30"/>
      <c r="WB39" s="39"/>
      <c r="WC39" s="88"/>
      <c r="WD39" s="38"/>
      <c r="WE39" s="38"/>
      <c r="WF39" s="38"/>
      <c r="WG39" s="38"/>
      <c r="WH39" s="38"/>
      <c r="WI39" s="38"/>
      <c r="WJ39" s="39"/>
      <c r="WK39" s="38"/>
      <c r="WL39" s="38"/>
      <c r="WM39" s="38"/>
      <c r="WN39" s="38"/>
      <c r="WO39" s="38"/>
      <c r="WP39" s="38"/>
      <c r="WQ39" s="38"/>
      <c r="WR39" s="88"/>
      <c r="WS39" s="30"/>
      <c r="WT39" s="39"/>
      <c r="WU39" s="88"/>
      <c r="WV39" s="38"/>
      <c r="WW39" s="38"/>
      <c r="WX39" s="38"/>
      <c r="WY39" s="38"/>
      <c r="WZ39" s="38"/>
      <c r="XA39" s="38"/>
      <c r="XB39" s="39"/>
      <c r="XC39" s="38"/>
      <c r="XD39" s="38"/>
      <c r="XE39" s="38"/>
      <c r="XF39" s="38"/>
      <c r="XG39" s="38"/>
      <c r="XH39" s="38"/>
      <c r="XI39" s="38"/>
      <c r="XJ39" s="88"/>
      <c r="XK39" s="30"/>
      <c r="XL39" s="39"/>
      <c r="XM39" s="88"/>
      <c r="XN39" s="38"/>
      <c r="XO39" s="38"/>
      <c r="XP39" s="38"/>
      <c r="XQ39" s="38"/>
      <c r="XR39" s="38"/>
      <c r="XS39" s="38"/>
      <c r="XT39" s="39"/>
      <c r="XU39" s="38"/>
      <c r="XV39" s="38"/>
      <c r="XW39" s="38"/>
      <c r="XX39" s="38"/>
      <c r="XY39" s="38"/>
      <c r="XZ39" s="38"/>
      <c r="YA39" s="38"/>
      <c r="YB39" s="88"/>
      <c r="YC39" s="30"/>
      <c r="YD39" s="39"/>
      <c r="YE39" s="88"/>
      <c r="YF39" s="38"/>
      <c r="YG39" s="38"/>
      <c r="YH39" s="38"/>
      <c r="YI39" s="38"/>
      <c r="YJ39" s="38"/>
      <c r="YK39" s="38"/>
      <c r="YL39" s="39"/>
      <c r="YM39" s="38"/>
      <c r="YN39" s="38"/>
      <c r="YO39" s="38"/>
      <c r="YP39" s="38"/>
      <c r="YQ39" s="38"/>
      <c r="YR39" s="38"/>
      <c r="YS39" s="38"/>
      <c r="YT39" s="88"/>
      <c r="YU39" s="30"/>
      <c r="YV39" s="39"/>
      <c r="YW39" s="88"/>
      <c r="YX39" s="38"/>
      <c r="YY39" s="38"/>
      <c r="YZ39" s="38"/>
      <c r="ZA39" s="38"/>
      <c r="ZB39" s="38"/>
      <c r="ZC39" s="38"/>
      <c r="ZD39" s="39"/>
      <c r="ZE39" s="38"/>
      <c r="ZF39" s="38"/>
      <c r="ZG39" s="38"/>
      <c r="ZH39" s="38"/>
      <c r="ZI39" s="38"/>
      <c r="ZJ39" s="38"/>
      <c r="ZK39" s="38"/>
      <c r="ZL39" s="88"/>
      <c r="ZM39" s="30"/>
      <c r="ZN39" s="39"/>
      <c r="ZO39" s="88"/>
      <c r="ZP39" s="38"/>
      <c r="ZQ39" s="38"/>
      <c r="ZR39" s="38"/>
      <c r="ZS39" s="38"/>
      <c r="ZT39" s="38"/>
      <c r="ZU39" s="38"/>
      <c r="ZV39" s="39"/>
      <c r="ZW39" s="38"/>
      <c r="ZX39" s="38"/>
      <c r="ZY39" s="38"/>
      <c r="ZZ39" s="38"/>
      <c r="AAA39" s="38"/>
      <c r="AAB39" s="38"/>
      <c r="AAC39" s="38"/>
      <c r="AAD39" s="88"/>
      <c r="AAE39" s="30"/>
      <c r="AAF39" s="39"/>
      <c r="AAG39" s="88"/>
      <c r="AAH39" s="38"/>
      <c r="AAI39" s="38"/>
      <c r="AAJ39" s="38"/>
      <c r="AAK39" s="38"/>
      <c r="AAL39" s="38"/>
      <c r="AAM39" s="38"/>
      <c r="AAN39" s="39"/>
      <c r="AAO39" s="38"/>
      <c r="AAP39" s="38"/>
      <c r="AAQ39" s="38"/>
      <c r="AAR39" s="38"/>
      <c r="AAS39" s="38"/>
      <c r="AAT39" s="38"/>
      <c r="AAU39" s="38"/>
      <c r="AAV39" s="88"/>
      <c r="AAW39" s="30"/>
      <c r="AAX39" s="39"/>
      <c r="AAY39" s="88"/>
      <c r="AAZ39" s="38"/>
      <c r="ABA39" s="38"/>
      <c r="ABB39" s="38"/>
      <c r="ABC39" s="38"/>
      <c r="ABD39" s="38"/>
      <c r="ABE39" s="38"/>
      <c r="ABF39" s="39"/>
      <c r="ABG39" s="38"/>
      <c r="ABH39" s="38"/>
      <c r="ABI39" s="38"/>
      <c r="ABJ39" s="38"/>
      <c r="ABK39" s="38"/>
      <c r="ABL39" s="38"/>
      <c r="ABM39" s="38"/>
      <c r="ABN39" s="88"/>
      <c r="ABO39" s="30"/>
      <c r="ABP39" s="39"/>
      <c r="ABQ39" s="88"/>
      <c r="ABR39" s="38"/>
      <c r="ABS39" s="38"/>
      <c r="ABT39" s="38"/>
      <c r="ABU39" s="38"/>
      <c r="ABV39" s="38"/>
      <c r="ABW39" s="38"/>
      <c r="ABX39" s="39"/>
      <c r="ABY39" s="38"/>
      <c r="ABZ39" s="38"/>
      <c r="ACA39" s="38"/>
      <c r="ACB39" s="38"/>
      <c r="ACC39" s="38"/>
      <c r="ACD39" s="38"/>
      <c r="ACE39" s="38"/>
      <c r="ACF39" s="88"/>
      <c r="ACG39" s="30"/>
      <c r="ACH39" s="39"/>
      <c r="ACI39" s="88"/>
      <c r="ACJ39" s="38"/>
      <c r="ACK39" s="38">
        <v>52310000</v>
      </c>
      <c r="ACL39" s="38">
        <v>310000</v>
      </c>
      <c r="ACM39" s="38">
        <v>52000000</v>
      </c>
      <c r="ACN39" s="38">
        <v>310000</v>
      </c>
      <c r="ACO39" s="38"/>
      <c r="ACP39" s="39"/>
      <c r="ACQ39" s="38">
        <v>28916950.68</v>
      </c>
      <c r="ACR39" s="38">
        <v>310000</v>
      </c>
      <c r="ACS39" s="38"/>
      <c r="ACT39" s="38">
        <v>28606950.68</v>
      </c>
      <c r="ACU39" s="38">
        <v>98.927959999999999</v>
      </c>
      <c r="ACV39" s="38"/>
      <c r="ACW39" s="38"/>
      <c r="ACX39" s="88">
        <v>310000</v>
      </c>
      <c r="ACY39" s="30"/>
      <c r="ACZ39" s="39">
        <v>310000</v>
      </c>
      <c r="ADA39" s="88">
        <v>310000</v>
      </c>
      <c r="ADB39" s="38"/>
      <c r="ADC39" s="38"/>
      <c r="ADD39" s="38"/>
      <c r="ADE39" s="38"/>
      <c r="ADF39" s="38"/>
      <c r="ADG39" s="38"/>
      <c r="ADH39" s="39"/>
      <c r="ADI39" s="38"/>
      <c r="ADJ39" s="38"/>
      <c r="ADK39" s="38"/>
      <c r="ADL39" s="38"/>
      <c r="ADM39" s="38"/>
      <c r="ADN39" s="38"/>
      <c r="ADO39" s="38"/>
      <c r="ADP39" s="88"/>
      <c r="ADQ39" s="30"/>
      <c r="ADR39" s="39"/>
      <c r="ADS39" s="88"/>
      <c r="ADT39" s="38"/>
      <c r="ADU39" s="38"/>
      <c r="ADV39" s="38"/>
      <c r="ADW39" s="38"/>
      <c r="ADX39" s="38"/>
      <c r="ADY39" s="38"/>
      <c r="ADZ39" s="39"/>
      <c r="AEA39" s="38"/>
      <c r="AEB39" s="38"/>
      <c r="AEC39" s="38"/>
      <c r="AED39" s="38"/>
      <c r="AEE39" s="38"/>
      <c r="AEF39" s="38"/>
      <c r="AEG39" s="38"/>
      <c r="AEH39" s="88"/>
      <c r="AEI39" s="30"/>
      <c r="AEJ39" s="39"/>
      <c r="AEK39" s="88"/>
      <c r="AEL39" s="38"/>
      <c r="AEM39" s="38"/>
      <c r="AEN39" s="38"/>
      <c r="AEO39" s="38"/>
      <c r="AEP39" s="38"/>
      <c r="AEQ39" s="38"/>
      <c r="AER39" s="39"/>
      <c r="AES39" s="38"/>
      <c r="AET39" s="38"/>
      <c r="AEU39" s="38"/>
      <c r="AEV39" s="38"/>
      <c r="AEW39" s="38"/>
      <c r="AEX39" s="38"/>
      <c r="AEY39" s="38"/>
      <c r="AEZ39" s="88"/>
      <c r="AFA39" s="30"/>
      <c r="AFB39" s="39"/>
      <c r="AFC39" s="88"/>
      <c r="AFD39" s="38"/>
      <c r="AFE39" s="38"/>
      <c r="AFF39" s="38"/>
      <c r="AFG39" s="38"/>
      <c r="AFH39" s="38"/>
      <c r="AFI39" s="38"/>
      <c r="AFJ39" s="39"/>
      <c r="AFK39" s="38"/>
      <c r="AFL39" s="38"/>
      <c r="AFM39" s="38"/>
      <c r="AFN39" s="38"/>
      <c r="AFO39" s="38"/>
      <c r="AFP39" s="38"/>
      <c r="AFQ39" s="38"/>
      <c r="AFR39" s="88"/>
      <c r="AFS39" s="30"/>
      <c r="AFT39" s="39"/>
      <c r="AFU39" s="88"/>
      <c r="AFV39" s="38"/>
      <c r="AFW39" s="38"/>
      <c r="AFX39" s="38"/>
      <c r="AFY39" s="38"/>
      <c r="AFZ39" s="38"/>
      <c r="AGA39" s="38"/>
      <c r="AGB39" s="39"/>
      <c r="AGC39" s="38"/>
      <c r="AGD39" s="38"/>
      <c r="AGE39" s="38"/>
      <c r="AGF39" s="38"/>
      <c r="AGG39" s="38"/>
      <c r="AGH39" s="38"/>
      <c r="AGI39" s="38"/>
      <c r="AGJ39" s="88"/>
      <c r="AGK39" s="30"/>
      <c r="AGL39" s="39"/>
      <c r="AGM39" s="88"/>
      <c r="AGN39" s="38"/>
      <c r="AGO39" s="38"/>
      <c r="AGP39" s="38"/>
      <c r="AGQ39" s="38"/>
      <c r="AGR39" s="38"/>
      <c r="AGS39" s="38"/>
      <c r="AGT39" s="39"/>
      <c r="AGU39" s="38"/>
      <c r="AGV39" s="38"/>
      <c r="AGW39" s="38"/>
      <c r="AGX39" s="38"/>
      <c r="AGY39" s="38"/>
      <c r="AGZ39" s="38"/>
      <c r="AHA39" s="38"/>
      <c r="AHB39" s="88"/>
      <c r="AHC39" s="30"/>
      <c r="AHD39" s="39"/>
      <c r="AHE39" s="88"/>
      <c r="AHF39" s="38"/>
      <c r="AHG39" s="38"/>
      <c r="AHH39" s="38"/>
      <c r="AHI39" s="38"/>
      <c r="AHJ39" s="38"/>
      <c r="AHK39" s="38"/>
      <c r="AHL39" s="39"/>
      <c r="AHM39" s="38"/>
      <c r="AHN39" s="38"/>
      <c r="AHO39" s="38"/>
      <c r="AHP39" s="38"/>
      <c r="AHQ39" s="38"/>
      <c r="AHR39" s="38"/>
      <c r="AHS39" s="38"/>
      <c r="AHT39" s="88"/>
      <c r="AHU39" s="30"/>
      <c r="AHV39" s="39"/>
      <c r="AHW39" s="88"/>
      <c r="AHX39" s="38"/>
      <c r="AHY39" s="38"/>
      <c r="AHZ39" s="38"/>
      <c r="AIA39" s="38"/>
      <c r="AIB39" s="38"/>
      <c r="AIC39" s="38"/>
      <c r="AID39" s="39"/>
      <c r="AIE39" s="38"/>
      <c r="AIF39" s="38"/>
      <c r="AIG39" s="38"/>
      <c r="AIH39" s="38"/>
      <c r="AII39" s="38"/>
      <c r="AIJ39" s="38"/>
      <c r="AIK39" s="38"/>
      <c r="AIL39" s="88"/>
      <c r="AIM39" s="30"/>
      <c r="AIN39" s="39"/>
      <c r="AIO39" s="88"/>
      <c r="AIP39" s="38"/>
      <c r="AIQ39" s="38"/>
      <c r="AIR39" s="38"/>
      <c r="AIS39" s="38"/>
      <c r="AIT39" s="38"/>
      <c r="AIU39" s="38"/>
      <c r="AIV39" s="39"/>
      <c r="AIW39" s="38"/>
      <c r="AIX39" s="38"/>
      <c r="AIY39" s="38"/>
      <c r="AIZ39" s="38"/>
      <c r="AJA39" s="38"/>
      <c r="AJB39" s="38"/>
      <c r="AJC39" s="38"/>
      <c r="AJD39" s="88"/>
      <c r="AJE39" s="30"/>
      <c r="AJF39" s="39"/>
      <c r="AJG39" s="88"/>
      <c r="AJH39" s="38"/>
      <c r="AJI39" s="38"/>
      <c r="AJJ39" s="38"/>
      <c r="AJK39" s="38"/>
      <c r="AJL39" s="38"/>
      <c r="AJM39" s="38"/>
      <c r="AJN39" s="39"/>
      <c r="AJO39" s="38"/>
      <c r="AJP39" s="38"/>
      <c r="AJQ39" s="38"/>
      <c r="AJR39" s="38"/>
      <c r="AJS39" s="38"/>
      <c r="AJT39" s="38"/>
      <c r="AJU39" s="38"/>
      <c r="AJV39" s="88"/>
      <c r="AJW39" s="30"/>
      <c r="AJX39" s="39"/>
      <c r="AJY39" s="88"/>
      <c r="AJZ39" s="38"/>
      <c r="AKA39" s="38"/>
      <c r="AKB39" s="38"/>
      <c r="AKC39" s="38"/>
      <c r="AKD39" s="38"/>
      <c r="AKE39" s="38"/>
      <c r="AKF39" s="39"/>
      <c r="AKG39" s="38"/>
      <c r="AKH39" s="38"/>
      <c r="AKI39" s="38"/>
      <c r="AKJ39" s="38"/>
      <c r="AKK39" s="38"/>
      <c r="AKL39" s="38"/>
      <c r="AKM39" s="38"/>
      <c r="AKN39" s="88"/>
      <c r="AKO39" s="30"/>
      <c r="AKP39" s="39"/>
      <c r="AKQ39" s="88"/>
      <c r="AKR39" s="38"/>
      <c r="AKS39" s="38"/>
      <c r="AKT39" s="38"/>
      <c r="AKU39" s="38"/>
      <c r="AKV39" s="38"/>
      <c r="AKW39" s="38"/>
      <c r="AKX39" s="39"/>
      <c r="AKY39" s="38"/>
      <c r="AKZ39" s="38"/>
      <c r="ALA39" s="38"/>
      <c r="ALB39" s="38"/>
      <c r="ALC39" s="38"/>
      <c r="ALD39" s="38"/>
      <c r="ALE39" s="38"/>
      <c r="ALF39" s="88"/>
      <c r="ALG39" s="30"/>
      <c r="ALH39" s="39"/>
      <c r="ALI39" s="88"/>
      <c r="ALJ39" s="38"/>
      <c r="ALK39" s="38"/>
      <c r="ALL39" s="38"/>
      <c r="ALM39" s="38"/>
      <c r="ALN39" s="38"/>
      <c r="ALO39" s="38"/>
      <c r="ALP39" s="39"/>
      <c r="ALQ39" s="38"/>
      <c r="ALR39" s="38"/>
      <c r="ALS39" s="38"/>
      <c r="ALT39" s="38"/>
      <c r="ALU39" s="38"/>
      <c r="ALV39" s="38"/>
      <c r="ALW39" s="38"/>
      <c r="ALX39" s="88"/>
      <c r="ALY39" s="30"/>
      <c r="ALZ39" s="39"/>
      <c r="AMA39" s="88"/>
      <c r="AMB39" s="38"/>
      <c r="AMC39" s="38"/>
      <c r="AMD39" s="38"/>
      <c r="AME39" s="38"/>
      <c r="AMF39" s="38"/>
      <c r="AMG39" s="38"/>
      <c r="AMH39" s="39"/>
      <c r="AMI39" s="38"/>
      <c r="AMJ39" s="38"/>
      <c r="AMK39" s="38"/>
      <c r="AML39" s="38"/>
      <c r="AMM39" s="38"/>
      <c r="AMN39" s="38"/>
      <c r="AMO39" s="38"/>
      <c r="AMP39" s="88"/>
      <c r="AMQ39" s="30"/>
      <c r="AMR39" s="39"/>
      <c r="AMS39" s="88"/>
      <c r="AMT39" s="38"/>
      <c r="AMU39" s="38"/>
      <c r="AMV39" s="38"/>
      <c r="AMW39" s="38"/>
      <c r="AMX39" s="38"/>
      <c r="AMY39" s="38"/>
      <c r="AMZ39" s="39"/>
      <c r="ANA39" s="38"/>
      <c r="ANB39" s="38"/>
      <c r="ANC39" s="38"/>
      <c r="AND39" s="38"/>
      <c r="ANE39" s="38"/>
      <c r="ANF39" s="38"/>
      <c r="ANG39" s="38"/>
      <c r="ANH39" s="88"/>
      <c r="ANI39" s="30"/>
      <c r="ANJ39" s="39"/>
      <c r="ANK39" s="88"/>
    </row>
    <row r="40" spans="1:1051" x14ac:dyDescent="0.25">
      <c r="A40" s="8" t="s">
        <v>75</v>
      </c>
      <c r="B40" s="11" t="s">
        <v>76</v>
      </c>
      <c r="C40" s="13" t="s">
        <v>77</v>
      </c>
      <c r="F40" s="39"/>
      <c r="G40" s="88"/>
      <c r="H40" s="38"/>
      <c r="I40" s="38">
        <v>11070979</v>
      </c>
      <c r="J40" s="38">
        <v>10000000</v>
      </c>
      <c r="K40" s="38">
        <v>1070979</v>
      </c>
      <c r="L40" s="38">
        <v>10000000</v>
      </c>
      <c r="M40" s="38">
        <v>2079195</v>
      </c>
      <c r="N40" s="39"/>
      <c r="O40" s="38">
        <v>11070979</v>
      </c>
      <c r="P40" s="38">
        <v>10000000</v>
      </c>
      <c r="Q40" s="38"/>
      <c r="R40" s="38">
        <v>1070979</v>
      </c>
      <c r="S40" s="38">
        <v>9.6737500000000001</v>
      </c>
      <c r="T40" s="38">
        <v>2079195</v>
      </c>
      <c r="U40" s="38"/>
      <c r="V40" s="88">
        <v>10000000</v>
      </c>
      <c r="W40" s="30"/>
      <c r="X40" s="39">
        <v>10000000</v>
      </c>
      <c r="Y40" s="88">
        <v>10000000</v>
      </c>
      <c r="Z40" s="38"/>
      <c r="AA40" s="38">
        <v>73047579</v>
      </c>
      <c r="AB40" s="38">
        <v>69395200</v>
      </c>
      <c r="AC40" s="38">
        <v>3652379</v>
      </c>
      <c r="AD40" s="38">
        <v>13373529</v>
      </c>
      <c r="AE40" s="38">
        <v>9511348</v>
      </c>
      <c r="AF40" s="39"/>
      <c r="AG40" s="38">
        <v>17019975</v>
      </c>
      <c r="AH40" s="38">
        <v>13367596</v>
      </c>
      <c r="AI40" s="38"/>
      <c r="AJ40" s="38">
        <v>3652379</v>
      </c>
      <c r="AK40" s="38">
        <v>21.45937</v>
      </c>
      <c r="AL40" s="38">
        <v>9511348</v>
      </c>
      <c r="AM40" s="38">
        <v>5933</v>
      </c>
      <c r="AN40" s="88">
        <v>13367596</v>
      </c>
      <c r="AO40" s="30"/>
      <c r="AP40" s="39">
        <v>69395200</v>
      </c>
      <c r="AQ40" s="88">
        <v>69395200</v>
      </c>
      <c r="AR40" s="38"/>
      <c r="AS40" s="38">
        <v>348787160</v>
      </c>
      <c r="AT40" s="38">
        <v>331347800</v>
      </c>
      <c r="AU40" s="38">
        <v>17439360</v>
      </c>
      <c r="AV40" s="38">
        <v>124491431</v>
      </c>
      <c r="AW40" s="38">
        <v>231211.66</v>
      </c>
      <c r="AX40" s="39"/>
      <c r="AY40" s="38">
        <v>141930791</v>
      </c>
      <c r="AZ40" s="38">
        <v>124491431</v>
      </c>
      <c r="BA40" s="38"/>
      <c r="BB40" s="38">
        <v>17439360</v>
      </c>
      <c r="BC40" s="38">
        <v>12.287229999999999</v>
      </c>
      <c r="BD40" s="38">
        <v>231211.66</v>
      </c>
      <c r="BE40" s="38"/>
      <c r="BF40" s="88">
        <v>124491431</v>
      </c>
      <c r="BG40" s="30"/>
      <c r="BH40" s="39">
        <v>331347800</v>
      </c>
      <c r="BI40" s="88">
        <v>331347800</v>
      </c>
      <c r="BJ40" s="38"/>
      <c r="BK40" s="38">
        <v>37627474</v>
      </c>
      <c r="BL40" s="38">
        <v>35746100</v>
      </c>
      <c r="BM40" s="38">
        <v>1881374</v>
      </c>
      <c r="BN40" s="38">
        <v>35746100</v>
      </c>
      <c r="BO40" s="38">
        <v>1585827</v>
      </c>
      <c r="BP40" s="39"/>
      <c r="BQ40" s="38">
        <v>37627474</v>
      </c>
      <c r="BR40" s="38">
        <v>35746100</v>
      </c>
      <c r="BS40" s="38"/>
      <c r="BT40" s="38">
        <v>1881374</v>
      </c>
      <c r="BU40" s="38">
        <v>5</v>
      </c>
      <c r="BV40" s="38">
        <v>1585827</v>
      </c>
      <c r="BW40" s="38"/>
      <c r="BX40" s="88">
        <v>35746100</v>
      </c>
      <c r="BY40" s="30"/>
      <c r="BZ40" s="39">
        <v>35746100</v>
      </c>
      <c r="CA40" s="88">
        <v>35746100</v>
      </c>
      <c r="CB40" s="38"/>
      <c r="CC40" s="38"/>
      <c r="CD40" s="38"/>
      <c r="CE40" s="38"/>
      <c r="CF40" s="38"/>
      <c r="CG40" s="38"/>
      <c r="CH40" s="39"/>
      <c r="CI40" s="38"/>
      <c r="CJ40" s="38"/>
      <c r="CK40" s="38"/>
      <c r="CL40" s="38"/>
      <c r="CM40" s="38"/>
      <c r="CN40" s="38"/>
      <c r="CO40" s="38"/>
      <c r="CP40" s="88"/>
      <c r="CQ40" s="30"/>
      <c r="CR40" s="39"/>
      <c r="CS40" s="88"/>
      <c r="CT40" s="38"/>
      <c r="CU40" s="38">
        <v>2608527</v>
      </c>
      <c r="CV40" s="38">
        <v>2478100</v>
      </c>
      <c r="CW40" s="38">
        <v>130427</v>
      </c>
      <c r="CX40" s="38">
        <v>2476011.5099999998</v>
      </c>
      <c r="CY40" s="38">
        <v>1553</v>
      </c>
      <c r="CZ40" s="39"/>
      <c r="DA40" s="38">
        <v>2606438.5099999998</v>
      </c>
      <c r="DB40" s="38">
        <v>2476011.5099999998</v>
      </c>
      <c r="DC40" s="38"/>
      <c r="DD40" s="38">
        <v>130427</v>
      </c>
      <c r="DE40" s="38">
        <v>5.0040300000000002</v>
      </c>
      <c r="DF40" s="38">
        <v>1553</v>
      </c>
      <c r="DG40" s="38"/>
      <c r="DH40" s="88">
        <v>2476011.5099999998</v>
      </c>
      <c r="DI40" s="30"/>
      <c r="DJ40" s="39">
        <v>2478100</v>
      </c>
      <c r="DK40" s="88">
        <v>2478100</v>
      </c>
      <c r="DL40" s="38"/>
      <c r="DM40" s="38">
        <v>12853711</v>
      </c>
      <c r="DN40" s="38">
        <v>11861700</v>
      </c>
      <c r="DO40" s="38">
        <v>992011</v>
      </c>
      <c r="DP40" s="38">
        <v>11861700</v>
      </c>
      <c r="DQ40" s="38"/>
      <c r="DR40" s="39"/>
      <c r="DS40" s="38">
        <v>12853711</v>
      </c>
      <c r="DT40" s="38">
        <v>11861700</v>
      </c>
      <c r="DU40" s="38"/>
      <c r="DV40" s="38">
        <v>992011</v>
      </c>
      <c r="DW40" s="38">
        <v>7.7176999999999998</v>
      </c>
      <c r="DX40" s="38"/>
      <c r="DY40" s="38"/>
      <c r="DZ40" s="88">
        <v>11861700</v>
      </c>
      <c r="EA40" s="30"/>
      <c r="EB40" s="39">
        <v>11861700</v>
      </c>
      <c r="EC40" s="88">
        <v>11861700</v>
      </c>
      <c r="ED40" s="38"/>
      <c r="EE40" s="38">
        <v>6248122</v>
      </c>
      <c r="EF40" s="38">
        <v>5000000</v>
      </c>
      <c r="EG40" s="38">
        <v>1248122</v>
      </c>
      <c r="EH40" s="38">
        <v>5000000</v>
      </c>
      <c r="EI40" s="38"/>
      <c r="EJ40" s="39"/>
      <c r="EK40" s="38">
        <v>6248122</v>
      </c>
      <c r="EL40" s="38">
        <v>5000000</v>
      </c>
      <c r="EM40" s="38"/>
      <c r="EN40" s="38">
        <v>1248122</v>
      </c>
      <c r="EO40" s="38">
        <v>19.975950000000001</v>
      </c>
      <c r="EP40" s="38"/>
      <c r="EQ40" s="38"/>
      <c r="ER40" s="88">
        <v>5000000</v>
      </c>
      <c r="ES40" s="30"/>
      <c r="ET40" s="39">
        <v>5000000</v>
      </c>
      <c r="EU40" s="88">
        <v>5000000</v>
      </c>
      <c r="EV40" s="38"/>
      <c r="EW40" s="38">
        <v>15999790</v>
      </c>
      <c r="EX40" s="38">
        <v>15199800</v>
      </c>
      <c r="EY40" s="38">
        <v>799990</v>
      </c>
      <c r="EZ40" s="38">
        <v>15199800</v>
      </c>
      <c r="FA40" s="38"/>
      <c r="FB40" s="39"/>
      <c r="FC40" s="38">
        <v>15999790</v>
      </c>
      <c r="FD40" s="38">
        <v>15199800</v>
      </c>
      <c r="FE40" s="38"/>
      <c r="FF40" s="38">
        <v>799990</v>
      </c>
      <c r="FG40" s="38">
        <v>5</v>
      </c>
      <c r="FH40" s="38"/>
      <c r="FI40" s="38"/>
      <c r="FJ40" s="88">
        <v>15199800</v>
      </c>
      <c r="FK40" s="30"/>
      <c r="FL40" s="39">
        <v>15199800</v>
      </c>
      <c r="FM40" s="88">
        <v>15199800</v>
      </c>
      <c r="FN40" s="38"/>
      <c r="FO40" s="38"/>
      <c r="FP40" s="38"/>
      <c r="FQ40" s="38"/>
      <c r="FR40" s="38"/>
      <c r="FS40" s="38"/>
      <c r="FT40" s="39"/>
      <c r="FU40" s="38"/>
      <c r="FV40" s="38"/>
      <c r="FW40" s="38"/>
      <c r="FX40" s="38"/>
      <c r="FY40" s="38"/>
      <c r="FZ40" s="38"/>
      <c r="GA40" s="38"/>
      <c r="GB40" s="88"/>
      <c r="GC40" s="30"/>
      <c r="GD40" s="39"/>
      <c r="GE40" s="88"/>
      <c r="GF40" s="38"/>
      <c r="GG40" s="38"/>
      <c r="GH40" s="38"/>
      <c r="GI40" s="38"/>
      <c r="GJ40" s="38"/>
      <c r="GK40" s="38"/>
      <c r="GL40" s="39"/>
      <c r="GM40" s="38"/>
      <c r="GN40" s="38"/>
      <c r="GO40" s="38"/>
      <c r="GP40" s="38"/>
      <c r="GQ40" s="38"/>
      <c r="GR40" s="38"/>
      <c r="GS40" s="38"/>
      <c r="GT40" s="88"/>
      <c r="GU40" s="30"/>
      <c r="GV40" s="39"/>
      <c r="GW40" s="88"/>
      <c r="GX40" s="38"/>
      <c r="GY40" s="38">
        <v>9547900</v>
      </c>
      <c r="GZ40" s="38">
        <v>7915900</v>
      </c>
      <c r="HA40" s="38">
        <v>1632000</v>
      </c>
      <c r="HB40" s="38">
        <v>7915900</v>
      </c>
      <c r="HC40" s="38">
        <v>229610.82</v>
      </c>
      <c r="HD40" s="39"/>
      <c r="HE40" s="38">
        <v>9547900</v>
      </c>
      <c r="HF40" s="38">
        <v>7915900</v>
      </c>
      <c r="HG40" s="38"/>
      <c r="HH40" s="38">
        <v>1632000</v>
      </c>
      <c r="HI40" s="38">
        <v>17.092759999999998</v>
      </c>
      <c r="HJ40" s="38">
        <v>229610.82</v>
      </c>
      <c r="HK40" s="38"/>
      <c r="HL40" s="88">
        <v>7915900</v>
      </c>
      <c r="HM40" s="30"/>
      <c r="HN40" s="39">
        <v>7915900</v>
      </c>
      <c r="HO40" s="88">
        <v>7915900</v>
      </c>
      <c r="HP40" s="38"/>
      <c r="HQ40" s="38"/>
      <c r="HR40" s="38"/>
      <c r="HS40" s="38"/>
      <c r="HT40" s="38"/>
      <c r="HU40" s="38"/>
      <c r="HV40" s="39"/>
      <c r="HW40" s="38"/>
      <c r="HX40" s="38"/>
      <c r="HY40" s="38"/>
      <c r="HZ40" s="38"/>
      <c r="IA40" s="38"/>
      <c r="IB40" s="38"/>
      <c r="IC40" s="38"/>
      <c r="ID40" s="88"/>
      <c r="IE40" s="30"/>
      <c r="IF40" s="39"/>
      <c r="IG40" s="88"/>
      <c r="IH40" s="38"/>
      <c r="II40" s="38">
        <v>739700</v>
      </c>
      <c r="IJ40" s="38">
        <v>620600</v>
      </c>
      <c r="IK40" s="38">
        <v>119100</v>
      </c>
      <c r="IL40" s="38">
        <v>620600</v>
      </c>
      <c r="IM40" s="38"/>
      <c r="IN40" s="39"/>
      <c r="IO40" s="38">
        <v>739700</v>
      </c>
      <c r="IP40" s="38">
        <v>620600</v>
      </c>
      <c r="IQ40" s="38"/>
      <c r="IR40" s="38">
        <v>119100</v>
      </c>
      <c r="IS40" s="38">
        <v>16.101120000000002</v>
      </c>
      <c r="IT40" s="38"/>
      <c r="IU40" s="38"/>
      <c r="IV40" s="88">
        <v>620600</v>
      </c>
      <c r="IW40" s="30"/>
      <c r="IX40" s="39">
        <v>620600</v>
      </c>
      <c r="IY40" s="88">
        <v>620600</v>
      </c>
      <c r="IZ40" s="38"/>
      <c r="JA40" s="38">
        <v>123778785</v>
      </c>
      <c r="JB40" s="38">
        <v>103850400</v>
      </c>
      <c r="JC40" s="38">
        <v>19928385</v>
      </c>
      <c r="JD40" s="38">
        <v>103850400</v>
      </c>
      <c r="JE40" s="38"/>
      <c r="JF40" s="39"/>
      <c r="JG40" s="38">
        <v>123778785</v>
      </c>
      <c r="JH40" s="38">
        <v>103850400</v>
      </c>
      <c r="JI40" s="38"/>
      <c r="JJ40" s="38">
        <v>19928385</v>
      </c>
      <c r="JK40" s="38">
        <v>16.100000000000001</v>
      </c>
      <c r="JL40" s="38"/>
      <c r="JM40" s="38"/>
      <c r="JN40" s="88">
        <v>103850400</v>
      </c>
      <c r="JO40" s="30"/>
      <c r="JP40" s="39">
        <v>103850400</v>
      </c>
      <c r="JQ40" s="88">
        <v>103850400</v>
      </c>
      <c r="JR40" s="38"/>
      <c r="JS40" s="38">
        <v>464630862</v>
      </c>
      <c r="JT40" s="38">
        <v>387760500</v>
      </c>
      <c r="JU40" s="38">
        <v>76870362</v>
      </c>
      <c r="JV40" s="38">
        <v>387760500</v>
      </c>
      <c r="JW40" s="38">
        <v>80</v>
      </c>
      <c r="JX40" s="39"/>
      <c r="JY40" s="38">
        <v>464630862</v>
      </c>
      <c r="JZ40" s="38">
        <v>387760500</v>
      </c>
      <c r="KA40" s="38"/>
      <c r="KB40" s="38">
        <v>76870362</v>
      </c>
      <c r="KC40" s="38">
        <v>16.54439</v>
      </c>
      <c r="KD40" s="38">
        <v>80</v>
      </c>
      <c r="KE40" s="38"/>
      <c r="KF40" s="88">
        <v>387760500</v>
      </c>
      <c r="KG40" s="30"/>
      <c r="KH40" s="39">
        <v>387760500</v>
      </c>
      <c r="KI40" s="88">
        <v>387760500</v>
      </c>
      <c r="KJ40" s="38"/>
      <c r="KK40" s="38"/>
      <c r="KL40" s="38"/>
      <c r="KM40" s="38"/>
      <c r="KN40" s="38"/>
      <c r="KO40" s="38"/>
      <c r="KP40" s="39"/>
      <c r="KQ40" s="38"/>
      <c r="KR40" s="38"/>
      <c r="KS40" s="38"/>
      <c r="KT40" s="38"/>
      <c r="KU40" s="38"/>
      <c r="KV40" s="38"/>
      <c r="KW40" s="38"/>
      <c r="KX40" s="88"/>
      <c r="KY40" s="30"/>
      <c r="KZ40" s="39"/>
      <c r="LA40" s="88"/>
      <c r="LB40" s="38"/>
      <c r="LC40" s="38"/>
      <c r="LD40" s="38"/>
      <c r="LE40" s="38"/>
      <c r="LF40" s="38"/>
      <c r="LG40" s="38"/>
      <c r="LH40" s="39"/>
      <c r="LI40" s="38"/>
      <c r="LJ40" s="38"/>
      <c r="LK40" s="38"/>
      <c r="LL40" s="38"/>
      <c r="LM40" s="38"/>
      <c r="LN40" s="38"/>
      <c r="LO40" s="38"/>
      <c r="LP40" s="88"/>
      <c r="LQ40" s="30"/>
      <c r="LR40" s="39"/>
      <c r="LS40" s="88"/>
      <c r="LT40" s="38"/>
      <c r="LU40" s="38"/>
      <c r="LV40" s="38"/>
      <c r="LW40" s="38"/>
      <c r="LX40" s="38"/>
      <c r="LY40" s="38"/>
      <c r="LZ40" s="39"/>
      <c r="MA40" s="38"/>
      <c r="MB40" s="38"/>
      <c r="MC40" s="38"/>
      <c r="MD40" s="38"/>
      <c r="ME40" s="38"/>
      <c r="MF40" s="38"/>
      <c r="MG40" s="38"/>
      <c r="MH40" s="88"/>
      <c r="MI40" s="30"/>
      <c r="MJ40" s="39"/>
      <c r="MK40" s="88"/>
      <c r="ML40" s="38"/>
      <c r="MM40" s="38">
        <v>4212039</v>
      </c>
      <c r="MN40" s="38">
        <v>3533900</v>
      </c>
      <c r="MO40" s="38">
        <v>678139</v>
      </c>
      <c r="MP40" s="38">
        <v>3533900</v>
      </c>
      <c r="MQ40" s="38"/>
      <c r="MR40" s="39"/>
      <c r="MS40" s="38">
        <v>4212039</v>
      </c>
      <c r="MT40" s="38">
        <v>3533900</v>
      </c>
      <c r="MU40" s="38"/>
      <c r="MV40" s="38">
        <v>678139</v>
      </c>
      <c r="MW40" s="38">
        <v>16.100020000000001</v>
      </c>
      <c r="MX40" s="38"/>
      <c r="MY40" s="38"/>
      <c r="MZ40" s="88">
        <v>3533900</v>
      </c>
      <c r="NA40" s="30"/>
      <c r="NB40" s="39">
        <v>3533900</v>
      </c>
      <c r="NC40" s="88">
        <v>3533900</v>
      </c>
      <c r="ND40" s="38"/>
      <c r="NE40" s="38"/>
      <c r="NF40" s="38"/>
      <c r="NG40" s="38"/>
      <c r="NH40" s="38"/>
      <c r="NI40" s="38"/>
      <c r="NJ40" s="39"/>
      <c r="NK40" s="38"/>
      <c r="NL40" s="38"/>
      <c r="NM40" s="38"/>
      <c r="NN40" s="38"/>
      <c r="NO40" s="38"/>
      <c r="NP40" s="38"/>
      <c r="NQ40" s="38"/>
      <c r="NR40" s="88"/>
      <c r="NS40" s="30"/>
      <c r="NT40" s="39"/>
      <c r="NU40" s="88"/>
      <c r="NV40" s="38"/>
      <c r="NW40" s="38"/>
      <c r="NX40" s="38"/>
      <c r="NY40" s="38"/>
      <c r="NZ40" s="38"/>
      <c r="OA40" s="38"/>
      <c r="OB40" s="39"/>
      <c r="OC40" s="38"/>
      <c r="OD40" s="38"/>
      <c r="OE40" s="38"/>
      <c r="OF40" s="38"/>
      <c r="OG40" s="38"/>
      <c r="OH40" s="38"/>
      <c r="OI40" s="38"/>
      <c r="OJ40" s="88"/>
      <c r="OK40" s="30"/>
      <c r="OL40" s="39"/>
      <c r="OM40" s="88"/>
      <c r="ON40" s="38"/>
      <c r="OO40" s="38">
        <v>2416100</v>
      </c>
      <c r="OP40" s="38">
        <v>2027100</v>
      </c>
      <c r="OQ40" s="38">
        <v>389000</v>
      </c>
      <c r="OR40" s="38">
        <v>1245301.8600000001</v>
      </c>
      <c r="OS40" s="38"/>
      <c r="OT40" s="39"/>
      <c r="OU40" s="38">
        <v>1484269.2</v>
      </c>
      <c r="OV40" s="38">
        <v>1245301.8600000001</v>
      </c>
      <c r="OW40" s="38"/>
      <c r="OX40" s="38">
        <v>238967.34</v>
      </c>
      <c r="OY40" s="38">
        <v>16.100000000000001</v>
      </c>
      <c r="OZ40" s="38"/>
      <c r="PA40" s="38"/>
      <c r="PB40" s="88">
        <v>1245301.8600000001</v>
      </c>
      <c r="PC40" s="30"/>
      <c r="PD40" s="39">
        <v>2027100</v>
      </c>
      <c r="PE40" s="88">
        <v>2027100</v>
      </c>
      <c r="PF40" s="38"/>
      <c r="PG40" s="38"/>
      <c r="PH40" s="38"/>
      <c r="PI40" s="38"/>
      <c r="PJ40" s="38"/>
      <c r="PK40" s="38"/>
      <c r="PL40" s="39"/>
      <c r="PM40" s="38"/>
      <c r="PN40" s="38"/>
      <c r="PO40" s="38"/>
      <c r="PP40" s="38"/>
      <c r="PQ40" s="38"/>
      <c r="PR40" s="38"/>
      <c r="PS40" s="38"/>
      <c r="PT40" s="88"/>
      <c r="PU40" s="30"/>
      <c r="PV40" s="39"/>
      <c r="PW40" s="88"/>
      <c r="PX40" s="38"/>
      <c r="PY40" s="38"/>
      <c r="PZ40" s="38"/>
      <c r="QA40" s="38"/>
      <c r="QB40" s="38"/>
      <c r="QC40" s="38"/>
      <c r="QD40" s="39"/>
      <c r="QE40" s="38"/>
      <c r="QF40" s="38"/>
      <c r="QG40" s="38"/>
      <c r="QH40" s="38"/>
      <c r="QI40" s="38"/>
      <c r="QJ40" s="38"/>
      <c r="QK40" s="38"/>
      <c r="QL40" s="88"/>
      <c r="QM40" s="30"/>
      <c r="QN40" s="39"/>
      <c r="QO40" s="88"/>
      <c r="QP40" s="38"/>
      <c r="QQ40" s="38">
        <v>136178546</v>
      </c>
      <c r="QR40" s="38">
        <v>114253800</v>
      </c>
      <c r="QS40" s="38">
        <v>21924746</v>
      </c>
      <c r="QT40" s="38">
        <v>114253800</v>
      </c>
      <c r="QU40" s="38">
        <v>1346268.2</v>
      </c>
      <c r="QV40" s="39"/>
      <c r="QW40" s="38">
        <v>136033554</v>
      </c>
      <c r="QX40" s="38">
        <v>114108808</v>
      </c>
      <c r="QY40" s="38"/>
      <c r="QZ40" s="38">
        <v>21924746</v>
      </c>
      <c r="RA40" s="38">
        <v>16.117159999999998</v>
      </c>
      <c r="RB40" s="38">
        <v>1346268.2</v>
      </c>
      <c r="RC40" s="38">
        <v>144992</v>
      </c>
      <c r="RD40" s="88">
        <v>114108808</v>
      </c>
      <c r="RE40" s="30"/>
      <c r="RF40" s="39">
        <v>114253800</v>
      </c>
      <c r="RG40" s="88">
        <v>114253800</v>
      </c>
      <c r="RH40" s="38"/>
      <c r="RI40" s="38"/>
      <c r="RJ40" s="38"/>
      <c r="RK40" s="38"/>
      <c r="RL40" s="38"/>
      <c r="RM40" s="38"/>
      <c r="RN40" s="39"/>
      <c r="RO40" s="38"/>
      <c r="RP40" s="38"/>
      <c r="RQ40" s="38"/>
      <c r="RR40" s="38"/>
      <c r="RS40" s="38"/>
      <c r="RT40" s="38"/>
      <c r="RU40" s="38"/>
      <c r="RV40" s="88"/>
      <c r="RW40" s="30"/>
      <c r="RX40" s="39">
        <v>0</v>
      </c>
      <c r="RY40" s="88"/>
      <c r="RZ40" s="38"/>
      <c r="SA40" s="38">
        <v>1976700</v>
      </c>
      <c r="SB40" s="38">
        <v>1533700</v>
      </c>
      <c r="SC40" s="38">
        <v>443000</v>
      </c>
      <c r="SD40" s="38">
        <v>1533700</v>
      </c>
      <c r="SE40" s="38"/>
      <c r="SF40" s="39"/>
      <c r="SG40" s="38">
        <v>1938083.53</v>
      </c>
      <c r="SH40" s="38">
        <v>1533700</v>
      </c>
      <c r="SI40" s="38"/>
      <c r="SJ40" s="38">
        <v>404383.53</v>
      </c>
      <c r="SK40" s="38">
        <v>20.865120000000001</v>
      </c>
      <c r="SL40" s="38"/>
      <c r="SM40" s="38"/>
      <c r="SN40" s="88">
        <v>1533700</v>
      </c>
      <c r="SO40" s="30"/>
      <c r="SP40" s="39">
        <v>1533700</v>
      </c>
      <c r="SQ40" s="88">
        <v>1533700</v>
      </c>
      <c r="SR40" s="38"/>
      <c r="SS40" s="38">
        <v>126046000</v>
      </c>
      <c r="ST40" s="38">
        <v>76046000</v>
      </c>
      <c r="SU40" s="38">
        <v>50000000</v>
      </c>
      <c r="SV40" s="38">
        <v>40806003</v>
      </c>
      <c r="SW40" s="38">
        <v>381772</v>
      </c>
      <c r="SX40" s="39"/>
      <c r="SY40" s="38">
        <v>90806003</v>
      </c>
      <c r="SZ40" s="38">
        <v>40806003</v>
      </c>
      <c r="TA40" s="38"/>
      <c r="TB40" s="38">
        <v>50000000</v>
      </c>
      <c r="TC40" s="38">
        <v>55.062440000000002</v>
      </c>
      <c r="TD40" s="38">
        <v>381772</v>
      </c>
      <c r="TE40" s="38"/>
      <c r="TF40" s="88">
        <v>40806003</v>
      </c>
      <c r="TG40" s="30"/>
      <c r="TH40" s="39">
        <v>76046000</v>
      </c>
      <c r="TI40" s="88">
        <v>76046000</v>
      </c>
      <c r="TJ40" s="38"/>
      <c r="TK40" s="38"/>
      <c r="TL40" s="38"/>
      <c r="TM40" s="38"/>
      <c r="TN40" s="38"/>
      <c r="TO40" s="38">
        <v>55604</v>
      </c>
      <c r="TP40" s="39"/>
      <c r="TQ40" s="38"/>
      <c r="TR40" s="38"/>
      <c r="TS40" s="38"/>
      <c r="TT40" s="38"/>
      <c r="TU40" s="38"/>
      <c r="TV40" s="38">
        <v>55604</v>
      </c>
      <c r="TW40" s="38"/>
      <c r="TX40" s="88"/>
      <c r="TY40" s="30"/>
      <c r="TZ40" s="39"/>
      <c r="UA40" s="88"/>
      <c r="UB40" s="38"/>
      <c r="UC40" s="38"/>
      <c r="UD40" s="38"/>
      <c r="UE40" s="38"/>
      <c r="UF40" s="38"/>
      <c r="UG40" s="38"/>
      <c r="UH40" s="39"/>
      <c r="UI40" s="38"/>
      <c r="UJ40" s="38"/>
      <c r="UK40" s="38"/>
      <c r="UL40" s="38"/>
      <c r="UM40" s="38"/>
      <c r="UN40" s="38"/>
      <c r="UO40" s="38"/>
      <c r="UP40" s="88"/>
      <c r="UQ40" s="30"/>
      <c r="UR40" s="39"/>
      <c r="US40" s="88"/>
      <c r="UT40" s="38"/>
      <c r="UU40" s="38"/>
      <c r="UV40" s="38"/>
      <c r="UW40" s="38"/>
      <c r="UX40" s="38"/>
      <c r="UY40" s="38"/>
      <c r="UZ40" s="39"/>
      <c r="VA40" s="38"/>
      <c r="VB40" s="38"/>
      <c r="VC40" s="38"/>
      <c r="VD40" s="38"/>
      <c r="VE40" s="38"/>
      <c r="VF40" s="38"/>
      <c r="VG40" s="38"/>
      <c r="VH40" s="88"/>
      <c r="VI40" s="30"/>
      <c r="VJ40" s="39"/>
      <c r="VK40" s="88"/>
      <c r="VL40" s="38"/>
      <c r="VM40" s="38">
        <v>562601500</v>
      </c>
      <c r="VN40" s="38">
        <v>534471400</v>
      </c>
      <c r="VO40" s="38">
        <v>28130100</v>
      </c>
      <c r="VP40" s="38"/>
      <c r="VQ40" s="38"/>
      <c r="VR40" s="39"/>
      <c r="VS40" s="38"/>
      <c r="VT40" s="38"/>
      <c r="VU40" s="38"/>
      <c r="VV40" s="38"/>
      <c r="VW40" s="38"/>
      <c r="VX40" s="38"/>
      <c r="VY40" s="38"/>
      <c r="VZ40" s="88"/>
      <c r="WA40" s="30"/>
      <c r="WB40" s="39">
        <v>534471400</v>
      </c>
      <c r="WC40" s="88">
        <v>534471400</v>
      </c>
      <c r="WD40" s="38"/>
      <c r="WE40" s="38"/>
      <c r="WF40" s="38"/>
      <c r="WG40" s="38"/>
      <c r="WH40" s="38"/>
      <c r="WI40" s="38"/>
      <c r="WJ40" s="39"/>
      <c r="WK40" s="38"/>
      <c r="WL40" s="38"/>
      <c r="WM40" s="38"/>
      <c r="WN40" s="38"/>
      <c r="WO40" s="38"/>
      <c r="WP40" s="38"/>
      <c r="WQ40" s="38"/>
      <c r="WR40" s="88"/>
      <c r="WS40" s="30"/>
      <c r="WT40" s="39"/>
      <c r="WU40" s="88"/>
      <c r="WV40" s="38"/>
      <c r="WW40" s="38">
        <v>26114010.460000001</v>
      </c>
      <c r="WX40" s="38">
        <v>24790700</v>
      </c>
      <c r="WY40" s="38">
        <v>1323310.46</v>
      </c>
      <c r="WZ40" s="38">
        <v>24790645.609999999</v>
      </c>
      <c r="XA40" s="38"/>
      <c r="XB40" s="39"/>
      <c r="XC40" s="38">
        <v>26113956.07</v>
      </c>
      <c r="XD40" s="38">
        <v>24790645.609999999</v>
      </c>
      <c r="XE40" s="38"/>
      <c r="XF40" s="38">
        <v>1323310.46</v>
      </c>
      <c r="XG40" s="38">
        <v>5.06745</v>
      </c>
      <c r="XH40" s="38"/>
      <c r="XI40" s="38"/>
      <c r="XJ40" s="88">
        <v>24790645.609999999</v>
      </c>
      <c r="XK40" s="30"/>
      <c r="XL40" s="39">
        <v>24790700</v>
      </c>
      <c r="XM40" s="88">
        <v>24790700</v>
      </c>
      <c r="XN40" s="38"/>
      <c r="XO40" s="38"/>
      <c r="XP40" s="38"/>
      <c r="XQ40" s="38"/>
      <c r="XR40" s="38"/>
      <c r="XS40" s="38"/>
      <c r="XT40" s="39"/>
      <c r="XU40" s="38"/>
      <c r="XV40" s="38"/>
      <c r="XW40" s="38"/>
      <c r="XX40" s="38"/>
      <c r="XY40" s="38"/>
      <c r="XZ40" s="38"/>
      <c r="YA40" s="38"/>
      <c r="YB40" s="88"/>
      <c r="YC40" s="30"/>
      <c r="YD40" s="39"/>
      <c r="YE40" s="88"/>
      <c r="YF40" s="38"/>
      <c r="YG40" s="38"/>
      <c r="YH40" s="38"/>
      <c r="YI40" s="38"/>
      <c r="YJ40" s="38"/>
      <c r="YK40" s="38"/>
      <c r="YL40" s="39"/>
      <c r="YM40" s="38"/>
      <c r="YN40" s="38"/>
      <c r="YO40" s="38"/>
      <c r="YP40" s="38"/>
      <c r="YQ40" s="38"/>
      <c r="YR40" s="38"/>
      <c r="YS40" s="38"/>
      <c r="YT40" s="88"/>
      <c r="YU40" s="30"/>
      <c r="YV40" s="39"/>
      <c r="YW40" s="88"/>
      <c r="YX40" s="38"/>
      <c r="YY40" s="38"/>
      <c r="YZ40" s="38"/>
      <c r="ZA40" s="38"/>
      <c r="ZB40" s="38"/>
      <c r="ZC40" s="38"/>
      <c r="ZD40" s="39"/>
      <c r="ZE40" s="38"/>
      <c r="ZF40" s="38"/>
      <c r="ZG40" s="38"/>
      <c r="ZH40" s="38"/>
      <c r="ZI40" s="38"/>
      <c r="ZJ40" s="38"/>
      <c r="ZK40" s="38"/>
      <c r="ZL40" s="88"/>
      <c r="ZM40" s="30"/>
      <c r="ZN40" s="39"/>
      <c r="ZO40" s="88"/>
      <c r="ZP40" s="38"/>
      <c r="ZQ40" s="38">
        <v>99804600</v>
      </c>
      <c r="ZR40" s="38">
        <v>48804600</v>
      </c>
      <c r="ZS40" s="38">
        <v>51000000</v>
      </c>
      <c r="ZT40" s="38">
        <v>48804498</v>
      </c>
      <c r="ZU40" s="38">
        <v>610731</v>
      </c>
      <c r="ZV40" s="39"/>
      <c r="ZW40" s="38">
        <v>99804436</v>
      </c>
      <c r="ZX40" s="38">
        <v>48804498</v>
      </c>
      <c r="ZY40" s="38"/>
      <c r="ZZ40" s="38">
        <v>50999938</v>
      </c>
      <c r="AAA40" s="38">
        <v>51.099870000000003</v>
      </c>
      <c r="AAB40" s="38">
        <v>606726</v>
      </c>
      <c r="AAC40" s="38">
        <v>4005</v>
      </c>
      <c r="AAD40" s="88">
        <v>48804498</v>
      </c>
      <c r="AAE40" s="30"/>
      <c r="AAF40" s="39">
        <v>48804600</v>
      </c>
      <c r="AAG40" s="88">
        <v>48804600</v>
      </c>
      <c r="AAH40" s="38"/>
      <c r="AAI40" s="38"/>
      <c r="AAJ40" s="38"/>
      <c r="AAK40" s="38"/>
      <c r="AAL40" s="38"/>
      <c r="AAM40" s="38">
        <v>102079.52</v>
      </c>
      <c r="AAN40" s="39"/>
      <c r="AAO40" s="38"/>
      <c r="AAP40" s="38"/>
      <c r="AAQ40" s="38"/>
      <c r="AAR40" s="38"/>
      <c r="AAS40" s="38"/>
      <c r="AAT40" s="38">
        <v>102079.52</v>
      </c>
      <c r="AAU40" s="38"/>
      <c r="AAV40" s="88"/>
      <c r="AAW40" s="30"/>
      <c r="AAX40" s="39"/>
      <c r="AAY40" s="88"/>
      <c r="AAZ40" s="38"/>
      <c r="ABA40" s="38">
        <v>75692000</v>
      </c>
      <c r="ABB40" s="38">
        <v>46774000</v>
      </c>
      <c r="ABC40" s="38">
        <v>28918000</v>
      </c>
      <c r="ABD40" s="38">
        <v>40733102</v>
      </c>
      <c r="ABE40" s="38"/>
      <c r="ABF40" s="39"/>
      <c r="ABG40" s="38">
        <v>66000516</v>
      </c>
      <c r="ABH40" s="38">
        <v>40733102</v>
      </c>
      <c r="ABI40" s="38"/>
      <c r="ABJ40" s="38">
        <v>25267414</v>
      </c>
      <c r="ABK40" s="38">
        <v>38.283659999999998</v>
      </c>
      <c r="ABL40" s="38"/>
      <c r="ABM40" s="38"/>
      <c r="ABN40" s="88">
        <v>40733102</v>
      </c>
      <c r="ABO40" s="30"/>
      <c r="ABP40" s="39">
        <v>46774000</v>
      </c>
      <c r="ABQ40" s="88">
        <v>46774000</v>
      </c>
      <c r="ABR40" s="38"/>
      <c r="ABS40" s="38"/>
      <c r="ABT40" s="38"/>
      <c r="ABU40" s="38"/>
      <c r="ABV40" s="38"/>
      <c r="ABW40" s="38"/>
      <c r="ABX40" s="39"/>
      <c r="ABY40" s="38"/>
      <c r="ABZ40" s="38"/>
      <c r="ACA40" s="38"/>
      <c r="ACB40" s="38"/>
      <c r="ACC40" s="38"/>
      <c r="ACD40" s="38"/>
      <c r="ACE40" s="38"/>
      <c r="ACF40" s="88"/>
      <c r="ACG40" s="30"/>
      <c r="ACH40" s="39"/>
      <c r="ACI40" s="88"/>
      <c r="ACJ40" s="38"/>
      <c r="ACK40" s="38">
        <v>41746000</v>
      </c>
      <c r="ACL40" s="38">
        <v>5950000</v>
      </c>
      <c r="ACM40" s="38">
        <v>35796000</v>
      </c>
      <c r="ACN40" s="38">
        <v>3336677.4</v>
      </c>
      <c r="ACO40" s="38"/>
      <c r="ACP40" s="39"/>
      <c r="ACQ40" s="38">
        <v>4766682</v>
      </c>
      <c r="ACR40" s="38">
        <v>3336677.4</v>
      </c>
      <c r="ACS40" s="38"/>
      <c r="ACT40" s="38">
        <v>1430004.6</v>
      </c>
      <c r="ACU40" s="38">
        <v>30</v>
      </c>
      <c r="ACV40" s="38"/>
      <c r="ACW40" s="38"/>
      <c r="ACX40" s="88">
        <v>3336677.4</v>
      </c>
      <c r="ACY40" s="30"/>
      <c r="ACZ40" s="39">
        <v>5950000</v>
      </c>
      <c r="ADA40" s="88">
        <v>5950000</v>
      </c>
      <c r="ADB40" s="38"/>
      <c r="ADC40" s="38"/>
      <c r="ADD40" s="38"/>
      <c r="ADE40" s="38"/>
      <c r="ADF40" s="38"/>
      <c r="ADG40" s="38"/>
      <c r="ADH40" s="39"/>
      <c r="ADI40" s="38"/>
      <c r="ADJ40" s="38"/>
      <c r="ADK40" s="38"/>
      <c r="ADL40" s="38"/>
      <c r="ADM40" s="38"/>
      <c r="ADN40" s="38"/>
      <c r="ADO40" s="38"/>
      <c r="ADP40" s="88"/>
      <c r="ADQ40" s="30"/>
      <c r="ADR40" s="39"/>
      <c r="ADS40" s="88"/>
      <c r="ADT40" s="38"/>
      <c r="ADU40" s="38">
        <v>8910000</v>
      </c>
      <c r="ADV40" s="38">
        <v>800000</v>
      </c>
      <c r="ADW40" s="38">
        <v>8110000</v>
      </c>
      <c r="ADX40" s="38">
        <v>800000</v>
      </c>
      <c r="ADY40" s="38"/>
      <c r="ADZ40" s="39"/>
      <c r="AEA40" s="38">
        <v>6868131.4400000004</v>
      </c>
      <c r="AEB40" s="38">
        <v>800000</v>
      </c>
      <c r="AEC40" s="38"/>
      <c r="AED40" s="38">
        <v>6068131.4400000004</v>
      </c>
      <c r="AEE40" s="38">
        <v>88.352000000000004</v>
      </c>
      <c r="AEF40" s="38"/>
      <c r="AEG40" s="38"/>
      <c r="AEH40" s="88">
        <v>800000</v>
      </c>
      <c r="AEI40" s="30"/>
      <c r="AEJ40" s="39">
        <v>800000</v>
      </c>
      <c r="AEK40" s="88">
        <v>800000</v>
      </c>
      <c r="AEL40" s="38"/>
      <c r="AEM40" s="38"/>
      <c r="AEN40" s="38"/>
      <c r="AEO40" s="38"/>
      <c r="AEP40" s="38"/>
      <c r="AEQ40" s="38"/>
      <c r="AER40" s="39"/>
      <c r="AES40" s="38"/>
      <c r="AET40" s="38"/>
      <c r="AEU40" s="38"/>
      <c r="AEV40" s="38"/>
      <c r="AEW40" s="38"/>
      <c r="AEX40" s="38"/>
      <c r="AEY40" s="38"/>
      <c r="AEZ40" s="88"/>
      <c r="AFA40" s="30"/>
      <c r="AFB40" s="39"/>
      <c r="AFC40" s="88"/>
      <c r="AFD40" s="38"/>
      <c r="AFE40" s="38">
        <v>10116000</v>
      </c>
      <c r="AFF40" s="38">
        <v>3410000</v>
      </c>
      <c r="AFG40" s="38">
        <v>6706000</v>
      </c>
      <c r="AFH40" s="38">
        <v>3410000</v>
      </c>
      <c r="AFI40" s="38"/>
      <c r="AFJ40" s="39"/>
      <c r="AFK40" s="38">
        <v>9080858.2899999991</v>
      </c>
      <c r="AFL40" s="38">
        <v>3410000</v>
      </c>
      <c r="AFM40" s="38"/>
      <c r="AFN40" s="38">
        <v>5670858.29</v>
      </c>
      <c r="AFO40" s="38">
        <v>62.448480000000004</v>
      </c>
      <c r="AFP40" s="38"/>
      <c r="AFQ40" s="38"/>
      <c r="AFR40" s="88">
        <v>3410000</v>
      </c>
      <c r="AFS40" s="30"/>
      <c r="AFT40" s="39">
        <v>3410000</v>
      </c>
      <c r="AFU40" s="88">
        <v>3410000</v>
      </c>
      <c r="AFV40" s="38"/>
      <c r="AFW40" s="38"/>
      <c r="AFX40" s="38"/>
      <c r="AFY40" s="38"/>
      <c r="AFZ40" s="38"/>
      <c r="AGA40" s="38"/>
      <c r="AGB40" s="39"/>
      <c r="AGC40" s="38"/>
      <c r="AGD40" s="38"/>
      <c r="AGE40" s="38"/>
      <c r="AGF40" s="38"/>
      <c r="AGG40" s="38"/>
      <c r="AGH40" s="38"/>
      <c r="AGI40" s="38"/>
      <c r="AGJ40" s="88"/>
      <c r="AGK40" s="30"/>
      <c r="AGL40" s="39"/>
      <c r="AGM40" s="88"/>
      <c r="AGN40" s="38"/>
      <c r="AGO40" s="38"/>
      <c r="AGP40" s="38"/>
      <c r="AGQ40" s="38"/>
      <c r="AGR40" s="38"/>
      <c r="AGS40" s="38"/>
      <c r="AGT40" s="39"/>
      <c r="AGU40" s="38"/>
      <c r="AGV40" s="38"/>
      <c r="AGW40" s="38"/>
      <c r="AGX40" s="38"/>
      <c r="AGY40" s="38"/>
      <c r="AGZ40" s="38"/>
      <c r="AHA40" s="38"/>
      <c r="AHB40" s="88"/>
      <c r="AHC40" s="30"/>
      <c r="AHD40" s="39"/>
      <c r="AHE40" s="88"/>
      <c r="AHF40" s="38"/>
      <c r="AHG40" s="38"/>
      <c r="AHH40" s="38"/>
      <c r="AHI40" s="38"/>
      <c r="AHJ40" s="38"/>
      <c r="AHK40" s="38"/>
      <c r="AHL40" s="39"/>
      <c r="AHM40" s="38"/>
      <c r="AHN40" s="38"/>
      <c r="AHO40" s="38"/>
      <c r="AHP40" s="38"/>
      <c r="AHQ40" s="38"/>
      <c r="AHR40" s="38"/>
      <c r="AHS40" s="38"/>
      <c r="AHT40" s="88"/>
      <c r="AHU40" s="30"/>
      <c r="AHV40" s="39"/>
      <c r="AHW40" s="88"/>
      <c r="AHX40" s="38"/>
      <c r="AHY40" s="38">
        <v>14281400</v>
      </c>
      <c r="AHZ40" s="38">
        <v>6781400</v>
      </c>
      <c r="AIA40" s="38">
        <v>7500000</v>
      </c>
      <c r="AIB40" s="38">
        <v>6781400</v>
      </c>
      <c r="AIC40" s="38"/>
      <c r="AID40" s="39"/>
      <c r="AIE40" s="38">
        <v>14281400</v>
      </c>
      <c r="AIF40" s="38">
        <v>6781400</v>
      </c>
      <c r="AIG40" s="38"/>
      <c r="AIH40" s="38">
        <v>7500000</v>
      </c>
      <c r="AII40" s="38">
        <v>52.515860000000004</v>
      </c>
      <c r="AIJ40" s="38"/>
      <c r="AIK40" s="38"/>
      <c r="AIL40" s="88">
        <v>6781400</v>
      </c>
      <c r="AIM40" s="30"/>
      <c r="AIN40" s="39">
        <v>6781400</v>
      </c>
      <c r="AIO40" s="88">
        <v>6781400</v>
      </c>
      <c r="AIP40" s="38"/>
      <c r="AIQ40" s="38"/>
      <c r="AIR40" s="38"/>
      <c r="AIS40" s="38"/>
      <c r="AIT40" s="38"/>
      <c r="AIU40" s="38"/>
      <c r="AIV40" s="39"/>
      <c r="AIW40" s="38"/>
      <c r="AIX40" s="38"/>
      <c r="AIY40" s="38"/>
      <c r="AIZ40" s="38"/>
      <c r="AJA40" s="38"/>
      <c r="AJB40" s="38"/>
      <c r="AJC40" s="38"/>
      <c r="AJD40" s="88"/>
      <c r="AJE40" s="30"/>
      <c r="AJF40" s="39"/>
      <c r="AJG40" s="88"/>
      <c r="AJH40" s="38"/>
      <c r="AJI40" s="38">
        <v>20585000</v>
      </c>
      <c r="AJJ40" s="38">
        <v>16085000</v>
      </c>
      <c r="AJK40" s="38">
        <v>4500000</v>
      </c>
      <c r="AJL40" s="38">
        <v>16085000</v>
      </c>
      <c r="AJM40" s="38">
        <v>13659.54</v>
      </c>
      <c r="AJN40" s="39"/>
      <c r="AJO40" s="38">
        <v>20585000</v>
      </c>
      <c r="AJP40" s="38">
        <v>16085000</v>
      </c>
      <c r="AJQ40" s="38"/>
      <c r="AJR40" s="38">
        <v>4500000</v>
      </c>
      <c r="AJS40" s="38">
        <v>21.860579999999999</v>
      </c>
      <c r="AJT40" s="38">
        <v>13659.54</v>
      </c>
      <c r="AJU40" s="38"/>
      <c r="AJV40" s="88">
        <v>16085000</v>
      </c>
      <c r="AJW40" s="30"/>
      <c r="AJX40" s="39">
        <v>16085000</v>
      </c>
      <c r="AJY40" s="88">
        <v>16085000</v>
      </c>
      <c r="AJZ40" s="38"/>
      <c r="AKA40" s="38">
        <v>25012000</v>
      </c>
      <c r="AKB40" s="38">
        <v>15012000</v>
      </c>
      <c r="AKC40" s="38">
        <v>10000000</v>
      </c>
      <c r="AKD40" s="38">
        <v>15012000</v>
      </c>
      <c r="AKE40" s="38">
        <v>2109717.02</v>
      </c>
      <c r="AKF40" s="39"/>
      <c r="AKG40" s="38">
        <v>25012000</v>
      </c>
      <c r="AKH40" s="38">
        <v>15012000</v>
      </c>
      <c r="AKI40" s="38"/>
      <c r="AKJ40" s="38">
        <v>10000000</v>
      </c>
      <c r="AKK40" s="38">
        <v>39.980809999999998</v>
      </c>
      <c r="AKL40" s="38">
        <v>2109717.02</v>
      </c>
      <c r="AKM40" s="38"/>
      <c r="AKN40" s="88">
        <v>15012000</v>
      </c>
      <c r="AKO40" s="30"/>
      <c r="AKP40" s="39">
        <v>15012000</v>
      </c>
      <c r="AKQ40" s="88">
        <v>15012000</v>
      </c>
      <c r="AKR40" s="38"/>
      <c r="AKS40" s="38"/>
      <c r="AKT40" s="38"/>
      <c r="AKU40" s="38"/>
      <c r="AKV40" s="38"/>
      <c r="AKW40" s="38"/>
      <c r="AKX40" s="39"/>
      <c r="AKY40" s="38"/>
      <c r="AKZ40" s="38"/>
      <c r="ALA40" s="38"/>
      <c r="ALB40" s="38"/>
      <c r="ALC40" s="38"/>
      <c r="ALD40" s="38"/>
      <c r="ALE40" s="38"/>
      <c r="ALF40" s="88"/>
      <c r="ALG40" s="30"/>
      <c r="ALH40" s="39"/>
      <c r="ALI40" s="88"/>
      <c r="ALJ40" s="38"/>
      <c r="ALK40" s="38"/>
      <c r="ALL40" s="38"/>
      <c r="ALM40" s="38"/>
      <c r="ALN40" s="38"/>
      <c r="ALO40" s="38">
        <v>392022.52</v>
      </c>
      <c r="ALP40" s="39"/>
      <c r="ALQ40" s="38"/>
      <c r="ALR40" s="38"/>
      <c r="ALS40" s="38"/>
      <c r="ALT40" s="38"/>
      <c r="ALU40" s="38"/>
      <c r="ALV40" s="38">
        <v>392022.52</v>
      </c>
      <c r="ALW40" s="38"/>
      <c r="ALX40" s="88"/>
      <c r="ALY40" s="30"/>
      <c r="ALZ40" s="39"/>
      <c r="AMA40" s="88"/>
      <c r="AMB40" s="38"/>
      <c r="AMC40" s="38">
        <v>2129370</v>
      </c>
      <c r="AMD40" s="38">
        <v>2022900</v>
      </c>
      <c r="AME40" s="38">
        <v>106470</v>
      </c>
      <c r="AMF40" s="38">
        <v>2022900</v>
      </c>
      <c r="AMG40" s="38"/>
      <c r="AMH40" s="39"/>
      <c r="AMI40" s="38">
        <v>2129370</v>
      </c>
      <c r="AMJ40" s="38">
        <v>2022900</v>
      </c>
      <c r="AMK40" s="38"/>
      <c r="AML40" s="38">
        <v>106470</v>
      </c>
      <c r="AMM40" s="38">
        <v>5.00007</v>
      </c>
      <c r="AMN40" s="38"/>
      <c r="AMO40" s="38"/>
      <c r="AMP40" s="88">
        <v>2022900</v>
      </c>
      <c r="AMQ40" s="30"/>
      <c r="AMR40" s="39">
        <v>2022900</v>
      </c>
      <c r="AMS40" s="88">
        <v>2022900</v>
      </c>
      <c r="AMT40" s="38"/>
      <c r="AMU40" s="38">
        <v>16450</v>
      </c>
      <c r="AMV40" s="38">
        <v>13900</v>
      </c>
      <c r="AMW40" s="38">
        <v>2550</v>
      </c>
      <c r="AMX40" s="38"/>
      <c r="AMY40" s="38"/>
      <c r="AMZ40" s="39"/>
      <c r="ANA40" s="38">
        <v>2550</v>
      </c>
      <c r="ANB40" s="38"/>
      <c r="ANC40" s="38"/>
      <c r="AND40" s="38">
        <v>2550</v>
      </c>
      <c r="ANE40" s="38">
        <v>100</v>
      </c>
      <c r="ANF40" s="38"/>
      <c r="ANG40" s="38"/>
      <c r="ANH40" s="88"/>
      <c r="ANI40" s="30"/>
      <c r="ANJ40" s="39"/>
      <c r="ANK40" s="88">
        <v>13900</v>
      </c>
    </row>
    <row r="41" spans="1:1051" x14ac:dyDescent="0.25">
      <c r="A41" s="8" t="s">
        <v>78</v>
      </c>
      <c r="B41" s="9" t="s">
        <v>79</v>
      </c>
      <c r="C41" s="13" t="s">
        <v>80</v>
      </c>
      <c r="F41" s="39"/>
      <c r="G41" s="88"/>
      <c r="H41" s="38"/>
      <c r="I41" s="38">
        <v>25627200</v>
      </c>
      <c r="J41" s="38">
        <v>17927200</v>
      </c>
      <c r="K41" s="38">
        <v>7700000</v>
      </c>
      <c r="L41" s="38">
        <v>17927200</v>
      </c>
      <c r="M41" s="38">
        <v>237307</v>
      </c>
      <c r="N41" s="39"/>
      <c r="O41" s="38">
        <v>25627200</v>
      </c>
      <c r="P41" s="38">
        <v>17927200</v>
      </c>
      <c r="Q41" s="38"/>
      <c r="R41" s="38">
        <v>7700000</v>
      </c>
      <c r="S41" s="38">
        <v>30.046199999999999</v>
      </c>
      <c r="T41" s="38">
        <v>237307</v>
      </c>
      <c r="U41" s="38"/>
      <c r="V41" s="88">
        <v>17927200</v>
      </c>
      <c r="W41" s="30"/>
      <c r="X41" s="39">
        <v>17927200</v>
      </c>
      <c r="Y41" s="88">
        <v>17927200</v>
      </c>
      <c r="Z41" s="38"/>
      <c r="AA41" s="38">
        <v>97273900</v>
      </c>
      <c r="AB41" s="38">
        <v>80073900</v>
      </c>
      <c r="AC41" s="38">
        <v>17200000</v>
      </c>
      <c r="AD41" s="38">
        <v>80073900</v>
      </c>
      <c r="AE41" s="38"/>
      <c r="AF41" s="39"/>
      <c r="AG41" s="38">
        <v>96772217</v>
      </c>
      <c r="AH41" s="38">
        <v>80073900</v>
      </c>
      <c r="AI41" s="38"/>
      <c r="AJ41" s="38">
        <v>16698317</v>
      </c>
      <c r="AK41" s="38">
        <v>17.255279999999999</v>
      </c>
      <c r="AL41" s="38"/>
      <c r="AM41" s="38"/>
      <c r="AN41" s="88">
        <v>80073900</v>
      </c>
      <c r="AO41" s="30"/>
      <c r="AP41" s="39">
        <v>80073900</v>
      </c>
      <c r="AQ41" s="88">
        <v>80073900</v>
      </c>
      <c r="AR41" s="38"/>
      <c r="AS41" s="38">
        <v>1226400600</v>
      </c>
      <c r="AT41" s="38">
        <v>1165080500</v>
      </c>
      <c r="AU41" s="38">
        <v>61320100</v>
      </c>
      <c r="AV41" s="38">
        <v>1159045286</v>
      </c>
      <c r="AW41" s="38"/>
      <c r="AX41" s="39"/>
      <c r="AY41" s="38">
        <v>1219171435</v>
      </c>
      <c r="AZ41" s="38">
        <v>1159045286</v>
      </c>
      <c r="BA41" s="38"/>
      <c r="BB41" s="38">
        <v>60126149</v>
      </c>
      <c r="BC41" s="38">
        <v>4.9317200000000003</v>
      </c>
      <c r="BD41" s="38"/>
      <c r="BE41" s="38"/>
      <c r="BF41" s="88">
        <v>1159045286</v>
      </c>
      <c r="BG41" s="30"/>
      <c r="BH41" s="39">
        <v>1165080500</v>
      </c>
      <c r="BI41" s="88">
        <v>1165080500</v>
      </c>
      <c r="BJ41" s="38"/>
      <c r="BK41" s="38">
        <v>81653300</v>
      </c>
      <c r="BL41" s="38">
        <v>64485300</v>
      </c>
      <c r="BM41" s="38">
        <v>17168000</v>
      </c>
      <c r="BN41" s="38">
        <v>64485300</v>
      </c>
      <c r="BO41" s="38"/>
      <c r="BP41" s="39"/>
      <c r="BQ41" s="38">
        <v>81653300</v>
      </c>
      <c r="BR41" s="38">
        <v>64485300</v>
      </c>
      <c r="BS41" s="38"/>
      <c r="BT41" s="38">
        <v>17168000</v>
      </c>
      <c r="BU41" s="38">
        <v>21.025480000000002</v>
      </c>
      <c r="BV41" s="38"/>
      <c r="BW41" s="38"/>
      <c r="BX41" s="88">
        <v>64485300</v>
      </c>
      <c r="BY41" s="30"/>
      <c r="BZ41" s="39">
        <v>64485300</v>
      </c>
      <c r="CA41" s="88">
        <v>64485300</v>
      </c>
      <c r="CB41" s="38"/>
      <c r="CC41" s="38">
        <v>352612000</v>
      </c>
      <c r="CD41" s="38">
        <v>297612000</v>
      </c>
      <c r="CE41" s="38">
        <v>55000000</v>
      </c>
      <c r="CF41" s="38">
        <v>297612000</v>
      </c>
      <c r="CG41" s="38"/>
      <c r="CH41" s="39"/>
      <c r="CI41" s="38">
        <v>352612000</v>
      </c>
      <c r="CJ41" s="38">
        <v>297612000</v>
      </c>
      <c r="CK41" s="38"/>
      <c r="CL41" s="38">
        <v>55000000</v>
      </c>
      <c r="CM41" s="38">
        <v>15.59788</v>
      </c>
      <c r="CN41" s="38"/>
      <c r="CO41" s="38"/>
      <c r="CP41" s="88">
        <v>297612000</v>
      </c>
      <c r="CQ41" s="30"/>
      <c r="CR41" s="39">
        <v>297612000</v>
      </c>
      <c r="CS41" s="88">
        <v>297612000</v>
      </c>
      <c r="CT41" s="38"/>
      <c r="CU41" s="38">
        <v>4419700</v>
      </c>
      <c r="CV41" s="38">
        <v>3419700</v>
      </c>
      <c r="CW41" s="38">
        <v>1000000</v>
      </c>
      <c r="CX41" s="38">
        <v>3072559</v>
      </c>
      <c r="CY41" s="38"/>
      <c r="CZ41" s="39"/>
      <c r="DA41" s="38">
        <v>4072559</v>
      </c>
      <c r="DB41" s="38">
        <v>3072559</v>
      </c>
      <c r="DC41" s="38"/>
      <c r="DD41" s="38">
        <v>1000000</v>
      </c>
      <c r="DE41" s="38">
        <v>24.554590000000001</v>
      </c>
      <c r="DF41" s="38"/>
      <c r="DG41" s="38"/>
      <c r="DH41" s="88">
        <v>3072559</v>
      </c>
      <c r="DI41" s="30"/>
      <c r="DJ41" s="39">
        <v>3419700</v>
      </c>
      <c r="DK41" s="88">
        <v>3419700</v>
      </c>
      <c r="DL41" s="38"/>
      <c r="DM41" s="38">
        <v>309822100</v>
      </c>
      <c r="DN41" s="38">
        <v>265822100</v>
      </c>
      <c r="DO41" s="38">
        <v>44000000</v>
      </c>
      <c r="DP41" s="38">
        <v>265822100</v>
      </c>
      <c r="DQ41" s="38"/>
      <c r="DR41" s="39"/>
      <c r="DS41" s="38">
        <v>309325772</v>
      </c>
      <c r="DT41" s="38">
        <v>265822100</v>
      </c>
      <c r="DU41" s="38"/>
      <c r="DV41" s="38">
        <v>43503672</v>
      </c>
      <c r="DW41" s="38">
        <v>14.064030000000001</v>
      </c>
      <c r="DX41" s="38"/>
      <c r="DY41" s="38"/>
      <c r="DZ41" s="88">
        <v>265822100</v>
      </c>
      <c r="EA41" s="30"/>
      <c r="EB41" s="39">
        <v>265822100</v>
      </c>
      <c r="EC41" s="88">
        <v>265822100</v>
      </c>
      <c r="ED41" s="38"/>
      <c r="EE41" s="38">
        <v>22213200</v>
      </c>
      <c r="EF41" s="38">
        <v>13713200</v>
      </c>
      <c r="EG41" s="38">
        <v>8500000</v>
      </c>
      <c r="EH41" s="38">
        <v>13713200</v>
      </c>
      <c r="EI41" s="38"/>
      <c r="EJ41" s="39"/>
      <c r="EK41" s="38">
        <v>22189122</v>
      </c>
      <c r="EL41" s="38">
        <v>13713200</v>
      </c>
      <c r="EM41" s="38"/>
      <c r="EN41" s="38">
        <v>8475922</v>
      </c>
      <c r="EO41" s="38">
        <v>38.198549999999997</v>
      </c>
      <c r="EP41" s="38"/>
      <c r="EQ41" s="38"/>
      <c r="ER41" s="88">
        <v>13713200</v>
      </c>
      <c r="ES41" s="30"/>
      <c r="ET41" s="39">
        <v>13713200</v>
      </c>
      <c r="EU41" s="88">
        <v>13713200</v>
      </c>
      <c r="EV41" s="38"/>
      <c r="EW41" s="38">
        <v>109693700</v>
      </c>
      <c r="EX41" s="38">
        <v>73693700</v>
      </c>
      <c r="EY41" s="38">
        <v>36000000</v>
      </c>
      <c r="EZ41" s="38">
        <v>73693700</v>
      </c>
      <c r="FA41" s="38"/>
      <c r="FB41" s="39"/>
      <c r="FC41" s="38">
        <v>109693700</v>
      </c>
      <c r="FD41" s="38">
        <v>73693700</v>
      </c>
      <c r="FE41" s="38"/>
      <c r="FF41" s="38">
        <v>36000000</v>
      </c>
      <c r="FG41" s="38">
        <v>32.818660000000001</v>
      </c>
      <c r="FH41" s="38"/>
      <c r="FI41" s="38"/>
      <c r="FJ41" s="88">
        <v>73693700</v>
      </c>
      <c r="FK41" s="30"/>
      <c r="FL41" s="39">
        <v>73693700</v>
      </c>
      <c r="FM41" s="88">
        <v>73693700</v>
      </c>
      <c r="FN41" s="38"/>
      <c r="FO41" s="38"/>
      <c r="FP41" s="38"/>
      <c r="FQ41" s="38"/>
      <c r="FR41" s="38"/>
      <c r="FS41" s="38"/>
      <c r="FT41" s="39"/>
      <c r="FU41" s="38"/>
      <c r="FV41" s="38"/>
      <c r="FW41" s="38"/>
      <c r="FX41" s="38"/>
      <c r="FY41" s="38"/>
      <c r="FZ41" s="38"/>
      <c r="GA41" s="38"/>
      <c r="GB41" s="88"/>
      <c r="GC41" s="30"/>
      <c r="GD41" s="39"/>
      <c r="GE41" s="88"/>
      <c r="GF41" s="38"/>
      <c r="GG41" s="38"/>
      <c r="GH41" s="38"/>
      <c r="GI41" s="38"/>
      <c r="GJ41" s="38"/>
      <c r="GK41" s="38"/>
      <c r="GL41" s="39"/>
      <c r="GM41" s="38"/>
      <c r="GN41" s="38"/>
      <c r="GO41" s="38"/>
      <c r="GP41" s="38"/>
      <c r="GQ41" s="38"/>
      <c r="GR41" s="38"/>
      <c r="GS41" s="38"/>
      <c r="GT41" s="88"/>
      <c r="GU41" s="30"/>
      <c r="GV41" s="39"/>
      <c r="GW41" s="88"/>
      <c r="GX41" s="38"/>
      <c r="GY41" s="38">
        <v>21315900</v>
      </c>
      <c r="GZ41" s="38">
        <v>15315900</v>
      </c>
      <c r="HA41" s="38">
        <v>6000000</v>
      </c>
      <c r="HB41" s="38">
        <v>15315900</v>
      </c>
      <c r="HC41" s="38"/>
      <c r="HD41" s="39"/>
      <c r="HE41" s="38">
        <v>21315900</v>
      </c>
      <c r="HF41" s="38">
        <v>15315900</v>
      </c>
      <c r="HG41" s="38"/>
      <c r="HH41" s="38">
        <v>6000000</v>
      </c>
      <c r="HI41" s="38">
        <v>28.148</v>
      </c>
      <c r="HJ41" s="38"/>
      <c r="HK41" s="38"/>
      <c r="HL41" s="88">
        <v>15315900</v>
      </c>
      <c r="HM41" s="30"/>
      <c r="HN41" s="39">
        <v>15315900</v>
      </c>
      <c r="HO41" s="88">
        <v>15315900</v>
      </c>
      <c r="HP41" s="38"/>
      <c r="HQ41" s="38"/>
      <c r="HR41" s="38"/>
      <c r="HS41" s="38"/>
      <c r="HT41" s="38"/>
      <c r="HU41" s="38"/>
      <c r="HV41" s="39"/>
      <c r="HW41" s="38"/>
      <c r="HX41" s="38"/>
      <c r="HY41" s="38"/>
      <c r="HZ41" s="38"/>
      <c r="IA41" s="38"/>
      <c r="IB41" s="38"/>
      <c r="IC41" s="38"/>
      <c r="ID41" s="88"/>
      <c r="IE41" s="30"/>
      <c r="IF41" s="39"/>
      <c r="IG41" s="88"/>
      <c r="IH41" s="38"/>
      <c r="II41" s="38">
        <v>12781000</v>
      </c>
      <c r="IJ41" s="38">
        <v>9781000</v>
      </c>
      <c r="IK41" s="38">
        <v>3000000</v>
      </c>
      <c r="IL41" s="38">
        <v>9781000</v>
      </c>
      <c r="IM41" s="38"/>
      <c r="IN41" s="39"/>
      <c r="IO41" s="38">
        <v>12781000</v>
      </c>
      <c r="IP41" s="38">
        <v>9781000</v>
      </c>
      <c r="IQ41" s="38"/>
      <c r="IR41" s="38">
        <v>3000000</v>
      </c>
      <c r="IS41" s="38">
        <v>23.472339999999999</v>
      </c>
      <c r="IT41" s="38"/>
      <c r="IU41" s="38"/>
      <c r="IV41" s="88">
        <v>9781000</v>
      </c>
      <c r="IW41" s="30"/>
      <c r="IX41" s="39">
        <v>9781000</v>
      </c>
      <c r="IY41" s="88">
        <v>9781000</v>
      </c>
      <c r="IZ41" s="38"/>
      <c r="JA41" s="38">
        <v>37018300</v>
      </c>
      <c r="JB41" s="38">
        <v>15018300</v>
      </c>
      <c r="JC41" s="38">
        <v>22000000</v>
      </c>
      <c r="JD41" s="38">
        <v>15018300</v>
      </c>
      <c r="JE41" s="38"/>
      <c r="JF41" s="39"/>
      <c r="JG41" s="38">
        <v>37018300</v>
      </c>
      <c r="JH41" s="38">
        <v>15018300</v>
      </c>
      <c r="JI41" s="38"/>
      <c r="JJ41" s="38">
        <v>22000000</v>
      </c>
      <c r="JK41" s="38">
        <v>59.430070000000001</v>
      </c>
      <c r="JL41" s="38"/>
      <c r="JM41" s="38"/>
      <c r="JN41" s="88">
        <v>15018300</v>
      </c>
      <c r="JO41" s="30"/>
      <c r="JP41" s="39">
        <v>15018300</v>
      </c>
      <c r="JQ41" s="88">
        <v>15018300</v>
      </c>
      <c r="JR41" s="38"/>
      <c r="JS41" s="38">
        <v>110483900</v>
      </c>
      <c r="JT41" s="38">
        <v>75483900</v>
      </c>
      <c r="JU41" s="38">
        <v>35000000</v>
      </c>
      <c r="JV41" s="38">
        <v>75483900</v>
      </c>
      <c r="JW41" s="38"/>
      <c r="JX41" s="39"/>
      <c r="JY41" s="38">
        <v>110483900</v>
      </c>
      <c r="JZ41" s="38">
        <v>75483900</v>
      </c>
      <c r="KA41" s="38"/>
      <c r="KB41" s="38">
        <v>35000000</v>
      </c>
      <c r="KC41" s="38">
        <v>31.678820000000002</v>
      </c>
      <c r="KD41" s="38"/>
      <c r="KE41" s="38"/>
      <c r="KF41" s="88">
        <v>75483900</v>
      </c>
      <c r="KG41" s="30"/>
      <c r="KH41" s="39">
        <v>75483900</v>
      </c>
      <c r="KI41" s="88">
        <v>75483900</v>
      </c>
      <c r="KJ41" s="38"/>
      <c r="KK41" s="38"/>
      <c r="KL41" s="38"/>
      <c r="KM41" s="38"/>
      <c r="KN41" s="38"/>
      <c r="KO41" s="38"/>
      <c r="KP41" s="39"/>
      <c r="KQ41" s="38"/>
      <c r="KR41" s="38"/>
      <c r="KS41" s="38"/>
      <c r="KT41" s="38"/>
      <c r="KU41" s="38"/>
      <c r="KV41" s="38"/>
      <c r="KW41" s="38"/>
      <c r="KX41" s="88"/>
      <c r="KY41" s="30"/>
      <c r="KZ41" s="39"/>
      <c r="LA41" s="88"/>
      <c r="LB41" s="38"/>
      <c r="LC41" s="38"/>
      <c r="LD41" s="38"/>
      <c r="LE41" s="38"/>
      <c r="LF41" s="38"/>
      <c r="LG41" s="38"/>
      <c r="LH41" s="39"/>
      <c r="LI41" s="38"/>
      <c r="LJ41" s="38"/>
      <c r="LK41" s="38"/>
      <c r="LL41" s="38"/>
      <c r="LM41" s="38"/>
      <c r="LN41" s="38"/>
      <c r="LO41" s="38"/>
      <c r="LP41" s="88"/>
      <c r="LQ41" s="30"/>
      <c r="LR41" s="39"/>
      <c r="LS41" s="88"/>
      <c r="LT41" s="38"/>
      <c r="LU41" s="38"/>
      <c r="LV41" s="38"/>
      <c r="LW41" s="38"/>
      <c r="LX41" s="38"/>
      <c r="LY41" s="38"/>
      <c r="LZ41" s="39"/>
      <c r="MA41" s="38"/>
      <c r="MB41" s="38"/>
      <c r="MC41" s="38"/>
      <c r="MD41" s="38"/>
      <c r="ME41" s="38"/>
      <c r="MF41" s="38"/>
      <c r="MG41" s="38"/>
      <c r="MH41" s="88"/>
      <c r="MI41" s="30"/>
      <c r="MJ41" s="39"/>
      <c r="MK41" s="88"/>
      <c r="ML41" s="38"/>
      <c r="MM41" s="38">
        <v>7527700</v>
      </c>
      <c r="MN41" s="38">
        <v>3527700</v>
      </c>
      <c r="MO41" s="38">
        <v>4000000</v>
      </c>
      <c r="MP41" s="38">
        <v>3527700</v>
      </c>
      <c r="MQ41" s="38"/>
      <c r="MR41" s="39"/>
      <c r="MS41" s="38">
        <v>7527700</v>
      </c>
      <c r="MT41" s="38">
        <v>3527700</v>
      </c>
      <c r="MU41" s="38"/>
      <c r="MV41" s="38">
        <v>4000000</v>
      </c>
      <c r="MW41" s="38">
        <v>53.137079999999997</v>
      </c>
      <c r="MX41" s="38"/>
      <c r="MY41" s="38"/>
      <c r="MZ41" s="88">
        <v>3527700</v>
      </c>
      <c r="NA41" s="30"/>
      <c r="NB41" s="39">
        <v>3527700</v>
      </c>
      <c r="NC41" s="88">
        <v>3527700</v>
      </c>
      <c r="ND41" s="38"/>
      <c r="NE41" s="38"/>
      <c r="NF41" s="38"/>
      <c r="NG41" s="38"/>
      <c r="NH41" s="38"/>
      <c r="NI41" s="38"/>
      <c r="NJ41" s="39"/>
      <c r="NK41" s="38"/>
      <c r="NL41" s="38"/>
      <c r="NM41" s="38"/>
      <c r="NN41" s="38"/>
      <c r="NO41" s="38"/>
      <c r="NP41" s="38"/>
      <c r="NQ41" s="38"/>
      <c r="NR41" s="88"/>
      <c r="NS41" s="30"/>
      <c r="NT41" s="39"/>
      <c r="NU41" s="88"/>
      <c r="NV41" s="38"/>
      <c r="NW41" s="38"/>
      <c r="NX41" s="38"/>
      <c r="NY41" s="38"/>
      <c r="NZ41" s="38"/>
      <c r="OA41" s="38"/>
      <c r="OB41" s="39"/>
      <c r="OC41" s="38"/>
      <c r="OD41" s="38"/>
      <c r="OE41" s="38"/>
      <c r="OF41" s="38"/>
      <c r="OG41" s="38"/>
      <c r="OH41" s="38"/>
      <c r="OI41" s="38"/>
      <c r="OJ41" s="88"/>
      <c r="OK41" s="30"/>
      <c r="OL41" s="39"/>
      <c r="OM41" s="88"/>
      <c r="ON41" s="38"/>
      <c r="OO41" s="38">
        <v>57281000</v>
      </c>
      <c r="OP41" s="38">
        <v>19281000</v>
      </c>
      <c r="OQ41" s="38">
        <v>38000000</v>
      </c>
      <c r="OR41" s="38">
        <v>19281000</v>
      </c>
      <c r="OS41" s="38"/>
      <c r="OT41" s="39"/>
      <c r="OU41" s="38">
        <v>57281000</v>
      </c>
      <c r="OV41" s="38">
        <v>19281000</v>
      </c>
      <c r="OW41" s="38"/>
      <c r="OX41" s="38">
        <v>38000000</v>
      </c>
      <c r="OY41" s="38">
        <v>66.339619999999996</v>
      </c>
      <c r="OZ41" s="38"/>
      <c r="PA41" s="38"/>
      <c r="PB41" s="88">
        <v>19281000</v>
      </c>
      <c r="PC41" s="30"/>
      <c r="PD41" s="39">
        <v>19281000</v>
      </c>
      <c r="PE41" s="88">
        <v>19281000</v>
      </c>
      <c r="PF41" s="38"/>
      <c r="PG41" s="38"/>
      <c r="PH41" s="38"/>
      <c r="PI41" s="38"/>
      <c r="PJ41" s="38"/>
      <c r="PK41" s="38"/>
      <c r="PL41" s="39"/>
      <c r="PM41" s="38"/>
      <c r="PN41" s="38"/>
      <c r="PO41" s="38"/>
      <c r="PP41" s="38"/>
      <c r="PQ41" s="38"/>
      <c r="PR41" s="38"/>
      <c r="PS41" s="38"/>
      <c r="PT41" s="88"/>
      <c r="PU41" s="30"/>
      <c r="PV41" s="39"/>
      <c r="PW41" s="88"/>
      <c r="PX41" s="38"/>
      <c r="PY41" s="38"/>
      <c r="PZ41" s="38"/>
      <c r="QA41" s="38"/>
      <c r="QB41" s="38"/>
      <c r="QC41" s="38"/>
      <c r="QD41" s="39"/>
      <c r="QE41" s="38"/>
      <c r="QF41" s="38"/>
      <c r="QG41" s="38"/>
      <c r="QH41" s="38"/>
      <c r="QI41" s="38"/>
      <c r="QJ41" s="38"/>
      <c r="QK41" s="38"/>
      <c r="QL41" s="88"/>
      <c r="QM41" s="30"/>
      <c r="QN41" s="39"/>
      <c r="QO41" s="88"/>
      <c r="QP41" s="38"/>
      <c r="QQ41" s="38">
        <v>205874000</v>
      </c>
      <c r="QR41" s="38">
        <v>80874000</v>
      </c>
      <c r="QS41" s="38">
        <v>125000000</v>
      </c>
      <c r="QT41" s="38">
        <v>80874000</v>
      </c>
      <c r="QU41" s="38"/>
      <c r="QV41" s="39"/>
      <c r="QW41" s="38">
        <v>205874000</v>
      </c>
      <c r="QX41" s="38">
        <v>80874000</v>
      </c>
      <c r="QY41" s="38"/>
      <c r="QZ41" s="38">
        <v>125000000</v>
      </c>
      <c r="RA41" s="38">
        <v>60.716749999999998</v>
      </c>
      <c r="RB41" s="38"/>
      <c r="RC41" s="38"/>
      <c r="RD41" s="88">
        <v>80874000</v>
      </c>
      <c r="RE41" s="30"/>
      <c r="RF41" s="39">
        <v>80874000</v>
      </c>
      <c r="RG41" s="88">
        <v>80874000</v>
      </c>
      <c r="RH41" s="38"/>
      <c r="RI41" s="38">
        <v>13751000</v>
      </c>
      <c r="RJ41" s="38">
        <v>12251000</v>
      </c>
      <c r="RK41" s="38">
        <v>1500000</v>
      </c>
      <c r="RL41" s="38">
        <v>12251000</v>
      </c>
      <c r="RM41" s="38"/>
      <c r="RN41" s="39"/>
      <c r="RO41" s="38">
        <v>13751000</v>
      </c>
      <c r="RP41" s="38">
        <v>12251000</v>
      </c>
      <c r="RQ41" s="38"/>
      <c r="RR41" s="38">
        <v>1500000</v>
      </c>
      <c r="RS41" s="38">
        <v>10.908300000000001</v>
      </c>
      <c r="RT41" s="38"/>
      <c r="RU41" s="38"/>
      <c r="RV41" s="88">
        <v>12251000</v>
      </c>
      <c r="RW41" s="30"/>
      <c r="RX41" s="39">
        <v>12251000</v>
      </c>
      <c r="RY41" s="88">
        <v>12251000</v>
      </c>
      <c r="RZ41" s="38"/>
      <c r="SA41" s="38">
        <v>3510500</v>
      </c>
      <c r="SB41" s="38">
        <v>2860500</v>
      </c>
      <c r="SC41" s="38">
        <v>650000</v>
      </c>
      <c r="SD41" s="38">
        <v>2860500</v>
      </c>
      <c r="SE41" s="38"/>
      <c r="SF41" s="39"/>
      <c r="SG41" s="38">
        <v>3510500</v>
      </c>
      <c r="SH41" s="38">
        <v>2860500</v>
      </c>
      <c r="SI41" s="38"/>
      <c r="SJ41" s="38">
        <v>650000</v>
      </c>
      <c r="SK41" s="38">
        <v>18.515879999999999</v>
      </c>
      <c r="SL41" s="38"/>
      <c r="SM41" s="38"/>
      <c r="SN41" s="88">
        <v>2860500</v>
      </c>
      <c r="SO41" s="30"/>
      <c r="SP41" s="39">
        <v>2860500</v>
      </c>
      <c r="SQ41" s="88">
        <v>2860500</v>
      </c>
      <c r="SR41" s="38"/>
      <c r="SS41" s="38"/>
      <c r="ST41" s="38"/>
      <c r="SU41" s="38"/>
      <c r="SV41" s="38"/>
      <c r="SW41" s="38"/>
      <c r="SX41" s="39"/>
      <c r="SY41" s="38"/>
      <c r="SZ41" s="38"/>
      <c r="TA41" s="38"/>
      <c r="TB41" s="38"/>
      <c r="TC41" s="38"/>
      <c r="TD41" s="38"/>
      <c r="TE41" s="38"/>
      <c r="TF41" s="88"/>
      <c r="TG41" s="30"/>
      <c r="TH41" s="39"/>
      <c r="TI41" s="88"/>
      <c r="TJ41" s="38"/>
      <c r="TK41" s="38"/>
      <c r="TL41" s="38"/>
      <c r="TM41" s="38"/>
      <c r="TN41" s="38"/>
      <c r="TO41" s="38"/>
      <c r="TP41" s="39"/>
      <c r="TQ41" s="38"/>
      <c r="TR41" s="38"/>
      <c r="TS41" s="38"/>
      <c r="TT41" s="38"/>
      <c r="TU41" s="38"/>
      <c r="TV41" s="38"/>
      <c r="TW41" s="38"/>
      <c r="TX41" s="88"/>
      <c r="TY41" s="30"/>
      <c r="TZ41" s="39"/>
      <c r="UA41" s="88"/>
      <c r="UB41" s="38"/>
      <c r="UC41" s="38">
        <v>226814200</v>
      </c>
      <c r="UD41" s="38">
        <v>156814200</v>
      </c>
      <c r="UE41" s="38">
        <v>70000000</v>
      </c>
      <c r="UF41" s="38">
        <v>156814200</v>
      </c>
      <c r="UG41" s="38"/>
      <c r="UH41" s="39"/>
      <c r="UI41" s="38">
        <v>226814200</v>
      </c>
      <c r="UJ41" s="38">
        <v>156814200</v>
      </c>
      <c r="UK41" s="38"/>
      <c r="UL41" s="38">
        <v>70000000</v>
      </c>
      <c r="UM41" s="38">
        <v>30.862269999999999</v>
      </c>
      <c r="UN41" s="38"/>
      <c r="UO41" s="38"/>
      <c r="UP41" s="88">
        <v>156814200</v>
      </c>
      <c r="UQ41" s="30"/>
      <c r="UR41" s="39">
        <v>156814200</v>
      </c>
      <c r="US41" s="88">
        <v>156814200</v>
      </c>
      <c r="UT41" s="38"/>
      <c r="UU41" s="38"/>
      <c r="UV41" s="38"/>
      <c r="UW41" s="38"/>
      <c r="UX41" s="38"/>
      <c r="UY41" s="38"/>
      <c r="UZ41" s="39"/>
      <c r="VA41" s="38"/>
      <c r="VB41" s="38"/>
      <c r="VC41" s="38"/>
      <c r="VD41" s="38"/>
      <c r="VE41" s="38"/>
      <c r="VF41" s="38"/>
      <c r="VG41" s="38"/>
      <c r="VH41" s="88"/>
      <c r="VI41" s="30"/>
      <c r="VJ41" s="39"/>
      <c r="VK41" s="88"/>
      <c r="VL41" s="38"/>
      <c r="VM41" s="38"/>
      <c r="VN41" s="38"/>
      <c r="VO41" s="38"/>
      <c r="VP41" s="38"/>
      <c r="VQ41" s="38"/>
      <c r="VR41" s="39"/>
      <c r="VS41" s="38"/>
      <c r="VT41" s="38"/>
      <c r="VU41" s="38"/>
      <c r="VV41" s="38"/>
      <c r="VW41" s="38"/>
      <c r="VX41" s="38"/>
      <c r="VY41" s="38"/>
      <c r="VZ41" s="88"/>
      <c r="WA41" s="30"/>
      <c r="WB41" s="39"/>
      <c r="WC41" s="88"/>
      <c r="WD41" s="38"/>
      <c r="WE41" s="38"/>
      <c r="WF41" s="38"/>
      <c r="WG41" s="38"/>
      <c r="WH41" s="38"/>
      <c r="WI41" s="38"/>
      <c r="WJ41" s="39"/>
      <c r="WK41" s="38"/>
      <c r="WL41" s="38"/>
      <c r="WM41" s="38"/>
      <c r="WN41" s="38"/>
      <c r="WO41" s="38"/>
      <c r="WP41" s="38"/>
      <c r="WQ41" s="38"/>
      <c r="WR41" s="88"/>
      <c r="WS41" s="30"/>
      <c r="WT41" s="39"/>
      <c r="WU41" s="88"/>
      <c r="WV41" s="38"/>
      <c r="WW41" s="38">
        <v>342200700</v>
      </c>
      <c r="WX41" s="38">
        <v>192200700</v>
      </c>
      <c r="WY41" s="38">
        <v>150000000</v>
      </c>
      <c r="WZ41" s="38">
        <v>192200700</v>
      </c>
      <c r="XA41" s="38"/>
      <c r="XB41" s="39"/>
      <c r="XC41" s="38">
        <v>342200700</v>
      </c>
      <c r="XD41" s="38">
        <v>192200700</v>
      </c>
      <c r="XE41" s="38"/>
      <c r="XF41" s="38">
        <v>150000000</v>
      </c>
      <c r="XG41" s="38">
        <v>43.833930000000002</v>
      </c>
      <c r="XH41" s="38"/>
      <c r="XI41" s="38"/>
      <c r="XJ41" s="88">
        <v>192200700</v>
      </c>
      <c r="XK41" s="30"/>
      <c r="XL41" s="39">
        <v>192200700</v>
      </c>
      <c r="XM41" s="88">
        <v>192200700</v>
      </c>
      <c r="XN41" s="38"/>
      <c r="XO41" s="38"/>
      <c r="XP41" s="38"/>
      <c r="XQ41" s="38"/>
      <c r="XR41" s="38"/>
      <c r="XS41" s="38"/>
      <c r="XT41" s="39"/>
      <c r="XU41" s="38"/>
      <c r="XV41" s="38"/>
      <c r="XW41" s="38"/>
      <c r="XX41" s="38"/>
      <c r="XY41" s="38"/>
      <c r="XZ41" s="38"/>
      <c r="YA41" s="38"/>
      <c r="YB41" s="88"/>
      <c r="YC41" s="30"/>
      <c r="YD41" s="39"/>
      <c r="YE41" s="88"/>
      <c r="YF41" s="38"/>
      <c r="YG41" s="38"/>
      <c r="YH41" s="38"/>
      <c r="YI41" s="38"/>
      <c r="YJ41" s="38"/>
      <c r="YK41" s="38"/>
      <c r="YL41" s="39"/>
      <c r="YM41" s="38"/>
      <c r="YN41" s="38"/>
      <c r="YO41" s="38"/>
      <c r="YP41" s="38"/>
      <c r="YQ41" s="38"/>
      <c r="YR41" s="38"/>
      <c r="YS41" s="38"/>
      <c r="YT41" s="88"/>
      <c r="YU41" s="30"/>
      <c r="YV41" s="39"/>
      <c r="YW41" s="88"/>
      <c r="YX41" s="38"/>
      <c r="YY41" s="38">
        <v>13036000</v>
      </c>
      <c r="YZ41" s="38">
        <v>1696000</v>
      </c>
      <c r="ZA41" s="38">
        <v>11340000</v>
      </c>
      <c r="ZB41" s="38">
        <v>1696000</v>
      </c>
      <c r="ZC41" s="38"/>
      <c r="ZD41" s="39"/>
      <c r="ZE41" s="38">
        <v>13036000</v>
      </c>
      <c r="ZF41" s="38">
        <v>1696000</v>
      </c>
      <c r="ZG41" s="38"/>
      <c r="ZH41" s="38">
        <v>11340000</v>
      </c>
      <c r="ZI41" s="38">
        <v>86.989869999999996</v>
      </c>
      <c r="ZJ41" s="38"/>
      <c r="ZK41" s="38"/>
      <c r="ZL41" s="88">
        <v>1696000</v>
      </c>
      <c r="ZM41" s="30"/>
      <c r="ZN41" s="39">
        <v>1696000</v>
      </c>
      <c r="ZO41" s="88">
        <v>1696000</v>
      </c>
      <c r="ZP41" s="38"/>
      <c r="ZQ41" s="38">
        <v>46410200</v>
      </c>
      <c r="ZR41" s="38">
        <v>21410200</v>
      </c>
      <c r="ZS41" s="38">
        <v>25000000</v>
      </c>
      <c r="ZT41" s="38">
        <v>21410200</v>
      </c>
      <c r="ZU41" s="38">
        <v>72656</v>
      </c>
      <c r="ZV41" s="39"/>
      <c r="ZW41" s="38">
        <v>46410200</v>
      </c>
      <c r="ZX41" s="38">
        <v>21410200</v>
      </c>
      <c r="ZY41" s="38"/>
      <c r="ZZ41" s="38">
        <v>25000000</v>
      </c>
      <c r="AAA41" s="38">
        <v>53.867469999999997</v>
      </c>
      <c r="AAB41" s="38">
        <v>72656</v>
      </c>
      <c r="AAC41" s="38"/>
      <c r="AAD41" s="88">
        <v>21410200</v>
      </c>
      <c r="AAE41" s="30"/>
      <c r="AAF41" s="39">
        <v>21410200</v>
      </c>
      <c r="AAG41" s="88">
        <v>21410200</v>
      </c>
      <c r="AAH41" s="38"/>
      <c r="AAI41" s="38"/>
      <c r="AAJ41" s="38"/>
      <c r="AAK41" s="38"/>
      <c r="AAL41" s="38"/>
      <c r="AAM41" s="38"/>
      <c r="AAN41" s="39"/>
      <c r="AAO41" s="38"/>
      <c r="AAP41" s="38"/>
      <c r="AAQ41" s="38"/>
      <c r="AAR41" s="38"/>
      <c r="AAS41" s="38"/>
      <c r="AAT41" s="38"/>
      <c r="AAU41" s="38"/>
      <c r="AAV41" s="88"/>
      <c r="AAW41" s="30"/>
      <c r="AAX41" s="39"/>
      <c r="AAY41" s="88"/>
      <c r="AAZ41" s="38"/>
      <c r="ABA41" s="38"/>
      <c r="ABB41" s="38"/>
      <c r="ABC41" s="38"/>
      <c r="ABD41" s="38"/>
      <c r="ABE41" s="38"/>
      <c r="ABF41" s="39"/>
      <c r="ABG41" s="38"/>
      <c r="ABH41" s="38"/>
      <c r="ABI41" s="38"/>
      <c r="ABJ41" s="38"/>
      <c r="ABK41" s="38"/>
      <c r="ABL41" s="38"/>
      <c r="ABM41" s="38"/>
      <c r="ABN41" s="88"/>
      <c r="ABO41" s="30"/>
      <c r="ABP41" s="39"/>
      <c r="ABQ41" s="88"/>
      <c r="ABR41" s="38"/>
      <c r="ABS41" s="38"/>
      <c r="ABT41" s="38"/>
      <c r="ABU41" s="38"/>
      <c r="ABV41" s="38"/>
      <c r="ABW41" s="38"/>
      <c r="ABX41" s="39"/>
      <c r="ABY41" s="38"/>
      <c r="ABZ41" s="38"/>
      <c r="ACA41" s="38"/>
      <c r="ACB41" s="38"/>
      <c r="ACC41" s="38"/>
      <c r="ACD41" s="38"/>
      <c r="ACE41" s="38"/>
      <c r="ACF41" s="88"/>
      <c r="ACG41" s="30"/>
      <c r="ACH41" s="39"/>
      <c r="ACI41" s="88"/>
      <c r="ACJ41" s="38"/>
      <c r="ACK41" s="38"/>
      <c r="ACL41" s="38"/>
      <c r="ACM41" s="38"/>
      <c r="ACN41" s="38"/>
      <c r="ACO41" s="38"/>
      <c r="ACP41" s="39"/>
      <c r="ACQ41" s="38"/>
      <c r="ACR41" s="38"/>
      <c r="ACS41" s="38"/>
      <c r="ACT41" s="38"/>
      <c r="ACU41" s="38"/>
      <c r="ACV41" s="38"/>
      <c r="ACW41" s="38"/>
      <c r="ACX41" s="88"/>
      <c r="ACY41" s="30"/>
      <c r="ACZ41" s="39"/>
      <c r="ADA41" s="88"/>
      <c r="ADB41" s="38"/>
      <c r="ADC41" s="38"/>
      <c r="ADD41" s="38"/>
      <c r="ADE41" s="38"/>
      <c r="ADF41" s="38"/>
      <c r="ADG41" s="38"/>
      <c r="ADH41" s="39"/>
      <c r="ADI41" s="38"/>
      <c r="ADJ41" s="38"/>
      <c r="ADK41" s="38"/>
      <c r="ADL41" s="38"/>
      <c r="ADM41" s="38"/>
      <c r="ADN41" s="38"/>
      <c r="ADO41" s="38"/>
      <c r="ADP41" s="88"/>
      <c r="ADQ41" s="30"/>
      <c r="ADR41" s="39"/>
      <c r="ADS41" s="88"/>
      <c r="ADT41" s="38"/>
      <c r="ADU41" s="38"/>
      <c r="ADV41" s="38"/>
      <c r="ADW41" s="38"/>
      <c r="ADX41" s="38"/>
      <c r="ADY41" s="38"/>
      <c r="ADZ41" s="39"/>
      <c r="AEA41" s="38"/>
      <c r="AEB41" s="38"/>
      <c r="AEC41" s="38"/>
      <c r="AED41" s="38"/>
      <c r="AEE41" s="38"/>
      <c r="AEF41" s="38"/>
      <c r="AEG41" s="38"/>
      <c r="AEH41" s="88"/>
      <c r="AEI41" s="30"/>
      <c r="AEJ41" s="39"/>
      <c r="AEK41" s="88"/>
      <c r="AEL41" s="38"/>
      <c r="AEM41" s="38"/>
      <c r="AEN41" s="38"/>
      <c r="AEO41" s="38"/>
      <c r="AEP41" s="38"/>
      <c r="AEQ41" s="38"/>
      <c r="AER41" s="39"/>
      <c r="AES41" s="38"/>
      <c r="AET41" s="38"/>
      <c r="AEU41" s="38"/>
      <c r="AEV41" s="38"/>
      <c r="AEW41" s="38"/>
      <c r="AEX41" s="38"/>
      <c r="AEY41" s="38"/>
      <c r="AEZ41" s="88"/>
      <c r="AFA41" s="30"/>
      <c r="AFB41" s="39"/>
      <c r="AFC41" s="88"/>
      <c r="AFD41" s="38"/>
      <c r="AFE41" s="38"/>
      <c r="AFF41" s="38"/>
      <c r="AFG41" s="38"/>
      <c r="AFH41" s="38"/>
      <c r="AFI41" s="38"/>
      <c r="AFJ41" s="39"/>
      <c r="AFK41" s="38"/>
      <c r="AFL41" s="38"/>
      <c r="AFM41" s="38"/>
      <c r="AFN41" s="38"/>
      <c r="AFO41" s="38"/>
      <c r="AFP41" s="38"/>
      <c r="AFQ41" s="38"/>
      <c r="AFR41" s="88"/>
      <c r="AFS41" s="30"/>
      <c r="AFT41" s="39"/>
      <c r="AFU41" s="88"/>
      <c r="AFV41" s="38"/>
      <c r="AFW41" s="38"/>
      <c r="AFX41" s="38"/>
      <c r="AFY41" s="38"/>
      <c r="AFZ41" s="38"/>
      <c r="AGA41" s="38"/>
      <c r="AGB41" s="39"/>
      <c r="AGC41" s="38"/>
      <c r="AGD41" s="38"/>
      <c r="AGE41" s="38"/>
      <c r="AGF41" s="38"/>
      <c r="AGG41" s="38"/>
      <c r="AGH41" s="38"/>
      <c r="AGI41" s="38"/>
      <c r="AGJ41" s="88"/>
      <c r="AGK41" s="30"/>
      <c r="AGL41" s="39"/>
      <c r="AGM41" s="88"/>
      <c r="AGN41" s="38"/>
      <c r="AGO41" s="38"/>
      <c r="AGP41" s="38"/>
      <c r="AGQ41" s="38"/>
      <c r="AGR41" s="38"/>
      <c r="AGS41" s="38"/>
      <c r="AGT41" s="39"/>
      <c r="AGU41" s="38"/>
      <c r="AGV41" s="38"/>
      <c r="AGW41" s="38"/>
      <c r="AGX41" s="38"/>
      <c r="AGY41" s="38"/>
      <c r="AGZ41" s="38"/>
      <c r="AHA41" s="38"/>
      <c r="AHB41" s="88"/>
      <c r="AHC41" s="30"/>
      <c r="AHD41" s="39"/>
      <c r="AHE41" s="88"/>
      <c r="AHF41" s="38"/>
      <c r="AHG41" s="38"/>
      <c r="AHH41" s="38"/>
      <c r="AHI41" s="38"/>
      <c r="AHJ41" s="38"/>
      <c r="AHK41" s="38"/>
      <c r="AHL41" s="39"/>
      <c r="AHM41" s="38"/>
      <c r="AHN41" s="38"/>
      <c r="AHO41" s="38"/>
      <c r="AHP41" s="38"/>
      <c r="AHQ41" s="38"/>
      <c r="AHR41" s="38"/>
      <c r="AHS41" s="38"/>
      <c r="AHT41" s="88"/>
      <c r="AHU41" s="30"/>
      <c r="AHV41" s="39"/>
      <c r="AHW41" s="88"/>
      <c r="AHX41" s="38"/>
      <c r="AHY41" s="38"/>
      <c r="AHZ41" s="38"/>
      <c r="AIA41" s="38"/>
      <c r="AIB41" s="38"/>
      <c r="AIC41" s="38"/>
      <c r="AID41" s="39"/>
      <c r="AIE41" s="38"/>
      <c r="AIF41" s="38"/>
      <c r="AIG41" s="38"/>
      <c r="AIH41" s="38"/>
      <c r="AII41" s="38"/>
      <c r="AIJ41" s="38"/>
      <c r="AIK41" s="38"/>
      <c r="AIL41" s="88"/>
      <c r="AIM41" s="30"/>
      <c r="AIN41" s="39"/>
      <c r="AIO41" s="88"/>
      <c r="AIP41" s="38"/>
      <c r="AIQ41" s="38"/>
      <c r="AIR41" s="38"/>
      <c r="AIS41" s="38"/>
      <c r="AIT41" s="38"/>
      <c r="AIU41" s="38"/>
      <c r="AIV41" s="39"/>
      <c r="AIW41" s="38"/>
      <c r="AIX41" s="38"/>
      <c r="AIY41" s="38"/>
      <c r="AIZ41" s="38"/>
      <c r="AJA41" s="38"/>
      <c r="AJB41" s="38"/>
      <c r="AJC41" s="38"/>
      <c r="AJD41" s="88"/>
      <c r="AJE41" s="30"/>
      <c r="AJF41" s="39"/>
      <c r="AJG41" s="88"/>
      <c r="AJH41" s="38"/>
      <c r="AJI41" s="38">
        <v>35169000</v>
      </c>
      <c r="AJJ41" s="38">
        <v>23169000</v>
      </c>
      <c r="AJK41" s="38">
        <v>12000000</v>
      </c>
      <c r="AJL41" s="38">
        <v>23169000</v>
      </c>
      <c r="AJM41" s="38">
        <v>944819.8</v>
      </c>
      <c r="AJN41" s="39"/>
      <c r="AJO41" s="38">
        <v>35169000</v>
      </c>
      <c r="AJP41" s="38">
        <v>23169000</v>
      </c>
      <c r="AJQ41" s="38"/>
      <c r="AJR41" s="38">
        <v>12000000</v>
      </c>
      <c r="AJS41" s="38">
        <v>34.120959999999997</v>
      </c>
      <c r="AJT41" s="38">
        <v>944819.8</v>
      </c>
      <c r="AJU41" s="38"/>
      <c r="AJV41" s="88">
        <v>23169000</v>
      </c>
      <c r="AJW41" s="30"/>
      <c r="AJX41" s="39">
        <v>23169000</v>
      </c>
      <c r="AJY41" s="88">
        <v>23169000</v>
      </c>
      <c r="AJZ41" s="38"/>
      <c r="AKA41" s="38">
        <v>26175000</v>
      </c>
      <c r="AKB41" s="38">
        <v>16175000</v>
      </c>
      <c r="AKC41" s="38">
        <v>10000000</v>
      </c>
      <c r="AKD41" s="38">
        <v>16175000</v>
      </c>
      <c r="AKE41" s="38"/>
      <c r="AKF41" s="39"/>
      <c r="AKG41" s="38">
        <v>26175000</v>
      </c>
      <c r="AKH41" s="38">
        <v>16175000</v>
      </c>
      <c r="AKI41" s="38"/>
      <c r="AKJ41" s="38">
        <v>10000000</v>
      </c>
      <c r="AKK41" s="38">
        <v>38.204389999999997</v>
      </c>
      <c r="AKL41" s="38"/>
      <c r="AKM41" s="38"/>
      <c r="AKN41" s="88">
        <v>16175000</v>
      </c>
      <c r="AKO41" s="30"/>
      <c r="AKP41" s="39">
        <v>16175000</v>
      </c>
      <c r="AKQ41" s="88">
        <v>16175000</v>
      </c>
      <c r="AKR41" s="38"/>
      <c r="AKS41" s="38">
        <v>55893000</v>
      </c>
      <c r="AKT41" s="38">
        <v>35893000</v>
      </c>
      <c r="AKU41" s="38">
        <v>20000000</v>
      </c>
      <c r="AKV41" s="38">
        <v>35893000</v>
      </c>
      <c r="AKW41" s="38"/>
      <c r="AKX41" s="39"/>
      <c r="AKY41" s="38">
        <v>55893000</v>
      </c>
      <c r="AKZ41" s="38">
        <v>35893000</v>
      </c>
      <c r="ALA41" s="38"/>
      <c r="ALB41" s="38">
        <v>20000000</v>
      </c>
      <c r="ALC41" s="38">
        <v>35.78266</v>
      </c>
      <c r="ALD41" s="38"/>
      <c r="ALE41" s="38"/>
      <c r="ALF41" s="88">
        <v>35893000</v>
      </c>
      <c r="ALG41" s="30"/>
      <c r="ALH41" s="39">
        <v>35893000</v>
      </c>
      <c r="ALI41" s="88">
        <v>35893000</v>
      </c>
      <c r="ALJ41" s="38"/>
      <c r="ALK41" s="38"/>
      <c r="ALL41" s="38"/>
      <c r="ALM41" s="38"/>
      <c r="ALN41" s="38"/>
      <c r="ALO41" s="38"/>
      <c r="ALP41" s="39"/>
      <c r="ALQ41" s="38"/>
      <c r="ALR41" s="38"/>
      <c r="ALS41" s="38"/>
      <c r="ALT41" s="38"/>
      <c r="ALU41" s="38"/>
      <c r="ALV41" s="38"/>
      <c r="ALW41" s="38"/>
      <c r="ALX41" s="88"/>
      <c r="ALY41" s="30"/>
      <c r="ALZ41" s="39"/>
      <c r="AMA41" s="88"/>
      <c r="AMB41" s="38"/>
      <c r="AMC41" s="38">
        <v>11746000</v>
      </c>
      <c r="AMD41" s="38">
        <v>1746000</v>
      </c>
      <c r="AME41" s="38">
        <v>10000000</v>
      </c>
      <c r="AMF41" s="38">
        <v>1746000</v>
      </c>
      <c r="AMG41" s="38"/>
      <c r="AMH41" s="39"/>
      <c r="AMI41" s="38">
        <v>11746000</v>
      </c>
      <c r="AMJ41" s="38">
        <v>1746000</v>
      </c>
      <c r="AMK41" s="38"/>
      <c r="AML41" s="38">
        <v>10000000</v>
      </c>
      <c r="AMM41" s="38">
        <v>85.135369999999995</v>
      </c>
      <c r="AMN41" s="38"/>
      <c r="AMO41" s="38"/>
      <c r="AMP41" s="88">
        <v>1746000</v>
      </c>
      <c r="AMQ41" s="30"/>
      <c r="AMR41" s="39">
        <v>1746000</v>
      </c>
      <c r="AMS41" s="88">
        <v>1746000</v>
      </c>
      <c r="AMT41" s="38"/>
      <c r="AMU41" s="38"/>
      <c r="AMV41" s="38"/>
      <c r="AMW41" s="38"/>
      <c r="AMX41" s="38"/>
      <c r="AMY41" s="38"/>
      <c r="AMZ41" s="39"/>
      <c r="ANA41" s="38"/>
      <c r="ANB41" s="38"/>
      <c r="ANC41" s="38"/>
      <c r="AND41" s="38"/>
      <c r="ANE41" s="38"/>
      <c r="ANF41" s="38"/>
      <c r="ANG41" s="38"/>
      <c r="ANH41" s="88"/>
      <c r="ANI41" s="30"/>
      <c r="ANJ41" s="39"/>
      <c r="ANK41" s="88"/>
    </row>
    <row r="42" spans="1:1051" x14ac:dyDescent="0.25">
      <c r="A42" s="8" t="s">
        <v>81</v>
      </c>
      <c r="B42" s="11" t="s">
        <v>82</v>
      </c>
      <c r="C42" s="13" t="s">
        <v>83</v>
      </c>
      <c r="F42" s="39"/>
      <c r="G42" s="88"/>
      <c r="H42" s="38"/>
      <c r="I42" s="38">
        <v>82701200</v>
      </c>
      <c r="J42" s="38">
        <v>59469300</v>
      </c>
      <c r="K42" s="38">
        <v>23231900</v>
      </c>
      <c r="L42" s="38">
        <v>59469300</v>
      </c>
      <c r="M42" s="38"/>
      <c r="N42" s="39"/>
      <c r="O42" s="38">
        <v>82701200</v>
      </c>
      <c r="P42" s="38">
        <v>59469300</v>
      </c>
      <c r="Q42" s="38"/>
      <c r="R42" s="38">
        <v>23231900</v>
      </c>
      <c r="S42" s="38">
        <v>28.091370000000001</v>
      </c>
      <c r="T42" s="38"/>
      <c r="U42" s="38"/>
      <c r="V42" s="88">
        <v>59469300</v>
      </c>
      <c r="W42" s="30"/>
      <c r="X42" s="39">
        <v>59469300</v>
      </c>
      <c r="Y42" s="88">
        <v>59469300</v>
      </c>
      <c r="Z42" s="38"/>
      <c r="AA42" s="38">
        <v>17564700</v>
      </c>
      <c r="AB42" s="38">
        <v>13364700</v>
      </c>
      <c r="AC42" s="38">
        <v>4200000</v>
      </c>
      <c r="AD42" s="38">
        <v>13364700</v>
      </c>
      <c r="AE42" s="38">
        <v>240000</v>
      </c>
      <c r="AF42" s="39"/>
      <c r="AG42" s="38">
        <v>17564700</v>
      </c>
      <c r="AH42" s="38">
        <v>13364700</v>
      </c>
      <c r="AI42" s="38"/>
      <c r="AJ42" s="38">
        <v>4200000</v>
      </c>
      <c r="AK42" s="38">
        <v>23.9116</v>
      </c>
      <c r="AL42" s="38">
        <v>240000</v>
      </c>
      <c r="AM42" s="38"/>
      <c r="AN42" s="88">
        <v>13364700</v>
      </c>
      <c r="AO42" s="30"/>
      <c r="AP42" s="39">
        <v>13364700</v>
      </c>
      <c r="AQ42" s="88">
        <v>13364700</v>
      </c>
      <c r="AR42" s="38"/>
      <c r="AS42" s="38">
        <v>229612400</v>
      </c>
      <c r="AT42" s="38">
        <v>175848300</v>
      </c>
      <c r="AU42" s="38">
        <v>53764100</v>
      </c>
      <c r="AV42" s="38">
        <v>175848263</v>
      </c>
      <c r="AW42" s="38">
        <v>68025729</v>
      </c>
      <c r="AX42" s="39"/>
      <c r="AY42" s="38">
        <v>229551818</v>
      </c>
      <c r="AZ42" s="38">
        <v>175848263</v>
      </c>
      <c r="BA42" s="38"/>
      <c r="BB42" s="38">
        <v>53703555</v>
      </c>
      <c r="BC42" s="38">
        <v>23.394960000000001</v>
      </c>
      <c r="BD42" s="38">
        <v>68025729</v>
      </c>
      <c r="BE42" s="38"/>
      <c r="BF42" s="88">
        <v>175848263</v>
      </c>
      <c r="BG42" s="30"/>
      <c r="BH42" s="39">
        <v>175848300</v>
      </c>
      <c r="BI42" s="88">
        <v>175848300</v>
      </c>
      <c r="BJ42" s="38"/>
      <c r="BK42" s="38">
        <v>571017700</v>
      </c>
      <c r="BL42" s="38">
        <v>453885200</v>
      </c>
      <c r="BM42" s="38">
        <v>117132500</v>
      </c>
      <c r="BN42" s="38">
        <v>453885184</v>
      </c>
      <c r="BO42" s="38"/>
      <c r="BP42" s="39"/>
      <c r="BQ42" s="38">
        <v>570914309</v>
      </c>
      <c r="BR42" s="38">
        <v>453885184</v>
      </c>
      <c r="BS42" s="38"/>
      <c r="BT42" s="38">
        <v>117029125</v>
      </c>
      <c r="BU42" s="38">
        <v>20.498539999999998</v>
      </c>
      <c r="BV42" s="38"/>
      <c r="BW42" s="38"/>
      <c r="BX42" s="88">
        <v>453885184</v>
      </c>
      <c r="BY42" s="30"/>
      <c r="BZ42" s="39">
        <v>453885200</v>
      </c>
      <c r="CA42" s="88">
        <v>453885200</v>
      </c>
      <c r="CB42" s="38"/>
      <c r="CC42" s="38">
        <v>28019900</v>
      </c>
      <c r="CD42" s="38">
        <v>20057200</v>
      </c>
      <c r="CE42" s="38">
        <v>7962700</v>
      </c>
      <c r="CF42" s="38">
        <v>20057177</v>
      </c>
      <c r="CG42" s="38"/>
      <c r="CH42" s="39"/>
      <c r="CI42" s="38">
        <v>28019877</v>
      </c>
      <c r="CJ42" s="38">
        <v>20057177</v>
      </c>
      <c r="CK42" s="38"/>
      <c r="CL42" s="38">
        <v>7962700</v>
      </c>
      <c r="CM42" s="38">
        <v>28.418040000000001</v>
      </c>
      <c r="CN42" s="38"/>
      <c r="CO42" s="38"/>
      <c r="CP42" s="88">
        <v>20057177</v>
      </c>
      <c r="CQ42" s="30"/>
      <c r="CR42" s="39">
        <v>20057200</v>
      </c>
      <c r="CS42" s="88">
        <v>20057200</v>
      </c>
      <c r="CT42" s="38"/>
      <c r="CU42" s="38">
        <v>1410800</v>
      </c>
      <c r="CV42" s="38">
        <v>1140800</v>
      </c>
      <c r="CW42" s="38">
        <v>270000</v>
      </c>
      <c r="CX42" s="38">
        <v>1140800</v>
      </c>
      <c r="CY42" s="38"/>
      <c r="CZ42" s="39"/>
      <c r="DA42" s="38">
        <v>1410800</v>
      </c>
      <c r="DB42" s="38">
        <v>1140800</v>
      </c>
      <c r="DC42" s="38"/>
      <c r="DD42" s="38">
        <v>270000</v>
      </c>
      <c r="DE42" s="38">
        <v>19.138079999999999</v>
      </c>
      <c r="DF42" s="38"/>
      <c r="DG42" s="38"/>
      <c r="DH42" s="88">
        <v>1140800</v>
      </c>
      <c r="DI42" s="30"/>
      <c r="DJ42" s="39">
        <v>1140800</v>
      </c>
      <c r="DK42" s="88">
        <v>1140800</v>
      </c>
      <c r="DL42" s="38"/>
      <c r="DM42" s="38">
        <v>192492900</v>
      </c>
      <c r="DN42" s="38">
        <v>135728800</v>
      </c>
      <c r="DO42" s="38">
        <v>56764100</v>
      </c>
      <c r="DP42" s="38">
        <v>135728800</v>
      </c>
      <c r="DQ42" s="38"/>
      <c r="DR42" s="39"/>
      <c r="DS42" s="38">
        <v>192492900</v>
      </c>
      <c r="DT42" s="38">
        <v>135728800</v>
      </c>
      <c r="DU42" s="38"/>
      <c r="DV42" s="38">
        <v>56764100</v>
      </c>
      <c r="DW42" s="38">
        <v>29.48893</v>
      </c>
      <c r="DX42" s="38"/>
      <c r="DY42" s="38"/>
      <c r="DZ42" s="88">
        <v>135728800</v>
      </c>
      <c r="EA42" s="30"/>
      <c r="EB42" s="39">
        <v>135728800</v>
      </c>
      <c r="EC42" s="88">
        <v>135728800</v>
      </c>
      <c r="ED42" s="38"/>
      <c r="EE42" s="38">
        <v>29186900</v>
      </c>
      <c r="EF42" s="38">
        <v>23186900</v>
      </c>
      <c r="EG42" s="38">
        <v>6000000</v>
      </c>
      <c r="EH42" s="38">
        <v>23186900</v>
      </c>
      <c r="EI42" s="38"/>
      <c r="EJ42" s="39"/>
      <c r="EK42" s="38">
        <v>29186900</v>
      </c>
      <c r="EL42" s="38">
        <v>23186900</v>
      </c>
      <c r="EM42" s="38"/>
      <c r="EN42" s="38">
        <v>6000000</v>
      </c>
      <c r="EO42" s="38">
        <v>20.557169999999999</v>
      </c>
      <c r="EP42" s="38"/>
      <c r="EQ42" s="38"/>
      <c r="ER42" s="88">
        <v>23186900</v>
      </c>
      <c r="ES42" s="30"/>
      <c r="ET42" s="39">
        <v>23186900</v>
      </c>
      <c r="EU42" s="88">
        <v>23186900</v>
      </c>
      <c r="EV42" s="38"/>
      <c r="EW42" s="38">
        <v>87173453</v>
      </c>
      <c r="EX42" s="38">
        <v>36726600</v>
      </c>
      <c r="EY42" s="38">
        <v>50446853</v>
      </c>
      <c r="EZ42" s="38">
        <v>36726600</v>
      </c>
      <c r="FA42" s="38">
        <v>9050448</v>
      </c>
      <c r="FB42" s="39"/>
      <c r="FC42" s="38">
        <v>87173453</v>
      </c>
      <c r="FD42" s="38">
        <v>36726600</v>
      </c>
      <c r="FE42" s="38"/>
      <c r="FF42" s="38">
        <v>50446853</v>
      </c>
      <c r="FG42" s="38">
        <v>57.869509999999998</v>
      </c>
      <c r="FH42" s="38">
        <v>9050448</v>
      </c>
      <c r="FI42" s="38"/>
      <c r="FJ42" s="88">
        <v>36726600</v>
      </c>
      <c r="FK42" s="30"/>
      <c r="FL42" s="39">
        <v>36726600</v>
      </c>
      <c r="FM42" s="88">
        <v>36726600</v>
      </c>
      <c r="FN42" s="38"/>
      <c r="FO42" s="38"/>
      <c r="FP42" s="38"/>
      <c r="FQ42" s="38"/>
      <c r="FR42" s="38"/>
      <c r="FS42" s="38"/>
      <c r="FT42" s="39"/>
      <c r="FU42" s="38"/>
      <c r="FV42" s="38"/>
      <c r="FW42" s="38"/>
      <c r="FX42" s="38"/>
      <c r="FY42" s="38"/>
      <c r="FZ42" s="38"/>
      <c r="GA42" s="38"/>
      <c r="GB42" s="88"/>
      <c r="GC42" s="30"/>
      <c r="GD42" s="39"/>
      <c r="GE42" s="88"/>
      <c r="GF42" s="38"/>
      <c r="GG42" s="38"/>
      <c r="GH42" s="38"/>
      <c r="GI42" s="38"/>
      <c r="GJ42" s="38"/>
      <c r="GK42" s="38"/>
      <c r="GL42" s="39"/>
      <c r="GM42" s="38"/>
      <c r="GN42" s="38"/>
      <c r="GO42" s="38"/>
      <c r="GP42" s="38"/>
      <c r="GQ42" s="38"/>
      <c r="GR42" s="38"/>
      <c r="GS42" s="38"/>
      <c r="GT42" s="88"/>
      <c r="GU42" s="30"/>
      <c r="GV42" s="39"/>
      <c r="GW42" s="88"/>
      <c r="GX42" s="38"/>
      <c r="GY42" s="38">
        <v>32641500</v>
      </c>
      <c r="GZ42" s="38">
        <v>13638000</v>
      </c>
      <c r="HA42" s="38">
        <v>19003500</v>
      </c>
      <c r="HB42" s="38">
        <v>13638000</v>
      </c>
      <c r="HC42" s="38"/>
      <c r="HD42" s="39"/>
      <c r="HE42" s="38">
        <v>32641500</v>
      </c>
      <c r="HF42" s="38">
        <v>13638000</v>
      </c>
      <c r="HG42" s="38"/>
      <c r="HH42" s="38">
        <v>19003500</v>
      </c>
      <c r="HI42" s="38">
        <v>58.218829999999997</v>
      </c>
      <c r="HJ42" s="38"/>
      <c r="HK42" s="38"/>
      <c r="HL42" s="88">
        <v>13638000</v>
      </c>
      <c r="HM42" s="30"/>
      <c r="HN42" s="39">
        <v>13638000</v>
      </c>
      <c r="HO42" s="88">
        <v>13638000</v>
      </c>
      <c r="HP42" s="38"/>
      <c r="HQ42" s="38"/>
      <c r="HR42" s="38"/>
      <c r="HS42" s="38"/>
      <c r="HT42" s="38"/>
      <c r="HU42" s="38"/>
      <c r="HV42" s="39"/>
      <c r="HW42" s="38"/>
      <c r="HX42" s="38"/>
      <c r="HY42" s="38"/>
      <c r="HZ42" s="38"/>
      <c r="IA42" s="38"/>
      <c r="IB42" s="38"/>
      <c r="IC42" s="38"/>
      <c r="ID42" s="88"/>
      <c r="IE42" s="30"/>
      <c r="IF42" s="39"/>
      <c r="IG42" s="88"/>
      <c r="IH42" s="38"/>
      <c r="II42" s="38">
        <v>4959000</v>
      </c>
      <c r="IJ42" s="38">
        <v>1455900</v>
      </c>
      <c r="IK42" s="38">
        <v>3503100</v>
      </c>
      <c r="IL42" s="38">
        <v>1455900</v>
      </c>
      <c r="IM42" s="38"/>
      <c r="IN42" s="39"/>
      <c r="IO42" s="38">
        <v>4959000</v>
      </c>
      <c r="IP42" s="38">
        <v>1455900</v>
      </c>
      <c r="IQ42" s="38"/>
      <c r="IR42" s="38">
        <v>3503100</v>
      </c>
      <c r="IS42" s="38">
        <v>70.641260000000003</v>
      </c>
      <c r="IT42" s="38"/>
      <c r="IU42" s="38"/>
      <c r="IV42" s="88">
        <v>1455900</v>
      </c>
      <c r="IW42" s="30"/>
      <c r="IX42" s="39">
        <v>1455900</v>
      </c>
      <c r="IY42" s="88">
        <v>1455900</v>
      </c>
      <c r="IZ42" s="38"/>
      <c r="JA42" s="38">
        <v>271750300</v>
      </c>
      <c r="JB42" s="38">
        <v>89000800</v>
      </c>
      <c r="JC42" s="38">
        <v>182749500</v>
      </c>
      <c r="JD42" s="38">
        <v>89000800</v>
      </c>
      <c r="JE42" s="38"/>
      <c r="JF42" s="39"/>
      <c r="JG42" s="38">
        <v>271750300</v>
      </c>
      <c r="JH42" s="38">
        <v>89000800</v>
      </c>
      <c r="JI42" s="38"/>
      <c r="JJ42" s="38">
        <v>182749500</v>
      </c>
      <c r="JK42" s="38">
        <v>67.249049999999997</v>
      </c>
      <c r="JL42" s="38"/>
      <c r="JM42" s="38"/>
      <c r="JN42" s="88">
        <v>89000800</v>
      </c>
      <c r="JO42" s="30"/>
      <c r="JP42" s="39">
        <v>89000800</v>
      </c>
      <c r="JQ42" s="88">
        <v>89000800</v>
      </c>
      <c r="JR42" s="38"/>
      <c r="JS42" s="38">
        <v>776215200</v>
      </c>
      <c r="JT42" s="38">
        <v>283870500</v>
      </c>
      <c r="JU42" s="38">
        <v>492344700</v>
      </c>
      <c r="JV42" s="38">
        <v>283870500</v>
      </c>
      <c r="JW42" s="38"/>
      <c r="JX42" s="39"/>
      <c r="JY42" s="38">
        <v>776215200</v>
      </c>
      <c r="JZ42" s="38">
        <v>283870500</v>
      </c>
      <c r="KA42" s="38"/>
      <c r="KB42" s="38">
        <v>492344700</v>
      </c>
      <c r="KC42" s="38">
        <v>63.428890000000003</v>
      </c>
      <c r="KD42" s="38"/>
      <c r="KE42" s="38"/>
      <c r="KF42" s="88">
        <v>283870500</v>
      </c>
      <c r="KG42" s="30"/>
      <c r="KH42" s="39">
        <v>283870500</v>
      </c>
      <c r="KI42" s="88">
        <v>283870500</v>
      </c>
      <c r="KJ42" s="38"/>
      <c r="KK42" s="38"/>
      <c r="KL42" s="38"/>
      <c r="KM42" s="38"/>
      <c r="KN42" s="38"/>
      <c r="KO42" s="38"/>
      <c r="KP42" s="39"/>
      <c r="KQ42" s="38"/>
      <c r="KR42" s="38"/>
      <c r="KS42" s="38"/>
      <c r="KT42" s="38"/>
      <c r="KU42" s="38"/>
      <c r="KV42" s="38"/>
      <c r="KW42" s="38"/>
      <c r="KX42" s="88"/>
      <c r="KY42" s="30"/>
      <c r="KZ42" s="39"/>
      <c r="LA42" s="88"/>
      <c r="LB42" s="38"/>
      <c r="LC42" s="38"/>
      <c r="LD42" s="38"/>
      <c r="LE42" s="38"/>
      <c r="LF42" s="38"/>
      <c r="LG42" s="38"/>
      <c r="LH42" s="39"/>
      <c r="LI42" s="38"/>
      <c r="LJ42" s="38"/>
      <c r="LK42" s="38"/>
      <c r="LL42" s="38"/>
      <c r="LM42" s="38"/>
      <c r="LN42" s="38"/>
      <c r="LO42" s="38"/>
      <c r="LP42" s="88"/>
      <c r="LQ42" s="30"/>
      <c r="LR42" s="39"/>
      <c r="LS42" s="88"/>
      <c r="LT42" s="38"/>
      <c r="LU42" s="38"/>
      <c r="LV42" s="38"/>
      <c r="LW42" s="38"/>
      <c r="LX42" s="38"/>
      <c r="LY42" s="38"/>
      <c r="LZ42" s="39"/>
      <c r="MA42" s="38"/>
      <c r="MB42" s="38"/>
      <c r="MC42" s="38"/>
      <c r="MD42" s="38"/>
      <c r="ME42" s="38"/>
      <c r="MF42" s="38"/>
      <c r="MG42" s="38"/>
      <c r="MH42" s="88"/>
      <c r="MI42" s="30"/>
      <c r="MJ42" s="39"/>
      <c r="MK42" s="88"/>
      <c r="ML42" s="38"/>
      <c r="MM42" s="38">
        <v>38927100</v>
      </c>
      <c r="MN42" s="38">
        <v>1627100</v>
      </c>
      <c r="MO42" s="38">
        <v>37300000</v>
      </c>
      <c r="MP42" s="38">
        <v>1627100</v>
      </c>
      <c r="MQ42" s="38"/>
      <c r="MR42" s="39"/>
      <c r="MS42" s="38">
        <v>38927100</v>
      </c>
      <c r="MT42" s="38">
        <v>1627100</v>
      </c>
      <c r="MU42" s="38"/>
      <c r="MV42" s="38">
        <v>37300000</v>
      </c>
      <c r="MW42" s="38">
        <v>95.820139999999995</v>
      </c>
      <c r="MX42" s="38"/>
      <c r="MY42" s="38"/>
      <c r="MZ42" s="88">
        <v>1627100</v>
      </c>
      <c r="NA42" s="30"/>
      <c r="NB42" s="39">
        <v>1627100</v>
      </c>
      <c r="NC42" s="88">
        <v>1627100</v>
      </c>
      <c r="ND42" s="38"/>
      <c r="NE42" s="38"/>
      <c r="NF42" s="38"/>
      <c r="NG42" s="38"/>
      <c r="NH42" s="38"/>
      <c r="NI42" s="38"/>
      <c r="NJ42" s="39"/>
      <c r="NK42" s="38"/>
      <c r="NL42" s="38"/>
      <c r="NM42" s="38"/>
      <c r="NN42" s="38"/>
      <c r="NO42" s="38"/>
      <c r="NP42" s="38"/>
      <c r="NQ42" s="38"/>
      <c r="NR42" s="88"/>
      <c r="NS42" s="30"/>
      <c r="NT42" s="39"/>
      <c r="NU42" s="88"/>
      <c r="NV42" s="38"/>
      <c r="NW42" s="38"/>
      <c r="NX42" s="38"/>
      <c r="NY42" s="38"/>
      <c r="NZ42" s="38"/>
      <c r="OA42" s="38"/>
      <c r="OB42" s="39"/>
      <c r="OC42" s="38"/>
      <c r="OD42" s="38"/>
      <c r="OE42" s="38"/>
      <c r="OF42" s="38"/>
      <c r="OG42" s="38"/>
      <c r="OH42" s="38"/>
      <c r="OI42" s="38"/>
      <c r="OJ42" s="88"/>
      <c r="OK42" s="30"/>
      <c r="OL42" s="39"/>
      <c r="OM42" s="88"/>
      <c r="ON42" s="38"/>
      <c r="OO42" s="38"/>
      <c r="OP42" s="38"/>
      <c r="OQ42" s="38"/>
      <c r="OR42" s="38"/>
      <c r="OS42" s="38"/>
      <c r="OT42" s="39"/>
      <c r="OU42" s="38"/>
      <c r="OV42" s="38"/>
      <c r="OW42" s="38"/>
      <c r="OX42" s="38"/>
      <c r="OY42" s="38"/>
      <c r="OZ42" s="38"/>
      <c r="PA42" s="38"/>
      <c r="PB42" s="88"/>
      <c r="PC42" s="30"/>
      <c r="PD42" s="39"/>
      <c r="PE42" s="88"/>
      <c r="PF42" s="38"/>
      <c r="PG42" s="38"/>
      <c r="PH42" s="38"/>
      <c r="PI42" s="38"/>
      <c r="PJ42" s="38"/>
      <c r="PK42" s="38"/>
      <c r="PL42" s="39"/>
      <c r="PM42" s="38"/>
      <c r="PN42" s="38"/>
      <c r="PO42" s="38"/>
      <c r="PP42" s="38"/>
      <c r="PQ42" s="38"/>
      <c r="PR42" s="38"/>
      <c r="PS42" s="38"/>
      <c r="PT42" s="88"/>
      <c r="PU42" s="30"/>
      <c r="PV42" s="39"/>
      <c r="PW42" s="88"/>
      <c r="PX42" s="38"/>
      <c r="PY42" s="38"/>
      <c r="PZ42" s="38"/>
      <c r="QA42" s="38"/>
      <c r="QB42" s="38"/>
      <c r="QC42" s="38"/>
      <c r="QD42" s="39"/>
      <c r="QE42" s="38"/>
      <c r="QF42" s="38"/>
      <c r="QG42" s="38"/>
      <c r="QH42" s="38"/>
      <c r="QI42" s="38"/>
      <c r="QJ42" s="38"/>
      <c r="QK42" s="38"/>
      <c r="QL42" s="88"/>
      <c r="QM42" s="30"/>
      <c r="QN42" s="39"/>
      <c r="QO42" s="88"/>
      <c r="QP42" s="38"/>
      <c r="QQ42" s="38">
        <v>460144800</v>
      </c>
      <c r="QR42" s="38">
        <v>67144800</v>
      </c>
      <c r="QS42" s="38">
        <v>393000000</v>
      </c>
      <c r="QT42" s="38">
        <v>67144800</v>
      </c>
      <c r="QU42" s="38"/>
      <c r="QV42" s="39"/>
      <c r="QW42" s="38">
        <v>460144800</v>
      </c>
      <c r="QX42" s="38">
        <v>67144800</v>
      </c>
      <c r="QY42" s="38"/>
      <c r="QZ42" s="38">
        <v>393000000</v>
      </c>
      <c r="RA42" s="38">
        <v>85.407899999999998</v>
      </c>
      <c r="RB42" s="38"/>
      <c r="RC42" s="38"/>
      <c r="RD42" s="88">
        <v>67144800</v>
      </c>
      <c r="RE42" s="30"/>
      <c r="RF42" s="39">
        <v>67144800</v>
      </c>
      <c r="RG42" s="88">
        <v>67144800</v>
      </c>
      <c r="RH42" s="38"/>
      <c r="RI42" s="38">
        <v>4867400</v>
      </c>
      <c r="RJ42" s="38">
        <v>4624000</v>
      </c>
      <c r="RK42" s="38">
        <v>243400</v>
      </c>
      <c r="RL42" s="38">
        <v>4623930.45</v>
      </c>
      <c r="RM42" s="38"/>
      <c r="RN42" s="39"/>
      <c r="RO42" s="38">
        <v>4867295.2300000004</v>
      </c>
      <c r="RP42" s="38">
        <v>4623930.45</v>
      </c>
      <c r="RQ42" s="38"/>
      <c r="RR42" s="38">
        <v>243364.78</v>
      </c>
      <c r="RS42" s="38">
        <v>5</v>
      </c>
      <c r="RT42" s="38"/>
      <c r="RU42" s="38"/>
      <c r="RV42" s="88">
        <v>4623930.45</v>
      </c>
      <c r="RW42" s="30"/>
      <c r="RX42" s="39">
        <v>4624000</v>
      </c>
      <c r="RY42" s="88">
        <v>4624000</v>
      </c>
      <c r="RZ42" s="38"/>
      <c r="SA42" s="38">
        <v>9858200</v>
      </c>
      <c r="SB42" s="38">
        <v>9358200</v>
      </c>
      <c r="SC42" s="38">
        <v>500000</v>
      </c>
      <c r="SD42" s="38">
        <v>9358200</v>
      </c>
      <c r="SE42" s="38"/>
      <c r="SF42" s="39"/>
      <c r="SG42" s="38">
        <v>9855106.4299999997</v>
      </c>
      <c r="SH42" s="38">
        <v>9358200</v>
      </c>
      <c r="SI42" s="38"/>
      <c r="SJ42" s="38">
        <v>496906.43</v>
      </c>
      <c r="SK42" s="38">
        <v>5.0421199999999997</v>
      </c>
      <c r="SL42" s="38"/>
      <c r="SM42" s="38"/>
      <c r="SN42" s="88">
        <v>9358200</v>
      </c>
      <c r="SO42" s="30"/>
      <c r="SP42" s="39">
        <v>9358200</v>
      </c>
      <c r="SQ42" s="88">
        <v>9358200</v>
      </c>
      <c r="SR42" s="38"/>
      <c r="SS42" s="38"/>
      <c r="ST42" s="38"/>
      <c r="SU42" s="38"/>
      <c r="SV42" s="38"/>
      <c r="SW42" s="38"/>
      <c r="SX42" s="39"/>
      <c r="SY42" s="38"/>
      <c r="SZ42" s="38"/>
      <c r="TA42" s="38"/>
      <c r="TB42" s="38"/>
      <c r="TC42" s="38"/>
      <c r="TD42" s="38"/>
      <c r="TE42" s="38"/>
      <c r="TF42" s="88"/>
      <c r="TG42" s="30"/>
      <c r="TH42" s="39"/>
      <c r="TI42" s="88"/>
      <c r="TJ42" s="38"/>
      <c r="TK42" s="38">
        <v>3994000</v>
      </c>
      <c r="TL42" s="38">
        <v>994000</v>
      </c>
      <c r="TM42" s="38">
        <v>3000000</v>
      </c>
      <c r="TN42" s="38">
        <v>994000</v>
      </c>
      <c r="TO42" s="38"/>
      <c r="TP42" s="39"/>
      <c r="TQ42" s="38">
        <v>3993961.5</v>
      </c>
      <c r="TR42" s="38">
        <v>994000</v>
      </c>
      <c r="TS42" s="38"/>
      <c r="TT42" s="38">
        <v>2999961.5</v>
      </c>
      <c r="TU42" s="38">
        <v>75.112430000000003</v>
      </c>
      <c r="TV42" s="38"/>
      <c r="TW42" s="38"/>
      <c r="TX42" s="88">
        <v>994000</v>
      </c>
      <c r="TY42" s="30"/>
      <c r="TZ42" s="39">
        <v>994000</v>
      </c>
      <c r="UA42" s="88">
        <v>994000</v>
      </c>
      <c r="UB42" s="38"/>
      <c r="UC42" s="38"/>
      <c r="UD42" s="38"/>
      <c r="UE42" s="38"/>
      <c r="UF42" s="38"/>
      <c r="UG42" s="38"/>
      <c r="UH42" s="39"/>
      <c r="UI42" s="38"/>
      <c r="UJ42" s="38"/>
      <c r="UK42" s="38"/>
      <c r="UL42" s="38"/>
      <c r="UM42" s="38"/>
      <c r="UN42" s="38"/>
      <c r="UO42" s="38"/>
      <c r="UP42" s="88"/>
      <c r="UQ42" s="30"/>
      <c r="UR42" s="39"/>
      <c r="US42" s="88"/>
      <c r="UT42" s="38"/>
      <c r="UU42" s="38"/>
      <c r="UV42" s="38"/>
      <c r="UW42" s="38"/>
      <c r="UX42" s="38"/>
      <c r="UY42" s="38"/>
      <c r="UZ42" s="39"/>
      <c r="VA42" s="38"/>
      <c r="VB42" s="38"/>
      <c r="VC42" s="38"/>
      <c r="VD42" s="38"/>
      <c r="VE42" s="38"/>
      <c r="VF42" s="38"/>
      <c r="VG42" s="38"/>
      <c r="VH42" s="88"/>
      <c r="VI42" s="30"/>
      <c r="VJ42" s="39"/>
      <c r="VK42" s="88"/>
      <c r="VL42" s="38"/>
      <c r="VM42" s="38"/>
      <c r="VN42" s="38"/>
      <c r="VO42" s="38"/>
      <c r="VP42" s="38"/>
      <c r="VQ42" s="38"/>
      <c r="VR42" s="39"/>
      <c r="VS42" s="38"/>
      <c r="VT42" s="38"/>
      <c r="VU42" s="38"/>
      <c r="VV42" s="38"/>
      <c r="VW42" s="38"/>
      <c r="VX42" s="38"/>
      <c r="VY42" s="38"/>
      <c r="VZ42" s="88"/>
      <c r="WA42" s="30"/>
      <c r="WB42" s="39"/>
      <c r="WC42" s="88"/>
      <c r="WD42" s="38"/>
      <c r="WE42" s="38"/>
      <c r="WF42" s="38"/>
      <c r="WG42" s="38"/>
      <c r="WH42" s="38"/>
      <c r="WI42" s="38"/>
      <c r="WJ42" s="39"/>
      <c r="WK42" s="38"/>
      <c r="WL42" s="38"/>
      <c r="WM42" s="38"/>
      <c r="WN42" s="38"/>
      <c r="WO42" s="38"/>
      <c r="WP42" s="38"/>
      <c r="WQ42" s="38"/>
      <c r="WR42" s="88"/>
      <c r="WS42" s="30"/>
      <c r="WT42" s="39"/>
      <c r="WU42" s="88"/>
      <c r="WV42" s="38"/>
      <c r="WW42" s="38">
        <v>129476000</v>
      </c>
      <c r="WX42" s="38">
        <v>108000000</v>
      </c>
      <c r="WY42" s="38">
        <v>21476000</v>
      </c>
      <c r="WZ42" s="38">
        <v>108000000</v>
      </c>
      <c r="XA42" s="38"/>
      <c r="XB42" s="39"/>
      <c r="XC42" s="38">
        <v>129476000</v>
      </c>
      <c r="XD42" s="38">
        <v>108000000</v>
      </c>
      <c r="XE42" s="38"/>
      <c r="XF42" s="38">
        <v>21476000</v>
      </c>
      <c r="XG42" s="38">
        <v>16.586860000000001</v>
      </c>
      <c r="XH42" s="38"/>
      <c r="XI42" s="38"/>
      <c r="XJ42" s="88">
        <v>108000000</v>
      </c>
      <c r="XK42" s="30"/>
      <c r="XL42" s="39">
        <v>108000000</v>
      </c>
      <c r="XM42" s="88">
        <v>108000000</v>
      </c>
      <c r="XN42" s="38"/>
      <c r="XO42" s="38"/>
      <c r="XP42" s="38"/>
      <c r="XQ42" s="38"/>
      <c r="XR42" s="38"/>
      <c r="XS42" s="38"/>
      <c r="XT42" s="39"/>
      <c r="XU42" s="38"/>
      <c r="XV42" s="38"/>
      <c r="XW42" s="38"/>
      <c r="XX42" s="38"/>
      <c r="XY42" s="38"/>
      <c r="XZ42" s="38"/>
      <c r="YA42" s="38"/>
      <c r="YB42" s="88"/>
      <c r="YC42" s="30"/>
      <c r="YD42" s="39"/>
      <c r="YE42" s="88"/>
      <c r="YF42" s="38"/>
      <c r="YG42" s="38"/>
      <c r="YH42" s="38"/>
      <c r="YI42" s="38"/>
      <c r="YJ42" s="38"/>
      <c r="YK42" s="38"/>
      <c r="YL42" s="39"/>
      <c r="YM42" s="38"/>
      <c r="YN42" s="38"/>
      <c r="YO42" s="38"/>
      <c r="YP42" s="38"/>
      <c r="YQ42" s="38"/>
      <c r="YR42" s="38"/>
      <c r="YS42" s="38"/>
      <c r="YT42" s="88"/>
      <c r="YU42" s="30"/>
      <c r="YV42" s="39"/>
      <c r="YW42" s="88"/>
      <c r="YX42" s="38"/>
      <c r="YY42" s="38">
        <v>106400000</v>
      </c>
      <c r="YZ42" s="38">
        <v>11400000</v>
      </c>
      <c r="ZA42" s="38">
        <v>95000000</v>
      </c>
      <c r="ZB42" s="38">
        <v>11400000</v>
      </c>
      <c r="ZC42" s="38"/>
      <c r="ZD42" s="39"/>
      <c r="ZE42" s="38">
        <v>106400000</v>
      </c>
      <c r="ZF42" s="38">
        <v>11400000</v>
      </c>
      <c r="ZG42" s="38"/>
      <c r="ZH42" s="38">
        <v>95000000</v>
      </c>
      <c r="ZI42" s="38">
        <v>89.285709999999995</v>
      </c>
      <c r="ZJ42" s="38"/>
      <c r="ZK42" s="38"/>
      <c r="ZL42" s="88">
        <v>11400000</v>
      </c>
      <c r="ZM42" s="30"/>
      <c r="ZN42" s="39">
        <v>11400000</v>
      </c>
      <c r="ZO42" s="88">
        <v>11400000</v>
      </c>
      <c r="ZP42" s="38"/>
      <c r="ZQ42" s="38">
        <v>176791300</v>
      </c>
      <c r="ZR42" s="38">
        <v>24839100</v>
      </c>
      <c r="ZS42" s="38">
        <v>151952200</v>
      </c>
      <c r="ZT42" s="38">
        <v>24839100</v>
      </c>
      <c r="ZU42" s="38">
        <v>8385229.9000000004</v>
      </c>
      <c r="ZV42" s="39"/>
      <c r="ZW42" s="38">
        <v>176791300</v>
      </c>
      <c r="ZX42" s="38">
        <v>24839100</v>
      </c>
      <c r="ZY42" s="38"/>
      <c r="ZZ42" s="38">
        <v>151952200</v>
      </c>
      <c r="AAA42" s="38">
        <v>85.950040000000001</v>
      </c>
      <c r="AAB42" s="38">
        <v>8385229.9000000004</v>
      </c>
      <c r="AAC42" s="38"/>
      <c r="AAD42" s="88">
        <v>24839100</v>
      </c>
      <c r="AAE42" s="30"/>
      <c r="AAF42" s="39">
        <v>24839100</v>
      </c>
      <c r="AAG42" s="88">
        <v>24839100</v>
      </c>
      <c r="AAH42" s="38"/>
      <c r="AAI42" s="38"/>
      <c r="AAJ42" s="38"/>
      <c r="AAK42" s="38"/>
      <c r="AAL42" s="38"/>
      <c r="AAM42" s="38">
        <v>1721564</v>
      </c>
      <c r="AAN42" s="39"/>
      <c r="AAO42" s="38"/>
      <c r="AAP42" s="38"/>
      <c r="AAQ42" s="38"/>
      <c r="AAR42" s="38"/>
      <c r="AAS42" s="38"/>
      <c r="AAT42" s="38">
        <v>1721564</v>
      </c>
      <c r="AAU42" s="38"/>
      <c r="AAV42" s="88"/>
      <c r="AAW42" s="30"/>
      <c r="AAX42" s="39"/>
      <c r="AAY42" s="88"/>
      <c r="AAZ42" s="38"/>
      <c r="ABA42" s="38">
        <v>80880000</v>
      </c>
      <c r="ABB42" s="38">
        <v>29074000</v>
      </c>
      <c r="ABC42" s="38">
        <v>51806000</v>
      </c>
      <c r="ABD42" s="38">
        <v>29074000</v>
      </c>
      <c r="ABE42" s="38"/>
      <c r="ABF42" s="39"/>
      <c r="ABG42" s="38">
        <v>80880000</v>
      </c>
      <c r="ABH42" s="38">
        <v>29074000</v>
      </c>
      <c r="ABI42" s="38"/>
      <c r="ABJ42" s="38">
        <v>51806000</v>
      </c>
      <c r="ABK42" s="38">
        <v>64.05292</v>
      </c>
      <c r="ABL42" s="38"/>
      <c r="ABM42" s="38"/>
      <c r="ABN42" s="88">
        <v>29074000</v>
      </c>
      <c r="ABO42" s="30"/>
      <c r="ABP42" s="39">
        <v>29074000</v>
      </c>
      <c r="ABQ42" s="88">
        <v>29074000</v>
      </c>
      <c r="ABR42" s="38"/>
      <c r="ABS42" s="38"/>
      <c r="ABT42" s="38"/>
      <c r="ABU42" s="38"/>
      <c r="ABV42" s="38"/>
      <c r="ABW42" s="38"/>
      <c r="ABX42" s="39"/>
      <c r="ABY42" s="38"/>
      <c r="ABZ42" s="38"/>
      <c r="ACA42" s="38"/>
      <c r="ACB42" s="38"/>
      <c r="ACC42" s="38"/>
      <c r="ACD42" s="38"/>
      <c r="ACE42" s="38"/>
      <c r="ACF42" s="88"/>
      <c r="ACG42" s="30"/>
      <c r="ACH42" s="39"/>
      <c r="ACI42" s="88"/>
      <c r="ACJ42" s="38"/>
      <c r="ACK42" s="38"/>
      <c r="ACL42" s="38"/>
      <c r="ACM42" s="38"/>
      <c r="ACN42" s="38"/>
      <c r="ACO42" s="38"/>
      <c r="ACP42" s="39"/>
      <c r="ACQ42" s="38"/>
      <c r="ACR42" s="38"/>
      <c r="ACS42" s="38"/>
      <c r="ACT42" s="38"/>
      <c r="ACU42" s="38"/>
      <c r="ACV42" s="38"/>
      <c r="ACW42" s="38"/>
      <c r="ACX42" s="88"/>
      <c r="ACY42" s="30"/>
      <c r="ACZ42" s="39"/>
      <c r="ADA42" s="88"/>
      <c r="ADB42" s="38"/>
      <c r="ADC42" s="38"/>
      <c r="ADD42" s="38"/>
      <c r="ADE42" s="38"/>
      <c r="ADF42" s="38"/>
      <c r="ADG42" s="38"/>
      <c r="ADH42" s="39"/>
      <c r="ADI42" s="38"/>
      <c r="ADJ42" s="38"/>
      <c r="ADK42" s="38"/>
      <c r="ADL42" s="38"/>
      <c r="ADM42" s="38"/>
      <c r="ADN42" s="38"/>
      <c r="ADO42" s="38"/>
      <c r="ADP42" s="88"/>
      <c r="ADQ42" s="30"/>
      <c r="ADR42" s="39"/>
      <c r="ADS42" s="88"/>
      <c r="ADT42" s="38"/>
      <c r="ADU42" s="38">
        <v>23250000</v>
      </c>
      <c r="ADV42" s="38">
        <v>4250000</v>
      </c>
      <c r="ADW42" s="38">
        <v>19000000</v>
      </c>
      <c r="ADX42" s="38">
        <v>4250000</v>
      </c>
      <c r="ADY42" s="38"/>
      <c r="ADZ42" s="39"/>
      <c r="AEA42" s="38">
        <v>23250000</v>
      </c>
      <c r="AEB42" s="38">
        <v>4250000</v>
      </c>
      <c r="AEC42" s="38"/>
      <c r="AED42" s="38">
        <v>19000000</v>
      </c>
      <c r="AEE42" s="38">
        <v>81.720429999999993</v>
      </c>
      <c r="AEF42" s="38"/>
      <c r="AEG42" s="38"/>
      <c r="AEH42" s="88">
        <v>4250000</v>
      </c>
      <c r="AEI42" s="30"/>
      <c r="AEJ42" s="39">
        <v>4250000</v>
      </c>
      <c r="AEK42" s="88">
        <v>4250000</v>
      </c>
      <c r="AEL42" s="38"/>
      <c r="AEM42" s="38"/>
      <c r="AEN42" s="38"/>
      <c r="AEO42" s="38"/>
      <c r="AEP42" s="38"/>
      <c r="AEQ42" s="38"/>
      <c r="AER42" s="39"/>
      <c r="AES42" s="38"/>
      <c r="AET42" s="38"/>
      <c r="AEU42" s="38"/>
      <c r="AEV42" s="38"/>
      <c r="AEW42" s="38"/>
      <c r="AEX42" s="38"/>
      <c r="AEY42" s="38"/>
      <c r="AEZ42" s="88"/>
      <c r="AFA42" s="30"/>
      <c r="AFB42" s="39"/>
      <c r="AFC42" s="88"/>
      <c r="AFD42" s="38"/>
      <c r="AFE42" s="38"/>
      <c r="AFF42" s="38"/>
      <c r="AFG42" s="38"/>
      <c r="AFH42" s="38"/>
      <c r="AFI42" s="38"/>
      <c r="AFJ42" s="39"/>
      <c r="AFK42" s="38"/>
      <c r="AFL42" s="38"/>
      <c r="AFM42" s="38"/>
      <c r="AFN42" s="38"/>
      <c r="AFO42" s="38"/>
      <c r="AFP42" s="38"/>
      <c r="AFQ42" s="38"/>
      <c r="AFR42" s="88"/>
      <c r="AFS42" s="30"/>
      <c r="AFT42" s="39"/>
      <c r="AFU42" s="88"/>
      <c r="AFV42" s="38"/>
      <c r="AFW42" s="38"/>
      <c r="AFX42" s="38"/>
      <c r="AFY42" s="38"/>
      <c r="AFZ42" s="38"/>
      <c r="AGA42" s="38"/>
      <c r="AGB42" s="39"/>
      <c r="AGC42" s="38"/>
      <c r="AGD42" s="38"/>
      <c r="AGE42" s="38"/>
      <c r="AGF42" s="38"/>
      <c r="AGG42" s="38"/>
      <c r="AGH42" s="38"/>
      <c r="AGI42" s="38"/>
      <c r="AGJ42" s="88"/>
      <c r="AGK42" s="30"/>
      <c r="AGL42" s="39"/>
      <c r="AGM42" s="88"/>
      <c r="AGN42" s="38"/>
      <c r="AGO42" s="38">
        <v>197290000</v>
      </c>
      <c r="AGP42" s="38">
        <v>79427000</v>
      </c>
      <c r="AGQ42" s="38">
        <v>117863000</v>
      </c>
      <c r="AGR42" s="38">
        <v>79427000</v>
      </c>
      <c r="AGS42" s="38"/>
      <c r="AGT42" s="39"/>
      <c r="AGU42" s="38">
        <v>158315619.38999999</v>
      </c>
      <c r="AGV42" s="38">
        <v>79427000</v>
      </c>
      <c r="AGW42" s="38"/>
      <c r="AGX42" s="38">
        <v>78888619.390000001</v>
      </c>
      <c r="AGY42" s="38">
        <v>49.829970000000003</v>
      </c>
      <c r="AGZ42" s="38"/>
      <c r="AHA42" s="38"/>
      <c r="AHB42" s="88">
        <v>79427000</v>
      </c>
      <c r="AHC42" s="30"/>
      <c r="AHD42" s="39">
        <v>79427000</v>
      </c>
      <c r="AHE42" s="88">
        <v>79427000</v>
      </c>
      <c r="AHF42" s="38"/>
      <c r="AHG42" s="38"/>
      <c r="AHH42" s="38"/>
      <c r="AHI42" s="38"/>
      <c r="AHJ42" s="38"/>
      <c r="AHK42" s="38"/>
      <c r="AHL42" s="39"/>
      <c r="AHM42" s="38"/>
      <c r="AHN42" s="38"/>
      <c r="AHO42" s="38"/>
      <c r="AHP42" s="38"/>
      <c r="AHQ42" s="38"/>
      <c r="AHR42" s="38"/>
      <c r="AHS42" s="38"/>
      <c r="AHT42" s="88"/>
      <c r="AHU42" s="30"/>
      <c r="AHV42" s="39"/>
      <c r="AHW42" s="88"/>
      <c r="AHX42" s="38"/>
      <c r="AHY42" s="38">
        <v>4708900</v>
      </c>
      <c r="AHZ42" s="38">
        <v>1708900</v>
      </c>
      <c r="AIA42" s="38">
        <v>3000000</v>
      </c>
      <c r="AIB42" s="38">
        <v>1708900</v>
      </c>
      <c r="AIC42" s="38"/>
      <c r="AID42" s="39"/>
      <c r="AIE42" s="38">
        <v>4708900</v>
      </c>
      <c r="AIF42" s="38">
        <v>1708900</v>
      </c>
      <c r="AIG42" s="38"/>
      <c r="AIH42" s="38">
        <v>3000000</v>
      </c>
      <c r="AII42" s="38">
        <v>63.709150000000001</v>
      </c>
      <c r="AIJ42" s="38"/>
      <c r="AIK42" s="38"/>
      <c r="AIL42" s="88">
        <v>1708900</v>
      </c>
      <c r="AIM42" s="30"/>
      <c r="AIN42" s="39">
        <v>1708900</v>
      </c>
      <c r="AIO42" s="88">
        <v>1708900</v>
      </c>
      <c r="AIP42" s="38"/>
      <c r="AIQ42" s="38"/>
      <c r="AIR42" s="38"/>
      <c r="AIS42" s="38"/>
      <c r="AIT42" s="38"/>
      <c r="AIU42" s="38"/>
      <c r="AIV42" s="39"/>
      <c r="AIW42" s="38"/>
      <c r="AIX42" s="38"/>
      <c r="AIY42" s="38"/>
      <c r="AIZ42" s="38"/>
      <c r="AJA42" s="38"/>
      <c r="AJB42" s="38"/>
      <c r="AJC42" s="38"/>
      <c r="AJD42" s="88"/>
      <c r="AJE42" s="30"/>
      <c r="AJF42" s="39"/>
      <c r="AJG42" s="88"/>
      <c r="AJH42" s="38"/>
      <c r="AJI42" s="38">
        <v>79311000</v>
      </c>
      <c r="AJJ42" s="38">
        <v>54311000</v>
      </c>
      <c r="AJK42" s="38">
        <v>25000000</v>
      </c>
      <c r="AJL42" s="38">
        <v>54311000</v>
      </c>
      <c r="AJM42" s="38"/>
      <c r="AJN42" s="39"/>
      <c r="AJO42" s="38">
        <v>79311000</v>
      </c>
      <c r="AJP42" s="38">
        <v>54311000</v>
      </c>
      <c r="AJQ42" s="38"/>
      <c r="AJR42" s="38">
        <v>25000000</v>
      </c>
      <c r="AJS42" s="38">
        <v>31.52148</v>
      </c>
      <c r="AJT42" s="38"/>
      <c r="AJU42" s="38"/>
      <c r="AJV42" s="88">
        <v>54311000</v>
      </c>
      <c r="AJW42" s="30"/>
      <c r="AJX42" s="39">
        <v>54311000</v>
      </c>
      <c r="AJY42" s="88">
        <v>54311000</v>
      </c>
      <c r="AJZ42" s="38"/>
      <c r="AKA42" s="38">
        <v>118058000</v>
      </c>
      <c r="AKB42" s="38">
        <v>53458000</v>
      </c>
      <c r="AKC42" s="38">
        <v>64600000</v>
      </c>
      <c r="AKD42" s="38">
        <v>53458000</v>
      </c>
      <c r="AKE42" s="38"/>
      <c r="AKF42" s="39"/>
      <c r="AKG42" s="38">
        <v>118058000</v>
      </c>
      <c r="AKH42" s="38">
        <v>53458000</v>
      </c>
      <c r="AKI42" s="38"/>
      <c r="AKJ42" s="38">
        <v>64600000</v>
      </c>
      <c r="AKK42" s="38">
        <v>54.718870000000003</v>
      </c>
      <c r="AKL42" s="38"/>
      <c r="AKM42" s="38"/>
      <c r="AKN42" s="88">
        <v>53458000</v>
      </c>
      <c r="AKO42" s="30"/>
      <c r="AKP42" s="39">
        <v>53458000</v>
      </c>
      <c r="AKQ42" s="88">
        <v>53458000</v>
      </c>
      <c r="AKR42" s="38"/>
      <c r="AKS42" s="38"/>
      <c r="AKT42" s="38"/>
      <c r="AKU42" s="38"/>
      <c r="AKV42" s="38"/>
      <c r="AKW42" s="38"/>
      <c r="AKX42" s="39"/>
      <c r="AKY42" s="38"/>
      <c r="AKZ42" s="38"/>
      <c r="ALA42" s="38"/>
      <c r="ALB42" s="38"/>
      <c r="ALC42" s="38"/>
      <c r="ALD42" s="38"/>
      <c r="ALE42" s="38"/>
      <c r="ALF42" s="88"/>
      <c r="ALG42" s="30"/>
      <c r="ALH42" s="39"/>
      <c r="ALI42" s="88"/>
      <c r="ALJ42" s="38"/>
      <c r="ALK42" s="38"/>
      <c r="ALL42" s="38"/>
      <c r="ALM42" s="38"/>
      <c r="ALN42" s="38"/>
      <c r="ALO42" s="38"/>
      <c r="ALP42" s="39"/>
      <c r="ALQ42" s="38"/>
      <c r="ALR42" s="38"/>
      <c r="ALS42" s="38"/>
      <c r="ALT42" s="38"/>
      <c r="ALU42" s="38"/>
      <c r="ALV42" s="38"/>
      <c r="ALW42" s="38"/>
      <c r="ALX42" s="88"/>
      <c r="ALY42" s="30"/>
      <c r="ALZ42" s="39"/>
      <c r="AMA42" s="88"/>
      <c r="AMB42" s="38"/>
      <c r="AMC42" s="38">
        <v>15095600</v>
      </c>
      <c r="AMD42" s="38">
        <v>10195600</v>
      </c>
      <c r="AME42" s="38">
        <v>4900000</v>
      </c>
      <c r="AMF42" s="38">
        <v>10195600</v>
      </c>
      <c r="AMG42" s="38"/>
      <c r="AMH42" s="39"/>
      <c r="AMI42" s="38">
        <v>15095600</v>
      </c>
      <c r="AMJ42" s="38">
        <v>10195600</v>
      </c>
      <c r="AMK42" s="38"/>
      <c r="AML42" s="38">
        <v>4900000</v>
      </c>
      <c r="AMM42" s="38">
        <v>32.459789999999998</v>
      </c>
      <c r="AMN42" s="38"/>
      <c r="AMO42" s="38"/>
      <c r="AMP42" s="88">
        <v>10195600</v>
      </c>
      <c r="AMQ42" s="30"/>
      <c r="AMR42" s="39">
        <v>10195600</v>
      </c>
      <c r="AMS42" s="88">
        <v>10195600</v>
      </c>
      <c r="AMT42" s="38"/>
      <c r="AMU42" s="38"/>
      <c r="AMV42" s="38"/>
      <c r="AMW42" s="38"/>
      <c r="AMX42" s="38"/>
      <c r="AMY42" s="38"/>
      <c r="AMZ42" s="39"/>
      <c r="ANA42" s="38"/>
      <c r="ANB42" s="38"/>
      <c r="ANC42" s="38"/>
      <c r="AND42" s="38"/>
      <c r="ANE42" s="38"/>
      <c r="ANF42" s="38"/>
      <c r="ANG42" s="38"/>
      <c r="ANH42" s="88"/>
      <c r="ANI42" s="30"/>
      <c r="ANJ42" s="39"/>
      <c r="ANK42" s="88"/>
    </row>
    <row r="43" spans="1:1051" x14ac:dyDescent="0.25">
      <c r="A43" s="8" t="s">
        <v>84</v>
      </c>
      <c r="B43" s="9" t="s">
        <v>85</v>
      </c>
      <c r="C43" s="13" t="s">
        <v>275</v>
      </c>
      <c r="F43" s="39"/>
      <c r="G43" s="88"/>
      <c r="H43" s="38"/>
      <c r="I43" s="38"/>
      <c r="J43" s="38"/>
      <c r="K43" s="38"/>
      <c r="L43" s="38"/>
      <c r="M43" s="38"/>
      <c r="N43" s="39"/>
      <c r="O43" s="38"/>
      <c r="P43" s="38"/>
      <c r="Q43" s="38"/>
      <c r="R43" s="38"/>
      <c r="S43" s="38"/>
      <c r="T43" s="38"/>
      <c r="U43" s="38"/>
      <c r="V43" s="88"/>
      <c r="W43" s="30"/>
      <c r="X43" s="39"/>
      <c r="Y43" s="88"/>
      <c r="Z43" s="38"/>
      <c r="AA43" s="38"/>
      <c r="AB43" s="38"/>
      <c r="AC43" s="38"/>
      <c r="AD43" s="38"/>
      <c r="AE43" s="38"/>
      <c r="AF43" s="39"/>
      <c r="AG43" s="38"/>
      <c r="AH43" s="38"/>
      <c r="AI43" s="38"/>
      <c r="AJ43" s="38"/>
      <c r="AK43" s="38"/>
      <c r="AL43" s="38"/>
      <c r="AM43" s="38"/>
      <c r="AN43" s="88"/>
      <c r="AO43" s="30"/>
      <c r="AP43" s="39"/>
      <c r="AQ43" s="88"/>
      <c r="AR43" s="38"/>
      <c r="AS43" s="38">
        <v>254100</v>
      </c>
      <c r="AT43" s="38">
        <v>180400</v>
      </c>
      <c r="AU43" s="38">
        <v>73700</v>
      </c>
      <c r="AV43" s="38">
        <v>180400</v>
      </c>
      <c r="AW43" s="38"/>
      <c r="AX43" s="39"/>
      <c r="AY43" s="38">
        <v>254100</v>
      </c>
      <c r="AZ43" s="38">
        <v>180400</v>
      </c>
      <c r="BA43" s="38"/>
      <c r="BB43" s="38">
        <v>73700</v>
      </c>
      <c r="BC43" s="38">
        <v>29.00433</v>
      </c>
      <c r="BD43" s="38"/>
      <c r="BE43" s="38"/>
      <c r="BF43" s="88">
        <v>180400</v>
      </c>
      <c r="BG43" s="30"/>
      <c r="BH43" s="39">
        <v>180400</v>
      </c>
      <c r="BI43" s="88">
        <v>180400</v>
      </c>
      <c r="BJ43" s="38"/>
      <c r="BK43" s="38"/>
      <c r="BL43" s="38"/>
      <c r="BM43" s="38"/>
      <c r="BN43" s="38"/>
      <c r="BO43" s="38"/>
      <c r="BP43" s="39"/>
      <c r="BQ43" s="38"/>
      <c r="BR43" s="38"/>
      <c r="BS43" s="38"/>
      <c r="BT43" s="38"/>
      <c r="BU43" s="38"/>
      <c r="BV43" s="38"/>
      <c r="BW43" s="38"/>
      <c r="BX43" s="88"/>
      <c r="BY43" s="30"/>
      <c r="BZ43" s="39"/>
      <c r="CA43" s="88"/>
      <c r="CB43" s="38"/>
      <c r="CC43" s="38"/>
      <c r="CD43" s="38"/>
      <c r="CE43" s="38"/>
      <c r="CF43" s="38"/>
      <c r="CG43" s="38"/>
      <c r="CH43" s="39"/>
      <c r="CI43" s="38"/>
      <c r="CJ43" s="38"/>
      <c r="CK43" s="38"/>
      <c r="CL43" s="38"/>
      <c r="CM43" s="38"/>
      <c r="CN43" s="38"/>
      <c r="CO43" s="38"/>
      <c r="CP43" s="88"/>
      <c r="CQ43" s="30"/>
      <c r="CR43" s="39"/>
      <c r="CS43" s="88"/>
      <c r="CT43" s="38"/>
      <c r="CU43" s="38"/>
      <c r="CV43" s="38"/>
      <c r="CW43" s="38"/>
      <c r="CX43" s="38"/>
      <c r="CY43" s="38"/>
      <c r="CZ43" s="39"/>
      <c r="DA43" s="38"/>
      <c r="DB43" s="38"/>
      <c r="DC43" s="38"/>
      <c r="DD43" s="38"/>
      <c r="DE43" s="38"/>
      <c r="DF43" s="38"/>
      <c r="DG43" s="38"/>
      <c r="DH43" s="88"/>
      <c r="DI43" s="30"/>
      <c r="DJ43" s="39"/>
      <c r="DK43" s="88"/>
      <c r="DL43" s="38"/>
      <c r="DM43" s="38"/>
      <c r="DN43" s="38"/>
      <c r="DO43" s="38"/>
      <c r="DP43" s="38"/>
      <c r="DQ43" s="38"/>
      <c r="DR43" s="39"/>
      <c r="DS43" s="38"/>
      <c r="DT43" s="38"/>
      <c r="DU43" s="38"/>
      <c r="DV43" s="38"/>
      <c r="DW43" s="38"/>
      <c r="DX43" s="38"/>
      <c r="DY43" s="38"/>
      <c r="DZ43" s="88"/>
      <c r="EA43" s="30"/>
      <c r="EB43" s="39"/>
      <c r="EC43" s="88"/>
      <c r="ED43" s="38"/>
      <c r="EE43" s="38"/>
      <c r="EF43" s="38"/>
      <c r="EG43" s="38"/>
      <c r="EH43" s="38"/>
      <c r="EI43" s="38"/>
      <c r="EJ43" s="39"/>
      <c r="EK43" s="38"/>
      <c r="EL43" s="38"/>
      <c r="EM43" s="38"/>
      <c r="EN43" s="38"/>
      <c r="EO43" s="38"/>
      <c r="EP43" s="38"/>
      <c r="EQ43" s="38"/>
      <c r="ER43" s="88"/>
      <c r="ES43" s="30"/>
      <c r="ET43" s="39"/>
      <c r="EU43" s="88"/>
      <c r="EV43" s="38"/>
      <c r="EW43" s="38">
        <v>54277200</v>
      </c>
      <c r="EX43" s="38">
        <v>37277200</v>
      </c>
      <c r="EY43" s="38">
        <v>17000000</v>
      </c>
      <c r="EZ43" s="38">
        <v>37277200</v>
      </c>
      <c r="FA43" s="38"/>
      <c r="FB43" s="39"/>
      <c r="FC43" s="38">
        <v>54277200</v>
      </c>
      <c r="FD43" s="38">
        <v>37277200</v>
      </c>
      <c r="FE43" s="38"/>
      <c r="FF43" s="38">
        <v>17000000</v>
      </c>
      <c r="FG43" s="38">
        <v>31.320699999999999</v>
      </c>
      <c r="FH43" s="38"/>
      <c r="FI43" s="38"/>
      <c r="FJ43" s="88">
        <v>37277200</v>
      </c>
      <c r="FK43" s="30"/>
      <c r="FL43" s="39">
        <v>37277200</v>
      </c>
      <c r="FM43" s="88">
        <v>37277200</v>
      </c>
      <c r="FN43" s="38"/>
      <c r="FO43" s="38"/>
      <c r="FP43" s="38"/>
      <c r="FQ43" s="38"/>
      <c r="FR43" s="38"/>
      <c r="FS43" s="38"/>
      <c r="FT43" s="39"/>
      <c r="FU43" s="38"/>
      <c r="FV43" s="38"/>
      <c r="FW43" s="38"/>
      <c r="FX43" s="38"/>
      <c r="FY43" s="38"/>
      <c r="FZ43" s="38"/>
      <c r="GA43" s="38"/>
      <c r="GB43" s="88"/>
      <c r="GC43" s="30"/>
      <c r="GD43" s="39"/>
      <c r="GE43" s="88"/>
      <c r="GF43" s="38"/>
      <c r="GG43" s="38"/>
      <c r="GH43" s="38"/>
      <c r="GI43" s="38"/>
      <c r="GJ43" s="38"/>
      <c r="GK43" s="38"/>
      <c r="GL43" s="39"/>
      <c r="GM43" s="38"/>
      <c r="GN43" s="38"/>
      <c r="GO43" s="38"/>
      <c r="GP43" s="38"/>
      <c r="GQ43" s="38"/>
      <c r="GR43" s="38"/>
      <c r="GS43" s="38"/>
      <c r="GT43" s="88"/>
      <c r="GU43" s="30"/>
      <c r="GV43" s="39"/>
      <c r="GW43" s="88"/>
      <c r="GX43" s="38"/>
      <c r="GY43" s="38">
        <v>9975000</v>
      </c>
      <c r="GZ43" s="38"/>
      <c r="HA43" s="38">
        <v>9975000</v>
      </c>
      <c r="HB43" s="38"/>
      <c r="HC43" s="38"/>
      <c r="HD43" s="39"/>
      <c r="HE43" s="38">
        <v>9975000</v>
      </c>
      <c r="HF43" s="38"/>
      <c r="HG43" s="38"/>
      <c r="HH43" s="38">
        <v>9975000</v>
      </c>
      <c r="HI43" s="38">
        <v>100</v>
      </c>
      <c r="HJ43" s="38"/>
      <c r="HK43" s="38"/>
      <c r="HL43" s="88"/>
      <c r="HM43" s="30"/>
      <c r="HN43" s="39">
        <v>0</v>
      </c>
      <c r="HO43" s="88"/>
      <c r="HP43" s="38"/>
      <c r="HQ43" s="38"/>
      <c r="HR43" s="38"/>
      <c r="HS43" s="38"/>
      <c r="HT43" s="38"/>
      <c r="HU43" s="38"/>
      <c r="HV43" s="39"/>
      <c r="HW43" s="38"/>
      <c r="HX43" s="38"/>
      <c r="HY43" s="38"/>
      <c r="HZ43" s="38"/>
      <c r="IA43" s="38"/>
      <c r="IB43" s="38"/>
      <c r="IC43" s="38"/>
      <c r="ID43" s="88"/>
      <c r="IE43" s="30"/>
      <c r="IF43" s="39"/>
      <c r="IG43" s="88"/>
      <c r="IH43" s="38"/>
      <c r="II43" s="38"/>
      <c r="IJ43" s="38"/>
      <c r="IK43" s="38"/>
      <c r="IL43" s="38"/>
      <c r="IM43" s="38"/>
      <c r="IN43" s="39"/>
      <c r="IO43" s="38"/>
      <c r="IP43" s="38"/>
      <c r="IQ43" s="38"/>
      <c r="IR43" s="38"/>
      <c r="IS43" s="38"/>
      <c r="IT43" s="38"/>
      <c r="IU43" s="38"/>
      <c r="IV43" s="88"/>
      <c r="IW43" s="30"/>
      <c r="IX43" s="39"/>
      <c r="IY43" s="88"/>
      <c r="IZ43" s="38"/>
      <c r="JA43" s="38">
        <v>2478400</v>
      </c>
      <c r="JB43" s="38">
        <v>1728400</v>
      </c>
      <c r="JC43" s="38">
        <v>750000</v>
      </c>
      <c r="JD43" s="38">
        <v>1728400</v>
      </c>
      <c r="JE43" s="38"/>
      <c r="JF43" s="39"/>
      <c r="JG43" s="38">
        <v>2478400</v>
      </c>
      <c r="JH43" s="38">
        <v>1728400</v>
      </c>
      <c r="JI43" s="38"/>
      <c r="JJ43" s="38">
        <v>750000</v>
      </c>
      <c r="JK43" s="38">
        <v>30.26146</v>
      </c>
      <c r="JL43" s="38"/>
      <c r="JM43" s="38"/>
      <c r="JN43" s="88">
        <v>1728400</v>
      </c>
      <c r="JO43" s="30"/>
      <c r="JP43" s="39">
        <v>1728400</v>
      </c>
      <c r="JQ43" s="88">
        <v>1728400</v>
      </c>
      <c r="JR43" s="38"/>
      <c r="JS43" s="38">
        <v>44249900</v>
      </c>
      <c r="JT43" s="38">
        <v>8970400</v>
      </c>
      <c r="JU43" s="38">
        <v>35279500</v>
      </c>
      <c r="JV43" s="38">
        <v>8970400</v>
      </c>
      <c r="JW43" s="38"/>
      <c r="JX43" s="39"/>
      <c r="JY43" s="38">
        <v>37017202</v>
      </c>
      <c r="JZ43" s="38">
        <v>8970400</v>
      </c>
      <c r="KA43" s="38"/>
      <c r="KB43" s="38">
        <v>28046802</v>
      </c>
      <c r="KC43" s="38">
        <v>75.766940000000005</v>
      </c>
      <c r="KD43" s="38"/>
      <c r="KE43" s="38"/>
      <c r="KF43" s="88">
        <v>8970400</v>
      </c>
      <c r="KG43" s="30"/>
      <c r="KH43" s="39">
        <v>8970400</v>
      </c>
      <c r="KI43" s="88">
        <v>8970400</v>
      </c>
      <c r="KJ43" s="38"/>
      <c r="KK43" s="38"/>
      <c r="KL43" s="38"/>
      <c r="KM43" s="38"/>
      <c r="KN43" s="38"/>
      <c r="KO43" s="38"/>
      <c r="KP43" s="39"/>
      <c r="KQ43" s="38"/>
      <c r="KR43" s="38"/>
      <c r="KS43" s="38"/>
      <c r="KT43" s="38"/>
      <c r="KU43" s="38"/>
      <c r="KV43" s="38"/>
      <c r="KW43" s="38"/>
      <c r="KX43" s="88"/>
      <c r="KY43" s="30"/>
      <c r="KZ43" s="39"/>
      <c r="LA43" s="88"/>
      <c r="LB43" s="38"/>
      <c r="LC43" s="38"/>
      <c r="LD43" s="38"/>
      <c r="LE43" s="38"/>
      <c r="LF43" s="38"/>
      <c r="LG43" s="38"/>
      <c r="LH43" s="39"/>
      <c r="LI43" s="38"/>
      <c r="LJ43" s="38"/>
      <c r="LK43" s="38"/>
      <c r="LL43" s="38"/>
      <c r="LM43" s="38"/>
      <c r="LN43" s="38"/>
      <c r="LO43" s="38"/>
      <c r="LP43" s="88"/>
      <c r="LQ43" s="30"/>
      <c r="LR43" s="39"/>
      <c r="LS43" s="88"/>
      <c r="LT43" s="38"/>
      <c r="LU43" s="38"/>
      <c r="LV43" s="38"/>
      <c r="LW43" s="38"/>
      <c r="LX43" s="38"/>
      <c r="LY43" s="38"/>
      <c r="LZ43" s="39"/>
      <c r="MA43" s="38"/>
      <c r="MB43" s="38"/>
      <c r="MC43" s="38"/>
      <c r="MD43" s="38"/>
      <c r="ME43" s="38"/>
      <c r="MF43" s="38"/>
      <c r="MG43" s="38"/>
      <c r="MH43" s="88"/>
      <c r="MI43" s="30"/>
      <c r="MJ43" s="39"/>
      <c r="MK43" s="88"/>
      <c r="ML43" s="38"/>
      <c r="MM43" s="38"/>
      <c r="MN43" s="38"/>
      <c r="MO43" s="38"/>
      <c r="MP43" s="38"/>
      <c r="MQ43" s="38"/>
      <c r="MR43" s="39"/>
      <c r="MS43" s="38"/>
      <c r="MT43" s="38"/>
      <c r="MU43" s="38"/>
      <c r="MV43" s="38"/>
      <c r="MW43" s="38"/>
      <c r="MX43" s="38"/>
      <c r="MY43" s="38"/>
      <c r="MZ43" s="88"/>
      <c r="NA43" s="30"/>
      <c r="NB43" s="39"/>
      <c r="NC43" s="88"/>
      <c r="ND43" s="38"/>
      <c r="NE43" s="38"/>
      <c r="NF43" s="38"/>
      <c r="NG43" s="38"/>
      <c r="NH43" s="38"/>
      <c r="NI43" s="38"/>
      <c r="NJ43" s="39"/>
      <c r="NK43" s="38"/>
      <c r="NL43" s="38"/>
      <c r="NM43" s="38"/>
      <c r="NN43" s="38"/>
      <c r="NO43" s="38"/>
      <c r="NP43" s="38"/>
      <c r="NQ43" s="38"/>
      <c r="NR43" s="88"/>
      <c r="NS43" s="30"/>
      <c r="NT43" s="39"/>
      <c r="NU43" s="88"/>
      <c r="NV43" s="38"/>
      <c r="NW43" s="38"/>
      <c r="NX43" s="38"/>
      <c r="NY43" s="38"/>
      <c r="NZ43" s="38"/>
      <c r="OA43" s="38"/>
      <c r="OB43" s="39"/>
      <c r="OC43" s="38"/>
      <c r="OD43" s="38"/>
      <c r="OE43" s="38"/>
      <c r="OF43" s="38"/>
      <c r="OG43" s="38"/>
      <c r="OH43" s="38"/>
      <c r="OI43" s="38"/>
      <c r="OJ43" s="88"/>
      <c r="OK43" s="30"/>
      <c r="OL43" s="39"/>
      <c r="OM43" s="88"/>
      <c r="ON43" s="38"/>
      <c r="OO43" s="38"/>
      <c r="OP43" s="38"/>
      <c r="OQ43" s="38"/>
      <c r="OR43" s="38"/>
      <c r="OS43" s="38"/>
      <c r="OT43" s="39"/>
      <c r="OU43" s="38"/>
      <c r="OV43" s="38"/>
      <c r="OW43" s="38"/>
      <c r="OX43" s="38"/>
      <c r="OY43" s="38"/>
      <c r="OZ43" s="38"/>
      <c r="PA43" s="38"/>
      <c r="PB43" s="88"/>
      <c r="PC43" s="30"/>
      <c r="PD43" s="39"/>
      <c r="PE43" s="88"/>
      <c r="PF43" s="38"/>
      <c r="PG43" s="38"/>
      <c r="PH43" s="38"/>
      <c r="PI43" s="38"/>
      <c r="PJ43" s="38"/>
      <c r="PK43" s="38"/>
      <c r="PL43" s="39"/>
      <c r="PM43" s="38"/>
      <c r="PN43" s="38"/>
      <c r="PO43" s="38"/>
      <c r="PP43" s="38"/>
      <c r="PQ43" s="38"/>
      <c r="PR43" s="38"/>
      <c r="PS43" s="38"/>
      <c r="PT43" s="88"/>
      <c r="PU43" s="30"/>
      <c r="PV43" s="39"/>
      <c r="PW43" s="88"/>
      <c r="PX43" s="38"/>
      <c r="PY43" s="38"/>
      <c r="PZ43" s="38"/>
      <c r="QA43" s="38"/>
      <c r="QB43" s="38"/>
      <c r="QC43" s="38"/>
      <c r="QD43" s="39"/>
      <c r="QE43" s="38"/>
      <c r="QF43" s="38"/>
      <c r="QG43" s="38"/>
      <c r="QH43" s="38"/>
      <c r="QI43" s="38"/>
      <c r="QJ43" s="38"/>
      <c r="QK43" s="38"/>
      <c r="QL43" s="88"/>
      <c r="QM43" s="30"/>
      <c r="QN43" s="39"/>
      <c r="QO43" s="88"/>
      <c r="QP43" s="38"/>
      <c r="QQ43" s="38"/>
      <c r="QR43" s="38"/>
      <c r="QS43" s="38"/>
      <c r="QT43" s="38"/>
      <c r="QU43" s="38"/>
      <c r="QV43" s="39"/>
      <c r="QW43" s="38"/>
      <c r="QX43" s="38"/>
      <c r="QY43" s="38"/>
      <c r="QZ43" s="38"/>
      <c r="RA43" s="38"/>
      <c r="RB43" s="38"/>
      <c r="RC43" s="38"/>
      <c r="RD43" s="88"/>
      <c r="RE43" s="30"/>
      <c r="RF43" s="39"/>
      <c r="RG43" s="88"/>
      <c r="RH43" s="38"/>
      <c r="RI43" s="38"/>
      <c r="RJ43" s="38"/>
      <c r="RK43" s="38"/>
      <c r="RL43" s="38"/>
      <c r="RM43" s="38"/>
      <c r="RN43" s="39"/>
      <c r="RO43" s="38"/>
      <c r="RP43" s="38"/>
      <c r="RQ43" s="38"/>
      <c r="RR43" s="38"/>
      <c r="RS43" s="38"/>
      <c r="RT43" s="38"/>
      <c r="RU43" s="38"/>
      <c r="RV43" s="88"/>
      <c r="RW43" s="30"/>
      <c r="RX43" s="39"/>
      <c r="RY43" s="88"/>
      <c r="RZ43" s="38"/>
      <c r="SA43" s="38"/>
      <c r="SB43" s="38"/>
      <c r="SC43" s="38"/>
      <c r="SD43" s="38"/>
      <c r="SE43" s="38"/>
      <c r="SF43" s="39"/>
      <c r="SG43" s="38"/>
      <c r="SH43" s="38"/>
      <c r="SI43" s="38"/>
      <c r="SJ43" s="38"/>
      <c r="SK43" s="38"/>
      <c r="SL43" s="38"/>
      <c r="SM43" s="38"/>
      <c r="SN43" s="88"/>
      <c r="SO43" s="30"/>
      <c r="SP43" s="39"/>
      <c r="SQ43" s="88"/>
      <c r="SR43" s="38"/>
      <c r="SS43" s="38"/>
      <c r="ST43" s="38"/>
      <c r="SU43" s="38"/>
      <c r="SV43" s="38"/>
      <c r="SW43" s="38"/>
      <c r="SX43" s="39"/>
      <c r="SY43" s="38"/>
      <c r="SZ43" s="38"/>
      <c r="TA43" s="38"/>
      <c r="TB43" s="38"/>
      <c r="TC43" s="38"/>
      <c r="TD43" s="38"/>
      <c r="TE43" s="38"/>
      <c r="TF43" s="88"/>
      <c r="TG43" s="30"/>
      <c r="TH43" s="39"/>
      <c r="TI43" s="88"/>
      <c r="TJ43" s="38"/>
      <c r="TK43" s="38"/>
      <c r="TL43" s="38"/>
      <c r="TM43" s="38"/>
      <c r="TN43" s="38"/>
      <c r="TO43" s="38"/>
      <c r="TP43" s="39"/>
      <c r="TQ43" s="38"/>
      <c r="TR43" s="38"/>
      <c r="TS43" s="38"/>
      <c r="TT43" s="38"/>
      <c r="TU43" s="38"/>
      <c r="TV43" s="38"/>
      <c r="TW43" s="38"/>
      <c r="TX43" s="88"/>
      <c r="TY43" s="30"/>
      <c r="TZ43" s="39"/>
      <c r="UA43" s="88"/>
      <c r="UB43" s="38"/>
      <c r="UC43" s="38"/>
      <c r="UD43" s="38"/>
      <c r="UE43" s="38"/>
      <c r="UF43" s="38"/>
      <c r="UG43" s="38"/>
      <c r="UH43" s="39"/>
      <c r="UI43" s="38"/>
      <c r="UJ43" s="38"/>
      <c r="UK43" s="38"/>
      <c r="UL43" s="38"/>
      <c r="UM43" s="38"/>
      <c r="UN43" s="38"/>
      <c r="UO43" s="38"/>
      <c r="UP43" s="88"/>
      <c r="UQ43" s="30"/>
      <c r="UR43" s="39"/>
      <c r="US43" s="88"/>
      <c r="UT43" s="38"/>
      <c r="UU43" s="38"/>
      <c r="UV43" s="38"/>
      <c r="UW43" s="38"/>
      <c r="UX43" s="38"/>
      <c r="UY43" s="38"/>
      <c r="UZ43" s="39"/>
      <c r="VA43" s="38"/>
      <c r="VB43" s="38"/>
      <c r="VC43" s="38"/>
      <c r="VD43" s="38"/>
      <c r="VE43" s="38"/>
      <c r="VF43" s="38"/>
      <c r="VG43" s="38"/>
      <c r="VH43" s="88"/>
      <c r="VI43" s="30"/>
      <c r="VJ43" s="39"/>
      <c r="VK43" s="88"/>
      <c r="VL43" s="38"/>
      <c r="VM43" s="38"/>
      <c r="VN43" s="38"/>
      <c r="VO43" s="38"/>
      <c r="VP43" s="38"/>
      <c r="VQ43" s="38"/>
      <c r="VR43" s="39"/>
      <c r="VS43" s="38"/>
      <c r="VT43" s="38"/>
      <c r="VU43" s="38"/>
      <c r="VV43" s="38"/>
      <c r="VW43" s="38"/>
      <c r="VX43" s="38"/>
      <c r="VY43" s="38"/>
      <c r="VZ43" s="88"/>
      <c r="WA43" s="30"/>
      <c r="WB43" s="39"/>
      <c r="WC43" s="88"/>
      <c r="WD43" s="38"/>
      <c r="WE43" s="38"/>
      <c r="WF43" s="38"/>
      <c r="WG43" s="38"/>
      <c r="WH43" s="38"/>
      <c r="WI43" s="38"/>
      <c r="WJ43" s="39"/>
      <c r="WK43" s="38"/>
      <c r="WL43" s="38"/>
      <c r="WM43" s="38"/>
      <c r="WN43" s="38"/>
      <c r="WO43" s="38"/>
      <c r="WP43" s="38"/>
      <c r="WQ43" s="38"/>
      <c r="WR43" s="88"/>
      <c r="WS43" s="30"/>
      <c r="WT43" s="39"/>
      <c r="WU43" s="88"/>
      <c r="WV43" s="38"/>
      <c r="WW43" s="38"/>
      <c r="WX43" s="38"/>
      <c r="WY43" s="38"/>
      <c r="WZ43" s="38"/>
      <c r="XA43" s="38"/>
      <c r="XB43" s="39"/>
      <c r="XC43" s="38"/>
      <c r="XD43" s="38"/>
      <c r="XE43" s="38"/>
      <c r="XF43" s="38"/>
      <c r="XG43" s="38"/>
      <c r="XH43" s="38"/>
      <c r="XI43" s="38"/>
      <c r="XJ43" s="88"/>
      <c r="XK43" s="30"/>
      <c r="XL43" s="39"/>
      <c r="XM43" s="88"/>
      <c r="XN43" s="38"/>
      <c r="XO43" s="38"/>
      <c r="XP43" s="38"/>
      <c r="XQ43" s="38"/>
      <c r="XR43" s="38"/>
      <c r="XS43" s="38"/>
      <c r="XT43" s="39"/>
      <c r="XU43" s="38"/>
      <c r="XV43" s="38"/>
      <c r="XW43" s="38"/>
      <c r="XX43" s="38"/>
      <c r="XY43" s="38"/>
      <c r="XZ43" s="38"/>
      <c r="YA43" s="38"/>
      <c r="YB43" s="88"/>
      <c r="YC43" s="30"/>
      <c r="YD43" s="39"/>
      <c r="YE43" s="88"/>
      <c r="YF43" s="38"/>
      <c r="YG43" s="38"/>
      <c r="YH43" s="38"/>
      <c r="YI43" s="38"/>
      <c r="YJ43" s="38"/>
      <c r="YK43" s="38"/>
      <c r="YL43" s="39"/>
      <c r="YM43" s="38"/>
      <c r="YN43" s="38"/>
      <c r="YO43" s="38"/>
      <c r="YP43" s="38"/>
      <c r="YQ43" s="38"/>
      <c r="YR43" s="38"/>
      <c r="YS43" s="38"/>
      <c r="YT43" s="88"/>
      <c r="YU43" s="30"/>
      <c r="YV43" s="39"/>
      <c r="YW43" s="88"/>
      <c r="YX43" s="38"/>
      <c r="YY43" s="38"/>
      <c r="YZ43" s="38"/>
      <c r="ZA43" s="38"/>
      <c r="ZB43" s="38"/>
      <c r="ZC43" s="38"/>
      <c r="ZD43" s="39"/>
      <c r="ZE43" s="38"/>
      <c r="ZF43" s="38"/>
      <c r="ZG43" s="38"/>
      <c r="ZH43" s="38"/>
      <c r="ZI43" s="38"/>
      <c r="ZJ43" s="38"/>
      <c r="ZK43" s="38"/>
      <c r="ZL43" s="88"/>
      <c r="ZM43" s="30"/>
      <c r="ZN43" s="39"/>
      <c r="ZO43" s="88"/>
      <c r="ZP43" s="38"/>
      <c r="ZQ43" s="38"/>
      <c r="ZR43" s="38"/>
      <c r="ZS43" s="38"/>
      <c r="ZT43" s="38"/>
      <c r="ZU43" s="38"/>
      <c r="ZV43" s="39"/>
      <c r="ZW43" s="38"/>
      <c r="ZX43" s="38"/>
      <c r="ZY43" s="38"/>
      <c r="ZZ43" s="38"/>
      <c r="AAA43" s="38"/>
      <c r="AAB43" s="38"/>
      <c r="AAC43" s="38"/>
      <c r="AAD43" s="88"/>
      <c r="AAE43" s="30"/>
      <c r="AAF43" s="39"/>
      <c r="AAG43" s="88"/>
      <c r="AAH43" s="38"/>
      <c r="AAI43" s="38"/>
      <c r="AAJ43" s="38"/>
      <c r="AAK43" s="38"/>
      <c r="AAL43" s="38"/>
      <c r="AAM43" s="38"/>
      <c r="AAN43" s="39"/>
      <c r="AAO43" s="38"/>
      <c r="AAP43" s="38"/>
      <c r="AAQ43" s="38"/>
      <c r="AAR43" s="38"/>
      <c r="AAS43" s="38"/>
      <c r="AAT43" s="38"/>
      <c r="AAU43" s="38"/>
      <c r="AAV43" s="88"/>
      <c r="AAW43" s="30"/>
      <c r="AAX43" s="39"/>
      <c r="AAY43" s="88"/>
      <c r="AAZ43" s="38"/>
      <c r="ABA43" s="38"/>
      <c r="ABB43" s="38"/>
      <c r="ABC43" s="38"/>
      <c r="ABD43" s="38"/>
      <c r="ABE43" s="38"/>
      <c r="ABF43" s="39"/>
      <c r="ABG43" s="38"/>
      <c r="ABH43" s="38"/>
      <c r="ABI43" s="38"/>
      <c r="ABJ43" s="38"/>
      <c r="ABK43" s="38"/>
      <c r="ABL43" s="38"/>
      <c r="ABM43" s="38"/>
      <c r="ABN43" s="88"/>
      <c r="ABO43" s="30"/>
      <c r="ABP43" s="39"/>
      <c r="ABQ43" s="88"/>
      <c r="ABR43" s="38"/>
      <c r="ABS43" s="38"/>
      <c r="ABT43" s="38"/>
      <c r="ABU43" s="38"/>
      <c r="ABV43" s="38"/>
      <c r="ABW43" s="38"/>
      <c r="ABX43" s="39"/>
      <c r="ABY43" s="38"/>
      <c r="ABZ43" s="38"/>
      <c r="ACA43" s="38"/>
      <c r="ACB43" s="38"/>
      <c r="ACC43" s="38"/>
      <c r="ACD43" s="38"/>
      <c r="ACE43" s="38"/>
      <c r="ACF43" s="88"/>
      <c r="ACG43" s="30"/>
      <c r="ACH43" s="39"/>
      <c r="ACI43" s="88"/>
      <c r="ACJ43" s="38"/>
      <c r="ACK43" s="38"/>
      <c r="ACL43" s="38"/>
      <c r="ACM43" s="38"/>
      <c r="ACN43" s="38"/>
      <c r="ACO43" s="38"/>
      <c r="ACP43" s="39"/>
      <c r="ACQ43" s="38"/>
      <c r="ACR43" s="38"/>
      <c r="ACS43" s="38"/>
      <c r="ACT43" s="38"/>
      <c r="ACU43" s="38"/>
      <c r="ACV43" s="38"/>
      <c r="ACW43" s="38"/>
      <c r="ACX43" s="88"/>
      <c r="ACY43" s="30"/>
      <c r="ACZ43" s="39"/>
      <c r="ADA43" s="88"/>
      <c r="ADB43" s="38"/>
      <c r="ADC43" s="38"/>
      <c r="ADD43" s="38"/>
      <c r="ADE43" s="38"/>
      <c r="ADF43" s="38"/>
      <c r="ADG43" s="38"/>
      <c r="ADH43" s="39"/>
      <c r="ADI43" s="38"/>
      <c r="ADJ43" s="38"/>
      <c r="ADK43" s="38"/>
      <c r="ADL43" s="38"/>
      <c r="ADM43" s="38"/>
      <c r="ADN43" s="38"/>
      <c r="ADO43" s="38"/>
      <c r="ADP43" s="88"/>
      <c r="ADQ43" s="30"/>
      <c r="ADR43" s="39"/>
      <c r="ADS43" s="88"/>
      <c r="ADT43" s="38"/>
      <c r="ADU43" s="38"/>
      <c r="ADV43" s="38"/>
      <c r="ADW43" s="38"/>
      <c r="ADX43" s="38"/>
      <c r="ADY43" s="38"/>
      <c r="ADZ43" s="39"/>
      <c r="AEA43" s="38"/>
      <c r="AEB43" s="38"/>
      <c r="AEC43" s="38"/>
      <c r="AED43" s="38"/>
      <c r="AEE43" s="38"/>
      <c r="AEF43" s="38"/>
      <c r="AEG43" s="38"/>
      <c r="AEH43" s="88"/>
      <c r="AEI43" s="30"/>
      <c r="AEJ43" s="39"/>
      <c r="AEK43" s="88"/>
      <c r="AEL43" s="38"/>
      <c r="AEM43" s="38"/>
      <c r="AEN43" s="38"/>
      <c r="AEO43" s="38"/>
      <c r="AEP43" s="38"/>
      <c r="AEQ43" s="38"/>
      <c r="AER43" s="39"/>
      <c r="AES43" s="38"/>
      <c r="AET43" s="38"/>
      <c r="AEU43" s="38"/>
      <c r="AEV43" s="38"/>
      <c r="AEW43" s="38"/>
      <c r="AEX43" s="38"/>
      <c r="AEY43" s="38"/>
      <c r="AEZ43" s="88"/>
      <c r="AFA43" s="30"/>
      <c r="AFB43" s="39"/>
      <c r="AFC43" s="88"/>
      <c r="AFD43" s="38"/>
      <c r="AFE43" s="38"/>
      <c r="AFF43" s="38"/>
      <c r="AFG43" s="38"/>
      <c r="AFH43" s="38"/>
      <c r="AFI43" s="38"/>
      <c r="AFJ43" s="39"/>
      <c r="AFK43" s="38"/>
      <c r="AFL43" s="38"/>
      <c r="AFM43" s="38"/>
      <c r="AFN43" s="38"/>
      <c r="AFO43" s="38"/>
      <c r="AFP43" s="38"/>
      <c r="AFQ43" s="38"/>
      <c r="AFR43" s="88"/>
      <c r="AFS43" s="30"/>
      <c r="AFT43" s="39"/>
      <c r="AFU43" s="88"/>
      <c r="AFV43" s="38"/>
      <c r="AFW43" s="38"/>
      <c r="AFX43" s="38"/>
      <c r="AFY43" s="38"/>
      <c r="AFZ43" s="38"/>
      <c r="AGA43" s="38"/>
      <c r="AGB43" s="39"/>
      <c r="AGC43" s="38"/>
      <c r="AGD43" s="38"/>
      <c r="AGE43" s="38"/>
      <c r="AGF43" s="38"/>
      <c r="AGG43" s="38"/>
      <c r="AGH43" s="38"/>
      <c r="AGI43" s="38"/>
      <c r="AGJ43" s="88"/>
      <c r="AGK43" s="30"/>
      <c r="AGL43" s="39"/>
      <c r="AGM43" s="88"/>
      <c r="AGN43" s="38"/>
      <c r="AGO43" s="38"/>
      <c r="AGP43" s="38"/>
      <c r="AGQ43" s="38"/>
      <c r="AGR43" s="38"/>
      <c r="AGS43" s="38"/>
      <c r="AGT43" s="39"/>
      <c r="AGU43" s="38"/>
      <c r="AGV43" s="38"/>
      <c r="AGW43" s="38"/>
      <c r="AGX43" s="38"/>
      <c r="AGY43" s="38"/>
      <c r="AGZ43" s="38"/>
      <c r="AHA43" s="38"/>
      <c r="AHB43" s="88"/>
      <c r="AHC43" s="30"/>
      <c r="AHD43" s="39"/>
      <c r="AHE43" s="88"/>
      <c r="AHF43" s="38"/>
      <c r="AHG43" s="38"/>
      <c r="AHH43" s="38"/>
      <c r="AHI43" s="38"/>
      <c r="AHJ43" s="38"/>
      <c r="AHK43" s="38"/>
      <c r="AHL43" s="39"/>
      <c r="AHM43" s="38"/>
      <c r="AHN43" s="38"/>
      <c r="AHO43" s="38"/>
      <c r="AHP43" s="38"/>
      <c r="AHQ43" s="38"/>
      <c r="AHR43" s="38"/>
      <c r="AHS43" s="38"/>
      <c r="AHT43" s="88"/>
      <c r="AHU43" s="30"/>
      <c r="AHV43" s="39"/>
      <c r="AHW43" s="88"/>
      <c r="AHX43" s="38"/>
      <c r="AHY43" s="38"/>
      <c r="AHZ43" s="38"/>
      <c r="AIA43" s="38"/>
      <c r="AIB43" s="38"/>
      <c r="AIC43" s="38"/>
      <c r="AID43" s="39"/>
      <c r="AIE43" s="38"/>
      <c r="AIF43" s="38"/>
      <c r="AIG43" s="38"/>
      <c r="AIH43" s="38"/>
      <c r="AII43" s="38"/>
      <c r="AIJ43" s="38"/>
      <c r="AIK43" s="38"/>
      <c r="AIL43" s="88"/>
      <c r="AIM43" s="30"/>
      <c r="AIN43" s="39"/>
      <c r="AIO43" s="88"/>
      <c r="AIP43" s="38"/>
      <c r="AIQ43" s="38"/>
      <c r="AIR43" s="38"/>
      <c r="AIS43" s="38"/>
      <c r="AIT43" s="38"/>
      <c r="AIU43" s="38"/>
      <c r="AIV43" s="39"/>
      <c r="AIW43" s="38"/>
      <c r="AIX43" s="38"/>
      <c r="AIY43" s="38"/>
      <c r="AIZ43" s="38"/>
      <c r="AJA43" s="38"/>
      <c r="AJB43" s="38"/>
      <c r="AJC43" s="38"/>
      <c r="AJD43" s="88"/>
      <c r="AJE43" s="30"/>
      <c r="AJF43" s="39"/>
      <c r="AJG43" s="88"/>
      <c r="AJH43" s="38"/>
      <c r="AJI43" s="38"/>
      <c r="AJJ43" s="38"/>
      <c r="AJK43" s="38"/>
      <c r="AJL43" s="38"/>
      <c r="AJM43" s="38"/>
      <c r="AJN43" s="39"/>
      <c r="AJO43" s="38"/>
      <c r="AJP43" s="38"/>
      <c r="AJQ43" s="38"/>
      <c r="AJR43" s="38"/>
      <c r="AJS43" s="38"/>
      <c r="AJT43" s="38"/>
      <c r="AJU43" s="38"/>
      <c r="AJV43" s="88"/>
      <c r="AJW43" s="30"/>
      <c r="AJX43" s="39"/>
      <c r="AJY43" s="88"/>
      <c r="AJZ43" s="38"/>
      <c r="AKA43" s="38"/>
      <c r="AKB43" s="38"/>
      <c r="AKC43" s="38"/>
      <c r="AKD43" s="38"/>
      <c r="AKE43" s="38"/>
      <c r="AKF43" s="39"/>
      <c r="AKG43" s="38"/>
      <c r="AKH43" s="38"/>
      <c r="AKI43" s="38"/>
      <c r="AKJ43" s="38"/>
      <c r="AKK43" s="38"/>
      <c r="AKL43" s="38"/>
      <c r="AKM43" s="38"/>
      <c r="AKN43" s="88"/>
      <c r="AKO43" s="30"/>
      <c r="AKP43" s="39"/>
      <c r="AKQ43" s="88"/>
      <c r="AKR43" s="38"/>
      <c r="AKS43" s="38"/>
      <c r="AKT43" s="38"/>
      <c r="AKU43" s="38"/>
      <c r="AKV43" s="38"/>
      <c r="AKW43" s="38"/>
      <c r="AKX43" s="39"/>
      <c r="AKY43" s="38"/>
      <c r="AKZ43" s="38"/>
      <c r="ALA43" s="38"/>
      <c r="ALB43" s="38"/>
      <c r="ALC43" s="38"/>
      <c r="ALD43" s="38"/>
      <c r="ALE43" s="38"/>
      <c r="ALF43" s="88"/>
      <c r="ALG43" s="30"/>
      <c r="ALH43" s="39"/>
      <c r="ALI43" s="88"/>
      <c r="ALJ43" s="38"/>
      <c r="ALK43" s="38"/>
      <c r="ALL43" s="38"/>
      <c r="ALM43" s="38"/>
      <c r="ALN43" s="38"/>
      <c r="ALO43" s="38"/>
      <c r="ALP43" s="39"/>
      <c r="ALQ43" s="38"/>
      <c r="ALR43" s="38"/>
      <c r="ALS43" s="38"/>
      <c r="ALT43" s="38"/>
      <c r="ALU43" s="38"/>
      <c r="ALV43" s="38"/>
      <c r="ALW43" s="38"/>
      <c r="ALX43" s="88"/>
      <c r="ALY43" s="30"/>
      <c r="ALZ43" s="39"/>
      <c r="AMA43" s="88"/>
      <c r="AMB43" s="38"/>
      <c r="AMC43" s="38"/>
      <c r="AMD43" s="38"/>
      <c r="AME43" s="38"/>
      <c r="AMF43" s="38"/>
      <c r="AMG43" s="38"/>
      <c r="AMH43" s="39"/>
      <c r="AMI43" s="38"/>
      <c r="AMJ43" s="38"/>
      <c r="AMK43" s="38"/>
      <c r="AML43" s="38"/>
      <c r="AMM43" s="38"/>
      <c r="AMN43" s="38"/>
      <c r="AMO43" s="38"/>
      <c r="AMP43" s="88"/>
      <c r="AMQ43" s="30"/>
      <c r="AMR43" s="39"/>
      <c r="AMS43" s="88"/>
      <c r="AMT43" s="38"/>
      <c r="AMU43" s="38"/>
      <c r="AMV43" s="38"/>
      <c r="AMW43" s="38"/>
      <c r="AMX43" s="38"/>
      <c r="AMY43" s="38"/>
      <c r="AMZ43" s="39"/>
      <c r="ANA43" s="38"/>
      <c r="ANB43" s="38"/>
      <c r="ANC43" s="38"/>
      <c r="AND43" s="38"/>
      <c r="ANE43" s="38"/>
      <c r="ANF43" s="38"/>
      <c r="ANG43" s="38"/>
      <c r="ANH43" s="88"/>
      <c r="ANI43" s="30"/>
      <c r="ANJ43" s="39"/>
      <c r="ANK43" s="88"/>
    </row>
    <row r="44" spans="1:1051" x14ac:dyDescent="0.25">
      <c r="A44" s="8" t="s">
        <v>86</v>
      </c>
      <c r="B44" s="11" t="s">
        <v>87</v>
      </c>
      <c r="C44" s="13" t="s">
        <v>88</v>
      </c>
      <c r="F44" s="39"/>
      <c r="G44" s="88"/>
      <c r="H44" s="38"/>
      <c r="I44" s="38"/>
      <c r="J44" s="38"/>
      <c r="K44" s="38"/>
      <c r="L44" s="38"/>
      <c r="M44" s="38"/>
      <c r="N44" s="39"/>
      <c r="O44" s="38"/>
      <c r="P44" s="38"/>
      <c r="Q44" s="38"/>
      <c r="R44" s="38"/>
      <c r="S44" s="38"/>
      <c r="T44" s="38"/>
      <c r="U44" s="38"/>
      <c r="V44" s="88"/>
      <c r="W44" s="30"/>
      <c r="X44" s="39"/>
      <c r="Y44" s="88"/>
      <c r="Z44" s="38"/>
      <c r="AA44" s="38"/>
      <c r="AB44" s="38"/>
      <c r="AC44" s="38"/>
      <c r="AD44" s="38"/>
      <c r="AE44" s="38"/>
      <c r="AF44" s="39"/>
      <c r="AG44" s="38"/>
      <c r="AH44" s="38"/>
      <c r="AI44" s="38"/>
      <c r="AJ44" s="38"/>
      <c r="AK44" s="38"/>
      <c r="AL44" s="38"/>
      <c r="AM44" s="38"/>
      <c r="AN44" s="88"/>
      <c r="AO44" s="30"/>
      <c r="AP44" s="39"/>
      <c r="AQ44" s="88"/>
      <c r="AR44" s="38"/>
      <c r="AS44" s="38">
        <v>82100</v>
      </c>
      <c r="AT44" s="38">
        <v>32100</v>
      </c>
      <c r="AU44" s="38">
        <v>50000</v>
      </c>
      <c r="AV44" s="38">
        <v>32020.83</v>
      </c>
      <c r="AW44" s="38"/>
      <c r="AX44" s="39"/>
      <c r="AY44" s="38">
        <v>41169.629999999997</v>
      </c>
      <c r="AZ44" s="38">
        <v>32020.83</v>
      </c>
      <c r="BA44" s="38"/>
      <c r="BB44" s="38">
        <v>9148.7999999999993</v>
      </c>
      <c r="BC44" s="38">
        <v>22.22221</v>
      </c>
      <c r="BD44" s="38"/>
      <c r="BE44" s="38"/>
      <c r="BF44" s="88">
        <v>32020.83</v>
      </c>
      <c r="BG44" s="30"/>
      <c r="BH44" s="39">
        <v>32100</v>
      </c>
      <c r="BI44" s="88">
        <v>32100</v>
      </c>
      <c r="BJ44" s="38"/>
      <c r="BK44" s="38">
        <v>207300</v>
      </c>
      <c r="BL44" s="38">
        <v>137300</v>
      </c>
      <c r="BM44" s="38">
        <v>70000</v>
      </c>
      <c r="BN44" s="38">
        <v>137274.59</v>
      </c>
      <c r="BO44" s="38"/>
      <c r="BP44" s="39"/>
      <c r="BQ44" s="38">
        <v>171593.24</v>
      </c>
      <c r="BR44" s="38">
        <v>137274.59</v>
      </c>
      <c r="BS44" s="38"/>
      <c r="BT44" s="38">
        <v>34318.65</v>
      </c>
      <c r="BU44" s="38">
        <v>20</v>
      </c>
      <c r="BV44" s="38"/>
      <c r="BW44" s="38"/>
      <c r="BX44" s="88">
        <v>137274.59</v>
      </c>
      <c r="BY44" s="30"/>
      <c r="BZ44" s="39">
        <v>137300</v>
      </c>
      <c r="CA44" s="88">
        <v>137300</v>
      </c>
      <c r="CB44" s="38"/>
      <c r="CC44" s="38"/>
      <c r="CD44" s="38"/>
      <c r="CE44" s="38"/>
      <c r="CF44" s="38"/>
      <c r="CG44" s="38"/>
      <c r="CH44" s="39"/>
      <c r="CI44" s="38"/>
      <c r="CJ44" s="38"/>
      <c r="CK44" s="38"/>
      <c r="CL44" s="38"/>
      <c r="CM44" s="38"/>
      <c r="CN44" s="38"/>
      <c r="CO44" s="38"/>
      <c r="CP44" s="88"/>
      <c r="CQ44" s="30"/>
      <c r="CR44" s="39"/>
      <c r="CS44" s="88"/>
      <c r="CT44" s="38"/>
      <c r="CU44" s="38">
        <v>169600</v>
      </c>
      <c r="CV44" s="38">
        <v>19600</v>
      </c>
      <c r="CW44" s="38">
        <v>150000</v>
      </c>
      <c r="CX44" s="38">
        <v>19555.09</v>
      </c>
      <c r="CY44" s="38">
        <v>35916.5</v>
      </c>
      <c r="CZ44" s="39"/>
      <c r="DA44" s="38">
        <v>22848.42</v>
      </c>
      <c r="DB44" s="38">
        <v>19555.09</v>
      </c>
      <c r="DC44" s="38"/>
      <c r="DD44" s="38">
        <v>3293.33</v>
      </c>
      <c r="DE44" s="38">
        <v>14.413819999999999</v>
      </c>
      <c r="DF44" s="38">
        <v>35916.5</v>
      </c>
      <c r="DG44" s="38"/>
      <c r="DH44" s="88">
        <v>19555.09</v>
      </c>
      <c r="DI44" s="30"/>
      <c r="DJ44" s="39">
        <v>19600</v>
      </c>
      <c r="DK44" s="88">
        <v>19600</v>
      </c>
      <c r="DL44" s="38"/>
      <c r="DM44" s="38"/>
      <c r="DN44" s="38"/>
      <c r="DO44" s="38"/>
      <c r="DP44" s="38"/>
      <c r="DQ44" s="38"/>
      <c r="DR44" s="39"/>
      <c r="DS44" s="38"/>
      <c r="DT44" s="38"/>
      <c r="DU44" s="38"/>
      <c r="DV44" s="38"/>
      <c r="DW44" s="38"/>
      <c r="DX44" s="38"/>
      <c r="DY44" s="38"/>
      <c r="DZ44" s="88"/>
      <c r="EA44" s="30"/>
      <c r="EB44" s="39"/>
      <c r="EC44" s="88"/>
      <c r="ED44" s="38"/>
      <c r="EE44" s="38"/>
      <c r="EF44" s="38"/>
      <c r="EG44" s="38"/>
      <c r="EH44" s="38"/>
      <c r="EI44" s="38"/>
      <c r="EJ44" s="39"/>
      <c r="EK44" s="38"/>
      <c r="EL44" s="38"/>
      <c r="EM44" s="38"/>
      <c r="EN44" s="38"/>
      <c r="EO44" s="38"/>
      <c r="EP44" s="38"/>
      <c r="EQ44" s="38"/>
      <c r="ER44" s="88"/>
      <c r="ES44" s="30"/>
      <c r="ET44" s="39"/>
      <c r="EU44" s="88"/>
      <c r="EV44" s="38"/>
      <c r="EW44" s="38"/>
      <c r="EX44" s="38"/>
      <c r="EY44" s="38"/>
      <c r="EZ44" s="38"/>
      <c r="FA44" s="38"/>
      <c r="FB44" s="39"/>
      <c r="FC44" s="38"/>
      <c r="FD44" s="38"/>
      <c r="FE44" s="38"/>
      <c r="FF44" s="38"/>
      <c r="FG44" s="38"/>
      <c r="FH44" s="38"/>
      <c r="FI44" s="38"/>
      <c r="FJ44" s="88"/>
      <c r="FK44" s="30"/>
      <c r="FL44" s="39"/>
      <c r="FM44" s="88"/>
      <c r="FN44" s="38"/>
      <c r="FO44" s="38"/>
      <c r="FP44" s="38"/>
      <c r="FQ44" s="38"/>
      <c r="FR44" s="38"/>
      <c r="FS44" s="38"/>
      <c r="FT44" s="39"/>
      <c r="FU44" s="38"/>
      <c r="FV44" s="38"/>
      <c r="FW44" s="38"/>
      <c r="FX44" s="38"/>
      <c r="FY44" s="38"/>
      <c r="FZ44" s="38"/>
      <c r="GA44" s="38"/>
      <c r="GB44" s="88"/>
      <c r="GC44" s="30"/>
      <c r="GD44" s="39"/>
      <c r="GE44" s="88"/>
      <c r="GF44" s="38"/>
      <c r="GG44" s="38"/>
      <c r="GH44" s="38"/>
      <c r="GI44" s="38"/>
      <c r="GJ44" s="38"/>
      <c r="GK44" s="38"/>
      <c r="GL44" s="39"/>
      <c r="GM44" s="38"/>
      <c r="GN44" s="38"/>
      <c r="GO44" s="38"/>
      <c r="GP44" s="38"/>
      <c r="GQ44" s="38"/>
      <c r="GR44" s="38"/>
      <c r="GS44" s="38"/>
      <c r="GT44" s="88"/>
      <c r="GU44" s="30"/>
      <c r="GV44" s="39"/>
      <c r="GW44" s="88"/>
      <c r="GX44" s="38"/>
      <c r="GY44" s="38">
        <v>12368100</v>
      </c>
      <c r="GZ44" s="38">
        <v>7548100</v>
      </c>
      <c r="HA44" s="38">
        <v>4820000</v>
      </c>
      <c r="HB44" s="38">
        <v>7548100</v>
      </c>
      <c r="HC44" s="38"/>
      <c r="HD44" s="39"/>
      <c r="HE44" s="38">
        <v>12048100</v>
      </c>
      <c r="HF44" s="38">
        <v>7548100</v>
      </c>
      <c r="HG44" s="38"/>
      <c r="HH44" s="38">
        <v>4500000</v>
      </c>
      <c r="HI44" s="38">
        <v>37.350290000000001</v>
      </c>
      <c r="HJ44" s="38"/>
      <c r="HK44" s="38"/>
      <c r="HL44" s="88">
        <v>7548100</v>
      </c>
      <c r="HM44" s="30"/>
      <c r="HN44" s="39">
        <v>7548100</v>
      </c>
      <c r="HO44" s="88">
        <v>7548100</v>
      </c>
      <c r="HP44" s="38"/>
      <c r="HQ44" s="38"/>
      <c r="HR44" s="38"/>
      <c r="HS44" s="38"/>
      <c r="HT44" s="38"/>
      <c r="HU44" s="38"/>
      <c r="HV44" s="39"/>
      <c r="HW44" s="38"/>
      <c r="HX44" s="38"/>
      <c r="HY44" s="38"/>
      <c r="HZ44" s="38"/>
      <c r="IA44" s="38"/>
      <c r="IB44" s="38"/>
      <c r="IC44" s="38"/>
      <c r="ID44" s="88"/>
      <c r="IE44" s="30"/>
      <c r="IF44" s="39"/>
      <c r="IG44" s="88"/>
      <c r="IH44" s="38"/>
      <c r="II44" s="38"/>
      <c r="IJ44" s="38"/>
      <c r="IK44" s="38"/>
      <c r="IL44" s="38"/>
      <c r="IM44" s="38"/>
      <c r="IN44" s="39"/>
      <c r="IO44" s="38"/>
      <c r="IP44" s="38"/>
      <c r="IQ44" s="38"/>
      <c r="IR44" s="38"/>
      <c r="IS44" s="38"/>
      <c r="IT44" s="38"/>
      <c r="IU44" s="38"/>
      <c r="IV44" s="88"/>
      <c r="IW44" s="30"/>
      <c r="IX44" s="39">
        <v>0</v>
      </c>
      <c r="IY44" s="88"/>
      <c r="IZ44" s="38"/>
      <c r="JA44" s="38"/>
      <c r="JB44" s="38"/>
      <c r="JC44" s="38"/>
      <c r="JD44" s="38"/>
      <c r="JE44" s="38"/>
      <c r="JF44" s="39"/>
      <c r="JG44" s="38"/>
      <c r="JH44" s="38"/>
      <c r="JI44" s="38"/>
      <c r="JJ44" s="38"/>
      <c r="JK44" s="38"/>
      <c r="JL44" s="38"/>
      <c r="JM44" s="38"/>
      <c r="JN44" s="88"/>
      <c r="JO44" s="30"/>
      <c r="JP44" s="39">
        <v>0</v>
      </c>
      <c r="JQ44" s="88"/>
      <c r="JR44" s="38"/>
      <c r="JS44" s="38">
        <v>23536770</v>
      </c>
      <c r="JT44" s="38">
        <v>16899400</v>
      </c>
      <c r="JU44" s="38">
        <v>6637370</v>
      </c>
      <c r="JV44" s="38">
        <v>16899400</v>
      </c>
      <c r="JW44" s="38"/>
      <c r="JX44" s="39"/>
      <c r="JY44" s="38">
        <v>23536770</v>
      </c>
      <c r="JZ44" s="38">
        <v>16899400</v>
      </c>
      <c r="KA44" s="38"/>
      <c r="KB44" s="38">
        <v>6637370</v>
      </c>
      <c r="KC44" s="38">
        <v>28.2</v>
      </c>
      <c r="KD44" s="38"/>
      <c r="KE44" s="38"/>
      <c r="KF44" s="88">
        <v>16899400</v>
      </c>
      <c r="KG44" s="30"/>
      <c r="KH44" s="39">
        <v>16899400</v>
      </c>
      <c r="KI44" s="88">
        <v>16899400</v>
      </c>
      <c r="KJ44" s="38"/>
      <c r="KK44" s="38">
        <v>15032500</v>
      </c>
      <c r="KL44" s="38">
        <v>10510200</v>
      </c>
      <c r="KM44" s="38">
        <v>4522300</v>
      </c>
      <c r="KN44" s="38">
        <v>10510200</v>
      </c>
      <c r="KO44" s="38"/>
      <c r="KP44" s="39"/>
      <c r="KQ44" s="38">
        <v>15032500</v>
      </c>
      <c r="KR44" s="38">
        <v>10510200</v>
      </c>
      <c r="KS44" s="38"/>
      <c r="KT44" s="38">
        <v>4522300</v>
      </c>
      <c r="KU44" s="38">
        <v>30.083490000000001</v>
      </c>
      <c r="KV44" s="38"/>
      <c r="KW44" s="38"/>
      <c r="KX44" s="88">
        <v>10510200</v>
      </c>
      <c r="KY44" s="30"/>
      <c r="KZ44" s="39">
        <v>10510200</v>
      </c>
      <c r="LA44" s="88">
        <v>10510200</v>
      </c>
      <c r="LB44" s="38"/>
      <c r="LC44" s="38"/>
      <c r="LD44" s="38"/>
      <c r="LE44" s="38"/>
      <c r="LF44" s="38"/>
      <c r="LG44" s="38"/>
      <c r="LH44" s="39"/>
      <c r="LI44" s="38"/>
      <c r="LJ44" s="38"/>
      <c r="LK44" s="38"/>
      <c r="LL44" s="38"/>
      <c r="LM44" s="38"/>
      <c r="LN44" s="38"/>
      <c r="LO44" s="38"/>
      <c r="LP44" s="88"/>
      <c r="LQ44" s="30"/>
      <c r="LR44" s="39"/>
      <c r="LS44" s="88"/>
      <c r="LT44" s="38"/>
      <c r="LU44" s="38"/>
      <c r="LV44" s="38"/>
      <c r="LW44" s="38"/>
      <c r="LX44" s="38"/>
      <c r="LY44" s="38"/>
      <c r="LZ44" s="39"/>
      <c r="MA44" s="38"/>
      <c r="MB44" s="38"/>
      <c r="MC44" s="38"/>
      <c r="MD44" s="38"/>
      <c r="ME44" s="38"/>
      <c r="MF44" s="38"/>
      <c r="MG44" s="38"/>
      <c r="MH44" s="88"/>
      <c r="MI44" s="30"/>
      <c r="MJ44" s="39"/>
      <c r="MK44" s="88"/>
      <c r="ML44" s="38"/>
      <c r="MM44" s="38"/>
      <c r="MN44" s="38"/>
      <c r="MO44" s="38"/>
      <c r="MP44" s="38"/>
      <c r="MQ44" s="38"/>
      <c r="MR44" s="39"/>
      <c r="MS44" s="38"/>
      <c r="MT44" s="38"/>
      <c r="MU44" s="38"/>
      <c r="MV44" s="38"/>
      <c r="MW44" s="38"/>
      <c r="MX44" s="38"/>
      <c r="MY44" s="38"/>
      <c r="MZ44" s="88"/>
      <c r="NA44" s="30"/>
      <c r="NB44" s="39">
        <v>0</v>
      </c>
      <c r="NC44" s="88"/>
      <c r="ND44" s="38"/>
      <c r="NE44" s="38"/>
      <c r="NF44" s="38"/>
      <c r="NG44" s="38"/>
      <c r="NH44" s="38"/>
      <c r="NI44" s="38"/>
      <c r="NJ44" s="39"/>
      <c r="NK44" s="38"/>
      <c r="NL44" s="38"/>
      <c r="NM44" s="38"/>
      <c r="NN44" s="38"/>
      <c r="NO44" s="38"/>
      <c r="NP44" s="38"/>
      <c r="NQ44" s="38"/>
      <c r="NR44" s="88"/>
      <c r="NS44" s="30"/>
      <c r="NT44" s="39"/>
      <c r="NU44" s="88"/>
      <c r="NV44" s="38"/>
      <c r="NW44" s="38"/>
      <c r="NX44" s="38"/>
      <c r="NY44" s="38"/>
      <c r="NZ44" s="38"/>
      <c r="OA44" s="38"/>
      <c r="OB44" s="39"/>
      <c r="OC44" s="38"/>
      <c r="OD44" s="38"/>
      <c r="OE44" s="38"/>
      <c r="OF44" s="38"/>
      <c r="OG44" s="38"/>
      <c r="OH44" s="38"/>
      <c r="OI44" s="38"/>
      <c r="OJ44" s="88"/>
      <c r="OK44" s="30"/>
      <c r="OL44" s="39"/>
      <c r="OM44" s="88"/>
      <c r="ON44" s="38"/>
      <c r="OO44" s="38"/>
      <c r="OP44" s="38"/>
      <c r="OQ44" s="38"/>
      <c r="OR44" s="38"/>
      <c r="OS44" s="38"/>
      <c r="OT44" s="39"/>
      <c r="OU44" s="38"/>
      <c r="OV44" s="38"/>
      <c r="OW44" s="38"/>
      <c r="OX44" s="38"/>
      <c r="OY44" s="38"/>
      <c r="OZ44" s="38"/>
      <c r="PA44" s="38"/>
      <c r="PB44" s="88"/>
      <c r="PC44" s="30"/>
      <c r="PD44" s="39"/>
      <c r="PE44" s="88"/>
      <c r="PF44" s="38"/>
      <c r="PG44" s="38">
        <v>13003000</v>
      </c>
      <c r="PH44" s="38">
        <v>6113000</v>
      </c>
      <c r="PI44" s="38">
        <v>6890000</v>
      </c>
      <c r="PJ44" s="38">
        <v>6113000</v>
      </c>
      <c r="PK44" s="38"/>
      <c r="PL44" s="39"/>
      <c r="PM44" s="38">
        <v>12513400</v>
      </c>
      <c r="PN44" s="38">
        <v>6113000</v>
      </c>
      <c r="PO44" s="38"/>
      <c r="PP44" s="38">
        <v>6400400</v>
      </c>
      <c r="PQ44" s="38">
        <v>51.14837</v>
      </c>
      <c r="PR44" s="38"/>
      <c r="PS44" s="38"/>
      <c r="PT44" s="88">
        <v>6113000</v>
      </c>
      <c r="PU44" s="30"/>
      <c r="PV44" s="39">
        <v>6113000</v>
      </c>
      <c r="PW44" s="88">
        <v>6113000</v>
      </c>
      <c r="PX44" s="38"/>
      <c r="PY44" s="38"/>
      <c r="PZ44" s="38"/>
      <c r="QA44" s="38"/>
      <c r="QB44" s="38"/>
      <c r="QC44" s="38"/>
      <c r="QD44" s="39"/>
      <c r="QE44" s="38"/>
      <c r="QF44" s="38"/>
      <c r="QG44" s="38"/>
      <c r="QH44" s="38"/>
      <c r="QI44" s="38"/>
      <c r="QJ44" s="38"/>
      <c r="QK44" s="38"/>
      <c r="QL44" s="88"/>
      <c r="QM44" s="30"/>
      <c r="QN44" s="39"/>
      <c r="QO44" s="88"/>
      <c r="QP44" s="38"/>
      <c r="QQ44" s="38">
        <v>2878000</v>
      </c>
      <c r="QR44" s="38">
        <v>1698000</v>
      </c>
      <c r="QS44" s="38">
        <v>1180000</v>
      </c>
      <c r="QT44" s="38">
        <v>1698000</v>
      </c>
      <c r="QU44" s="38"/>
      <c r="QV44" s="39"/>
      <c r="QW44" s="38">
        <v>2878000</v>
      </c>
      <c r="QX44" s="38">
        <v>1698000</v>
      </c>
      <c r="QY44" s="38"/>
      <c r="QZ44" s="38">
        <v>1180000</v>
      </c>
      <c r="RA44" s="38">
        <v>41.000689999999999</v>
      </c>
      <c r="RB44" s="38"/>
      <c r="RC44" s="38"/>
      <c r="RD44" s="88">
        <v>1698000</v>
      </c>
      <c r="RE44" s="30"/>
      <c r="RF44" s="39">
        <v>1698000</v>
      </c>
      <c r="RG44" s="88">
        <v>1698000</v>
      </c>
      <c r="RH44" s="38"/>
      <c r="RI44" s="38"/>
      <c r="RJ44" s="38"/>
      <c r="RK44" s="38"/>
      <c r="RL44" s="38"/>
      <c r="RM44" s="38"/>
      <c r="RN44" s="39"/>
      <c r="RO44" s="38"/>
      <c r="RP44" s="38"/>
      <c r="RQ44" s="38"/>
      <c r="RR44" s="38"/>
      <c r="RS44" s="38"/>
      <c r="RT44" s="38"/>
      <c r="RU44" s="38"/>
      <c r="RV44" s="88"/>
      <c r="RW44" s="30"/>
      <c r="RX44" s="39">
        <v>0</v>
      </c>
      <c r="RY44" s="88"/>
      <c r="RZ44" s="38"/>
      <c r="SA44" s="38"/>
      <c r="SB44" s="38"/>
      <c r="SC44" s="38"/>
      <c r="SD44" s="38"/>
      <c r="SE44" s="38"/>
      <c r="SF44" s="39"/>
      <c r="SG44" s="38"/>
      <c r="SH44" s="38"/>
      <c r="SI44" s="38"/>
      <c r="SJ44" s="38"/>
      <c r="SK44" s="38"/>
      <c r="SL44" s="38"/>
      <c r="SM44" s="38"/>
      <c r="SN44" s="88"/>
      <c r="SO44" s="30"/>
      <c r="SP44" s="39">
        <v>0</v>
      </c>
      <c r="SQ44" s="88"/>
      <c r="SR44" s="38"/>
      <c r="SS44" s="38"/>
      <c r="ST44" s="38"/>
      <c r="SU44" s="38"/>
      <c r="SV44" s="38"/>
      <c r="SW44" s="38"/>
      <c r="SX44" s="39"/>
      <c r="SY44" s="38"/>
      <c r="SZ44" s="38"/>
      <c r="TA44" s="38"/>
      <c r="TB44" s="38"/>
      <c r="TC44" s="38"/>
      <c r="TD44" s="38"/>
      <c r="TE44" s="38"/>
      <c r="TF44" s="88"/>
      <c r="TG44" s="30"/>
      <c r="TH44" s="39"/>
      <c r="TI44" s="88"/>
      <c r="TJ44" s="38"/>
      <c r="TK44" s="38"/>
      <c r="TL44" s="38"/>
      <c r="TM44" s="38"/>
      <c r="TN44" s="38"/>
      <c r="TO44" s="38"/>
      <c r="TP44" s="39"/>
      <c r="TQ44" s="38"/>
      <c r="TR44" s="38"/>
      <c r="TS44" s="38"/>
      <c r="TT44" s="38"/>
      <c r="TU44" s="38"/>
      <c r="TV44" s="38"/>
      <c r="TW44" s="38"/>
      <c r="TX44" s="88"/>
      <c r="TY44" s="30"/>
      <c r="TZ44" s="39"/>
      <c r="UA44" s="88"/>
      <c r="UB44" s="38"/>
      <c r="UC44" s="38"/>
      <c r="UD44" s="38"/>
      <c r="UE44" s="38"/>
      <c r="UF44" s="38"/>
      <c r="UG44" s="38"/>
      <c r="UH44" s="39"/>
      <c r="UI44" s="38"/>
      <c r="UJ44" s="38"/>
      <c r="UK44" s="38"/>
      <c r="UL44" s="38"/>
      <c r="UM44" s="38"/>
      <c r="UN44" s="38"/>
      <c r="UO44" s="38"/>
      <c r="UP44" s="88"/>
      <c r="UQ44" s="30"/>
      <c r="UR44" s="39"/>
      <c r="US44" s="88"/>
      <c r="UT44" s="38"/>
      <c r="UU44" s="38"/>
      <c r="UV44" s="38"/>
      <c r="UW44" s="38"/>
      <c r="UX44" s="38"/>
      <c r="UY44" s="38"/>
      <c r="UZ44" s="39"/>
      <c r="VA44" s="38"/>
      <c r="VB44" s="38"/>
      <c r="VC44" s="38"/>
      <c r="VD44" s="38"/>
      <c r="VE44" s="38"/>
      <c r="VF44" s="38"/>
      <c r="VG44" s="38"/>
      <c r="VH44" s="88"/>
      <c r="VI44" s="30"/>
      <c r="VJ44" s="39"/>
      <c r="VK44" s="88"/>
      <c r="VL44" s="38"/>
      <c r="VM44" s="38"/>
      <c r="VN44" s="38"/>
      <c r="VO44" s="38"/>
      <c r="VP44" s="38"/>
      <c r="VQ44" s="38"/>
      <c r="VR44" s="39"/>
      <c r="VS44" s="38"/>
      <c r="VT44" s="38"/>
      <c r="VU44" s="38"/>
      <c r="VV44" s="38"/>
      <c r="VW44" s="38"/>
      <c r="VX44" s="38"/>
      <c r="VY44" s="38"/>
      <c r="VZ44" s="88"/>
      <c r="WA44" s="30"/>
      <c r="WB44" s="39"/>
      <c r="WC44" s="88"/>
      <c r="WD44" s="38"/>
      <c r="WE44" s="38"/>
      <c r="WF44" s="38"/>
      <c r="WG44" s="38"/>
      <c r="WH44" s="38"/>
      <c r="WI44" s="38"/>
      <c r="WJ44" s="39"/>
      <c r="WK44" s="38"/>
      <c r="WL44" s="38"/>
      <c r="WM44" s="38"/>
      <c r="WN44" s="38"/>
      <c r="WO44" s="38"/>
      <c r="WP44" s="38"/>
      <c r="WQ44" s="38"/>
      <c r="WR44" s="88"/>
      <c r="WS44" s="30"/>
      <c r="WT44" s="39"/>
      <c r="WU44" s="88"/>
      <c r="WV44" s="38"/>
      <c r="WW44" s="38"/>
      <c r="WX44" s="38"/>
      <c r="WY44" s="38"/>
      <c r="WZ44" s="38"/>
      <c r="XA44" s="38"/>
      <c r="XB44" s="39"/>
      <c r="XC44" s="38"/>
      <c r="XD44" s="38"/>
      <c r="XE44" s="38"/>
      <c r="XF44" s="38"/>
      <c r="XG44" s="38"/>
      <c r="XH44" s="38"/>
      <c r="XI44" s="38"/>
      <c r="XJ44" s="88"/>
      <c r="XK44" s="30"/>
      <c r="XL44" s="39"/>
      <c r="XM44" s="88"/>
      <c r="XN44" s="38"/>
      <c r="XO44" s="38"/>
      <c r="XP44" s="38"/>
      <c r="XQ44" s="38"/>
      <c r="XR44" s="38"/>
      <c r="XS44" s="38"/>
      <c r="XT44" s="39"/>
      <c r="XU44" s="38"/>
      <c r="XV44" s="38"/>
      <c r="XW44" s="38"/>
      <c r="XX44" s="38"/>
      <c r="XY44" s="38"/>
      <c r="XZ44" s="38"/>
      <c r="YA44" s="38"/>
      <c r="YB44" s="88"/>
      <c r="YC44" s="30"/>
      <c r="YD44" s="39"/>
      <c r="YE44" s="88"/>
      <c r="YF44" s="38"/>
      <c r="YG44" s="38"/>
      <c r="YH44" s="38"/>
      <c r="YI44" s="38"/>
      <c r="YJ44" s="38"/>
      <c r="YK44" s="38"/>
      <c r="YL44" s="39"/>
      <c r="YM44" s="38"/>
      <c r="YN44" s="38"/>
      <c r="YO44" s="38"/>
      <c r="YP44" s="38"/>
      <c r="YQ44" s="38"/>
      <c r="YR44" s="38"/>
      <c r="YS44" s="38"/>
      <c r="YT44" s="88"/>
      <c r="YU44" s="30"/>
      <c r="YV44" s="39"/>
      <c r="YW44" s="88"/>
      <c r="YX44" s="38"/>
      <c r="YY44" s="38"/>
      <c r="YZ44" s="38"/>
      <c r="ZA44" s="38"/>
      <c r="ZB44" s="38"/>
      <c r="ZC44" s="38"/>
      <c r="ZD44" s="39"/>
      <c r="ZE44" s="38"/>
      <c r="ZF44" s="38"/>
      <c r="ZG44" s="38"/>
      <c r="ZH44" s="38"/>
      <c r="ZI44" s="38"/>
      <c r="ZJ44" s="38"/>
      <c r="ZK44" s="38"/>
      <c r="ZL44" s="88"/>
      <c r="ZM44" s="30"/>
      <c r="ZN44" s="39"/>
      <c r="ZO44" s="88"/>
      <c r="ZP44" s="38"/>
      <c r="ZQ44" s="38"/>
      <c r="ZR44" s="38"/>
      <c r="ZS44" s="38"/>
      <c r="ZT44" s="38"/>
      <c r="ZU44" s="38"/>
      <c r="ZV44" s="39"/>
      <c r="ZW44" s="38"/>
      <c r="ZX44" s="38"/>
      <c r="ZY44" s="38"/>
      <c r="ZZ44" s="38"/>
      <c r="AAA44" s="38"/>
      <c r="AAB44" s="38"/>
      <c r="AAC44" s="38"/>
      <c r="AAD44" s="88"/>
      <c r="AAE44" s="30"/>
      <c r="AAF44" s="39"/>
      <c r="AAG44" s="88"/>
      <c r="AAH44" s="38"/>
      <c r="AAI44" s="38"/>
      <c r="AAJ44" s="38"/>
      <c r="AAK44" s="38"/>
      <c r="AAL44" s="38"/>
      <c r="AAM44" s="38"/>
      <c r="AAN44" s="39"/>
      <c r="AAO44" s="38"/>
      <c r="AAP44" s="38"/>
      <c r="AAQ44" s="38"/>
      <c r="AAR44" s="38"/>
      <c r="AAS44" s="38"/>
      <c r="AAT44" s="38"/>
      <c r="AAU44" s="38"/>
      <c r="AAV44" s="88"/>
      <c r="AAW44" s="30"/>
      <c r="AAX44" s="39"/>
      <c r="AAY44" s="88"/>
      <c r="AAZ44" s="38"/>
      <c r="ABA44" s="38"/>
      <c r="ABB44" s="38"/>
      <c r="ABC44" s="38"/>
      <c r="ABD44" s="38"/>
      <c r="ABE44" s="38"/>
      <c r="ABF44" s="39"/>
      <c r="ABG44" s="38"/>
      <c r="ABH44" s="38"/>
      <c r="ABI44" s="38"/>
      <c r="ABJ44" s="38"/>
      <c r="ABK44" s="38"/>
      <c r="ABL44" s="38"/>
      <c r="ABM44" s="38"/>
      <c r="ABN44" s="88"/>
      <c r="ABO44" s="30"/>
      <c r="ABP44" s="39"/>
      <c r="ABQ44" s="88"/>
      <c r="ABR44" s="38"/>
      <c r="ABS44" s="38"/>
      <c r="ABT44" s="38"/>
      <c r="ABU44" s="38"/>
      <c r="ABV44" s="38"/>
      <c r="ABW44" s="38"/>
      <c r="ABX44" s="39"/>
      <c r="ABY44" s="38"/>
      <c r="ABZ44" s="38"/>
      <c r="ACA44" s="38"/>
      <c r="ACB44" s="38"/>
      <c r="ACC44" s="38"/>
      <c r="ACD44" s="38"/>
      <c r="ACE44" s="38"/>
      <c r="ACF44" s="88"/>
      <c r="ACG44" s="30"/>
      <c r="ACH44" s="39"/>
      <c r="ACI44" s="88"/>
      <c r="ACJ44" s="38"/>
      <c r="ACK44" s="38"/>
      <c r="ACL44" s="38"/>
      <c r="ACM44" s="38"/>
      <c r="ACN44" s="38"/>
      <c r="ACO44" s="38"/>
      <c r="ACP44" s="39"/>
      <c r="ACQ44" s="38"/>
      <c r="ACR44" s="38"/>
      <c r="ACS44" s="38"/>
      <c r="ACT44" s="38"/>
      <c r="ACU44" s="38"/>
      <c r="ACV44" s="38"/>
      <c r="ACW44" s="38"/>
      <c r="ACX44" s="88"/>
      <c r="ACY44" s="30"/>
      <c r="ACZ44" s="39"/>
      <c r="ADA44" s="88"/>
      <c r="ADB44" s="38"/>
      <c r="ADC44" s="38"/>
      <c r="ADD44" s="38"/>
      <c r="ADE44" s="38"/>
      <c r="ADF44" s="38"/>
      <c r="ADG44" s="38"/>
      <c r="ADH44" s="39"/>
      <c r="ADI44" s="38"/>
      <c r="ADJ44" s="38"/>
      <c r="ADK44" s="38"/>
      <c r="ADL44" s="38"/>
      <c r="ADM44" s="38"/>
      <c r="ADN44" s="38"/>
      <c r="ADO44" s="38"/>
      <c r="ADP44" s="88"/>
      <c r="ADQ44" s="30"/>
      <c r="ADR44" s="39"/>
      <c r="ADS44" s="88"/>
      <c r="ADT44" s="38"/>
      <c r="ADU44" s="38"/>
      <c r="ADV44" s="38"/>
      <c r="ADW44" s="38"/>
      <c r="ADX44" s="38"/>
      <c r="ADY44" s="38"/>
      <c r="ADZ44" s="39"/>
      <c r="AEA44" s="38"/>
      <c r="AEB44" s="38"/>
      <c r="AEC44" s="38"/>
      <c r="AED44" s="38"/>
      <c r="AEE44" s="38"/>
      <c r="AEF44" s="38"/>
      <c r="AEG44" s="38"/>
      <c r="AEH44" s="88"/>
      <c r="AEI44" s="30"/>
      <c r="AEJ44" s="39"/>
      <c r="AEK44" s="88"/>
      <c r="AEL44" s="38"/>
      <c r="AEM44" s="38"/>
      <c r="AEN44" s="38"/>
      <c r="AEO44" s="38"/>
      <c r="AEP44" s="38"/>
      <c r="AEQ44" s="38"/>
      <c r="AER44" s="39"/>
      <c r="AES44" s="38"/>
      <c r="AET44" s="38"/>
      <c r="AEU44" s="38"/>
      <c r="AEV44" s="38"/>
      <c r="AEW44" s="38"/>
      <c r="AEX44" s="38"/>
      <c r="AEY44" s="38"/>
      <c r="AEZ44" s="88"/>
      <c r="AFA44" s="30"/>
      <c r="AFB44" s="39"/>
      <c r="AFC44" s="88"/>
      <c r="AFD44" s="38"/>
      <c r="AFE44" s="38"/>
      <c r="AFF44" s="38"/>
      <c r="AFG44" s="38"/>
      <c r="AFH44" s="38"/>
      <c r="AFI44" s="38"/>
      <c r="AFJ44" s="39"/>
      <c r="AFK44" s="38"/>
      <c r="AFL44" s="38"/>
      <c r="AFM44" s="38"/>
      <c r="AFN44" s="38"/>
      <c r="AFO44" s="38"/>
      <c r="AFP44" s="38"/>
      <c r="AFQ44" s="38"/>
      <c r="AFR44" s="88"/>
      <c r="AFS44" s="30"/>
      <c r="AFT44" s="39"/>
      <c r="AFU44" s="88"/>
      <c r="AFV44" s="38"/>
      <c r="AFW44" s="38"/>
      <c r="AFX44" s="38"/>
      <c r="AFY44" s="38"/>
      <c r="AFZ44" s="38"/>
      <c r="AGA44" s="38"/>
      <c r="AGB44" s="39"/>
      <c r="AGC44" s="38"/>
      <c r="AGD44" s="38"/>
      <c r="AGE44" s="38"/>
      <c r="AGF44" s="38"/>
      <c r="AGG44" s="38"/>
      <c r="AGH44" s="38"/>
      <c r="AGI44" s="38"/>
      <c r="AGJ44" s="88"/>
      <c r="AGK44" s="30"/>
      <c r="AGL44" s="39"/>
      <c r="AGM44" s="88"/>
      <c r="AGN44" s="38"/>
      <c r="AGO44" s="38"/>
      <c r="AGP44" s="38"/>
      <c r="AGQ44" s="38"/>
      <c r="AGR44" s="38"/>
      <c r="AGS44" s="38"/>
      <c r="AGT44" s="39"/>
      <c r="AGU44" s="38"/>
      <c r="AGV44" s="38"/>
      <c r="AGW44" s="38"/>
      <c r="AGX44" s="38"/>
      <c r="AGY44" s="38"/>
      <c r="AGZ44" s="38"/>
      <c r="AHA44" s="38"/>
      <c r="AHB44" s="88"/>
      <c r="AHC44" s="30"/>
      <c r="AHD44" s="39"/>
      <c r="AHE44" s="88"/>
      <c r="AHF44" s="38"/>
      <c r="AHG44" s="38"/>
      <c r="AHH44" s="38"/>
      <c r="AHI44" s="38"/>
      <c r="AHJ44" s="38"/>
      <c r="AHK44" s="38"/>
      <c r="AHL44" s="39"/>
      <c r="AHM44" s="38"/>
      <c r="AHN44" s="38"/>
      <c r="AHO44" s="38"/>
      <c r="AHP44" s="38"/>
      <c r="AHQ44" s="38"/>
      <c r="AHR44" s="38"/>
      <c r="AHS44" s="38"/>
      <c r="AHT44" s="88"/>
      <c r="AHU44" s="30"/>
      <c r="AHV44" s="39"/>
      <c r="AHW44" s="88"/>
      <c r="AHX44" s="38"/>
      <c r="AHY44" s="38"/>
      <c r="AHZ44" s="38"/>
      <c r="AIA44" s="38"/>
      <c r="AIB44" s="38"/>
      <c r="AIC44" s="38"/>
      <c r="AID44" s="39"/>
      <c r="AIE44" s="38"/>
      <c r="AIF44" s="38"/>
      <c r="AIG44" s="38"/>
      <c r="AIH44" s="38"/>
      <c r="AII44" s="38"/>
      <c r="AIJ44" s="38"/>
      <c r="AIK44" s="38"/>
      <c r="AIL44" s="88"/>
      <c r="AIM44" s="30"/>
      <c r="AIN44" s="39"/>
      <c r="AIO44" s="88"/>
      <c r="AIP44" s="38"/>
      <c r="AIQ44" s="38"/>
      <c r="AIR44" s="38"/>
      <c r="AIS44" s="38"/>
      <c r="AIT44" s="38"/>
      <c r="AIU44" s="38"/>
      <c r="AIV44" s="39"/>
      <c r="AIW44" s="38"/>
      <c r="AIX44" s="38"/>
      <c r="AIY44" s="38"/>
      <c r="AIZ44" s="38"/>
      <c r="AJA44" s="38"/>
      <c r="AJB44" s="38"/>
      <c r="AJC44" s="38"/>
      <c r="AJD44" s="88"/>
      <c r="AJE44" s="30"/>
      <c r="AJF44" s="39"/>
      <c r="AJG44" s="88"/>
      <c r="AJH44" s="38"/>
      <c r="AJI44" s="38">
        <v>5250000</v>
      </c>
      <c r="AJJ44" s="38">
        <v>1237000</v>
      </c>
      <c r="AJK44" s="38">
        <v>4013000</v>
      </c>
      <c r="AJL44" s="38">
        <v>1237000</v>
      </c>
      <c r="AJM44" s="38"/>
      <c r="AJN44" s="39"/>
      <c r="AJO44" s="38">
        <v>3500000</v>
      </c>
      <c r="AJP44" s="38">
        <v>1237000</v>
      </c>
      <c r="AJQ44" s="38"/>
      <c r="AJR44" s="38">
        <v>2263000</v>
      </c>
      <c r="AJS44" s="38">
        <v>64.657139999999998</v>
      </c>
      <c r="AJT44" s="38"/>
      <c r="AJU44" s="38"/>
      <c r="AJV44" s="88">
        <v>1237000</v>
      </c>
      <c r="AJW44" s="30"/>
      <c r="AJX44" s="39">
        <v>1237000</v>
      </c>
      <c r="AJY44" s="88">
        <v>1237000</v>
      </c>
      <c r="AJZ44" s="38"/>
      <c r="AKA44" s="38"/>
      <c r="AKB44" s="38"/>
      <c r="AKC44" s="38"/>
      <c r="AKD44" s="38"/>
      <c r="AKE44" s="38"/>
      <c r="AKF44" s="39"/>
      <c r="AKG44" s="38"/>
      <c r="AKH44" s="38"/>
      <c r="AKI44" s="38"/>
      <c r="AKJ44" s="38"/>
      <c r="AKK44" s="38"/>
      <c r="AKL44" s="38"/>
      <c r="AKM44" s="38"/>
      <c r="AKN44" s="88"/>
      <c r="AKO44" s="30"/>
      <c r="AKP44" s="39"/>
      <c r="AKQ44" s="88"/>
      <c r="AKR44" s="38"/>
      <c r="AKS44" s="38"/>
      <c r="AKT44" s="38"/>
      <c r="AKU44" s="38"/>
      <c r="AKV44" s="38"/>
      <c r="AKW44" s="38"/>
      <c r="AKX44" s="39"/>
      <c r="AKY44" s="38"/>
      <c r="AKZ44" s="38"/>
      <c r="ALA44" s="38"/>
      <c r="ALB44" s="38"/>
      <c r="ALC44" s="38"/>
      <c r="ALD44" s="38"/>
      <c r="ALE44" s="38"/>
      <c r="ALF44" s="88"/>
      <c r="ALG44" s="30"/>
      <c r="ALH44" s="39"/>
      <c r="ALI44" s="88"/>
      <c r="ALJ44" s="38"/>
      <c r="ALK44" s="38"/>
      <c r="ALL44" s="38"/>
      <c r="ALM44" s="38"/>
      <c r="ALN44" s="38"/>
      <c r="ALO44" s="38"/>
      <c r="ALP44" s="39"/>
      <c r="ALQ44" s="38"/>
      <c r="ALR44" s="38"/>
      <c r="ALS44" s="38"/>
      <c r="ALT44" s="38"/>
      <c r="ALU44" s="38"/>
      <c r="ALV44" s="38"/>
      <c r="ALW44" s="38"/>
      <c r="ALX44" s="88"/>
      <c r="ALY44" s="30"/>
      <c r="ALZ44" s="39"/>
      <c r="AMA44" s="88"/>
      <c r="AMB44" s="38"/>
      <c r="AMC44" s="38"/>
      <c r="AMD44" s="38"/>
      <c r="AME44" s="38"/>
      <c r="AMF44" s="38"/>
      <c r="AMG44" s="38"/>
      <c r="AMH44" s="39"/>
      <c r="AMI44" s="38"/>
      <c r="AMJ44" s="38"/>
      <c r="AMK44" s="38"/>
      <c r="AML44" s="38"/>
      <c r="AMM44" s="38"/>
      <c r="AMN44" s="38"/>
      <c r="AMO44" s="38"/>
      <c r="AMP44" s="88"/>
      <c r="AMQ44" s="30"/>
      <c r="AMR44" s="39">
        <v>0</v>
      </c>
      <c r="AMS44" s="88"/>
      <c r="AMT44" s="38"/>
      <c r="AMU44" s="38"/>
      <c r="AMV44" s="38"/>
      <c r="AMW44" s="38"/>
      <c r="AMX44" s="38"/>
      <c r="AMY44" s="38"/>
      <c r="AMZ44" s="39"/>
      <c r="ANA44" s="38"/>
      <c r="ANB44" s="38"/>
      <c r="ANC44" s="38"/>
      <c r="AND44" s="38"/>
      <c r="ANE44" s="38"/>
      <c r="ANF44" s="38"/>
      <c r="ANG44" s="38"/>
      <c r="ANH44" s="88"/>
      <c r="ANI44" s="30"/>
      <c r="ANJ44" s="39"/>
      <c r="ANK44" s="88"/>
    </row>
    <row r="45" spans="1:1051" x14ac:dyDescent="0.25">
      <c r="A45" s="8" t="s">
        <v>89</v>
      </c>
      <c r="B45" s="9" t="s">
        <v>90</v>
      </c>
      <c r="C45" s="13" t="s">
        <v>91</v>
      </c>
      <c r="F45" s="39"/>
      <c r="G45" s="88"/>
      <c r="H45" s="38"/>
      <c r="I45" s="38">
        <v>26054700</v>
      </c>
      <c r="J45" s="38">
        <v>15857600</v>
      </c>
      <c r="K45" s="38">
        <v>10197100</v>
      </c>
      <c r="L45" s="38">
        <v>15857600</v>
      </c>
      <c r="M45" s="38"/>
      <c r="N45" s="39"/>
      <c r="O45" s="38">
        <v>26054700</v>
      </c>
      <c r="P45" s="38">
        <v>15857600</v>
      </c>
      <c r="Q45" s="38"/>
      <c r="R45" s="38">
        <v>10197100</v>
      </c>
      <c r="S45" s="38">
        <v>39.137279999999997</v>
      </c>
      <c r="T45" s="38"/>
      <c r="U45" s="38"/>
      <c r="V45" s="88">
        <v>15857600</v>
      </c>
      <c r="W45" s="30"/>
      <c r="X45" s="39">
        <v>15857600</v>
      </c>
      <c r="Y45" s="88">
        <v>15857600</v>
      </c>
      <c r="Z45" s="38"/>
      <c r="AA45" s="38">
        <v>19724500</v>
      </c>
      <c r="AB45" s="38">
        <v>9168300</v>
      </c>
      <c r="AC45" s="38">
        <v>10556200</v>
      </c>
      <c r="AD45" s="38">
        <v>9168300</v>
      </c>
      <c r="AE45" s="38"/>
      <c r="AF45" s="39"/>
      <c r="AG45" s="38">
        <v>12124500</v>
      </c>
      <c r="AH45" s="38">
        <v>9168300</v>
      </c>
      <c r="AI45" s="38"/>
      <c r="AJ45" s="38">
        <v>2956200</v>
      </c>
      <c r="AK45" s="38">
        <v>24.38204</v>
      </c>
      <c r="AL45" s="38"/>
      <c r="AM45" s="38"/>
      <c r="AN45" s="88">
        <v>9168300</v>
      </c>
      <c r="AO45" s="30"/>
      <c r="AP45" s="39">
        <v>9168300</v>
      </c>
      <c r="AQ45" s="88">
        <v>9168300</v>
      </c>
      <c r="AR45" s="38"/>
      <c r="AS45" s="38">
        <v>33902900</v>
      </c>
      <c r="AT45" s="38">
        <v>22462400</v>
      </c>
      <c r="AU45" s="38">
        <v>11440500</v>
      </c>
      <c r="AV45" s="38">
        <v>22462400</v>
      </c>
      <c r="AW45" s="38"/>
      <c r="AX45" s="39"/>
      <c r="AY45" s="38">
        <v>33902900</v>
      </c>
      <c r="AZ45" s="38">
        <v>22462400</v>
      </c>
      <c r="BA45" s="38"/>
      <c r="BB45" s="38">
        <v>11440500</v>
      </c>
      <c r="BC45" s="38">
        <v>33.744900000000001</v>
      </c>
      <c r="BD45" s="38"/>
      <c r="BE45" s="38"/>
      <c r="BF45" s="88">
        <v>22462400</v>
      </c>
      <c r="BG45" s="30"/>
      <c r="BH45" s="39">
        <v>22462400</v>
      </c>
      <c r="BI45" s="88">
        <v>22462400</v>
      </c>
      <c r="BJ45" s="38"/>
      <c r="BK45" s="38">
        <v>476652700</v>
      </c>
      <c r="BL45" s="38">
        <v>396350000</v>
      </c>
      <c r="BM45" s="38">
        <v>80302700</v>
      </c>
      <c r="BN45" s="38">
        <v>396350000</v>
      </c>
      <c r="BO45" s="38"/>
      <c r="BP45" s="39"/>
      <c r="BQ45" s="38">
        <v>476652700</v>
      </c>
      <c r="BR45" s="38">
        <v>396350000</v>
      </c>
      <c r="BS45" s="38"/>
      <c r="BT45" s="38">
        <v>80302700</v>
      </c>
      <c r="BU45" s="38">
        <v>16.84721</v>
      </c>
      <c r="BV45" s="38"/>
      <c r="BW45" s="38"/>
      <c r="BX45" s="88">
        <v>396350000</v>
      </c>
      <c r="BY45" s="30"/>
      <c r="BZ45" s="39">
        <v>396350000</v>
      </c>
      <c r="CA45" s="88">
        <v>396350000</v>
      </c>
      <c r="CB45" s="38"/>
      <c r="CC45" s="38"/>
      <c r="CD45" s="38"/>
      <c r="CE45" s="38"/>
      <c r="CF45" s="38"/>
      <c r="CG45" s="38"/>
      <c r="CH45" s="39"/>
      <c r="CI45" s="38"/>
      <c r="CJ45" s="38"/>
      <c r="CK45" s="38"/>
      <c r="CL45" s="38"/>
      <c r="CM45" s="38"/>
      <c r="CN45" s="38"/>
      <c r="CO45" s="38"/>
      <c r="CP45" s="88"/>
      <c r="CQ45" s="30"/>
      <c r="CR45" s="39"/>
      <c r="CS45" s="88"/>
      <c r="CT45" s="38"/>
      <c r="CU45" s="38">
        <v>1273800</v>
      </c>
      <c r="CV45" s="38">
        <v>728800</v>
      </c>
      <c r="CW45" s="38">
        <v>545000</v>
      </c>
      <c r="CX45" s="38">
        <v>728800</v>
      </c>
      <c r="CY45" s="38"/>
      <c r="CZ45" s="39"/>
      <c r="DA45" s="38">
        <v>1178548</v>
      </c>
      <c r="DB45" s="38">
        <v>728800</v>
      </c>
      <c r="DC45" s="38"/>
      <c r="DD45" s="38">
        <v>449748</v>
      </c>
      <c r="DE45" s="38">
        <v>38.161189999999998</v>
      </c>
      <c r="DF45" s="38"/>
      <c r="DG45" s="38"/>
      <c r="DH45" s="88">
        <v>728800</v>
      </c>
      <c r="DI45" s="30"/>
      <c r="DJ45" s="39">
        <v>728800</v>
      </c>
      <c r="DK45" s="88">
        <v>728800</v>
      </c>
      <c r="DL45" s="38"/>
      <c r="DM45" s="38">
        <v>4394000</v>
      </c>
      <c r="DN45" s="38">
        <v>4174000</v>
      </c>
      <c r="DO45" s="38">
        <v>220000</v>
      </c>
      <c r="DP45" s="38">
        <v>4174000</v>
      </c>
      <c r="DQ45" s="38"/>
      <c r="DR45" s="39"/>
      <c r="DS45" s="38">
        <v>4394000</v>
      </c>
      <c r="DT45" s="38">
        <v>4174000</v>
      </c>
      <c r="DU45" s="38"/>
      <c r="DV45" s="38">
        <v>220000</v>
      </c>
      <c r="DW45" s="38">
        <v>5.0068299999999999</v>
      </c>
      <c r="DX45" s="38"/>
      <c r="DY45" s="38"/>
      <c r="DZ45" s="88">
        <v>4174000</v>
      </c>
      <c r="EA45" s="30"/>
      <c r="EB45" s="39">
        <v>4174000</v>
      </c>
      <c r="EC45" s="88">
        <v>4174000</v>
      </c>
      <c r="ED45" s="38"/>
      <c r="EE45" s="38">
        <v>772700</v>
      </c>
      <c r="EF45" s="38">
        <v>608800</v>
      </c>
      <c r="EG45" s="38">
        <v>163900</v>
      </c>
      <c r="EH45" s="38">
        <v>608800</v>
      </c>
      <c r="EI45" s="38"/>
      <c r="EJ45" s="39"/>
      <c r="EK45" s="38">
        <v>772700</v>
      </c>
      <c r="EL45" s="38">
        <v>608800</v>
      </c>
      <c r="EM45" s="38"/>
      <c r="EN45" s="38">
        <v>163900</v>
      </c>
      <c r="EO45" s="38">
        <v>21.21134</v>
      </c>
      <c r="EP45" s="38"/>
      <c r="EQ45" s="38"/>
      <c r="ER45" s="88">
        <v>608800</v>
      </c>
      <c r="ES45" s="30"/>
      <c r="ET45" s="39">
        <v>608800</v>
      </c>
      <c r="EU45" s="88">
        <v>608800</v>
      </c>
      <c r="EV45" s="38"/>
      <c r="EW45" s="38">
        <v>8489900</v>
      </c>
      <c r="EX45" s="38">
        <v>8065400</v>
      </c>
      <c r="EY45" s="38">
        <v>424500</v>
      </c>
      <c r="EZ45" s="38">
        <v>8065400</v>
      </c>
      <c r="FA45" s="38"/>
      <c r="FB45" s="39"/>
      <c r="FC45" s="38">
        <v>8489900</v>
      </c>
      <c r="FD45" s="38">
        <v>8065400</v>
      </c>
      <c r="FE45" s="38"/>
      <c r="FF45" s="38">
        <v>424500</v>
      </c>
      <c r="FG45" s="38">
        <v>5.0000600000000004</v>
      </c>
      <c r="FH45" s="38"/>
      <c r="FI45" s="38"/>
      <c r="FJ45" s="88">
        <v>8065400</v>
      </c>
      <c r="FK45" s="30"/>
      <c r="FL45" s="39">
        <v>8065400</v>
      </c>
      <c r="FM45" s="88">
        <v>8065400</v>
      </c>
      <c r="FN45" s="38"/>
      <c r="FO45" s="38"/>
      <c r="FP45" s="38"/>
      <c r="FQ45" s="38"/>
      <c r="FR45" s="38"/>
      <c r="FS45" s="38"/>
      <c r="FT45" s="39"/>
      <c r="FU45" s="38"/>
      <c r="FV45" s="38"/>
      <c r="FW45" s="38"/>
      <c r="FX45" s="38"/>
      <c r="FY45" s="38"/>
      <c r="FZ45" s="38"/>
      <c r="GA45" s="38"/>
      <c r="GB45" s="88"/>
      <c r="GC45" s="30"/>
      <c r="GD45" s="39"/>
      <c r="GE45" s="88"/>
      <c r="GF45" s="38"/>
      <c r="GG45" s="38"/>
      <c r="GH45" s="38"/>
      <c r="GI45" s="38"/>
      <c r="GJ45" s="38"/>
      <c r="GK45" s="38"/>
      <c r="GL45" s="39"/>
      <c r="GM45" s="38"/>
      <c r="GN45" s="38"/>
      <c r="GO45" s="38"/>
      <c r="GP45" s="38"/>
      <c r="GQ45" s="38"/>
      <c r="GR45" s="38"/>
      <c r="GS45" s="38"/>
      <c r="GT45" s="88"/>
      <c r="GU45" s="30"/>
      <c r="GV45" s="39"/>
      <c r="GW45" s="88"/>
      <c r="GX45" s="38"/>
      <c r="GY45" s="38">
        <v>9358700</v>
      </c>
      <c r="GZ45" s="38">
        <v>1048700</v>
      </c>
      <c r="HA45" s="38">
        <v>8310000</v>
      </c>
      <c r="HB45" s="38">
        <v>1048700</v>
      </c>
      <c r="HC45" s="38"/>
      <c r="HD45" s="39"/>
      <c r="HE45" s="38">
        <v>9358700</v>
      </c>
      <c r="HF45" s="38">
        <v>1048700</v>
      </c>
      <c r="HG45" s="38"/>
      <c r="HH45" s="38">
        <v>8310000</v>
      </c>
      <c r="HI45" s="38">
        <v>88.794380000000004</v>
      </c>
      <c r="HJ45" s="38"/>
      <c r="HK45" s="38"/>
      <c r="HL45" s="88">
        <v>1048700</v>
      </c>
      <c r="HM45" s="30"/>
      <c r="HN45" s="39">
        <v>1048700</v>
      </c>
      <c r="HO45" s="88">
        <v>1048700</v>
      </c>
      <c r="HP45" s="38"/>
      <c r="HQ45" s="38"/>
      <c r="HR45" s="38"/>
      <c r="HS45" s="38"/>
      <c r="HT45" s="38"/>
      <c r="HU45" s="38"/>
      <c r="HV45" s="39"/>
      <c r="HW45" s="38"/>
      <c r="HX45" s="38"/>
      <c r="HY45" s="38"/>
      <c r="HZ45" s="38"/>
      <c r="IA45" s="38"/>
      <c r="IB45" s="38"/>
      <c r="IC45" s="38"/>
      <c r="ID45" s="88"/>
      <c r="IE45" s="30"/>
      <c r="IF45" s="39"/>
      <c r="IG45" s="88"/>
      <c r="IH45" s="38"/>
      <c r="II45" s="38">
        <v>1436400</v>
      </c>
      <c r="IJ45" s="38">
        <v>1108400</v>
      </c>
      <c r="IK45" s="38">
        <v>328000</v>
      </c>
      <c r="IL45" s="38">
        <v>1108400</v>
      </c>
      <c r="IM45" s="38"/>
      <c r="IN45" s="39"/>
      <c r="IO45" s="38">
        <v>1436400</v>
      </c>
      <c r="IP45" s="38">
        <v>1108400</v>
      </c>
      <c r="IQ45" s="38"/>
      <c r="IR45" s="38">
        <v>328000</v>
      </c>
      <c r="IS45" s="38">
        <v>22.834859999999999</v>
      </c>
      <c r="IT45" s="38"/>
      <c r="IU45" s="38"/>
      <c r="IV45" s="88">
        <v>1108400</v>
      </c>
      <c r="IW45" s="30"/>
      <c r="IX45" s="39">
        <v>1108400</v>
      </c>
      <c r="IY45" s="88">
        <v>1108400</v>
      </c>
      <c r="IZ45" s="38"/>
      <c r="JA45" s="38">
        <v>9033100</v>
      </c>
      <c r="JB45" s="38">
        <v>6033100</v>
      </c>
      <c r="JC45" s="38">
        <v>3000000</v>
      </c>
      <c r="JD45" s="38">
        <v>6033100</v>
      </c>
      <c r="JE45" s="38"/>
      <c r="JF45" s="39"/>
      <c r="JG45" s="38">
        <v>8968200</v>
      </c>
      <c r="JH45" s="38">
        <v>6033100</v>
      </c>
      <c r="JI45" s="38"/>
      <c r="JJ45" s="38">
        <v>2935100</v>
      </c>
      <c r="JK45" s="38">
        <v>32.72786</v>
      </c>
      <c r="JL45" s="38"/>
      <c r="JM45" s="38"/>
      <c r="JN45" s="88">
        <v>6033100</v>
      </c>
      <c r="JO45" s="30"/>
      <c r="JP45" s="39">
        <v>6033100</v>
      </c>
      <c r="JQ45" s="88">
        <v>6033100</v>
      </c>
      <c r="JR45" s="38"/>
      <c r="JS45" s="38">
        <v>56283500</v>
      </c>
      <c r="JT45" s="38">
        <v>42918500</v>
      </c>
      <c r="JU45" s="38">
        <v>13365000</v>
      </c>
      <c r="JV45" s="38">
        <v>42918500</v>
      </c>
      <c r="JW45" s="38"/>
      <c r="JX45" s="39"/>
      <c r="JY45" s="38">
        <v>56283500</v>
      </c>
      <c r="JZ45" s="38">
        <v>42918500</v>
      </c>
      <c r="KA45" s="38"/>
      <c r="KB45" s="38">
        <v>13365000</v>
      </c>
      <c r="KC45" s="38">
        <v>23.74586</v>
      </c>
      <c r="KD45" s="38"/>
      <c r="KE45" s="38"/>
      <c r="KF45" s="88">
        <v>42918500</v>
      </c>
      <c r="KG45" s="30"/>
      <c r="KH45" s="39">
        <v>42918500</v>
      </c>
      <c r="KI45" s="88">
        <v>42918500</v>
      </c>
      <c r="KJ45" s="38"/>
      <c r="KK45" s="38"/>
      <c r="KL45" s="38"/>
      <c r="KM45" s="38"/>
      <c r="KN45" s="38"/>
      <c r="KO45" s="38"/>
      <c r="KP45" s="39"/>
      <c r="KQ45" s="38"/>
      <c r="KR45" s="38"/>
      <c r="KS45" s="38"/>
      <c r="KT45" s="38"/>
      <c r="KU45" s="38"/>
      <c r="KV45" s="38"/>
      <c r="KW45" s="38"/>
      <c r="KX45" s="88"/>
      <c r="KY45" s="30"/>
      <c r="KZ45" s="39"/>
      <c r="LA45" s="88"/>
      <c r="LB45" s="38"/>
      <c r="LC45" s="38"/>
      <c r="LD45" s="38"/>
      <c r="LE45" s="38"/>
      <c r="LF45" s="38"/>
      <c r="LG45" s="38"/>
      <c r="LH45" s="39"/>
      <c r="LI45" s="38"/>
      <c r="LJ45" s="38"/>
      <c r="LK45" s="38"/>
      <c r="LL45" s="38"/>
      <c r="LM45" s="38"/>
      <c r="LN45" s="38"/>
      <c r="LO45" s="38"/>
      <c r="LP45" s="88"/>
      <c r="LQ45" s="30"/>
      <c r="LR45" s="39"/>
      <c r="LS45" s="88"/>
      <c r="LT45" s="38"/>
      <c r="LU45" s="38"/>
      <c r="LV45" s="38"/>
      <c r="LW45" s="38"/>
      <c r="LX45" s="38"/>
      <c r="LY45" s="38"/>
      <c r="LZ45" s="39"/>
      <c r="MA45" s="38"/>
      <c r="MB45" s="38"/>
      <c r="MC45" s="38"/>
      <c r="MD45" s="38"/>
      <c r="ME45" s="38"/>
      <c r="MF45" s="38"/>
      <c r="MG45" s="38"/>
      <c r="MH45" s="88"/>
      <c r="MI45" s="30"/>
      <c r="MJ45" s="39"/>
      <c r="MK45" s="88"/>
      <c r="ML45" s="38"/>
      <c r="MM45" s="38">
        <v>4729200</v>
      </c>
      <c r="MN45" s="38">
        <v>1406800</v>
      </c>
      <c r="MO45" s="38">
        <v>3322400</v>
      </c>
      <c r="MP45" s="38">
        <v>1406800</v>
      </c>
      <c r="MQ45" s="38"/>
      <c r="MR45" s="39"/>
      <c r="MS45" s="38">
        <v>4717828</v>
      </c>
      <c r="MT45" s="38">
        <v>1406800</v>
      </c>
      <c r="MU45" s="38"/>
      <c r="MV45" s="38">
        <v>3311028</v>
      </c>
      <c r="MW45" s="38">
        <v>70.181190000000001</v>
      </c>
      <c r="MX45" s="38"/>
      <c r="MY45" s="38"/>
      <c r="MZ45" s="88">
        <v>1406800</v>
      </c>
      <c r="NA45" s="30"/>
      <c r="NB45" s="39">
        <v>1406800</v>
      </c>
      <c r="NC45" s="88">
        <v>1406800</v>
      </c>
      <c r="ND45" s="38"/>
      <c r="NE45" s="38"/>
      <c r="NF45" s="38"/>
      <c r="NG45" s="38"/>
      <c r="NH45" s="38"/>
      <c r="NI45" s="38"/>
      <c r="NJ45" s="39"/>
      <c r="NK45" s="38"/>
      <c r="NL45" s="38"/>
      <c r="NM45" s="38"/>
      <c r="NN45" s="38"/>
      <c r="NO45" s="38"/>
      <c r="NP45" s="38"/>
      <c r="NQ45" s="38"/>
      <c r="NR45" s="88"/>
      <c r="NS45" s="30"/>
      <c r="NT45" s="39"/>
      <c r="NU45" s="88"/>
      <c r="NV45" s="38"/>
      <c r="NW45" s="38"/>
      <c r="NX45" s="38"/>
      <c r="NY45" s="38"/>
      <c r="NZ45" s="38"/>
      <c r="OA45" s="38"/>
      <c r="OB45" s="39"/>
      <c r="OC45" s="38"/>
      <c r="OD45" s="38"/>
      <c r="OE45" s="38"/>
      <c r="OF45" s="38"/>
      <c r="OG45" s="38"/>
      <c r="OH45" s="38"/>
      <c r="OI45" s="38"/>
      <c r="OJ45" s="88"/>
      <c r="OK45" s="30"/>
      <c r="OL45" s="39"/>
      <c r="OM45" s="88"/>
      <c r="ON45" s="38"/>
      <c r="OO45" s="38">
        <v>17510700</v>
      </c>
      <c r="OP45" s="38">
        <v>13517700</v>
      </c>
      <c r="OQ45" s="38">
        <v>3993000</v>
      </c>
      <c r="OR45" s="38">
        <v>13517700</v>
      </c>
      <c r="OS45" s="38"/>
      <c r="OT45" s="39"/>
      <c r="OU45" s="38">
        <v>17510700</v>
      </c>
      <c r="OV45" s="38">
        <v>13517700</v>
      </c>
      <c r="OW45" s="38"/>
      <c r="OX45" s="38">
        <v>3993000</v>
      </c>
      <c r="OY45" s="38">
        <v>22.8032</v>
      </c>
      <c r="OZ45" s="38"/>
      <c r="PA45" s="38"/>
      <c r="PB45" s="88">
        <v>13517700</v>
      </c>
      <c r="PC45" s="30"/>
      <c r="PD45" s="39">
        <v>13517700</v>
      </c>
      <c r="PE45" s="88">
        <v>13517700</v>
      </c>
      <c r="PF45" s="38"/>
      <c r="PG45" s="38"/>
      <c r="PH45" s="38"/>
      <c r="PI45" s="38"/>
      <c r="PJ45" s="38"/>
      <c r="PK45" s="38"/>
      <c r="PL45" s="39"/>
      <c r="PM45" s="38"/>
      <c r="PN45" s="38"/>
      <c r="PO45" s="38"/>
      <c r="PP45" s="38"/>
      <c r="PQ45" s="38"/>
      <c r="PR45" s="38"/>
      <c r="PS45" s="38"/>
      <c r="PT45" s="88"/>
      <c r="PU45" s="30"/>
      <c r="PV45" s="39"/>
      <c r="PW45" s="88"/>
      <c r="PX45" s="38"/>
      <c r="PY45" s="38"/>
      <c r="PZ45" s="38"/>
      <c r="QA45" s="38"/>
      <c r="QB45" s="38"/>
      <c r="QC45" s="38"/>
      <c r="QD45" s="39"/>
      <c r="QE45" s="38"/>
      <c r="QF45" s="38"/>
      <c r="QG45" s="38"/>
      <c r="QH45" s="38"/>
      <c r="QI45" s="38"/>
      <c r="QJ45" s="38"/>
      <c r="QK45" s="38"/>
      <c r="QL45" s="88"/>
      <c r="QM45" s="30"/>
      <c r="QN45" s="39"/>
      <c r="QO45" s="88"/>
      <c r="QP45" s="38"/>
      <c r="QQ45" s="38">
        <v>58689100</v>
      </c>
      <c r="QR45" s="38">
        <v>39757100</v>
      </c>
      <c r="QS45" s="38">
        <v>18932000</v>
      </c>
      <c r="QT45" s="38">
        <v>39757100</v>
      </c>
      <c r="QU45" s="38"/>
      <c r="QV45" s="39"/>
      <c r="QW45" s="38">
        <v>58689100</v>
      </c>
      <c r="QX45" s="38">
        <v>39757100</v>
      </c>
      <c r="QY45" s="38"/>
      <c r="QZ45" s="38">
        <v>18932000</v>
      </c>
      <c r="RA45" s="38">
        <v>32.258119999999998</v>
      </c>
      <c r="RB45" s="38"/>
      <c r="RC45" s="38"/>
      <c r="RD45" s="88">
        <v>39757100</v>
      </c>
      <c r="RE45" s="30"/>
      <c r="RF45" s="39">
        <v>39757100</v>
      </c>
      <c r="RG45" s="88">
        <v>39757100</v>
      </c>
      <c r="RH45" s="38"/>
      <c r="RI45" s="38">
        <v>7861400</v>
      </c>
      <c r="RJ45" s="38">
        <v>7761400</v>
      </c>
      <c r="RK45" s="38">
        <v>100000</v>
      </c>
      <c r="RL45" s="38"/>
      <c r="RM45" s="38"/>
      <c r="RN45" s="39"/>
      <c r="RO45" s="38"/>
      <c r="RP45" s="38"/>
      <c r="RQ45" s="38"/>
      <c r="RR45" s="38"/>
      <c r="RS45" s="38"/>
      <c r="RT45" s="38"/>
      <c r="RU45" s="38"/>
      <c r="RV45" s="88"/>
      <c r="RW45" s="30"/>
      <c r="RX45" s="39">
        <v>7761400</v>
      </c>
      <c r="RY45" s="88">
        <v>7761400</v>
      </c>
      <c r="RZ45" s="38"/>
      <c r="SA45" s="38">
        <v>3770100</v>
      </c>
      <c r="SB45" s="38">
        <v>3470100</v>
      </c>
      <c r="SC45" s="38">
        <v>300000</v>
      </c>
      <c r="SD45" s="38">
        <v>3470100</v>
      </c>
      <c r="SE45" s="38"/>
      <c r="SF45" s="39"/>
      <c r="SG45" s="38">
        <v>3736980</v>
      </c>
      <c r="SH45" s="38">
        <v>3470100</v>
      </c>
      <c r="SI45" s="38"/>
      <c r="SJ45" s="38">
        <v>266880</v>
      </c>
      <c r="SK45" s="38">
        <v>7.1416000000000004</v>
      </c>
      <c r="SL45" s="38"/>
      <c r="SM45" s="38"/>
      <c r="SN45" s="88">
        <v>3470100</v>
      </c>
      <c r="SO45" s="30"/>
      <c r="SP45" s="39">
        <v>3470100</v>
      </c>
      <c r="SQ45" s="88">
        <v>3470100</v>
      </c>
      <c r="SR45" s="38"/>
      <c r="SS45" s="38">
        <v>12731000</v>
      </c>
      <c r="ST45" s="38">
        <v>10356000</v>
      </c>
      <c r="SU45" s="38">
        <v>2375000</v>
      </c>
      <c r="SV45" s="38">
        <v>10356000</v>
      </c>
      <c r="SW45" s="38"/>
      <c r="SX45" s="39"/>
      <c r="SY45" s="38">
        <v>12731000</v>
      </c>
      <c r="SZ45" s="38">
        <v>10356000</v>
      </c>
      <c r="TA45" s="38"/>
      <c r="TB45" s="38">
        <v>2375000</v>
      </c>
      <c r="TC45" s="38">
        <v>18.655249999999999</v>
      </c>
      <c r="TD45" s="38"/>
      <c r="TE45" s="38"/>
      <c r="TF45" s="88">
        <v>10356000</v>
      </c>
      <c r="TG45" s="30"/>
      <c r="TH45" s="39">
        <v>10356000</v>
      </c>
      <c r="TI45" s="88">
        <v>10356000</v>
      </c>
      <c r="TJ45" s="38"/>
      <c r="TK45" s="38"/>
      <c r="TL45" s="38"/>
      <c r="TM45" s="38"/>
      <c r="TN45" s="38"/>
      <c r="TO45" s="38"/>
      <c r="TP45" s="39"/>
      <c r="TQ45" s="38"/>
      <c r="TR45" s="38"/>
      <c r="TS45" s="38"/>
      <c r="TT45" s="38"/>
      <c r="TU45" s="38"/>
      <c r="TV45" s="38"/>
      <c r="TW45" s="38"/>
      <c r="TX45" s="88"/>
      <c r="TY45" s="30"/>
      <c r="TZ45" s="39"/>
      <c r="UA45" s="88"/>
      <c r="UB45" s="38"/>
      <c r="UC45" s="38"/>
      <c r="UD45" s="38"/>
      <c r="UE45" s="38"/>
      <c r="UF45" s="38"/>
      <c r="UG45" s="38"/>
      <c r="UH45" s="39"/>
      <c r="UI45" s="38"/>
      <c r="UJ45" s="38"/>
      <c r="UK45" s="38"/>
      <c r="UL45" s="38"/>
      <c r="UM45" s="38"/>
      <c r="UN45" s="38"/>
      <c r="UO45" s="38"/>
      <c r="UP45" s="88"/>
      <c r="UQ45" s="30"/>
      <c r="UR45" s="39"/>
      <c r="US45" s="88"/>
      <c r="UT45" s="38"/>
      <c r="UU45" s="38"/>
      <c r="UV45" s="38"/>
      <c r="UW45" s="38"/>
      <c r="UX45" s="38"/>
      <c r="UY45" s="38"/>
      <c r="UZ45" s="39"/>
      <c r="VA45" s="38"/>
      <c r="VB45" s="38"/>
      <c r="VC45" s="38"/>
      <c r="VD45" s="38"/>
      <c r="VE45" s="38"/>
      <c r="VF45" s="38"/>
      <c r="VG45" s="38"/>
      <c r="VH45" s="88"/>
      <c r="VI45" s="30"/>
      <c r="VJ45" s="39"/>
      <c r="VK45" s="88"/>
      <c r="VL45" s="38"/>
      <c r="VM45" s="38"/>
      <c r="VN45" s="38"/>
      <c r="VO45" s="38"/>
      <c r="VP45" s="38"/>
      <c r="VQ45" s="38"/>
      <c r="VR45" s="39"/>
      <c r="VS45" s="38"/>
      <c r="VT45" s="38"/>
      <c r="VU45" s="38"/>
      <c r="VV45" s="38"/>
      <c r="VW45" s="38"/>
      <c r="VX45" s="38"/>
      <c r="VY45" s="38"/>
      <c r="VZ45" s="88"/>
      <c r="WA45" s="30"/>
      <c r="WB45" s="39"/>
      <c r="WC45" s="88"/>
      <c r="WD45" s="38"/>
      <c r="WE45" s="38"/>
      <c r="WF45" s="38"/>
      <c r="WG45" s="38"/>
      <c r="WH45" s="38"/>
      <c r="WI45" s="38"/>
      <c r="WJ45" s="39"/>
      <c r="WK45" s="38"/>
      <c r="WL45" s="38"/>
      <c r="WM45" s="38"/>
      <c r="WN45" s="38"/>
      <c r="WO45" s="38"/>
      <c r="WP45" s="38"/>
      <c r="WQ45" s="38"/>
      <c r="WR45" s="88"/>
      <c r="WS45" s="30"/>
      <c r="WT45" s="39"/>
      <c r="WU45" s="88"/>
      <c r="WV45" s="38"/>
      <c r="WW45" s="38"/>
      <c r="WX45" s="38"/>
      <c r="WY45" s="38"/>
      <c r="WZ45" s="38"/>
      <c r="XA45" s="38"/>
      <c r="XB45" s="39"/>
      <c r="XC45" s="38"/>
      <c r="XD45" s="38"/>
      <c r="XE45" s="38"/>
      <c r="XF45" s="38"/>
      <c r="XG45" s="38"/>
      <c r="XH45" s="38"/>
      <c r="XI45" s="38"/>
      <c r="XJ45" s="88"/>
      <c r="XK45" s="30"/>
      <c r="XL45" s="39"/>
      <c r="XM45" s="88"/>
      <c r="XN45" s="38"/>
      <c r="XO45" s="38"/>
      <c r="XP45" s="38"/>
      <c r="XQ45" s="38"/>
      <c r="XR45" s="38"/>
      <c r="XS45" s="38"/>
      <c r="XT45" s="39"/>
      <c r="XU45" s="38"/>
      <c r="XV45" s="38"/>
      <c r="XW45" s="38"/>
      <c r="XX45" s="38"/>
      <c r="XY45" s="38"/>
      <c r="XZ45" s="38"/>
      <c r="YA45" s="38"/>
      <c r="YB45" s="88"/>
      <c r="YC45" s="30"/>
      <c r="YD45" s="39"/>
      <c r="YE45" s="88"/>
      <c r="YF45" s="38"/>
      <c r="YG45" s="38"/>
      <c r="YH45" s="38"/>
      <c r="YI45" s="38"/>
      <c r="YJ45" s="38"/>
      <c r="YK45" s="38"/>
      <c r="YL45" s="39"/>
      <c r="YM45" s="38"/>
      <c r="YN45" s="38"/>
      <c r="YO45" s="38"/>
      <c r="YP45" s="38"/>
      <c r="YQ45" s="38"/>
      <c r="YR45" s="38"/>
      <c r="YS45" s="38"/>
      <c r="YT45" s="88"/>
      <c r="YU45" s="30"/>
      <c r="YV45" s="39"/>
      <c r="YW45" s="88"/>
      <c r="YX45" s="38"/>
      <c r="YY45" s="38">
        <v>41538000</v>
      </c>
      <c r="YZ45" s="38">
        <v>31238000</v>
      </c>
      <c r="ZA45" s="38">
        <v>10300000</v>
      </c>
      <c r="ZB45" s="38">
        <v>9905000</v>
      </c>
      <c r="ZC45" s="38"/>
      <c r="ZD45" s="39"/>
      <c r="ZE45" s="38">
        <v>13205000</v>
      </c>
      <c r="ZF45" s="38">
        <v>9905000</v>
      </c>
      <c r="ZG45" s="38"/>
      <c r="ZH45" s="38">
        <v>3300000</v>
      </c>
      <c r="ZI45" s="38">
        <v>24.99053</v>
      </c>
      <c r="ZJ45" s="38"/>
      <c r="ZK45" s="38"/>
      <c r="ZL45" s="88">
        <v>9905000</v>
      </c>
      <c r="ZM45" s="30"/>
      <c r="ZN45" s="39">
        <v>31238000</v>
      </c>
      <c r="ZO45" s="88">
        <v>31238000</v>
      </c>
      <c r="ZP45" s="38"/>
      <c r="ZQ45" s="38">
        <v>75739200</v>
      </c>
      <c r="ZR45" s="38">
        <v>39286200</v>
      </c>
      <c r="ZS45" s="38">
        <v>36453000</v>
      </c>
      <c r="ZT45" s="38">
        <v>39286200</v>
      </c>
      <c r="ZU45" s="38"/>
      <c r="ZV45" s="39"/>
      <c r="ZW45" s="38">
        <v>75739200</v>
      </c>
      <c r="ZX45" s="38">
        <v>39286200</v>
      </c>
      <c r="ZY45" s="38"/>
      <c r="ZZ45" s="38">
        <v>36453000</v>
      </c>
      <c r="AAA45" s="38">
        <v>48.129629999999999</v>
      </c>
      <c r="AAB45" s="38"/>
      <c r="AAC45" s="38"/>
      <c r="AAD45" s="88">
        <v>39286200</v>
      </c>
      <c r="AAE45" s="30"/>
      <c r="AAF45" s="39">
        <v>39286200</v>
      </c>
      <c r="AAG45" s="88">
        <v>39286200</v>
      </c>
      <c r="AAH45" s="38"/>
      <c r="AAI45" s="38"/>
      <c r="AAJ45" s="38"/>
      <c r="AAK45" s="38"/>
      <c r="AAL45" s="38"/>
      <c r="AAM45" s="38"/>
      <c r="AAN45" s="39"/>
      <c r="AAO45" s="38"/>
      <c r="AAP45" s="38"/>
      <c r="AAQ45" s="38"/>
      <c r="AAR45" s="38"/>
      <c r="AAS45" s="38"/>
      <c r="AAT45" s="38"/>
      <c r="AAU45" s="38"/>
      <c r="AAV45" s="88"/>
      <c r="AAW45" s="30"/>
      <c r="AAX45" s="39"/>
      <c r="AAY45" s="88"/>
      <c r="AAZ45" s="38"/>
      <c r="ABA45" s="38">
        <v>10426000</v>
      </c>
      <c r="ABB45" s="38">
        <v>7298000</v>
      </c>
      <c r="ABC45" s="38">
        <v>3128000</v>
      </c>
      <c r="ABD45" s="38">
        <v>7298000</v>
      </c>
      <c r="ABE45" s="38"/>
      <c r="ABF45" s="39"/>
      <c r="ABG45" s="38">
        <v>10426000</v>
      </c>
      <c r="ABH45" s="38">
        <v>7298000</v>
      </c>
      <c r="ABI45" s="38"/>
      <c r="ABJ45" s="38">
        <v>3128000</v>
      </c>
      <c r="ABK45" s="38">
        <v>30.001919999999998</v>
      </c>
      <c r="ABL45" s="38"/>
      <c r="ABM45" s="38"/>
      <c r="ABN45" s="88">
        <v>7298000</v>
      </c>
      <c r="ABO45" s="30"/>
      <c r="ABP45" s="39">
        <v>7298000</v>
      </c>
      <c r="ABQ45" s="88">
        <v>7298000</v>
      </c>
      <c r="ABR45" s="38"/>
      <c r="ABS45" s="38"/>
      <c r="ABT45" s="38"/>
      <c r="ABU45" s="38"/>
      <c r="ABV45" s="38"/>
      <c r="ABW45" s="38"/>
      <c r="ABX45" s="39"/>
      <c r="ABY45" s="38"/>
      <c r="ABZ45" s="38"/>
      <c r="ACA45" s="38"/>
      <c r="ACB45" s="38"/>
      <c r="ACC45" s="38"/>
      <c r="ACD45" s="38"/>
      <c r="ACE45" s="38"/>
      <c r="ACF45" s="88"/>
      <c r="ACG45" s="30"/>
      <c r="ACH45" s="39"/>
      <c r="ACI45" s="88"/>
      <c r="ACJ45" s="38"/>
      <c r="ACK45" s="38"/>
      <c r="ACL45" s="38"/>
      <c r="ACM45" s="38"/>
      <c r="ACN45" s="38"/>
      <c r="ACO45" s="38"/>
      <c r="ACP45" s="39"/>
      <c r="ACQ45" s="38"/>
      <c r="ACR45" s="38"/>
      <c r="ACS45" s="38"/>
      <c r="ACT45" s="38"/>
      <c r="ACU45" s="38"/>
      <c r="ACV45" s="38"/>
      <c r="ACW45" s="38"/>
      <c r="ACX45" s="88"/>
      <c r="ACY45" s="30"/>
      <c r="ACZ45" s="39"/>
      <c r="ADA45" s="88"/>
      <c r="ADB45" s="38"/>
      <c r="ADC45" s="38"/>
      <c r="ADD45" s="38"/>
      <c r="ADE45" s="38"/>
      <c r="ADF45" s="38"/>
      <c r="ADG45" s="38"/>
      <c r="ADH45" s="39"/>
      <c r="ADI45" s="38"/>
      <c r="ADJ45" s="38"/>
      <c r="ADK45" s="38"/>
      <c r="ADL45" s="38"/>
      <c r="ADM45" s="38"/>
      <c r="ADN45" s="38"/>
      <c r="ADO45" s="38"/>
      <c r="ADP45" s="88"/>
      <c r="ADQ45" s="30"/>
      <c r="ADR45" s="39"/>
      <c r="ADS45" s="88"/>
      <c r="ADT45" s="38"/>
      <c r="ADU45" s="38"/>
      <c r="ADV45" s="38"/>
      <c r="ADW45" s="38"/>
      <c r="ADX45" s="38"/>
      <c r="ADY45" s="38"/>
      <c r="ADZ45" s="39"/>
      <c r="AEA45" s="38"/>
      <c r="AEB45" s="38"/>
      <c r="AEC45" s="38"/>
      <c r="AED45" s="38"/>
      <c r="AEE45" s="38"/>
      <c r="AEF45" s="38"/>
      <c r="AEG45" s="38"/>
      <c r="AEH45" s="88"/>
      <c r="AEI45" s="30"/>
      <c r="AEJ45" s="39"/>
      <c r="AEK45" s="88"/>
      <c r="AEL45" s="38"/>
      <c r="AEM45" s="38"/>
      <c r="AEN45" s="38"/>
      <c r="AEO45" s="38"/>
      <c r="AEP45" s="38"/>
      <c r="AEQ45" s="38"/>
      <c r="AER45" s="39"/>
      <c r="AES45" s="38"/>
      <c r="AET45" s="38"/>
      <c r="AEU45" s="38"/>
      <c r="AEV45" s="38"/>
      <c r="AEW45" s="38"/>
      <c r="AEX45" s="38"/>
      <c r="AEY45" s="38"/>
      <c r="AEZ45" s="88"/>
      <c r="AFA45" s="30"/>
      <c r="AFB45" s="39"/>
      <c r="AFC45" s="88"/>
      <c r="AFD45" s="38"/>
      <c r="AFE45" s="38"/>
      <c r="AFF45" s="38"/>
      <c r="AFG45" s="38"/>
      <c r="AFH45" s="38"/>
      <c r="AFI45" s="38"/>
      <c r="AFJ45" s="39"/>
      <c r="AFK45" s="38"/>
      <c r="AFL45" s="38"/>
      <c r="AFM45" s="38"/>
      <c r="AFN45" s="38"/>
      <c r="AFO45" s="38"/>
      <c r="AFP45" s="38"/>
      <c r="AFQ45" s="38"/>
      <c r="AFR45" s="88"/>
      <c r="AFS45" s="30"/>
      <c r="AFT45" s="39"/>
      <c r="AFU45" s="88"/>
      <c r="AFV45" s="38"/>
      <c r="AFW45" s="38"/>
      <c r="AFX45" s="38"/>
      <c r="AFY45" s="38"/>
      <c r="AFZ45" s="38"/>
      <c r="AGA45" s="38"/>
      <c r="AGB45" s="39"/>
      <c r="AGC45" s="38"/>
      <c r="AGD45" s="38"/>
      <c r="AGE45" s="38"/>
      <c r="AGF45" s="38"/>
      <c r="AGG45" s="38"/>
      <c r="AGH45" s="38"/>
      <c r="AGI45" s="38"/>
      <c r="AGJ45" s="88"/>
      <c r="AGK45" s="30"/>
      <c r="AGL45" s="39"/>
      <c r="AGM45" s="88"/>
      <c r="AGN45" s="38"/>
      <c r="AGO45" s="38"/>
      <c r="AGP45" s="38"/>
      <c r="AGQ45" s="38"/>
      <c r="AGR45" s="38"/>
      <c r="AGS45" s="38"/>
      <c r="AGT45" s="39"/>
      <c r="AGU45" s="38"/>
      <c r="AGV45" s="38"/>
      <c r="AGW45" s="38"/>
      <c r="AGX45" s="38"/>
      <c r="AGY45" s="38"/>
      <c r="AGZ45" s="38"/>
      <c r="AHA45" s="38"/>
      <c r="AHB45" s="88"/>
      <c r="AHC45" s="30"/>
      <c r="AHD45" s="39"/>
      <c r="AHE45" s="88"/>
      <c r="AHF45" s="38"/>
      <c r="AHG45" s="38"/>
      <c r="AHH45" s="38"/>
      <c r="AHI45" s="38"/>
      <c r="AHJ45" s="38"/>
      <c r="AHK45" s="38"/>
      <c r="AHL45" s="39"/>
      <c r="AHM45" s="38"/>
      <c r="AHN45" s="38"/>
      <c r="AHO45" s="38"/>
      <c r="AHP45" s="38"/>
      <c r="AHQ45" s="38"/>
      <c r="AHR45" s="38"/>
      <c r="AHS45" s="38"/>
      <c r="AHT45" s="88"/>
      <c r="AHU45" s="30"/>
      <c r="AHV45" s="39"/>
      <c r="AHW45" s="88"/>
      <c r="AHX45" s="38"/>
      <c r="AHY45" s="38">
        <v>1298500</v>
      </c>
      <c r="AHZ45" s="38">
        <v>598500</v>
      </c>
      <c r="AIA45" s="38">
        <v>700000</v>
      </c>
      <c r="AIB45" s="38">
        <v>598500</v>
      </c>
      <c r="AIC45" s="38"/>
      <c r="AID45" s="39"/>
      <c r="AIE45" s="38">
        <v>1298500</v>
      </c>
      <c r="AIF45" s="38">
        <v>598500</v>
      </c>
      <c r="AIG45" s="38"/>
      <c r="AIH45" s="38">
        <v>700000</v>
      </c>
      <c r="AII45" s="38">
        <v>53.908360000000002</v>
      </c>
      <c r="AIJ45" s="38"/>
      <c r="AIK45" s="38"/>
      <c r="AIL45" s="88">
        <v>598500</v>
      </c>
      <c r="AIM45" s="30"/>
      <c r="AIN45" s="39">
        <v>598500</v>
      </c>
      <c r="AIO45" s="88">
        <v>598500</v>
      </c>
      <c r="AIP45" s="38"/>
      <c r="AIQ45" s="38"/>
      <c r="AIR45" s="38"/>
      <c r="AIS45" s="38"/>
      <c r="AIT45" s="38"/>
      <c r="AIU45" s="38"/>
      <c r="AIV45" s="39"/>
      <c r="AIW45" s="38"/>
      <c r="AIX45" s="38"/>
      <c r="AIY45" s="38"/>
      <c r="AIZ45" s="38"/>
      <c r="AJA45" s="38"/>
      <c r="AJB45" s="38"/>
      <c r="AJC45" s="38"/>
      <c r="AJD45" s="88"/>
      <c r="AJE45" s="30"/>
      <c r="AJF45" s="39"/>
      <c r="AJG45" s="88"/>
      <c r="AJH45" s="38"/>
      <c r="AJI45" s="38">
        <v>18976000</v>
      </c>
      <c r="AJJ45" s="38">
        <v>14776000</v>
      </c>
      <c r="AJK45" s="38">
        <v>4200000</v>
      </c>
      <c r="AJL45" s="38">
        <v>14776000</v>
      </c>
      <c r="AJM45" s="38"/>
      <c r="AJN45" s="39"/>
      <c r="AJO45" s="38">
        <v>18976000</v>
      </c>
      <c r="AJP45" s="38">
        <v>14776000</v>
      </c>
      <c r="AJQ45" s="38"/>
      <c r="AJR45" s="38">
        <v>4200000</v>
      </c>
      <c r="AJS45" s="38">
        <v>22.133220000000001</v>
      </c>
      <c r="AJT45" s="38"/>
      <c r="AJU45" s="38"/>
      <c r="AJV45" s="88">
        <v>14776000</v>
      </c>
      <c r="AJW45" s="30"/>
      <c r="AJX45" s="39">
        <v>14776000</v>
      </c>
      <c r="AJY45" s="88">
        <v>14776000</v>
      </c>
      <c r="AJZ45" s="38"/>
      <c r="AKA45" s="38">
        <v>18265000</v>
      </c>
      <c r="AKB45" s="38">
        <v>13265000</v>
      </c>
      <c r="AKC45" s="38">
        <v>5000000</v>
      </c>
      <c r="AKD45" s="38">
        <v>13265000</v>
      </c>
      <c r="AKE45" s="38">
        <v>1385381</v>
      </c>
      <c r="AKF45" s="39"/>
      <c r="AKG45" s="38">
        <v>18265000</v>
      </c>
      <c r="AKH45" s="38">
        <v>13265000</v>
      </c>
      <c r="AKI45" s="38"/>
      <c r="AKJ45" s="38">
        <v>5000000</v>
      </c>
      <c r="AKK45" s="38">
        <v>27.374759999999998</v>
      </c>
      <c r="AKL45" s="38">
        <v>1385381</v>
      </c>
      <c r="AKM45" s="38"/>
      <c r="AKN45" s="88">
        <v>13265000</v>
      </c>
      <c r="AKO45" s="30"/>
      <c r="AKP45" s="39">
        <v>13265000</v>
      </c>
      <c r="AKQ45" s="88">
        <v>13265000</v>
      </c>
      <c r="AKR45" s="38"/>
      <c r="AKS45" s="38"/>
      <c r="AKT45" s="38"/>
      <c r="AKU45" s="38"/>
      <c r="AKV45" s="38"/>
      <c r="AKW45" s="38"/>
      <c r="AKX45" s="39"/>
      <c r="AKY45" s="38"/>
      <c r="AKZ45" s="38"/>
      <c r="ALA45" s="38"/>
      <c r="ALB45" s="38"/>
      <c r="ALC45" s="38"/>
      <c r="ALD45" s="38"/>
      <c r="ALE45" s="38"/>
      <c r="ALF45" s="88"/>
      <c r="ALG45" s="30"/>
      <c r="ALH45" s="39"/>
      <c r="ALI45" s="88"/>
      <c r="ALJ45" s="38"/>
      <c r="ALK45" s="38"/>
      <c r="ALL45" s="38"/>
      <c r="ALM45" s="38"/>
      <c r="ALN45" s="38"/>
      <c r="ALO45" s="38"/>
      <c r="ALP45" s="39"/>
      <c r="ALQ45" s="38"/>
      <c r="ALR45" s="38"/>
      <c r="ALS45" s="38"/>
      <c r="ALT45" s="38"/>
      <c r="ALU45" s="38"/>
      <c r="ALV45" s="38"/>
      <c r="ALW45" s="38"/>
      <c r="ALX45" s="88"/>
      <c r="ALY45" s="30"/>
      <c r="ALZ45" s="39"/>
      <c r="AMA45" s="88"/>
      <c r="AMB45" s="38"/>
      <c r="AMC45" s="38">
        <v>4319600</v>
      </c>
      <c r="AMD45" s="38">
        <v>3251600</v>
      </c>
      <c r="AME45" s="38">
        <v>1068000</v>
      </c>
      <c r="AMF45" s="38">
        <v>3251600</v>
      </c>
      <c r="AMG45" s="38"/>
      <c r="AMH45" s="39"/>
      <c r="AMI45" s="38">
        <v>3732226</v>
      </c>
      <c r="AMJ45" s="38">
        <v>3251600</v>
      </c>
      <c r="AMK45" s="38"/>
      <c r="AML45" s="38">
        <v>480626</v>
      </c>
      <c r="AMM45" s="38">
        <v>12.87773</v>
      </c>
      <c r="AMN45" s="38"/>
      <c r="AMO45" s="38"/>
      <c r="AMP45" s="88">
        <v>3251600</v>
      </c>
      <c r="AMQ45" s="30"/>
      <c r="AMR45" s="39">
        <v>3251600</v>
      </c>
      <c r="AMS45" s="88">
        <v>3251600</v>
      </c>
      <c r="AMT45" s="38"/>
      <c r="AMU45" s="38"/>
      <c r="AMV45" s="38"/>
      <c r="AMW45" s="38"/>
      <c r="AMX45" s="38"/>
      <c r="AMY45" s="38"/>
      <c r="AMZ45" s="39"/>
      <c r="ANA45" s="38"/>
      <c r="ANB45" s="38"/>
      <c r="ANC45" s="38"/>
      <c r="AND45" s="38"/>
      <c r="ANE45" s="38"/>
      <c r="ANF45" s="38"/>
      <c r="ANG45" s="38"/>
      <c r="ANH45" s="88"/>
      <c r="ANI45" s="30"/>
      <c r="ANJ45" s="39"/>
      <c r="ANK45" s="88"/>
    </row>
    <row r="46" spans="1:1051" x14ac:dyDescent="0.25">
      <c r="A46" s="8" t="s">
        <v>92</v>
      </c>
      <c r="B46" s="14">
        <v>32</v>
      </c>
      <c r="C46" s="13" t="s">
        <v>93</v>
      </c>
      <c r="F46" s="39"/>
      <c r="G46" s="88"/>
      <c r="H46" s="38"/>
      <c r="I46" s="38">
        <v>28923700</v>
      </c>
      <c r="J46" s="38">
        <v>14723700</v>
      </c>
      <c r="K46" s="38">
        <v>14200000</v>
      </c>
      <c r="L46" s="38">
        <v>14723700</v>
      </c>
      <c r="M46" s="38">
        <v>37152</v>
      </c>
      <c r="N46" s="39"/>
      <c r="O46" s="38">
        <v>24529425.989999998</v>
      </c>
      <c r="P46" s="38">
        <v>14723700</v>
      </c>
      <c r="Q46" s="38"/>
      <c r="R46" s="38">
        <v>9805725.9900000002</v>
      </c>
      <c r="S46" s="38">
        <v>39.975360000000002</v>
      </c>
      <c r="T46" s="38">
        <v>37152</v>
      </c>
      <c r="U46" s="38"/>
      <c r="V46" s="88">
        <v>14723700</v>
      </c>
      <c r="W46" s="30"/>
      <c r="X46" s="39">
        <v>14723700</v>
      </c>
      <c r="Y46" s="88">
        <v>14723700</v>
      </c>
      <c r="Z46" s="38"/>
      <c r="AA46" s="38">
        <v>6415000</v>
      </c>
      <c r="AB46" s="38">
        <v>5675000</v>
      </c>
      <c r="AC46" s="38">
        <v>740000</v>
      </c>
      <c r="AD46" s="38">
        <v>4447509.58</v>
      </c>
      <c r="AE46" s="38"/>
      <c r="AF46" s="39"/>
      <c r="AG46" s="38">
        <v>5187509.58</v>
      </c>
      <c r="AH46" s="38">
        <v>4447509.58</v>
      </c>
      <c r="AI46" s="38"/>
      <c r="AJ46" s="38">
        <v>740000</v>
      </c>
      <c r="AK46" s="38">
        <v>14.265029999999999</v>
      </c>
      <c r="AL46" s="38"/>
      <c r="AM46" s="38"/>
      <c r="AN46" s="88">
        <v>4447509.58</v>
      </c>
      <c r="AO46" s="30"/>
      <c r="AP46" s="39">
        <v>5675000</v>
      </c>
      <c r="AQ46" s="88">
        <v>5675000</v>
      </c>
      <c r="AR46" s="38"/>
      <c r="AS46" s="38">
        <v>24685300</v>
      </c>
      <c r="AT46" s="38">
        <v>19345300</v>
      </c>
      <c r="AU46" s="38">
        <v>5340000</v>
      </c>
      <c r="AV46" s="38">
        <v>19345300</v>
      </c>
      <c r="AW46" s="38"/>
      <c r="AX46" s="39"/>
      <c r="AY46" s="38">
        <v>24427839.359999999</v>
      </c>
      <c r="AZ46" s="38">
        <v>19345300</v>
      </c>
      <c r="BA46" s="38"/>
      <c r="BB46" s="38">
        <v>5082539.3600000003</v>
      </c>
      <c r="BC46" s="38">
        <v>20.806339999999999</v>
      </c>
      <c r="BD46" s="38"/>
      <c r="BE46" s="38"/>
      <c r="BF46" s="88">
        <v>19345300</v>
      </c>
      <c r="BG46" s="30"/>
      <c r="BH46" s="39">
        <v>19345300</v>
      </c>
      <c r="BI46" s="88">
        <v>19345300</v>
      </c>
      <c r="BJ46" s="38"/>
      <c r="BK46" s="38">
        <v>849988000</v>
      </c>
      <c r="BL46" s="38">
        <v>688828000</v>
      </c>
      <c r="BM46" s="38">
        <v>161160000</v>
      </c>
      <c r="BN46" s="38">
        <v>688828000</v>
      </c>
      <c r="BO46" s="38"/>
      <c r="BP46" s="39"/>
      <c r="BQ46" s="38">
        <v>849988000</v>
      </c>
      <c r="BR46" s="38">
        <v>688828000</v>
      </c>
      <c r="BS46" s="38"/>
      <c r="BT46" s="38">
        <v>161160000</v>
      </c>
      <c r="BU46" s="38">
        <v>18.960270000000001</v>
      </c>
      <c r="BV46" s="38"/>
      <c r="BW46" s="38"/>
      <c r="BX46" s="88">
        <v>688828000</v>
      </c>
      <c r="BY46" s="30"/>
      <c r="BZ46" s="39">
        <v>688828000</v>
      </c>
      <c r="CA46" s="88">
        <v>688828000</v>
      </c>
      <c r="CB46" s="38"/>
      <c r="CC46" s="38">
        <v>1019800</v>
      </c>
      <c r="CD46" s="38">
        <v>519800</v>
      </c>
      <c r="CE46" s="38">
        <v>500000</v>
      </c>
      <c r="CF46" s="38">
        <v>519800</v>
      </c>
      <c r="CG46" s="38"/>
      <c r="CH46" s="39"/>
      <c r="CI46" s="38">
        <v>703709.69</v>
      </c>
      <c r="CJ46" s="38">
        <v>519800</v>
      </c>
      <c r="CK46" s="38"/>
      <c r="CL46" s="38">
        <v>183909.69</v>
      </c>
      <c r="CM46" s="38">
        <v>26.134309999999999</v>
      </c>
      <c r="CN46" s="38"/>
      <c r="CO46" s="38"/>
      <c r="CP46" s="88">
        <v>519800</v>
      </c>
      <c r="CQ46" s="30"/>
      <c r="CR46" s="39">
        <v>519800</v>
      </c>
      <c r="CS46" s="88">
        <v>519800</v>
      </c>
      <c r="CT46" s="38"/>
      <c r="CU46" s="38">
        <v>639000</v>
      </c>
      <c r="CV46" s="38">
        <v>275000</v>
      </c>
      <c r="CW46" s="38">
        <v>364000</v>
      </c>
      <c r="CX46" s="38">
        <v>275000</v>
      </c>
      <c r="CY46" s="38"/>
      <c r="CZ46" s="39"/>
      <c r="DA46" s="38">
        <v>348338.17</v>
      </c>
      <c r="DB46" s="38">
        <v>275000</v>
      </c>
      <c r="DC46" s="38"/>
      <c r="DD46" s="38">
        <v>73338.17</v>
      </c>
      <c r="DE46" s="38">
        <v>21.053730000000002</v>
      </c>
      <c r="DF46" s="38"/>
      <c r="DG46" s="38"/>
      <c r="DH46" s="88">
        <v>275000</v>
      </c>
      <c r="DI46" s="30"/>
      <c r="DJ46" s="39">
        <v>275000</v>
      </c>
      <c r="DK46" s="88">
        <v>275000</v>
      </c>
      <c r="DL46" s="38"/>
      <c r="DM46" s="38">
        <v>214314900</v>
      </c>
      <c r="DN46" s="38">
        <v>195314900</v>
      </c>
      <c r="DO46" s="38">
        <v>19000000</v>
      </c>
      <c r="DP46" s="38">
        <v>195314900</v>
      </c>
      <c r="DQ46" s="38"/>
      <c r="DR46" s="39"/>
      <c r="DS46" s="38">
        <v>214314900</v>
      </c>
      <c r="DT46" s="38">
        <v>195314900</v>
      </c>
      <c r="DU46" s="38"/>
      <c r="DV46" s="38">
        <v>19000000</v>
      </c>
      <c r="DW46" s="38">
        <v>8.8654600000000006</v>
      </c>
      <c r="DX46" s="38"/>
      <c r="DY46" s="38"/>
      <c r="DZ46" s="88">
        <v>195314900</v>
      </c>
      <c r="EA46" s="30"/>
      <c r="EB46" s="39">
        <v>195314900</v>
      </c>
      <c r="EC46" s="88">
        <v>195314900</v>
      </c>
      <c r="ED46" s="38"/>
      <c r="EE46" s="38">
        <v>13000000</v>
      </c>
      <c r="EF46" s="38">
        <v>12000000</v>
      </c>
      <c r="EG46" s="38">
        <v>1000000</v>
      </c>
      <c r="EH46" s="38">
        <v>12000000</v>
      </c>
      <c r="EI46" s="38"/>
      <c r="EJ46" s="39"/>
      <c r="EK46" s="38">
        <v>13000000</v>
      </c>
      <c r="EL46" s="38">
        <v>12000000</v>
      </c>
      <c r="EM46" s="38"/>
      <c r="EN46" s="38">
        <v>1000000</v>
      </c>
      <c r="EO46" s="38">
        <v>7.69231</v>
      </c>
      <c r="EP46" s="38"/>
      <c r="EQ46" s="38"/>
      <c r="ER46" s="88">
        <v>12000000</v>
      </c>
      <c r="ES46" s="30"/>
      <c r="ET46" s="39">
        <v>12000000</v>
      </c>
      <c r="EU46" s="88">
        <v>12000000</v>
      </c>
      <c r="EV46" s="38"/>
      <c r="EW46" s="38"/>
      <c r="EX46" s="38"/>
      <c r="EY46" s="38"/>
      <c r="EZ46" s="38"/>
      <c r="FA46" s="38"/>
      <c r="FB46" s="39"/>
      <c r="FC46" s="38"/>
      <c r="FD46" s="38"/>
      <c r="FE46" s="38"/>
      <c r="FF46" s="38"/>
      <c r="FG46" s="38"/>
      <c r="FH46" s="38"/>
      <c r="FI46" s="38"/>
      <c r="FJ46" s="88"/>
      <c r="FK46" s="30"/>
      <c r="FL46" s="39"/>
      <c r="FM46" s="88"/>
      <c r="FN46" s="38"/>
      <c r="FO46" s="38"/>
      <c r="FP46" s="38"/>
      <c r="FQ46" s="38"/>
      <c r="FR46" s="38"/>
      <c r="FS46" s="38"/>
      <c r="FT46" s="39"/>
      <c r="FU46" s="38"/>
      <c r="FV46" s="38"/>
      <c r="FW46" s="38"/>
      <c r="FX46" s="38"/>
      <c r="FY46" s="38"/>
      <c r="FZ46" s="38"/>
      <c r="GA46" s="38"/>
      <c r="GB46" s="88"/>
      <c r="GC46" s="30"/>
      <c r="GD46" s="39"/>
      <c r="GE46" s="88"/>
      <c r="GF46" s="38"/>
      <c r="GG46" s="38"/>
      <c r="GH46" s="38"/>
      <c r="GI46" s="38"/>
      <c r="GJ46" s="38"/>
      <c r="GK46" s="38"/>
      <c r="GL46" s="39"/>
      <c r="GM46" s="38"/>
      <c r="GN46" s="38"/>
      <c r="GO46" s="38"/>
      <c r="GP46" s="38"/>
      <c r="GQ46" s="38"/>
      <c r="GR46" s="38"/>
      <c r="GS46" s="38"/>
      <c r="GT46" s="88"/>
      <c r="GU46" s="30"/>
      <c r="GV46" s="39"/>
      <c r="GW46" s="88"/>
      <c r="GX46" s="38"/>
      <c r="GY46" s="38">
        <v>1016800</v>
      </c>
      <c r="GZ46" s="38">
        <v>916800</v>
      </c>
      <c r="HA46" s="38">
        <v>100000</v>
      </c>
      <c r="HB46" s="38">
        <v>916800</v>
      </c>
      <c r="HC46" s="38"/>
      <c r="HD46" s="39"/>
      <c r="HE46" s="38">
        <v>1016800</v>
      </c>
      <c r="HF46" s="38">
        <v>916800</v>
      </c>
      <c r="HG46" s="38"/>
      <c r="HH46" s="38">
        <v>100000</v>
      </c>
      <c r="HI46" s="38">
        <v>9.8347800000000003</v>
      </c>
      <c r="HJ46" s="38"/>
      <c r="HK46" s="38"/>
      <c r="HL46" s="88">
        <v>916800</v>
      </c>
      <c r="HM46" s="30"/>
      <c r="HN46" s="39">
        <v>916800</v>
      </c>
      <c r="HO46" s="88">
        <v>916800</v>
      </c>
      <c r="HP46" s="38"/>
      <c r="HQ46" s="38"/>
      <c r="HR46" s="38"/>
      <c r="HS46" s="38"/>
      <c r="HT46" s="38"/>
      <c r="HU46" s="38"/>
      <c r="HV46" s="39"/>
      <c r="HW46" s="38"/>
      <c r="HX46" s="38"/>
      <c r="HY46" s="38"/>
      <c r="HZ46" s="38"/>
      <c r="IA46" s="38"/>
      <c r="IB46" s="38"/>
      <c r="IC46" s="38"/>
      <c r="ID46" s="88"/>
      <c r="IE46" s="30"/>
      <c r="IF46" s="39"/>
      <c r="IG46" s="88"/>
      <c r="IH46" s="38"/>
      <c r="II46" s="38">
        <v>740300</v>
      </c>
      <c r="IJ46" s="38">
        <v>640300</v>
      </c>
      <c r="IK46" s="38">
        <v>100000</v>
      </c>
      <c r="IL46" s="38">
        <v>640300</v>
      </c>
      <c r="IM46" s="38"/>
      <c r="IN46" s="39"/>
      <c r="IO46" s="38">
        <v>740300</v>
      </c>
      <c r="IP46" s="38">
        <v>640300</v>
      </c>
      <c r="IQ46" s="38"/>
      <c r="IR46" s="38">
        <v>100000</v>
      </c>
      <c r="IS46" s="38">
        <v>13.508039999999999</v>
      </c>
      <c r="IT46" s="38"/>
      <c r="IU46" s="38"/>
      <c r="IV46" s="88">
        <v>640300</v>
      </c>
      <c r="IW46" s="30"/>
      <c r="IX46" s="39">
        <v>640300</v>
      </c>
      <c r="IY46" s="88">
        <v>640300</v>
      </c>
      <c r="IZ46" s="38"/>
      <c r="JA46" s="38">
        <v>43944100</v>
      </c>
      <c r="JB46" s="38">
        <v>37644100</v>
      </c>
      <c r="JC46" s="38">
        <v>6300000</v>
      </c>
      <c r="JD46" s="38">
        <v>37644100</v>
      </c>
      <c r="JE46" s="38"/>
      <c r="JF46" s="39"/>
      <c r="JG46" s="38">
        <v>43944100</v>
      </c>
      <c r="JH46" s="38">
        <v>37644100</v>
      </c>
      <c r="JI46" s="38"/>
      <c r="JJ46" s="38">
        <v>6300000</v>
      </c>
      <c r="JK46" s="38">
        <v>14.336399999999999</v>
      </c>
      <c r="JL46" s="38"/>
      <c r="JM46" s="38"/>
      <c r="JN46" s="88">
        <v>37644100</v>
      </c>
      <c r="JO46" s="30"/>
      <c r="JP46" s="39">
        <v>37644100</v>
      </c>
      <c r="JQ46" s="88">
        <v>37644100</v>
      </c>
      <c r="JR46" s="38"/>
      <c r="JS46" s="38">
        <v>215835500</v>
      </c>
      <c r="JT46" s="38">
        <v>173487500</v>
      </c>
      <c r="JU46" s="38">
        <v>42348000</v>
      </c>
      <c r="JV46" s="38">
        <v>173487500</v>
      </c>
      <c r="JW46" s="38"/>
      <c r="JX46" s="39"/>
      <c r="JY46" s="38">
        <v>206013166</v>
      </c>
      <c r="JZ46" s="38">
        <v>173487500</v>
      </c>
      <c r="KA46" s="38"/>
      <c r="KB46" s="38">
        <v>32525666</v>
      </c>
      <c r="KC46" s="38">
        <v>15.78815</v>
      </c>
      <c r="KD46" s="38"/>
      <c r="KE46" s="38"/>
      <c r="KF46" s="88">
        <v>173487500</v>
      </c>
      <c r="KG46" s="30"/>
      <c r="KH46" s="39">
        <v>173487500</v>
      </c>
      <c r="KI46" s="88">
        <v>173487500</v>
      </c>
      <c r="KJ46" s="38"/>
      <c r="KK46" s="38"/>
      <c r="KL46" s="38"/>
      <c r="KM46" s="38"/>
      <c r="KN46" s="38"/>
      <c r="KO46" s="38"/>
      <c r="KP46" s="39"/>
      <c r="KQ46" s="38"/>
      <c r="KR46" s="38"/>
      <c r="KS46" s="38"/>
      <c r="KT46" s="38"/>
      <c r="KU46" s="38"/>
      <c r="KV46" s="38"/>
      <c r="KW46" s="38"/>
      <c r="KX46" s="88"/>
      <c r="KY46" s="30"/>
      <c r="KZ46" s="39"/>
      <c r="LA46" s="88"/>
      <c r="LB46" s="38"/>
      <c r="LC46" s="38"/>
      <c r="LD46" s="38"/>
      <c r="LE46" s="38"/>
      <c r="LF46" s="38"/>
      <c r="LG46" s="38"/>
      <c r="LH46" s="39"/>
      <c r="LI46" s="38"/>
      <c r="LJ46" s="38"/>
      <c r="LK46" s="38"/>
      <c r="LL46" s="38"/>
      <c r="LM46" s="38"/>
      <c r="LN46" s="38"/>
      <c r="LO46" s="38"/>
      <c r="LP46" s="88"/>
      <c r="LQ46" s="30"/>
      <c r="LR46" s="39"/>
      <c r="LS46" s="88"/>
      <c r="LT46" s="38"/>
      <c r="LU46" s="38"/>
      <c r="LV46" s="38"/>
      <c r="LW46" s="38"/>
      <c r="LX46" s="38"/>
      <c r="LY46" s="38"/>
      <c r="LZ46" s="39"/>
      <c r="MA46" s="38"/>
      <c r="MB46" s="38"/>
      <c r="MC46" s="38"/>
      <c r="MD46" s="38"/>
      <c r="ME46" s="38"/>
      <c r="MF46" s="38"/>
      <c r="MG46" s="38"/>
      <c r="MH46" s="88"/>
      <c r="MI46" s="30"/>
      <c r="MJ46" s="39"/>
      <c r="MK46" s="88"/>
      <c r="ML46" s="38"/>
      <c r="MM46" s="38">
        <v>2072600</v>
      </c>
      <c r="MN46" s="38">
        <v>1822600</v>
      </c>
      <c r="MO46" s="38">
        <v>250000</v>
      </c>
      <c r="MP46" s="38">
        <v>1822600</v>
      </c>
      <c r="MQ46" s="38"/>
      <c r="MR46" s="39"/>
      <c r="MS46" s="38">
        <v>2072600</v>
      </c>
      <c r="MT46" s="38">
        <v>1822600</v>
      </c>
      <c r="MU46" s="38"/>
      <c r="MV46" s="38">
        <v>250000</v>
      </c>
      <c r="MW46" s="38">
        <v>12.062139999999999</v>
      </c>
      <c r="MX46" s="38"/>
      <c r="MY46" s="38"/>
      <c r="MZ46" s="88">
        <v>1822600</v>
      </c>
      <c r="NA46" s="30"/>
      <c r="NB46" s="39">
        <v>1822600</v>
      </c>
      <c r="NC46" s="88">
        <v>1822600</v>
      </c>
      <c r="ND46" s="38"/>
      <c r="NE46" s="38"/>
      <c r="NF46" s="38"/>
      <c r="NG46" s="38"/>
      <c r="NH46" s="38"/>
      <c r="NI46" s="38"/>
      <c r="NJ46" s="39"/>
      <c r="NK46" s="38"/>
      <c r="NL46" s="38"/>
      <c r="NM46" s="38"/>
      <c r="NN46" s="38"/>
      <c r="NO46" s="38"/>
      <c r="NP46" s="38"/>
      <c r="NQ46" s="38"/>
      <c r="NR46" s="88"/>
      <c r="NS46" s="30"/>
      <c r="NT46" s="39"/>
      <c r="NU46" s="88"/>
      <c r="NV46" s="38"/>
      <c r="NW46" s="38"/>
      <c r="NX46" s="38"/>
      <c r="NY46" s="38"/>
      <c r="NZ46" s="38"/>
      <c r="OA46" s="38"/>
      <c r="OB46" s="39"/>
      <c r="OC46" s="38"/>
      <c r="OD46" s="38"/>
      <c r="OE46" s="38"/>
      <c r="OF46" s="38"/>
      <c r="OG46" s="38"/>
      <c r="OH46" s="38"/>
      <c r="OI46" s="38"/>
      <c r="OJ46" s="88"/>
      <c r="OK46" s="30"/>
      <c r="OL46" s="39"/>
      <c r="OM46" s="88"/>
      <c r="ON46" s="38"/>
      <c r="OO46" s="38"/>
      <c r="OP46" s="38"/>
      <c r="OQ46" s="38"/>
      <c r="OR46" s="38"/>
      <c r="OS46" s="38"/>
      <c r="OT46" s="39"/>
      <c r="OU46" s="38"/>
      <c r="OV46" s="38"/>
      <c r="OW46" s="38"/>
      <c r="OX46" s="38"/>
      <c r="OY46" s="38"/>
      <c r="OZ46" s="38"/>
      <c r="PA46" s="38"/>
      <c r="PB46" s="88"/>
      <c r="PC46" s="30"/>
      <c r="PD46" s="39"/>
      <c r="PE46" s="88"/>
      <c r="PF46" s="38"/>
      <c r="PG46" s="38"/>
      <c r="PH46" s="38"/>
      <c r="PI46" s="38"/>
      <c r="PJ46" s="38"/>
      <c r="PK46" s="38"/>
      <c r="PL46" s="39"/>
      <c r="PM46" s="38"/>
      <c r="PN46" s="38"/>
      <c r="PO46" s="38"/>
      <c r="PP46" s="38"/>
      <c r="PQ46" s="38"/>
      <c r="PR46" s="38"/>
      <c r="PS46" s="38"/>
      <c r="PT46" s="88"/>
      <c r="PU46" s="30"/>
      <c r="PV46" s="39"/>
      <c r="PW46" s="88"/>
      <c r="PX46" s="38"/>
      <c r="PY46" s="38"/>
      <c r="PZ46" s="38"/>
      <c r="QA46" s="38"/>
      <c r="QB46" s="38"/>
      <c r="QC46" s="38"/>
      <c r="QD46" s="39"/>
      <c r="QE46" s="38"/>
      <c r="QF46" s="38"/>
      <c r="QG46" s="38"/>
      <c r="QH46" s="38"/>
      <c r="QI46" s="38"/>
      <c r="QJ46" s="38"/>
      <c r="QK46" s="38"/>
      <c r="QL46" s="88"/>
      <c r="QM46" s="30"/>
      <c r="QN46" s="39"/>
      <c r="QO46" s="88"/>
      <c r="QP46" s="38"/>
      <c r="QQ46" s="38">
        <v>160158100</v>
      </c>
      <c r="QR46" s="38">
        <v>152143100</v>
      </c>
      <c r="QS46" s="38">
        <v>8015000</v>
      </c>
      <c r="QT46" s="38">
        <v>152143100</v>
      </c>
      <c r="QU46" s="38"/>
      <c r="QV46" s="39"/>
      <c r="QW46" s="38">
        <v>160157280</v>
      </c>
      <c r="QX46" s="38">
        <v>152143100</v>
      </c>
      <c r="QY46" s="38"/>
      <c r="QZ46" s="38">
        <v>8014180</v>
      </c>
      <c r="RA46" s="38">
        <v>5.0039400000000001</v>
      </c>
      <c r="RB46" s="38"/>
      <c r="RC46" s="38"/>
      <c r="RD46" s="88">
        <v>152143100</v>
      </c>
      <c r="RE46" s="30"/>
      <c r="RF46" s="39">
        <v>152143100</v>
      </c>
      <c r="RG46" s="88">
        <v>152143100</v>
      </c>
      <c r="RH46" s="38"/>
      <c r="RI46" s="38"/>
      <c r="RJ46" s="38"/>
      <c r="RK46" s="38"/>
      <c r="RL46" s="38"/>
      <c r="RM46" s="38"/>
      <c r="RN46" s="39"/>
      <c r="RO46" s="38"/>
      <c r="RP46" s="38"/>
      <c r="RQ46" s="38"/>
      <c r="RR46" s="38"/>
      <c r="RS46" s="38"/>
      <c r="RT46" s="38"/>
      <c r="RU46" s="38"/>
      <c r="RV46" s="88"/>
      <c r="RW46" s="30"/>
      <c r="RX46" s="39">
        <v>0</v>
      </c>
      <c r="RY46" s="88"/>
      <c r="RZ46" s="38"/>
      <c r="SA46" s="38">
        <v>1176600</v>
      </c>
      <c r="SB46" s="38">
        <v>1028600</v>
      </c>
      <c r="SC46" s="38">
        <v>148000</v>
      </c>
      <c r="SD46" s="38">
        <v>1028518.12</v>
      </c>
      <c r="SE46" s="38"/>
      <c r="SF46" s="39"/>
      <c r="SG46" s="38">
        <v>1082650.6499999999</v>
      </c>
      <c r="SH46" s="38">
        <v>1028518.12</v>
      </c>
      <c r="SI46" s="38"/>
      <c r="SJ46" s="38">
        <v>54132.53</v>
      </c>
      <c r="SK46" s="38">
        <v>5</v>
      </c>
      <c r="SL46" s="38"/>
      <c r="SM46" s="38"/>
      <c r="SN46" s="88">
        <v>1028518.12</v>
      </c>
      <c r="SO46" s="30"/>
      <c r="SP46" s="39">
        <v>1028600</v>
      </c>
      <c r="SQ46" s="88">
        <v>1028600</v>
      </c>
      <c r="SR46" s="38"/>
      <c r="SS46" s="38"/>
      <c r="ST46" s="38"/>
      <c r="SU46" s="38"/>
      <c r="SV46" s="38"/>
      <c r="SW46" s="38"/>
      <c r="SX46" s="39"/>
      <c r="SY46" s="38"/>
      <c r="SZ46" s="38"/>
      <c r="TA46" s="38"/>
      <c r="TB46" s="38"/>
      <c r="TC46" s="38"/>
      <c r="TD46" s="38"/>
      <c r="TE46" s="38"/>
      <c r="TF46" s="88"/>
      <c r="TG46" s="30"/>
      <c r="TH46" s="39"/>
      <c r="TI46" s="88"/>
      <c r="TJ46" s="38"/>
      <c r="TK46" s="38">
        <v>79631000</v>
      </c>
      <c r="TL46" s="38">
        <v>67856000</v>
      </c>
      <c r="TM46" s="38">
        <v>11775000</v>
      </c>
      <c r="TN46" s="38">
        <v>67856000</v>
      </c>
      <c r="TO46" s="38"/>
      <c r="TP46" s="39"/>
      <c r="TQ46" s="38">
        <v>79631000</v>
      </c>
      <c r="TR46" s="38">
        <v>67856000</v>
      </c>
      <c r="TS46" s="38"/>
      <c r="TT46" s="38">
        <v>11775000</v>
      </c>
      <c r="TU46" s="38">
        <v>14.786949999999999</v>
      </c>
      <c r="TV46" s="38"/>
      <c r="TW46" s="38"/>
      <c r="TX46" s="88">
        <v>67856000</v>
      </c>
      <c r="TY46" s="30"/>
      <c r="TZ46" s="39">
        <v>67856000</v>
      </c>
      <c r="UA46" s="88">
        <v>67856000</v>
      </c>
      <c r="UB46" s="38"/>
      <c r="UC46" s="38"/>
      <c r="UD46" s="38"/>
      <c r="UE46" s="38"/>
      <c r="UF46" s="38"/>
      <c r="UG46" s="38"/>
      <c r="UH46" s="39"/>
      <c r="UI46" s="38"/>
      <c r="UJ46" s="38"/>
      <c r="UK46" s="38"/>
      <c r="UL46" s="38"/>
      <c r="UM46" s="38"/>
      <c r="UN46" s="38"/>
      <c r="UO46" s="38"/>
      <c r="UP46" s="88"/>
      <c r="UQ46" s="30"/>
      <c r="UR46" s="39"/>
      <c r="US46" s="88"/>
      <c r="UT46" s="38"/>
      <c r="UU46" s="38"/>
      <c r="UV46" s="38"/>
      <c r="UW46" s="38"/>
      <c r="UX46" s="38"/>
      <c r="UY46" s="38"/>
      <c r="UZ46" s="39"/>
      <c r="VA46" s="38"/>
      <c r="VB46" s="38"/>
      <c r="VC46" s="38"/>
      <c r="VD46" s="38"/>
      <c r="VE46" s="38"/>
      <c r="VF46" s="38"/>
      <c r="VG46" s="38"/>
      <c r="VH46" s="88"/>
      <c r="VI46" s="30"/>
      <c r="VJ46" s="39"/>
      <c r="VK46" s="88"/>
      <c r="VL46" s="38"/>
      <c r="VM46" s="38"/>
      <c r="VN46" s="38"/>
      <c r="VO46" s="38"/>
      <c r="VP46" s="38"/>
      <c r="VQ46" s="38"/>
      <c r="VR46" s="39"/>
      <c r="VS46" s="38"/>
      <c r="VT46" s="38"/>
      <c r="VU46" s="38"/>
      <c r="VV46" s="38"/>
      <c r="VW46" s="38"/>
      <c r="VX46" s="38"/>
      <c r="VY46" s="38"/>
      <c r="VZ46" s="88"/>
      <c r="WA46" s="30"/>
      <c r="WB46" s="39"/>
      <c r="WC46" s="88"/>
      <c r="WD46" s="38"/>
      <c r="WE46" s="38"/>
      <c r="WF46" s="38"/>
      <c r="WG46" s="38"/>
      <c r="WH46" s="38"/>
      <c r="WI46" s="38"/>
      <c r="WJ46" s="39"/>
      <c r="WK46" s="38"/>
      <c r="WL46" s="38"/>
      <c r="WM46" s="38"/>
      <c r="WN46" s="38"/>
      <c r="WO46" s="38"/>
      <c r="WP46" s="38"/>
      <c r="WQ46" s="38"/>
      <c r="WR46" s="88"/>
      <c r="WS46" s="30"/>
      <c r="WT46" s="39"/>
      <c r="WU46" s="88"/>
      <c r="WV46" s="38"/>
      <c r="WW46" s="38"/>
      <c r="WX46" s="38"/>
      <c r="WY46" s="38"/>
      <c r="WZ46" s="38"/>
      <c r="XA46" s="38"/>
      <c r="XB46" s="39"/>
      <c r="XC46" s="38"/>
      <c r="XD46" s="38"/>
      <c r="XE46" s="38"/>
      <c r="XF46" s="38"/>
      <c r="XG46" s="38"/>
      <c r="XH46" s="38"/>
      <c r="XI46" s="38"/>
      <c r="XJ46" s="88"/>
      <c r="XK46" s="30"/>
      <c r="XL46" s="39"/>
      <c r="XM46" s="88"/>
      <c r="XN46" s="38"/>
      <c r="XO46" s="38">
        <v>355878500</v>
      </c>
      <c r="XP46" s="38">
        <v>338084500</v>
      </c>
      <c r="XQ46" s="38">
        <v>17794000</v>
      </c>
      <c r="XR46" s="38">
        <v>338084500</v>
      </c>
      <c r="XS46" s="38"/>
      <c r="XT46" s="39"/>
      <c r="XU46" s="38">
        <v>355878421.06</v>
      </c>
      <c r="XV46" s="38">
        <v>338084500</v>
      </c>
      <c r="XW46" s="38"/>
      <c r="XX46" s="38">
        <v>17793921.059999999</v>
      </c>
      <c r="XY46" s="38">
        <v>5</v>
      </c>
      <c r="XZ46" s="38"/>
      <c r="YA46" s="38"/>
      <c r="YB46" s="88">
        <v>338084500</v>
      </c>
      <c r="YC46" s="30"/>
      <c r="YD46" s="39">
        <v>338084500</v>
      </c>
      <c r="YE46" s="88">
        <v>338084500</v>
      </c>
      <c r="YF46" s="38"/>
      <c r="YG46" s="38"/>
      <c r="YH46" s="38"/>
      <c r="YI46" s="38"/>
      <c r="YJ46" s="38"/>
      <c r="YK46" s="38"/>
      <c r="YL46" s="39"/>
      <c r="YM46" s="38"/>
      <c r="YN46" s="38"/>
      <c r="YO46" s="38"/>
      <c r="YP46" s="38"/>
      <c r="YQ46" s="38"/>
      <c r="YR46" s="38"/>
      <c r="YS46" s="38"/>
      <c r="YT46" s="88"/>
      <c r="YU46" s="30"/>
      <c r="YV46" s="39"/>
      <c r="YW46" s="88"/>
      <c r="YX46" s="38"/>
      <c r="YY46" s="38"/>
      <c r="YZ46" s="38"/>
      <c r="ZA46" s="38"/>
      <c r="ZB46" s="38"/>
      <c r="ZC46" s="38"/>
      <c r="ZD46" s="39"/>
      <c r="ZE46" s="38"/>
      <c r="ZF46" s="38"/>
      <c r="ZG46" s="38"/>
      <c r="ZH46" s="38"/>
      <c r="ZI46" s="38"/>
      <c r="ZJ46" s="38"/>
      <c r="ZK46" s="38"/>
      <c r="ZL46" s="88"/>
      <c r="ZM46" s="30"/>
      <c r="ZN46" s="39"/>
      <c r="ZO46" s="88"/>
      <c r="ZP46" s="38"/>
      <c r="ZQ46" s="38">
        <v>4586700</v>
      </c>
      <c r="ZR46" s="38">
        <v>1986700</v>
      </c>
      <c r="ZS46" s="38">
        <v>2600000</v>
      </c>
      <c r="ZT46" s="38">
        <v>1986700</v>
      </c>
      <c r="ZU46" s="38">
        <v>239010</v>
      </c>
      <c r="ZV46" s="39"/>
      <c r="ZW46" s="38">
        <v>4586700</v>
      </c>
      <c r="ZX46" s="38">
        <v>1986700</v>
      </c>
      <c r="ZY46" s="38"/>
      <c r="ZZ46" s="38">
        <v>2600000</v>
      </c>
      <c r="AAA46" s="38">
        <v>56.685630000000003</v>
      </c>
      <c r="AAB46" s="38">
        <v>239010</v>
      </c>
      <c r="AAC46" s="38"/>
      <c r="AAD46" s="88">
        <v>1986700</v>
      </c>
      <c r="AAE46" s="30"/>
      <c r="AAF46" s="39">
        <v>1986700</v>
      </c>
      <c r="AAG46" s="88">
        <v>1986700</v>
      </c>
      <c r="AAH46" s="38"/>
      <c r="AAI46" s="38"/>
      <c r="AAJ46" s="38"/>
      <c r="AAK46" s="38"/>
      <c r="AAL46" s="38"/>
      <c r="AAM46" s="38">
        <v>144397.21</v>
      </c>
      <c r="AAN46" s="39"/>
      <c r="AAO46" s="38"/>
      <c r="AAP46" s="38"/>
      <c r="AAQ46" s="38"/>
      <c r="AAR46" s="38"/>
      <c r="AAS46" s="38"/>
      <c r="AAT46" s="38">
        <v>144397.21</v>
      </c>
      <c r="AAU46" s="38"/>
      <c r="AAV46" s="88"/>
      <c r="AAW46" s="30"/>
      <c r="AAX46" s="39"/>
      <c r="AAY46" s="88"/>
      <c r="AAZ46" s="38"/>
      <c r="ABA46" s="38"/>
      <c r="ABB46" s="38"/>
      <c r="ABC46" s="38"/>
      <c r="ABD46" s="38"/>
      <c r="ABE46" s="38"/>
      <c r="ABF46" s="39"/>
      <c r="ABG46" s="38"/>
      <c r="ABH46" s="38"/>
      <c r="ABI46" s="38"/>
      <c r="ABJ46" s="38"/>
      <c r="ABK46" s="38"/>
      <c r="ABL46" s="38"/>
      <c r="ABM46" s="38"/>
      <c r="ABN46" s="88"/>
      <c r="ABO46" s="30"/>
      <c r="ABP46" s="39"/>
      <c r="ABQ46" s="88"/>
      <c r="ABR46" s="38"/>
      <c r="ABS46" s="38"/>
      <c r="ABT46" s="38"/>
      <c r="ABU46" s="38"/>
      <c r="ABV46" s="38"/>
      <c r="ABW46" s="38"/>
      <c r="ABX46" s="39"/>
      <c r="ABY46" s="38"/>
      <c r="ABZ46" s="38"/>
      <c r="ACA46" s="38"/>
      <c r="ACB46" s="38"/>
      <c r="ACC46" s="38"/>
      <c r="ACD46" s="38"/>
      <c r="ACE46" s="38"/>
      <c r="ACF46" s="88"/>
      <c r="ACG46" s="30"/>
      <c r="ACH46" s="39"/>
      <c r="ACI46" s="88"/>
      <c r="ACJ46" s="38"/>
      <c r="ACK46" s="38"/>
      <c r="ACL46" s="38"/>
      <c r="ACM46" s="38"/>
      <c r="ACN46" s="38"/>
      <c r="ACO46" s="38"/>
      <c r="ACP46" s="39"/>
      <c r="ACQ46" s="38"/>
      <c r="ACR46" s="38"/>
      <c r="ACS46" s="38"/>
      <c r="ACT46" s="38"/>
      <c r="ACU46" s="38"/>
      <c r="ACV46" s="38"/>
      <c r="ACW46" s="38"/>
      <c r="ACX46" s="88"/>
      <c r="ACY46" s="30"/>
      <c r="ACZ46" s="39"/>
      <c r="ADA46" s="88"/>
      <c r="ADB46" s="38"/>
      <c r="ADC46" s="38"/>
      <c r="ADD46" s="38"/>
      <c r="ADE46" s="38"/>
      <c r="ADF46" s="38"/>
      <c r="ADG46" s="38"/>
      <c r="ADH46" s="39"/>
      <c r="ADI46" s="38"/>
      <c r="ADJ46" s="38"/>
      <c r="ADK46" s="38"/>
      <c r="ADL46" s="38"/>
      <c r="ADM46" s="38"/>
      <c r="ADN46" s="38"/>
      <c r="ADO46" s="38"/>
      <c r="ADP46" s="88"/>
      <c r="ADQ46" s="30"/>
      <c r="ADR46" s="39"/>
      <c r="ADS46" s="88"/>
      <c r="ADT46" s="38"/>
      <c r="ADU46" s="38"/>
      <c r="ADV46" s="38"/>
      <c r="ADW46" s="38"/>
      <c r="ADX46" s="38"/>
      <c r="ADY46" s="38"/>
      <c r="ADZ46" s="39"/>
      <c r="AEA46" s="38"/>
      <c r="AEB46" s="38"/>
      <c r="AEC46" s="38"/>
      <c r="AED46" s="38"/>
      <c r="AEE46" s="38"/>
      <c r="AEF46" s="38"/>
      <c r="AEG46" s="38"/>
      <c r="AEH46" s="88"/>
      <c r="AEI46" s="30"/>
      <c r="AEJ46" s="39"/>
      <c r="AEK46" s="88"/>
      <c r="AEL46" s="38"/>
      <c r="AEM46" s="38"/>
      <c r="AEN46" s="38"/>
      <c r="AEO46" s="38"/>
      <c r="AEP46" s="38"/>
      <c r="AEQ46" s="38"/>
      <c r="AER46" s="39"/>
      <c r="AES46" s="38"/>
      <c r="AET46" s="38"/>
      <c r="AEU46" s="38"/>
      <c r="AEV46" s="38"/>
      <c r="AEW46" s="38"/>
      <c r="AEX46" s="38"/>
      <c r="AEY46" s="38"/>
      <c r="AEZ46" s="88"/>
      <c r="AFA46" s="30"/>
      <c r="AFB46" s="39"/>
      <c r="AFC46" s="88"/>
      <c r="AFD46" s="38"/>
      <c r="AFE46" s="38"/>
      <c r="AFF46" s="38"/>
      <c r="AFG46" s="38"/>
      <c r="AFH46" s="38"/>
      <c r="AFI46" s="38"/>
      <c r="AFJ46" s="39"/>
      <c r="AFK46" s="38"/>
      <c r="AFL46" s="38"/>
      <c r="AFM46" s="38"/>
      <c r="AFN46" s="38"/>
      <c r="AFO46" s="38"/>
      <c r="AFP46" s="38"/>
      <c r="AFQ46" s="38"/>
      <c r="AFR46" s="88"/>
      <c r="AFS46" s="30"/>
      <c r="AFT46" s="39"/>
      <c r="AFU46" s="88"/>
      <c r="AFV46" s="38"/>
      <c r="AFW46" s="38"/>
      <c r="AFX46" s="38"/>
      <c r="AFY46" s="38"/>
      <c r="AFZ46" s="38"/>
      <c r="AGA46" s="38"/>
      <c r="AGB46" s="39"/>
      <c r="AGC46" s="38"/>
      <c r="AGD46" s="38"/>
      <c r="AGE46" s="38"/>
      <c r="AGF46" s="38"/>
      <c r="AGG46" s="38"/>
      <c r="AGH46" s="38"/>
      <c r="AGI46" s="38"/>
      <c r="AGJ46" s="88"/>
      <c r="AGK46" s="30"/>
      <c r="AGL46" s="39"/>
      <c r="AGM46" s="88"/>
      <c r="AGN46" s="38"/>
      <c r="AGO46" s="38"/>
      <c r="AGP46" s="38"/>
      <c r="AGQ46" s="38"/>
      <c r="AGR46" s="38"/>
      <c r="AGS46" s="38"/>
      <c r="AGT46" s="39"/>
      <c r="AGU46" s="38"/>
      <c r="AGV46" s="38"/>
      <c r="AGW46" s="38"/>
      <c r="AGX46" s="38"/>
      <c r="AGY46" s="38"/>
      <c r="AGZ46" s="38"/>
      <c r="AHA46" s="38"/>
      <c r="AHB46" s="88"/>
      <c r="AHC46" s="30"/>
      <c r="AHD46" s="39"/>
      <c r="AHE46" s="88"/>
      <c r="AHF46" s="38"/>
      <c r="AHG46" s="38"/>
      <c r="AHH46" s="38"/>
      <c r="AHI46" s="38"/>
      <c r="AHJ46" s="38"/>
      <c r="AHK46" s="38"/>
      <c r="AHL46" s="39"/>
      <c r="AHM46" s="38"/>
      <c r="AHN46" s="38"/>
      <c r="AHO46" s="38"/>
      <c r="AHP46" s="38"/>
      <c r="AHQ46" s="38"/>
      <c r="AHR46" s="38"/>
      <c r="AHS46" s="38"/>
      <c r="AHT46" s="88"/>
      <c r="AHU46" s="30"/>
      <c r="AHV46" s="39"/>
      <c r="AHW46" s="88"/>
      <c r="AHX46" s="38"/>
      <c r="AHY46" s="38"/>
      <c r="AHZ46" s="38"/>
      <c r="AIA46" s="38"/>
      <c r="AIB46" s="38"/>
      <c r="AIC46" s="38"/>
      <c r="AID46" s="39"/>
      <c r="AIE46" s="38"/>
      <c r="AIF46" s="38"/>
      <c r="AIG46" s="38"/>
      <c r="AIH46" s="38"/>
      <c r="AII46" s="38"/>
      <c r="AIJ46" s="38"/>
      <c r="AIK46" s="38"/>
      <c r="AIL46" s="88"/>
      <c r="AIM46" s="30"/>
      <c r="AIN46" s="39"/>
      <c r="AIO46" s="88"/>
      <c r="AIP46" s="38"/>
      <c r="AIQ46" s="38"/>
      <c r="AIR46" s="38"/>
      <c r="AIS46" s="38"/>
      <c r="AIT46" s="38"/>
      <c r="AIU46" s="38"/>
      <c r="AIV46" s="39"/>
      <c r="AIW46" s="38"/>
      <c r="AIX46" s="38"/>
      <c r="AIY46" s="38"/>
      <c r="AIZ46" s="38"/>
      <c r="AJA46" s="38"/>
      <c r="AJB46" s="38"/>
      <c r="AJC46" s="38"/>
      <c r="AJD46" s="88"/>
      <c r="AJE46" s="30"/>
      <c r="AJF46" s="39"/>
      <c r="AJG46" s="88"/>
      <c r="AJH46" s="38"/>
      <c r="AJI46" s="38">
        <v>34500000</v>
      </c>
      <c r="AJJ46" s="38">
        <v>31057000</v>
      </c>
      <c r="AJK46" s="38">
        <v>3443000</v>
      </c>
      <c r="AJL46" s="38">
        <v>31057000</v>
      </c>
      <c r="AJM46" s="38"/>
      <c r="AJN46" s="39"/>
      <c r="AJO46" s="38">
        <v>34500000</v>
      </c>
      <c r="AJP46" s="38">
        <v>31057000</v>
      </c>
      <c r="AJQ46" s="38"/>
      <c r="AJR46" s="38">
        <v>3443000</v>
      </c>
      <c r="AJS46" s="38">
        <v>9.9797100000000007</v>
      </c>
      <c r="AJT46" s="38"/>
      <c r="AJU46" s="38"/>
      <c r="AJV46" s="88">
        <v>31057000</v>
      </c>
      <c r="AJW46" s="30"/>
      <c r="AJX46" s="39">
        <v>31057000</v>
      </c>
      <c r="AJY46" s="88">
        <v>31057000</v>
      </c>
      <c r="AJZ46" s="38"/>
      <c r="AKA46" s="38">
        <v>26745000</v>
      </c>
      <c r="AKB46" s="38">
        <v>23045000</v>
      </c>
      <c r="AKC46" s="38">
        <v>3700000</v>
      </c>
      <c r="AKD46" s="38">
        <v>23045000</v>
      </c>
      <c r="AKE46" s="38"/>
      <c r="AKF46" s="39"/>
      <c r="AKG46" s="38">
        <v>26745000</v>
      </c>
      <c r="AKH46" s="38">
        <v>23045000</v>
      </c>
      <c r="AKI46" s="38"/>
      <c r="AKJ46" s="38">
        <v>3700000</v>
      </c>
      <c r="AKK46" s="38">
        <v>13.83436</v>
      </c>
      <c r="AKL46" s="38"/>
      <c r="AKM46" s="38"/>
      <c r="AKN46" s="88">
        <v>23045000</v>
      </c>
      <c r="AKO46" s="30"/>
      <c r="AKP46" s="39">
        <v>23045000</v>
      </c>
      <c r="AKQ46" s="88">
        <v>23045000</v>
      </c>
      <c r="AKR46" s="38"/>
      <c r="AKS46" s="38"/>
      <c r="AKT46" s="38"/>
      <c r="AKU46" s="38"/>
      <c r="AKV46" s="38"/>
      <c r="AKW46" s="38"/>
      <c r="AKX46" s="39"/>
      <c r="AKY46" s="38"/>
      <c r="AKZ46" s="38"/>
      <c r="ALA46" s="38"/>
      <c r="ALB46" s="38"/>
      <c r="ALC46" s="38"/>
      <c r="ALD46" s="38"/>
      <c r="ALE46" s="38"/>
      <c r="ALF46" s="88"/>
      <c r="ALG46" s="30"/>
      <c r="ALH46" s="39"/>
      <c r="ALI46" s="88"/>
      <c r="ALJ46" s="38"/>
      <c r="ALK46" s="38"/>
      <c r="ALL46" s="38"/>
      <c r="ALM46" s="38"/>
      <c r="ALN46" s="38"/>
      <c r="ALO46" s="38"/>
      <c r="ALP46" s="39"/>
      <c r="ALQ46" s="38"/>
      <c r="ALR46" s="38"/>
      <c r="ALS46" s="38"/>
      <c r="ALT46" s="38"/>
      <c r="ALU46" s="38"/>
      <c r="ALV46" s="38"/>
      <c r="ALW46" s="38"/>
      <c r="ALX46" s="88"/>
      <c r="ALY46" s="30"/>
      <c r="ALZ46" s="39"/>
      <c r="AMA46" s="88"/>
      <c r="AMB46" s="38"/>
      <c r="AMC46" s="38">
        <v>580000</v>
      </c>
      <c r="AMD46" s="38">
        <v>500000</v>
      </c>
      <c r="AME46" s="38">
        <v>80000</v>
      </c>
      <c r="AMF46" s="38"/>
      <c r="AMG46" s="38"/>
      <c r="AMH46" s="39"/>
      <c r="AMI46" s="38"/>
      <c r="AMJ46" s="38"/>
      <c r="AMK46" s="38"/>
      <c r="AML46" s="38"/>
      <c r="AMM46" s="38"/>
      <c r="AMN46" s="38"/>
      <c r="AMO46" s="38"/>
      <c r="AMP46" s="88"/>
      <c r="AMQ46" s="30"/>
      <c r="AMR46" s="39">
        <v>500000</v>
      </c>
      <c r="AMS46" s="88">
        <v>500000</v>
      </c>
      <c r="AMT46" s="38"/>
      <c r="AMU46" s="38"/>
      <c r="AMV46" s="38"/>
      <c r="AMW46" s="38"/>
      <c r="AMX46" s="38"/>
      <c r="AMY46" s="38"/>
      <c r="AMZ46" s="39"/>
      <c r="ANA46" s="38"/>
      <c r="ANB46" s="38"/>
      <c r="ANC46" s="38"/>
      <c r="AND46" s="38"/>
      <c r="ANE46" s="38"/>
      <c r="ANF46" s="38"/>
      <c r="ANG46" s="38"/>
      <c r="ANH46" s="88"/>
      <c r="ANI46" s="30"/>
      <c r="ANJ46" s="39"/>
      <c r="ANK46" s="88"/>
    </row>
    <row r="47" spans="1:1051" x14ac:dyDescent="0.25">
      <c r="A47" s="15" t="s">
        <v>94</v>
      </c>
      <c r="B47" s="14">
        <v>33</v>
      </c>
      <c r="C47" s="16" t="s">
        <v>95</v>
      </c>
      <c r="F47" s="35"/>
      <c r="G47" s="36"/>
      <c r="H47" s="35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89"/>
      <c r="Z47" s="35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89"/>
      <c r="AR47" s="35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89"/>
      <c r="BJ47" s="35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89"/>
      <c r="CB47" s="35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89"/>
      <c r="CT47" s="35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89"/>
      <c r="DL47" s="35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89"/>
      <c r="ED47" s="35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89"/>
      <c r="EV47" s="35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89"/>
      <c r="FN47" s="35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89"/>
      <c r="GF47" s="35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89"/>
      <c r="GX47" s="35"/>
      <c r="GY47" s="36"/>
      <c r="GZ47" s="36"/>
      <c r="HA47" s="36"/>
      <c r="HB47" s="36"/>
      <c r="HC47" s="36"/>
      <c r="HD47" s="36"/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89"/>
      <c r="HP47" s="35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89"/>
      <c r="IH47" s="35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/>
      <c r="IX47" s="36"/>
      <c r="IY47" s="89"/>
      <c r="IZ47" s="35"/>
      <c r="JA47" s="36"/>
      <c r="JB47" s="36"/>
      <c r="JC47" s="36"/>
      <c r="JD47" s="36"/>
      <c r="JE47" s="36"/>
      <c r="JF47" s="36"/>
      <c r="JG47" s="36"/>
      <c r="JH47" s="36"/>
      <c r="JI47" s="36"/>
      <c r="JJ47" s="36"/>
      <c r="JK47" s="36"/>
      <c r="JL47" s="36"/>
      <c r="JM47" s="36"/>
      <c r="JN47" s="36"/>
      <c r="JO47" s="36"/>
      <c r="JP47" s="36"/>
      <c r="JQ47" s="89"/>
      <c r="JR47" s="35"/>
      <c r="JS47" s="36"/>
      <c r="JT47" s="36"/>
      <c r="JU47" s="36"/>
      <c r="JV47" s="36"/>
      <c r="JW47" s="36"/>
      <c r="JX47" s="36"/>
      <c r="JY47" s="36"/>
      <c r="JZ47" s="36"/>
      <c r="KA47" s="36"/>
      <c r="KB47" s="36"/>
      <c r="KC47" s="36"/>
      <c r="KD47" s="36"/>
      <c r="KE47" s="36"/>
      <c r="KF47" s="36"/>
      <c r="KG47" s="36"/>
      <c r="KH47" s="36"/>
      <c r="KI47" s="89"/>
      <c r="KJ47" s="35"/>
      <c r="KK47" s="36"/>
      <c r="KL47" s="36"/>
      <c r="KM47" s="36"/>
      <c r="KN47" s="36"/>
      <c r="KO47" s="36"/>
      <c r="KP47" s="36"/>
      <c r="KQ47" s="36"/>
      <c r="KR47" s="36"/>
      <c r="KS47" s="36"/>
      <c r="KT47" s="36"/>
      <c r="KU47" s="36"/>
      <c r="KV47" s="36"/>
      <c r="KW47" s="36"/>
      <c r="KX47" s="36"/>
      <c r="KY47" s="36"/>
      <c r="KZ47" s="36"/>
      <c r="LA47" s="89"/>
      <c r="LB47" s="35"/>
      <c r="LC47" s="36"/>
      <c r="LD47" s="36"/>
      <c r="LE47" s="36"/>
      <c r="LF47" s="36"/>
      <c r="LG47" s="36"/>
      <c r="LH47" s="36"/>
      <c r="LI47" s="36"/>
      <c r="LJ47" s="36"/>
      <c r="LK47" s="36"/>
      <c r="LL47" s="36"/>
      <c r="LM47" s="36"/>
      <c r="LN47" s="36"/>
      <c r="LO47" s="36"/>
      <c r="LP47" s="36"/>
      <c r="LQ47" s="36"/>
      <c r="LR47" s="36"/>
      <c r="LS47" s="89"/>
      <c r="LT47" s="35"/>
      <c r="LU47" s="36"/>
      <c r="LV47" s="36"/>
      <c r="LW47" s="36"/>
      <c r="LX47" s="36"/>
      <c r="LY47" s="36"/>
      <c r="LZ47" s="36"/>
      <c r="MA47" s="36"/>
      <c r="MB47" s="36"/>
      <c r="MC47" s="36"/>
      <c r="MD47" s="36"/>
      <c r="ME47" s="36"/>
      <c r="MF47" s="36"/>
      <c r="MG47" s="36"/>
      <c r="MH47" s="36"/>
      <c r="MI47" s="36"/>
      <c r="MJ47" s="36"/>
      <c r="MK47" s="89"/>
      <c r="ML47" s="35"/>
      <c r="MM47" s="36"/>
      <c r="MN47" s="36"/>
      <c r="MO47" s="36"/>
      <c r="MP47" s="36"/>
      <c r="MQ47" s="36"/>
      <c r="MR47" s="36"/>
      <c r="MS47" s="36"/>
      <c r="MT47" s="36"/>
      <c r="MU47" s="36"/>
      <c r="MV47" s="36"/>
      <c r="MW47" s="36"/>
      <c r="MX47" s="36"/>
      <c r="MY47" s="36"/>
      <c r="MZ47" s="36"/>
      <c r="NA47" s="36"/>
      <c r="NB47" s="36"/>
      <c r="NC47" s="89"/>
      <c r="ND47" s="35"/>
      <c r="NE47" s="36"/>
      <c r="NF47" s="36"/>
      <c r="NG47" s="36"/>
      <c r="NH47" s="36"/>
      <c r="NI47" s="36"/>
      <c r="NJ47" s="36"/>
      <c r="NK47" s="36"/>
      <c r="NL47" s="36"/>
      <c r="NM47" s="36"/>
      <c r="NN47" s="36"/>
      <c r="NO47" s="36"/>
      <c r="NP47" s="36"/>
      <c r="NQ47" s="36"/>
      <c r="NR47" s="36"/>
      <c r="NS47" s="36"/>
      <c r="NT47" s="36"/>
      <c r="NU47" s="89"/>
      <c r="NV47" s="35"/>
      <c r="NW47" s="36"/>
      <c r="NX47" s="36"/>
      <c r="NY47" s="36"/>
      <c r="NZ47" s="36"/>
      <c r="OA47" s="36"/>
      <c r="OB47" s="36"/>
      <c r="OC47" s="36"/>
      <c r="OD47" s="36"/>
      <c r="OE47" s="36"/>
      <c r="OF47" s="36"/>
      <c r="OG47" s="36"/>
      <c r="OH47" s="36"/>
      <c r="OI47" s="36"/>
      <c r="OJ47" s="36"/>
      <c r="OK47" s="36"/>
      <c r="OL47" s="36"/>
      <c r="OM47" s="89"/>
      <c r="ON47" s="35"/>
      <c r="OO47" s="36"/>
      <c r="OP47" s="36"/>
      <c r="OQ47" s="36"/>
      <c r="OR47" s="36"/>
      <c r="OS47" s="36"/>
      <c r="OT47" s="36"/>
      <c r="OU47" s="36"/>
      <c r="OV47" s="36"/>
      <c r="OW47" s="36"/>
      <c r="OX47" s="36"/>
      <c r="OY47" s="36"/>
      <c r="OZ47" s="36"/>
      <c r="PA47" s="36"/>
      <c r="PB47" s="36"/>
      <c r="PC47" s="36"/>
      <c r="PD47" s="36"/>
      <c r="PE47" s="89"/>
      <c r="PF47" s="35"/>
      <c r="PG47" s="36"/>
      <c r="PH47" s="36"/>
      <c r="PI47" s="36"/>
      <c r="PJ47" s="36"/>
      <c r="PK47" s="36"/>
      <c r="PL47" s="36"/>
      <c r="PM47" s="36"/>
      <c r="PN47" s="36"/>
      <c r="PO47" s="36"/>
      <c r="PP47" s="36"/>
      <c r="PQ47" s="36"/>
      <c r="PR47" s="36"/>
      <c r="PS47" s="36"/>
      <c r="PT47" s="36"/>
      <c r="PU47" s="36"/>
      <c r="PV47" s="36"/>
      <c r="PW47" s="89"/>
      <c r="PX47" s="35"/>
      <c r="PY47" s="36"/>
      <c r="PZ47" s="36"/>
      <c r="QA47" s="36"/>
      <c r="QB47" s="36"/>
      <c r="QC47" s="36"/>
      <c r="QD47" s="36"/>
      <c r="QE47" s="36"/>
      <c r="QF47" s="36"/>
      <c r="QG47" s="36"/>
      <c r="QH47" s="36"/>
      <c r="QI47" s="36"/>
      <c r="QJ47" s="36"/>
      <c r="QK47" s="36"/>
      <c r="QL47" s="36"/>
      <c r="QM47" s="36"/>
      <c r="QN47" s="36"/>
      <c r="QO47" s="89"/>
      <c r="QP47" s="35"/>
      <c r="QQ47" s="36"/>
      <c r="QR47" s="36"/>
      <c r="QS47" s="36"/>
      <c r="QT47" s="36"/>
      <c r="QU47" s="36"/>
      <c r="QV47" s="36"/>
      <c r="QW47" s="36"/>
      <c r="QX47" s="36"/>
      <c r="QY47" s="36"/>
      <c r="QZ47" s="36"/>
      <c r="RA47" s="36"/>
      <c r="RB47" s="36"/>
      <c r="RC47" s="36"/>
      <c r="RD47" s="36"/>
      <c r="RE47" s="36"/>
      <c r="RF47" s="36"/>
      <c r="RG47" s="89"/>
      <c r="RH47" s="35"/>
      <c r="RI47" s="36"/>
      <c r="RJ47" s="36"/>
      <c r="RK47" s="36"/>
      <c r="RL47" s="36"/>
      <c r="RM47" s="36"/>
      <c r="RN47" s="36"/>
      <c r="RO47" s="36"/>
      <c r="RP47" s="36"/>
      <c r="RQ47" s="36"/>
      <c r="RR47" s="36"/>
      <c r="RS47" s="36"/>
      <c r="RT47" s="36"/>
      <c r="RU47" s="36"/>
      <c r="RV47" s="36"/>
      <c r="RW47" s="36"/>
      <c r="RX47" s="36"/>
      <c r="RY47" s="89"/>
      <c r="RZ47" s="35"/>
      <c r="SA47" s="36"/>
      <c r="SB47" s="36"/>
      <c r="SC47" s="36"/>
      <c r="SD47" s="36"/>
      <c r="SE47" s="36"/>
      <c r="SF47" s="36"/>
      <c r="SG47" s="36"/>
      <c r="SH47" s="36"/>
      <c r="SI47" s="36"/>
      <c r="SJ47" s="36"/>
      <c r="SK47" s="36"/>
      <c r="SL47" s="36"/>
      <c r="SM47" s="36"/>
      <c r="SN47" s="36"/>
      <c r="SO47" s="36"/>
      <c r="SP47" s="36"/>
      <c r="SQ47" s="89"/>
      <c r="SR47" s="35"/>
      <c r="SS47" s="36"/>
      <c r="ST47" s="36"/>
      <c r="SU47" s="36"/>
      <c r="SV47" s="36"/>
      <c r="SW47" s="36"/>
      <c r="SX47" s="36"/>
      <c r="SY47" s="36"/>
      <c r="SZ47" s="36"/>
      <c r="TA47" s="36"/>
      <c r="TB47" s="36"/>
      <c r="TC47" s="36"/>
      <c r="TD47" s="36"/>
      <c r="TE47" s="36"/>
      <c r="TF47" s="36"/>
      <c r="TG47" s="36"/>
      <c r="TH47" s="36"/>
      <c r="TI47" s="89"/>
      <c r="TJ47" s="35"/>
      <c r="TK47" s="36"/>
      <c r="TL47" s="36"/>
      <c r="TM47" s="36"/>
      <c r="TN47" s="36"/>
      <c r="TO47" s="36"/>
      <c r="TP47" s="36"/>
      <c r="TQ47" s="36"/>
      <c r="TR47" s="36"/>
      <c r="TS47" s="36"/>
      <c r="TT47" s="36"/>
      <c r="TU47" s="36"/>
      <c r="TV47" s="36"/>
      <c r="TW47" s="36"/>
      <c r="TX47" s="36"/>
      <c r="TY47" s="36"/>
      <c r="TZ47" s="36"/>
      <c r="UA47" s="89"/>
      <c r="UB47" s="35"/>
      <c r="UC47" s="36"/>
      <c r="UD47" s="36"/>
      <c r="UE47" s="36"/>
      <c r="UF47" s="36"/>
      <c r="UG47" s="36"/>
      <c r="UH47" s="36"/>
      <c r="UI47" s="36"/>
      <c r="UJ47" s="36"/>
      <c r="UK47" s="36"/>
      <c r="UL47" s="36"/>
      <c r="UM47" s="36"/>
      <c r="UN47" s="36"/>
      <c r="UO47" s="36"/>
      <c r="UP47" s="36"/>
      <c r="UQ47" s="36"/>
      <c r="UR47" s="36"/>
      <c r="US47" s="89"/>
      <c r="UT47" s="35"/>
      <c r="UU47" s="36"/>
      <c r="UV47" s="36"/>
      <c r="UW47" s="36"/>
      <c r="UX47" s="36"/>
      <c r="UY47" s="36"/>
      <c r="UZ47" s="36"/>
      <c r="VA47" s="36"/>
      <c r="VB47" s="36"/>
      <c r="VC47" s="36"/>
      <c r="VD47" s="36"/>
      <c r="VE47" s="36"/>
      <c r="VF47" s="36"/>
      <c r="VG47" s="36"/>
      <c r="VH47" s="36"/>
      <c r="VI47" s="36"/>
      <c r="VJ47" s="36"/>
      <c r="VK47" s="89"/>
      <c r="VL47" s="35"/>
      <c r="VM47" s="36"/>
      <c r="VN47" s="36"/>
      <c r="VO47" s="36"/>
      <c r="VP47" s="36"/>
      <c r="VQ47" s="36"/>
      <c r="VR47" s="36"/>
      <c r="VS47" s="36"/>
      <c r="VT47" s="36"/>
      <c r="VU47" s="36"/>
      <c r="VV47" s="36"/>
      <c r="VW47" s="36"/>
      <c r="VX47" s="36"/>
      <c r="VY47" s="36"/>
      <c r="VZ47" s="36"/>
      <c r="WA47" s="36"/>
      <c r="WB47" s="36"/>
      <c r="WC47" s="89"/>
      <c r="WD47" s="35"/>
      <c r="WE47" s="36"/>
      <c r="WF47" s="36"/>
      <c r="WG47" s="36"/>
      <c r="WH47" s="36"/>
      <c r="WI47" s="36"/>
      <c r="WJ47" s="36"/>
      <c r="WK47" s="36"/>
      <c r="WL47" s="36"/>
      <c r="WM47" s="36"/>
      <c r="WN47" s="36"/>
      <c r="WO47" s="36"/>
      <c r="WP47" s="36"/>
      <c r="WQ47" s="36"/>
      <c r="WR47" s="36"/>
      <c r="WS47" s="36"/>
      <c r="WT47" s="36"/>
      <c r="WU47" s="89"/>
      <c r="WV47" s="35"/>
      <c r="WW47" s="36"/>
      <c r="WX47" s="36"/>
      <c r="WY47" s="36"/>
      <c r="WZ47" s="36"/>
      <c r="XA47" s="36"/>
      <c r="XB47" s="36"/>
      <c r="XC47" s="36"/>
      <c r="XD47" s="36"/>
      <c r="XE47" s="36"/>
      <c r="XF47" s="36"/>
      <c r="XG47" s="36"/>
      <c r="XH47" s="36"/>
      <c r="XI47" s="36"/>
      <c r="XJ47" s="36"/>
      <c r="XK47" s="36"/>
      <c r="XL47" s="36"/>
      <c r="XM47" s="89"/>
      <c r="XN47" s="35"/>
      <c r="XO47" s="36"/>
      <c r="XP47" s="36"/>
      <c r="XQ47" s="36"/>
      <c r="XR47" s="36"/>
      <c r="XS47" s="36"/>
      <c r="XT47" s="36"/>
      <c r="XU47" s="36"/>
      <c r="XV47" s="36"/>
      <c r="XW47" s="36"/>
      <c r="XX47" s="36"/>
      <c r="XY47" s="36"/>
      <c r="XZ47" s="36"/>
      <c r="YA47" s="36"/>
      <c r="YB47" s="36"/>
      <c r="YC47" s="36"/>
      <c r="YD47" s="36"/>
      <c r="YE47" s="89"/>
      <c r="YF47" s="35"/>
      <c r="YG47" s="36"/>
      <c r="YH47" s="36"/>
      <c r="YI47" s="36"/>
      <c r="YJ47" s="36"/>
      <c r="YK47" s="36"/>
      <c r="YL47" s="36"/>
      <c r="YM47" s="36"/>
      <c r="YN47" s="36"/>
      <c r="YO47" s="36"/>
      <c r="YP47" s="36"/>
      <c r="YQ47" s="36"/>
      <c r="YR47" s="36"/>
      <c r="YS47" s="36"/>
      <c r="YT47" s="36"/>
      <c r="YU47" s="36"/>
      <c r="YV47" s="36"/>
      <c r="YW47" s="89"/>
      <c r="YX47" s="35"/>
      <c r="YY47" s="36"/>
      <c r="YZ47" s="36"/>
      <c r="ZA47" s="36"/>
      <c r="ZB47" s="36"/>
      <c r="ZC47" s="36"/>
      <c r="ZD47" s="36"/>
      <c r="ZE47" s="36"/>
      <c r="ZF47" s="36"/>
      <c r="ZG47" s="36"/>
      <c r="ZH47" s="36"/>
      <c r="ZI47" s="36"/>
      <c r="ZJ47" s="36"/>
      <c r="ZK47" s="36"/>
      <c r="ZL47" s="36"/>
      <c r="ZM47" s="36"/>
      <c r="ZN47" s="36"/>
      <c r="ZO47" s="89"/>
      <c r="ZP47" s="35"/>
      <c r="ZQ47" s="36"/>
      <c r="ZR47" s="36"/>
      <c r="ZS47" s="36"/>
      <c r="ZT47" s="36"/>
      <c r="ZU47" s="36"/>
      <c r="ZV47" s="36"/>
      <c r="ZW47" s="36"/>
      <c r="ZX47" s="36"/>
      <c r="ZY47" s="36"/>
      <c r="ZZ47" s="36"/>
      <c r="AAA47" s="36"/>
      <c r="AAB47" s="36"/>
      <c r="AAC47" s="36"/>
      <c r="AAD47" s="36"/>
      <c r="AAE47" s="36"/>
      <c r="AAF47" s="36"/>
      <c r="AAG47" s="89"/>
      <c r="AAH47" s="152"/>
      <c r="AAI47" s="36"/>
      <c r="AAJ47" s="36"/>
      <c r="AAK47" s="36"/>
      <c r="AAL47" s="36"/>
      <c r="AAM47" s="36"/>
      <c r="AAN47" s="36"/>
      <c r="AAO47" s="36"/>
      <c r="AAP47" s="36"/>
      <c r="AAQ47" s="36"/>
      <c r="AAR47" s="36"/>
      <c r="AAS47" s="36"/>
      <c r="AAT47" s="36"/>
      <c r="AAU47" s="36"/>
      <c r="AAV47" s="36"/>
      <c r="AAW47" s="36"/>
      <c r="AAX47" s="36"/>
      <c r="AAY47" s="89"/>
      <c r="AAZ47" s="35"/>
      <c r="ABA47" s="36"/>
      <c r="ABB47" s="36"/>
      <c r="ABC47" s="36"/>
      <c r="ABD47" s="36"/>
      <c r="ABE47" s="36"/>
      <c r="ABF47" s="36"/>
      <c r="ABG47" s="36"/>
      <c r="ABH47" s="36"/>
      <c r="ABI47" s="36"/>
      <c r="ABJ47" s="36"/>
      <c r="ABK47" s="36"/>
      <c r="ABL47" s="36"/>
      <c r="ABM47" s="36"/>
      <c r="ABN47" s="36"/>
      <c r="ABO47" s="36"/>
      <c r="ABP47" s="36"/>
      <c r="ABQ47" s="89"/>
      <c r="ABR47" s="152"/>
      <c r="ABS47" s="36"/>
      <c r="ABT47" s="36"/>
      <c r="ABU47" s="36"/>
      <c r="ABV47" s="36"/>
      <c r="ABW47" s="36"/>
      <c r="ABX47" s="36"/>
      <c r="ABY47" s="36"/>
      <c r="ABZ47" s="36"/>
      <c r="ACA47" s="36"/>
      <c r="ACB47" s="36"/>
      <c r="ACC47" s="36"/>
      <c r="ACD47" s="36"/>
      <c r="ACE47" s="36"/>
      <c r="ACF47" s="36"/>
      <c r="ACG47" s="36"/>
      <c r="ACH47" s="36"/>
      <c r="ACI47" s="89"/>
      <c r="ACJ47" s="152"/>
      <c r="ACK47" s="36"/>
      <c r="ACL47" s="36"/>
      <c r="ACM47" s="36"/>
      <c r="ACN47" s="36"/>
      <c r="ACO47" s="36"/>
      <c r="ACP47" s="36"/>
      <c r="ACQ47" s="36"/>
      <c r="ACR47" s="36"/>
      <c r="ACS47" s="36"/>
      <c r="ACT47" s="36"/>
      <c r="ACU47" s="36"/>
      <c r="ACV47" s="36"/>
      <c r="ACW47" s="36"/>
      <c r="ACX47" s="36"/>
      <c r="ACY47" s="36"/>
      <c r="ACZ47" s="36"/>
      <c r="ADA47" s="89"/>
      <c r="ADB47" s="152"/>
      <c r="ADC47" s="36"/>
      <c r="ADD47" s="36"/>
      <c r="ADE47" s="36"/>
      <c r="ADF47" s="36"/>
      <c r="ADG47" s="36"/>
      <c r="ADH47" s="36"/>
      <c r="ADI47" s="36"/>
      <c r="ADJ47" s="36"/>
      <c r="ADK47" s="36"/>
      <c r="ADL47" s="36"/>
      <c r="ADM47" s="36"/>
      <c r="ADN47" s="36"/>
      <c r="ADO47" s="36"/>
      <c r="ADP47" s="36"/>
      <c r="ADQ47" s="36"/>
      <c r="ADR47" s="36"/>
      <c r="ADS47" s="89"/>
      <c r="ADT47" s="152"/>
      <c r="ADU47" s="36"/>
      <c r="ADV47" s="36"/>
      <c r="ADW47" s="36"/>
      <c r="ADX47" s="36"/>
      <c r="ADY47" s="36"/>
      <c r="ADZ47" s="36"/>
      <c r="AEA47" s="36"/>
      <c r="AEB47" s="36"/>
      <c r="AEC47" s="36"/>
      <c r="AED47" s="36"/>
      <c r="AEE47" s="36"/>
      <c r="AEF47" s="36"/>
      <c r="AEG47" s="36"/>
      <c r="AEH47" s="36"/>
      <c r="AEI47" s="36"/>
      <c r="AEJ47" s="36"/>
      <c r="AEK47" s="89"/>
      <c r="AEL47" s="152"/>
      <c r="AEM47" s="36"/>
      <c r="AEN47" s="36"/>
      <c r="AEO47" s="36"/>
      <c r="AEP47" s="36"/>
      <c r="AEQ47" s="36"/>
      <c r="AER47" s="36"/>
      <c r="AES47" s="36"/>
      <c r="AET47" s="36"/>
      <c r="AEU47" s="36"/>
      <c r="AEV47" s="36"/>
      <c r="AEW47" s="36"/>
      <c r="AEX47" s="36"/>
      <c r="AEY47" s="36"/>
      <c r="AEZ47" s="36"/>
      <c r="AFA47" s="36"/>
      <c r="AFB47" s="36"/>
      <c r="AFC47" s="89"/>
      <c r="AFD47" s="152"/>
      <c r="AFE47" s="36"/>
      <c r="AFF47" s="36"/>
      <c r="AFG47" s="36"/>
      <c r="AFH47" s="36"/>
      <c r="AFI47" s="36"/>
      <c r="AFJ47" s="36"/>
      <c r="AFK47" s="36"/>
      <c r="AFL47" s="36"/>
      <c r="AFM47" s="36"/>
      <c r="AFN47" s="36"/>
      <c r="AFO47" s="36"/>
      <c r="AFP47" s="36"/>
      <c r="AFQ47" s="36"/>
      <c r="AFR47" s="36"/>
      <c r="AFS47" s="36"/>
      <c r="AFT47" s="36"/>
      <c r="AFU47" s="89"/>
      <c r="AFV47" s="152"/>
      <c r="AFW47" s="36"/>
      <c r="AFX47" s="36"/>
      <c r="AFY47" s="36"/>
      <c r="AFZ47" s="36"/>
      <c r="AGA47" s="36"/>
      <c r="AGB47" s="36"/>
      <c r="AGC47" s="36"/>
      <c r="AGD47" s="36"/>
      <c r="AGE47" s="36"/>
      <c r="AGF47" s="36"/>
      <c r="AGG47" s="36"/>
      <c r="AGH47" s="36"/>
      <c r="AGI47" s="36"/>
      <c r="AGJ47" s="36"/>
      <c r="AGK47" s="36"/>
      <c r="AGL47" s="36"/>
      <c r="AGM47" s="89"/>
      <c r="AGN47" s="35"/>
      <c r="AGO47" s="36"/>
      <c r="AGP47" s="36"/>
      <c r="AGQ47" s="36"/>
      <c r="AGR47" s="36"/>
      <c r="AGS47" s="36"/>
      <c r="AGT47" s="36"/>
      <c r="AGU47" s="36"/>
      <c r="AGV47" s="36"/>
      <c r="AGW47" s="36"/>
      <c r="AGX47" s="36"/>
      <c r="AGY47" s="36"/>
      <c r="AGZ47" s="36"/>
      <c r="AHA47" s="36"/>
      <c r="AHB47" s="36"/>
      <c r="AHC47" s="36"/>
      <c r="AHD47" s="36"/>
      <c r="AHE47" s="89"/>
      <c r="AHF47" s="152"/>
      <c r="AHG47" s="36"/>
      <c r="AHH47" s="36"/>
      <c r="AHI47" s="36"/>
      <c r="AHJ47" s="36"/>
      <c r="AHK47" s="36"/>
      <c r="AHL47" s="36"/>
      <c r="AHM47" s="36"/>
      <c r="AHN47" s="36"/>
      <c r="AHO47" s="36"/>
      <c r="AHP47" s="36"/>
      <c r="AHQ47" s="36"/>
      <c r="AHR47" s="36"/>
      <c r="AHS47" s="36"/>
      <c r="AHT47" s="36"/>
      <c r="AHU47" s="36"/>
      <c r="AHV47" s="36"/>
      <c r="AHW47" s="89"/>
      <c r="AHX47" s="35"/>
      <c r="AHY47" s="36"/>
      <c r="AHZ47" s="36"/>
      <c r="AIA47" s="36"/>
      <c r="AIB47" s="36"/>
      <c r="AIC47" s="36"/>
      <c r="AID47" s="36"/>
      <c r="AIE47" s="36"/>
      <c r="AIF47" s="36"/>
      <c r="AIG47" s="36"/>
      <c r="AIH47" s="36"/>
      <c r="AII47" s="36"/>
      <c r="AIJ47" s="36"/>
      <c r="AIK47" s="36"/>
      <c r="AIL47" s="36"/>
      <c r="AIM47" s="36"/>
      <c r="AIN47" s="36"/>
      <c r="AIO47" s="89"/>
      <c r="AIP47" s="152"/>
      <c r="AIQ47" s="36"/>
      <c r="AIR47" s="36"/>
      <c r="AIS47" s="36"/>
      <c r="AIT47" s="36"/>
      <c r="AIU47" s="36"/>
      <c r="AIV47" s="36"/>
      <c r="AIW47" s="36"/>
      <c r="AIX47" s="36"/>
      <c r="AIY47" s="36"/>
      <c r="AIZ47" s="36"/>
      <c r="AJA47" s="36"/>
      <c r="AJB47" s="36"/>
      <c r="AJC47" s="36"/>
      <c r="AJD47" s="36"/>
      <c r="AJE47" s="36"/>
      <c r="AJF47" s="36"/>
      <c r="AJG47" s="89"/>
      <c r="AJH47" s="35"/>
      <c r="AJI47" s="36"/>
      <c r="AJJ47" s="36"/>
      <c r="AJK47" s="36"/>
      <c r="AJL47" s="36"/>
      <c r="AJM47" s="36"/>
      <c r="AJN47" s="36"/>
      <c r="AJO47" s="36"/>
      <c r="AJP47" s="36"/>
      <c r="AJQ47" s="36"/>
      <c r="AJR47" s="36"/>
      <c r="AJS47" s="36"/>
      <c r="AJT47" s="36"/>
      <c r="AJU47" s="36"/>
      <c r="AJV47" s="36"/>
      <c r="AJW47" s="36"/>
      <c r="AJX47" s="36"/>
      <c r="AJY47" s="89"/>
      <c r="AJZ47" s="35"/>
      <c r="AKA47" s="36"/>
      <c r="AKB47" s="36"/>
      <c r="AKC47" s="36"/>
      <c r="AKD47" s="36"/>
      <c r="AKE47" s="36"/>
      <c r="AKF47" s="36"/>
      <c r="AKG47" s="36"/>
      <c r="AKH47" s="36"/>
      <c r="AKI47" s="36"/>
      <c r="AKJ47" s="36"/>
      <c r="AKK47" s="36"/>
      <c r="AKL47" s="36"/>
      <c r="AKM47" s="36"/>
      <c r="AKN47" s="36"/>
      <c r="AKO47" s="36"/>
      <c r="AKP47" s="36"/>
      <c r="AKQ47" s="89"/>
      <c r="AKR47" s="35"/>
      <c r="AKS47" s="36"/>
      <c r="AKT47" s="36"/>
      <c r="AKU47" s="36"/>
      <c r="AKV47" s="36"/>
      <c r="AKW47" s="36"/>
      <c r="AKX47" s="36"/>
      <c r="AKY47" s="36"/>
      <c r="AKZ47" s="36"/>
      <c r="ALA47" s="36"/>
      <c r="ALB47" s="36"/>
      <c r="ALC47" s="36"/>
      <c r="ALD47" s="36"/>
      <c r="ALE47" s="36"/>
      <c r="ALF47" s="36"/>
      <c r="ALG47" s="36"/>
      <c r="ALH47" s="36"/>
      <c r="ALI47" s="89"/>
      <c r="ALJ47" s="152"/>
      <c r="ALK47" s="36"/>
      <c r="ALL47" s="36"/>
      <c r="ALM47" s="36"/>
      <c r="ALN47" s="36"/>
      <c r="ALO47" s="36"/>
      <c r="ALP47" s="36"/>
      <c r="ALQ47" s="36"/>
      <c r="ALR47" s="36"/>
      <c r="ALS47" s="36"/>
      <c r="ALT47" s="36"/>
      <c r="ALU47" s="36"/>
      <c r="ALV47" s="36"/>
      <c r="ALW47" s="36"/>
      <c r="ALX47" s="36"/>
      <c r="ALY47" s="36"/>
      <c r="ALZ47" s="36"/>
      <c r="AMA47" s="89"/>
      <c r="AMB47" s="152"/>
      <c r="AMC47" s="36"/>
      <c r="AMD47" s="36"/>
      <c r="AME47" s="36"/>
      <c r="AMF47" s="36"/>
      <c r="AMG47" s="36"/>
      <c r="AMH47" s="36"/>
      <c r="AMI47" s="36"/>
      <c r="AMJ47" s="36"/>
      <c r="AMK47" s="36"/>
      <c r="AML47" s="36"/>
      <c r="AMM47" s="36"/>
      <c r="AMN47" s="36"/>
      <c r="AMO47" s="36"/>
      <c r="AMP47" s="36"/>
      <c r="AMQ47" s="36"/>
      <c r="AMR47" s="36"/>
      <c r="AMS47" s="89"/>
      <c r="AMT47" s="152"/>
      <c r="AMU47" s="36"/>
      <c r="AMV47" s="36"/>
      <c r="AMW47" s="36"/>
      <c r="AMX47" s="36"/>
      <c r="AMY47" s="36"/>
      <c r="AMZ47" s="36"/>
      <c r="ANA47" s="36"/>
      <c r="ANB47" s="36"/>
      <c r="ANC47" s="36"/>
      <c r="AND47" s="36"/>
      <c r="ANE47" s="36"/>
      <c r="ANF47" s="36"/>
      <c r="ANG47" s="36"/>
      <c r="ANH47" s="36"/>
      <c r="ANI47" s="36"/>
      <c r="ANJ47" s="36"/>
      <c r="ANK47" s="89"/>
    </row>
    <row r="48" spans="1:1051" x14ac:dyDescent="0.25">
      <c r="A48" s="15" t="s">
        <v>96</v>
      </c>
      <c r="B48" s="14">
        <v>34</v>
      </c>
      <c r="C48" s="17" t="s">
        <v>97</v>
      </c>
      <c r="F48" s="39"/>
      <c r="G48" s="88"/>
      <c r="H48" s="38"/>
      <c r="I48" s="38">
        <v>24470967</v>
      </c>
      <c r="J48" s="38">
        <v>18920700</v>
      </c>
      <c r="K48" s="38">
        <v>5550267</v>
      </c>
      <c r="L48" s="38">
        <v>18920700</v>
      </c>
      <c r="M48" s="38"/>
      <c r="N48" s="39"/>
      <c r="O48" s="38">
        <v>24470967</v>
      </c>
      <c r="P48" s="38">
        <v>18920700</v>
      </c>
      <c r="Q48" s="38"/>
      <c r="R48" s="38">
        <v>5550267</v>
      </c>
      <c r="S48" s="38">
        <v>22.68103</v>
      </c>
      <c r="T48" s="38"/>
      <c r="U48" s="38"/>
      <c r="V48" s="88">
        <v>18920700</v>
      </c>
      <c r="W48" s="30"/>
      <c r="X48" s="39">
        <v>18920700</v>
      </c>
      <c r="Y48" s="88">
        <v>18920700</v>
      </c>
      <c r="Z48" s="38"/>
      <c r="AA48" s="38">
        <v>13080456</v>
      </c>
      <c r="AB48" s="38">
        <v>11300000</v>
      </c>
      <c r="AC48" s="38">
        <v>1780456</v>
      </c>
      <c r="AD48" s="38">
        <v>10836127</v>
      </c>
      <c r="AE48" s="38"/>
      <c r="AF48" s="39"/>
      <c r="AG48" s="38">
        <v>12616583</v>
      </c>
      <c r="AH48" s="38">
        <v>10836127</v>
      </c>
      <c r="AI48" s="38"/>
      <c r="AJ48" s="38">
        <v>1780456</v>
      </c>
      <c r="AK48" s="38">
        <v>14.112030000000001</v>
      </c>
      <c r="AL48" s="38"/>
      <c r="AM48" s="38"/>
      <c r="AN48" s="88">
        <v>10836127</v>
      </c>
      <c r="AO48" s="30"/>
      <c r="AP48" s="39">
        <v>11300000</v>
      </c>
      <c r="AQ48" s="88">
        <v>11300000</v>
      </c>
      <c r="AR48" s="38"/>
      <c r="AS48" s="38">
        <v>11102392</v>
      </c>
      <c r="AT48" s="38">
        <v>9400000</v>
      </c>
      <c r="AU48" s="38">
        <v>1702392</v>
      </c>
      <c r="AV48" s="38">
        <v>9400000</v>
      </c>
      <c r="AW48" s="38"/>
      <c r="AX48" s="39"/>
      <c r="AY48" s="38">
        <v>11102392</v>
      </c>
      <c r="AZ48" s="38">
        <v>9400000</v>
      </c>
      <c r="BA48" s="38"/>
      <c r="BB48" s="38">
        <v>1702392</v>
      </c>
      <c r="BC48" s="38">
        <v>15.33356</v>
      </c>
      <c r="BD48" s="38"/>
      <c r="BE48" s="38"/>
      <c r="BF48" s="88">
        <v>9400000</v>
      </c>
      <c r="BG48" s="30"/>
      <c r="BH48" s="39">
        <v>9400000</v>
      </c>
      <c r="BI48" s="88">
        <v>9400000</v>
      </c>
      <c r="BJ48" s="38"/>
      <c r="BK48" s="38">
        <v>77775000</v>
      </c>
      <c r="BL48" s="38">
        <v>73200000</v>
      </c>
      <c r="BM48" s="38">
        <v>4575000</v>
      </c>
      <c r="BN48" s="38">
        <v>73200000</v>
      </c>
      <c r="BO48" s="38"/>
      <c r="BP48" s="39"/>
      <c r="BQ48" s="38">
        <v>77775000</v>
      </c>
      <c r="BR48" s="38">
        <v>73200000</v>
      </c>
      <c r="BS48" s="38"/>
      <c r="BT48" s="38">
        <v>4575000</v>
      </c>
      <c r="BU48" s="38">
        <v>5.8823499999999997</v>
      </c>
      <c r="BV48" s="38"/>
      <c r="BW48" s="38"/>
      <c r="BX48" s="88">
        <v>73200000</v>
      </c>
      <c r="BY48" s="30"/>
      <c r="BZ48" s="39">
        <v>73200000</v>
      </c>
      <c r="CA48" s="88">
        <v>73200000</v>
      </c>
      <c r="CB48" s="38"/>
      <c r="CC48" s="38"/>
      <c r="CD48" s="38"/>
      <c r="CE48" s="38"/>
      <c r="CF48" s="38"/>
      <c r="CG48" s="38"/>
      <c r="CH48" s="39"/>
      <c r="CI48" s="38"/>
      <c r="CJ48" s="38"/>
      <c r="CK48" s="38"/>
      <c r="CL48" s="38"/>
      <c r="CM48" s="38"/>
      <c r="CN48" s="38"/>
      <c r="CO48" s="38"/>
      <c r="CP48" s="88"/>
      <c r="CQ48" s="30"/>
      <c r="CR48" s="39"/>
      <c r="CS48" s="88"/>
      <c r="CT48" s="38"/>
      <c r="CU48" s="38">
        <v>24672303</v>
      </c>
      <c r="CV48" s="38">
        <v>18943200</v>
      </c>
      <c r="CW48" s="38">
        <v>5729103</v>
      </c>
      <c r="CX48" s="38">
        <v>18943200</v>
      </c>
      <c r="CY48" s="38"/>
      <c r="CZ48" s="39"/>
      <c r="DA48" s="38">
        <v>24672303</v>
      </c>
      <c r="DB48" s="38">
        <v>18943200</v>
      </c>
      <c r="DC48" s="38"/>
      <c r="DD48" s="38">
        <v>5729103</v>
      </c>
      <c r="DE48" s="38">
        <v>23.220790000000001</v>
      </c>
      <c r="DF48" s="38"/>
      <c r="DG48" s="38"/>
      <c r="DH48" s="88">
        <v>18943200</v>
      </c>
      <c r="DI48" s="30"/>
      <c r="DJ48" s="39">
        <v>18943200</v>
      </c>
      <c r="DK48" s="88">
        <v>18943200</v>
      </c>
      <c r="DL48" s="38"/>
      <c r="DM48" s="38"/>
      <c r="DN48" s="38"/>
      <c r="DO48" s="38"/>
      <c r="DP48" s="38"/>
      <c r="DQ48" s="38"/>
      <c r="DR48" s="39"/>
      <c r="DS48" s="38"/>
      <c r="DT48" s="38"/>
      <c r="DU48" s="38"/>
      <c r="DV48" s="38"/>
      <c r="DW48" s="38"/>
      <c r="DX48" s="38"/>
      <c r="DY48" s="38"/>
      <c r="DZ48" s="88"/>
      <c r="EA48" s="30"/>
      <c r="EB48" s="39"/>
      <c r="EC48" s="88"/>
      <c r="ED48" s="38"/>
      <c r="EE48" s="38">
        <v>12442006</v>
      </c>
      <c r="EF48" s="38">
        <v>9709100</v>
      </c>
      <c r="EG48" s="38">
        <v>2732906</v>
      </c>
      <c r="EH48" s="38">
        <v>9709100</v>
      </c>
      <c r="EI48" s="38"/>
      <c r="EJ48" s="39"/>
      <c r="EK48" s="38">
        <v>12442006</v>
      </c>
      <c r="EL48" s="38">
        <v>9709100</v>
      </c>
      <c r="EM48" s="38"/>
      <c r="EN48" s="38">
        <v>2732906</v>
      </c>
      <c r="EO48" s="38">
        <v>21.965160000000001</v>
      </c>
      <c r="EP48" s="38"/>
      <c r="EQ48" s="38"/>
      <c r="ER48" s="88">
        <v>9709100</v>
      </c>
      <c r="ES48" s="30"/>
      <c r="ET48" s="39">
        <v>9709100</v>
      </c>
      <c r="EU48" s="88">
        <v>9709100</v>
      </c>
      <c r="EV48" s="38"/>
      <c r="EW48" s="38">
        <v>20890010</v>
      </c>
      <c r="EX48" s="38">
        <v>16869500</v>
      </c>
      <c r="EY48" s="38">
        <v>4020510</v>
      </c>
      <c r="EZ48" s="38">
        <v>16869500</v>
      </c>
      <c r="FA48" s="38"/>
      <c r="FB48" s="39"/>
      <c r="FC48" s="38">
        <v>20890010</v>
      </c>
      <c r="FD48" s="38">
        <v>16869500</v>
      </c>
      <c r="FE48" s="38"/>
      <c r="FF48" s="38">
        <v>4020510</v>
      </c>
      <c r="FG48" s="38">
        <v>19.246089999999999</v>
      </c>
      <c r="FH48" s="38"/>
      <c r="FI48" s="38"/>
      <c r="FJ48" s="88">
        <v>16869500</v>
      </c>
      <c r="FK48" s="30"/>
      <c r="FL48" s="39">
        <v>16869500</v>
      </c>
      <c r="FM48" s="88">
        <v>16869500</v>
      </c>
      <c r="FN48" s="38"/>
      <c r="FO48" s="38"/>
      <c r="FP48" s="38"/>
      <c r="FQ48" s="38"/>
      <c r="FR48" s="38"/>
      <c r="FS48" s="38"/>
      <c r="FT48" s="39"/>
      <c r="FU48" s="38"/>
      <c r="FV48" s="38"/>
      <c r="FW48" s="38"/>
      <c r="FX48" s="38"/>
      <c r="FY48" s="38"/>
      <c r="FZ48" s="38"/>
      <c r="GA48" s="38"/>
      <c r="GB48" s="88"/>
      <c r="GC48" s="30"/>
      <c r="GD48" s="39"/>
      <c r="GE48" s="88"/>
      <c r="GF48" s="38"/>
      <c r="GG48" s="38"/>
      <c r="GH48" s="38"/>
      <c r="GI48" s="38"/>
      <c r="GJ48" s="38"/>
      <c r="GK48" s="38"/>
      <c r="GL48" s="39"/>
      <c r="GM48" s="38"/>
      <c r="GN48" s="38"/>
      <c r="GO48" s="38"/>
      <c r="GP48" s="38"/>
      <c r="GQ48" s="38"/>
      <c r="GR48" s="38"/>
      <c r="GS48" s="38"/>
      <c r="GT48" s="88"/>
      <c r="GU48" s="30"/>
      <c r="GV48" s="39"/>
      <c r="GW48" s="88"/>
      <c r="GX48" s="38"/>
      <c r="GY48" s="38">
        <v>4473800</v>
      </c>
      <c r="GZ48" s="38">
        <v>4250100</v>
      </c>
      <c r="HA48" s="38">
        <v>223700</v>
      </c>
      <c r="HB48" s="38">
        <v>4250100</v>
      </c>
      <c r="HC48" s="38"/>
      <c r="HD48" s="39"/>
      <c r="HE48" s="38">
        <v>4473800</v>
      </c>
      <c r="HF48" s="38">
        <v>4250100</v>
      </c>
      <c r="HG48" s="38"/>
      <c r="HH48" s="38">
        <v>223700</v>
      </c>
      <c r="HI48" s="38">
        <v>5.0002199999999997</v>
      </c>
      <c r="HJ48" s="38"/>
      <c r="HK48" s="38"/>
      <c r="HL48" s="88">
        <v>4250100</v>
      </c>
      <c r="HM48" s="30"/>
      <c r="HN48" s="39">
        <v>4250100</v>
      </c>
      <c r="HO48" s="88">
        <v>4250100</v>
      </c>
      <c r="HP48" s="38"/>
      <c r="HQ48" s="38"/>
      <c r="HR48" s="38"/>
      <c r="HS48" s="38"/>
      <c r="HT48" s="38"/>
      <c r="HU48" s="38"/>
      <c r="HV48" s="39"/>
      <c r="HW48" s="38"/>
      <c r="HX48" s="38"/>
      <c r="HY48" s="38"/>
      <c r="HZ48" s="38"/>
      <c r="IA48" s="38"/>
      <c r="IB48" s="38"/>
      <c r="IC48" s="38"/>
      <c r="ID48" s="88"/>
      <c r="IE48" s="30"/>
      <c r="IF48" s="39"/>
      <c r="IG48" s="88"/>
      <c r="IH48" s="38"/>
      <c r="II48" s="38"/>
      <c r="IJ48" s="38"/>
      <c r="IK48" s="38"/>
      <c r="IL48" s="38"/>
      <c r="IM48" s="38"/>
      <c r="IN48" s="39"/>
      <c r="IO48" s="38"/>
      <c r="IP48" s="38"/>
      <c r="IQ48" s="38"/>
      <c r="IR48" s="38"/>
      <c r="IS48" s="38"/>
      <c r="IT48" s="38"/>
      <c r="IU48" s="38"/>
      <c r="IV48" s="88"/>
      <c r="IW48" s="30"/>
      <c r="IX48" s="39"/>
      <c r="IY48" s="88"/>
      <c r="IZ48" s="38"/>
      <c r="JA48" s="38"/>
      <c r="JB48" s="38"/>
      <c r="JC48" s="38"/>
      <c r="JD48" s="38"/>
      <c r="JE48" s="38"/>
      <c r="JF48" s="39"/>
      <c r="JG48" s="38"/>
      <c r="JH48" s="38"/>
      <c r="JI48" s="38"/>
      <c r="JJ48" s="38"/>
      <c r="JK48" s="38"/>
      <c r="JL48" s="38"/>
      <c r="JM48" s="38"/>
      <c r="JN48" s="88"/>
      <c r="JO48" s="30"/>
      <c r="JP48" s="39"/>
      <c r="JQ48" s="88"/>
      <c r="JR48" s="38"/>
      <c r="JS48" s="38">
        <v>14328100</v>
      </c>
      <c r="JT48" s="38">
        <v>13589200</v>
      </c>
      <c r="JU48" s="38">
        <v>738900</v>
      </c>
      <c r="JV48" s="38">
        <v>13589200</v>
      </c>
      <c r="JW48" s="38"/>
      <c r="JX48" s="39"/>
      <c r="JY48" s="38">
        <v>14328100</v>
      </c>
      <c r="JZ48" s="38">
        <v>13589200</v>
      </c>
      <c r="KA48" s="38"/>
      <c r="KB48" s="38">
        <v>738900</v>
      </c>
      <c r="KC48" s="38">
        <v>5.157</v>
      </c>
      <c r="KD48" s="38"/>
      <c r="KE48" s="38"/>
      <c r="KF48" s="88">
        <v>13589200</v>
      </c>
      <c r="KG48" s="30"/>
      <c r="KH48" s="39">
        <v>13589200</v>
      </c>
      <c r="KI48" s="88">
        <v>13589200</v>
      </c>
      <c r="KJ48" s="38"/>
      <c r="KK48" s="38"/>
      <c r="KL48" s="38"/>
      <c r="KM48" s="38"/>
      <c r="KN48" s="38"/>
      <c r="KO48" s="38"/>
      <c r="KP48" s="39"/>
      <c r="KQ48" s="38"/>
      <c r="KR48" s="38"/>
      <c r="KS48" s="38"/>
      <c r="KT48" s="38"/>
      <c r="KU48" s="38"/>
      <c r="KV48" s="38"/>
      <c r="KW48" s="38"/>
      <c r="KX48" s="88"/>
      <c r="KY48" s="30"/>
      <c r="KZ48" s="39"/>
      <c r="LA48" s="88"/>
      <c r="LB48" s="38"/>
      <c r="LC48" s="38"/>
      <c r="LD48" s="38"/>
      <c r="LE48" s="38"/>
      <c r="LF48" s="38"/>
      <c r="LG48" s="38"/>
      <c r="LH48" s="39"/>
      <c r="LI48" s="38"/>
      <c r="LJ48" s="38"/>
      <c r="LK48" s="38"/>
      <c r="LL48" s="38"/>
      <c r="LM48" s="38"/>
      <c r="LN48" s="38"/>
      <c r="LO48" s="38"/>
      <c r="LP48" s="88"/>
      <c r="LQ48" s="30"/>
      <c r="LR48" s="39"/>
      <c r="LS48" s="88"/>
      <c r="LT48" s="38"/>
      <c r="LU48" s="38"/>
      <c r="LV48" s="38"/>
      <c r="LW48" s="38"/>
      <c r="LX48" s="38"/>
      <c r="LY48" s="38"/>
      <c r="LZ48" s="39"/>
      <c r="MA48" s="38"/>
      <c r="MB48" s="38"/>
      <c r="MC48" s="38"/>
      <c r="MD48" s="38"/>
      <c r="ME48" s="38"/>
      <c r="MF48" s="38"/>
      <c r="MG48" s="38"/>
      <c r="MH48" s="88"/>
      <c r="MI48" s="30"/>
      <c r="MJ48" s="39"/>
      <c r="MK48" s="88"/>
      <c r="ML48" s="38"/>
      <c r="MM48" s="38">
        <v>8798179</v>
      </c>
      <c r="MN48" s="38">
        <v>8358200</v>
      </c>
      <c r="MO48" s="38">
        <v>439979</v>
      </c>
      <c r="MP48" s="38">
        <v>8358200</v>
      </c>
      <c r="MQ48" s="38"/>
      <c r="MR48" s="39"/>
      <c r="MS48" s="38">
        <v>8798179</v>
      </c>
      <c r="MT48" s="38">
        <v>8358200</v>
      </c>
      <c r="MU48" s="38"/>
      <c r="MV48" s="38">
        <v>439979</v>
      </c>
      <c r="MW48" s="38">
        <v>5.0007999999999999</v>
      </c>
      <c r="MX48" s="38"/>
      <c r="MY48" s="38"/>
      <c r="MZ48" s="88">
        <v>8358200</v>
      </c>
      <c r="NA48" s="30"/>
      <c r="NB48" s="39">
        <v>8358200</v>
      </c>
      <c r="NC48" s="88">
        <v>8358200</v>
      </c>
      <c r="ND48" s="38"/>
      <c r="NE48" s="38"/>
      <c r="NF48" s="38"/>
      <c r="NG48" s="38"/>
      <c r="NH48" s="38"/>
      <c r="NI48" s="38"/>
      <c r="NJ48" s="39"/>
      <c r="NK48" s="38"/>
      <c r="NL48" s="38"/>
      <c r="NM48" s="38"/>
      <c r="NN48" s="38"/>
      <c r="NO48" s="38"/>
      <c r="NP48" s="38"/>
      <c r="NQ48" s="38"/>
      <c r="NR48" s="88"/>
      <c r="NS48" s="30"/>
      <c r="NT48" s="39"/>
      <c r="NU48" s="88"/>
      <c r="NV48" s="38"/>
      <c r="NW48" s="38">
        <v>81400</v>
      </c>
      <c r="NX48" s="38">
        <v>77300</v>
      </c>
      <c r="NY48" s="38">
        <v>4100</v>
      </c>
      <c r="NZ48" s="38">
        <v>77300</v>
      </c>
      <c r="OA48" s="38"/>
      <c r="OB48" s="39"/>
      <c r="OC48" s="38">
        <v>81400</v>
      </c>
      <c r="OD48" s="38">
        <v>77300</v>
      </c>
      <c r="OE48" s="38"/>
      <c r="OF48" s="38">
        <v>4100</v>
      </c>
      <c r="OG48" s="38">
        <v>5.0368599999999999</v>
      </c>
      <c r="OH48" s="38"/>
      <c r="OI48" s="38"/>
      <c r="OJ48" s="88">
        <v>77300</v>
      </c>
      <c r="OK48" s="30"/>
      <c r="OL48" s="39">
        <v>77300</v>
      </c>
      <c r="OM48" s="88">
        <v>77300</v>
      </c>
      <c r="ON48" s="38"/>
      <c r="OO48" s="38">
        <v>35687579</v>
      </c>
      <c r="OP48" s="38">
        <v>33903200</v>
      </c>
      <c r="OQ48" s="38">
        <v>1784379</v>
      </c>
      <c r="OR48" s="38">
        <v>33903200</v>
      </c>
      <c r="OS48" s="38"/>
      <c r="OT48" s="39"/>
      <c r="OU48" s="38">
        <v>35687579</v>
      </c>
      <c r="OV48" s="38">
        <v>33903200</v>
      </c>
      <c r="OW48" s="38"/>
      <c r="OX48" s="38">
        <v>1784379</v>
      </c>
      <c r="OY48" s="38">
        <v>5</v>
      </c>
      <c r="OZ48" s="38"/>
      <c r="PA48" s="38"/>
      <c r="PB48" s="88">
        <v>33903200</v>
      </c>
      <c r="PC48" s="30"/>
      <c r="PD48" s="39">
        <v>33903200</v>
      </c>
      <c r="PE48" s="88">
        <v>33903200</v>
      </c>
      <c r="PF48" s="38"/>
      <c r="PG48" s="38"/>
      <c r="PH48" s="38"/>
      <c r="PI48" s="38"/>
      <c r="PJ48" s="38"/>
      <c r="PK48" s="38"/>
      <c r="PL48" s="39"/>
      <c r="PM48" s="38"/>
      <c r="PN48" s="38"/>
      <c r="PO48" s="38"/>
      <c r="PP48" s="38"/>
      <c r="PQ48" s="38"/>
      <c r="PR48" s="38"/>
      <c r="PS48" s="38"/>
      <c r="PT48" s="88"/>
      <c r="PU48" s="30"/>
      <c r="PV48" s="39"/>
      <c r="PW48" s="88"/>
      <c r="PX48" s="38"/>
      <c r="PY48" s="38"/>
      <c r="PZ48" s="38"/>
      <c r="QA48" s="38"/>
      <c r="QB48" s="38"/>
      <c r="QC48" s="38"/>
      <c r="QD48" s="39"/>
      <c r="QE48" s="38"/>
      <c r="QF48" s="38"/>
      <c r="QG48" s="38"/>
      <c r="QH48" s="38"/>
      <c r="QI48" s="38"/>
      <c r="QJ48" s="38"/>
      <c r="QK48" s="38"/>
      <c r="QL48" s="88"/>
      <c r="QM48" s="30"/>
      <c r="QN48" s="39"/>
      <c r="QO48" s="88"/>
      <c r="QP48" s="38"/>
      <c r="QQ48" s="38">
        <v>90110710</v>
      </c>
      <c r="QR48" s="38">
        <v>85603900</v>
      </c>
      <c r="QS48" s="38">
        <v>4506810</v>
      </c>
      <c r="QT48" s="38">
        <v>85603900</v>
      </c>
      <c r="QU48" s="38"/>
      <c r="QV48" s="39"/>
      <c r="QW48" s="38">
        <v>90110710</v>
      </c>
      <c r="QX48" s="38">
        <v>85603900</v>
      </c>
      <c r="QY48" s="38"/>
      <c r="QZ48" s="38">
        <v>4506810</v>
      </c>
      <c r="RA48" s="38">
        <v>5.0014099999999999</v>
      </c>
      <c r="RB48" s="38"/>
      <c r="RC48" s="38"/>
      <c r="RD48" s="88">
        <v>85603900</v>
      </c>
      <c r="RE48" s="30"/>
      <c r="RF48" s="39">
        <v>85603900</v>
      </c>
      <c r="RG48" s="88">
        <v>85603900</v>
      </c>
      <c r="RH48" s="38"/>
      <c r="RI48" s="38"/>
      <c r="RJ48" s="38"/>
      <c r="RK48" s="38"/>
      <c r="RL48" s="38"/>
      <c r="RM48" s="38"/>
      <c r="RN48" s="39"/>
      <c r="RO48" s="38"/>
      <c r="RP48" s="38"/>
      <c r="RQ48" s="38"/>
      <c r="RR48" s="38"/>
      <c r="RS48" s="38"/>
      <c r="RT48" s="38"/>
      <c r="RU48" s="38"/>
      <c r="RV48" s="88"/>
      <c r="RW48" s="30"/>
      <c r="RX48" s="39">
        <v>0</v>
      </c>
      <c r="RY48" s="88"/>
      <c r="RZ48" s="38"/>
      <c r="SA48" s="38"/>
      <c r="SB48" s="38"/>
      <c r="SC48" s="38"/>
      <c r="SD48" s="38"/>
      <c r="SE48" s="38"/>
      <c r="SF48" s="39"/>
      <c r="SG48" s="38"/>
      <c r="SH48" s="38"/>
      <c r="SI48" s="38"/>
      <c r="SJ48" s="38"/>
      <c r="SK48" s="38"/>
      <c r="SL48" s="38"/>
      <c r="SM48" s="38"/>
      <c r="SN48" s="88"/>
      <c r="SO48" s="30"/>
      <c r="SP48" s="39">
        <v>0</v>
      </c>
      <c r="SQ48" s="88"/>
      <c r="SR48" s="38"/>
      <c r="SS48" s="38"/>
      <c r="ST48" s="38"/>
      <c r="SU48" s="38"/>
      <c r="SV48" s="38"/>
      <c r="SW48" s="38"/>
      <c r="SX48" s="39"/>
      <c r="SY48" s="38"/>
      <c r="SZ48" s="38"/>
      <c r="TA48" s="38"/>
      <c r="TB48" s="38"/>
      <c r="TC48" s="38"/>
      <c r="TD48" s="38"/>
      <c r="TE48" s="38"/>
      <c r="TF48" s="88"/>
      <c r="TG48" s="30"/>
      <c r="TH48" s="39"/>
      <c r="TI48" s="88"/>
      <c r="TJ48" s="38"/>
      <c r="TK48" s="38"/>
      <c r="TL48" s="38"/>
      <c r="TM48" s="38"/>
      <c r="TN48" s="38"/>
      <c r="TO48" s="38"/>
      <c r="TP48" s="39"/>
      <c r="TQ48" s="38"/>
      <c r="TR48" s="38"/>
      <c r="TS48" s="38"/>
      <c r="TT48" s="38"/>
      <c r="TU48" s="38"/>
      <c r="TV48" s="38"/>
      <c r="TW48" s="38"/>
      <c r="TX48" s="88"/>
      <c r="TY48" s="30"/>
      <c r="TZ48" s="39"/>
      <c r="UA48" s="88"/>
      <c r="UB48" s="38"/>
      <c r="UC48" s="38">
        <v>12900000</v>
      </c>
      <c r="UD48" s="38">
        <v>6400000</v>
      </c>
      <c r="UE48" s="38">
        <v>6500000</v>
      </c>
      <c r="UF48" s="38">
        <v>6400000</v>
      </c>
      <c r="UG48" s="38"/>
      <c r="UH48" s="39"/>
      <c r="UI48" s="38">
        <v>12900000</v>
      </c>
      <c r="UJ48" s="38">
        <v>6400000</v>
      </c>
      <c r="UK48" s="38"/>
      <c r="UL48" s="38">
        <v>6500000</v>
      </c>
      <c r="UM48" s="38">
        <v>50.387599999999999</v>
      </c>
      <c r="UN48" s="38"/>
      <c r="UO48" s="38"/>
      <c r="UP48" s="88">
        <v>6400000</v>
      </c>
      <c r="UQ48" s="30"/>
      <c r="UR48" s="39">
        <v>6400000</v>
      </c>
      <c r="US48" s="88">
        <v>6400000</v>
      </c>
      <c r="UT48" s="38"/>
      <c r="UU48" s="38"/>
      <c r="UV48" s="38"/>
      <c r="UW48" s="38"/>
      <c r="UX48" s="38"/>
      <c r="UY48" s="38"/>
      <c r="UZ48" s="39"/>
      <c r="VA48" s="38"/>
      <c r="VB48" s="38"/>
      <c r="VC48" s="38"/>
      <c r="VD48" s="38"/>
      <c r="VE48" s="38"/>
      <c r="VF48" s="38"/>
      <c r="VG48" s="38"/>
      <c r="VH48" s="88"/>
      <c r="VI48" s="30"/>
      <c r="VJ48" s="39"/>
      <c r="VK48" s="88"/>
      <c r="VL48" s="38"/>
      <c r="VM48" s="38"/>
      <c r="VN48" s="38"/>
      <c r="VO48" s="38"/>
      <c r="VP48" s="38"/>
      <c r="VQ48" s="38"/>
      <c r="VR48" s="39"/>
      <c r="VS48" s="38"/>
      <c r="VT48" s="38"/>
      <c r="VU48" s="38"/>
      <c r="VV48" s="38"/>
      <c r="VW48" s="38"/>
      <c r="VX48" s="38"/>
      <c r="VY48" s="38"/>
      <c r="VZ48" s="88"/>
      <c r="WA48" s="30"/>
      <c r="WB48" s="39"/>
      <c r="WC48" s="88"/>
      <c r="WD48" s="38"/>
      <c r="WE48" s="38"/>
      <c r="WF48" s="38"/>
      <c r="WG48" s="38"/>
      <c r="WH48" s="38"/>
      <c r="WI48" s="38"/>
      <c r="WJ48" s="39"/>
      <c r="WK48" s="38"/>
      <c r="WL48" s="38"/>
      <c r="WM48" s="38"/>
      <c r="WN48" s="38"/>
      <c r="WO48" s="38"/>
      <c r="WP48" s="38"/>
      <c r="WQ48" s="38"/>
      <c r="WR48" s="88"/>
      <c r="WS48" s="30"/>
      <c r="WT48" s="39"/>
      <c r="WU48" s="88"/>
      <c r="WV48" s="38"/>
      <c r="WW48" s="38"/>
      <c r="WX48" s="38"/>
      <c r="WY48" s="38"/>
      <c r="WZ48" s="38"/>
      <c r="XA48" s="38"/>
      <c r="XB48" s="39"/>
      <c r="XC48" s="38"/>
      <c r="XD48" s="38"/>
      <c r="XE48" s="38"/>
      <c r="XF48" s="38"/>
      <c r="XG48" s="38"/>
      <c r="XH48" s="38"/>
      <c r="XI48" s="38"/>
      <c r="XJ48" s="88"/>
      <c r="XK48" s="30"/>
      <c r="XL48" s="39"/>
      <c r="XM48" s="88"/>
      <c r="XN48" s="38"/>
      <c r="XO48" s="38"/>
      <c r="XP48" s="38"/>
      <c r="XQ48" s="38"/>
      <c r="XR48" s="38"/>
      <c r="XS48" s="38"/>
      <c r="XT48" s="39"/>
      <c r="XU48" s="38"/>
      <c r="XV48" s="38"/>
      <c r="XW48" s="38"/>
      <c r="XX48" s="38"/>
      <c r="XY48" s="38"/>
      <c r="XZ48" s="38"/>
      <c r="YA48" s="38"/>
      <c r="YB48" s="88"/>
      <c r="YC48" s="30"/>
      <c r="YD48" s="39"/>
      <c r="YE48" s="88"/>
      <c r="YF48" s="38"/>
      <c r="YG48" s="38"/>
      <c r="YH48" s="38"/>
      <c r="YI48" s="38"/>
      <c r="YJ48" s="38"/>
      <c r="YK48" s="38"/>
      <c r="YL48" s="39"/>
      <c r="YM48" s="38"/>
      <c r="YN48" s="38"/>
      <c r="YO48" s="38"/>
      <c r="YP48" s="38"/>
      <c r="YQ48" s="38"/>
      <c r="YR48" s="38"/>
      <c r="YS48" s="38"/>
      <c r="YT48" s="88"/>
      <c r="YU48" s="30"/>
      <c r="YV48" s="39"/>
      <c r="YW48" s="88"/>
      <c r="YX48" s="38"/>
      <c r="YY48" s="38">
        <v>20986000</v>
      </c>
      <c r="YZ48" s="38">
        <v>14734000</v>
      </c>
      <c r="ZA48" s="38">
        <v>6252000</v>
      </c>
      <c r="ZB48" s="38">
        <v>14734000</v>
      </c>
      <c r="ZC48" s="38"/>
      <c r="ZD48" s="39"/>
      <c r="ZE48" s="38">
        <v>20986000</v>
      </c>
      <c r="ZF48" s="38">
        <v>14734000</v>
      </c>
      <c r="ZG48" s="38"/>
      <c r="ZH48" s="38">
        <v>6252000</v>
      </c>
      <c r="ZI48" s="38">
        <v>29.79129</v>
      </c>
      <c r="ZJ48" s="38"/>
      <c r="ZK48" s="38"/>
      <c r="ZL48" s="88">
        <v>14734000</v>
      </c>
      <c r="ZM48" s="30"/>
      <c r="ZN48" s="39">
        <v>14734000</v>
      </c>
      <c r="ZO48" s="88">
        <v>14734000</v>
      </c>
      <c r="ZP48" s="38"/>
      <c r="ZQ48" s="38">
        <v>13767420</v>
      </c>
      <c r="ZR48" s="38">
        <v>9637200</v>
      </c>
      <c r="ZS48" s="38">
        <v>4130220</v>
      </c>
      <c r="ZT48" s="38">
        <v>9637200</v>
      </c>
      <c r="ZU48" s="38"/>
      <c r="ZV48" s="39"/>
      <c r="ZW48" s="38">
        <v>13767420</v>
      </c>
      <c r="ZX48" s="38">
        <v>9637200</v>
      </c>
      <c r="ZY48" s="38"/>
      <c r="ZZ48" s="38">
        <v>4130220</v>
      </c>
      <c r="AAA48" s="38">
        <v>29.999960000000002</v>
      </c>
      <c r="AAB48" s="38"/>
      <c r="AAC48" s="38"/>
      <c r="AAD48" s="88">
        <v>9637200</v>
      </c>
      <c r="AAE48" s="30"/>
      <c r="AAF48" s="39">
        <v>9637200</v>
      </c>
      <c r="AAG48" s="88">
        <v>9637200</v>
      </c>
      <c r="AAH48" s="38"/>
      <c r="AAI48" s="38"/>
      <c r="AAJ48" s="38"/>
      <c r="AAK48" s="38"/>
      <c r="AAL48" s="38"/>
      <c r="AAM48" s="38">
        <v>599040</v>
      </c>
      <c r="AAN48" s="39"/>
      <c r="AAO48" s="38"/>
      <c r="AAP48" s="38"/>
      <c r="AAQ48" s="38"/>
      <c r="AAR48" s="38"/>
      <c r="AAS48" s="38"/>
      <c r="AAT48" s="38">
        <v>599040</v>
      </c>
      <c r="AAU48" s="38"/>
      <c r="AAV48" s="88"/>
      <c r="AAW48" s="30"/>
      <c r="AAX48" s="39"/>
      <c r="AAY48" s="88"/>
      <c r="AAZ48" s="38"/>
      <c r="ABA48" s="38">
        <v>85198680</v>
      </c>
      <c r="ABB48" s="38">
        <v>59591600</v>
      </c>
      <c r="ABC48" s="38">
        <v>25607080</v>
      </c>
      <c r="ABD48" s="38">
        <v>59591600</v>
      </c>
      <c r="ABE48" s="38"/>
      <c r="ABF48" s="39"/>
      <c r="ABG48" s="38">
        <v>85198680</v>
      </c>
      <c r="ABH48" s="38">
        <v>59591600</v>
      </c>
      <c r="ABI48" s="38"/>
      <c r="ABJ48" s="38">
        <v>25607080</v>
      </c>
      <c r="ABK48" s="38">
        <v>30.055720000000001</v>
      </c>
      <c r="ABL48" s="38"/>
      <c r="ABM48" s="38"/>
      <c r="ABN48" s="88">
        <v>59591600</v>
      </c>
      <c r="ABO48" s="30"/>
      <c r="ABP48" s="39">
        <v>59591600</v>
      </c>
      <c r="ABQ48" s="88">
        <v>59591600</v>
      </c>
      <c r="ABR48" s="38"/>
      <c r="ABS48" s="38"/>
      <c r="ABT48" s="38"/>
      <c r="ABU48" s="38"/>
      <c r="ABV48" s="38"/>
      <c r="ABW48" s="38"/>
      <c r="ABX48" s="39"/>
      <c r="ABY48" s="38"/>
      <c r="ABZ48" s="38"/>
      <c r="ACA48" s="38"/>
      <c r="ACB48" s="38"/>
      <c r="ACC48" s="38"/>
      <c r="ACD48" s="38"/>
      <c r="ACE48" s="38"/>
      <c r="ACF48" s="88"/>
      <c r="ACG48" s="30"/>
      <c r="ACH48" s="39"/>
      <c r="ACI48" s="88"/>
      <c r="ACJ48" s="38"/>
      <c r="ACK48" s="38">
        <v>9400000</v>
      </c>
      <c r="ACL48" s="38">
        <v>6580000</v>
      </c>
      <c r="ACM48" s="38">
        <v>2820000</v>
      </c>
      <c r="ACN48" s="38">
        <v>6580000</v>
      </c>
      <c r="ACO48" s="38"/>
      <c r="ACP48" s="39"/>
      <c r="ACQ48" s="38">
        <v>9400000</v>
      </c>
      <c r="ACR48" s="38">
        <v>6580000</v>
      </c>
      <c r="ACS48" s="38"/>
      <c r="ACT48" s="38">
        <v>2820000</v>
      </c>
      <c r="ACU48" s="38">
        <v>30</v>
      </c>
      <c r="ACV48" s="38"/>
      <c r="ACW48" s="38"/>
      <c r="ACX48" s="88">
        <v>6580000</v>
      </c>
      <c r="ACY48" s="30"/>
      <c r="ACZ48" s="39">
        <v>6580000</v>
      </c>
      <c r="ADA48" s="88">
        <v>6580000</v>
      </c>
      <c r="ADB48" s="38"/>
      <c r="ADC48" s="38"/>
      <c r="ADD48" s="38"/>
      <c r="ADE48" s="38"/>
      <c r="ADF48" s="38"/>
      <c r="ADG48" s="38"/>
      <c r="ADH48" s="39"/>
      <c r="ADI48" s="38"/>
      <c r="ADJ48" s="38"/>
      <c r="ADK48" s="38"/>
      <c r="ADL48" s="38"/>
      <c r="ADM48" s="38"/>
      <c r="ADN48" s="38"/>
      <c r="ADO48" s="38"/>
      <c r="ADP48" s="88"/>
      <c r="ADQ48" s="30"/>
      <c r="ADR48" s="39"/>
      <c r="ADS48" s="88"/>
      <c r="ADT48" s="38"/>
      <c r="ADU48" s="38">
        <v>7096600</v>
      </c>
      <c r="ADV48" s="38">
        <v>4967600</v>
      </c>
      <c r="ADW48" s="38">
        <v>2129000</v>
      </c>
      <c r="ADX48" s="38">
        <v>4967600</v>
      </c>
      <c r="ADY48" s="38"/>
      <c r="ADZ48" s="39"/>
      <c r="AEA48" s="38">
        <v>7096600</v>
      </c>
      <c r="AEB48" s="38">
        <v>4967600</v>
      </c>
      <c r="AEC48" s="38"/>
      <c r="AED48" s="38">
        <v>2129000</v>
      </c>
      <c r="AEE48" s="38">
        <v>30.00028</v>
      </c>
      <c r="AEF48" s="38"/>
      <c r="AEG48" s="38"/>
      <c r="AEH48" s="88">
        <v>4967600</v>
      </c>
      <c r="AEI48" s="30"/>
      <c r="AEJ48" s="39">
        <v>4967600</v>
      </c>
      <c r="AEK48" s="88">
        <v>4967600</v>
      </c>
      <c r="AEL48" s="38"/>
      <c r="AEM48" s="38"/>
      <c r="AEN48" s="38"/>
      <c r="AEO48" s="38"/>
      <c r="AEP48" s="38"/>
      <c r="AEQ48" s="38"/>
      <c r="AER48" s="39"/>
      <c r="AES48" s="38"/>
      <c r="AET48" s="38"/>
      <c r="AEU48" s="38"/>
      <c r="AEV48" s="38"/>
      <c r="AEW48" s="38"/>
      <c r="AEX48" s="38"/>
      <c r="AEY48" s="38"/>
      <c r="AEZ48" s="88"/>
      <c r="AFA48" s="30"/>
      <c r="AFB48" s="39"/>
      <c r="AFC48" s="88"/>
      <c r="AFD48" s="38"/>
      <c r="AFE48" s="38"/>
      <c r="AFF48" s="38"/>
      <c r="AFG48" s="38"/>
      <c r="AFH48" s="38"/>
      <c r="AFI48" s="38"/>
      <c r="AFJ48" s="39"/>
      <c r="AFK48" s="38"/>
      <c r="AFL48" s="38"/>
      <c r="AFM48" s="38"/>
      <c r="AFN48" s="38"/>
      <c r="AFO48" s="38"/>
      <c r="AFP48" s="38"/>
      <c r="AFQ48" s="38"/>
      <c r="AFR48" s="88"/>
      <c r="AFS48" s="30"/>
      <c r="AFT48" s="39"/>
      <c r="AFU48" s="88"/>
      <c r="AFV48" s="38"/>
      <c r="AFW48" s="38"/>
      <c r="AFX48" s="38"/>
      <c r="AFY48" s="38"/>
      <c r="AFZ48" s="38"/>
      <c r="AGA48" s="38"/>
      <c r="AGB48" s="39"/>
      <c r="AGC48" s="38"/>
      <c r="AGD48" s="38"/>
      <c r="AGE48" s="38"/>
      <c r="AGF48" s="38"/>
      <c r="AGG48" s="38"/>
      <c r="AGH48" s="38"/>
      <c r="AGI48" s="38"/>
      <c r="AGJ48" s="88"/>
      <c r="AGK48" s="30"/>
      <c r="AGL48" s="39"/>
      <c r="AGM48" s="88"/>
      <c r="AGN48" s="38"/>
      <c r="AGO48" s="38"/>
      <c r="AGP48" s="38"/>
      <c r="AGQ48" s="38"/>
      <c r="AGR48" s="38"/>
      <c r="AGS48" s="38"/>
      <c r="AGT48" s="39"/>
      <c r="AGU48" s="38"/>
      <c r="AGV48" s="38"/>
      <c r="AGW48" s="38"/>
      <c r="AGX48" s="38"/>
      <c r="AGY48" s="38"/>
      <c r="AGZ48" s="38"/>
      <c r="AHA48" s="38"/>
      <c r="AHB48" s="88"/>
      <c r="AHC48" s="30"/>
      <c r="AHD48" s="39"/>
      <c r="AHE48" s="88"/>
      <c r="AHF48" s="38"/>
      <c r="AHG48" s="38"/>
      <c r="AHH48" s="38"/>
      <c r="AHI48" s="38"/>
      <c r="AHJ48" s="38"/>
      <c r="AHK48" s="38"/>
      <c r="AHL48" s="39"/>
      <c r="AHM48" s="38"/>
      <c r="AHN48" s="38"/>
      <c r="AHO48" s="38"/>
      <c r="AHP48" s="38"/>
      <c r="AHQ48" s="38"/>
      <c r="AHR48" s="38"/>
      <c r="AHS48" s="38"/>
      <c r="AHT48" s="88"/>
      <c r="AHU48" s="30"/>
      <c r="AHV48" s="39"/>
      <c r="AHW48" s="88"/>
      <c r="AHX48" s="38"/>
      <c r="AHY48" s="38"/>
      <c r="AHZ48" s="38"/>
      <c r="AIA48" s="38"/>
      <c r="AIB48" s="38"/>
      <c r="AIC48" s="38"/>
      <c r="AID48" s="39"/>
      <c r="AIE48" s="38"/>
      <c r="AIF48" s="38"/>
      <c r="AIG48" s="38"/>
      <c r="AIH48" s="38"/>
      <c r="AII48" s="38"/>
      <c r="AIJ48" s="38"/>
      <c r="AIK48" s="38"/>
      <c r="AIL48" s="88"/>
      <c r="AIM48" s="30"/>
      <c r="AIN48" s="39"/>
      <c r="AIO48" s="88"/>
      <c r="AIP48" s="38"/>
      <c r="AIQ48" s="38"/>
      <c r="AIR48" s="38"/>
      <c r="AIS48" s="38"/>
      <c r="AIT48" s="38"/>
      <c r="AIU48" s="38"/>
      <c r="AIV48" s="39"/>
      <c r="AIW48" s="38"/>
      <c r="AIX48" s="38"/>
      <c r="AIY48" s="38"/>
      <c r="AIZ48" s="38"/>
      <c r="AJA48" s="38"/>
      <c r="AJB48" s="38"/>
      <c r="AJC48" s="38"/>
      <c r="AJD48" s="88"/>
      <c r="AJE48" s="30"/>
      <c r="AJF48" s="39"/>
      <c r="AJG48" s="88"/>
      <c r="AJH48" s="38"/>
      <c r="AJI48" s="38">
        <v>51796000</v>
      </c>
      <c r="AJJ48" s="38">
        <v>45879000</v>
      </c>
      <c r="AJK48" s="38">
        <v>5917000</v>
      </c>
      <c r="AJL48" s="38">
        <v>45879000</v>
      </c>
      <c r="AJM48" s="38"/>
      <c r="AJN48" s="39"/>
      <c r="AJO48" s="38">
        <v>51796000</v>
      </c>
      <c r="AJP48" s="38">
        <v>45879000</v>
      </c>
      <c r="AJQ48" s="38"/>
      <c r="AJR48" s="38">
        <v>5917000</v>
      </c>
      <c r="AJS48" s="38">
        <v>11.42366</v>
      </c>
      <c r="AJT48" s="38"/>
      <c r="AJU48" s="38"/>
      <c r="AJV48" s="88">
        <v>45879000</v>
      </c>
      <c r="AJW48" s="30"/>
      <c r="AJX48" s="39">
        <v>45879000</v>
      </c>
      <c r="AJY48" s="88">
        <v>45879000</v>
      </c>
      <c r="AJZ48" s="38"/>
      <c r="AKA48" s="38">
        <v>45056000</v>
      </c>
      <c r="AKB48" s="38">
        <v>35533000</v>
      </c>
      <c r="AKC48" s="38">
        <v>9523000</v>
      </c>
      <c r="AKD48" s="38">
        <v>35533000</v>
      </c>
      <c r="AKE48" s="38"/>
      <c r="AKF48" s="39"/>
      <c r="AKG48" s="38">
        <v>45056000</v>
      </c>
      <c r="AKH48" s="38">
        <v>35533000</v>
      </c>
      <c r="AKI48" s="38"/>
      <c r="AKJ48" s="38">
        <v>9523000</v>
      </c>
      <c r="AKK48" s="38">
        <v>21.135919999999999</v>
      </c>
      <c r="AKL48" s="38"/>
      <c r="AKM48" s="38"/>
      <c r="AKN48" s="88">
        <v>35533000</v>
      </c>
      <c r="AKO48" s="30"/>
      <c r="AKP48" s="39">
        <v>35533000</v>
      </c>
      <c r="AKQ48" s="88">
        <v>35533000</v>
      </c>
      <c r="AKR48" s="38"/>
      <c r="AKS48" s="38"/>
      <c r="AKT48" s="38"/>
      <c r="AKU48" s="38"/>
      <c r="AKV48" s="38"/>
      <c r="AKW48" s="38"/>
      <c r="AKX48" s="39"/>
      <c r="AKY48" s="38"/>
      <c r="AKZ48" s="38"/>
      <c r="ALA48" s="38"/>
      <c r="ALB48" s="38"/>
      <c r="ALC48" s="38"/>
      <c r="ALD48" s="38"/>
      <c r="ALE48" s="38"/>
      <c r="ALF48" s="88"/>
      <c r="ALG48" s="30"/>
      <c r="ALH48" s="39"/>
      <c r="ALI48" s="88"/>
      <c r="ALJ48" s="38"/>
      <c r="ALK48" s="38"/>
      <c r="ALL48" s="38"/>
      <c r="ALM48" s="38"/>
      <c r="ALN48" s="38"/>
      <c r="ALO48" s="38">
        <v>217941.82</v>
      </c>
      <c r="ALP48" s="39"/>
      <c r="ALQ48" s="38"/>
      <c r="ALR48" s="38"/>
      <c r="ALS48" s="38"/>
      <c r="ALT48" s="38"/>
      <c r="ALU48" s="38"/>
      <c r="ALV48" s="38">
        <v>217941.82</v>
      </c>
      <c r="ALW48" s="38">
        <v>0</v>
      </c>
      <c r="ALX48" s="88"/>
      <c r="ALY48" s="30"/>
      <c r="ALZ48" s="39"/>
      <c r="AMA48" s="88"/>
      <c r="AMB48" s="38"/>
      <c r="AMC48" s="38">
        <v>340000</v>
      </c>
      <c r="AMD48" s="38">
        <v>323000</v>
      </c>
      <c r="AME48" s="38">
        <v>17000</v>
      </c>
      <c r="AMF48" s="38">
        <v>323000</v>
      </c>
      <c r="AMG48" s="38"/>
      <c r="AMH48" s="39"/>
      <c r="AMI48" s="38">
        <v>340000</v>
      </c>
      <c r="AMJ48" s="38">
        <v>323000</v>
      </c>
      <c r="AMK48" s="38"/>
      <c r="AML48" s="38">
        <v>17000</v>
      </c>
      <c r="AMM48" s="38">
        <v>5</v>
      </c>
      <c r="AMN48" s="38"/>
      <c r="AMO48" s="38"/>
      <c r="AMP48" s="88">
        <v>323000</v>
      </c>
      <c r="AMQ48" s="30"/>
      <c r="AMR48" s="39">
        <v>323000</v>
      </c>
      <c r="AMS48" s="88">
        <v>323000</v>
      </c>
      <c r="AMT48" s="38"/>
      <c r="AMU48" s="38"/>
      <c r="AMV48" s="38"/>
      <c r="AMW48" s="38"/>
      <c r="AMX48" s="38"/>
      <c r="AMY48" s="38"/>
      <c r="AMZ48" s="39"/>
      <c r="ANA48" s="38"/>
      <c r="ANB48" s="38"/>
      <c r="ANC48" s="38"/>
      <c r="AND48" s="38"/>
      <c r="ANE48" s="38"/>
      <c r="ANF48" s="38"/>
      <c r="ANG48" s="38"/>
      <c r="ANH48" s="88"/>
      <c r="ANI48" s="30"/>
      <c r="ANJ48" s="39"/>
      <c r="ANK48" s="88"/>
    </row>
    <row r="49" spans="1:1051" x14ac:dyDescent="0.25">
      <c r="A49" s="15" t="s">
        <v>98</v>
      </c>
      <c r="B49" s="14">
        <v>35</v>
      </c>
      <c r="C49" s="17" t="s">
        <v>99</v>
      </c>
      <c r="F49" s="39"/>
      <c r="G49" s="88"/>
      <c r="H49" s="38"/>
      <c r="I49" s="38">
        <v>114600</v>
      </c>
      <c r="J49" s="38">
        <v>97900</v>
      </c>
      <c r="K49" s="38">
        <v>16700</v>
      </c>
      <c r="L49" s="38">
        <v>97900</v>
      </c>
      <c r="M49" s="38"/>
      <c r="N49" s="39"/>
      <c r="O49" s="38">
        <v>114600</v>
      </c>
      <c r="P49" s="38">
        <v>97900</v>
      </c>
      <c r="Q49" s="38"/>
      <c r="R49" s="38">
        <v>16700</v>
      </c>
      <c r="S49" s="38">
        <v>14.572430000000001</v>
      </c>
      <c r="T49" s="38"/>
      <c r="U49" s="38"/>
      <c r="V49" s="88">
        <v>97900</v>
      </c>
      <c r="W49" s="30"/>
      <c r="X49" s="39">
        <v>97900</v>
      </c>
      <c r="Y49" s="88">
        <v>97900</v>
      </c>
      <c r="Z49" s="38"/>
      <c r="AA49" s="38">
        <v>1381300</v>
      </c>
      <c r="AB49" s="38">
        <v>1312200</v>
      </c>
      <c r="AC49" s="38">
        <v>69100</v>
      </c>
      <c r="AD49" s="38">
        <v>829418.94</v>
      </c>
      <c r="AE49" s="38"/>
      <c r="AF49" s="39"/>
      <c r="AG49" s="38">
        <v>873118.94</v>
      </c>
      <c r="AH49" s="38">
        <v>829418.94</v>
      </c>
      <c r="AI49" s="38"/>
      <c r="AJ49" s="38">
        <v>43700</v>
      </c>
      <c r="AK49" s="38">
        <v>5.0050499999999998</v>
      </c>
      <c r="AL49" s="38"/>
      <c r="AM49" s="38"/>
      <c r="AN49" s="88">
        <v>829418.94</v>
      </c>
      <c r="AO49" s="30"/>
      <c r="AP49" s="39">
        <v>1312200</v>
      </c>
      <c r="AQ49" s="88">
        <v>1312200</v>
      </c>
      <c r="AR49" s="38"/>
      <c r="AS49" s="38">
        <v>3619100</v>
      </c>
      <c r="AT49" s="38">
        <v>3269700</v>
      </c>
      <c r="AU49" s="38">
        <v>349400</v>
      </c>
      <c r="AV49" s="38">
        <v>3269700</v>
      </c>
      <c r="AW49" s="38"/>
      <c r="AX49" s="39"/>
      <c r="AY49" s="38">
        <v>3619100</v>
      </c>
      <c r="AZ49" s="38">
        <v>3269700</v>
      </c>
      <c r="BA49" s="38"/>
      <c r="BB49" s="38">
        <v>349400</v>
      </c>
      <c r="BC49" s="38">
        <v>9.6543299999999999</v>
      </c>
      <c r="BD49" s="38"/>
      <c r="BE49" s="38"/>
      <c r="BF49" s="88">
        <v>3269700</v>
      </c>
      <c r="BG49" s="30"/>
      <c r="BH49" s="39">
        <v>3269700</v>
      </c>
      <c r="BI49" s="88">
        <v>3269700</v>
      </c>
      <c r="BJ49" s="38"/>
      <c r="BK49" s="38">
        <v>853300</v>
      </c>
      <c r="BL49" s="38">
        <v>701000</v>
      </c>
      <c r="BM49" s="38">
        <v>152300</v>
      </c>
      <c r="BN49" s="38">
        <v>701000</v>
      </c>
      <c r="BO49" s="38">
        <v>900.84</v>
      </c>
      <c r="BP49" s="39"/>
      <c r="BQ49" s="38">
        <v>853300</v>
      </c>
      <c r="BR49" s="38">
        <v>701000</v>
      </c>
      <c r="BS49" s="38"/>
      <c r="BT49" s="38">
        <v>152300</v>
      </c>
      <c r="BU49" s="38">
        <v>17.84835</v>
      </c>
      <c r="BV49" s="38">
        <v>900.84</v>
      </c>
      <c r="BW49" s="38"/>
      <c r="BX49" s="88">
        <v>701000</v>
      </c>
      <c r="BY49" s="30"/>
      <c r="BZ49" s="39">
        <v>701000</v>
      </c>
      <c r="CA49" s="88">
        <v>701000</v>
      </c>
      <c r="CB49" s="38"/>
      <c r="CC49" s="38">
        <v>167267300</v>
      </c>
      <c r="CD49" s="38">
        <v>163723600</v>
      </c>
      <c r="CE49" s="38">
        <v>3543700</v>
      </c>
      <c r="CF49" s="38">
        <v>163723600</v>
      </c>
      <c r="CG49" s="38"/>
      <c r="CH49" s="39"/>
      <c r="CI49" s="38">
        <v>163723600</v>
      </c>
      <c r="CJ49" s="38">
        <v>163723600</v>
      </c>
      <c r="CK49" s="38"/>
      <c r="CL49" s="38"/>
      <c r="CM49" s="38"/>
      <c r="CN49" s="38"/>
      <c r="CO49" s="38"/>
      <c r="CP49" s="88">
        <v>163723600</v>
      </c>
      <c r="CQ49" s="30"/>
      <c r="CR49" s="39">
        <v>163723600</v>
      </c>
      <c r="CS49" s="88">
        <v>163723600</v>
      </c>
      <c r="CT49" s="38"/>
      <c r="CU49" s="38">
        <v>45432950</v>
      </c>
      <c r="CV49" s="38">
        <v>43161300</v>
      </c>
      <c r="CW49" s="38">
        <v>2271650</v>
      </c>
      <c r="CX49" s="38">
        <v>43161300</v>
      </c>
      <c r="CY49" s="38">
        <v>48161.2</v>
      </c>
      <c r="CZ49" s="39"/>
      <c r="DA49" s="38">
        <v>43161300</v>
      </c>
      <c r="DB49" s="38">
        <v>43161300</v>
      </c>
      <c r="DC49" s="38"/>
      <c r="DD49" s="38"/>
      <c r="DE49" s="38"/>
      <c r="DF49" s="38">
        <v>48161.2</v>
      </c>
      <c r="DG49" s="38"/>
      <c r="DH49" s="88">
        <v>43161300</v>
      </c>
      <c r="DI49" s="30"/>
      <c r="DJ49" s="39">
        <v>43161300</v>
      </c>
      <c r="DK49" s="88">
        <v>43161300</v>
      </c>
      <c r="DL49" s="38"/>
      <c r="DM49" s="38"/>
      <c r="DN49" s="38"/>
      <c r="DO49" s="38"/>
      <c r="DP49" s="38"/>
      <c r="DQ49" s="38"/>
      <c r="DR49" s="39"/>
      <c r="DS49" s="38"/>
      <c r="DT49" s="38"/>
      <c r="DU49" s="38"/>
      <c r="DV49" s="38"/>
      <c r="DW49" s="38"/>
      <c r="DX49" s="38"/>
      <c r="DY49" s="38"/>
      <c r="DZ49" s="88"/>
      <c r="EA49" s="30"/>
      <c r="EB49" s="39"/>
      <c r="EC49" s="88"/>
      <c r="ED49" s="38"/>
      <c r="EE49" s="38"/>
      <c r="EF49" s="38"/>
      <c r="EG49" s="38"/>
      <c r="EH49" s="38"/>
      <c r="EI49" s="38"/>
      <c r="EJ49" s="39"/>
      <c r="EK49" s="38"/>
      <c r="EL49" s="38"/>
      <c r="EM49" s="38"/>
      <c r="EN49" s="38"/>
      <c r="EO49" s="38"/>
      <c r="EP49" s="38"/>
      <c r="EQ49" s="38"/>
      <c r="ER49" s="88"/>
      <c r="ES49" s="30"/>
      <c r="ET49" s="39"/>
      <c r="EU49" s="88"/>
      <c r="EV49" s="38"/>
      <c r="EW49" s="38"/>
      <c r="EX49" s="38"/>
      <c r="EY49" s="38"/>
      <c r="EZ49" s="38"/>
      <c r="FA49" s="38"/>
      <c r="FB49" s="39"/>
      <c r="FC49" s="38"/>
      <c r="FD49" s="38"/>
      <c r="FE49" s="38"/>
      <c r="FF49" s="38"/>
      <c r="FG49" s="38"/>
      <c r="FH49" s="38"/>
      <c r="FI49" s="38"/>
      <c r="FJ49" s="88"/>
      <c r="FK49" s="30"/>
      <c r="FL49" s="39"/>
      <c r="FM49" s="88"/>
      <c r="FN49" s="38"/>
      <c r="FO49" s="38"/>
      <c r="FP49" s="38"/>
      <c r="FQ49" s="38"/>
      <c r="FR49" s="38"/>
      <c r="FS49" s="38"/>
      <c r="FT49" s="39"/>
      <c r="FU49" s="38"/>
      <c r="FV49" s="38"/>
      <c r="FW49" s="38"/>
      <c r="FX49" s="38"/>
      <c r="FY49" s="38"/>
      <c r="FZ49" s="38"/>
      <c r="GA49" s="38"/>
      <c r="GB49" s="88"/>
      <c r="GC49" s="30"/>
      <c r="GD49" s="39"/>
      <c r="GE49" s="88"/>
      <c r="GF49" s="38"/>
      <c r="GG49" s="38"/>
      <c r="GH49" s="38"/>
      <c r="GI49" s="38"/>
      <c r="GJ49" s="38"/>
      <c r="GK49" s="38"/>
      <c r="GL49" s="39"/>
      <c r="GM49" s="38"/>
      <c r="GN49" s="38"/>
      <c r="GO49" s="38"/>
      <c r="GP49" s="38"/>
      <c r="GQ49" s="38"/>
      <c r="GR49" s="38"/>
      <c r="GS49" s="38"/>
      <c r="GT49" s="88"/>
      <c r="GU49" s="30"/>
      <c r="GV49" s="39"/>
      <c r="GW49" s="88"/>
      <c r="GX49" s="38"/>
      <c r="GY49" s="38">
        <v>79804000</v>
      </c>
      <c r="GZ49" s="38">
        <v>75813800</v>
      </c>
      <c r="HA49" s="38">
        <v>3990200</v>
      </c>
      <c r="HB49" s="38">
        <v>75813800</v>
      </c>
      <c r="HC49" s="38"/>
      <c r="HD49" s="39"/>
      <c r="HE49" s="38">
        <v>77813800</v>
      </c>
      <c r="HF49" s="38">
        <v>75813800</v>
      </c>
      <c r="HG49" s="38"/>
      <c r="HH49" s="38">
        <v>2000000</v>
      </c>
      <c r="HI49" s="38">
        <v>2.5702400000000001</v>
      </c>
      <c r="HJ49" s="38"/>
      <c r="HK49" s="38"/>
      <c r="HL49" s="88">
        <v>75813800</v>
      </c>
      <c r="HM49" s="30"/>
      <c r="HN49" s="39">
        <v>75813800</v>
      </c>
      <c r="HO49" s="88">
        <v>75813800</v>
      </c>
      <c r="HP49" s="38"/>
      <c r="HQ49" s="38"/>
      <c r="HR49" s="38"/>
      <c r="HS49" s="38"/>
      <c r="HT49" s="38"/>
      <c r="HU49" s="38"/>
      <c r="HV49" s="39"/>
      <c r="HW49" s="38"/>
      <c r="HX49" s="38"/>
      <c r="HY49" s="38"/>
      <c r="HZ49" s="38"/>
      <c r="IA49" s="38"/>
      <c r="IB49" s="38"/>
      <c r="IC49" s="38"/>
      <c r="ID49" s="88"/>
      <c r="IE49" s="30"/>
      <c r="IF49" s="39"/>
      <c r="IG49" s="88"/>
      <c r="IH49" s="38"/>
      <c r="II49" s="38">
        <v>56647600</v>
      </c>
      <c r="IJ49" s="38">
        <v>53815200</v>
      </c>
      <c r="IK49" s="38">
        <v>2832400</v>
      </c>
      <c r="IL49" s="38">
        <v>53815200</v>
      </c>
      <c r="IM49" s="38"/>
      <c r="IN49" s="39"/>
      <c r="IO49" s="38">
        <v>53815200</v>
      </c>
      <c r="IP49" s="38">
        <v>53815200</v>
      </c>
      <c r="IQ49" s="38"/>
      <c r="IR49" s="38"/>
      <c r="IS49" s="38"/>
      <c r="IT49" s="38"/>
      <c r="IU49" s="38"/>
      <c r="IV49" s="88">
        <v>53815200</v>
      </c>
      <c r="IW49" s="30"/>
      <c r="IX49" s="39">
        <v>53815200</v>
      </c>
      <c r="IY49" s="88">
        <v>53815200</v>
      </c>
      <c r="IZ49" s="38"/>
      <c r="JA49" s="38"/>
      <c r="JB49" s="38"/>
      <c r="JC49" s="38"/>
      <c r="JD49" s="38"/>
      <c r="JE49" s="38"/>
      <c r="JF49" s="39"/>
      <c r="JG49" s="38"/>
      <c r="JH49" s="38"/>
      <c r="JI49" s="38"/>
      <c r="JJ49" s="38"/>
      <c r="JK49" s="38"/>
      <c r="JL49" s="38"/>
      <c r="JM49" s="38"/>
      <c r="JN49" s="88"/>
      <c r="JO49" s="30"/>
      <c r="JP49" s="39"/>
      <c r="JQ49" s="88"/>
      <c r="JR49" s="38"/>
      <c r="JS49" s="38">
        <v>119000</v>
      </c>
      <c r="JT49" s="38">
        <v>112800</v>
      </c>
      <c r="JU49" s="38">
        <v>6200</v>
      </c>
      <c r="JV49" s="38"/>
      <c r="JW49" s="38"/>
      <c r="JX49" s="39"/>
      <c r="JY49" s="38"/>
      <c r="JZ49" s="38"/>
      <c r="KA49" s="38"/>
      <c r="KB49" s="38"/>
      <c r="KC49" s="38"/>
      <c r="KD49" s="38"/>
      <c r="KE49" s="38"/>
      <c r="KF49" s="88"/>
      <c r="KG49" s="30"/>
      <c r="KH49" s="39">
        <v>112800</v>
      </c>
      <c r="KI49" s="88">
        <v>112800</v>
      </c>
      <c r="KJ49" s="38"/>
      <c r="KK49" s="38">
        <v>3811800</v>
      </c>
      <c r="KL49" s="38">
        <v>3621200</v>
      </c>
      <c r="KM49" s="38">
        <v>190600</v>
      </c>
      <c r="KN49" s="38">
        <v>3621200</v>
      </c>
      <c r="KO49" s="38"/>
      <c r="KP49" s="39"/>
      <c r="KQ49" s="38">
        <v>3811800</v>
      </c>
      <c r="KR49" s="38">
        <v>3621200</v>
      </c>
      <c r="KS49" s="38"/>
      <c r="KT49" s="38">
        <v>190600</v>
      </c>
      <c r="KU49" s="38">
        <v>5.0002599999999999</v>
      </c>
      <c r="KV49" s="38"/>
      <c r="KW49" s="38"/>
      <c r="KX49" s="88">
        <v>3621200</v>
      </c>
      <c r="KY49" s="30"/>
      <c r="KZ49" s="39">
        <v>3621200</v>
      </c>
      <c r="LA49" s="88">
        <v>3621200</v>
      </c>
      <c r="LB49" s="38"/>
      <c r="LC49" s="38">
        <v>103355000</v>
      </c>
      <c r="LD49" s="38">
        <v>98187200</v>
      </c>
      <c r="LE49" s="38">
        <v>5167800</v>
      </c>
      <c r="LF49" s="38">
        <v>98187200</v>
      </c>
      <c r="LG49" s="38"/>
      <c r="LH49" s="39"/>
      <c r="LI49" s="38">
        <v>98187200</v>
      </c>
      <c r="LJ49" s="38">
        <v>98187200</v>
      </c>
      <c r="LK49" s="38"/>
      <c r="LL49" s="38"/>
      <c r="LM49" s="38"/>
      <c r="LN49" s="38"/>
      <c r="LO49" s="38"/>
      <c r="LP49" s="88">
        <v>98187200</v>
      </c>
      <c r="LQ49" s="30"/>
      <c r="LR49" s="39">
        <v>98187200</v>
      </c>
      <c r="LS49" s="88">
        <v>98187200</v>
      </c>
      <c r="LT49" s="38"/>
      <c r="LU49" s="38">
        <v>21959200</v>
      </c>
      <c r="LV49" s="38">
        <v>20497700</v>
      </c>
      <c r="LW49" s="38">
        <v>1461500</v>
      </c>
      <c r="LX49" s="38">
        <v>20497700</v>
      </c>
      <c r="LY49" s="38"/>
      <c r="LZ49" s="39"/>
      <c r="MA49" s="38">
        <v>20497700</v>
      </c>
      <c r="MB49" s="38">
        <v>20497700</v>
      </c>
      <c r="MC49" s="38"/>
      <c r="MD49" s="38"/>
      <c r="ME49" s="38"/>
      <c r="MF49" s="38"/>
      <c r="MG49" s="38"/>
      <c r="MH49" s="88">
        <v>20497700</v>
      </c>
      <c r="MI49" s="30"/>
      <c r="MJ49" s="39">
        <v>20497700</v>
      </c>
      <c r="MK49" s="88">
        <v>20497700</v>
      </c>
      <c r="ML49" s="38"/>
      <c r="MM49" s="38">
        <v>19490600</v>
      </c>
      <c r="MN49" s="38">
        <v>18516000</v>
      </c>
      <c r="MO49" s="38">
        <v>974600</v>
      </c>
      <c r="MP49" s="38">
        <v>18516000</v>
      </c>
      <c r="MQ49" s="38"/>
      <c r="MR49" s="39"/>
      <c r="MS49" s="38">
        <v>18700100</v>
      </c>
      <c r="MT49" s="38">
        <v>18516000</v>
      </c>
      <c r="MU49" s="38"/>
      <c r="MV49" s="38">
        <v>184100</v>
      </c>
      <c r="MW49" s="38">
        <v>0.98448999999999998</v>
      </c>
      <c r="MX49" s="38"/>
      <c r="MY49" s="38"/>
      <c r="MZ49" s="88">
        <v>18516000</v>
      </c>
      <c r="NA49" s="30"/>
      <c r="NB49" s="39">
        <v>18516000</v>
      </c>
      <c r="NC49" s="88">
        <v>18516000</v>
      </c>
      <c r="ND49" s="38"/>
      <c r="NE49" s="38">
        <v>1115800</v>
      </c>
      <c r="NF49" s="38">
        <v>1060000</v>
      </c>
      <c r="NG49" s="38">
        <v>55800</v>
      </c>
      <c r="NH49" s="38">
        <v>1060000</v>
      </c>
      <c r="NI49" s="38"/>
      <c r="NJ49" s="39"/>
      <c r="NK49" s="38">
        <v>1060000</v>
      </c>
      <c r="NL49" s="38">
        <v>1060000</v>
      </c>
      <c r="NM49" s="38"/>
      <c r="NN49" s="38"/>
      <c r="NO49" s="38"/>
      <c r="NP49" s="38"/>
      <c r="NQ49" s="38"/>
      <c r="NR49" s="88">
        <v>1060000</v>
      </c>
      <c r="NS49" s="30"/>
      <c r="NT49" s="39">
        <v>1060000</v>
      </c>
      <c r="NU49" s="88">
        <v>1060000</v>
      </c>
      <c r="NV49" s="38"/>
      <c r="NW49" s="38"/>
      <c r="NX49" s="38"/>
      <c r="NY49" s="38"/>
      <c r="NZ49" s="38"/>
      <c r="OA49" s="38"/>
      <c r="OB49" s="39"/>
      <c r="OC49" s="38"/>
      <c r="OD49" s="38"/>
      <c r="OE49" s="38"/>
      <c r="OF49" s="38"/>
      <c r="OG49" s="38"/>
      <c r="OH49" s="38"/>
      <c r="OI49" s="38"/>
      <c r="OJ49" s="88"/>
      <c r="OK49" s="30"/>
      <c r="OL49" s="39"/>
      <c r="OM49" s="88"/>
      <c r="ON49" s="38"/>
      <c r="OO49" s="38">
        <v>775900</v>
      </c>
      <c r="OP49" s="38">
        <v>585100</v>
      </c>
      <c r="OQ49" s="38">
        <v>190800</v>
      </c>
      <c r="OR49" s="38">
        <v>585100</v>
      </c>
      <c r="OS49" s="38"/>
      <c r="OT49" s="39"/>
      <c r="OU49" s="38">
        <v>591400</v>
      </c>
      <c r="OV49" s="38">
        <v>585100</v>
      </c>
      <c r="OW49" s="38"/>
      <c r="OX49" s="38">
        <v>6300</v>
      </c>
      <c r="OY49" s="38">
        <v>1.0652699999999999</v>
      </c>
      <c r="OZ49" s="38"/>
      <c r="PA49" s="38"/>
      <c r="PB49" s="88">
        <v>585100</v>
      </c>
      <c r="PC49" s="30"/>
      <c r="PD49" s="39">
        <v>585100</v>
      </c>
      <c r="PE49" s="88">
        <v>585100</v>
      </c>
      <c r="PF49" s="38"/>
      <c r="PG49" s="38"/>
      <c r="PH49" s="38"/>
      <c r="PI49" s="38"/>
      <c r="PJ49" s="38"/>
      <c r="PK49" s="38"/>
      <c r="PL49" s="39"/>
      <c r="PM49" s="38"/>
      <c r="PN49" s="38"/>
      <c r="PO49" s="38"/>
      <c r="PP49" s="38"/>
      <c r="PQ49" s="38"/>
      <c r="PR49" s="38"/>
      <c r="PS49" s="38"/>
      <c r="PT49" s="88"/>
      <c r="PU49" s="30"/>
      <c r="PV49" s="39"/>
      <c r="PW49" s="88"/>
      <c r="PX49" s="38"/>
      <c r="PY49" s="38"/>
      <c r="PZ49" s="38"/>
      <c r="QA49" s="38"/>
      <c r="QB49" s="38"/>
      <c r="QC49" s="38"/>
      <c r="QD49" s="39"/>
      <c r="QE49" s="38"/>
      <c r="QF49" s="38"/>
      <c r="QG49" s="38"/>
      <c r="QH49" s="38"/>
      <c r="QI49" s="38"/>
      <c r="QJ49" s="38"/>
      <c r="QK49" s="38"/>
      <c r="QL49" s="88"/>
      <c r="QM49" s="30"/>
      <c r="QN49" s="39"/>
      <c r="QO49" s="88"/>
      <c r="QP49" s="38"/>
      <c r="QQ49" s="38">
        <v>68138400</v>
      </c>
      <c r="QR49" s="38">
        <v>64731400</v>
      </c>
      <c r="QS49" s="38">
        <v>3407000</v>
      </c>
      <c r="QT49" s="38">
        <v>64731400</v>
      </c>
      <c r="QU49" s="38">
        <v>47425.33</v>
      </c>
      <c r="QV49" s="39"/>
      <c r="QW49" s="38">
        <v>68138400</v>
      </c>
      <c r="QX49" s="38">
        <v>64731400</v>
      </c>
      <c r="QY49" s="38"/>
      <c r="QZ49" s="38">
        <v>3407000</v>
      </c>
      <c r="RA49" s="38">
        <v>5.0001199999999999</v>
      </c>
      <c r="RB49" s="38">
        <v>47425.33</v>
      </c>
      <c r="RC49" s="38"/>
      <c r="RD49" s="88">
        <v>64731400</v>
      </c>
      <c r="RE49" s="30"/>
      <c r="RF49" s="39">
        <v>64731400</v>
      </c>
      <c r="RG49" s="88">
        <v>64731400</v>
      </c>
      <c r="RH49" s="38"/>
      <c r="RI49" s="38"/>
      <c r="RJ49" s="38"/>
      <c r="RK49" s="38"/>
      <c r="RL49" s="38"/>
      <c r="RM49" s="38"/>
      <c r="RN49" s="39"/>
      <c r="RO49" s="38"/>
      <c r="RP49" s="38"/>
      <c r="RQ49" s="38"/>
      <c r="RR49" s="38"/>
      <c r="RS49" s="38"/>
      <c r="RT49" s="38"/>
      <c r="RU49" s="38"/>
      <c r="RV49" s="88"/>
      <c r="RW49" s="30"/>
      <c r="RX49" s="39">
        <v>0</v>
      </c>
      <c r="RY49" s="88"/>
      <c r="RZ49" s="38"/>
      <c r="SA49" s="38"/>
      <c r="SB49" s="38"/>
      <c r="SC49" s="38"/>
      <c r="SD49" s="38"/>
      <c r="SE49" s="38"/>
      <c r="SF49" s="39"/>
      <c r="SG49" s="38"/>
      <c r="SH49" s="38"/>
      <c r="SI49" s="38"/>
      <c r="SJ49" s="38"/>
      <c r="SK49" s="38"/>
      <c r="SL49" s="38"/>
      <c r="SM49" s="38"/>
      <c r="SN49" s="88"/>
      <c r="SO49" s="30"/>
      <c r="SP49" s="39">
        <v>0</v>
      </c>
      <c r="SQ49" s="88"/>
      <c r="SR49" s="38"/>
      <c r="SS49" s="38"/>
      <c r="ST49" s="38"/>
      <c r="SU49" s="38"/>
      <c r="SV49" s="38"/>
      <c r="SW49" s="38"/>
      <c r="SX49" s="39"/>
      <c r="SY49" s="38"/>
      <c r="SZ49" s="38"/>
      <c r="TA49" s="38"/>
      <c r="TB49" s="38"/>
      <c r="TC49" s="38"/>
      <c r="TD49" s="38"/>
      <c r="TE49" s="38"/>
      <c r="TF49" s="88"/>
      <c r="TG49" s="30"/>
      <c r="TH49" s="39"/>
      <c r="TI49" s="88"/>
      <c r="TJ49" s="38"/>
      <c r="TK49" s="38"/>
      <c r="TL49" s="38"/>
      <c r="TM49" s="38"/>
      <c r="TN49" s="38"/>
      <c r="TO49" s="38"/>
      <c r="TP49" s="39"/>
      <c r="TQ49" s="38"/>
      <c r="TR49" s="38"/>
      <c r="TS49" s="38"/>
      <c r="TT49" s="38"/>
      <c r="TU49" s="38"/>
      <c r="TV49" s="38"/>
      <c r="TW49" s="38"/>
      <c r="TX49" s="88"/>
      <c r="TY49" s="30"/>
      <c r="TZ49" s="39"/>
      <c r="UA49" s="88"/>
      <c r="UB49" s="38"/>
      <c r="UC49" s="38"/>
      <c r="UD49" s="38"/>
      <c r="UE49" s="38"/>
      <c r="UF49" s="38"/>
      <c r="UG49" s="38">
        <v>28353.63</v>
      </c>
      <c r="UH49" s="39"/>
      <c r="UI49" s="38"/>
      <c r="UJ49" s="38"/>
      <c r="UK49" s="38"/>
      <c r="UL49" s="38"/>
      <c r="UM49" s="38"/>
      <c r="UN49" s="38">
        <v>28353.63</v>
      </c>
      <c r="UO49" s="38"/>
      <c r="UP49" s="88"/>
      <c r="UQ49" s="30"/>
      <c r="UR49" s="39"/>
      <c r="US49" s="88"/>
      <c r="UT49" s="38"/>
      <c r="UU49" s="38"/>
      <c r="UV49" s="38"/>
      <c r="UW49" s="38"/>
      <c r="UX49" s="38"/>
      <c r="UY49" s="38"/>
      <c r="UZ49" s="39"/>
      <c r="VA49" s="38"/>
      <c r="VB49" s="38"/>
      <c r="VC49" s="38"/>
      <c r="VD49" s="38"/>
      <c r="VE49" s="38"/>
      <c r="VF49" s="38"/>
      <c r="VG49" s="38"/>
      <c r="VH49" s="88"/>
      <c r="VI49" s="30"/>
      <c r="VJ49" s="39"/>
      <c r="VK49" s="88"/>
      <c r="VL49" s="38"/>
      <c r="VM49" s="38"/>
      <c r="VN49" s="38"/>
      <c r="VO49" s="38"/>
      <c r="VP49" s="38"/>
      <c r="VQ49" s="38"/>
      <c r="VR49" s="39"/>
      <c r="VS49" s="38"/>
      <c r="VT49" s="38"/>
      <c r="VU49" s="38"/>
      <c r="VV49" s="38"/>
      <c r="VW49" s="38"/>
      <c r="VX49" s="38"/>
      <c r="VY49" s="38"/>
      <c r="VZ49" s="88"/>
      <c r="WA49" s="30"/>
      <c r="WB49" s="39"/>
      <c r="WC49" s="88"/>
      <c r="WD49" s="38"/>
      <c r="WE49" s="38">
        <v>1174400</v>
      </c>
      <c r="WF49" s="38">
        <v>1115600</v>
      </c>
      <c r="WG49" s="38">
        <v>58800</v>
      </c>
      <c r="WH49" s="38">
        <v>1115600</v>
      </c>
      <c r="WI49" s="38"/>
      <c r="WJ49" s="39"/>
      <c r="WK49" s="38">
        <v>1174400</v>
      </c>
      <c r="WL49" s="38">
        <v>1115600</v>
      </c>
      <c r="WM49" s="38"/>
      <c r="WN49" s="38">
        <v>58800</v>
      </c>
      <c r="WO49" s="38">
        <v>5.0068099999999998</v>
      </c>
      <c r="WP49" s="38"/>
      <c r="WQ49" s="38"/>
      <c r="WR49" s="88">
        <v>1115600</v>
      </c>
      <c r="WS49" s="30"/>
      <c r="WT49" s="39">
        <v>1115600</v>
      </c>
      <c r="WU49" s="88">
        <v>1115600</v>
      </c>
      <c r="WV49" s="38"/>
      <c r="WW49" s="38"/>
      <c r="WX49" s="38"/>
      <c r="WY49" s="38"/>
      <c r="WZ49" s="38"/>
      <c r="XA49" s="38"/>
      <c r="XB49" s="39"/>
      <c r="XC49" s="38"/>
      <c r="XD49" s="38"/>
      <c r="XE49" s="38"/>
      <c r="XF49" s="38"/>
      <c r="XG49" s="38"/>
      <c r="XH49" s="38"/>
      <c r="XI49" s="38"/>
      <c r="XJ49" s="88"/>
      <c r="XK49" s="30"/>
      <c r="XL49" s="39"/>
      <c r="XM49" s="88"/>
      <c r="XN49" s="38"/>
      <c r="XO49" s="38"/>
      <c r="XP49" s="38"/>
      <c r="XQ49" s="38"/>
      <c r="XR49" s="38"/>
      <c r="XS49" s="38"/>
      <c r="XT49" s="39"/>
      <c r="XU49" s="38"/>
      <c r="XV49" s="38"/>
      <c r="XW49" s="38"/>
      <c r="XX49" s="38"/>
      <c r="XY49" s="38"/>
      <c r="XZ49" s="38"/>
      <c r="YA49" s="38"/>
      <c r="YB49" s="88"/>
      <c r="YC49" s="30"/>
      <c r="YD49" s="39"/>
      <c r="YE49" s="88"/>
      <c r="YF49" s="38"/>
      <c r="YG49" s="38"/>
      <c r="YH49" s="38"/>
      <c r="YI49" s="38"/>
      <c r="YJ49" s="38"/>
      <c r="YK49" s="38"/>
      <c r="YL49" s="39"/>
      <c r="YM49" s="38"/>
      <c r="YN49" s="38"/>
      <c r="YO49" s="38"/>
      <c r="YP49" s="38"/>
      <c r="YQ49" s="38"/>
      <c r="YR49" s="38"/>
      <c r="YS49" s="38"/>
      <c r="YT49" s="88"/>
      <c r="YU49" s="30"/>
      <c r="YV49" s="39"/>
      <c r="YW49" s="88"/>
      <c r="YX49" s="38"/>
      <c r="YY49" s="38">
        <v>223797800</v>
      </c>
      <c r="YZ49" s="38">
        <v>191984000</v>
      </c>
      <c r="ZA49" s="38">
        <v>31813800</v>
      </c>
      <c r="ZB49" s="38">
        <v>191984000</v>
      </c>
      <c r="ZC49" s="38">
        <v>117646.66</v>
      </c>
      <c r="ZD49" s="39"/>
      <c r="ZE49" s="38">
        <v>200984000</v>
      </c>
      <c r="ZF49" s="38">
        <v>191984000</v>
      </c>
      <c r="ZG49" s="38"/>
      <c r="ZH49" s="38">
        <v>9000000</v>
      </c>
      <c r="ZI49" s="38">
        <v>4.47797</v>
      </c>
      <c r="ZJ49" s="38">
        <v>117646.66</v>
      </c>
      <c r="ZK49" s="38"/>
      <c r="ZL49" s="88">
        <v>191984000</v>
      </c>
      <c r="ZM49" s="30"/>
      <c r="ZN49" s="39">
        <v>191984000</v>
      </c>
      <c r="ZO49" s="88">
        <v>191984000</v>
      </c>
      <c r="ZP49" s="38"/>
      <c r="ZQ49" s="38">
        <v>15750800</v>
      </c>
      <c r="ZR49" s="38">
        <v>9250800</v>
      </c>
      <c r="ZS49" s="38">
        <v>6500000</v>
      </c>
      <c r="ZT49" s="38">
        <v>9250800</v>
      </c>
      <c r="ZU49" s="38"/>
      <c r="ZV49" s="39"/>
      <c r="ZW49" s="38">
        <v>15750800</v>
      </c>
      <c r="ZX49" s="38">
        <v>9250800</v>
      </c>
      <c r="ZY49" s="38"/>
      <c r="ZZ49" s="38">
        <v>6500000</v>
      </c>
      <c r="AAA49" s="38">
        <v>41.267749999999999</v>
      </c>
      <c r="AAB49" s="38"/>
      <c r="AAC49" s="38"/>
      <c r="AAD49" s="88">
        <v>9250800</v>
      </c>
      <c r="AAE49" s="30"/>
      <c r="AAF49" s="39">
        <v>9250800</v>
      </c>
      <c r="AAG49" s="88">
        <v>9250800</v>
      </c>
      <c r="AAH49" s="38"/>
      <c r="AAI49" s="38"/>
      <c r="AAJ49" s="38"/>
      <c r="AAK49" s="38"/>
      <c r="AAL49" s="38"/>
      <c r="AAM49" s="38"/>
      <c r="AAN49" s="39"/>
      <c r="AAO49" s="38"/>
      <c r="AAP49" s="38"/>
      <c r="AAQ49" s="38"/>
      <c r="AAR49" s="38"/>
      <c r="AAS49" s="38"/>
      <c r="AAT49" s="38"/>
      <c r="AAU49" s="38"/>
      <c r="AAV49" s="88"/>
      <c r="AAW49" s="30"/>
      <c r="AAX49" s="39"/>
      <c r="AAY49" s="88"/>
      <c r="AAZ49" s="38"/>
      <c r="ABA49" s="38">
        <v>51639300</v>
      </c>
      <c r="ABB49" s="38">
        <v>28180000</v>
      </c>
      <c r="ABC49" s="38">
        <v>23459300</v>
      </c>
      <c r="ABD49" s="38">
        <v>28180000</v>
      </c>
      <c r="ABE49" s="38"/>
      <c r="ABF49" s="39"/>
      <c r="ABG49" s="38">
        <v>49060450</v>
      </c>
      <c r="ABH49" s="38">
        <v>28180000</v>
      </c>
      <c r="ABI49" s="38"/>
      <c r="ABJ49" s="38">
        <v>20880450</v>
      </c>
      <c r="ABK49" s="38">
        <v>42.560659999999999</v>
      </c>
      <c r="ABL49" s="38"/>
      <c r="ABM49" s="38"/>
      <c r="ABN49" s="88">
        <v>28180000</v>
      </c>
      <c r="ABO49" s="30"/>
      <c r="ABP49" s="39">
        <v>28180000</v>
      </c>
      <c r="ABQ49" s="88">
        <v>28180000</v>
      </c>
      <c r="ABR49" s="38"/>
      <c r="ABS49" s="38"/>
      <c r="ABT49" s="38"/>
      <c r="ABU49" s="38"/>
      <c r="ABV49" s="38"/>
      <c r="ABW49" s="38"/>
      <c r="ABX49" s="39"/>
      <c r="ABY49" s="38"/>
      <c r="ABZ49" s="38"/>
      <c r="ACA49" s="38"/>
      <c r="ACB49" s="38"/>
      <c r="ACC49" s="38"/>
      <c r="ACD49" s="38"/>
      <c r="ACE49" s="38"/>
      <c r="ACF49" s="88"/>
      <c r="ACG49" s="30"/>
      <c r="ACH49" s="39"/>
      <c r="ACI49" s="88"/>
      <c r="ACJ49" s="38"/>
      <c r="ACK49" s="38"/>
      <c r="ACL49" s="38"/>
      <c r="ACM49" s="38"/>
      <c r="ACN49" s="38"/>
      <c r="ACO49" s="38"/>
      <c r="ACP49" s="39"/>
      <c r="ACQ49" s="38"/>
      <c r="ACR49" s="38"/>
      <c r="ACS49" s="38"/>
      <c r="ACT49" s="38"/>
      <c r="ACU49" s="38"/>
      <c r="ACV49" s="38"/>
      <c r="ACW49" s="38"/>
      <c r="ACX49" s="88"/>
      <c r="ACY49" s="30"/>
      <c r="ACZ49" s="39"/>
      <c r="ADA49" s="88"/>
      <c r="ADB49" s="38"/>
      <c r="ADC49" s="38"/>
      <c r="ADD49" s="38"/>
      <c r="ADE49" s="38"/>
      <c r="ADF49" s="38"/>
      <c r="ADG49" s="38"/>
      <c r="ADH49" s="39"/>
      <c r="ADI49" s="38"/>
      <c r="ADJ49" s="38"/>
      <c r="ADK49" s="38"/>
      <c r="ADL49" s="38"/>
      <c r="ADM49" s="38"/>
      <c r="ADN49" s="38"/>
      <c r="ADO49" s="38"/>
      <c r="ADP49" s="88"/>
      <c r="ADQ49" s="30"/>
      <c r="ADR49" s="39"/>
      <c r="ADS49" s="88"/>
      <c r="ADT49" s="38"/>
      <c r="ADU49" s="38"/>
      <c r="ADV49" s="38"/>
      <c r="ADW49" s="38"/>
      <c r="ADX49" s="38"/>
      <c r="ADY49" s="38"/>
      <c r="ADZ49" s="39"/>
      <c r="AEA49" s="38"/>
      <c r="AEB49" s="38"/>
      <c r="AEC49" s="38"/>
      <c r="AED49" s="38"/>
      <c r="AEE49" s="38"/>
      <c r="AEF49" s="38"/>
      <c r="AEG49" s="38"/>
      <c r="AEH49" s="88"/>
      <c r="AEI49" s="30"/>
      <c r="AEJ49" s="39"/>
      <c r="AEK49" s="88"/>
      <c r="AEL49" s="38"/>
      <c r="AEM49" s="38"/>
      <c r="AEN49" s="38"/>
      <c r="AEO49" s="38"/>
      <c r="AEP49" s="38"/>
      <c r="AEQ49" s="38"/>
      <c r="AER49" s="39"/>
      <c r="AES49" s="38"/>
      <c r="AET49" s="38"/>
      <c r="AEU49" s="38"/>
      <c r="AEV49" s="38"/>
      <c r="AEW49" s="38"/>
      <c r="AEX49" s="38"/>
      <c r="AEY49" s="38"/>
      <c r="AEZ49" s="88"/>
      <c r="AFA49" s="30"/>
      <c r="AFB49" s="39"/>
      <c r="AFC49" s="88"/>
      <c r="AFD49" s="38"/>
      <c r="AFE49" s="38">
        <v>3428600</v>
      </c>
      <c r="AFF49" s="38">
        <v>2400000</v>
      </c>
      <c r="AFG49" s="38">
        <v>1028600</v>
      </c>
      <c r="AFH49" s="38">
        <v>2400000</v>
      </c>
      <c r="AFI49" s="38"/>
      <c r="AFJ49" s="39"/>
      <c r="AFK49" s="38">
        <v>3428600</v>
      </c>
      <c r="AFL49" s="38">
        <v>2400000</v>
      </c>
      <c r="AFM49" s="38"/>
      <c r="AFN49" s="38">
        <v>1028600</v>
      </c>
      <c r="AFO49" s="38">
        <v>30.000579999999999</v>
      </c>
      <c r="AFP49" s="38"/>
      <c r="AFQ49" s="38"/>
      <c r="AFR49" s="88">
        <v>2400000</v>
      </c>
      <c r="AFS49" s="30"/>
      <c r="AFT49" s="39">
        <v>2400000</v>
      </c>
      <c r="AFU49" s="88">
        <v>2400000</v>
      </c>
      <c r="AFV49" s="38"/>
      <c r="AFW49" s="38"/>
      <c r="AFX49" s="38"/>
      <c r="AFY49" s="38"/>
      <c r="AFZ49" s="38"/>
      <c r="AGA49" s="38"/>
      <c r="AGB49" s="39"/>
      <c r="AGC49" s="38"/>
      <c r="AGD49" s="38"/>
      <c r="AGE49" s="38"/>
      <c r="AGF49" s="38"/>
      <c r="AGG49" s="38"/>
      <c r="AGH49" s="38"/>
      <c r="AGI49" s="38"/>
      <c r="AGJ49" s="88"/>
      <c r="AGK49" s="30"/>
      <c r="AGL49" s="39"/>
      <c r="AGM49" s="88"/>
      <c r="AGN49" s="38"/>
      <c r="AGO49" s="38">
        <v>19866500</v>
      </c>
      <c r="AGP49" s="38">
        <v>7764000</v>
      </c>
      <c r="AGQ49" s="38">
        <v>12102500</v>
      </c>
      <c r="AGR49" s="38">
        <v>7764000</v>
      </c>
      <c r="AGS49" s="38"/>
      <c r="AGT49" s="39"/>
      <c r="AGU49" s="38">
        <v>10760400</v>
      </c>
      <c r="AGV49" s="38">
        <v>7764000</v>
      </c>
      <c r="AGW49" s="38"/>
      <c r="AGX49" s="38">
        <v>2996400</v>
      </c>
      <c r="AGY49" s="38">
        <v>27.846550000000001</v>
      </c>
      <c r="AGZ49" s="38"/>
      <c r="AHA49" s="38"/>
      <c r="AHB49" s="88">
        <v>7764000</v>
      </c>
      <c r="AHC49" s="30"/>
      <c r="AHD49" s="39">
        <v>7764000</v>
      </c>
      <c r="AHE49" s="88">
        <v>7764000</v>
      </c>
      <c r="AHF49" s="38"/>
      <c r="AHG49" s="38"/>
      <c r="AHH49" s="38"/>
      <c r="AHI49" s="38"/>
      <c r="AHJ49" s="38"/>
      <c r="AHK49" s="38"/>
      <c r="AHL49" s="39"/>
      <c r="AHM49" s="38"/>
      <c r="AHN49" s="38"/>
      <c r="AHO49" s="38"/>
      <c r="AHP49" s="38"/>
      <c r="AHQ49" s="38"/>
      <c r="AHR49" s="38"/>
      <c r="AHS49" s="38"/>
      <c r="AHT49" s="88"/>
      <c r="AHU49" s="30"/>
      <c r="AHV49" s="39"/>
      <c r="AHW49" s="88"/>
      <c r="AHX49" s="38"/>
      <c r="AHY49" s="38">
        <v>4972000</v>
      </c>
      <c r="AHZ49" s="38">
        <v>3480400</v>
      </c>
      <c r="AIA49" s="38">
        <v>1491600</v>
      </c>
      <c r="AIB49" s="38">
        <v>3480400</v>
      </c>
      <c r="AIC49" s="38"/>
      <c r="AID49" s="39"/>
      <c r="AIE49" s="38">
        <v>4950604</v>
      </c>
      <c r="AIF49" s="38">
        <v>3480400</v>
      </c>
      <c r="AIG49" s="38"/>
      <c r="AIH49" s="38">
        <v>1470204</v>
      </c>
      <c r="AII49" s="38">
        <v>29.697469999999999</v>
      </c>
      <c r="AIJ49" s="38"/>
      <c r="AIK49" s="38"/>
      <c r="AIL49" s="88">
        <v>3480400</v>
      </c>
      <c r="AIM49" s="30"/>
      <c r="AIN49" s="39">
        <v>3480400</v>
      </c>
      <c r="AIO49" s="88">
        <v>3480400</v>
      </c>
      <c r="AIP49" s="38"/>
      <c r="AIQ49" s="38"/>
      <c r="AIR49" s="38"/>
      <c r="AIS49" s="38"/>
      <c r="AIT49" s="38"/>
      <c r="AIU49" s="38"/>
      <c r="AIV49" s="39"/>
      <c r="AIW49" s="38"/>
      <c r="AIX49" s="38"/>
      <c r="AIY49" s="38"/>
      <c r="AIZ49" s="38"/>
      <c r="AJA49" s="38"/>
      <c r="AJB49" s="38"/>
      <c r="AJC49" s="38"/>
      <c r="AJD49" s="88"/>
      <c r="AJE49" s="30"/>
      <c r="AJF49" s="39"/>
      <c r="AJG49" s="88"/>
      <c r="AJH49" s="38"/>
      <c r="AJI49" s="38"/>
      <c r="AJJ49" s="38"/>
      <c r="AJK49" s="38"/>
      <c r="AJL49" s="38"/>
      <c r="AJM49" s="38">
        <v>200024.13</v>
      </c>
      <c r="AJN49" s="39"/>
      <c r="AJO49" s="38"/>
      <c r="AJP49" s="38"/>
      <c r="AJQ49" s="38"/>
      <c r="AJR49" s="38"/>
      <c r="AJS49" s="38"/>
      <c r="AJT49" s="38">
        <v>200024.13</v>
      </c>
      <c r="AJU49" s="38"/>
      <c r="AJV49" s="88"/>
      <c r="AJW49" s="30"/>
      <c r="AJX49" s="39"/>
      <c r="AJY49" s="88"/>
      <c r="AJZ49" s="38"/>
      <c r="AKA49" s="38"/>
      <c r="AKB49" s="38"/>
      <c r="AKC49" s="38"/>
      <c r="AKD49" s="38"/>
      <c r="AKE49" s="38"/>
      <c r="AKF49" s="39"/>
      <c r="AKG49" s="38"/>
      <c r="AKH49" s="38"/>
      <c r="AKI49" s="38"/>
      <c r="AKJ49" s="38"/>
      <c r="AKK49" s="38"/>
      <c r="AKL49" s="38"/>
      <c r="AKM49" s="38"/>
      <c r="AKN49" s="88"/>
      <c r="AKO49" s="30"/>
      <c r="AKP49" s="39"/>
      <c r="AKQ49" s="88"/>
      <c r="AKR49" s="38"/>
      <c r="AKS49" s="38"/>
      <c r="AKT49" s="38"/>
      <c r="AKU49" s="38"/>
      <c r="AKV49" s="38"/>
      <c r="AKW49" s="38"/>
      <c r="AKX49" s="39"/>
      <c r="AKY49" s="38"/>
      <c r="AKZ49" s="38"/>
      <c r="ALA49" s="38"/>
      <c r="ALB49" s="38"/>
      <c r="ALC49" s="38"/>
      <c r="ALD49" s="38"/>
      <c r="ALE49" s="38"/>
      <c r="ALF49" s="88"/>
      <c r="ALG49" s="30"/>
      <c r="ALH49" s="39"/>
      <c r="ALI49" s="88"/>
      <c r="ALJ49" s="38"/>
      <c r="ALK49" s="38"/>
      <c r="ALL49" s="38"/>
      <c r="ALM49" s="38"/>
      <c r="ALN49" s="38"/>
      <c r="ALO49" s="38">
        <v>714246.68</v>
      </c>
      <c r="ALP49" s="39"/>
      <c r="ALQ49" s="38"/>
      <c r="ALR49" s="38"/>
      <c r="ALS49" s="38"/>
      <c r="ALT49" s="38"/>
      <c r="ALU49" s="38"/>
      <c r="ALV49" s="38">
        <v>714246.68</v>
      </c>
      <c r="ALW49" s="38"/>
      <c r="ALX49" s="88"/>
      <c r="ALY49" s="30"/>
      <c r="ALZ49" s="39"/>
      <c r="AMA49" s="88"/>
      <c r="AMB49" s="38"/>
      <c r="AMC49" s="38">
        <v>1651500</v>
      </c>
      <c r="AMD49" s="38">
        <v>1560200</v>
      </c>
      <c r="AME49" s="38">
        <v>91300</v>
      </c>
      <c r="AMF49" s="38">
        <v>1560200</v>
      </c>
      <c r="AMG49" s="38"/>
      <c r="AMH49" s="39"/>
      <c r="AMI49" s="38">
        <v>1560200</v>
      </c>
      <c r="AMJ49" s="38">
        <v>1560200</v>
      </c>
      <c r="AMK49" s="38"/>
      <c r="AML49" s="38"/>
      <c r="AMM49" s="38"/>
      <c r="AMN49" s="38"/>
      <c r="AMO49" s="38"/>
      <c r="AMP49" s="88">
        <v>1560200</v>
      </c>
      <c r="AMQ49" s="30"/>
      <c r="AMR49" s="39">
        <v>1560200</v>
      </c>
      <c r="AMS49" s="88">
        <v>1560200</v>
      </c>
      <c r="AMT49" s="38"/>
      <c r="AMU49" s="38"/>
      <c r="AMV49" s="38"/>
      <c r="AMW49" s="38"/>
      <c r="AMX49" s="38"/>
      <c r="AMY49" s="38"/>
      <c r="AMZ49" s="39"/>
      <c r="ANA49" s="38"/>
      <c r="ANB49" s="38"/>
      <c r="ANC49" s="38"/>
      <c r="AND49" s="38"/>
      <c r="ANE49" s="38"/>
      <c r="ANF49" s="38"/>
      <c r="ANG49" s="38"/>
      <c r="ANH49" s="88"/>
      <c r="ANI49" s="30"/>
      <c r="ANJ49" s="39"/>
      <c r="ANK49" s="88"/>
    </row>
    <row r="50" spans="1:1051" s="130" customFormat="1" x14ac:dyDescent="0.25">
      <c r="A50" s="143">
        <v>35000000000</v>
      </c>
      <c r="B50" s="174">
        <v>36</v>
      </c>
      <c r="C50" s="175" t="s">
        <v>318</v>
      </c>
      <c r="F50" s="39"/>
      <c r="G50" s="88"/>
      <c r="H50" s="38"/>
      <c r="I50" s="38"/>
      <c r="J50" s="38"/>
      <c r="K50" s="38"/>
      <c r="L50" s="38"/>
      <c r="M50" s="38"/>
      <c r="N50" s="39"/>
      <c r="O50" s="38"/>
      <c r="P50" s="38"/>
      <c r="Q50" s="38"/>
      <c r="R50" s="38"/>
      <c r="S50" s="38"/>
      <c r="T50" s="38"/>
      <c r="U50" s="38"/>
      <c r="V50" s="88"/>
      <c r="W50" s="30"/>
      <c r="X50" s="39"/>
      <c r="Y50" s="88"/>
      <c r="Z50" s="38"/>
      <c r="AA50" s="38"/>
      <c r="AB50" s="38"/>
      <c r="AC50" s="38"/>
      <c r="AD50" s="38"/>
      <c r="AE50" s="38">
        <v>310371.44</v>
      </c>
      <c r="AF50" s="39"/>
      <c r="AG50" s="38"/>
      <c r="AH50" s="38"/>
      <c r="AI50" s="38"/>
      <c r="AJ50" s="38"/>
      <c r="AK50" s="38"/>
      <c r="AL50" s="38">
        <v>310371.44</v>
      </c>
      <c r="AM50" s="38"/>
      <c r="AN50" s="88"/>
      <c r="AO50" s="30"/>
      <c r="AP50" s="39"/>
      <c r="AQ50" s="88"/>
      <c r="AR50" s="38"/>
      <c r="AS50" s="38"/>
      <c r="AT50" s="38"/>
      <c r="AU50" s="38"/>
      <c r="AV50" s="38"/>
      <c r="AW50" s="38"/>
      <c r="AX50" s="39"/>
      <c r="AY50" s="38"/>
      <c r="AZ50" s="38"/>
      <c r="BA50" s="38"/>
      <c r="BB50" s="38"/>
      <c r="BC50" s="38"/>
      <c r="BD50" s="38"/>
      <c r="BE50" s="38"/>
      <c r="BF50" s="88"/>
      <c r="BG50" s="30"/>
      <c r="BH50" s="39"/>
      <c r="BI50" s="88"/>
      <c r="BJ50" s="38"/>
      <c r="BK50" s="38"/>
      <c r="BL50" s="38"/>
      <c r="BM50" s="38"/>
      <c r="BN50" s="38"/>
      <c r="BO50" s="38"/>
      <c r="BP50" s="39"/>
      <c r="BQ50" s="38"/>
      <c r="BR50" s="38"/>
      <c r="BS50" s="38"/>
      <c r="BT50" s="38"/>
      <c r="BU50" s="38"/>
      <c r="BV50" s="38"/>
      <c r="BW50" s="38"/>
      <c r="BX50" s="88"/>
      <c r="BY50" s="30"/>
      <c r="BZ50" s="39"/>
      <c r="CA50" s="88"/>
      <c r="CB50" s="38"/>
      <c r="CC50" s="38"/>
      <c r="CD50" s="38"/>
      <c r="CE50" s="38"/>
      <c r="CF50" s="38"/>
      <c r="CG50" s="38"/>
      <c r="CH50" s="39"/>
      <c r="CI50" s="38"/>
      <c r="CJ50" s="38"/>
      <c r="CK50" s="38"/>
      <c r="CL50" s="38"/>
      <c r="CM50" s="38"/>
      <c r="CN50" s="38"/>
      <c r="CO50" s="38"/>
      <c r="CP50" s="88"/>
      <c r="CQ50" s="30"/>
      <c r="CR50" s="39"/>
      <c r="CS50" s="88"/>
      <c r="CT50" s="38"/>
      <c r="CU50" s="38"/>
      <c r="CV50" s="38"/>
      <c r="CW50" s="38"/>
      <c r="CX50" s="38"/>
      <c r="CY50" s="38"/>
      <c r="CZ50" s="39"/>
      <c r="DA50" s="38"/>
      <c r="DB50" s="38"/>
      <c r="DC50" s="38"/>
      <c r="DD50" s="38"/>
      <c r="DE50" s="38"/>
      <c r="DF50" s="38"/>
      <c r="DG50" s="38"/>
      <c r="DH50" s="88"/>
      <c r="DI50" s="30"/>
      <c r="DJ50" s="39"/>
      <c r="DK50" s="88"/>
      <c r="DL50" s="38"/>
      <c r="DM50" s="38"/>
      <c r="DN50" s="38"/>
      <c r="DO50" s="38"/>
      <c r="DP50" s="38"/>
      <c r="DQ50" s="38"/>
      <c r="DR50" s="39"/>
      <c r="DS50" s="38"/>
      <c r="DT50" s="38"/>
      <c r="DU50" s="38"/>
      <c r="DV50" s="38"/>
      <c r="DW50" s="38"/>
      <c r="DX50" s="38"/>
      <c r="DY50" s="38"/>
      <c r="DZ50" s="88"/>
      <c r="EA50" s="30"/>
      <c r="EB50" s="39"/>
      <c r="EC50" s="88"/>
      <c r="ED50" s="38"/>
      <c r="EE50" s="38"/>
      <c r="EF50" s="38"/>
      <c r="EG50" s="38"/>
      <c r="EH50" s="38"/>
      <c r="EI50" s="38"/>
      <c r="EJ50" s="39"/>
      <c r="EK50" s="38"/>
      <c r="EL50" s="38"/>
      <c r="EM50" s="38"/>
      <c r="EN50" s="38"/>
      <c r="EO50" s="38"/>
      <c r="EP50" s="38"/>
      <c r="EQ50" s="38"/>
      <c r="ER50" s="88"/>
      <c r="ES50" s="30"/>
      <c r="ET50" s="39"/>
      <c r="EU50" s="88"/>
      <c r="EV50" s="38"/>
      <c r="EW50" s="38"/>
      <c r="EX50" s="38"/>
      <c r="EY50" s="38"/>
      <c r="EZ50" s="38"/>
      <c r="FA50" s="38"/>
      <c r="FB50" s="39"/>
      <c r="FC50" s="38"/>
      <c r="FD50" s="38"/>
      <c r="FE50" s="38"/>
      <c r="FF50" s="38"/>
      <c r="FG50" s="38"/>
      <c r="FH50" s="38"/>
      <c r="FI50" s="38"/>
      <c r="FJ50" s="88"/>
      <c r="FK50" s="30"/>
      <c r="FL50" s="39"/>
      <c r="FM50" s="88"/>
      <c r="FN50" s="38"/>
      <c r="FO50" s="38"/>
      <c r="FP50" s="38"/>
      <c r="FQ50" s="38"/>
      <c r="FR50" s="38"/>
      <c r="FS50" s="38"/>
      <c r="FT50" s="39"/>
      <c r="FU50" s="38"/>
      <c r="FV50" s="38"/>
      <c r="FW50" s="38"/>
      <c r="FX50" s="38"/>
      <c r="FY50" s="38"/>
      <c r="FZ50" s="38"/>
      <c r="GA50" s="38"/>
      <c r="GB50" s="88"/>
      <c r="GC50" s="30"/>
      <c r="GD50" s="39"/>
      <c r="GE50" s="88"/>
      <c r="GF50" s="38"/>
      <c r="GG50" s="38"/>
      <c r="GH50" s="38"/>
      <c r="GI50" s="38"/>
      <c r="GJ50" s="38"/>
      <c r="GK50" s="38"/>
      <c r="GL50" s="39"/>
      <c r="GM50" s="38"/>
      <c r="GN50" s="38"/>
      <c r="GO50" s="38"/>
      <c r="GP50" s="38"/>
      <c r="GQ50" s="38"/>
      <c r="GR50" s="38"/>
      <c r="GS50" s="38"/>
      <c r="GT50" s="88"/>
      <c r="GU50" s="30"/>
      <c r="GV50" s="39"/>
      <c r="GW50" s="88"/>
      <c r="GX50" s="38"/>
      <c r="GY50" s="38"/>
      <c r="GZ50" s="38"/>
      <c r="HA50" s="38"/>
      <c r="HB50" s="38"/>
      <c r="HC50" s="38"/>
      <c r="HD50" s="39"/>
      <c r="HE50" s="38"/>
      <c r="HF50" s="38"/>
      <c r="HG50" s="38"/>
      <c r="HH50" s="38"/>
      <c r="HI50" s="38"/>
      <c r="HJ50" s="38"/>
      <c r="HK50" s="38"/>
      <c r="HL50" s="88"/>
      <c r="HM50" s="30"/>
      <c r="HN50" s="39">
        <v>0</v>
      </c>
      <c r="HO50" s="88"/>
      <c r="HP50" s="38"/>
      <c r="HQ50" s="38"/>
      <c r="HR50" s="38"/>
      <c r="HS50" s="38"/>
      <c r="HT50" s="38"/>
      <c r="HU50" s="38"/>
      <c r="HV50" s="39"/>
      <c r="HW50" s="38"/>
      <c r="HX50" s="38"/>
      <c r="HY50" s="38"/>
      <c r="HZ50" s="38"/>
      <c r="IA50" s="38"/>
      <c r="IB50" s="38"/>
      <c r="IC50" s="38"/>
      <c r="ID50" s="88"/>
      <c r="IE50" s="30"/>
      <c r="IF50" s="39"/>
      <c r="IG50" s="88"/>
      <c r="IH50" s="38"/>
      <c r="II50" s="38"/>
      <c r="IJ50" s="38"/>
      <c r="IK50" s="38"/>
      <c r="IL50" s="38"/>
      <c r="IM50" s="38"/>
      <c r="IN50" s="39"/>
      <c r="IO50" s="38"/>
      <c r="IP50" s="38"/>
      <c r="IQ50" s="38"/>
      <c r="IR50" s="38"/>
      <c r="IS50" s="38"/>
      <c r="IT50" s="38"/>
      <c r="IU50" s="38"/>
      <c r="IV50" s="88"/>
      <c r="IW50" s="30"/>
      <c r="IX50" s="39"/>
      <c r="IY50" s="88"/>
      <c r="IZ50" s="38"/>
      <c r="JA50" s="38"/>
      <c r="JB50" s="38"/>
      <c r="JC50" s="38"/>
      <c r="JD50" s="38"/>
      <c r="JE50" s="38"/>
      <c r="JF50" s="39"/>
      <c r="JG50" s="38"/>
      <c r="JH50" s="38"/>
      <c r="JI50" s="38"/>
      <c r="JJ50" s="38"/>
      <c r="JK50" s="38"/>
      <c r="JL50" s="38"/>
      <c r="JM50" s="38"/>
      <c r="JN50" s="88"/>
      <c r="JO50" s="30"/>
      <c r="JP50" s="39">
        <v>0</v>
      </c>
      <c r="JQ50" s="88"/>
      <c r="JR50" s="38"/>
      <c r="JS50" s="38"/>
      <c r="JT50" s="38"/>
      <c r="JU50" s="38"/>
      <c r="JV50" s="38"/>
      <c r="JW50" s="38"/>
      <c r="JX50" s="39"/>
      <c r="JY50" s="38"/>
      <c r="JZ50" s="38"/>
      <c r="KA50" s="38"/>
      <c r="KB50" s="38"/>
      <c r="KC50" s="38"/>
      <c r="KD50" s="38"/>
      <c r="KE50" s="38"/>
      <c r="KF50" s="88"/>
      <c r="KG50" s="30"/>
      <c r="KH50" s="39">
        <v>0</v>
      </c>
      <c r="KI50" s="88"/>
      <c r="KJ50" s="38"/>
      <c r="KK50" s="38"/>
      <c r="KL50" s="38"/>
      <c r="KM50" s="38"/>
      <c r="KN50" s="38"/>
      <c r="KO50" s="38"/>
      <c r="KP50" s="39"/>
      <c r="KQ50" s="38"/>
      <c r="KR50" s="38"/>
      <c r="KS50" s="38"/>
      <c r="KT50" s="38"/>
      <c r="KU50" s="38"/>
      <c r="KV50" s="38"/>
      <c r="KW50" s="38"/>
      <c r="KX50" s="88"/>
      <c r="KY50" s="30"/>
      <c r="KZ50" s="39"/>
      <c r="LA50" s="88"/>
      <c r="LB50" s="38"/>
      <c r="LC50" s="38"/>
      <c r="LD50" s="38"/>
      <c r="LE50" s="38"/>
      <c r="LF50" s="38"/>
      <c r="LG50" s="38"/>
      <c r="LH50" s="39"/>
      <c r="LI50" s="38"/>
      <c r="LJ50" s="38"/>
      <c r="LK50" s="38"/>
      <c r="LL50" s="38"/>
      <c r="LM50" s="38"/>
      <c r="LN50" s="38"/>
      <c r="LO50" s="38"/>
      <c r="LP50" s="88"/>
      <c r="LQ50" s="30"/>
      <c r="LR50" s="39">
        <v>0</v>
      </c>
      <c r="LS50" s="88"/>
      <c r="LT50" s="38"/>
      <c r="LU50" s="38"/>
      <c r="LV50" s="38"/>
      <c r="LW50" s="38"/>
      <c r="LX50" s="38"/>
      <c r="LY50" s="38"/>
      <c r="LZ50" s="39"/>
      <c r="MA50" s="38"/>
      <c r="MB50" s="38"/>
      <c r="MC50" s="38"/>
      <c r="MD50" s="38"/>
      <c r="ME50" s="38"/>
      <c r="MF50" s="38"/>
      <c r="MG50" s="38"/>
      <c r="MH50" s="88"/>
      <c r="MI50" s="30"/>
      <c r="MJ50" s="39">
        <v>0</v>
      </c>
      <c r="MK50" s="88"/>
      <c r="ML50" s="38"/>
      <c r="MM50" s="38"/>
      <c r="MN50" s="38"/>
      <c r="MO50" s="38"/>
      <c r="MP50" s="38"/>
      <c r="MQ50" s="38"/>
      <c r="MR50" s="39"/>
      <c r="MS50" s="38"/>
      <c r="MT50" s="38"/>
      <c r="MU50" s="38"/>
      <c r="MV50" s="38"/>
      <c r="MW50" s="38"/>
      <c r="MX50" s="38"/>
      <c r="MY50" s="38"/>
      <c r="MZ50" s="88"/>
      <c r="NA50" s="30"/>
      <c r="NB50" s="39">
        <v>0</v>
      </c>
      <c r="NC50" s="88"/>
      <c r="ND50" s="38"/>
      <c r="NE50" s="38"/>
      <c r="NF50" s="38"/>
      <c r="NG50" s="38"/>
      <c r="NH50" s="38"/>
      <c r="NI50" s="38"/>
      <c r="NJ50" s="39"/>
      <c r="NK50" s="38"/>
      <c r="NL50" s="38"/>
      <c r="NM50" s="38"/>
      <c r="NN50" s="38"/>
      <c r="NO50" s="38"/>
      <c r="NP50" s="38"/>
      <c r="NQ50" s="38"/>
      <c r="NR50" s="88"/>
      <c r="NS50" s="30"/>
      <c r="NT50" s="39">
        <v>0</v>
      </c>
      <c r="NU50" s="88"/>
      <c r="NV50" s="38"/>
      <c r="NW50" s="38"/>
      <c r="NX50" s="38"/>
      <c r="NY50" s="38"/>
      <c r="NZ50" s="38"/>
      <c r="OA50" s="38"/>
      <c r="OB50" s="39"/>
      <c r="OC50" s="38"/>
      <c r="OD50" s="38"/>
      <c r="OE50" s="38"/>
      <c r="OF50" s="38"/>
      <c r="OG50" s="38"/>
      <c r="OH50" s="38"/>
      <c r="OI50" s="38"/>
      <c r="OJ50" s="88"/>
      <c r="OK50" s="30"/>
      <c r="OL50" s="39">
        <v>0</v>
      </c>
      <c r="OM50" s="88"/>
      <c r="ON50" s="38"/>
      <c r="OO50" s="38"/>
      <c r="OP50" s="38"/>
      <c r="OQ50" s="38"/>
      <c r="OR50" s="38"/>
      <c r="OS50" s="38"/>
      <c r="OT50" s="39"/>
      <c r="OU50" s="38"/>
      <c r="OV50" s="38"/>
      <c r="OW50" s="38"/>
      <c r="OX50" s="38"/>
      <c r="OY50" s="38"/>
      <c r="OZ50" s="38"/>
      <c r="PA50" s="38"/>
      <c r="PB50" s="88"/>
      <c r="PC50" s="30"/>
      <c r="PD50" s="39">
        <v>0</v>
      </c>
      <c r="PE50" s="88"/>
      <c r="PF50" s="38"/>
      <c r="PG50" s="38"/>
      <c r="PH50" s="38"/>
      <c r="PI50" s="38"/>
      <c r="PJ50" s="38"/>
      <c r="PK50" s="38"/>
      <c r="PL50" s="39"/>
      <c r="PM50" s="38"/>
      <c r="PN50" s="38"/>
      <c r="PO50" s="38"/>
      <c r="PP50" s="38"/>
      <c r="PQ50" s="38"/>
      <c r="PR50" s="38"/>
      <c r="PS50" s="38"/>
      <c r="PT50" s="88"/>
      <c r="PU50" s="30"/>
      <c r="PV50" s="39"/>
      <c r="PW50" s="88"/>
      <c r="PX50" s="38"/>
      <c r="PY50" s="38"/>
      <c r="PZ50" s="38"/>
      <c r="QA50" s="38"/>
      <c r="QB50" s="38"/>
      <c r="QC50" s="38"/>
      <c r="QD50" s="39"/>
      <c r="QE50" s="38"/>
      <c r="QF50" s="38"/>
      <c r="QG50" s="38"/>
      <c r="QH50" s="38"/>
      <c r="QI50" s="38"/>
      <c r="QJ50" s="38"/>
      <c r="QK50" s="38"/>
      <c r="QL50" s="88"/>
      <c r="QM50" s="30"/>
      <c r="QN50" s="39"/>
      <c r="QO50" s="88"/>
      <c r="QP50" s="38"/>
      <c r="QQ50" s="38"/>
      <c r="QR50" s="38"/>
      <c r="QS50" s="38"/>
      <c r="QT50" s="38"/>
      <c r="QU50" s="38"/>
      <c r="QV50" s="39"/>
      <c r="QW50" s="38"/>
      <c r="QX50" s="38"/>
      <c r="QY50" s="38"/>
      <c r="QZ50" s="38"/>
      <c r="RA50" s="38"/>
      <c r="RB50" s="38"/>
      <c r="RC50" s="38"/>
      <c r="RD50" s="88"/>
      <c r="RE50" s="30"/>
      <c r="RF50" s="39">
        <v>0</v>
      </c>
      <c r="RG50" s="88"/>
      <c r="RH50" s="38"/>
      <c r="RI50" s="38"/>
      <c r="RJ50" s="38"/>
      <c r="RK50" s="38"/>
      <c r="RL50" s="38"/>
      <c r="RM50" s="38"/>
      <c r="RN50" s="39"/>
      <c r="RO50" s="38"/>
      <c r="RP50" s="38"/>
      <c r="RQ50" s="38"/>
      <c r="RR50" s="38"/>
      <c r="RS50" s="38"/>
      <c r="RT50" s="38"/>
      <c r="RU50" s="38"/>
      <c r="RV50" s="88"/>
      <c r="RW50" s="30"/>
      <c r="RX50" s="39">
        <v>0</v>
      </c>
      <c r="RY50" s="88"/>
      <c r="RZ50" s="38"/>
      <c r="SA50" s="38"/>
      <c r="SB50" s="38"/>
      <c r="SC50" s="38"/>
      <c r="SD50" s="38"/>
      <c r="SE50" s="38"/>
      <c r="SF50" s="39"/>
      <c r="SG50" s="38"/>
      <c r="SH50" s="38"/>
      <c r="SI50" s="38"/>
      <c r="SJ50" s="38"/>
      <c r="SK50" s="38"/>
      <c r="SL50" s="38"/>
      <c r="SM50" s="38"/>
      <c r="SN50" s="88"/>
      <c r="SO50" s="30"/>
      <c r="SP50" s="39">
        <v>0</v>
      </c>
      <c r="SQ50" s="88"/>
      <c r="SR50" s="38"/>
      <c r="SS50" s="38">
        <v>1700000000</v>
      </c>
      <c r="ST50" s="38">
        <v>1700000000</v>
      </c>
      <c r="SU50" s="38"/>
      <c r="SV50" s="38">
        <v>1699999954.48</v>
      </c>
      <c r="SW50" s="38"/>
      <c r="SX50" s="39"/>
      <c r="SY50" s="38">
        <v>1699953057.5599999</v>
      </c>
      <c r="SZ50" s="38">
        <v>1699953057.5599999</v>
      </c>
      <c r="TA50" s="38"/>
      <c r="TB50" s="38"/>
      <c r="TC50" s="38"/>
      <c r="TD50" s="38"/>
      <c r="TE50" s="38">
        <v>46896.92</v>
      </c>
      <c r="TF50" s="88">
        <v>1699953057.5599999</v>
      </c>
      <c r="TG50" s="30"/>
      <c r="TH50" s="39">
        <v>1700000000</v>
      </c>
      <c r="TI50" s="88">
        <v>1700000000</v>
      </c>
      <c r="TJ50" s="38"/>
      <c r="TK50" s="38">
        <v>1100000000</v>
      </c>
      <c r="TL50" s="38">
        <v>1100000000</v>
      </c>
      <c r="TM50" s="38"/>
      <c r="TN50" s="38">
        <v>1099999964.5599999</v>
      </c>
      <c r="TO50" s="38"/>
      <c r="TP50" s="39"/>
      <c r="TQ50" s="38">
        <v>1099999964.5599999</v>
      </c>
      <c r="TR50" s="38">
        <v>1099999964.5599999</v>
      </c>
      <c r="TS50" s="38"/>
      <c r="TT50" s="38"/>
      <c r="TU50" s="38"/>
      <c r="TV50" s="38"/>
      <c r="TW50" s="38"/>
      <c r="TX50" s="88">
        <v>1099999964.5599999</v>
      </c>
      <c r="TY50" s="30"/>
      <c r="TZ50" s="39">
        <v>1100000000</v>
      </c>
      <c r="UA50" s="88">
        <v>1100000000</v>
      </c>
      <c r="UB50" s="38"/>
      <c r="UC50" s="38"/>
      <c r="UD50" s="38"/>
      <c r="UE50" s="38"/>
      <c r="UF50" s="38"/>
      <c r="UG50" s="38"/>
      <c r="UH50" s="39"/>
      <c r="UI50" s="38"/>
      <c r="UJ50" s="38"/>
      <c r="UK50" s="38"/>
      <c r="UL50" s="38"/>
      <c r="UM50" s="38"/>
      <c r="UN50" s="38"/>
      <c r="UO50" s="38"/>
      <c r="UP50" s="88"/>
      <c r="UQ50" s="30"/>
      <c r="UR50" s="39"/>
      <c r="US50" s="88"/>
      <c r="UT50" s="38"/>
      <c r="UU50" s="38"/>
      <c r="UV50" s="38"/>
      <c r="UW50" s="38"/>
      <c r="UX50" s="38"/>
      <c r="UY50" s="38"/>
      <c r="UZ50" s="39"/>
      <c r="VA50" s="38"/>
      <c r="VB50" s="38"/>
      <c r="VC50" s="38"/>
      <c r="VD50" s="38"/>
      <c r="VE50" s="38"/>
      <c r="VF50" s="38"/>
      <c r="VG50" s="38"/>
      <c r="VH50" s="88"/>
      <c r="VI50" s="30"/>
      <c r="VJ50" s="39"/>
      <c r="VK50" s="88"/>
      <c r="VL50" s="38"/>
      <c r="VM50" s="38"/>
      <c r="VN50" s="38"/>
      <c r="VO50" s="38"/>
      <c r="VP50" s="38"/>
      <c r="VQ50" s="38"/>
      <c r="VR50" s="39"/>
      <c r="VS50" s="38"/>
      <c r="VT50" s="38"/>
      <c r="VU50" s="38"/>
      <c r="VV50" s="38"/>
      <c r="VW50" s="38"/>
      <c r="VX50" s="38"/>
      <c r="VY50" s="38"/>
      <c r="VZ50" s="88"/>
      <c r="WA50" s="30"/>
      <c r="WB50" s="39"/>
      <c r="WC50" s="88"/>
      <c r="WD50" s="38"/>
      <c r="WE50" s="38"/>
      <c r="WF50" s="38"/>
      <c r="WG50" s="38"/>
      <c r="WH50" s="38"/>
      <c r="WI50" s="38"/>
      <c r="WJ50" s="39"/>
      <c r="WK50" s="38"/>
      <c r="WL50" s="38"/>
      <c r="WM50" s="38"/>
      <c r="WN50" s="38"/>
      <c r="WO50" s="38"/>
      <c r="WP50" s="38"/>
      <c r="WQ50" s="38"/>
      <c r="WR50" s="88"/>
      <c r="WS50" s="30"/>
      <c r="WT50" s="39"/>
      <c r="WU50" s="88"/>
      <c r="WV50" s="38"/>
      <c r="WW50" s="38"/>
      <c r="WX50" s="38"/>
      <c r="WY50" s="38"/>
      <c r="WZ50" s="38"/>
      <c r="XA50" s="38"/>
      <c r="XB50" s="39"/>
      <c r="XC50" s="38"/>
      <c r="XD50" s="38"/>
      <c r="XE50" s="38"/>
      <c r="XF50" s="38"/>
      <c r="XG50" s="38"/>
      <c r="XH50" s="38"/>
      <c r="XI50" s="38"/>
      <c r="XJ50" s="88"/>
      <c r="XK50" s="30"/>
      <c r="XL50" s="39"/>
      <c r="XM50" s="88"/>
      <c r="XN50" s="38"/>
      <c r="XO50" s="38"/>
      <c r="XP50" s="38"/>
      <c r="XQ50" s="38"/>
      <c r="XR50" s="38"/>
      <c r="XS50" s="38"/>
      <c r="XT50" s="39"/>
      <c r="XU50" s="38"/>
      <c r="XV50" s="38"/>
      <c r="XW50" s="38"/>
      <c r="XX50" s="38"/>
      <c r="XY50" s="38"/>
      <c r="XZ50" s="38"/>
      <c r="YA50" s="38"/>
      <c r="YB50" s="88"/>
      <c r="YC50" s="30"/>
      <c r="YD50" s="39"/>
      <c r="YE50" s="88"/>
      <c r="YF50" s="38"/>
      <c r="YG50" s="38"/>
      <c r="YH50" s="38"/>
      <c r="YI50" s="38"/>
      <c r="YJ50" s="38"/>
      <c r="YK50" s="38"/>
      <c r="YL50" s="39"/>
      <c r="YM50" s="38"/>
      <c r="YN50" s="38"/>
      <c r="YO50" s="38"/>
      <c r="YP50" s="38"/>
      <c r="YQ50" s="38"/>
      <c r="YR50" s="38"/>
      <c r="YS50" s="38"/>
      <c r="YT50" s="88"/>
      <c r="YU50" s="30"/>
      <c r="YV50" s="39"/>
      <c r="YW50" s="88"/>
      <c r="YX50" s="38"/>
      <c r="YY50" s="38">
        <v>35595000</v>
      </c>
      <c r="YZ50" s="38">
        <v>24934000</v>
      </c>
      <c r="ZA50" s="38">
        <v>10661000</v>
      </c>
      <c r="ZB50" s="38">
        <v>23979758.25</v>
      </c>
      <c r="ZC50" s="38">
        <v>8412734.8399999999</v>
      </c>
      <c r="ZD50" s="39"/>
      <c r="ZE50" s="38">
        <v>34585641</v>
      </c>
      <c r="ZF50" s="38">
        <v>23979758.25</v>
      </c>
      <c r="ZG50" s="38"/>
      <c r="ZH50" s="38">
        <v>10605882.75</v>
      </c>
      <c r="ZI50" s="38">
        <v>30.665569999999999</v>
      </c>
      <c r="ZJ50" s="38">
        <v>8412734.8399999999</v>
      </c>
      <c r="ZK50" s="38"/>
      <c r="ZL50" s="88">
        <v>23979758.25</v>
      </c>
      <c r="ZM50" s="30"/>
      <c r="ZN50" s="39">
        <v>24934000</v>
      </c>
      <c r="ZO50" s="88">
        <v>24934000</v>
      </c>
      <c r="ZP50" s="38"/>
      <c r="ZQ50" s="38">
        <v>63814800</v>
      </c>
      <c r="ZR50" s="38">
        <v>55742800</v>
      </c>
      <c r="ZS50" s="38">
        <v>8072000</v>
      </c>
      <c r="ZT50" s="38">
        <v>55742800</v>
      </c>
      <c r="ZU50" s="38">
        <v>535480</v>
      </c>
      <c r="ZV50" s="39"/>
      <c r="ZW50" s="38">
        <v>63814800</v>
      </c>
      <c r="ZX50" s="38">
        <v>55742800</v>
      </c>
      <c r="ZY50" s="38"/>
      <c r="ZZ50" s="38">
        <v>8072000</v>
      </c>
      <c r="AAA50" s="38">
        <v>12.649100000000001</v>
      </c>
      <c r="AAB50" s="38">
        <v>453570</v>
      </c>
      <c r="AAC50" s="38">
        <v>81910</v>
      </c>
      <c r="AAD50" s="88">
        <v>55742800</v>
      </c>
      <c r="AAE50" s="30"/>
      <c r="AAF50" s="39">
        <v>55742800</v>
      </c>
      <c r="AAG50" s="88">
        <v>55742800</v>
      </c>
      <c r="AAH50" s="38"/>
      <c r="AAI50" s="38"/>
      <c r="AAJ50" s="38"/>
      <c r="AAK50" s="38"/>
      <c r="AAL50" s="38"/>
      <c r="AAM50" s="38"/>
      <c r="AAN50" s="39"/>
      <c r="AAO50" s="38"/>
      <c r="AAP50" s="38"/>
      <c r="AAQ50" s="38"/>
      <c r="AAR50" s="38"/>
      <c r="AAS50" s="38"/>
      <c r="AAT50" s="38"/>
      <c r="AAU50" s="38"/>
      <c r="AAV50" s="88"/>
      <c r="AAW50" s="30"/>
      <c r="AAX50" s="39"/>
      <c r="AAY50" s="88"/>
      <c r="AAZ50" s="38"/>
      <c r="ABA50" s="38">
        <v>54189000</v>
      </c>
      <c r="ABB50" s="38">
        <v>45630000</v>
      </c>
      <c r="ABC50" s="38">
        <v>8559000</v>
      </c>
      <c r="ABD50" s="38">
        <v>45630000</v>
      </c>
      <c r="ABE50" s="38"/>
      <c r="ABF50" s="39"/>
      <c r="ABG50" s="38">
        <v>44064325.109999999</v>
      </c>
      <c r="ABH50" s="38">
        <v>37060086.700000003</v>
      </c>
      <c r="ABI50" s="38"/>
      <c r="ABJ50" s="38">
        <v>7004238.4100000001</v>
      </c>
      <c r="ABK50" s="38">
        <v>15.895490000000001</v>
      </c>
      <c r="ABL50" s="38"/>
      <c r="ABM50" s="38">
        <v>8569913.3000000007</v>
      </c>
      <c r="ABN50" s="88">
        <v>37060086.700000003</v>
      </c>
      <c r="ABO50" s="30"/>
      <c r="ABP50" s="39">
        <v>45630000</v>
      </c>
      <c r="ABQ50" s="88">
        <v>45630000</v>
      </c>
      <c r="ABR50" s="38"/>
      <c r="ABS50" s="38"/>
      <c r="ABT50" s="38"/>
      <c r="ABU50" s="38"/>
      <c r="ABV50" s="38"/>
      <c r="ABW50" s="38"/>
      <c r="ABX50" s="39"/>
      <c r="ABY50" s="38"/>
      <c r="ABZ50" s="38"/>
      <c r="ACA50" s="38"/>
      <c r="ACB50" s="38"/>
      <c r="ACC50" s="38"/>
      <c r="ACD50" s="38"/>
      <c r="ACE50" s="38"/>
      <c r="ACF50" s="88"/>
      <c r="ACG50" s="30"/>
      <c r="ACH50" s="39"/>
      <c r="ACI50" s="88"/>
      <c r="ACJ50" s="38"/>
      <c r="ACK50" s="38"/>
      <c r="ACL50" s="38"/>
      <c r="ACM50" s="38"/>
      <c r="ACN50" s="38"/>
      <c r="ACO50" s="38"/>
      <c r="ACP50" s="39"/>
      <c r="ACQ50" s="38"/>
      <c r="ACR50" s="38"/>
      <c r="ACS50" s="38"/>
      <c r="ACT50" s="38"/>
      <c r="ACU50" s="38"/>
      <c r="ACV50" s="38"/>
      <c r="ACW50" s="38"/>
      <c r="ACX50" s="88"/>
      <c r="ACY50" s="30"/>
      <c r="ACZ50" s="39"/>
      <c r="ADA50" s="88"/>
      <c r="ADB50" s="38"/>
      <c r="ADC50" s="38"/>
      <c r="ADD50" s="38"/>
      <c r="ADE50" s="38"/>
      <c r="ADF50" s="38"/>
      <c r="ADG50" s="38"/>
      <c r="ADH50" s="39"/>
      <c r="ADI50" s="38"/>
      <c r="ADJ50" s="38"/>
      <c r="ADK50" s="38"/>
      <c r="ADL50" s="38"/>
      <c r="ADM50" s="38"/>
      <c r="ADN50" s="38"/>
      <c r="ADO50" s="38"/>
      <c r="ADP50" s="88"/>
      <c r="ADQ50" s="30"/>
      <c r="ADR50" s="39"/>
      <c r="ADS50" s="88"/>
      <c r="ADT50" s="38"/>
      <c r="ADU50" s="38"/>
      <c r="ADV50" s="38"/>
      <c r="ADW50" s="38"/>
      <c r="ADX50" s="38"/>
      <c r="ADY50" s="38"/>
      <c r="ADZ50" s="39"/>
      <c r="AEA50" s="38"/>
      <c r="AEB50" s="38"/>
      <c r="AEC50" s="38"/>
      <c r="AED50" s="38"/>
      <c r="AEE50" s="38"/>
      <c r="AEF50" s="38"/>
      <c r="AEG50" s="38"/>
      <c r="AEH50" s="88"/>
      <c r="AEI50" s="30"/>
      <c r="AEJ50" s="39"/>
      <c r="AEK50" s="88"/>
      <c r="AEL50" s="38"/>
      <c r="AEM50" s="38"/>
      <c r="AEN50" s="38"/>
      <c r="AEO50" s="38"/>
      <c r="AEP50" s="38"/>
      <c r="AEQ50" s="38"/>
      <c r="AER50" s="39"/>
      <c r="AES50" s="38"/>
      <c r="AET50" s="38"/>
      <c r="AEU50" s="38"/>
      <c r="AEV50" s="38"/>
      <c r="AEW50" s="38"/>
      <c r="AEX50" s="38"/>
      <c r="AEY50" s="38"/>
      <c r="AEZ50" s="88"/>
      <c r="AFA50" s="30"/>
      <c r="AFB50" s="39"/>
      <c r="AFC50" s="88"/>
      <c r="AFD50" s="38"/>
      <c r="AFE50" s="38"/>
      <c r="AFF50" s="38"/>
      <c r="AFG50" s="38"/>
      <c r="AFH50" s="38"/>
      <c r="AFI50" s="38"/>
      <c r="AFJ50" s="39"/>
      <c r="AFK50" s="38"/>
      <c r="AFL50" s="38"/>
      <c r="AFM50" s="38"/>
      <c r="AFN50" s="38"/>
      <c r="AFO50" s="38"/>
      <c r="AFP50" s="38"/>
      <c r="AFQ50" s="38"/>
      <c r="AFR50" s="88"/>
      <c r="AFS50" s="30"/>
      <c r="AFT50" s="39"/>
      <c r="AFU50" s="88"/>
      <c r="AFV50" s="38"/>
      <c r="AFW50" s="38"/>
      <c r="AFX50" s="38"/>
      <c r="AFY50" s="38"/>
      <c r="AFZ50" s="38"/>
      <c r="AGA50" s="38"/>
      <c r="AGB50" s="39"/>
      <c r="AGC50" s="38"/>
      <c r="AGD50" s="38"/>
      <c r="AGE50" s="38"/>
      <c r="AGF50" s="38"/>
      <c r="AGG50" s="38"/>
      <c r="AGH50" s="38"/>
      <c r="AGI50" s="38"/>
      <c r="AGJ50" s="88"/>
      <c r="AGK50" s="30"/>
      <c r="AGL50" s="39"/>
      <c r="AGM50" s="88"/>
      <c r="AGN50" s="38"/>
      <c r="AGO50" s="38"/>
      <c r="AGP50" s="38"/>
      <c r="AGQ50" s="38"/>
      <c r="AGR50" s="38"/>
      <c r="AGS50" s="38"/>
      <c r="AGT50" s="39"/>
      <c r="AGU50" s="38"/>
      <c r="AGV50" s="38"/>
      <c r="AGW50" s="38"/>
      <c r="AGX50" s="38"/>
      <c r="AGY50" s="38"/>
      <c r="AGZ50" s="38"/>
      <c r="AHA50" s="38"/>
      <c r="AHB50" s="88"/>
      <c r="AHC50" s="30"/>
      <c r="AHD50" s="39"/>
      <c r="AHE50" s="88"/>
      <c r="AHF50" s="38"/>
      <c r="AHG50" s="38"/>
      <c r="AHH50" s="38"/>
      <c r="AHI50" s="38"/>
      <c r="AHJ50" s="38"/>
      <c r="AHK50" s="38"/>
      <c r="AHL50" s="39"/>
      <c r="AHM50" s="38"/>
      <c r="AHN50" s="38"/>
      <c r="AHO50" s="38"/>
      <c r="AHP50" s="38"/>
      <c r="AHQ50" s="38"/>
      <c r="AHR50" s="38"/>
      <c r="AHS50" s="38"/>
      <c r="AHT50" s="88"/>
      <c r="AHU50" s="30"/>
      <c r="AHV50" s="39"/>
      <c r="AHW50" s="88"/>
      <c r="AHX50" s="38"/>
      <c r="AHY50" s="38">
        <v>5348800</v>
      </c>
      <c r="AHZ50" s="38">
        <v>4657300</v>
      </c>
      <c r="AIA50" s="38">
        <v>691500</v>
      </c>
      <c r="AIB50" s="38">
        <v>4657300</v>
      </c>
      <c r="AIC50" s="38"/>
      <c r="AID50" s="39"/>
      <c r="AIE50" s="38">
        <v>5348800</v>
      </c>
      <c r="AIF50" s="38">
        <v>4657300</v>
      </c>
      <c r="AIG50" s="38"/>
      <c r="AIH50" s="38">
        <v>691500</v>
      </c>
      <c r="AII50" s="38">
        <v>12.928129999999999</v>
      </c>
      <c r="AIJ50" s="38"/>
      <c r="AIK50" s="38"/>
      <c r="AIL50" s="88">
        <v>4657300</v>
      </c>
      <c r="AIM50" s="30"/>
      <c r="AIN50" s="39">
        <v>4657300</v>
      </c>
      <c r="AIO50" s="88">
        <v>4657300</v>
      </c>
      <c r="AIP50" s="38"/>
      <c r="AIQ50" s="38"/>
      <c r="AIR50" s="38"/>
      <c r="AIS50" s="38"/>
      <c r="AIT50" s="38"/>
      <c r="AIU50" s="38"/>
      <c r="AIV50" s="39"/>
      <c r="AIW50" s="38"/>
      <c r="AIX50" s="38"/>
      <c r="AIY50" s="38"/>
      <c r="AIZ50" s="38"/>
      <c r="AJA50" s="38"/>
      <c r="AJB50" s="38"/>
      <c r="AJC50" s="38"/>
      <c r="AJD50" s="88"/>
      <c r="AJE50" s="30"/>
      <c r="AJF50" s="39"/>
      <c r="AJG50" s="88"/>
      <c r="AJH50" s="38"/>
      <c r="AJI50" s="38">
        <v>92520000</v>
      </c>
      <c r="AJJ50" s="38">
        <v>84407000</v>
      </c>
      <c r="AJK50" s="38">
        <v>8113000</v>
      </c>
      <c r="AJL50" s="38">
        <v>84407000</v>
      </c>
      <c r="AJM50" s="38"/>
      <c r="AJN50" s="39"/>
      <c r="AJO50" s="38">
        <v>92520000</v>
      </c>
      <c r="AJP50" s="38">
        <v>84407000</v>
      </c>
      <c r="AJQ50" s="38"/>
      <c r="AJR50" s="38">
        <v>8113000</v>
      </c>
      <c r="AJS50" s="38">
        <v>8.76891</v>
      </c>
      <c r="AJT50" s="38"/>
      <c r="AJU50" s="38"/>
      <c r="AJV50" s="88">
        <v>84407000</v>
      </c>
      <c r="AJW50" s="30"/>
      <c r="AJX50" s="39">
        <v>84407000</v>
      </c>
      <c r="AJY50" s="88">
        <v>84407000</v>
      </c>
      <c r="AJZ50" s="38"/>
      <c r="AKA50" s="38">
        <v>52631600</v>
      </c>
      <c r="AKB50" s="38">
        <v>50000000</v>
      </c>
      <c r="AKC50" s="38">
        <v>2631600</v>
      </c>
      <c r="AKD50" s="38">
        <v>50000000</v>
      </c>
      <c r="AKE50" s="38">
        <v>15660379.5</v>
      </c>
      <c r="AKF50" s="39"/>
      <c r="AKG50" s="38">
        <v>52631600</v>
      </c>
      <c r="AKH50" s="38">
        <v>50000000</v>
      </c>
      <c r="AKI50" s="38"/>
      <c r="AKJ50" s="38">
        <v>2631600</v>
      </c>
      <c r="AKK50" s="38">
        <v>5.0000400000000003</v>
      </c>
      <c r="AKL50" s="38">
        <v>15660379.5</v>
      </c>
      <c r="AKM50" s="38"/>
      <c r="AKN50" s="88">
        <v>50000000</v>
      </c>
      <c r="AKO50" s="30"/>
      <c r="AKP50" s="39">
        <v>50000000</v>
      </c>
      <c r="AKQ50" s="88">
        <v>50000000</v>
      </c>
      <c r="AKR50" s="38"/>
      <c r="AKS50" s="38"/>
      <c r="AKT50" s="38"/>
      <c r="AKU50" s="38"/>
      <c r="AKV50" s="38"/>
      <c r="AKW50" s="38"/>
      <c r="AKX50" s="39"/>
      <c r="AKY50" s="38"/>
      <c r="AKZ50" s="38"/>
      <c r="ALA50" s="38"/>
      <c r="ALB50" s="38"/>
      <c r="ALC50" s="38"/>
      <c r="ALD50" s="38"/>
      <c r="ALE50" s="38"/>
      <c r="ALF50" s="88"/>
      <c r="ALG50" s="30"/>
      <c r="ALH50" s="39"/>
      <c r="ALI50" s="88"/>
      <c r="ALJ50" s="38"/>
      <c r="ALK50" s="38"/>
      <c r="ALL50" s="38"/>
      <c r="ALM50" s="38"/>
      <c r="ALN50" s="38"/>
      <c r="ALO50" s="38"/>
      <c r="ALP50" s="39"/>
      <c r="ALQ50" s="38"/>
      <c r="ALR50" s="38"/>
      <c r="ALS50" s="38"/>
      <c r="ALT50" s="38"/>
      <c r="ALU50" s="38"/>
      <c r="ALV50" s="38"/>
      <c r="ALW50" s="38"/>
      <c r="ALX50" s="88"/>
      <c r="ALY50" s="30"/>
      <c r="ALZ50" s="39"/>
      <c r="AMA50" s="88"/>
      <c r="AMB50" s="38"/>
      <c r="AMC50" s="38"/>
      <c r="AMD50" s="38"/>
      <c r="AME50" s="38"/>
      <c r="AMF50" s="38"/>
      <c r="AMG50" s="38"/>
      <c r="AMH50" s="39"/>
      <c r="AMI50" s="38"/>
      <c r="AMJ50" s="38"/>
      <c r="AMK50" s="38"/>
      <c r="AML50" s="38"/>
      <c r="AMM50" s="38"/>
      <c r="AMN50" s="38"/>
      <c r="AMO50" s="38"/>
      <c r="AMP50" s="88"/>
      <c r="AMQ50" s="30"/>
      <c r="AMR50" s="39"/>
      <c r="AMS50" s="88"/>
      <c r="AMT50" s="38"/>
      <c r="AMU50" s="38"/>
      <c r="AMV50" s="38"/>
      <c r="AMW50" s="38"/>
      <c r="AMX50" s="38"/>
      <c r="AMY50" s="38"/>
      <c r="AMZ50" s="39"/>
      <c r="ANA50" s="38"/>
      <c r="ANB50" s="38"/>
      <c r="ANC50" s="38"/>
      <c r="AND50" s="38"/>
      <c r="ANE50" s="38"/>
      <c r="ANF50" s="38"/>
      <c r="ANG50" s="38"/>
      <c r="ANH50" s="88"/>
      <c r="ANI50" s="30"/>
      <c r="ANJ50" s="39"/>
      <c r="ANK50" s="88"/>
    </row>
    <row r="51" spans="1:1051" x14ac:dyDescent="0.25">
      <c r="A51" s="15" t="s">
        <v>100</v>
      </c>
      <c r="B51" s="14">
        <v>37</v>
      </c>
      <c r="C51" s="17" t="s">
        <v>101</v>
      </c>
      <c r="F51" s="39">
        <v>5127083700</v>
      </c>
      <c r="G51" s="88"/>
      <c r="H51" s="38"/>
      <c r="I51" s="38">
        <v>80547400</v>
      </c>
      <c r="J51" s="38">
        <v>61947400</v>
      </c>
      <c r="K51" s="38">
        <v>18600000</v>
      </c>
      <c r="L51" s="38">
        <v>61947400</v>
      </c>
      <c r="M51" s="38"/>
      <c r="N51" s="39"/>
      <c r="O51" s="38">
        <v>80531619.890000001</v>
      </c>
      <c r="P51" s="38">
        <v>61947400</v>
      </c>
      <c r="Q51" s="38"/>
      <c r="R51" s="38">
        <v>18584219.890000001</v>
      </c>
      <c r="S51" s="38">
        <v>23.076920000000001</v>
      </c>
      <c r="T51" s="38"/>
      <c r="U51" s="38"/>
      <c r="V51" s="88">
        <v>61947400</v>
      </c>
      <c r="W51" s="30"/>
      <c r="X51" s="39">
        <v>61947400</v>
      </c>
      <c r="Y51" s="88">
        <v>61947400</v>
      </c>
      <c r="Z51" s="38"/>
      <c r="AA51" s="38"/>
      <c r="AB51" s="38"/>
      <c r="AC51" s="38"/>
      <c r="AD51" s="38"/>
      <c r="AE51" s="38"/>
      <c r="AF51" s="39"/>
      <c r="AG51" s="38"/>
      <c r="AH51" s="38"/>
      <c r="AI51" s="38"/>
      <c r="AJ51" s="38"/>
      <c r="AK51" s="38"/>
      <c r="AL51" s="38"/>
      <c r="AM51" s="38"/>
      <c r="AN51" s="88"/>
      <c r="AO51" s="30"/>
      <c r="AP51" s="39"/>
      <c r="AQ51" s="88"/>
      <c r="AR51" s="38"/>
      <c r="AS51" s="38">
        <v>650785800</v>
      </c>
      <c r="AT51" s="38">
        <v>561124500</v>
      </c>
      <c r="AU51" s="38">
        <v>89661300</v>
      </c>
      <c r="AV51" s="38">
        <v>561124500</v>
      </c>
      <c r="AW51" s="38"/>
      <c r="AX51" s="39"/>
      <c r="AY51" s="38">
        <v>645679133.88</v>
      </c>
      <c r="AZ51" s="38">
        <v>561124500</v>
      </c>
      <c r="BA51" s="38"/>
      <c r="BB51" s="38">
        <v>84554633.879999995</v>
      </c>
      <c r="BC51" s="38">
        <v>13.095459999999999</v>
      </c>
      <c r="BD51" s="38"/>
      <c r="BE51" s="38"/>
      <c r="BF51" s="88">
        <v>561124500</v>
      </c>
      <c r="BG51" s="30"/>
      <c r="BH51" s="39">
        <v>561124500</v>
      </c>
      <c r="BI51" s="88">
        <v>561124500</v>
      </c>
      <c r="BJ51" s="38"/>
      <c r="BK51" s="38">
        <v>424675400</v>
      </c>
      <c r="BL51" s="38">
        <v>372753500</v>
      </c>
      <c r="BM51" s="38">
        <v>51921900</v>
      </c>
      <c r="BN51" s="38">
        <v>372753500</v>
      </c>
      <c r="BO51" s="38"/>
      <c r="BP51" s="39"/>
      <c r="BQ51" s="38">
        <v>413019650.14999998</v>
      </c>
      <c r="BR51" s="38">
        <v>372753500</v>
      </c>
      <c r="BS51" s="38"/>
      <c r="BT51" s="38">
        <v>40266150.149999999</v>
      </c>
      <c r="BU51" s="38">
        <v>9.7492099999999997</v>
      </c>
      <c r="BV51" s="38"/>
      <c r="BW51" s="38"/>
      <c r="BX51" s="88">
        <v>372753500</v>
      </c>
      <c r="BY51" s="30"/>
      <c r="BZ51" s="39">
        <v>372753500</v>
      </c>
      <c r="CA51" s="88">
        <v>372753500</v>
      </c>
      <c r="CB51" s="38"/>
      <c r="CC51" s="38">
        <v>1267600</v>
      </c>
      <c r="CD51" s="38">
        <v>1074900</v>
      </c>
      <c r="CE51" s="38">
        <v>192700</v>
      </c>
      <c r="CF51" s="38">
        <v>1072305</v>
      </c>
      <c r="CG51" s="38"/>
      <c r="CH51" s="39"/>
      <c r="CI51" s="38">
        <v>1202281.3700000001</v>
      </c>
      <c r="CJ51" s="38">
        <v>1072305</v>
      </c>
      <c r="CK51" s="38"/>
      <c r="CL51" s="38">
        <v>129976.37</v>
      </c>
      <c r="CM51" s="38">
        <v>10.81081</v>
      </c>
      <c r="CN51" s="38"/>
      <c r="CO51" s="38"/>
      <c r="CP51" s="88">
        <v>1072305</v>
      </c>
      <c r="CQ51" s="30"/>
      <c r="CR51" s="39">
        <v>1074900</v>
      </c>
      <c r="CS51" s="88">
        <v>1074900</v>
      </c>
      <c r="CT51" s="38"/>
      <c r="CU51" s="38">
        <v>11961800</v>
      </c>
      <c r="CV51" s="38">
        <v>7961800</v>
      </c>
      <c r="CW51" s="38">
        <v>4000000</v>
      </c>
      <c r="CX51" s="38">
        <v>7906236.3700000001</v>
      </c>
      <c r="CY51" s="38">
        <v>28285.84</v>
      </c>
      <c r="CZ51" s="39"/>
      <c r="DA51" s="38">
        <v>10385424.35</v>
      </c>
      <c r="DB51" s="38">
        <v>7903051.7699999996</v>
      </c>
      <c r="DC51" s="38"/>
      <c r="DD51" s="38">
        <v>2482372.58</v>
      </c>
      <c r="DE51" s="38">
        <v>23.902470000000001</v>
      </c>
      <c r="DF51" s="38">
        <v>28285.84</v>
      </c>
      <c r="DG51" s="38">
        <v>3184.6</v>
      </c>
      <c r="DH51" s="88">
        <v>7903051.7699999996</v>
      </c>
      <c r="DI51" s="30"/>
      <c r="DJ51" s="39">
        <v>7961800</v>
      </c>
      <c r="DK51" s="88">
        <v>7961800</v>
      </c>
      <c r="DL51" s="38"/>
      <c r="DM51" s="38">
        <v>94812900</v>
      </c>
      <c r="DN51" s="38">
        <v>81809800</v>
      </c>
      <c r="DO51" s="38">
        <v>13003100</v>
      </c>
      <c r="DP51" s="38">
        <v>81809800</v>
      </c>
      <c r="DQ51" s="38"/>
      <c r="DR51" s="39"/>
      <c r="DS51" s="38">
        <v>93750444.739999995</v>
      </c>
      <c r="DT51" s="38">
        <v>81809800</v>
      </c>
      <c r="DU51" s="38"/>
      <c r="DV51" s="38">
        <v>11940644.74</v>
      </c>
      <c r="DW51" s="38">
        <v>12.73663</v>
      </c>
      <c r="DX51" s="38"/>
      <c r="DY51" s="38"/>
      <c r="DZ51" s="88">
        <v>81809800</v>
      </c>
      <c r="EA51" s="30"/>
      <c r="EB51" s="39">
        <v>81809800</v>
      </c>
      <c r="EC51" s="88">
        <v>81809800</v>
      </c>
      <c r="ED51" s="38"/>
      <c r="EE51" s="38">
        <v>74717400</v>
      </c>
      <c r="EF51" s="38">
        <v>58593900</v>
      </c>
      <c r="EG51" s="38">
        <v>16123500</v>
      </c>
      <c r="EH51" s="38">
        <v>58593900</v>
      </c>
      <c r="EI51" s="38"/>
      <c r="EJ51" s="39"/>
      <c r="EK51" s="38">
        <v>73374684.760000005</v>
      </c>
      <c r="EL51" s="38">
        <v>58593900</v>
      </c>
      <c r="EM51" s="38"/>
      <c r="EN51" s="38">
        <v>14780784.76</v>
      </c>
      <c r="EO51" s="38">
        <v>20.144259999999999</v>
      </c>
      <c r="EP51" s="38"/>
      <c r="EQ51" s="38"/>
      <c r="ER51" s="88">
        <v>58593900</v>
      </c>
      <c r="ES51" s="30"/>
      <c r="ET51" s="39">
        <v>58593900</v>
      </c>
      <c r="EU51" s="88">
        <v>58593900</v>
      </c>
      <c r="EV51" s="38"/>
      <c r="EW51" s="38"/>
      <c r="EX51" s="38"/>
      <c r="EY51" s="38"/>
      <c r="EZ51" s="38"/>
      <c r="FA51" s="38"/>
      <c r="FB51" s="39"/>
      <c r="FC51" s="38"/>
      <c r="FD51" s="38"/>
      <c r="FE51" s="38"/>
      <c r="FF51" s="38"/>
      <c r="FG51" s="38"/>
      <c r="FH51" s="38"/>
      <c r="FI51" s="38"/>
      <c r="FJ51" s="88"/>
      <c r="FK51" s="30"/>
      <c r="FL51" s="39"/>
      <c r="FM51" s="88"/>
      <c r="FN51" s="38"/>
      <c r="FO51" s="38"/>
      <c r="FP51" s="38"/>
      <c r="FQ51" s="38"/>
      <c r="FR51" s="38"/>
      <c r="FS51" s="38"/>
      <c r="FT51" s="39"/>
      <c r="FU51" s="38"/>
      <c r="FV51" s="38"/>
      <c r="FW51" s="38"/>
      <c r="FX51" s="38"/>
      <c r="FY51" s="38"/>
      <c r="FZ51" s="38"/>
      <c r="GA51" s="38"/>
      <c r="GB51" s="88"/>
      <c r="GC51" s="30"/>
      <c r="GD51" s="39"/>
      <c r="GE51" s="88"/>
      <c r="GF51" s="38"/>
      <c r="GG51" s="38"/>
      <c r="GH51" s="38"/>
      <c r="GI51" s="38"/>
      <c r="GJ51" s="38"/>
      <c r="GK51" s="38"/>
      <c r="GL51" s="39"/>
      <c r="GM51" s="38"/>
      <c r="GN51" s="38"/>
      <c r="GO51" s="38"/>
      <c r="GP51" s="38"/>
      <c r="GQ51" s="38"/>
      <c r="GR51" s="38"/>
      <c r="GS51" s="38"/>
      <c r="GT51" s="88"/>
      <c r="GU51" s="30"/>
      <c r="GV51" s="39"/>
      <c r="GW51" s="88"/>
      <c r="GX51" s="38"/>
      <c r="GY51" s="38">
        <v>29936800</v>
      </c>
      <c r="GZ51" s="38">
        <v>17586300</v>
      </c>
      <c r="HA51" s="38">
        <v>12350500</v>
      </c>
      <c r="HB51" s="38">
        <v>17586300</v>
      </c>
      <c r="HC51" s="38"/>
      <c r="HD51" s="39"/>
      <c r="HE51" s="38">
        <v>29936800</v>
      </c>
      <c r="HF51" s="38">
        <v>17586300</v>
      </c>
      <c r="HG51" s="38"/>
      <c r="HH51" s="38">
        <v>12350500</v>
      </c>
      <c r="HI51" s="38">
        <v>41.255240000000001</v>
      </c>
      <c r="HJ51" s="38"/>
      <c r="HK51" s="38"/>
      <c r="HL51" s="88">
        <v>17586300</v>
      </c>
      <c r="HM51" s="30"/>
      <c r="HN51" s="39">
        <v>17586300</v>
      </c>
      <c r="HO51" s="88">
        <v>17586300</v>
      </c>
      <c r="HP51" s="38"/>
      <c r="HQ51" s="38"/>
      <c r="HR51" s="38"/>
      <c r="HS51" s="38"/>
      <c r="HT51" s="38"/>
      <c r="HU51" s="38"/>
      <c r="HV51" s="39"/>
      <c r="HW51" s="38"/>
      <c r="HX51" s="38"/>
      <c r="HY51" s="38"/>
      <c r="HZ51" s="38"/>
      <c r="IA51" s="38"/>
      <c r="IB51" s="38"/>
      <c r="IC51" s="38"/>
      <c r="ID51" s="88"/>
      <c r="IE51" s="30"/>
      <c r="IF51" s="39"/>
      <c r="IG51" s="88"/>
      <c r="IH51" s="38"/>
      <c r="II51" s="38">
        <v>2017700</v>
      </c>
      <c r="IJ51" s="38">
        <v>1587900</v>
      </c>
      <c r="IK51" s="38">
        <v>429800</v>
      </c>
      <c r="IL51" s="38">
        <v>1587900</v>
      </c>
      <c r="IM51" s="38"/>
      <c r="IN51" s="39"/>
      <c r="IO51" s="38">
        <v>2017697.19</v>
      </c>
      <c r="IP51" s="38">
        <v>1587900</v>
      </c>
      <c r="IQ51" s="38"/>
      <c r="IR51" s="38">
        <v>429797.19</v>
      </c>
      <c r="IS51" s="38">
        <v>21.301369999999999</v>
      </c>
      <c r="IT51" s="38"/>
      <c r="IU51" s="38"/>
      <c r="IV51" s="88">
        <v>1587900</v>
      </c>
      <c r="IW51" s="30"/>
      <c r="IX51" s="39">
        <v>1587900</v>
      </c>
      <c r="IY51" s="88">
        <v>1587900</v>
      </c>
      <c r="IZ51" s="38"/>
      <c r="JA51" s="38">
        <v>67950400</v>
      </c>
      <c r="JB51" s="38">
        <v>53476900</v>
      </c>
      <c r="JC51" s="38">
        <v>14473500</v>
      </c>
      <c r="JD51" s="38">
        <v>40045376.640000001</v>
      </c>
      <c r="JE51" s="38"/>
      <c r="JF51" s="39"/>
      <c r="JG51" s="38">
        <v>50883578.969999999</v>
      </c>
      <c r="JH51" s="38">
        <v>40045376.640000001</v>
      </c>
      <c r="JI51" s="38"/>
      <c r="JJ51" s="38">
        <v>10838202.33</v>
      </c>
      <c r="JK51" s="38">
        <v>21.3</v>
      </c>
      <c r="JL51" s="38"/>
      <c r="JM51" s="38"/>
      <c r="JN51" s="88">
        <v>40045376.640000001</v>
      </c>
      <c r="JO51" s="30"/>
      <c r="JP51" s="39">
        <v>53476900</v>
      </c>
      <c r="JQ51" s="88">
        <v>53476900</v>
      </c>
      <c r="JR51" s="38"/>
      <c r="JS51" s="38">
        <v>909824800</v>
      </c>
      <c r="JT51" s="38">
        <v>716032100</v>
      </c>
      <c r="JU51" s="38">
        <v>193792700</v>
      </c>
      <c r="JV51" s="38">
        <v>716032099.99000001</v>
      </c>
      <c r="JW51" s="38"/>
      <c r="JX51" s="39"/>
      <c r="JY51" s="38">
        <v>909824799.99000001</v>
      </c>
      <c r="JZ51" s="38">
        <v>716032099.99000001</v>
      </c>
      <c r="KA51" s="38"/>
      <c r="KB51" s="38">
        <v>193792700</v>
      </c>
      <c r="KC51" s="38">
        <v>21.3</v>
      </c>
      <c r="KD51" s="38"/>
      <c r="KE51" s="38"/>
      <c r="KF51" s="88">
        <v>716032099.99000001</v>
      </c>
      <c r="KG51" s="30"/>
      <c r="KH51" s="39">
        <v>716032100</v>
      </c>
      <c r="KI51" s="88">
        <v>716032100</v>
      </c>
      <c r="KJ51" s="38"/>
      <c r="KK51" s="38"/>
      <c r="KL51" s="38"/>
      <c r="KM51" s="38"/>
      <c r="KN51" s="38"/>
      <c r="KO51" s="38"/>
      <c r="KP51" s="39"/>
      <c r="KQ51" s="38"/>
      <c r="KR51" s="38"/>
      <c r="KS51" s="38"/>
      <c r="KT51" s="38"/>
      <c r="KU51" s="38"/>
      <c r="KV51" s="38"/>
      <c r="KW51" s="38"/>
      <c r="KX51" s="88"/>
      <c r="KY51" s="30"/>
      <c r="KZ51" s="39"/>
      <c r="LA51" s="88"/>
      <c r="LB51" s="38"/>
      <c r="LC51" s="38">
        <v>1982600</v>
      </c>
      <c r="LD51" s="38">
        <v>1560300</v>
      </c>
      <c r="LE51" s="38">
        <v>422300</v>
      </c>
      <c r="LF51" s="38">
        <v>1159642.49</v>
      </c>
      <c r="LG51" s="38"/>
      <c r="LH51" s="39"/>
      <c r="LI51" s="38">
        <v>1473497.5</v>
      </c>
      <c r="LJ51" s="38">
        <v>1159642.49</v>
      </c>
      <c r="LK51" s="38"/>
      <c r="LL51" s="38">
        <v>313855.01</v>
      </c>
      <c r="LM51" s="38">
        <v>21.3</v>
      </c>
      <c r="LN51" s="38"/>
      <c r="LO51" s="38"/>
      <c r="LP51" s="88">
        <v>1159642.49</v>
      </c>
      <c r="LQ51" s="30"/>
      <c r="LR51" s="39">
        <v>1560300</v>
      </c>
      <c r="LS51" s="88">
        <v>1560300</v>
      </c>
      <c r="LT51" s="38"/>
      <c r="LU51" s="38">
        <v>90400</v>
      </c>
      <c r="LV51" s="38">
        <v>85800</v>
      </c>
      <c r="LW51" s="38">
        <v>4600</v>
      </c>
      <c r="LX51" s="38">
        <v>83970</v>
      </c>
      <c r="LY51" s="38"/>
      <c r="LZ51" s="39"/>
      <c r="MA51" s="38">
        <v>88389.48</v>
      </c>
      <c r="MB51" s="38">
        <v>83970</v>
      </c>
      <c r="MC51" s="38"/>
      <c r="MD51" s="38">
        <v>4419.4799999999996</v>
      </c>
      <c r="ME51" s="38">
        <v>5.0000099999999996</v>
      </c>
      <c r="MF51" s="38"/>
      <c r="MG51" s="38"/>
      <c r="MH51" s="88">
        <v>83970</v>
      </c>
      <c r="MI51" s="30"/>
      <c r="MJ51" s="39">
        <v>85800</v>
      </c>
      <c r="MK51" s="88">
        <v>85800</v>
      </c>
      <c r="ML51" s="38"/>
      <c r="MM51" s="38">
        <v>103714500</v>
      </c>
      <c r="MN51" s="38">
        <v>81623300</v>
      </c>
      <c r="MO51" s="38">
        <v>22091200</v>
      </c>
      <c r="MP51" s="38">
        <v>81623300</v>
      </c>
      <c r="MQ51" s="38"/>
      <c r="MR51" s="39"/>
      <c r="MS51" s="38">
        <v>103714500</v>
      </c>
      <c r="MT51" s="38">
        <v>81623300</v>
      </c>
      <c r="MU51" s="38"/>
      <c r="MV51" s="38">
        <v>22091200</v>
      </c>
      <c r="MW51" s="38">
        <v>21.30001</v>
      </c>
      <c r="MX51" s="38"/>
      <c r="MY51" s="38"/>
      <c r="MZ51" s="88">
        <v>81623300</v>
      </c>
      <c r="NA51" s="30"/>
      <c r="NB51" s="39">
        <v>81623300</v>
      </c>
      <c r="NC51" s="88">
        <v>81623300</v>
      </c>
      <c r="ND51" s="38"/>
      <c r="NE51" s="38">
        <v>381194800</v>
      </c>
      <c r="NF51" s="38">
        <v>300000300</v>
      </c>
      <c r="NG51" s="38">
        <v>81194500</v>
      </c>
      <c r="NH51" s="38">
        <v>300000300</v>
      </c>
      <c r="NI51" s="38"/>
      <c r="NJ51" s="39"/>
      <c r="NK51" s="38">
        <v>381194800</v>
      </c>
      <c r="NL51" s="38">
        <v>300000300</v>
      </c>
      <c r="NM51" s="38"/>
      <c r="NN51" s="38">
        <v>81194500</v>
      </c>
      <c r="NO51" s="38">
        <v>21.3</v>
      </c>
      <c r="NP51" s="38"/>
      <c r="NQ51" s="38"/>
      <c r="NR51" s="88">
        <v>300000300</v>
      </c>
      <c r="NS51" s="30"/>
      <c r="NT51" s="39">
        <v>300000300</v>
      </c>
      <c r="NU51" s="88">
        <v>300000300</v>
      </c>
      <c r="NV51" s="38"/>
      <c r="NW51" s="38">
        <v>3826600</v>
      </c>
      <c r="NX51" s="38">
        <v>3011500</v>
      </c>
      <c r="NY51" s="38">
        <v>815100</v>
      </c>
      <c r="NZ51" s="38">
        <v>3011500</v>
      </c>
      <c r="OA51" s="38"/>
      <c r="OB51" s="39"/>
      <c r="OC51" s="38">
        <v>3826600</v>
      </c>
      <c r="OD51" s="38">
        <v>3011500</v>
      </c>
      <c r="OE51" s="38"/>
      <c r="OF51" s="38">
        <v>815100</v>
      </c>
      <c r="OG51" s="38">
        <v>21.300889999999999</v>
      </c>
      <c r="OH51" s="38"/>
      <c r="OI51" s="38"/>
      <c r="OJ51" s="88">
        <v>3011500</v>
      </c>
      <c r="OK51" s="30"/>
      <c r="OL51" s="39">
        <v>3011500</v>
      </c>
      <c r="OM51" s="88">
        <v>3011500</v>
      </c>
      <c r="ON51" s="38"/>
      <c r="OO51" s="38">
        <v>374533300</v>
      </c>
      <c r="OP51" s="38">
        <v>294757700</v>
      </c>
      <c r="OQ51" s="38">
        <v>79775600</v>
      </c>
      <c r="OR51" s="38">
        <v>294757700</v>
      </c>
      <c r="OS51" s="38"/>
      <c r="OT51" s="39"/>
      <c r="OU51" s="38">
        <v>374533300</v>
      </c>
      <c r="OV51" s="38">
        <v>294757700</v>
      </c>
      <c r="OW51" s="38"/>
      <c r="OX51" s="38">
        <v>79775600</v>
      </c>
      <c r="OY51" s="38">
        <v>21.3</v>
      </c>
      <c r="OZ51" s="38"/>
      <c r="PA51" s="38"/>
      <c r="PB51" s="88">
        <v>294757700</v>
      </c>
      <c r="PC51" s="30"/>
      <c r="PD51" s="39">
        <v>294757700</v>
      </c>
      <c r="PE51" s="88">
        <v>294757700</v>
      </c>
      <c r="PF51" s="38"/>
      <c r="PG51" s="38"/>
      <c r="PH51" s="38"/>
      <c r="PI51" s="38"/>
      <c r="PJ51" s="38"/>
      <c r="PK51" s="38"/>
      <c r="PL51" s="39"/>
      <c r="PM51" s="38"/>
      <c r="PN51" s="38"/>
      <c r="PO51" s="38"/>
      <c r="PP51" s="38"/>
      <c r="PQ51" s="38"/>
      <c r="PR51" s="38"/>
      <c r="PS51" s="38"/>
      <c r="PT51" s="88"/>
      <c r="PU51" s="30"/>
      <c r="PV51" s="39"/>
      <c r="PW51" s="88"/>
      <c r="PX51" s="38"/>
      <c r="PY51" s="38"/>
      <c r="PZ51" s="38"/>
      <c r="QA51" s="38"/>
      <c r="QB51" s="38"/>
      <c r="QC51" s="38"/>
      <c r="QD51" s="39"/>
      <c r="QE51" s="38"/>
      <c r="QF51" s="38"/>
      <c r="QG51" s="38"/>
      <c r="QH51" s="38"/>
      <c r="QI51" s="38"/>
      <c r="QJ51" s="38"/>
      <c r="QK51" s="38"/>
      <c r="QL51" s="88"/>
      <c r="QM51" s="30"/>
      <c r="QN51" s="39"/>
      <c r="QO51" s="88"/>
      <c r="QP51" s="38"/>
      <c r="QQ51" s="38">
        <v>2054506500</v>
      </c>
      <c r="QR51" s="38">
        <v>1616896600</v>
      </c>
      <c r="QS51" s="38">
        <v>437609900</v>
      </c>
      <c r="QT51" s="38">
        <v>1616896600</v>
      </c>
      <c r="QU51" s="38">
        <v>50349.599999999999</v>
      </c>
      <c r="QV51" s="39"/>
      <c r="QW51" s="38">
        <v>2054506500</v>
      </c>
      <c r="QX51" s="38">
        <v>1616896600</v>
      </c>
      <c r="QY51" s="38"/>
      <c r="QZ51" s="38">
        <v>437609900</v>
      </c>
      <c r="RA51" s="38">
        <v>21.3</v>
      </c>
      <c r="RB51" s="38">
        <v>50349.599999999999</v>
      </c>
      <c r="RC51" s="38"/>
      <c r="RD51" s="88">
        <v>1616896600</v>
      </c>
      <c r="RE51" s="30"/>
      <c r="RF51" s="39">
        <v>1616896600</v>
      </c>
      <c r="RG51" s="88">
        <v>1616896600</v>
      </c>
      <c r="RH51" s="38"/>
      <c r="RI51" s="38">
        <v>497343300</v>
      </c>
      <c r="RJ51" s="38">
        <v>472476100</v>
      </c>
      <c r="RK51" s="38">
        <v>24867200</v>
      </c>
      <c r="RL51" s="38">
        <v>472476100</v>
      </c>
      <c r="RM51" s="38">
        <v>3677582.53</v>
      </c>
      <c r="RN51" s="39"/>
      <c r="RO51" s="38">
        <v>497337621.41000003</v>
      </c>
      <c r="RP51" s="38">
        <v>472470740.43000001</v>
      </c>
      <c r="RQ51" s="38"/>
      <c r="RR51" s="38">
        <v>24866880.98</v>
      </c>
      <c r="RS51" s="38">
        <v>5</v>
      </c>
      <c r="RT51" s="38">
        <v>3677582.53</v>
      </c>
      <c r="RU51" s="38">
        <v>5359.57</v>
      </c>
      <c r="RV51" s="88">
        <v>472470740.43000001</v>
      </c>
      <c r="RW51" s="30"/>
      <c r="RX51" s="39">
        <v>472476100</v>
      </c>
      <c r="RY51" s="88">
        <v>472476100</v>
      </c>
      <c r="RZ51" s="38"/>
      <c r="SA51" s="38"/>
      <c r="SB51" s="38"/>
      <c r="SC51" s="38"/>
      <c r="SD51" s="38"/>
      <c r="SE51" s="38"/>
      <c r="SF51" s="39"/>
      <c r="SG51" s="38"/>
      <c r="SH51" s="38"/>
      <c r="SI51" s="38"/>
      <c r="SJ51" s="38"/>
      <c r="SK51" s="38"/>
      <c r="SL51" s="38"/>
      <c r="SM51" s="38"/>
      <c r="SN51" s="88"/>
      <c r="SO51" s="30"/>
      <c r="SP51" s="39">
        <v>0</v>
      </c>
      <c r="SQ51" s="88"/>
      <c r="SR51" s="38"/>
      <c r="SS51" s="38"/>
      <c r="ST51" s="38"/>
      <c r="SU51" s="38"/>
      <c r="SV51" s="38"/>
      <c r="SW51" s="38"/>
      <c r="SX51" s="39"/>
      <c r="SY51" s="38"/>
      <c r="SZ51" s="38"/>
      <c r="TA51" s="38"/>
      <c r="TB51" s="38"/>
      <c r="TC51" s="38"/>
      <c r="TD51" s="38"/>
      <c r="TE51" s="38"/>
      <c r="TF51" s="88"/>
      <c r="TG51" s="30"/>
      <c r="TH51" s="39"/>
      <c r="TI51" s="88"/>
      <c r="TJ51" s="38"/>
      <c r="TK51" s="38"/>
      <c r="TL51" s="38"/>
      <c r="TM51" s="38"/>
      <c r="TN51" s="38"/>
      <c r="TO51" s="38"/>
      <c r="TP51" s="39"/>
      <c r="TQ51" s="38"/>
      <c r="TR51" s="38"/>
      <c r="TS51" s="38"/>
      <c r="TT51" s="38"/>
      <c r="TU51" s="38"/>
      <c r="TV51" s="38"/>
      <c r="TW51" s="38"/>
      <c r="TX51" s="88"/>
      <c r="TY51" s="30"/>
      <c r="TZ51" s="39"/>
      <c r="UA51" s="88"/>
      <c r="UB51" s="38"/>
      <c r="UC51" s="38"/>
      <c r="UD51" s="38"/>
      <c r="UE51" s="38"/>
      <c r="UF51" s="38"/>
      <c r="UG51" s="38"/>
      <c r="UH51" s="39"/>
      <c r="UI51" s="38"/>
      <c r="UJ51" s="38"/>
      <c r="UK51" s="38"/>
      <c r="UL51" s="38"/>
      <c r="UM51" s="38"/>
      <c r="UN51" s="38"/>
      <c r="UO51" s="38"/>
      <c r="UP51" s="88"/>
      <c r="UQ51" s="30"/>
      <c r="UR51" s="39"/>
      <c r="US51" s="88"/>
      <c r="UT51" s="38"/>
      <c r="UU51" s="38">
        <v>237564500</v>
      </c>
      <c r="UV51" s="38">
        <v>225682300</v>
      </c>
      <c r="UW51" s="38">
        <v>11882200</v>
      </c>
      <c r="UX51" s="38">
        <v>192610664</v>
      </c>
      <c r="UY51" s="38"/>
      <c r="UZ51" s="39"/>
      <c r="VA51" s="38">
        <v>202751615.46000001</v>
      </c>
      <c r="VB51" s="38">
        <v>192610664</v>
      </c>
      <c r="VC51" s="38"/>
      <c r="VD51" s="38">
        <v>10140951.460000001</v>
      </c>
      <c r="VE51" s="38">
        <v>5.0016600000000002</v>
      </c>
      <c r="VF51" s="38"/>
      <c r="VG51" s="38"/>
      <c r="VH51" s="88">
        <v>192610664</v>
      </c>
      <c r="VI51" s="30"/>
      <c r="VJ51" s="39">
        <v>225682300</v>
      </c>
      <c r="VK51" s="88">
        <v>225682300</v>
      </c>
      <c r="VL51" s="38"/>
      <c r="VM51" s="38"/>
      <c r="VN51" s="38"/>
      <c r="VO51" s="38"/>
      <c r="VP51" s="38"/>
      <c r="VQ51" s="38"/>
      <c r="VR51" s="39"/>
      <c r="VS51" s="38"/>
      <c r="VT51" s="38"/>
      <c r="VU51" s="38"/>
      <c r="VV51" s="38"/>
      <c r="VW51" s="38"/>
      <c r="VX51" s="38"/>
      <c r="VY51" s="38"/>
      <c r="VZ51" s="88"/>
      <c r="WA51" s="30"/>
      <c r="WB51" s="39"/>
      <c r="WC51" s="88"/>
      <c r="WD51" s="38"/>
      <c r="WE51" s="38"/>
      <c r="WF51" s="38"/>
      <c r="WG51" s="38"/>
      <c r="WH51" s="38"/>
      <c r="WI51" s="38"/>
      <c r="WJ51" s="39"/>
      <c r="WK51" s="38"/>
      <c r="WL51" s="38"/>
      <c r="WM51" s="38"/>
      <c r="WN51" s="38"/>
      <c r="WO51" s="38"/>
      <c r="WP51" s="38"/>
      <c r="WQ51" s="38"/>
      <c r="WR51" s="88"/>
      <c r="WS51" s="30"/>
      <c r="WT51" s="39"/>
      <c r="WU51" s="88"/>
      <c r="WV51" s="38"/>
      <c r="WW51" s="38"/>
      <c r="WX51" s="38"/>
      <c r="WY51" s="38"/>
      <c r="WZ51" s="38"/>
      <c r="XA51" s="38"/>
      <c r="XB51" s="39"/>
      <c r="XC51" s="38"/>
      <c r="XD51" s="38"/>
      <c r="XE51" s="38"/>
      <c r="XF51" s="38"/>
      <c r="XG51" s="38"/>
      <c r="XH51" s="38"/>
      <c r="XI51" s="38"/>
      <c r="XJ51" s="88"/>
      <c r="XK51" s="30"/>
      <c r="XL51" s="39"/>
      <c r="XM51" s="88"/>
      <c r="XN51" s="38"/>
      <c r="XO51" s="38"/>
      <c r="XP51" s="38"/>
      <c r="XQ51" s="38"/>
      <c r="XR51" s="38"/>
      <c r="XS51" s="38"/>
      <c r="XT51" s="39"/>
      <c r="XU51" s="38"/>
      <c r="XV51" s="38"/>
      <c r="XW51" s="38"/>
      <c r="XX51" s="38"/>
      <c r="XY51" s="38"/>
      <c r="XZ51" s="38"/>
      <c r="YA51" s="38"/>
      <c r="YB51" s="88"/>
      <c r="YC51" s="30"/>
      <c r="YD51" s="39"/>
      <c r="YE51" s="88"/>
      <c r="YF51" s="38"/>
      <c r="YG51" s="38"/>
      <c r="YH51" s="38"/>
      <c r="YI51" s="38"/>
      <c r="YJ51" s="38"/>
      <c r="YK51" s="38"/>
      <c r="YL51" s="39"/>
      <c r="YM51" s="38"/>
      <c r="YN51" s="38"/>
      <c r="YO51" s="38"/>
      <c r="YP51" s="38"/>
      <c r="YQ51" s="38"/>
      <c r="YR51" s="38"/>
      <c r="YS51" s="38"/>
      <c r="YT51" s="88"/>
      <c r="YU51" s="30"/>
      <c r="YV51" s="39"/>
      <c r="YW51" s="88"/>
      <c r="YX51" s="38"/>
      <c r="YY51" s="38">
        <v>150165000</v>
      </c>
      <c r="YZ51" s="38">
        <v>96565000</v>
      </c>
      <c r="ZA51" s="38">
        <v>53600000</v>
      </c>
      <c r="ZB51" s="38">
        <v>96565000</v>
      </c>
      <c r="ZC51" s="38">
        <v>29311.200000000001</v>
      </c>
      <c r="ZD51" s="39"/>
      <c r="ZE51" s="38">
        <v>150165000</v>
      </c>
      <c r="ZF51" s="38">
        <v>96565000</v>
      </c>
      <c r="ZG51" s="38"/>
      <c r="ZH51" s="38">
        <v>53600000</v>
      </c>
      <c r="ZI51" s="38">
        <v>35.694070000000004</v>
      </c>
      <c r="ZJ51" s="38">
        <v>29311.200000000001</v>
      </c>
      <c r="ZK51" s="38"/>
      <c r="ZL51" s="88">
        <v>96565000</v>
      </c>
      <c r="ZM51" s="30"/>
      <c r="ZN51" s="39">
        <v>96565000</v>
      </c>
      <c r="ZO51" s="88">
        <v>96565000</v>
      </c>
      <c r="ZP51" s="38"/>
      <c r="ZQ51" s="38">
        <v>182399500</v>
      </c>
      <c r="ZR51" s="38">
        <v>95934100</v>
      </c>
      <c r="ZS51" s="38">
        <v>86465400</v>
      </c>
      <c r="ZT51" s="38">
        <v>95794071</v>
      </c>
      <c r="ZU51" s="38">
        <v>1965906.97</v>
      </c>
      <c r="ZV51" s="39"/>
      <c r="ZW51" s="38">
        <v>182133270</v>
      </c>
      <c r="ZX51" s="38">
        <v>95794071</v>
      </c>
      <c r="ZY51" s="38"/>
      <c r="ZZ51" s="38">
        <v>86339199</v>
      </c>
      <c r="AAA51" s="38">
        <v>47.404409999999999</v>
      </c>
      <c r="AAB51" s="38">
        <v>1965906.97</v>
      </c>
      <c r="AAC51" s="38"/>
      <c r="AAD51" s="88">
        <v>95794071</v>
      </c>
      <c r="AAE51" s="30"/>
      <c r="AAF51" s="39">
        <v>95934100</v>
      </c>
      <c r="AAG51" s="88">
        <v>95934100</v>
      </c>
      <c r="AAH51" s="38"/>
      <c r="AAI51" s="38"/>
      <c r="AAJ51" s="38"/>
      <c r="AAK51" s="38"/>
      <c r="AAL51" s="38"/>
      <c r="AAM51" s="38">
        <v>400483.96</v>
      </c>
      <c r="AAN51" s="39"/>
      <c r="AAO51" s="38"/>
      <c r="AAP51" s="38"/>
      <c r="AAQ51" s="38"/>
      <c r="AAR51" s="38"/>
      <c r="AAS51" s="38"/>
      <c r="AAT51" s="38">
        <v>400483.96</v>
      </c>
      <c r="AAU51" s="38"/>
      <c r="AAV51" s="88"/>
      <c r="AAW51" s="30"/>
      <c r="AAX51" s="39"/>
      <c r="AAY51" s="88"/>
      <c r="AAZ51" s="38"/>
      <c r="ABA51" s="38">
        <v>155898400</v>
      </c>
      <c r="ABB51" s="38">
        <v>30819200</v>
      </c>
      <c r="ABC51" s="38">
        <v>125079200</v>
      </c>
      <c r="ABD51" s="38">
        <v>30819200</v>
      </c>
      <c r="ABE51" s="38"/>
      <c r="ABF51" s="39"/>
      <c r="ABG51" s="38">
        <v>141509147.59</v>
      </c>
      <c r="ABH51" s="38">
        <v>30819200</v>
      </c>
      <c r="ABI51" s="38"/>
      <c r="ABJ51" s="38">
        <v>110689947.59</v>
      </c>
      <c r="ABK51" s="38">
        <v>78.221050000000005</v>
      </c>
      <c r="ABL51" s="38"/>
      <c r="ABM51" s="38"/>
      <c r="ABN51" s="88">
        <v>30819200</v>
      </c>
      <c r="ABO51" s="30"/>
      <c r="ABP51" s="39">
        <v>30310000</v>
      </c>
      <c r="ABQ51" s="88">
        <v>30819200</v>
      </c>
      <c r="ABR51" s="38"/>
      <c r="ABS51" s="38"/>
      <c r="ABT51" s="38"/>
      <c r="ABU51" s="38"/>
      <c r="ABV51" s="38"/>
      <c r="ABW51" s="38"/>
      <c r="ABX51" s="39"/>
      <c r="ABY51" s="38"/>
      <c r="ABZ51" s="38"/>
      <c r="ACA51" s="38"/>
      <c r="ACB51" s="38"/>
      <c r="ACC51" s="38"/>
      <c r="ACD51" s="38"/>
      <c r="ACE51" s="38"/>
      <c r="ACF51" s="88"/>
      <c r="ACG51" s="30"/>
      <c r="ACH51" s="39"/>
      <c r="ACI51" s="88"/>
      <c r="ACJ51" s="38"/>
      <c r="ACK51" s="38"/>
      <c r="ACL51" s="38"/>
      <c r="ACM51" s="38"/>
      <c r="ACN51" s="38"/>
      <c r="ACO51" s="38"/>
      <c r="ACP51" s="39"/>
      <c r="ACQ51" s="38"/>
      <c r="ACR51" s="38"/>
      <c r="ACS51" s="38"/>
      <c r="ACT51" s="38"/>
      <c r="ACU51" s="38"/>
      <c r="ACV51" s="38"/>
      <c r="ACW51" s="38"/>
      <c r="ACX51" s="88"/>
      <c r="ACY51" s="30"/>
      <c r="ACZ51" s="39"/>
      <c r="ADA51" s="88"/>
      <c r="ADB51" s="38"/>
      <c r="ADC51" s="38"/>
      <c r="ADD51" s="38"/>
      <c r="ADE51" s="38"/>
      <c r="ADF51" s="38"/>
      <c r="ADG51" s="38"/>
      <c r="ADH51" s="39"/>
      <c r="ADI51" s="38"/>
      <c r="ADJ51" s="38"/>
      <c r="ADK51" s="38"/>
      <c r="ADL51" s="38"/>
      <c r="ADM51" s="38"/>
      <c r="ADN51" s="38"/>
      <c r="ADO51" s="38"/>
      <c r="ADP51" s="88"/>
      <c r="ADQ51" s="30"/>
      <c r="ADR51" s="39"/>
      <c r="ADS51" s="88"/>
      <c r="ADT51" s="38"/>
      <c r="ADU51" s="38">
        <v>55139500</v>
      </c>
      <c r="ADV51" s="38">
        <v>27150000</v>
      </c>
      <c r="ADW51" s="38">
        <v>27989500</v>
      </c>
      <c r="ADX51" s="38">
        <v>27150000</v>
      </c>
      <c r="ADY51" s="38"/>
      <c r="ADZ51" s="39"/>
      <c r="AEA51" s="38">
        <v>52387828.079999998</v>
      </c>
      <c r="AEB51" s="38">
        <v>27150000</v>
      </c>
      <c r="AEC51" s="38"/>
      <c r="AED51" s="38">
        <v>25237828.079999998</v>
      </c>
      <c r="AEE51" s="38">
        <v>48.174979999999998</v>
      </c>
      <c r="AEF51" s="38"/>
      <c r="AEG51" s="38"/>
      <c r="AEH51" s="88">
        <v>27150000</v>
      </c>
      <c r="AEI51" s="30"/>
      <c r="AEJ51" s="39">
        <v>27150000</v>
      </c>
      <c r="AEK51" s="88">
        <v>27150000</v>
      </c>
      <c r="AEL51" s="38"/>
      <c r="AEM51" s="38"/>
      <c r="AEN51" s="38"/>
      <c r="AEO51" s="38"/>
      <c r="AEP51" s="38"/>
      <c r="AEQ51" s="38"/>
      <c r="AER51" s="39"/>
      <c r="AES51" s="38"/>
      <c r="AET51" s="38"/>
      <c r="AEU51" s="38"/>
      <c r="AEV51" s="38"/>
      <c r="AEW51" s="38"/>
      <c r="AEX51" s="38"/>
      <c r="AEY51" s="38"/>
      <c r="AEZ51" s="88"/>
      <c r="AFA51" s="30"/>
      <c r="AFB51" s="39"/>
      <c r="AFC51" s="88"/>
      <c r="AFD51" s="38">
        <v>1403500</v>
      </c>
      <c r="AFE51" s="38">
        <v>6660000</v>
      </c>
      <c r="AFF51" s="38">
        <v>4660000</v>
      </c>
      <c r="AFG51" s="38">
        <v>2000000</v>
      </c>
      <c r="AFH51" s="38">
        <v>4660000</v>
      </c>
      <c r="AFI51" s="38"/>
      <c r="AFJ51" s="39"/>
      <c r="AFK51" s="38">
        <v>8063500</v>
      </c>
      <c r="AFL51" s="38">
        <v>6063500</v>
      </c>
      <c r="AFM51" s="38">
        <v>1403500</v>
      </c>
      <c r="AFN51" s="38">
        <v>2000000</v>
      </c>
      <c r="AFO51" s="38">
        <v>24.803129999999999</v>
      </c>
      <c r="AFP51" s="38"/>
      <c r="AFQ51" s="38"/>
      <c r="AFR51" s="88">
        <v>4660000</v>
      </c>
      <c r="AFS51" s="30"/>
      <c r="AFT51" s="39">
        <v>4660000</v>
      </c>
      <c r="AFU51" s="88">
        <v>4660000</v>
      </c>
      <c r="AFV51" s="38"/>
      <c r="AFW51" s="38"/>
      <c r="AFX51" s="38"/>
      <c r="AFY51" s="38"/>
      <c r="AFZ51" s="38"/>
      <c r="AGA51" s="38"/>
      <c r="AGB51" s="39"/>
      <c r="AGC51" s="38"/>
      <c r="AGD51" s="38"/>
      <c r="AGE51" s="38"/>
      <c r="AGF51" s="38"/>
      <c r="AGG51" s="38"/>
      <c r="AGH51" s="38"/>
      <c r="AGI51" s="38"/>
      <c r="AGJ51" s="88"/>
      <c r="AGK51" s="30"/>
      <c r="AGL51" s="39"/>
      <c r="AGM51" s="88"/>
      <c r="AGN51" s="38"/>
      <c r="AGO51" s="38"/>
      <c r="AGP51" s="38"/>
      <c r="AGQ51" s="38"/>
      <c r="AGR51" s="38"/>
      <c r="AGS51" s="38"/>
      <c r="AGT51" s="39"/>
      <c r="AGU51" s="38"/>
      <c r="AGV51" s="38"/>
      <c r="AGW51" s="38"/>
      <c r="AGX51" s="38"/>
      <c r="AGY51" s="38"/>
      <c r="AGZ51" s="38"/>
      <c r="AHA51" s="38"/>
      <c r="AHB51" s="88"/>
      <c r="AHC51" s="30"/>
      <c r="AHD51" s="39"/>
      <c r="AHE51" s="88"/>
      <c r="AHF51" s="38"/>
      <c r="AHG51" s="38"/>
      <c r="AHH51" s="38"/>
      <c r="AHI51" s="38"/>
      <c r="AHJ51" s="38"/>
      <c r="AHK51" s="38"/>
      <c r="AHL51" s="39"/>
      <c r="AHM51" s="38"/>
      <c r="AHN51" s="38"/>
      <c r="AHO51" s="38"/>
      <c r="AHP51" s="38"/>
      <c r="AHQ51" s="38"/>
      <c r="AHR51" s="38"/>
      <c r="AHS51" s="38"/>
      <c r="AHT51" s="88"/>
      <c r="AHU51" s="30"/>
      <c r="AHV51" s="39"/>
      <c r="AHW51" s="88"/>
      <c r="AHX51" s="38"/>
      <c r="AHY51" s="38"/>
      <c r="AHZ51" s="38"/>
      <c r="AIA51" s="38"/>
      <c r="AIB51" s="38"/>
      <c r="AIC51" s="38"/>
      <c r="AID51" s="39"/>
      <c r="AIE51" s="38"/>
      <c r="AIF51" s="38"/>
      <c r="AIG51" s="38"/>
      <c r="AIH51" s="38"/>
      <c r="AII51" s="38"/>
      <c r="AIJ51" s="38"/>
      <c r="AIK51" s="38"/>
      <c r="AIL51" s="88"/>
      <c r="AIM51" s="30"/>
      <c r="AIN51" s="39"/>
      <c r="AIO51" s="88"/>
      <c r="AIP51" s="38"/>
      <c r="AIQ51" s="38"/>
      <c r="AIR51" s="38"/>
      <c r="AIS51" s="38"/>
      <c r="AIT51" s="38"/>
      <c r="AIU51" s="38"/>
      <c r="AIV51" s="39"/>
      <c r="AIW51" s="38"/>
      <c r="AIX51" s="38"/>
      <c r="AIY51" s="38"/>
      <c r="AIZ51" s="38"/>
      <c r="AJA51" s="38"/>
      <c r="AJB51" s="38"/>
      <c r="AJC51" s="38"/>
      <c r="AJD51" s="88"/>
      <c r="AJE51" s="30"/>
      <c r="AJF51" s="39"/>
      <c r="AJG51" s="88"/>
      <c r="AJH51" s="38"/>
      <c r="AJI51" s="38">
        <v>37455100</v>
      </c>
      <c r="AJJ51" s="38">
        <v>29459000</v>
      </c>
      <c r="AJK51" s="38">
        <v>7996100</v>
      </c>
      <c r="AJL51" s="38">
        <v>29459000</v>
      </c>
      <c r="AJM51" s="38">
        <v>1233055.06</v>
      </c>
      <c r="AJN51" s="39"/>
      <c r="AJO51" s="38">
        <v>37455100</v>
      </c>
      <c r="AJP51" s="38">
        <v>29459000</v>
      </c>
      <c r="AJQ51" s="38"/>
      <c r="AJR51" s="38">
        <v>7996100</v>
      </c>
      <c r="AJS51" s="38">
        <v>21.348490000000002</v>
      </c>
      <c r="AJT51" s="38">
        <v>1233055.06</v>
      </c>
      <c r="AJU51" s="38"/>
      <c r="AJV51" s="88">
        <v>29459000</v>
      </c>
      <c r="AJW51" s="30"/>
      <c r="AJX51" s="39">
        <v>29459000</v>
      </c>
      <c r="AJY51" s="88">
        <v>29459000</v>
      </c>
      <c r="AJZ51" s="38"/>
      <c r="AKA51" s="38">
        <v>112365100</v>
      </c>
      <c r="AKB51" s="38">
        <v>88377000</v>
      </c>
      <c r="AKC51" s="38">
        <v>23988100</v>
      </c>
      <c r="AKD51" s="38">
        <v>88377000</v>
      </c>
      <c r="AKE51" s="38">
        <v>8941650.5</v>
      </c>
      <c r="AKF51" s="39"/>
      <c r="AKG51" s="38">
        <v>112365100</v>
      </c>
      <c r="AKH51" s="38">
        <v>88377000</v>
      </c>
      <c r="AKI51" s="38"/>
      <c r="AKJ51" s="38">
        <v>23988100</v>
      </c>
      <c r="AKK51" s="38">
        <v>21.34835</v>
      </c>
      <c r="AKL51" s="38">
        <v>8941650.5</v>
      </c>
      <c r="AKM51" s="38"/>
      <c r="AKN51" s="88">
        <v>88377000</v>
      </c>
      <c r="AKO51" s="30"/>
      <c r="AKP51" s="39">
        <v>88377000</v>
      </c>
      <c r="AKQ51" s="88">
        <v>88377000</v>
      </c>
      <c r="AKR51" s="38"/>
      <c r="AKS51" s="38"/>
      <c r="AKT51" s="38"/>
      <c r="AKU51" s="38"/>
      <c r="AKV51" s="38"/>
      <c r="AKW51" s="38"/>
      <c r="AKX51" s="39"/>
      <c r="AKY51" s="38"/>
      <c r="AKZ51" s="38"/>
      <c r="ALA51" s="38"/>
      <c r="ALB51" s="38"/>
      <c r="ALC51" s="38"/>
      <c r="ALD51" s="38"/>
      <c r="ALE51" s="38"/>
      <c r="ALF51" s="88"/>
      <c r="ALG51" s="30"/>
      <c r="ALH51" s="39"/>
      <c r="ALI51" s="88"/>
      <c r="ALJ51" s="38"/>
      <c r="ALK51" s="38"/>
      <c r="ALL51" s="38"/>
      <c r="ALM51" s="38"/>
      <c r="ALN51" s="38"/>
      <c r="ALO51" s="38">
        <v>56578.07</v>
      </c>
      <c r="ALP51" s="39"/>
      <c r="ALQ51" s="38"/>
      <c r="ALR51" s="38"/>
      <c r="ALS51" s="38"/>
      <c r="ALT51" s="38"/>
      <c r="ALU51" s="38"/>
      <c r="ALV51" s="38">
        <v>56578.07</v>
      </c>
      <c r="ALW51" s="38"/>
      <c r="ALX51" s="88"/>
      <c r="ALY51" s="30"/>
      <c r="ALZ51" s="39"/>
      <c r="AMA51" s="88"/>
      <c r="AMB51" s="38"/>
      <c r="AMC51" s="38">
        <v>69151300</v>
      </c>
      <c r="AMD51" s="38">
        <v>49636300</v>
      </c>
      <c r="AME51" s="38">
        <v>19515000</v>
      </c>
      <c r="AMF51" s="38">
        <v>46855935</v>
      </c>
      <c r="AMG51" s="38"/>
      <c r="AMH51" s="39"/>
      <c r="AMI51" s="38">
        <v>63789964.990000002</v>
      </c>
      <c r="AMJ51" s="38">
        <v>46855935</v>
      </c>
      <c r="AMK51" s="38"/>
      <c r="AML51" s="38">
        <v>16934029.989999998</v>
      </c>
      <c r="AMM51" s="38">
        <v>26.54654</v>
      </c>
      <c r="AMN51" s="38"/>
      <c r="AMO51" s="38"/>
      <c r="AMP51" s="88">
        <v>46855935</v>
      </c>
      <c r="AMQ51" s="30"/>
      <c r="AMR51" s="39">
        <v>49636300</v>
      </c>
      <c r="AMS51" s="88">
        <v>49636300</v>
      </c>
      <c r="AMT51" s="38"/>
      <c r="AMU51" s="38"/>
      <c r="AMV51" s="38"/>
      <c r="AMW51" s="38"/>
      <c r="AMX51" s="38"/>
      <c r="AMY51" s="38"/>
      <c r="AMZ51" s="39"/>
      <c r="ANA51" s="38"/>
      <c r="ANB51" s="38"/>
      <c r="ANC51" s="38"/>
      <c r="AND51" s="38"/>
      <c r="ANE51" s="38"/>
      <c r="ANF51" s="38"/>
      <c r="ANG51" s="38"/>
      <c r="ANH51" s="88"/>
      <c r="ANI51" s="30"/>
      <c r="ANJ51" s="39"/>
      <c r="ANK51" s="88"/>
    </row>
    <row r="52" spans="1:1051" x14ac:dyDescent="0.25">
      <c r="A52" s="15" t="s">
        <v>102</v>
      </c>
      <c r="B52" s="14">
        <v>38</v>
      </c>
      <c r="C52" s="17" t="s">
        <v>103</v>
      </c>
      <c r="F52" s="39"/>
      <c r="G52" s="88"/>
      <c r="H52" s="38"/>
      <c r="I52" s="38">
        <v>9210400</v>
      </c>
      <c r="J52" s="38">
        <v>8749800</v>
      </c>
      <c r="K52" s="38">
        <v>460600</v>
      </c>
      <c r="L52" s="38">
        <v>8729800</v>
      </c>
      <c r="M52" s="38">
        <v>300734.25</v>
      </c>
      <c r="N52" s="39"/>
      <c r="O52" s="38">
        <v>8952540.6500000004</v>
      </c>
      <c r="P52" s="38">
        <v>8491940.6500000004</v>
      </c>
      <c r="Q52" s="38"/>
      <c r="R52" s="38">
        <v>460600</v>
      </c>
      <c r="S52" s="38">
        <v>5.1449100000000003</v>
      </c>
      <c r="T52" s="38">
        <v>300734.25</v>
      </c>
      <c r="U52" s="38">
        <v>237859.35</v>
      </c>
      <c r="V52" s="88">
        <v>8491940.6500000004</v>
      </c>
      <c r="W52" s="30"/>
      <c r="X52" s="39">
        <v>8749800</v>
      </c>
      <c r="Y52" s="88">
        <v>8749800</v>
      </c>
      <c r="Z52" s="38"/>
      <c r="AA52" s="38">
        <v>19299300</v>
      </c>
      <c r="AB52" s="38">
        <v>17083800</v>
      </c>
      <c r="AC52" s="38">
        <v>2215500</v>
      </c>
      <c r="AD52" s="38">
        <v>16180375.16</v>
      </c>
      <c r="AE52" s="38">
        <v>15283.29</v>
      </c>
      <c r="AF52" s="39"/>
      <c r="AG52" s="38">
        <v>18395874.440000001</v>
      </c>
      <c r="AH52" s="38">
        <v>16180374.439999999</v>
      </c>
      <c r="AI52" s="38"/>
      <c r="AJ52" s="38">
        <v>2215500</v>
      </c>
      <c r="AK52" s="38">
        <v>12.04346</v>
      </c>
      <c r="AL52" s="38">
        <v>15283.29</v>
      </c>
      <c r="AM52" s="38">
        <v>0.72</v>
      </c>
      <c r="AN52" s="88">
        <v>16180374.439999999</v>
      </c>
      <c r="AO52" s="30"/>
      <c r="AP52" s="39">
        <v>17083800</v>
      </c>
      <c r="AQ52" s="88">
        <v>17083800</v>
      </c>
      <c r="AR52" s="38"/>
      <c r="AS52" s="38">
        <v>2171400</v>
      </c>
      <c r="AT52" s="38">
        <v>1999500</v>
      </c>
      <c r="AU52" s="38">
        <v>171900</v>
      </c>
      <c r="AV52" s="38">
        <v>1999500</v>
      </c>
      <c r="AW52" s="38"/>
      <c r="AX52" s="39"/>
      <c r="AY52" s="38">
        <v>2163938.7799999998</v>
      </c>
      <c r="AZ52" s="38">
        <v>1992038.78</v>
      </c>
      <c r="BA52" s="38"/>
      <c r="BB52" s="38">
        <v>171900</v>
      </c>
      <c r="BC52" s="38">
        <v>7.9438500000000003</v>
      </c>
      <c r="BD52" s="38"/>
      <c r="BE52" s="38">
        <v>7461.22</v>
      </c>
      <c r="BF52" s="88">
        <v>1992038.78</v>
      </c>
      <c r="BG52" s="30"/>
      <c r="BH52" s="39">
        <v>1999500</v>
      </c>
      <c r="BI52" s="88">
        <v>1999500</v>
      </c>
      <c r="BJ52" s="38"/>
      <c r="BK52" s="38">
        <v>13689000</v>
      </c>
      <c r="BL52" s="38">
        <v>12947400</v>
      </c>
      <c r="BM52" s="38">
        <v>741600</v>
      </c>
      <c r="BN52" s="38">
        <v>12947400</v>
      </c>
      <c r="BO52" s="38"/>
      <c r="BP52" s="39"/>
      <c r="BQ52" s="38">
        <v>13155877.689999999</v>
      </c>
      <c r="BR52" s="38">
        <v>12414277.689999999</v>
      </c>
      <c r="BS52" s="38"/>
      <c r="BT52" s="38">
        <v>741600</v>
      </c>
      <c r="BU52" s="38">
        <v>5.6370199999999997</v>
      </c>
      <c r="BV52" s="38"/>
      <c r="BW52" s="38">
        <v>533122.31000000006</v>
      </c>
      <c r="BX52" s="88">
        <v>12414277.689999999</v>
      </c>
      <c r="BY52" s="30"/>
      <c r="BZ52" s="39">
        <v>12947400</v>
      </c>
      <c r="CA52" s="88">
        <v>12947400</v>
      </c>
      <c r="CB52" s="38"/>
      <c r="CC52" s="38">
        <v>122400</v>
      </c>
      <c r="CD52" s="38">
        <v>49800</v>
      </c>
      <c r="CE52" s="38">
        <v>72600</v>
      </c>
      <c r="CF52" s="38">
        <v>49775</v>
      </c>
      <c r="CG52" s="38"/>
      <c r="CH52" s="39"/>
      <c r="CI52" s="38">
        <v>122375</v>
      </c>
      <c r="CJ52" s="38">
        <v>49775</v>
      </c>
      <c r="CK52" s="38"/>
      <c r="CL52" s="38">
        <v>72600</v>
      </c>
      <c r="CM52" s="38">
        <v>59.325839999999999</v>
      </c>
      <c r="CN52" s="38"/>
      <c r="CO52" s="38"/>
      <c r="CP52" s="88">
        <v>49775</v>
      </c>
      <c r="CQ52" s="30"/>
      <c r="CR52" s="39">
        <v>49800</v>
      </c>
      <c r="CS52" s="88">
        <v>49800</v>
      </c>
      <c r="CT52" s="38"/>
      <c r="CU52" s="38">
        <v>43726000</v>
      </c>
      <c r="CV52" s="38">
        <v>41317100</v>
      </c>
      <c r="CW52" s="38">
        <v>2408900</v>
      </c>
      <c r="CX52" s="38">
        <v>38066521.270000003</v>
      </c>
      <c r="CY52" s="38">
        <v>155162.21</v>
      </c>
      <c r="CZ52" s="39"/>
      <c r="DA52" s="38">
        <v>40475421.270000003</v>
      </c>
      <c r="DB52" s="38">
        <v>38066521.270000003</v>
      </c>
      <c r="DC52" s="38"/>
      <c r="DD52" s="38">
        <v>2408900</v>
      </c>
      <c r="DE52" s="38">
        <v>5.9515099999999999</v>
      </c>
      <c r="DF52" s="38">
        <v>155081.95000000001</v>
      </c>
      <c r="DG52" s="38">
        <v>80.260000000000005</v>
      </c>
      <c r="DH52" s="88">
        <v>38066521.270000003</v>
      </c>
      <c r="DI52" s="30"/>
      <c r="DJ52" s="39">
        <v>41317100</v>
      </c>
      <c r="DK52" s="88">
        <v>41317100</v>
      </c>
      <c r="DL52" s="38"/>
      <c r="DM52" s="38"/>
      <c r="DN52" s="38"/>
      <c r="DO52" s="38"/>
      <c r="DP52" s="38"/>
      <c r="DQ52" s="38"/>
      <c r="DR52" s="39"/>
      <c r="DS52" s="38"/>
      <c r="DT52" s="38"/>
      <c r="DU52" s="38"/>
      <c r="DV52" s="38"/>
      <c r="DW52" s="38"/>
      <c r="DX52" s="38"/>
      <c r="DY52" s="38"/>
      <c r="DZ52" s="88"/>
      <c r="EA52" s="30"/>
      <c r="EB52" s="39"/>
      <c r="EC52" s="88"/>
      <c r="ED52" s="38"/>
      <c r="EE52" s="38"/>
      <c r="EF52" s="38"/>
      <c r="EG52" s="38"/>
      <c r="EH52" s="38"/>
      <c r="EI52" s="38"/>
      <c r="EJ52" s="39"/>
      <c r="EK52" s="38"/>
      <c r="EL52" s="38"/>
      <c r="EM52" s="38"/>
      <c r="EN52" s="38"/>
      <c r="EO52" s="38"/>
      <c r="EP52" s="38"/>
      <c r="EQ52" s="38"/>
      <c r="ER52" s="88"/>
      <c r="ES52" s="30"/>
      <c r="ET52" s="39"/>
      <c r="EU52" s="88"/>
      <c r="EV52" s="38"/>
      <c r="EW52" s="38"/>
      <c r="EX52" s="38"/>
      <c r="EY52" s="38"/>
      <c r="EZ52" s="38"/>
      <c r="FA52" s="38"/>
      <c r="FB52" s="39"/>
      <c r="FC52" s="38"/>
      <c r="FD52" s="38"/>
      <c r="FE52" s="38"/>
      <c r="FF52" s="38"/>
      <c r="FG52" s="38"/>
      <c r="FH52" s="38"/>
      <c r="FI52" s="38"/>
      <c r="FJ52" s="88"/>
      <c r="FK52" s="30"/>
      <c r="FL52" s="39"/>
      <c r="FM52" s="88"/>
      <c r="FN52" s="38"/>
      <c r="FO52" s="38"/>
      <c r="FP52" s="38"/>
      <c r="FQ52" s="38"/>
      <c r="FR52" s="38"/>
      <c r="FS52" s="38"/>
      <c r="FT52" s="39"/>
      <c r="FU52" s="38"/>
      <c r="FV52" s="38"/>
      <c r="FW52" s="38"/>
      <c r="FX52" s="38"/>
      <c r="FY52" s="38"/>
      <c r="FZ52" s="38"/>
      <c r="GA52" s="38"/>
      <c r="GB52" s="88"/>
      <c r="GC52" s="30"/>
      <c r="GD52" s="39"/>
      <c r="GE52" s="88"/>
      <c r="GF52" s="38"/>
      <c r="GG52" s="38"/>
      <c r="GH52" s="38"/>
      <c r="GI52" s="38"/>
      <c r="GJ52" s="38"/>
      <c r="GK52" s="38"/>
      <c r="GL52" s="39"/>
      <c r="GM52" s="38"/>
      <c r="GN52" s="38"/>
      <c r="GO52" s="38"/>
      <c r="GP52" s="38"/>
      <c r="GQ52" s="38"/>
      <c r="GR52" s="38"/>
      <c r="GS52" s="38"/>
      <c r="GT52" s="88"/>
      <c r="GU52" s="30"/>
      <c r="GV52" s="39"/>
      <c r="GW52" s="88"/>
      <c r="GX52" s="38"/>
      <c r="GY52" s="38">
        <v>20816200</v>
      </c>
      <c r="GZ52" s="38">
        <v>16632100</v>
      </c>
      <c r="HA52" s="38">
        <v>4184100</v>
      </c>
      <c r="HB52" s="38">
        <v>16632100</v>
      </c>
      <c r="HC52" s="38"/>
      <c r="HD52" s="39"/>
      <c r="HE52" s="38">
        <v>20816200</v>
      </c>
      <c r="HF52" s="38">
        <v>16632100</v>
      </c>
      <c r="HG52" s="38"/>
      <c r="HH52" s="38">
        <v>4184100</v>
      </c>
      <c r="HI52" s="38">
        <v>20.100210000000001</v>
      </c>
      <c r="HJ52" s="38"/>
      <c r="HK52" s="38"/>
      <c r="HL52" s="88">
        <v>16632100</v>
      </c>
      <c r="HM52" s="30"/>
      <c r="HN52" s="39">
        <v>16632100</v>
      </c>
      <c r="HO52" s="88">
        <v>16632100</v>
      </c>
      <c r="HP52" s="38"/>
      <c r="HQ52" s="38"/>
      <c r="HR52" s="38"/>
      <c r="HS52" s="38"/>
      <c r="HT52" s="38"/>
      <c r="HU52" s="38"/>
      <c r="HV52" s="39"/>
      <c r="HW52" s="38"/>
      <c r="HX52" s="38"/>
      <c r="HY52" s="38"/>
      <c r="HZ52" s="38"/>
      <c r="IA52" s="38"/>
      <c r="IB52" s="38"/>
      <c r="IC52" s="38"/>
      <c r="ID52" s="88"/>
      <c r="IE52" s="30"/>
      <c r="IF52" s="39"/>
      <c r="IG52" s="88"/>
      <c r="IH52" s="38"/>
      <c r="II52" s="38">
        <v>7285800</v>
      </c>
      <c r="IJ52" s="38">
        <v>5821300</v>
      </c>
      <c r="IK52" s="38">
        <v>1464500</v>
      </c>
      <c r="IL52" s="38">
        <v>5821300</v>
      </c>
      <c r="IM52" s="38"/>
      <c r="IN52" s="39"/>
      <c r="IO52" s="38">
        <v>7285800</v>
      </c>
      <c r="IP52" s="38">
        <v>5821300</v>
      </c>
      <c r="IQ52" s="38"/>
      <c r="IR52" s="38">
        <v>1464500</v>
      </c>
      <c r="IS52" s="38">
        <v>20.100739999999998</v>
      </c>
      <c r="IT52" s="38"/>
      <c r="IU52" s="38"/>
      <c r="IV52" s="88">
        <v>5821300</v>
      </c>
      <c r="IW52" s="30"/>
      <c r="IX52" s="39">
        <v>5821300</v>
      </c>
      <c r="IY52" s="88">
        <v>5821300</v>
      </c>
      <c r="IZ52" s="38"/>
      <c r="JA52" s="38"/>
      <c r="JB52" s="38"/>
      <c r="JC52" s="38"/>
      <c r="JD52" s="38"/>
      <c r="JE52" s="38"/>
      <c r="JF52" s="39"/>
      <c r="JG52" s="38"/>
      <c r="JH52" s="38"/>
      <c r="JI52" s="38"/>
      <c r="JJ52" s="38"/>
      <c r="JK52" s="38"/>
      <c r="JL52" s="38"/>
      <c r="JM52" s="38"/>
      <c r="JN52" s="88"/>
      <c r="JO52" s="30"/>
      <c r="JP52" s="39"/>
      <c r="JQ52" s="88"/>
      <c r="JR52" s="38"/>
      <c r="JS52" s="38">
        <v>10026300</v>
      </c>
      <c r="JT52" s="38">
        <v>7958100</v>
      </c>
      <c r="JU52" s="38">
        <v>2068200</v>
      </c>
      <c r="JV52" s="38">
        <v>3253137.5</v>
      </c>
      <c r="JW52" s="38"/>
      <c r="JX52" s="39"/>
      <c r="JY52" s="38">
        <v>4566929.5999999996</v>
      </c>
      <c r="JZ52" s="38">
        <v>3253137.5</v>
      </c>
      <c r="KA52" s="38"/>
      <c r="KB52" s="38">
        <v>1313792.1000000001</v>
      </c>
      <c r="KC52" s="38">
        <v>28.767510000000001</v>
      </c>
      <c r="KD52" s="38"/>
      <c r="KE52" s="38"/>
      <c r="KF52" s="88">
        <v>3253137.5</v>
      </c>
      <c r="KG52" s="30"/>
      <c r="KH52" s="39">
        <v>7958100</v>
      </c>
      <c r="KI52" s="88">
        <v>7958100</v>
      </c>
      <c r="KJ52" s="38"/>
      <c r="KK52" s="38">
        <v>4242900</v>
      </c>
      <c r="KL52" s="38">
        <v>3390000</v>
      </c>
      <c r="KM52" s="38">
        <v>852900</v>
      </c>
      <c r="KN52" s="38">
        <v>3390000</v>
      </c>
      <c r="KO52" s="38">
        <v>22015</v>
      </c>
      <c r="KP52" s="39"/>
      <c r="KQ52" s="38">
        <v>4242900</v>
      </c>
      <c r="KR52" s="38">
        <v>3390000</v>
      </c>
      <c r="KS52" s="38"/>
      <c r="KT52" s="38">
        <v>852900</v>
      </c>
      <c r="KU52" s="38">
        <v>20.10182</v>
      </c>
      <c r="KV52" s="38">
        <v>22015</v>
      </c>
      <c r="KW52" s="38"/>
      <c r="KX52" s="88">
        <v>3390000</v>
      </c>
      <c r="KY52" s="30"/>
      <c r="KZ52" s="39">
        <v>3390000</v>
      </c>
      <c r="LA52" s="88">
        <v>3390000</v>
      </c>
      <c r="LB52" s="38"/>
      <c r="LC52" s="38">
        <v>56160000</v>
      </c>
      <c r="LD52" s="38">
        <v>44871800</v>
      </c>
      <c r="LE52" s="38">
        <v>11288200</v>
      </c>
      <c r="LF52" s="38">
        <v>44871800</v>
      </c>
      <c r="LG52" s="38"/>
      <c r="LH52" s="39"/>
      <c r="LI52" s="38">
        <v>56160000</v>
      </c>
      <c r="LJ52" s="38">
        <v>44871800</v>
      </c>
      <c r="LK52" s="38"/>
      <c r="LL52" s="38">
        <v>11288200</v>
      </c>
      <c r="LM52" s="38">
        <v>20.100069999999999</v>
      </c>
      <c r="LN52" s="38"/>
      <c r="LO52" s="38"/>
      <c r="LP52" s="88">
        <v>44871800</v>
      </c>
      <c r="LQ52" s="30"/>
      <c r="LR52" s="39">
        <v>44871800</v>
      </c>
      <c r="LS52" s="88">
        <v>44871800</v>
      </c>
      <c r="LT52" s="38"/>
      <c r="LU52" s="38">
        <v>703200</v>
      </c>
      <c r="LV52" s="38">
        <v>668000</v>
      </c>
      <c r="LW52" s="38">
        <v>35200</v>
      </c>
      <c r="LX52" s="38">
        <v>668000</v>
      </c>
      <c r="LY52" s="38"/>
      <c r="LZ52" s="39"/>
      <c r="MA52" s="38">
        <v>703200</v>
      </c>
      <c r="MB52" s="38">
        <v>668000</v>
      </c>
      <c r="MC52" s="38"/>
      <c r="MD52" s="38">
        <v>35200</v>
      </c>
      <c r="ME52" s="38">
        <v>5.0056900000000004</v>
      </c>
      <c r="MF52" s="38"/>
      <c r="MG52" s="38"/>
      <c r="MH52" s="88">
        <v>668000</v>
      </c>
      <c r="MI52" s="30"/>
      <c r="MJ52" s="39">
        <v>668000</v>
      </c>
      <c r="MK52" s="88">
        <v>668000</v>
      </c>
      <c r="ML52" s="38"/>
      <c r="MM52" s="38">
        <v>6338300</v>
      </c>
      <c r="MN52" s="38">
        <v>5064300</v>
      </c>
      <c r="MO52" s="38">
        <v>1274000</v>
      </c>
      <c r="MP52" s="38">
        <v>5064300</v>
      </c>
      <c r="MQ52" s="38"/>
      <c r="MR52" s="39"/>
      <c r="MS52" s="38">
        <v>6338300</v>
      </c>
      <c r="MT52" s="38">
        <v>5064300</v>
      </c>
      <c r="MU52" s="38"/>
      <c r="MV52" s="38">
        <v>1274000</v>
      </c>
      <c r="MW52" s="38">
        <v>20.10003</v>
      </c>
      <c r="MX52" s="38"/>
      <c r="MY52" s="38"/>
      <c r="MZ52" s="88">
        <v>5064300</v>
      </c>
      <c r="NA52" s="30"/>
      <c r="NB52" s="39">
        <v>5064300</v>
      </c>
      <c r="NC52" s="88">
        <v>5064300</v>
      </c>
      <c r="ND52" s="38"/>
      <c r="NE52" s="38"/>
      <c r="NF52" s="38"/>
      <c r="NG52" s="38"/>
      <c r="NH52" s="38"/>
      <c r="NI52" s="38"/>
      <c r="NJ52" s="39"/>
      <c r="NK52" s="38"/>
      <c r="NL52" s="38"/>
      <c r="NM52" s="38"/>
      <c r="NN52" s="38"/>
      <c r="NO52" s="38"/>
      <c r="NP52" s="38"/>
      <c r="NQ52" s="38"/>
      <c r="NR52" s="88"/>
      <c r="NS52" s="30"/>
      <c r="NT52" s="39"/>
      <c r="NU52" s="88"/>
      <c r="NV52" s="38"/>
      <c r="NW52" s="38"/>
      <c r="NX52" s="38"/>
      <c r="NY52" s="38"/>
      <c r="NZ52" s="38"/>
      <c r="OA52" s="38"/>
      <c r="OB52" s="39"/>
      <c r="OC52" s="38"/>
      <c r="OD52" s="38"/>
      <c r="OE52" s="38"/>
      <c r="OF52" s="38"/>
      <c r="OG52" s="38"/>
      <c r="OH52" s="38"/>
      <c r="OI52" s="38"/>
      <c r="OJ52" s="88"/>
      <c r="OK52" s="30"/>
      <c r="OL52" s="39"/>
      <c r="OM52" s="88"/>
      <c r="ON52" s="38"/>
      <c r="OO52" s="38">
        <v>3533800</v>
      </c>
      <c r="OP52" s="38">
        <v>2823500</v>
      </c>
      <c r="OQ52" s="38">
        <v>710300</v>
      </c>
      <c r="OR52" s="38">
        <v>1427228</v>
      </c>
      <c r="OS52" s="38"/>
      <c r="OT52" s="39"/>
      <c r="OU52" s="38">
        <v>1787508</v>
      </c>
      <c r="OV52" s="38">
        <v>1427228</v>
      </c>
      <c r="OW52" s="38"/>
      <c r="OX52" s="38">
        <v>360280</v>
      </c>
      <c r="OY52" s="38">
        <v>20.155429999999999</v>
      </c>
      <c r="OZ52" s="38"/>
      <c r="PA52" s="38"/>
      <c r="PB52" s="88">
        <v>1427228</v>
      </c>
      <c r="PC52" s="30"/>
      <c r="PD52" s="39">
        <v>2823500</v>
      </c>
      <c r="PE52" s="88">
        <v>2823500</v>
      </c>
      <c r="PF52" s="38"/>
      <c r="PG52" s="38"/>
      <c r="PH52" s="38"/>
      <c r="PI52" s="38"/>
      <c r="PJ52" s="38"/>
      <c r="PK52" s="38"/>
      <c r="PL52" s="39"/>
      <c r="PM52" s="38"/>
      <c r="PN52" s="38"/>
      <c r="PO52" s="38"/>
      <c r="PP52" s="38"/>
      <c r="PQ52" s="38"/>
      <c r="PR52" s="38"/>
      <c r="PS52" s="38"/>
      <c r="PT52" s="88"/>
      <c r="PU52" s="30"/>
      <c r="PV52" s="39"/>
      <c r="PW52" s="88"/>
      <c r="PX52" s="38"/>
      <c r="PY52" s="38"/>
      <c r="PZ52" s="38"/>
      <c r="QA52" s="38"/>
      <c r="QB52" s="38"/>
      <c r="QC52" s="38"/>
      <c r="QD52" s="39"/>
      <c r="QE52" s="38"/>
      <c r="QF52" s="38"/>
      <c r="QG52" s="38"/>
      <c r="QH52" s="38"/>
      <c r="QI52" s="38"/>
      <c r="QJ52" s="38"/>
      <c r="QK52" s="38"/>
      <c r="QL52" s="88"/>
      <c r="QM52" s="30"/>
      <c r="QN52" s="39"/>
      <c r="QO52" s="88"/>
      <c r="QP52" s="38"/>
      <c r="QQ52" s="38">
        <v>20878400</v>
      </c>
      <c r="QR52" s="38">
        <v>16681800</v>
      </c>
      <c r="QS52" s="38">
        <v>4196600</v>
      </c>
      <c r="QT52" s="38">
        <v>16681800</v>
      </c>
      <c r="QU52" s="38"/>
      <c r="QV52" s="39"/>
      <c r="QW52" s="38">
        <v>20878400</v>
      </c>
      <c r="QX52" s="38">
        <v>16681800</v>
      </c>
      <c r="QY52" s="38"/>
      <c r="QZ52" s="38">
        <v>4196600</v>
      </c>
      <c r="RA52" s="38">
        <v>20.100200000000001</v>
      </c>
      <c r="RB52" s="38"/>
      <c r="RC52" s="38"/>
      <c r="RD52" s="88">
        <v>16681800</v>
      </c>
      <c r="RE52" s="30"/>
      <c r="RF52" s="39">
        <v>16681800</v>
      </c>
      <c r="RG52" s="88">
        <v>16681800</v>
      </c>
      <c r="RH52" s="38"/>
      <c r="RI52" s="38">
        <v>473200</v>
      </c>
      <c r="RJ52" s="38">
        <v>449500</v>
      </c>
      <c r="RK52" s="38">
        <v>23700</v>
      </c>
      <c r="RL52" s="38">
        <v>449462.19</v>
      </c>
      <c r="RM52" s="38"/>
      <c r="RN52" s="39"/>
      <c r="RO52" s="38">
        <v>473118.09</v>
      </c>
      <c r="RP52" s="38">
        <v>449462.19</v>
      </c>
      <c r="RQ52" s="38"/>
      <c r="RR52" s="38">
        <v>23655.9</v>
      </c>
      <c r="RS52" s="38">
        <v>5</v>
      </c>
      <c r="RT52" s="38"/>
      <c r="RU52" s="38"/>
      <c r="RV52" s="88">
        <v>449462.19</v>
      </c>
      <c r="RW52" s="30"/>
      <c r="RX52" s="39">
        <v>449500</v>
      </c>
      <c r="RY52" s="88">
        <v>449500</v>
      </c>
      <c r="RZ52" s="38"/>
      <c r="SA52" s="38"/>
      <c r="SB52" s="38"/>
      <c r="SC52" s="38"/>
      <c r="SD52" s="38"/>
      <c r="SE52" s="38"/>
      <c r="SF52" s="39"/>
      <c r="SG52" s="38"/>
      <c r="SH52" s="38"/>
      <c r="SI52" s="38"/>
      <c r="SJ52" s="38"/>
      <c r="SK52" s="38"/>
      <c r="SL52" s="38"/>
      <c r="SM52" s="38"/>
      <c r="SN52" s="88"/>
      <c r="SO52" s="30"/>
      <c r="SP52" s="39">
        <v>0</v>
      </c>
      <c r="SQ52" s="88"/>
      <c r="SR52" s="38"/>
      <c r="SS52" s="38"/>
      <c r="ST52" s="38"/>
      <c r="SU52" s="38"/>
      <c r="SV52" s="38"/>
      <c r="SW52" s="38"/>
      <c r="SX52" s="39"/>
      <c r="SY52" s="38"/>
      <c r="SZ52" s="38"/>
      <c r="TA52" s="38"/>
      <c r="TB52" s="38"/>
      <c r="TC52" s="38"/>
      <c r="TD52" s="38"/>
      <c r="TE52" s="38"/>
      <c r="TF52" s="88"/>
      <c r="TG52" s="30"/>
      <c r="TH52" s="39"/>
      <c r="TI52" s="88"/>
      <c r="TJ52" s="38"/>
      <c r="TK52" s="38"/>
      <c r="TL52" s="38"/>
      <c r="TM52" s="38"/>
      <c r="TN52" s="38"/>
      <c r="TO52" s="38"/>
      <c r="TP52" s="39"/>
      <c r="TQ52" s="38"/>
      <c r="TR52" s="38"/>
      <c r="TS52" s="38"/>
      <c r="TT52" s="38"/>
      <c r="TU52" s="38"/>
      <c r="TV52" s="38"/>
      <c r="TW52" s="38"/>
      <c r="TX52" s="88"/>
      <c r="TY52" s="30"/>
      <c r="TZ52" s="39"/>
      <c r="UA52" s="88"/>
      <c r="UB52" s="38"/>
      <c r="UC52" s="38"/>
      <c r="UD52" s="38"/>
      <c r="UE52" s="38"/>
      <c r="UF52" s="38"/>
      <c r="UG52" s="38"/>
      <c r="UH52" s="39"/>
      <c r="UI52" s="38"/>
      <c r="UJ52" s="38"/>
      <c r="UK52" s="38"/>
      <c r="UL52" s="38"/>
      <c r="UM52" s="38"/>
      <c r="UN52" s="38"/>
      <c r="UO52" s="38"/>
      <c r="UP52" s="88"/>
      <c r="UQ52" s="30"/>
      <c r="UR52" s="39"/>
      <c r="US52" s="88"/>
      <c r="UT52" s="38"/>
      <c r="UU52" s="38"/>
      <c r="UV52" s="38"/>
      <c r="UW52" s="38"/>
      <c r="UX52" s="38"/>
      <c r="UY52" s="38"/>
      <c r="UZ52" s="39"/>
      <c r="VA52" s="38"/>
      <c r="VB52" s="38"/>
      <c r="VC52" s="38"/>
      <c r="VD52" s="38"/>
      <c r="VE52" s="38"/>
      <c r="VF52" s="38"/>
      <c r="VG52" s="38"/>
      <c r="VH52" s="88"/>
      <c r="VI52" s="30"/>
      <c r="VJ52" s="39"/>
      <c r="VK52" s="88"/>
      <c r="VL52" s="38"/>
      <c r="VM52" s="38"/>
      <c r="VN52" s="38"/>
      <c r="VO52" s="38"/>
      <c r="VP52" s="38"/>
      <c r="VQ52" s="38"/>
      <c r="VR52" s="39"/>
      <c r="VS52" s="38"/>
      <c r="VT52" s="38"/>
      <c r="VU52" s="38"/>
      <c r="VV52" s="38"/>
      <c r="VW52" s="38"/>
      <c r="VX52" s="38"/>
      <c r="VY52" s="38"/>
      <c r="VZ52" s="88"/>
      <c r="WA52" s="30"/>
      <c r="WB52" s="39"/>
      <c r="WC52" s="88"/>
      <c r="WD52" s="38"/>
      <c r="WE52" s="38"/>
      <c r="WF52" s="38"/>
      <c r="WG52" s="38"/>
      <c r="WH52" s="38"/>
      <c r="WI52" s="38"/>
      <c r="WJ52" s="39"/>
      <c r="WK52" s="38"/>
      <c r="WL52" s="38"/>
      <c r="WM52" s="38"/>
      <c r="WN52" s="38"/>
      <c r="WO52" s="38"/>
      <c r="WP52" s="38"/>
      <c r="WQ52" s="38"/>
      <c r="WR52" s="88"/>
      <c r="WS52" s="30"/>
      <c r="WT52" s="39"/>
      <c r="WU52" s="88"/>
      <c r="WV52" s="38"/>
      <c r="WW52" s="38"/>
      <c r="WX52" s="38"/>
      <c r="WY52" s="38"/>
      <c r="WZ52" s="38"/>
      <c r="XA52" s="38"/>
      <c r="XB52" s="39"/>
      <c r="XC52" s="38"/>
      <c r="XD52" s="38"/>
      <c r="XE52" s="38"/>
      <c r="XF52" s="38"/>
      <c r="XG52" s="38"/>
      <c r="XH52" s="38"/>
      <c r="XI52" s="38"/>
      <c r="XJ52" s="88"/>
      <c r="XK52" s="30"/>
      <c r="XL52" s="39"/>
      <c r="XM52" s="88"/>
      <c r="XN52" s="38"/>
      <c r="XO52" s="38"/>
      <c r="XP52" s="38"/>
      <c r="XQ52" s="38"/>
      <c r="XR52" s="38"/>
      <c r="XS52" s="38"/>
      <c r="XT52" s="39"/>
      <c r="XU52" s="38"/>
      <c r="XV52" s="38"/>
      <c r="XW52" s="38"/>
      <c r="XX52" s="38"/>
      <c r="XY52" s="38"/>
      <c r="XZ52" s="38"/>
      <c r="YA52" s="38"/>
      <c r="YB52" s="88"/>
      <c r="YC52" s="30"/>
      <c r="YD52" s="39"/>
      <c r="YE52" s="88"/>
      <c r="YF52" s="38"/>
      <c r="YG52" s="38"/>
      <c r="YH52" s="38"/>
      <c r="YI52" s="38"/>
      <c r="YJ52" s="38"/>
      <c r="YK52" s="38"/>
      <c r="YL52" s="39"/>
      <c r="YM52" s="38"/>
      <c r="YN52" s="38"/>
      <c r="YO52" s="38"/>
      <c r="YP52" s="38"/>
      <c r="YQ52" s="38"/>
      <c r="YR52" s="38"/>
      <c r="YS52" s="38"/>
      <c r="YT52" s="88"/>
      <c r="YU52" s="30"/>
      <c r="YV52" s="39"/>
      <c r="YW52" s="88"/>
      <c r="YX52" s="38"/>
      <c r="YY52" s="38">
        <v>88381000</v>
      </c>
      <c r="YZ52" s="38">
        <v>73381000</v>
      </c>
      <c r="ZA52" s="38">
        <v>15000000</v>
      </c>
      <c r="ZB52" s="38">
        <v>73381000</v>
      </c>
      <c r="ZC52" s="38"/>
      <c r="ZD52" s="39"/>
      <c r="ZE52" s="38">
        <v>88381000</v>
      </c>
      <c r="ZF52" s="38">
        <v>73381000</v>
      </c>
      <c r="ZG52" s="38"/>
      <c r="ZH52" s="38">
        <v>15000000</v>
      </c>
      <c r="ZI52" s="38">
        <v>16.971969999999999</v>
      </c>
      <c r="ZJ52" s="38"/>
      <c r="ZK52" s="38"/>
      <c r="ZL52" s="88">
        <v>73381000</v>
      </c>
      <c r="ZM52" s="30"/>
      <c r="ZN52" s="39">
        <v>73381000</v>
      </c>
      <c r="ZO52" s="88">
        <v>73381000</v>
      </c>
      <c r="ZP52" s="38"/>
      <c r="ZQ52" s="38"/>
      <c r="ZR52" s="38"/>
      <c r="ZS52" s="38"/>
      <c r="ZT52" s="38"/>
      <c r="ZU52" s="38"/>
      <c r="ZV52" s="39"/>
      <c r="ZW52" s="38"/>
      <c r="ZX52" s="38"/>
      <c r="ZY52" s="38"/>
      <c r="ZZ52" s="38"/>
      <c r="AAA52" s="38"/>
      <c r="AAB52" s="38"/>
      <c r="AAC52" s="38"/>
      <c r="AAD52" s="88"/>
      <c r="AAE52" s="30"/>
      <c r="AAF52" s="39"/>
      <c r="AAG52" s="88"/>
      <c r="AAH52" s="38"/>
      <c r="AAI52" s="38"/>
      <c r="AAJ52" s="38"/>
      <c r="AAK52" s="38"/>
      <c r="AAL52" s="38"/>
      <c r="AAM52" s="38"/>
      <c r="AAN52" s="39"/>
      <c r="AAO52" s="38"/>
      <c r="AAP52" s="38"/>
      <c r="AAQ52" s="38"/>
      <c r="AAR52" s="38"/>
      <c r="AAS52" s="38"/>
      <c r="AAT52" s="38"/>
      <c r="AAU52" s="38"/>
      <c r="AAV52" s="88"/>
      <c r="AAW52" s="30"/>
      <c r="AAX52" s="39"/>
      <c r="AAY52" s="88"/>
      <c r="AAZ52" s="38"/>
      <c r="ABA52" s="38">
        <v>24297300</v>
      </c>
      <c r="ABB52" s="38">
        <v>14524000</v>
      </c>
      <c r="ABC52" s="38">
        <v>9773300</v>
      </c>
      <c r="ABD52" s="38">
        <v>14523997.43</v>
      </c>
      <c r="ABE52" s="38"/>
      <c r="ABF52" s="39"/>
      <c r="ABG52" s="38">
        <v>24297297.43</v>
      </c>
      <c r="ABH52" s="38">
        <v>14523997.43</v>
      </c>
      <c r="ABI52" s="38"/>
      <c r="ABJ52" s="38">
        <v>9773300</v>
      </c>
      <c r="ABK52" s="38">
        <v>40.223820000000003</v>
      </c>
      <c r="ABL52" s="38"/>
      <c r="ABM52" s="38"/>
      <c r="ABN52" s="88">
        <v>14523997.43</v>
      </c>
      <c r="ABO52" s="30"/>
      <c r="ABP52" s="39">
        <v>14524000</v>
      </c>
      <c r="ABQ52" s="88">
        <v>14524000</v>
      </c>
      <c r="ABR52" s="38"/>
      <c r="ABS52" s="38"/>
      <c r="ABT52" s="38"/>
      <c r="ABU52" s="38"/>
      <c r="ABV52" s="38"/>
      <c r="ABW52" s="38"/>
      <c r="ABX52" s="39"/>
      <c r="ABY52" s="38"/>
      <c r="ABZ52" s="38"/>
      <c r="ACA52" s="38"/>
      <c r="ACB52" s="38"/>
      <c r="ACC52" s="38"/>
      <c r="ACD52" s="38"/>
      <c r="ACE52" s="38"/>
      <c r="ACF52" s="88"/>
      <c r="ACG52" s="30"/>
      <c r="ACH52" s="39"/>
      <c r="ACI52" s="88"/>
      <c r="ACJ52" s="38"/>
      <c r="ACK52" s="38"/>
      <c r="ACL52" s="38"/>
      <c r="ACM52" s="38"/>
      <c r="ACN52" s="38"/>
      <c r="ACO52" s="38"/>
      <c r="ACP52" s="39"/>
      <c r="ACQ52" s="38"/>
      <c r="ACR52" s="38"/>
      <c r="ACS52" s="38"/>
      <c r="ACT52" s="38"/>
      <c r="ACU52" s="38"/>
      <c r="ACV52" s="38"/>
      <c r="ACW52" s="38"/>
      <c r="ACX52" s="88"/>
      <c r="ACY52" s="30"/>
      <c r="ACZ52" s="39"/>
      <c r="ADA52" s="88"/>
      <c r="ADB52" s="38"/>
      <c r="ADC52" s="38"/>
      <c r="ADD52" s="38"/>
      <c r="ADE52" s="38"/>
      <c r="ADF52" s="38"/>
      <c r="ADG52" s="38"/>
      <c r="ADH52" s="39"/>
      <c r="ADI52" s="38"/>
      <c r="ADJ52" s="38"/>
      <c r="ADK52" s="38"/>
      <c r="ADL52" s="38"/>
      <c r="ADM52" s="38"/>
      <c r="ADN52" s="38"/>
      <c r="ADO52" s="38"/>
      <c r="ADP52" s="88"/>
      <c r="ADQ52" s="30"/>
      <c r="ADR52" s="39"/>
      <c r="ADS52" s="88"/>
      <c r="ADT52" s="38"/>
      <c r="ADU52" s="38"/>
      <c r="ADV52" s="38"/>
      <c r="ADW52" s="38"/>
      <c r="ADX52" s="38"/>
      <c r="ADY52" s="38"/>
      <c r="ADZ52" s="39"/>
      <c r="AEA52" s="38"/>
      <c r="AEB52" s="38"/>
      <c r="AEC52" s="38"/>
      <c r="AED52" s="38"/>
      <c r="AEE52" s="38"/>
      <c r="AEF52" s="38"/>
      <c r="AEG52" s="38"/>
      <c r="AEH52" s="88"/>
      <c r="AEI52" s="30"/>
      <c r="AEJ52" s="39"/>
      <c r="AEK52" s="88"/>
      <c r="AEL52" s="38"/>
      <c r="AEM52" s="38"/>
      <c r="AEN52" s="38"/>
      <c r="AEO52" s="38"/>
      <c r="AEP52" s="38"/>
      <c r="AEQ52" s="38"/>
      <c r="AER52" s="39"/>
      <c r="AES52" s="38"/>
      <c r="AET52" s="38"/>
      <c r="AEU52" s="38"/>
      <c r="AEV52" s="38"/>
      <c r="AEW52" s="38"/>
      <c r="AEX52" s="38"/>
      <c r="AEY52" s="38"/>
      <c r="AEZ52" s="88"/>
      <c r="AFA52" s="30"/>
      <c r="AFB52" s="39"/>
      <c r="AFC52" s="88"/>
      <c r="AFD52" s="38"/>
      <c r="AFE52" s="38"/>
      <c r="AFF52" s="38"/>
      <c r="AFG52" s="38"/>
      <c r="AFH52" s="38"/>
      <c r="AFI52" s="38"/>
      <c r="AFJ52" s="39"/>
      <c r="AFK52" s="38"/>
      <c r="AFL52" s="38"/>
      <c r="AFM52" s="38"/>
      <c r="AFN52" s="38"/>
      <c r="AFO52" s="38"/>
      <c r="AFP52" s="38"/>
      <c r="AFQ52" s="38"/>
      <c r="AFR52" s="88"/>
      <c r="AFS52" s="30"/>
      <c r="AFT52" s="39"/>
      <c r="AFU52" s="88"/>
      <c r="AFV52" s="38"/>
      <c r="AFW52" s="38"/>
      <c r="AFX52" s="38"/>
      <c r="AFY52" s="38"/>
      <c r="AFZ52" s="38"/>
      <c r="AGA52" s="38"/>
      <c r="AGB52" s="39"/>
      <c r="AGC52" s="38"/>
      <c r="AGD52" s="38"/>
      <c r="AGE52" s="38"/>
      <c r="AGF52" s="38"/>
      <c r="AGG52" s="38"/>
      <c r="AGH52" s="38"/>
      <c r="AGI52" s="38"/>
      <c r="AGJ52" s="88"/>
      <c r="AGK52" s="30"/>
      <c r="AGL52" s="39"/>
      <c r="AGM52" s="88"/>
      <c r="AGN52" s="38"/>
      <c r="AGO52" s="38"/>
      <c r="AGP52" s="38"/>
      <c r="AGQ52" s="38"/>
      <c r="AGR52" s="38"/>
      <c r="AGS52" s="38"/>
      <c r="AGT52" s="39"/>
      <c r="AGU52" s="38"/>
      <c r="AGV52" s="38"/>
      <c r="AGW52" s="38"/>
      <c r="AGX52" s="38"/>
      <c r="AGY52" s="38"/>
      <c r="AGZ52" s="38"/>
      <c r="AHA52" s="38"/>
      <c r="AHB52" s="88"/>
      <c r="AHC52" s="30"/>
      <c r="AHD52" s="39"/>
      <c r="AHE52" s="88"/>
      <c r="AHF52" s="38"/>
      <c r="AHG52" s="38"/>
      <c r="AHH52" s="38"/>
      <c r="AHI52" s="38"/>
      <c r="AHJ52" s="38"/>
      <c r="AHK52" s="38"/>
      <c r="AHL52" s="39"/>
      <c r="AHM52" s="38"/>
      <c r="AHN52" s="38"/>
      <c r="AHO52" s="38"/>
      <c r="AHP52" s="38"/>
      <c r="AHQ52" s="38"/>
      <c r="AHR52" s="38"/>
      <c r="AHS52" s="38"/>
      <c r="AHT52" s="88"/>
      <c r="AHU52" s="30"/>
      <c r="AHV52" s="39"/>
      <c r="AHW52" s="88"/>
      <c r="AHX52" s="38"/>
      <c r="AHY52" s="38"/>
      <c r="AHZ52" s="38"/>
      <c r="AIA52" s="38"/>
      <c r="AIB52" s="38"/>
      <c r="AIC52" s="38"/>
      <c r="AID52" s="39"/>
      <c r="AIE52" s="38"/>
      <c r="AIF52" s="38"/>
      <c r="AIG52" s="38"/>
      <c r="AIH52" s="38"/>
      <c r="AII52" s="38"/>
      <c r="AIJ52" s="38"/>
      <c r="AIK52" s="38"/>
      <c r="AIL52" s="88"/>
      <c r="AIM52" s="30"/>
      <c r="AIN52" s="39"/>
      <c r="AIO52" s="88"/>
      <c r="AIP52" s="38"/>
      <c r="AIQ52" s="38"/>
      <c r="AIR52" s="38"/>
      <c r="AIS52" s="38"/>
      <c r="AIT52" s="38"/>
      <c r="AIU52" s="38"/>
      <c r="AIV52" s="39"/>
      <c r="AIW52" s="38"/>
      <c r="AIX52" s="38"/>
      <c r="AIY52" s="38"/>
      <c r="AIZ52" s="38"/>
      <c r="AJA52" s="38"/>
      <c r="AJB52" s="38"/>
      <c r="AJC52" s="38"/>
      <c r="AJD52" s="88"/>
      <c r="AJE52" s="30"/>
      <c r="AJF52" s="39"/>
      <c r="AJG52" s="88"/>
      <c r="AJH52" s="38"/>
      <c r="AJI52" s="38">
        <v>45000000</v>
      </c>
      <c r="AJJ52" s="38">
        <v>35955000</v>
      </c>
      <c r="AJK52" s="38">
        <v>9045000</v>
      </c>
      <c r="AJL52" s="38">
        <v>35955000</v>
      </c>
      <c r="AJM52" s="38">
        <v>384925.7</v>
      </c>
      <c r="AJN52" s="39"/>
      <c r="AJO52" s="38">
        <v>45000000</v>
      </c>
      <c r="AJP52" s="38">
        <v>35955000</v>
      </c>
      <c r="AJQ52" s="38"/>
      <c r="AJR52" s="38">
        <v>9045000</v>
      </c>
      <c r="AJS52" s="38">
        <v>20.100000000000001</v>
      </c>
      <c r="AJT52" s="38">
        <v>384820</v>
      </c>
      <c r="AJU52" s="38">
        <v>105.7</v>
      </c>
      <c r="AJV52" s="88">
        <v>35955000</v>
      </c>
      <c r="AJW52" s="30"/>
      <c r="AJX52" s="39">
        <v>35974000</v>
      </c>
      <c r="AJY52" s="88">
        <v>35955000</v>
      </c>
      <c r="AJZ52" s="38"/>
      <c r="AKA52" s="38">
        <v>70000000</v>
      </c>
      <c r="AKB52" s="38">
        <v>55930000</v>
      </c>
      <c r="AKC52" s="38">
        <v>14070000</v>
      </c>
      <c r="AKD52" s="38">
        <v>55930000</v>
      </c>
      <c r="AKE52" s="38">
        <v>3428.92</v>
      </c>
      <c r="AKF52" s="39"/>
      <c r="AKG52" s="38">
        <v>70000000</v>
      </c>
      <c r="AKH52" s="38">
        <v>55930000</v>
      </c>
      <c r="AKI52" s="38"/>
      <c r="AKJ52" s="38">
        <v>14070000</v>
      </c>
      <c r="AKK52" s="38">
        <v>20.100000000000001</v>
      </c>
      <c r="AKL52" s="38">
        <v>3428.92</v>
      </c>
      <c r="AKM52" s="38"/>
      <c r="AKN52" s="88">
        <v>55930000</v>
      </c>
      <c r="AKO52" s="30"/>
      <c r="AKP52" s="39">
        <v>55960000</v>
      </c>
      <c r="AKQ52" s="88">
        <v>55930000</v>
      </c>
      <c r="AKR52" s="38"/>
      <c r="AKS52" s="38">
        <v>31994000</v>
      </c>
      <c r="AKT52" s="38">
        <v>21994000</v>
      </c>
      <c r="AKU52" s="38">
        <v>10000000</v>
      </c>
      <c r="AKV52" s="38">
        <v>21994000</v>
      </c>
      <c r="AKW52" s="38"/>
      <c r="AKX52" s="39"/>
      <c r="AKY52" s="38">
        <v>31994000</v>
      </c>
      <c r="AKZ52" s="38">
        <v>21994000</v>
      </c>
      <c r="ALA52" s="38"/>
      <c r="ALB52" s="38">
        <v>10000000</v>
      </c>
      <c r="ALC52" s="38">
        <v>31.255859999999998</v>
      </c>
      <c r="ALD52" s="38"/>
      <c r="ALE52" s="38"/>
      <c r="ALF52" s="88">
        <v>21994000</v>
      </c>
      <c r="ALG52" s="30"/>
      <c r="ALH52" s="39">
        <v>21994000</v>
      </c>
      <c r="ALI52" s="88">
        <v>21994000</v>
      </c>
      <c r="ALJ52" s="38"/>
      <c r="ALK52" s="38"/>
      <c r="ALL52" s="38"/>
      <c r="ALM52" s="38"/>
      <c r="ALN52" s="38"/>
      <c r="ALO52" s="38"/>
      <c r="ALP52" s="39"/>
      <c r="ALQ52" s="38"/>
      <c r="ALR52" s="38"/>
      <c r="ALS52" s="38"/>
      <c r="ALT52" s="38"/>
      <c r="ALU52" s="38"/>
      <c r="ALV52" s="38"/>
      <c r="ALW52" s="38"/>
      <c r="ALX52" s="88"/>
      <c r="ALY52" s="30"/>
      <c r="ALZ52" s="39"/>
      <c r="AMA52" s="88"/>
      <c r="AMB52" s="38"/>
      <c r="AMC52" s="38">
        <v>25359600</v>
      </c>
      <c r="AMD52" s="38">
        <v>24091600</v>
      </c>
      <c r="AME52" s="38">
        <v>1268000</v>
      </c>
      <c r="AMF52" s="38">
        <v>24091600</v>
      </c>
      <c r="AMG52" s="38"/>
      <c r="AMH52" s="39"/>
      <c r="AMI52" s="38">
        <v>25359600</v>
      </c>
      <c r="AMJ52" s="38">
        <v>24091600</v>
      </c>
      <c r="AMK52" s="38"/>
      <c r="AML52" s="38">
        <v>1268000</v>
      </c>
      <c r="AMM52" s="38">
        <v>5.0000799999999996</v>
      </c>
      <c r="AMN52" s="38"/>
      <c r="AMO52" s="38"/>
      <c r="AMP52" s="88">
        <v>24091600</v>
      </c>
      <c r="AMQ52" s="30"/>
      <c r="AMR52" s="39">
        <v>24091600</v>
      </c>
      <c r="AMS52" s="88">
        <v>24091600</v>
      </c>
      <c r="AMT52" s="38"/>
      <c r="AMU52" s="38"/>
      <c r="AMV52" s="38"/>
      <c r="AMW52" s="38"/>
      <c r="AMX52" s="38"/>
      <c r="AMY52" s="38"/>
      <c r="AMZ52" s="39"/>
      <c r="ANA52" s="38"/>
      <c r="ANB52" s="38"/>
      <c r="ANC52" s="38"/>
      <c r="AND52" s="38"/>
      <c r="ANE52" s="38"/>
      <c r="ANF52" s="38"/>
      <c r="ANG52" s="38"/>
      <c r="ANH52" s="88"/>
      <c r="ANI52" s="30"/>
      <c r="ANJ52" s="39"/>
      <c r="ANK52" s="88"/>
    </row>
    <row r="53" spans="1:1051" x14ac:dyDescent="0.25">
      <c r="A53" s="15" t="s">
        <v>104</v>
      </c>
      <c r="B53" s="14">
        <v>39</v>
      </c>
      <c r="C53" s="17" t="s">
        <v>105</v>
      </c>
      <c r="F53" s="39"/>
      <c r="G53" s="88"/>
      <c r="H53" s="38"/>
      <c r="I53" s="38">
        <v>21684000</v>
      </c>
      <c r="J53" s="38">
        <v>20599800</v>
      </c>
      <c r="K53" s="38">
        <v>1084200</v>
      </c>
      <c r="L53" s="38">
        <v>20599800</v>
      </c>
      <c r="M53" s="38"/>
      <c r="N53" s="39"/>
      <c r="O53" s="38">
        <v>21684000</v>
      </c>
      <c r="P53" s="38">
        <v>20599800</v>
      </c>
      <c r="Q53" s="38"/>
      <c r="R53" s="38">
        <v>1084200</v>
      </c>
      <c r="S53" s="38">
        <v>5</v>
      </c>
      <c r="T53" s="38"/>
      <c r="U53" s="38"/>
      <c r="V53" s="88">
        <v>20599800</v>
      </c>
      <c r="W53" s="30"/>
      <c r="X53" s="39">
        <v>20599800</v>
      </c>
      <c r="Y53" s="88">
        <v>20599800</v>
      </c>
      <c r="Z53" s="38"/>
      <c r="AA53" s="38">
        <v>168946300</v>
      </c>
      <c r="AB53" s="38">
        <v>157313300</v>
      </c>
      <c r="AC53" s="38">
        <v>11633000</v>
      </c>
      <c r="AD53" s="38">
        <v>157313300</v>
      </c>
      <c r="AE53" s="38">
        <v>405282</v>
      </c>
      <c r="AF53" s="39"/>
      <c r="AG53" s="38">
        <v>168946300</v>
      </c>
      <c r="AH53" s="38">
        <v>157313300</v>
      </c>
      <c r="AI53" s="38"/>
      <c r="AJ53" s="38">
        <v>11633000</v>
      </c>
      <c r="AK53" s="38">
        <v>6.8856200000000003</v>
      </c>
      <c r="AL53" s="38">
        <v>405282</v>
      </c>
      <c r="AM53" s="38"/>
      <c r="AN53" s="88">
        <v>157313300</v>
      </c>
      <c r="AO53" s="30"/>
      <c r="AP53" s="39">
        <v>157313300</v>
      </c>
      <c r="AQ53" s="88">
        <v>157313300</v>
      </c>
      <c r="AR53" s="38"/>
      <c r="AS53" s="38">
        <v>217834449</v>
      </c>
      <c r="AT53" s="38">
        <v>206942600</v>
      </c>
      <c r="AU53" s="38">
        <v>10891849</v>
      </c>
      <c r="AV53" s="38">
        <v>206942600</v>
      </c>
      <c r="AW53" s="38">
        <v>382146</v>
      </c>
      <c r="AX53" s="39"/>
      <c r="AY53" s="38">
        <v>217834449</v>
      </c>
      <c r="AZ53" s="38">
        <v>206942600</v>
      </c>
      <c r="BA53" s="38"/>
      <c r="BB53" s="38">
        <v>10891849</v>
      </c>
      <c r="BC53" s="38">
        <v>5.0000600000000004</v>
      </c>
      <c r="BD53" s="38">
        <v>382146</v>
      </c>
      <c r="BE53" s="38"/>
      <c r="BF53" s="88">
        <v>206942600</v>
      </c>
      <c r="BG53" s="30"/>
      <c r="BH53" s="39">
        <v>206942600</v>
      </c>
      <c r="BI53" s="88">
        <v>206942600</v>
      </c>
      <c r="BJ53" s="38"/>
      <c r="BK53" s="38">
        <v>180651200</v>
      </c>
      <c r="BL53" s="38">
        <v>171618600</v>
      </c>
      <c r="BM53" s="38">
        <v>9032600</v>
      </c>
      <c r="BN53" s="38">
        <v>171618600</v>
      </c>
      <c r="BO53" s="38"/>
      <c r="BP53" s="39"/>
      <c r="BQ53" s="38">
        <v>180651200</v>
      </c>
      <c r="BR53" s="38">
        <v>171618600</v>
      </c>
      <c r="BS53" s="38"/>
      <c r="BT53" s="38">
        <v>9032600</v>
      </c>
      <c r="BU53" s="38">
        <v>5.0000200000000001</v>
      </c>
      <c r="BV53" s="38"/>
      <c r="BW53" s="38"/>
      <c r="BX53" s="88">
        <v>171618600</v>
      </c>
      <c r="BY53" s="30"/>
      <c r="BZ53" s="39">
        <v>171618600</v>
      </c>
      <c r="CA53" s="88">
        <v>171618600</v>
      </c>
      <c r="CB53" s="38"/>
      <c r="CC53" s="38">
        <v>6265200</v>
      </c>
      <c r="CD53" s="38">
        <v>5951200</v>
      </c>
      <c r="CE53" s="38">
        <v>314000</v>
      </c>
      <c r="CF53" s="38">
        <v>5951200</v>
      </c>
      <c r="CG53" s="38"/>
      <c r="CH53" s="39"/>
      <c r="CI53" s="38">
        <v>6265200</v>
      </c>
      <c r="CJ53" s="38">
        <v>5951200</v>
      </c>
      <c r="CK53" s="38"/>
      <c r="CL53" s="38">
        <v>314000</v>
      </c>
      <c r="CM53" s="38">
        <v>5.0118099999999997</v>
      </c>
      <c r="CN53" s="38"/>
      <c r="CO53" s="38"/>
      <c r="CP53" s="88">
        <v>5951200</v>
      </c>
      <c r="CQ53" s="30"/>
      <c r="CR53" s="39">
        <v>5951200</v>
      </c>
      <c r="CS53" s="88">
        <v>5951200</v>
      </c>
      <c r="CT53" s="38"/>
      <c r="CU53" s="38">
        <v>31037400</v>
      </c>
      <c r="CV53" s="38">
        <v>29485500</v>
      </c>
      <c r="CW53" s="38">
        <v>1551900</v>
      </c>
      <c r="CX53" s="38">
        <v>29485500</v>
      </c>
      <c r="CY53" s="38">
        <v>82630</v>
      </c>
      <c r="CZ53" s="39"/>
      <c r="DA53" s="38">
        <v>31037400</v>
      </c>
      <c r="DB53" s="38">
        <v>29485500</v>
      </c>
      <c r="DC53" s="38"/>
      <c r="DD53" s="38">
        <v>1551900</v>
      </c>
      <c r="DE53" s="38">
        <v>5.0000999999999998</v>
      </c>
      <c r="DF53" s="38">
        <v>82630</v>
      </c>
      <c r="DG53" s="38"/>
      <c r="DH53" s="88">
        <v>29485500</v>
      </c>
      <c r="DI53" s="30"/>
      <c r="DJ53" s="39">
        <v>29485500</v>
      </c>
      <c r="DK53" s="88">
        <v>29485500</v>
      </c>
      <c r="DL53" s="38"/>
      <c r="DM53" s="38">
        <v>3100844</v>
      </c>
      <c r="DN53" s="38">
        <v>2945800</v>
      </c>
      <c r="DO53" s="38">
        <v>155044</v>
      </c>
      <c r="DP53" s="38">
        <v>2945800</v>
      </c>
      <c r="DQ53" s="38"/>
      <c r="DR53" s="39"/>
      <c r="DS53" s="38">
        <v>3100844</v>
      </c>
      <c r="DT53" s="38">
        <v>2945800</v>
      </c>
      <c r="DU53" s="38"/>
      <c r="DV53" s="38">
        <v>155044</v>
      </c>
      <c r="DW53" s="38">
        <v>5.0000600000000004</v>
      </c>
      <c r="DX53" s="38"/>
      <c r="DY53" s="38"/>
      <c r="DZ53" s="88">
        <v>2945800</v>
      </c>
      <c r="EA53" s="30"/>
      <c r="EB53" s="39">
        <v>2945800</v>
      </c>
      <c r="EC53" s="88">
        <v>2945800</v>
      </c>
      <c r="ED53" s="38"/>
      <c r="EE53" s="38">
        <v>15253300</v>
      </c>
      <c r="EF53" s="38">
        <v>14490300</v>
      </c>
      <c r="EG53" s="38">
        <v>763000</v>
      </c>
      <c r="EH53" s="38">
        <v>14490300</v>
      </c>
      <c r="EI53" s="38"/>
      <c r="EJ53" s="39"/>
      <c r="EK53" s="38">
        <v>15253300</v>
      </c>
      <c r="EL53" s="38">
        <v>14490300</v>
      </c>
      <c r="EM53" s="38"/>
      <c r="EN53" s="38">
        <v>763000</v>
      </c>
      <c r="EO53" s="38">
        <v>5.0022000000000002</v>
      </c>
      <c r="EP53" s="38"/>
      <c r="EQ53" s="38"/>
      <c r="ER53" s="88">
        <v>14490300</v>
      </c>
      <c r="ES53" s="30"/>
      <c r="ET53" s="39">
        <v>14490300</v>
      </c>
      <c r="EU53" s="88">
        <v>14490300</v>
      </c>
      <c r="EV53" s="38"/>
      <c r="EW53" s="38">
        <v>37412600</v>
      </c>
      <c r="EX53" s="38">
        <v>35541900</v>
      </c>
      <c r="EY53" s="38">
        <v>1870700</v>
      </c>
      <c r="EZ53" s="38">
        <v>35541900</v>
      </c>
      <c r="FA53" s="38"/>
      <c r="FB53" s="39"/>
      <c r="FC53" s="38">
        <v>37412600</v>
      </c>
      <c r="FD53" s="38">
        <v>35541900</v>
      </c>
      <c r="FE53" s="38"/>
      <c r="FF53" s="38">
        <v>1870700</v>
      </c>
      <c r="FG53" s="38">
        <v>5.0001899999999999</v>
      </c>
      <c r="FH53" s="38"/>
      <c r="FI53" s="38"/>
      <c r="FJ53" s="88">
        <v>35541900</v>
      </c>
      <c r="FK53" s="30"/>
      <c r="FL53" s="39">
        <v>35541900</v>
      </c>
      <c r="FM53" s="88">
        <v>35541900</v>
      </c>
      <c r="FN53" s="38"/>
      <c r="FO53" s="38"/>
      <c r="FP53" s="38"/>
      <c r="FQ53" s="38"/>
      <c r="FR53" s="38"/>
      <c r="FS53" s="38"/>
      <c r="FT53" s="39"/>
      <c r="FU53" s="38"/>
      <c r="FV53" s="38"/>
      <c r="FW53" s="38"/>
      <c r="FX53" s="38"/>
      <c r="FY53" s="38"/>
      <c r="FZ53" s="38"/>
      <c r="GA53" s="38"/>
      <c r="GB53" s="88"/>
      <c r="GC53" s="30"/>
      <c r="GD53" s="39"/>
      <c r="GE53" s="88"/>
      <c r="GF53" s="38"/>
      <c r="GG53" s="38"/>
      <c r="GH53" s="38"/>
      <c r="GI53" s="38"/>
      <c r="GJ53" s="38"/>
      <c r="GK53" s="38"/>
      <c r="GL53" s="39"/>
      <c r="GM53" s="38"/>
      <c r="GN53" s="38"/>
      <c r="GO53" s="38"/>
      <c r="GP53" s="38"/>
      <c r="GQ53" s="38"/>
      <c r="GR53" s="38"/>
      <c r="GS53" s="38"/>
      <c r="GT53" s="88"/>
      <c r="GU53" s="30"/>
      <c r="GV53" s="39"/>
      <c r="GW53" s="88"/>
      <c r="GX53" s="38"/>
      <c r="GY53" s="38">
        <v>22558100</v>
      </c>
      <c r="GZ53" s="38">
        <v>20009000</v>
      </c>
      <c r="HA53" s="38">
        <v>2549100</v>
      </c>
      <c r="HB53" s="38">
        <v>20009000</v>
      </c>
      <c r="HC53" s="38"/>
      <c r="HD53" s="39"/>
      <c r="HE53" s="38">
        <v>22558100</v>
      </c>
      <c r="HF53" s="38">
        <v>20009000</v>
      </c>
      <c r="HG53" s="38"/>
      <c r="HH53" s="38">
        <v>2549100</v>
      </c>
      <c r="HI53" s="38">
        <v>11.30015</v>
      </c>
      <c r="HJ53" s="38"/>
      <c r="HK53" s="38"/>
      <c r="HL53" s="88">
        <v>20009000</v>
      </c>
      <c r="HM53" s="30"/>
      <c r="HN53" s="39">
        <v>20009000</v>
      </c>
      <c r="HO53" s="88">
        <v>20009000</v>
      </c>
      <c r="HP53" s="38"/>
      <c r="HQ53" s="38"/>
      <c r="HR53" s="38"/>
      <c r="HS53" s="38"/>
      <c r="HT53" s="38"/>
      <c r="HU53" s="38"/>
      <c r="HV53" s="39"/>
      <c r="HW53" s="38"/>
      <c r="HX53" s="38"/>
      <c r="HY53" s="38"/>
      <c r="HZ53" s="38"/>
      <c r="IA53" s="38"/>
      <c r="IB53" s="38"/>
      <c r="IC53" s="38"/>
      <c r="ID53" s="88"/>
      <c r="IE53" s="30"/>
      <c r="IF53" s="39"/>
      <c r="IG53" s="88"/>
      <c r="IH53" s="38"/>
      <c r="II53" s="38">
        <v>6263500</v>
      </c>
      <c r="IJ53" s="38">
        <v>5555700</v>
      </c>
      <c r="IK53" s="38">
        <v>707800</v>
      </c>
      <c r="IL53" s="38">
        <v>5555700</v>
      </c>
      <c r="IM53" s="38"/>
      <c r="IN53" s="39"/>
      <c r="IO53" s="38">
        <v>6263500</v>
      </c>
      <c r="IP53" s="38">
        <v>5555700</v>
      </c>
      <c r="IQ53" s="38"/>
      <c r="IR53" s="38">
        <v>707800</v>
      </c>
      <c r="IS53" s="38">
        <v>11.30039</v>
      </c>
      <c r="IT53" s="38"/>
      <c r="IU53" s="38"/>
      <c r="IV53" s="88">
        <v>5555700</v>
      </c>
      <c r="IW53" s="30"/>
      <c r="IX53" s="39">
        <v>5555700</v>
      </c>
      <c r="IY53" s="88">
        <v>5555700</v>
      </c>
      <c r="IZ53" s="38"/>
      <c r="JA53" s="38">
        <v>18072900</v>
      </c>
      <c r="JB53" s="38">
        <v>15841900</v>
      </c>
      <c r="JC53" s="38">
        <v>2231000</v>
      </c>
      <c r="JD53" s="38">
        <v>15841900</v>
      </c>
      <c r="JE53" s="38"/>
      <c r="JF53" s="39"/>
      <c r="JG53" s="38">
        <v>18072900</v>
      </c>
      <c r="JH53" s="38">
        <v>15841900</v>
      </c>
      <c r="JI53" s="38"/>
      <c r="JJ53" s="38">
        <v>2231000</v>
      </c>
      <c r="JK53" s="38">
        <v>12.34445</v>
      </c>
      <c r="JL53" s="38"/>
      <c r="JM53" s="38"/>
      <c r="JN53" s="88">
        <v>15841900</v>
      </c>
      <c r="JO53" s="30"/>
      <c r="JP53" s="39">
        <v>15841900</v>
      </c>
      <c r="JQ53" s="88">
        <v>15841900</v>
      </c>
      <c r="JR53" s="38"/>
      <c r="JS53" s="38">
        <v>66065800</v>
      </c>
      <c r="JT53" s="38">
        <v>58382100</v>
      </c>
      <c r="JU53" s="38">
        <v>7683700</v>
      </c>
      <c r="JV53" s="38">
        <v>58382100</v>
      </c>
      <c r="JW53" s="38"/>
      <c r="JX53" s="39"/>
      <c r="JY53" s="38">
        <v>66065800</v>
      </c>
      <c r="JZ53" s="38">
        <v>58382100</v>
      </c>
      <c r="KA53" s="38"/>
      <c r="KB53" s="38">
        <v>7683700</v>
      </c>
      <c r="KC53" s="38">
        <v>11.630369999999999</v>
      </c>
      <c r="KD53" s="38"/>
      <c r="KE53" s="38"/>
      <c r="KF53" s="88">
        <v>58382100</v>
      </c>
      <c r="KG53" s="30"/>
      <c r="KH53" s="39">
        <v>58382100</v>
      </c>
      <c r="KI53" s="88">
        <v>58382100</v>
      </c>
      <c r="KJ53" s="38"/>
      <c r="KK53" s="38"/>
      <c r="KL53" s="38"/>
      <c r="KM53" s="38"/>
      <c r="KN53" s="38"/>
      <c r="KO53" s="38"/>
      <c r="KP53" s="39"/>
      <c r="KQ53" s="38"/>
      <c r="KR53" s="38"/>
      <c r="KS53" s="38"/>
      <c r="KT53" s="38"/>
      <c r="KU53" s="38"/>
      <c r="KV53" s="38"/>
      <c r="KW53" s="38"/>
      <c r="KX53" s="88"/>
      <c r="KY53" s="30"/>
      <c r="KZ53" s="39"/>
      <c r="LA53" s="88"/>
      <c r="LB53" s="38"/>
      <c r="LC53" s="38">
        <v>18024600</v>
      </c>
      <c r="LD53" s="38">
        <v>15987800</v>
      </c>
      <c r="LE53" s="38">
        <v>2036800</v>
      </c>
      <c r="LF53" s="38">
        <v>15987800</v>
      </c>
      <c r="LG53" s="38">
        <v>445491</v>
      </c>
      <c r="LH53" s="39"/>
      <c r="LI53" s="38">
        <v>18024600</v>
      </c>
      <c r="LJ53" s="38">
        <v>15987800</v>
      </c>
      <c r="LK53" s="38"/>
      <c r="LL53" s="38">
        <v>2036800</v>
      </c>
      <c r="LM53" s="38">
        <v>11.30011</v>
      </c>
      <c r="LN53" s="38">
        <v>445491</v>
      </c>
      <c r="LO53" s="38"/>
      <c r="LP53" s="88">
        <v>15987800</v>
      </c>
      <c r="LQ53" s="30"/>
      <c r="LR53" s="39">
        <v>15987800</v>
      </c>
      <c r="LS53" s="88">
        <v>15987800</v>
      </c>
      <c r="LT53" s="38"/>
      <c r="LU53" s="38">
        <v>2337800</v>
      </c>
      <c r="LV53" s="38">
        <v>2220900</v>
      </c>
      <c r="LW53" s="38">
        <v>116900</v>
      </c>
      <c r="LX53" s="38">
        <v>2220900</v>
      </c>
      <c r="LY53" s="38"/>
      <c r="LZ53" s="39"/>
      <c r="MA53" s="38">
        <v>2337800</v>
      </c>
      <c r="MB53" s="38">
        <v>2220900</v>
      </c>
      <c r="MC53" s="38"/>
      <c r="MD53" s="38">
        <v>116900</v>
      </c>
      <c r="ME53" s="38">
        <v>5.0004299999999997</v>
      </c>
      <c r="MF53" s="38"/>
      <c r="MG53" s="38"/>
      <c r="MH53" s="88">
        <v>2220900</v>
      </c>
      <c r="MI53" s="30"/>
      <c r="MJ53" s="39">
        <v>2220900</v>
      </c>
      <c r="MK53" s="88">
        <v>2220900</v>
      </c>
      <c r="ML53" s="38"/>
      <c r="MM53" s="38">
        <v>55792700</v>
      </c>
      <c r="MN53" s="38">
        <v>49482800</v>
      </c>
      <c r="MO53" s="38">
        <v>6309900</v>
      </c>
      <c r="MP53" s="38">
        <v>49482800</v>
      </c>
      <c r="MQ53" s="38">
        <v>270327</v>
      </c>
      <c r="MR53" s="39"/>
      <c r="MS53" s="38">
        <v>55792700</v>
      </c>
      <c r="MT53" s="38">
        <v>49482800</v>
      </c>
      <c r="MU53" s="38"/>
      <c r="MV53" s="38">
        <v>6309900</v>
      </c>
      <c r="MW53" s="38">
        <v>11.30954</v>
      </c>
      <c r="MX53" s="38">
        <v>270327</v>
      </c>
      <c r="MY53" s="38"/>
      <c r="MZ53" s="88">
        <v>49482800</v>
      </c>
      <c r="NA53" s="30"/>
      <c r="NB53" s="39">
        <v>49482800</v>
      </c>
      <c r="NC53" s="88">
        <v>49482800</v>
      </c>
      <c r="ND53" s="38"/>
      <c r="NE53" s="38"/>
      <c r="NF53" s="38"/>
      <c r="NG53" s="38"/>
      <c r="NH53" s="38"/>
      <c r="NI53" s="38"/>
      <c r="NJ53" s="39"/>
      <c r="NK53" s="38"/>
      <c r="NL53" s="38"/>
      <c r="NM53" s="38"/>
      <c r="NN53" s="38"/>
      <c r="NO53" s="38"/>
      <c r="NP53" s="38"/>
      <c r="NQ53" s="38"/>
      <c r="NR53" s="88"/>
      <c r="NS53" s="30"/>
      <c r="NT53" s="39">
        <v>0</v>
      </c>
      <c r="NU53" s="88"/>
      <c r="NV53" s="38"/>
      <c r="NW53" s="38"/>
      <c r="NX53" s="38"/>
      <c r="NY53" s="38"/>
      <c r="NZ53" s="38"/>
      <c r="OA53" s="38"/>
      <c r="OB53" s="39"/>
      <c r="OC53" s="38"/>
      <c r="OD53" s="38"/>
      <c r="OE53" s="38"/>
      <c r="OF53" s="38"/>
      <c r="OG53" s="38"/>
      <c r="OH53" s="38"/>
      <c r="OI53" s="38"/>
      <c r="OJ53" s="88"/>
      <c r="OK53" s="30"/>
      <c r="OL53" s="39"/>
      <c r="OM53" s="88"/>
      <c r="ON53" s="38"/>
      <c r="OO53" s="38">
        <v>33740900</v>
      </c>
      <c r="OP53" s="38">
        <v>29928100</v>
      </c>
      <c r="OQ53" s="38">
        <v>3812800</v>
      </c>
      <c r="OR53" s="38">
        <v>29928100</v>
      </c>
      <c r="OS53" s="38"/>
      <c r="OT53" s="39"/>
      <c r="OU53" s="38">
        <v>33740900</v>
      </c>
      <c r="OV53" s="38">
        <v>29928100</v>
      </c>
      <c r="OW53" s="38"/>
      <c r="OX53" s="38">
        <v>3812800</v>
      </c>
      <c r="OY53" s="38">
        <v>11.300230000000001</v>
      </c>
      <c r="OZ53" s="38"/>
      <c r="PA53" s="38"/>
      <c r="PB53" s="88">
        <v>29928100</v>
      </c>
      <c r="PC53" s="30"/>
      <c r="PD53" s="39">
        <v>29928100</v>
      </c>
      <c r="PE53" s="88">
        <v>29928100</v>
      </c>
      <c r="PF53" s="38"/>
      <c r="PG53" s="38"/>
      <c r="PH53" s="38"/>
      <c r="PI53" s="38"/>
      <c r="PJ53" s="38"/>
      <c r="PK53" s="38"/>
      <c r="PL53" s="39"/>
      <c r="PM53" s="38"/>
      <c r="PN53" s="38"/>
      <c r="PO53" s="38"/>
      <c r="PP53" s="38"/>
      <c r="PQ53" s="38"/>
      <c r="PR53" s="38"/>
      <c r="PS53" s="38"/>
      <c r="PT53" s="88"/>
      <c r="PU53" s="30"/>
      <c r="PV53" s="39"/>
      <c r="PW53" s="88"/>
      <c r="PX53" s="38"/>
      <c r="PY53" s="38"/>
      <c r="PZ53" s="38"/>
      <c r="QA53" s="38"/>
      <c r="QB53" s="38"/>
      <c r="QC53" s="38"/>
      <c r="QD53" s="39"/>
      <c r="QE53" s="38"/>
      <c r="QF53" s="38"/>
      <c r="QG53" s="38"/>
      <c r="QH53" s="38"/>
      <c r="QI53" s="38"/>
      <c r="QJ53" s="38"/>
      <c r="QK53" s="38"/>
      <c r="QL53" s="88"/>
      <c r="QM53" s="30"/>
      <c r="QN53" s="39"/>
      <c r="QO53" s="88"/>
      <c r="QP53" s="38"/>
      <c r="QQ53" s="38">
        <v>913765800</v>
      </c>
      <c r="QR53" s="38">
        <v>810510200</v>
      </c>
      <c r="QS53" s="38">
        <v>103255600</v>
      </c>
      <c r="QT53" s="38">
        <v>810510200</v>
      </c>
      <c r="QU53" s="38">
        <v>1060782.98</v>
      </c>
      <c r="QV53" s="39"/>
      <c r="QW53" s="38">
        <v>913765800</v>
      </c>
      <c r="QX53" s="38">
        <v>810510200</v>
      </c>
      <c r="QY53" s="38"/>
      <c r="QZ53" s="38">
        <v>103255600</v>
      </c>
      <c r="RA53" s="38">
        <v>11.30001</v>
      </c>
      <c r="RB53" s="38">
        <v>1060782.98</v>
      </c>
      <c r="RC53" s="38"/>
      <c r="RD53" s="88">
        <v>810510200</v>
      </c>
      <c r="RE53" s="30"/>
      <c r="RF53" s="39">
        <v>810510200</v>
      </c>
      <c r="RG53" s="88">
        <v>810510200</v>
      </c>
      <c r="RH53" s="38"/>
      <c r="RI53" s="38">
        <v>28105300</v>
      </c>
      <c r="RJ53" s="38">
        <v>26700000</v>
      </c>
      <c r="RK53" s="38">
        <v>1405300</v>
      </c>
      <c r="RL53" s="38">
        <v>15423853</v>
      </c>
      <c r="RM53" s="38">
        <v>2784620</v>
      </c>
      <c r="RN53" s="39"/>
      <c r="RO53" s="38">
        <v>16235633</v>
      </c>
      <c r="RP53" s="38">
        <v>15423853</v>
      </c>
      <c r="RQ53" s="38"/>
      <c r="RR53" s="38">
        <v>811780</v>
      </c>
      <c r="RS53" s="38">
        <v>4.9999900000000004</v>
      </c>
      <c r="RT53" s="38">
        <v>2784620</v>
      </c>
      <c r="RU53" s="38"/>
      <c r="RV53" s="88">
        <v>15423853</v>
      </c>
      <c r="RW53" s="30"/>
      <c r="RX53" s="39">
        <v>26700000</v>
      </c>
      <c r="RY53" s="88">
        <v>26700000</v>
      </c>
      <c r="RZ53" s="38"/>
      <c r="SA53" s="38">
        <v>3204000</v>
      </c>
      <c r="SB53" s="38">
        <v>3043800</v>
      </c>
      <c r="SC53" s="38">
        <v>160200</v>
      </c>
      <c r="SD53" s="38">
        <v>2044541</v>
      </c>
      <c r="SE53" s="38"/>
      <c r="SF53" s="39"/>
      <c r="SG53" s="38">
        <v>2152148</v>
      </c>
      <c r="SH53" s="38">
        <v>2044541</v>
      </c>
      <c r="SI53" s="38"/>
      <c r="SJ53" s="38">
        <v>107607</v>
      </c>
      <c r="SK53" s="38">
        <v>4.9999799999999999</v>
      </c>
      <c r="SL53" s="38"/>
      <c r="SM53" s="38"/>
      <c r="SN53" s="88">
        <v>2044541</v>
      </c>
      <c r="SO53" s="30"/>
      <c r="SP53" s="39">
        <v>3043800</v>
      </c>
      <c r="SQ53" s="88">
        <v>3043800</v>
      </c>
      <c r="SR53" s="38"/>
      <c r="SS53" s="38"/>
      <c r="ST53" s="38"/>
      <c r="SU53" s="38"/>
      <c r="SV53" s="38"/>
      <c r="SW53" s="38"/>
      <c r="SX53" s="39"/>
      <c r="SY53" s="38"/>
      <c r="SZ53" s="38"/>
      <c r="TA53" s="38"/>
      <c r="TB53" s="38"/>
      <c r="TC53" s="38"/>
      <c r="TD53" s="38"/>
      <c r="TE53" s="38"/>
      <c r="TF53" s="88"/>
      <c r="TG53" s="30"/>
      <c r="TH53" s="39"/>
      <c r="TI53" s="88"/>
      <c r="TJ53" s="38"/>
      <c r="TK53" s="38"/>
      <c r="TL53" s="38"/>
      <c r="TM53" s="38"/>
      <c r="TN53" s="38"/>
      <c r="TO53" s="38">
        <v>28479</v>
      </c>
      <c r="TP53" s="39"/>
      <c r="TQ53" s="38"/>
      <c r="TR53" s="38"/>
      <c r="TS53" s="38"/>
      <c r="TT53" s="38"/>
      <c r="TU53" s="38"/>
      <c r="TV53" s="38">
        <v>28479</v>
      </c>
      <c r="TW53" s="38"/>
      <c r="TX53" s="88"/>
      <c r="TY53" s="30"/>
      <c r="TZ53" s="39"/>
      <c r="UA53" s="88"/>
      <c r="UB53" s="38"/>
      <c r="UC53" s="38"/>
      <c r="UD53" s="38"/>
      <c r="UE53" s="38"/>
      <c r="UF53" s="38"/>
      <c r="UG53" s="38"/>
      <c r="UH53" s="39"/>
      <c r="UI53" s="38"/>
      <c r="UJ53" s="38"/>
      <c r="UK53" s="38"/>
      <c r="UL53" s="38"/>
      <c r="UM53" s="38"/>
      <c r="UN53" s="38"/>
      <c r="UO53" s="38"/>
      <c r="UP53" s="88"/>
      <c r="UQ53" s="30"/>
      <c r="UR53" s="39"/>
      <c r="US53" s="88"/>
      <c r="UT53" s="38"/>
      <c r="UU53" s="38">
        <v>141630393</v>
      </c>
      <c r="UV53" s="38">
        <v>134501800</v>
      </c>
      <c r="UW53" s="38">
        <v>7128593</v>
      </c>
      <c r="UX53" s="38">
        <v>134501752</v>
      </c>
      <c r="UY53" s="38"/>
      <c r="UZ53" s="39"/>
      <c r="VA53" s="38">
        <v>141630345</v>
      </c>
      <c r="VB53" s="38">
        <v>134501752</v>
      </c>
      <c r="VC53" s="38"/>
      <c r="VD53" s="38">
        <v>7128593</v>
      </c>
      <c r="VE53" s="38">
        <v>5.0332400000000002</v>
      </c>
      <c r="VF53" s="38"/>
      <c r="VG53" s="38"/>
      <c r="VH53" s="88">
        <v>134501752</v>
      </c>
      <c r="VI53" s="30"/>
      <c r="VJ53" s="39">
        <v>134501800</v>
      </c>
      <c r="VK53" s="88">
        <v>134501800</v>
      </c>
      <c r="VL53" s="38"/>
      <c r="VM53" s="38"/>
      <c r="VN53" s="38"/>
      <c r="VO53" s="38"/>
      <c r="VP53" s="38"/>
      <c r="VQ53" s="38"/>
      <c r="VR53" s="39"/>
      <c r="VS53" s="38"/>
      <c r="VT53" s="38"/>
      <c r="VU53" s="38"/>
      <c r="VV53" s="38"/>
      <c r="VW53" s="38"/>
      <c r="VX53" s="38"/>
      <c r="VY53" s="38"/>
      <c r="VZ53" s="88"/>
      <c r="WA53" s="30"/>
      <c r="WB53" s="39"/>
      <c r="WC53" s="88"/>
      <c r="WD53" s="38"/>
      <c r="WE53" s="38"/>
      <c r="WF53" s="38"/>
      <c r="WG53" s="38"/>
      <c r="WH53" s="38"/>
      <c r="WI53" s="38"/>
      <c r="WJ53" s="39"/>
      <c r="WK53" s="38"/>
      <c r="WL53" s="38"/>
      <c r="WM53" s="38"/>
      <c r="WN53" s="38"/>
      <c r="WO53" s="38"/>
      <c r="WP53" s="38"/>
      <c r="WQ53" s="38"/>
      <c r="WR53" s="88"/>
      <c r="WS53" s="30"/>
      <c r="WT53" s="39"/>
      <c r="WU53" s="88"/>
      <c r="WV53" s="38"/>
      <c r="WW53" s="38"/>
      <c r="WX53" s="38"/>
      <c r="WY53" s="38"/>
      <c r="WZ53" s="38"/>
      <c r="XA53" s="38"/>
      <c r="XB53" s="39"/>
      <c r="XC53" s="38"/>
      <c r="XD53" s="38"/>
      <c r="XE53" s="38"/>
      <c r="XF53" s="38"/>
      <c r="XG53" s="38"/>
      <c r="XH53" s="38"/>
      <c r="XI53" s="38"/>
      <c r="XJ53" s="88"/>
      <c r="XK53" s="30"/>
      <c r="XL53" s="39"/>
      <c r="XM53" s="88"/>
      <c r="XN53" s="38"/>
      <c r="XO53" s="38"/>
      <c r="XP53" s="38"/>
      <c r="XQ53" s="38"/>
      <c r="XR53" s="38"/>
      <c r="XS53" s="38"/>
      <c r="XT53" s="39"/>
      <c r="XU53" s="38"/>
      <c r="XV53" s="38"/>
      <c r="XW53" s="38"/>
      <c r="XX53" s="38"/>
      <c r="XY53" s="38"/>
      <c r="XZ53" s="38"/>
      <c r="YA53" s="38"/>
      <c r="YB53" s="88"/>
      <c r="YC53" s="30"/>
      <c r="YD53" s="39"/>
      <c r="YE53" s="88"/>
      <c r="YF53" s="38"/>
      <c r="YG53" s="38"/>
      <c r="YH53" s="38"/>
      <c r="YI53" s="38"/>
      <c r="YJ53" s="38"/>
      <c r="YK53" s="38"/>
      <c r="YL53" s="39"/>
      <c r="YM53" s="38"/>
      <c r="YN53" s="38"/>
      <c r="YO53" s="38"/>
      <c r="YP53" s="38"/>
      <c r="YQ53" s="38"/>
      <c r="YR53" s="38"/>
      <c r="YS53" s="38"/>
      <c r="YT53" s="88"/>
      <c r="YU53" s="30"/>
      <c r="YV53" s="39"/>
      <c r="YW53" s="88"/>
      <c r="YX53" s="38"/>
      <c r="YY53" s="38">
        <v>90847000</v>
      </c>
      <c r="YZ53" s="38">
        <v>40847000</v>
      </c>
      <c r="ZA53" s="38">
        <v>50000000</v>
      </c>
      <c r="ZB53" s="38">
        <v>40847000</v>
      </c>
      <c r="ZC53" s="38"/>
      <c r="ZD53" s="39"/>
      <c r="ZE53" s="38">
        <v>90692360</v>
      </c>
      <c r="ZF53" s="38">
        <v>40847000</v>
      </c>
      <c r="ZG53" s="38"/>
      <c r="ZH53" s="38">
        <v>49845360</v>
      </c>
      <c r="ZI53" s="38">
        <v>54.960929999999998</v>
      </c>
      <c r="ZJ53" s="38"/>
      <c r="ZK53" s="38"/>
      <c r="ZL53" s="88">
        <v>40847000</v>
      </c>
      <c r="ZM53" s="30"/>
      <c r="ZN53" s="39">
        <v>40847000</v>
      </c>
      <c r="ZO53" s="88">
        <v>40847000</v>
      </c>
      <c r="ZP53" s="38"/>
      <c r="ZQ53" s="38">
        <v>107412100</v>
      </c>
      <c r="ZR53" s="38">
        <v>74793100</v>
      </c>
      <c r="ZS53" s="38">
        <v>32619000</v>
      </c>
      <c r="ZT53" s="38">
        <v>74793100</v>
      </c>
      <c r="ZU53" s="38">
        <v>4749122.49</v>
      </c>
      <c r="ZV53" s="39"/>
      <c r="ZW53" s="38">
        <v>107412100</v>
      </c>
      <c r="ZX53" s="38">
        <v>74793100</v>
      </c>
      <c r="ZY53" s="38"/>
      <c r="ZZ53" s="38">
        <v>32619000</v>
      </c>
      <c r="AAA53" s="38">
        <v>30.368089999999999</v>
      </c>
      <c r="AAB53" s="38">
        <v>4749122.49</v>
      </c>
      <c r="AAC53" s="38"/>
      <c r="AAD53" s="88">
        <v>74793100</v>
      </c>
      <c r="AAE53" s="30"/>
      <c r="AAF53" s="39">
        <v>74793100</v>
      </c>
      <c r="AAG53" s="88">
        <v>74793100</v>
      </c>
      <c r="AAH53" s="38"/>
      <c r="AAI53" s="38"/>
      <c r="AAJ53" s="38"/>
      <c r="AAK53" s="38"/>
      <c r="AAL53" s="38"/>
      <c r="AAM53" s="38">
        <v>504000</v>
      </c>
      <c r="AAN53" s="39"/>
      <c r="AAO53" s="38"/>
      <c r="AAP53" s="38"/>
      <c r="AAQ53" s="38"/>
      <c r="AAR53" s="38"/>
      <c r="AAS53" s="38"/>
      <c r="AAT53" s="38">
        <v>504000</v>
      </c>
      <c r="AAU53" s="38"/>
      <c r="AAV53" s="88"/>
      <c r="AAW53" s="30"/>
      <c r="AAX53" s="39"/>
      <c r="AAY53" s="88"/>
      <c r="AAZ53" s="38"/>
      <c r="ABA53" s="38">
        <v>22270000</v>
      </c>
      <c r="ABB53" s="38">
        <v>15270000</v>
      </c>
      <c r="ABC53" s="38">
        <v>7000000</v>
      </c>
      <c r="ABD53" s="38">
        <v>15270000</v>
      </c>
      <c r="ABE53" s="38"/>
      <c r="ABF53" s="39"/>
      <c r="ABG53" s="38">
        <v>21697882</v>
      </c>
      <c r="ABH53" s="38">
        <v>15270000</v>
      </c>
      <c r="ABI53" s="38"/>
      <c r="ABJ53" s="38">
        <v>6427882</v>
      </c>
      <c r="ABK53" s="38">
        <v>29.624469999999999</v>
      </c>
      <c r="ABL53" s="38"/>
      <c r="ABM53" s="38"/>
      <c r="ABN53" s="88">
        <v>15270000</v>
      </c>
      <c r="ABO53" s="30"/>
      <c r="ABP53" s="39">
        <v>15270000</v>
      </c>
      <c r="ABQ53" s="88">
        <v>15270000</v>
      </c>
      <c r="ABR53" s="38"/>
      <c r="ABS53" s="38"/>
      <c r="ABT53" s="38"/>
      <c r="ABU53" s="38"/>
      <c r="ABV53" s="38"/>
      <c r="ABW53" s="38"/>
      <c r="ABX53" s="39"/>
      <c r="ABY53" s="38"/>
      <c r="ABZ53" s="38"/>
      <c r="ACA53" s="38"/>
      <c r="ACB53" s="38"/>
      <c r="ACC53" s="38"/>
      <c r="ACD53" s="38"/>
      <c r="ACE53" s="38"/>
      <c r="ACF53" s="88"/>
      <c r="ACG53" s="30"/>
      <c r="ACH53" s="39"/>
      <c r="ACI53" s="88"/>
      <c r="ACJ53" s="38"/>
      <c r="ACK53" s="38">
        <v>32370000</v>
      </c>
      <c r="ACL53" s="38">
        <v>12370000</v>
      </c>
      <c r="ACM53" s="38">
        <v>20000000</v>
      </c>
      <c r="ACN53" s="38">
        <v>12370000</v>
      </c>
      <c r="ACO53" s="38"/>
      <c r="ACP53" s="39"/>
      <c r="ACQ53" s="38">
        <v>32370000</v>
      </c>
      <c r="ACR53" s="38">
        <v>12370000</v>
      </c>
      <c r="ACS53" s="38"/>
      <c r="ACT53" s="38">
        <v>20000000</v>
      </c>
      <c r="ACU53" s="38">
        <v>61.785600000000002</v>
      </c>
      <c r="ACV53" s="38"/>
      <c r="ACW53" s="38"/>
      <c r="ACX53" s="88">
        <v>12370000</v>
      </c>
      <c r="ACY53" s="30"/>
      <c r="ACZ53" s="39">
        <v>12370000</v>
      </c>
      <c r="ADA53" s="88">
        <v>12370000</v>
      </c>
      <c r="ADB53" s="38"/>
      <c r="ADC53" s="38"/>
      <c r="ADD53" s="38"/>
      <c r="ADE53" s="38"/>
      <c r="ADF53" s="38"/>
      <c r="ADG53" s="38"/>
      <c r="ADH53" s="39"/>
      <c r="ADI53" s="38"/>
      <c r="ADJ53" s="38"/>
      <c r="ADK53" s="38"/>
      <c r="ADL53" s="38"/>
      <c r="ADM53" s="38"/>
      <c r="ADN53" s="38"/>
      <c r="ADO53" s="38"/>
      <c r="ADP53" s="88"/>
      <c r="ADQ53" s="30"/>
      <c r="ADR53" s="39"/>
      <c r="ADS53" s="88"/>
      <c r="ADT53" s="38"/>
      <c r="ADU53" s="38">
        <v>7140000</v>
      </c>
      <c r="ADV53" s="38">
        <v>3840000</v>
      </c>
      <c r="ADW53" s="38">
        <v>3300000</v>
      </c>
      <c r="ADX53" s="38">
        <v>3840000</v>
      </c>
      <c r="ADY53" s="38"/>
      <c r="ADZ53" s="39"/>
      <c r="AEA53" s="38">
        <v>4840572.5199999996</v>
      </c>
      <c r="AEB53" s="38">
        <v>1880507.62</v>
      </c>
      <c r="AEC53" s="38"/>
      <c r="AED53" s="38">
        <v>2960064.9</v>
      </c>
      <c r="AEE53" s="38">
        <v>61.151130000000002</v>
      </c>
      <c r="AEF53" s="38"/>
      <c r="AEG53" s="38">
        <v>1959492.38</v>
      </c>
      <c r="AEH53" s="88">
        <v>1880507.62</v>
      </c>
      <c r="AEI53" s="30"/>
      <c r="AEJ53" s="39">
        <v>3840000</v>
      </c>
      <c r="AEK53" s="88">
        <v>3840000</v>
      </c>
      <c r="AEL53" s="38"/>
      <c r="AEM53" s="38"/>
      <c r="AEN53" s="38"/>
      <c r="AEO53" s="38"/>
      <c r="AEP53" s="38"/>
      <c r="AEQ53" s="38"/>
      <c r="AER53" s="39"/>
      <c r="AES53" s="38"/>
      <c r="AET53" s="38"/>
      <c r="AEU53" s="38"/>
      <c r="AEV53" s="38"/>
      <c r="AEW53" s="38"/>
      <c r="AEX53" s="38"/>
      <c r="AEY53" s="38"/>
      <c r="AEZ53" s="88"/>
      <c r="AFA53" s="30"/>
      <c r="AFB53" s="39"/>
      <c r="AFC53" s="88"/>
      <c r="AFD53" s="38"/>
      <c r="AFE53" s="38"/>
      <c r="AFF53" s="38"/>
      <c r="AFG53" s="38"/>
      <c r="AFH53" s="38"/>
      <c r="AFI53" s="38"/>
      <c r="AFJ53" s="39"/>
      <c r="AFK53" s="38"/>
      <c r="AFL53" s="38"/>
      <c r="AFM53" s="38"/>
      <c r="AFN53" s="38"/>
      <c r="AFO53" s="38"/>
      <c r="AFP53" s="38"/>
      <c r="AFQ53" s="38"/>
      <c r="AFR53" s="88"/>
      <c r="AFS53" s="30"/>
      <c r="AFT53" s="39"/>
      <c r="AFU53" s="88"/>
      <c r="AFV53" s="38"/>
      <c r="AFW53" s="38"/>
      <c r="AFX53" s="38"/>
      <c r="AFY53" s="38"/>
      <c r="AFZ53" s="38"/>
      <c r="AGA53" s="38"/>
      <c r="AGB53" s="39"/>
      <c r="AGC53" s="38"/>
      <c r="AGD53" s="38"/>
      <c r="AGE53" s="38"/>
      <c r="AGF53" s="38"/>
      <c r="AGG53" s="38"/>
      <c r="AGH53" s="38"/>
      <c r="AGI53" s="38"/>
      <c r="AGJ53" s="88"/>
      <c r="AGK53" s="30"/>
      <c r="AGL53" s="39"/>
      <c r="AGM53" s="88"/>
      <c r="AGN53" s="38"/>
      <c r="AGO53" s="38">
        <v>21950000</v>
      </c>
      <c r="AGP53" s="38">
        <v>12144000</v>
      </c>
      <c r="AGQ53" s="38">
        <v>9806000</v>
      </c>
      <c r="AGR53" s="38">
        <v>12144000</v>
      </c>
      <c r="AGS53" s="38"/>
      <c r="AGT53" s="39"/>
      <c r="AGU53" s="38">
        <v>21950000</v>
      </c>
      <c r="AGV53" s="38">
        <v>12144000</v>
      </c>
      <c r="AGW53" s="38"/>
      <c r="AGX53" s="38">
        <v>9806000</v>
      </c>
      <c r="AGY53" s="38">
        <v>44.674259999999997</v>
      </c>
      <c r="AGZ53" s="38"/>
      <c r="AHA53" s="38"/>
      <c r="AHB53" s="88">
        <v>12144000</v>
      </c>
      <c r="AHC53" s="30"/>
      <c r="AHD53" s="39">
        <v>12144000</v>
      </c>
      <c r="AHE53" s="88">
        <v>12144000</v>
      </c>
      <c r="AHF53" s="38"/>
      <c r="AHG53" s="38"/>
      <c r="AHH53" s="38"/>
      <c r="AHI53" s="38"/>
      <c r="AHJ53" s="38"/>
      <c r="AHK53" s="38"/>
      <c r="AHL53" s="39"/>
      <c r="AHM53" s="38"/>
      <c r="AHN53" s="38"/>
      <c r="AHO53" s="38"/>
      <c r="AHP53" s="38"/>
      <c r="AHQ53" s="38"/>
      <c r="AHR53" s="38"/>
      <c r="AHS53" s="38"/>
      <c r="AHT53" s="88"/>
      <c r="AHU53" s="30"/>
      <c r="AHV53" s="39"/>
      <c r="AHW53" s="88"/>
      <c r="AHX53" s="38"/>
      <c r="AHY53" s="38">
        <v>7823000</v>
      </c>
      <c r="AHZ53" s="38">
        <v>3823000</v>
      </c>
      <c r="AIA53" s="38">
        <v>4000000</v>
      </c>
      <c r="AIB53" s="38">
        <v>3823000</v>
      </c>
      <c r="AIC53" s="38"/>
      <c r="AID53" s="39"/>
      <c r="AIE53" s="38">
        <v>7823000</v>
      </c>
      <c r="AIF53" s="38">
        <v>3823000</v>
      </c>
      <c r="AIG53" s="38"/>
      <c r="AIH53" s="38">
        <v>4000000</v>
      </c>
      <c r="AII53" s="38">
        <v>51.131279999999997</v>
      </c>
      <c r="AIJ53" s="38"/>
      <c r="AIK53" s="38"/>
      <c r="AIL53" s="88">
        <v>3823000</v>
      </c>
      <c r="AIM53" s="30"/>
      <c r="AIN53" s="39">
        <v>3823000</v>
      </c>
      <c r="AIO53" s="88">
        <v>3823000</v>
      </c>
      <c r="AIP53" s="38"/>
      <c r="AIQ53" s="38"/>
      <c r="AIR53" s="38"/>
      <c r="AIS53" s="38"/>
      <c r="AIT53" s="38"/>
      <c r="AIU53" s="38"/>
      <c r="AIV53" s="39"/>
      <c r="AIW53" s="38"/>
      <c r="AIX53" s="38"/>
      <c r="AIY53" s="38"/>
      <c r="AIZ53" s="38"/>
      <c r="AJA53" s="38"/>
      <c r="AJB53" s="38"/>
      <c r="AJC53" s="38"/>
      <c r="AJD53" s="88"/>
      <c r="AJE53" s="30"/>
      <c r="AJF53" s="39"/>
      <c r="AJG53" s="88"/>
      <c r="AJH53" s="38"/>
      <c r="AJI53" s="38">
        <v>44336000</v>
      </c>
      <c r="AJJ53" s="38">
        <v>39326000</v>
      </c>
      <c r="AJK53" s="38">
        <v>5010000</v>
      </c>
      <c r="AJL53" s="38">
        <v>39326000</v>
      </c>
      <c r="AJM53" s="38">
        <v>35791.14</v>
      </c>
      <c r="AJN53" s="39"/>
      <c r="AJO53" s="38">
        <v>44336000</v>
      </c>
      <c r="AJP53" s="38">
        <v>39326000</v>
      </c>
      <c r="AJQ53" s="38"/>
      <c r="AJR53" s="38">
        <v>5010000</v>
      </c>
      <c r="AJS53" s="38">
        <v>11.30007</v>
      </c>
      <c r="AJT53" s="38">
        <v>35791.14</v>
      </c>
      <c r="AJU53" s="38"/>
      <c r="AJV53" s="88">
        <v>39326000</v>
      </c>
      <c r="AJW53" s="30"/>
      <c r="AJX53" s="39">
        <v>39326000</v>
      </c>
      <c r="AJY53" s="88">
        <v>39326000</v>
      </c>
      <c r="AJZ53" s="38"/>
      <c r="AKA53" s="38">
        <v>128826000</v>
      </c>
      <c r="AKB53" s="38">
        <v>88826000</v>
      </c>
      <c r="AKC53" s="38">
        <v>40000000</v>
      </c>
      <c r="AKD53" s="38">
        <v>88826000</v>
      </c>
      <c r="AKE53" s="38">
        <v>49500</v>
      </c>
      <c r="AKF53" s="39"/>
      <c r="AKG53" s="38">
        <v>128826000</v>
      </c>
      <c r="AKH53" s="38">
        <v>88826000</v>
      </c>
      <c r="AKI53" s="38"/>
      <c r="AKJ53" s="38">
        <v>40000000</v>
      </c>
      <c r="AKK53" s="38">
        <v>31.049630000000001</v>
      </c>
      <c r="AKL53" s="38">
        <v>49500</v>
      </c>
      <c r="AKM53" s="38"/>
      <c r="AKN53" s="88">
        <v>88826000</v>
      </c>
      <c r="AKO53" s="30"/>
      <c r="AKP53" s="39">
        <v>88826000</v>
      </c>
      <c r="AKQ53" s="88">
        <v>88826000</v>
      </c>
      <c r="AKR53" s="38"/>
      <c r="AKS53" s="38">
        <v>12000000</v>
      </c>
      <c r="AKT53" s="38">
        <v>7377000</v>
      </c>
      <c r="AKU53" s="38">
        <v>4623000</v>
      </c>
      <c r="AKV53" s="38">
        <v>7377000</v>
      </c>
      <c r="AKW53" s="38"/>
      <c r="AKX53" s="39"/>
      <c r="AKY53" s="38">
        <v>12000000</v>
      </c>
      <c r="AKZ53" s="38">
        <v>7377000</v>
      </c>
      <c r="ALA53" s="38"/>
      <c r="ALB53" s="38">
        <v>4623000</v>
      </c>
      <c r="ALC53" s="38">
        <v>38.524999999999999</v>
      </c>
      <c r="ALD53" s="38"/>
      <c r="ALE53" s="38"/>
      <c r="ALF53" s="88">
        <v>7377000</v>
      </c>
      <c r="ALG53" s="30"/>
      <c r="ALH53" s="39">
        <v>7377000</v>
      </c>
      <c r="ALI53" s="88">
        <v>7377000</v>
      </c>
      <c r="ALJ53" s="38"/>
      <c r="ALK53" s="38"/>
      <c r="ALL53" s="38"/>
      <c r="ALM53" s="38"/>
      <c r="ALN53" s="38"/>
      <c r="ALO53" s="38">
        <v>227657</v>
      </c>
      <c r="ALP53" s="39"/>
      <c r="ALQ53" s="38"/>
      <c r="ALR53" s="38"/>
      <c r="ALS53" s="38"/>
      <c r="ALT53" s="38"/>
      <c r="ALU53" s="38"/>
      <c r="ALV53" s="38">
        <v>227657</v>
      </c>
      <c r="ALW53" s="38"/>
      <c r="ALX53" s="88"/>
      <c r="ALY53" s="30"/>
      <c r="ALZ53" s="39"/>
      <c r="AMA53" s="88"/>
      <c r="AMB53" s="38"/>
      <c r="AMC53" s="38">
        <v>8435310</v>
      </c>
      <c r="AMD53" s="38">
        <v>7959600</v>
      </c>
      <c r="AME53" s="38">
        <v>475710</v>
      </c>
      <c r="AMF53" s="38">
        <v>7959600</v>
      </c>
      <c r="AMG53" s="38"/>
      <c r="AMH53" s="39"/>
      <c r="AMI53" s="38">
        <v>8435306</v>
      </c>
      <c r="AMJ53" s="38">
        <v>7959600</v>
      </c>
      <c r="AMK53" s="38"/>
      <c r="AML53" s="38">
        <v>475706</v>
      </c>
      <c r="AMM53" s="38">
        <v>5.6394599999999997</v>
      </c>
      <c r="AMN53" s="38"/>
      <c r="AMO53" s="38"/>
      <c r="AMP53" s="88">
        <v>7959600</v>
      </c>
      <c r="AMQ53" s="30"/>
      <c r="AMR53" s="39">
        <v>7959600</v>
      </c>
      <c r="AMS53" s="88">
        <v>7959600</v>
      </c>
      <c r="AMT53" s="38"/>
      <c r="AMU53" s="38"/>
      <c r="AMV53" s="38"/>
      <c r="AMW53" s="38"/>
      <c r="AMX53" s="38"/>
      <c r="AMY53" s="38"/>
      <c r="AMZ53" s="39"/>
      <c r="ANA53" s="38"/>
      <c r="ANB53" s="38"/>
      <c r="ANC53" s="38"/>
      <c r="AND53" s="38"/>
      <c r="ANE53" s="38"/>
      <c r="ANF53" s="38"/>
      <c r="ANG53" s="38"/>
      <c r="ANH53" s="88"/>
      <c r="ANI53" s="30"/>
      <c r="ANJ53" s="39"/>
      <c r="ANK53" s="88"/>
    </row>
    <row r="54" spans="1:1051" s="130" customFormat="1" x14ac:dyDescent="0.25">
      <c r="A54" s="143" t="s">
        <v>106</v>
      </c>
      <c r="B54" s="18">
        <v>40</v>
      </c>
      <c r="C54" s="17" t="s">
        <v>107</v>
      </c>
      <c r="F54" s="39"/>
      <c r="G54" s="88"/>
      <c r="H54" s="38"/>
      <c r="I54" s="38">
        <v>44622100</v>
      </c>
      <c r="J54" s="38">
        <v>36925000</v>
      </c>
      <c r="K54" s="38">
        <v>7697100</v>
      </c>
      <c r="L54" s="38">
        <v>36925000</v>
      </c>
      <c r="M54" s="38">
        <v>119856.11</v>
      </c>
      <c r="N54" s="39"/>
      <c r="O54" s="38">
        <v>44018458.560000002</v>
      </c>
      <c r="P54" s="38">
        <v>36925000</v>
      </c>
      <c r="Q54" s="38"/>
      <c r="R54" s="38">
        <v>7093458.5599999996</v>
      </c>
      <c r="S54" s="38">
        <v>16.114740000000001</v>
      </c>
      <c r="T54" s="38">
        <v>119856.11</v>
      </c>
      <c r="U54" s="38"/>
      <c r="V54" s="88">
        <v>36925000</v>
      </c>
      <c r="W54" s="30"/>
      <c r="X54" s="39">
        <v>36925000</v>
      </c>
      <c r="Y54" s="88">
        <v>36925000</v>
      </c>
      <c r="Z54" s="38"/>
      <c r="AA54" s="38">
        <v>343818400</v>
      </c>
      <c r="AB54" s="38">
        <v>281818400</v>
      </c>
      <c r="AC54" s="38">
        <v>62000000</v>
      </c>
      <c r="AD54" s="38">
        <v>281818400</v>
      </c>
      <c r="AE54" s="38"/>
      <c r="AF54" s="39"/>
      <c r="AG54" s="38">
        <v>336436128.56999999</v>
      </c>
      <c r="AH54" s="38">
        <v>281818400</v>
      </c>
      <c r="AI54" s="38"/>
      <c r="AJ54" s="38">
        <v>54617728.57</v>
      </c>
      <c r="AK54" s="38">
        <v>16.234200000000001</v>
      </c>
      <c r="AL54" s="38"/>
      <c r="AM54" s="38"/>
      <c r="AN54" s="88">
        <v>281818400</v>
      </c>
      <c r="AO54" s="30"/>
      <c r="AP54" s="39">
        <v>281818400</v>
      </c>
      <c r="AQ54" s="88">
        <v>281818400</v>
      </c>
      <c r="AR54" s="38"/>
      <c r="AS54" s="38">
        <v>677841600</v>
      </c>
      <c r="AT54" s="38">
        <v>458341600</v>
      </c>
      <c r="AU54" s="38">
        <v>219500000</v>
      </c>
      <c r="AV54" s="38">
        <v>458341600</v>
      </c>
      <c r="AW54" s="38"/>
      <c r="AX54" s="39"/>
      <c r="AY54" s="38">
        <v>677841600</v>
      </c>
      <c r="AZ54" s="38">
        <v>458341600</v>
      </c>
      <c r="BA54" s="38"/>
      <c r="BB54" s="38">
        <v>219500000</v>
      </c>
      <c r="BC54" s="38">
        <v>32.382199999999997</v>
      </c>
      <c r="BD54" s="38"/>
      <c r="BE54" s="38"/>
      <c r="BF54" s="88">
        <v>458341600</v>
      </c>
      <c r="BG54" s="30"/>
      <c r="BH54" s="39">
        <v>458341600</v>
      </c>
      <c r="BI54" s="88">
        <v>458341600</v>
      </c>
      <c r="BJ54" s="38"/>
      <c r="BK54" s="38">
        <v>1210448600</v>
      </c>
      <c r="BL54" s="38">
        <v>964248600</v>
      </c>
      <c r="BM54" s="38">
        <v>246200000</v>
      </c>
      <c r="BN54" s="38">
        <v>964248600</v>
      </c>
      <c r="BO54" s="38"/>
      <c r="BP54" s="39"/>
      <c r="BQ54" s="38">
        <v>1210448600</v>
      </c>
      <c r="BR54" s="38">
        <v>964248600</v>
      </c>
      <c r="BS54" s="38"/>
      <c r="BT54" s="38">
        <v>246200000</v>
      </c>
      <c r="BU54" s="38">
        <v>20.339569999999998</v>
      </c>
      <c r="BV54" s="38"/>
      <c r="BW54" s="38"/>
      <c r="BX54" s="88">
        <v>964248600</v>
      </c>
      <c r="BY54" s="30"/>
      <c r="BZ54" s="39">
        <v>964248600</v>
      </c>
      <c r="CA54" s="88">
        <v>964248600</v>
      </c>
      <c r="CB54" s="38"/>
      <c r="CC54" s="38">
        <v>1207200</v>
      </c>
      <c r="CD54" s="38">
        <v>865200</v>
      </c>
      <c r="CE54" s="38">
        <v>342000</v>
      </c>
      <c r="CF54" s="38">
        <v>865126.62</v>
      </c>
      <c r="CG54" s="38"/>
      <c r="CH54" s="39"/>
      <c r="CI54" s="38">
        <v>1207126.6200000001</v>
      </c>
      <c r="CJ54" s="38">
        <v>865126.62</v>
      </c>
      <c r="CK54" s="38"/>
      <c r="CL54" s="38">
        <v>342000</v>
      </c>
      <c r="CM54" s="38">
        <v>28.33174</v>
      </c>
      <c r="CN54" s="38"/>
      <c r="CO54" s="38"/>
      <c r="CP54" s="88">
        <v>865126.62</v>
      </c>
      <c r="CQ54" s="30"/>
      <c r="CR54" s="39">
        <v>865200</v>
      </c>
      <c r="CS54" s="88">
        <v>865200</v>
      </c>
      <c r="CT54" s="38"/>
      <c r="CU54" s="38">
        <v>64920800</v>
      </c>
      <c r="CV54" s="38">
        <v>47920800</v>
      </c>
      <c r="CW54" s="38">
        <v>17000000</v>
      </c>
      <c r="CX54" s="38">
        <v>47920800</v>
      </c>
      <c r="CY54" s="38">
        <v>649973.85</v>
      </c>
      <c r="CZ54" s="39"/>
      <c r="DA54" s="38">
        <v>61812210.07</v>
      </c>
      <c r="DB54" s="38">
        <v>47920800</v>
      </c>
      <c r="DC54" s="38"/>
      <c r="DD54" s="38">
        <v>13891410.07</v>
      </c>
      <c r="DE54" s="38">
        <v>22.473569999999999</v>
      </c>
      <c r="DF54" s="38">
        <v>649973.85</v>
      </c>
      <c r="DG54" s="38"/>
      <c r="DH54" s="88">
        <v>47920800</v>
      </c>
      <c r="DI54" s="30"/>
      <c r="DJ54" s="39">
        <v>47920800</v>
      </c>
      <c r="DK54" s="88">
        <v>47920800</v>
      </c>
      <c r="DL54" s="38"/>
      <c r="DM54" s="38">
        <v>18243900</v>
      </c>
      <c r="DN54" s="38">
        <v>13243900</v>
      </c>
      <c r="DO54" s="38">
        <v>5000000</v>
      </c>
      <c r="DP54" s="38">
        <v>13243900</v>
      </c>
      <c r="DQ54" s="38"/>
      <c r="DR54" s="39"/>
      <c r="DS54" s="38">
        <v>18243900</v>
      </c>
      <c r="DT54" s="38">
        <v>13243900</v>
      </c>
      <c r="DU54" s="38"/>
      <c r="DV54" s="38">
        <v>5000000</v>
      </c>
      <c r="DW54" s="38">
        <v>27.406420000000001</v>
      </c>
      <c r="DX54" s="38"/>
      <c r="DY54" s="38"/>
      <c r="DZ54" s="88">
        <v>13243900</v>
      </c>
      <c r="EA54" s="30"/>
      <c r="EB54" s="39">
        <v>13243900</v>
      </c>
      <c r="EC54" s="88">
        <v>13243900</v>
      </c>
      <c r="ED54" s="38"/>
      <c r="EE54" s="38">
        <v>24173500</v>
      </c>
      <c r="EF54" s="38">
        <v>19507400</v>
      </c>
      <c r="EG54" s="38">
        <v>4666100</v>
      </c>
      <c r="EH54" s="38">
        <v>19507400</v>
      </c>
      <c r="EI54" s="38"/>
      <c r="EJ54" s="39"/>
      <c r="EK54" s="38">
        <v>24173469.77</v>
      </c>
      <c r="EL54" s="38">
        <v>19507400</v>
      </c>
      <c r="EM54" s="38"/>
      <c r="EN54" s="38">
        <v>4666069.7699999996</v>
      </c>
      <c r="EO54" s="38">
        <v>19.302440000000001</v>
      </c>
      <c r="EP54" s="38"/>
      <c r="EQ54" s="38"/>
      <c r="ER54" s="88">
        <v>19507400</v>
      </c>
      <c r="ES54" s="30"/>
      <c r="ET54" s="39">
        <v>19507400</v>
      </c>
      <c r="EU54" s="88">
        <v>19507400</v>
      </c>
      <c r="EV54" s="38"/>
      <c r="EW54" s="38">
        <v>81480700</v>
      </c>
      <c r="EX54" s="38">
        <v>63644700</v>
      </c>
      <c r="EY54" s="38">
        <v>17836000</v>
      </c>
      <c r="EZ54" s="38">
        <v>63644700</v>
      </c>
      <c r="FA54" s="38"/>
      <c r="FB54" s="39"/>
      <c r="FC54" s="38">
        <v>81480674.209999993</v>
      </c>
      <c r="FD54" s="38">
        <v>63644700</v>
      </c>
      <c r="FE54" s="38"/>
      <c r="FF54" s="38">
        <v>17835974.210000001</v>
      </c>
      <c r="FG54" s="38">
        <v>21.88982</v>
      </c>
      <c r="FH54" s="38"/>
      <c r="FI54" s="38"/>
      <c r="FJ54" s="88">
        <v>63644700</v>
      </c>
      <c r="FK54" s="30"/>
      <c r="FL54" s="39">
        <v>63644700</v>
      </c>
      <c r="FM54" s="88">
        <v>63644700</v>
      </c>
      <c r="FN54" s="38"/>
      <c r="FO54" s="38"/>
      <c r="FP54" s="38"/>
      <c r="FQ54" s="38"/>
      <c r="FR54" s="38"/>
      <c r="FS54" s="38"/>
      <c r="FT54" s="39"/>
      <c r="FU54" s="38"/>
      <c r="FV54" s="38"/>
      <c r="FW54" s="38"/>
      <c r="FX54" s="38"/>
      <c r="FY54" s="38"/>
      <c r="FZ54" s="38"/>
      <c r="GA54" s="38"/>
      <c r="GB54" s="88"/>
      <c r="GC54" s="30"/>
      <c r="GD54" s="39"/>
      <c r="GE54" s="88"/>
      <c r="GF54" s="38"/>
      <c r="GG54" s="38"/>
      <c r="GH54" s="38"/>
      <c r="GI54" s="38"/>
      <c r="GJ54" s="38"/>
      <c r="GK54" s="38"/>
      <c r="GL54" s="39"/>
      <c r="GM54" s="38"/>
      <c r="GN54" s="38"/>
      <c r="GO54" s="38"/>
      <c r="GP54" s="38"/>
      <c r="GQ54" s="38"/>
      <c r="GR54" s="38"/>
      <c r="GS54" s="38"/>
      <c r="GT54" s="88"/>
      <c r="GU54" s="30"/>
      <c r="GV54" s="39"/>
      <c r="GW54" s="88"/>
      <c r="GX54" s="38"/>
      <c r="GY54" s="38">
        <v>16751300</v>
      </c>
      <c r="GZ54" s="38">
        <v>15344100</v>
      </c>
      <c r="HA54" s="38">
        <v>1407200</v>
      </c>
      <c r="HB54" s="38">
        <v>15344100</v>
      </c>
      <c r="HC54" s="38"/>
      <c r="HD54" s="39"/>
      <c r="HE54" s="38">
        <v>16751200</v>
      </c>
      <c r="HF54" s="38">
        <v>15344100</v>
      </c>
      <c r="HG54" s="38"/>
      <c r="HH54" s="38">
        <v>1407100</v>
      </c>
      <c r="HI54" s="38">
        <v>8.4</v>
      </c>
      <c r="HJ54" s="38"/>
      <c r="HK54" s="38"/>
      <c r="HL54" s="88">
        <v>15344100</v>
      </c>
      <c r="HM54" s="30"/>
      <c r="HN54" s="39">
        <v>15344100</v>
      </c>
      <c r="HO54" s="88">
        <v>15344100</v>
      </c>
      <c r="HP54" s="38"/>
      <c r="HQ54" s="38"/>
      <c r="HR54" s="38"/>
      <c r="HS54" s="38"/>
      <c r="HT54" s="38"/>
      <c r="HU54" s="38"/>
      <c r="HV54" s="39"/>
      <c r="HW54" s="38"/>
      <c r="HX54" s="38"/>
      <c r="HY54" s="38"/>
      <c r="HZ54" s="38"/>
      <c r="IA54" s="38"/>
      <c r="IB54" s="38"/>
      <c r="IC54" s="38"/>
      <c r="ID54" s="88"/>
      <c r="IE54" s="30"/>
      <c r="IF54" s="39"/>
      <c r="IG54" s="88"/>
      <c r="IH54" s="38"/>
      <c r="II54" s="38">
        <v>33633200</v>
      </c>
      <c r="IJ54" s="38">
        <v>30807900</v>
      </c>
      <c r="IK54" s="38">
        <v>2825300</v>
      </c>
      <c r="IL54" s="38">
        <v>30807900</v>
      </c>
      <c r="IM54" s="38"/>
      <c r="IN54" s="39"/>
      <c r="IO54" s="38">
        <v>33633200</v>
      </c>
      <c r="IP54" s="38">
        <v>30807900</v>
      </c>
      <c r="IQ54" s="38"/>
      <c r="IR54" s="38">
        <v>2825300</v>
      </c>
      <c r="IS54" s="38">
        <v>8.4003300000000003</v>
      </c>
      <c r="IT54" s="38"/>
      <c r="IU54" s="38"/>
      <c r="IV54" s="88">
        <v>30807900</v>
      </c>
      <c r="IW54" s="30"/>
      <c r="IX54" s="39">
        <v>30807900</v>
      </c>
      <c r="IY54" s="88">
        <v>30807900</v>
      </c>
      <c r="IZ54" s="38"/>
      <c r="JA54" s="38">
        <v>25597300</v>
      </c>
      <c r="JB54" s="38">
        <v>6261600</v>
      </c>
      <c r="JC54" s="38">
        <v>19335700</v>
      </c>
      <c r="JD54" s="38">
        <v>6261600</v>
      </c>
      <c r="JE54" s="38"/>
      <c r="JF54" s="39"/>
      <c r="JG54" s="38">
        <v>25597200</v>
      </c>
      <c r="JH54" s="38">
        <v>6261600</v>
      </c>
      <c r="JI54" s="38"/>
      <c r="JJ54" s="38">
        <v>19335600</v>
      </c>
      <c r="JK54" s="38">
        <v>75.537949999999995</v>
      </c>
      <c r="JL54" s="38"/>
      <c r="JM54" s="38"/>
      <c r="JN54" s="88">
        <v>6261600</v>
      </c>
      <c r="JO54" s="30"/>
      <c r="JP54" s="39">
        <v>6261600</v>
      </c>
      <c r="JQ54" s="88">
        <v>6261600</v>
      </c>
      <c r="JR54" s="38"/>
      <c r="JS54" s="38">
        <v>169059000</v>
      </c>
      <c r="JT54" s="38">
        <v>154858000</v>
      </c>
      <c r="JU54" s="38">
        <v>14201000</v>
      </c>
      <c r="JV54" s="38">
        <v>154858000</v>
      </c>
      <c r="JW54" s="38"/>
      <c r="JX54" s="39"/>
      <c r="JY54" s="38">
        <v>169059000</v>
      </c>
      <c r="JZ54" s="38">
        <v>154858000</v>
      </c>
      <c r="KA54" s="38"/>
      <c r="KB54" s="38">
        <v>14201000</v>
      </c>
      <c r="KC54" s="38">
        <v>8.4000299999999992</v>
      </c>
      <c r="KD54" s="38"/>
      <c r="KE54" s="38"/>
      <c r="KF54" s="88">
        <v>154858000</v>
      </c>
      <c r="KG54" s="30"/>
      <c r="KH54" s="39">
        <v>154858000</v>
      </c>
      <c r="KI54" s="88">
        <v>154858000</v>
      </c>
      <c r="KJ54" s="38"/>
      <c r="KK54" s="38"/>
      <c r="KL54" s="38"/>
      <c r="KM54" s="38"/>
      <c r="KN54" s="38"/>
      <c r="KO54" s="38"/>
      <c r="KP54" s="39"/>
      <c r="KQ54" s="38"/>
      <c r="KR54" s="38"/>
      <c r="KS54" s="38"/>
      <c r="KT54" s="38"/>
      <c r="KU54" s="38"/>
      <c r="KV54" s="38"/>
      <c r="KW54" s="38"/>
      <c r="KX54" s="88"/>
      <c r="KY54" s="30"/>
      <c r="KZ54" s="39"/>
      <c r="LA54" s="88"/>
      <c r="LB54" s="38"/>
      <c r="LC54" s="38">
        <v>25921200</v>
      </c>
      <c r="LD54" s="38">
        <v>23743800</v>
      </c>
      <c r="LE54" s="38">
        <v>2177400</v>
      </c>
      <c r="LF54" s="38">
        <v>23740844.199999999</v>
      </c>
      <c r="LG54" s="38"/>
      <c r="LH54" s="39"/>
      <c r="LI54" s="38">
        <v>25917633.960000001</v>
      </c>
      <c r="LJ54" s="38">
        <v>23740844.199999999</v>
      </c>
      <c r="LK54" s="38"/>
      <c r="LL54" s="38">
        <v>2176789.7599999998</v>
      </c>
      <c r="LM54" s="38">
        <v>8.3988800000000001</v>
      </c>
      <c r="LN54" s="38"/>
      <c r="LO54" s="38"/>
      <c r="LP54" s="88">
        <v>23740844.199999999</v>
      </c>
      <c r="LQ54" s="30"/>
      <c r="LR54" s="39">
        <v>23743800</v>
      </c>
      <c r="LS54" s="88">
        <v>23743800</v>
      </c>
      <c r="LT54" s="38"/>
      <c r="LU54" s="38">
        <v>6242800</v>
      </c>
      <c r="LV54" s="38">
        <v>5930600</v>
      </c>
      <c r="LW54" s="38">
        <v>312200</v>
      </c>
      <c r="LX54" s="38">
        <v>5930600</v>
      </c>
      <c r="LY54" s="38"/>
      <c r="LZ54" s="39"/>
      <c r="MA54" s="38">
        <v>6242800</v>
      </c>
      <c r="MB54" s="38">
        <v>5930600</v>
      </c>
      <c r="MC54" s="38"/>
      <c r="MD54" s="38">
        <v>312200</v>
      </c>
      <c r="ME54" s="38">
        <v>5.0009600000000001</v>
      </c>
      <c r="MF54" s="38"/>
      <c r="MG54" s="38"/>
      <c r="MH54" s="88">
        <v>5930600</v>
      </c>
      <c r="MI54" s="30"/>
      <c r="MJ54" s="39">
        <v>5930600</v>
      </c>
      <c r="MK54" s="88">
        <v>5930600</v>
      </c>
      <c r="ML54" s="38"/>
      <c r="MM54" s="38">
        <v>103173100</v>
      </c>
      <c r="MN54" s="38">
        <v>94506500</v>
      </c>
      <c r="MO54" s="38">
        <v>8666600</v>
      </c>
      <c r="MP54" s="38">
        <v>94506430</v>
      </c>
      <c r="MQ54" s="38"/>
      <c r="MR54" s="39"/>
      <c r="MS54" s="38">
        <v>103172998.04000001</v>
      </c>
      <c r="MT54" s="38">
        <v>94506430</v>
      </c>
      <c r="MU54" s="38"/>
      <c r="MV54" s="38">
        <v>8666568.0399999991</v>
      </c>
      <c r="MW54" s="38">
        <v>8.4000400000000006</v>
      </c>
      <c r="MX54" s="38"/>
      <c r="MY54" s="38"/>
      <c r="MZ54" s="88">
        <v>94506430</v>
      </c>
      <c r="NA54" s="30"/>
      <c r="NB54" s="39">
        <v>94506500</v>
      </c>
      <c r="NC54" s="88">
        <v>94506500</v>
      </c>
      <c r="ND54" s="38"/>
      <c r="NE54" s="38">
        <v>22488200</v>
      </c>
      <c r="NF54" s="38">
        <v>20599100</v>
      </c>
      <c r="NG54" s="38">
        <v>1889100</v>
      </c>
      <c r="NH54" s="38">
        <v>20599100</v>
      </c>
      <c r="NI54" s="38"/>
      <c r="NJ54" s="39"/>
      <c r="NK54" s="38">
        <v>22488200</v>
      </c>
      <c r="NL54" s="38">
        <v>20599100</v>
      </c>
      <c r="NM54" s="38"/>
      <c r="NN54" s="38">
        <v>1889100</v>
      </c>
      <c r="NO54" s="38">
        <v>8.4004100000000008</v>
      </c>
      <c r="NP54" s="38"/>
      <c r="NQ54" s="38"/>
      <c r="NR54" s="88">
        <v>20599100</v>
      </c>
      <c r="NS54" s="30"/>
      <c r="NT54" s="39">
        <v>20599100</v>
      </c>
      <c r="NU54" s="88">
        <v>20599100</v>
      </c>
      <c r="NV54" s="38"/>
      <c r="NW54" s="38">
        <v>3820200</v>
      </c>
      <c r="NX54" s="38">
        <v>3499300</v>
      </c>
      <c r="NY54" s="38">
        <v>320900</v>
      </c>
      <c r="NZ54" s="38">
        <v>3499300</v>
      </c>
      <c r="OA54" s="38"/>
      <c r="OB54" s="39"/>
      <c r="OC54" s="38">
        <v>3820200</v>
      </c>
      <c r="OD54" s="38">
        <v>3499300</v>
      </c>
      <c r="OE54" s="38"/>
      <c r="OF54" s="38">
        <v>320900</v>
      </c>
      <c r="OG54" s="38">
        <v>8.4000800000000009</v>
      </c>
      <c r="OH54" s="38"/>
      <c r="OI54" s="38"/>
      <c r="OJ54" s="88">
        <v>3499300</v>
      </c>
      <c r="OK54" s="30"/>
      <c r="OL54" s="39">
        <v>3499300</v>
      </c>
      <c r="OM54" s="88">
        <v>3499300</v>
      </c>
      <c r="ON54" s="38"/>
      <c r="OO54" s="38">
        <v>31332500</v>
      </c>
      <c r="OP54" s="38">
        <v>27688200</v>
      </c>
      <c r="OQ54" s="38">
        <v>3644300</v>
      </c>
      <c r="OR54" s="38">
        <v>27688200</v>
      </c>
      <c r="OS54" s="38"/>
      <c r="OT54" s="39"/>
      <c r="OU54" s="38">
        <v>31332500</v>
      </c>
      <c r="OV54" s="38">
        <v>27688200</v>
      </c>
      <c r="OW54" s="38"/>
      <c r="OX54" s="38">
        <v>3644300</v>
      </c>
      <c r="OY54" s="38">
        <v>11.63105</v>
      </c>
      <c r="OZ54" s="38"/>
      <c r="PA54" s="38"/>
      <c r="PB54" s="88">
        <v>27688200</v>
      </c>
      <c r="PC54" s="30"/>
      <c r="PD54" s="39">
        <v>27688200</v>
      </c>
      <c r="PE54" s="88">
        <v>27688200</v>
      </c>
      <c r="PF54" s="38"/>
      <c r="PG54" s="38"/>
      <c r="PH54" s="38"/>
      <c r="PI54" s="38"/>
      <c r="PJ54" s="38"/>
      <c r="PK54" s="38"/>
      <c r="PL54" s="39"/>
      <c r="PM54" s="38"/>
      <c r="PN54" s="38"/>
      <c r="PO54" s="38"/>
      <c r="PP54" s="38"/>
      <c r="PQ54" s="38"/>
      <c r="PR54" s="38"/>
      <c r="PS54" s="38"/>
      <c r="PT54" s="88"/>
      <c r="PU54" s="30"/>
      <c r="PV54" s="39"/>
      <c r="PW54" s="88"/>
      <c r="PX54" s="38"/>
      <c r="PY54" s="38"/>
      <c r="PZ54" s="38"/>
      <c r="QA54" s="38"/>
      <c r="QB54" s="38"/>
      <c r="QC54" s="38"/>
      <c r="QD54" s="39"/>
      <c r="QE54" s="38"/>
      <c r="QF54" s="38"/>
      <c r="QG54" s="38"/>
      <c r="QH54" s="38"/>
      <c r="QI54" s="38"/>
      <c r="QJ54" s="38"/>
      <c r="QK54" s="38"/>
      <c r="QL54" s="88"/>
      <c r="QM54" s="30"/>
      <c r="QN54" s="39"/>
      <c r="QO54" s="88"/>
      <c r="QP54" s="38"/>
      <c r="QQ54" s="38">
        <v>1524587900</v>
      </c>
      <c r="QR54" s="38">
        <v>1396522500</v>
      </c>
      <c r="QS54" s="38">
        <v>128065400</v>
      </c>
      <c r="QT54" s="38">
        <v>1396520437.1299999</v>
      </c>
      <c r="QU54" s="38"/>
      <c r="QV54" s="39"/>
      <c r="QW54" s="38">
        <v>1524583565.1100001</v>
      </c>
      <c r="QX54" s="38">
        <v>1396520437.1299999</v>
      </c>
      <c r="QY54" s="38"/>
      <c r="QZ54" s="38">
        <v>128063127.98</v>
      </c>
      <c r="RA54" s="38">
        <v>8.3998799999999996</v>
      </c>
      <c r="RB54" s="38"/>
      <c r="RC54" s="38"/>
      <c r="RD54" s="88">
        <v>1396520437.1299999</v>
      </c>
      <c r="RE54" s="30"/>
      <c r="RF54" s="39">
        <v>1396522500</v>
      </c>
      <c r="RG54" s="88">
        <v>1396522500</v>
      </c>
      <c r="RH54" s="38"/>
      <c r="RI54" s="38">
        <v>164037600</v>
      </c>
      <c r="RJ54" s="38">
        <v>155835700</v>
      </c>
      <c r="RK54" s="38">
        <v>8201900</v>
      </c>
      <c r="RL54" s="38">
        <v>117245373.45</v>
      </c>
      <c r="RM54" s="38"/>
      <c r="RN54" s="39"/>
      <c r="RO54" s="38">
        <v>123293428.47</v>
      </c>
      <c r="RP54" s="38">
        <v>117128756.72</v>
      </c>
      <c r="RQ54" s="38"/>
      <c r="RR54" s="38">
        <v>6164671.75</v>
      </c>
      <c r="RS54" s="38">
        <v>5</v>
      </c>
      <c r="RT54" s="38"/>
      <c r="RU54" s="38">
        <v>116616.73</v>
      </c>
      <c r="RV54" s="88">
        <v>117128756.72</v>
      </c>
      <c r="RW54" s="30"/>
      <c r="RX54" s="39">
        <v>155835700</v>
      </c>
      <c r="RY54" s="88">
        <v>155835700</v>
      </c>
      <c r="RZ54" s="38"/>
      <c r="SA54" s="38">
        <v>5789500</v>
      </c>
      <c r="SB54" s="38">
        <v>5500000</v>
      </c>
      <c r="SC54" s="38">
        <v>289500</v>
      </c>
      <c r="SD54" s="38">
        <v>5445420.2699999996</v>
      </c>
      <c r="SE54" s="38"/>
      <c r="SF54" s="39"/>
      <c r="SG54" s="38">
        <v>5732021.3700000001</v>
      </c>
      <c r="SH54" s="38">
        <v>5445420.2699999996</v>
      </c>
      <c r="SI54" s="38"/>
      <c r="SJ54" s="38">
        <v>286601.09999999998</v>
      </c>
      <c r="SK54" s="38">
        <v>5</v>
      </c>
      <c r="SL54" s="38"/>
      <c r="SM54" s="38"/>
      <c r="SN54" s="88">
        <v>5445420.2699999996</v>
      </c>
      <c r="SO54" s="30"/>
      <c r="SP54" s="39">
        <v>5500000</v>
      </c>
      <c r="SQ54" s="88">
        <v>5500000</v>
      </c>
      <c r="SR54" s="38"/>
      <c r="SS54" s="38">
        <v>70500000</v>
      </c>
      <c r="ST54" s="38">
        <v>56400000</v>
      </c>
      <c r="SU54" s="38">
        <v>14100000</v>
      </c>
      <c r="SV54" s="38">
        <v>56400000</v>
      </c>
      <c r="SW54" s="38"/>
      <c r="SX54" s="39"/>
      <c r="SY54" s="38">
        <v>70500000</v>
      </c>
      <c r="SZ54" s="38">
        <v>56400000</v>
      </c>
      <c r="TA54" s="38"/>
      <c r="TB54" s="38">
        <v>14100000</v>
      </c>
      <c r="TC54" s="38">
        <v>20</v>
      </c>
      <c r="TD54" s="38"/>
      <c r="TE54" s="38"/>
      <c r="TF54" s="88">
        <v>56400000</v>
      </c>
      <c r="TG54" s="30"/>
      <c r="TH54" s="39">
        <v>56400000</v>
      </c>
      <c r="TI54" s="88">
        <v>56400000</v>
      </c>
      <c r="TJ54" s="38"/>
      <c r="TK54" s="38">
        <v>38486000</v>
      </c>
      <c r="TL54" s="38">
        <v>35386000</v>
      </c>
      <c r="TM54" s="38">
        <v>3100000</v>
      </c>
      <c r="TN54" s="38">
        <v>35386000</v>
      </c>
      <c r="TO54" s="38"/>
      <c r="TP54" s="39"/>
      <c r="TQ54" s="38">
        <v>38486000</v>
      </c>
      <c r="TR54" s="38">
        <v>35386000</v>
      </c>
      <c r="TS54" s="38"/>
      <c r="TT54" s="38">
        <v>3100000</v>
      </c>
      <c r="TU54" s="38">
        <v>8.0548800000000007</v>
      </c>
      <c r="TV54" s="38"/>
      <c r="TW54" s="38"/>
      <c r="TX54" s="88">
        <v>35386000</v>
      </c>
      <c r="TY54" s="30"/>
      <c r="TZ54" s="39">
        <v>35386000</v>
      </c>
      <c r="UA54" s="88">
        <v>35386000</v>
      </c>
      <c r="UB54" s="38"/>
      <c r="UC54" s="38"/>
      <c r="UD54" s="38"/>
      <c r="UE54" s="38"/>
      <c r="UF54" s="38"/>
      <c r="UG54" s="38"/>
      <c r="UH54" s="39"/>
      <c r="UI54" s="38"/>
      <c r="UJ54" s="38"/>
      <c r="UK54" s="38"/>
      <c r="UL54" s="38"/>
      <c r="UM54" s="38"/>
      <c r="UN54" s="38"/>
      <c r="UO54" s="38"/>
      <c r="UP54" s="88"/>
      <c r="UQ54" s="30"/>
      <c r="UR54" s="39"/>
      <c r="US54" s="88"/>
      <c r="UT54" s="38"/>
      <c r="UU54" s="38"/>
      <c r="UV54" s="38"/>
      <c r="UW54" s="38"/>
      <c r="UX54" s="38"/>
      <c r="UY54" s="38"/>
      <c r="UZ54" s="39"/>
      <c r="VA54" s="38"/>
      <c r="VB54" s="38"/>
      <c r="VC54" s="38"/>
      <c r="VD54" s="38"/>
      <c r="VE54" s="38"/>
      <c r="VF54" s="38"/>
      <c r="VG54" s="38"/>
      <c r="VH54" s="88"/>
      <c r="VI54" s="30"/>
      <c r="VJ54" s="39"/>
      <c r="VK54" s="88"/>
      <c r="VL54" s="38"/>
      <c r="VM54" s="38"/>
      <c r="VN54" s="38"/>
      <c r="VO54" s="38"/>
      <c r="VP54" s="38"/>
      <c r="VQ54" s="38"/>
      <c r="VR54" s="39"/>
      <c r="VS54" s="38"/>
      <c r="VT54" s="38"/>
      <c r="VU54" s="38"/>
      <c r="VV54" s="38"/>
      <c r="VW54" s="38"/>
      <c r="VX54" s="38"/>
      <c r="VY54" s="38"/>
      <c r="VZ54" s="88"/>
      <c r="WA54" s="30"/>
      <c r="WB54" s="39"/>
      <c r="WC54" s="88"/>
      <c r="WD54" s="38"/>
      <c r="WE54" s="38"/>
      <c r="WF54" s="38"/>
      <c r="WG54" s="38"/>
      <c r="WH54" s="38"/>
      <c r="WI54" s="38"/>
      <c r="WJ54" s="39"/>
      <c r="WK54" s="38"/>
      <c r="WL54" s="38"/>
      <c r="WM54" s="38"/>
      <c r="WN54" s="38"/>
      <c r="WO54" s="38"/>
      <c r="WP54" s="38"/>
      <c r="WQ54" s="38"/>
      <c r="WR54" s="88"/>
      <c r="WS54" s="30"/>
      <c r="WT54" s="39"/>
      <c r="WU54" s="88"/>
      <c r="WV54" s="38"/>
      <c r="WW54" s="38"/>
      <c r="WX54" s="38"/>
      <c r="WY54" s="38"/>
      <c r="WZ54" s="38"/>
      <c r="XA54" s="38"/>
      <c r="XB54" s="39"/>
      <c r="XC54" s="38"/>
      <c r="XD54" s="38"/>
      <c r="XE54" s="38"/>
      <c r="XF54" s="38"/>
      <c r="XG54" s="38"/>
      <c r="XH54" s="38"/>
      <c r="XI54" s="38"/>
      <c r="XJ54" s="88"/>
      <c r="XK54" s="30"/>
      <c r="XL54" s="39"/>
      <c r="XM54" s="88"/>
      <c r="XN54" s="38"/>
      <c r="XO54" s="38"/>
      <c r="XP54" s="38"/>
      <c r="XQ54" s="38"/>
      <c r="XR54" s="38"/>
      <c r="XS54" s="38"/>
      <c r="XT54" s="39"/>
      <c r="XU54" s="38"/>
      <c r="XV54" s="38"/>
      <c r="XW54" s="38"/>
      <c r="XX54" s="38"/>
      <c r="XY54" s="38"/>
      <c r="XZ54" s="38"/>
      <c r="YA54" s="38"/>
      <c r="YB54" s="88"/>
      <c r="YC54" s="30"/>
      <c r="YD54" s="39"/>
      <c r="YE54" s="88"/>
      <c r="YF54" s="38"/>
      <c r="YG54" s="38"/>
      <c r="YH54" s="38"/>
      <c r="YI54" s="38"/>
      <c r="YJ54" s="38"/>
      <c r="YK54" s="38"/>
      <c r="YL54" s="39"/>
      <c r="YM54" s="38"/>
      <c r="YN54" s="38"/>
      <c r="YO54" s="38"/>
      <c r="YP54" s="38"/>
      <c r="YQ54" s="38"/>
      <c r="YR54" s="38"/>
      <c r="YS54" s="38"/>
      <c r="YT54" s="88"/>
      <c r="YU54" s="30"/>
      <c r="YV54" s="39"/>
      <c r="YW54" s="88"/>
      <c r="YX54" s="38"/>
      <c r="YY54" s="38">
        <v>129738000</v>
      </c>
      <c r="YZ54" s="38">
        <v>98738000</v>
      </c>
      <c r="ZA54" s="38">
        <v>31000000</v>
      </c>
      <c r="ZB54" s="38">
        <v>98737927.099999994</v>
      </c>
      <c r="ZC54" s="38"/>
      <c r="ZD54" s="39"/>
      <c r="ZE54" s="38">
        <v>129737881.09999999</v>
      </c>
      <c r="ZF54" s="38">
        <v>98737927.099999994</v>
      </c>
      <c r="ZG54" s="38"/>
      <c r="ZH54" s="38">
        <v>30999954</v>
      </c>
      <c r="ZI54" s="38">
        <v>23.894300000000001</v>
      </c>
      <c r="ZJ54" s="38"/>
      <c r="ZK54" s="38"/>
      <c r="ZL54" s="88">
        <v>98737927.099999994</v>
      </c>
      <c r="ZM54" s="30"/>
      <c r="ZN54" s="39">
        <v>98738000</v>
      </c>
      <c r="ZO54" s="88">
        <v>98738000</v>
      </c>
      <c r="ZP54" s="38"/>
      <c r="ZQ54" s="38">
        <v>345597000</v>
      </c>
      <c r="ZR54" s="38">
        <v>133706800</v>
      </c>
      <c r="ZS54" s="38">
        <v>211890200</v>
      </c>
      <c r="ZT54" s="38">
        <v>133639868</v>
      </c>
      <c r="ZU54" s="38">
        <v>2702936.15</v>
      </c>
      <c r="ZV54" s="39"/>
      <c r="ZW54" s="38">
        <v>345404285</v>
      </c>
      <c r="ZX54" s="38">
        <v>133639868</v>
      </c>
      <c r="ZY54" s="38"/>
      <c r="ZZ54" s="38">
        <v>211764417</v>
      </c>
      <c r="AAA54" s="38">
        <v>61.309150000000002</v>
      </c>
      <c r="AAB54" s="38">
        <v>2411555.15</v>
      </c>
      <c r="AAC54" s="38">
        <v>291381</v>
      </c>
      <c r="AAD54" s="88">
        <v>133639868</v>
      </c>
      <c r="AAE54" s="30"/>
      <c r="AAF54" s="39">
        <v>133706800</v>
      </c>
      <c r="AAG54" s="88">
        <v>133706800</v>
      </c>
      <c r="AAH54" s="38"/>
      <c r="AAI54" s="38"/>
      <c r="AAJ54" s="38"/>
      <c r="AAK54" s="38"/>
      <c r="AAL54" s="38"/>
      <c r="AAM54" s="38">
        <v>523466</v>
      </c>
      <c r="AAN54" s="39"/>
      <c r="AAO54" s="38"/>
      <c r="AAP54" s="38"/>
      <c r="AAQ54" s="38"/>
      <c r="AAR54" s="38"/>
      <c r="AAS54" s="38"/>
      <c r="AAT54" s="38">
        <v>523466</v>
      </c>
      <c r="AAU54" s="38"/>
      <c r="AAV54" s="88"/>
      <c r="AAW54" s="30"/>
      <c r="AAX54" s="39"/>
      <c r="AAY54" s="88"/>
      <c r="AAZ54" s="38"/>
      <c r="ABA54" s="38">
        <v>152975600</v>
      </c>
      <c r="ABB54" s="38">
        <v>28600000</v>
      </c>
      <c r="ABC54" s="38">
        <v>124375600</v>
      </c>
      <c r="ABD54" s="38">
        <v>28600000</v>
      </c>
      <c r="ABE54" s="38"/>
      <c r="ABF54" s="39"/>
      <c r="ABG54" s="38">
        <v>152975600</v>
      </c>
      <c r="ABH54" s="38">
        <v>28600000</v>
      </c>
      <c r="ABI54" s="38"/>
      <c r="ABJ54" s="38">
        <v>124375600</v>
      </c>
      <c r="ABK54" s="38">
        <v>81.304209999999998</v>
      </c>
      <c r="ABL54" s="38"/>
      <c r="ABM54" s="38"/>
      <c r="ABN54" s="88">
        <v>28600000</v>
      </c>
      <c r="ABO54" s="30"/>
      <c r="ABP54" s="39">
        <v>28600000</v>
      </c>
      <c r="ABQ54" s="88">
        <v>28600000</v>
      </c>
      <c r="ABR54" s="38"/>
      <c r="ABS54" s="38"/>
      <c r="ABT54" s="38"/>
      <c r="ABU54" s="38"/>
      <c r="ABV54" s="38"/>
      <c r="ABW54" s="38"/>
      <c r="ABX54" s="39"/>
      <c r="ABY54" s="38"/>
      <c r="ABZ54" s="38"/>
      <c r="ACA54" s="38"/>
      <c r="ACB54" s="38"/>
      <c r="ACC54" s="38"/>
      <c r="ACD54" s="38"/>
      <c r="ACE54" s="38"/>
      <c r="ACF54" s="88"/>
      <c r="ACG54" s="30"/>
      <c r="ACH54" s="39"/>
      <c r="ACI54" s="88"/>
      <c r="ACJ54" s="38"/>
      <c r="ACK54" s="38"/>
      <c r="ACL54" s="38"/>
      <c r="ACM54" s="38"/>
      <c r="ACN54" s="38"/>
      <c r="ACO54" s="38"/>
      <c r="ACP54" s="39"/>
      <c r="ACQ54" s="38"/>
      <c r="ACR54" s="38"/>
      <c r="ACS54" s="38"/>
      <c r="ACT54" s="38"/>
      <c r="ACU54" s="38"/>
      <c r="ACV54" s="38"/>
      <c r="ACW54" s="38"/>
      <c r="ACX54" s="88"/>
      <c r="ACY54" s="30"/>
      <c r="ACZ54" s="39"/>
      <c r="ADA54" s="88"/>
      <c r="ADB54" s="38"/>
      <c r="ADC54" s="38"/>
      <c r="ADD54" s="38"/>
      <c r="ADE54" s="38"/>
      <c r="ADF54" s="38"/>
      <c r="ADG54" s="38"/>
      <c r="ADH54" s="39"/>
      <c r="ADI54" s="38"/>
      <c r="ADJ54" s="38"/>
      <c r="ADK54" s="38"/>
      <c r="ADL54" s="38"/>
      <c r="ADM54" s="38"/>
      <c r="ADN54" s="38"/>
      <c r="ADO54" s="38"/>
      <c r="ADP54" s="88"/>
      <c r="ADQ54" s="30"/>
      <c r="ADR54" s="39"/>
      <c r="ADS54" s="88"/>
      <c r="ADT54" s="38"/>
      <c r="ADU54" s="38"/>
      <c r="ADV54" s="38"/>
      <c r="ADW54" s="38"/>
      <c r="ADX54" s="38"/>
      <c r="ADY54" s="38"/>
      <c r="ADZ54" s="39"/>
      <c r="AEA54" s="38"/>
      <c r="AEB54" s="38"/>
      <c r="AEC54" s="38"/>
      <c r="AED54" s="38"/>
      <c r="AEE54" s="38"/>
      <c r="AEF54" s="38"/>
      <c r="AEG54" s="38"/>
      <c r="AEH54" s="88"/>
      <c r="AEI54" s="30"/>
      <c r="AEJ54" s="39"/>
      <c r="AEK54" s="88"/>
      <c r="AEL54" s="38"/>
      <c r="AEM54" s="38"/>
      <c r="AEN54" s="38"/>
      <c r="AEO54" s="38"/>
      <c r="AEP54" s="38"/>
      <c r="AEQ54" s="38"/>
      <c r="AER54" s="39"/>
      <c r="AES54" s="38"/>
      <c r="AET54" s="38"/>
      <c r="AEU54" s="38"/>
      <c r="AEV54" s="38"/>
      <c r="AEW54" s="38"/>
      <c r="AEX54" s="38"/>
      <c r="AEY54" s="38"/>
      <c r="AEZ54" s="88"/>
      <c r="AFA54" s="30"/>
      <c r="AFB54" s="39"/>
      <c r="AFC54" s="88"/>
      <c r="AFD54" s="38"/>
      <c r="AFE54" s="38"/>
      <c r="AFF54" s="38"/>
      <c r="AFG54" s="38"/>
      <c r="AFH54" s="38"/>
      <c r="AFI54" s="38"/>
      <c r="AFJ54" s="39"/>
      <c r="AFK54" s="38"/>
      <c r="AFL54" s="38"/>
      <c r="AFM54" s="38"/>
      <c r="AFN54" s="38"/>
      <c r="AFO54" s="38"/>
      <c r="AFP54" s="38"/>
      <c r="AFQ54" s="38"/>
      <c r="AFR54" s="88"/>
      <c r="AFS54" s="30"/>
      <c r="AFT54" s="39"/>
      <c r="AFU54" s="88"/>
      <c r="AFV54" s="38"/>
      <c r="AFW54" s="38"/>
      <c r="AFX54" s="38"/>
      <c r="AFY54" s="38"/>
      <c r="AFZ54" s="38"/>
      <c r="AGA54" s="38"/>
      <c r="AGB54" s="39"/>
      <c r="AGC54" s="38"/>
      <c r="AGD54" s="38"/>
      <c r="AGE54" s="38"/>
      <c r="AGF54" s="38"/>
      <c r="AGG54" s="38"/>
      <c r="AGH54" s="38"/>
      <c r="AGI54" s="38"/>
      <c r="AGJ54" s="88"/>
      <c r="AGK54" s="30"/>
      <c r="AGL54" s="39"/>
      <c r="AGM54" s="88"/>
      <c r="AGN54" s="38"/>
      <c r="AGO54" s="38">
        <v>22444800</v>
      </c>
      <c r="AGP54" s="38">
        <v>9398000</v>
      </c>
      <c r="AGQ54" s="38">
        <v>13046800</v>
      </c>
      <c r="AGR54" s="38">
        <v>9398000</v>
      </c>
      <c r="AGS54" s="38"/>
      <c r="AGT54" s="39"/>
      <c r="AGU54" s="38">
        <v>19723396</v>
      </c>
      <c r="AGV54" s="38">
        <v>9398000</v>
      </c>
      <c r="AGW54" s="38"/>
      <c r="AGX54" s="38">
        <v>10325396</v>
      </c>
      <c r="AGY54" s="38">
        <v>52.350999999999999</v>
      </c>
      <c r="AGZ54" s="38"/>
      <c r="AHA54" s="38"/>
      <c r="AHB54" s="88">
        <v>9398000</v>
      </c>
      <c r="AHC54" s="30"/>
      <c r="AHD54" s="39">
        <v>9398000</v>
      </c>
      <c r="AHE54" s="88">
        <v>9398000</v>
      </c>
      <c r="AHF54" s="38"/>
      <c r="AHG54" s="38"/>
      <c r="AHH54" s="38"/>
      <c r="AHI54" s="38"/>
      <c r="AHJ54" s="38"/>
      <c r="AHK54" s="38"/>
      <c r="AHL54" s="39"/>
      <c r="AHM54" s="38"/>
      <c r="AHN54" s="38"/>
      <c r="AHO54" s="38"/>
      <c r="AHP54" s="38"/>
      <c r="AHQ54" s="38"/>
      <c r="AHR54" s="38"/>
      <c r="AHS54" s="38"/>
      <c r="AHT54" s="88"/>
      <c r="AHU54" s="30"/>
      <c r="AHV54" s="39"/>
      <c r="AHW54" s="88"/>
      <c r="AHX54" s="38"/>
      <c r="AHY54" s="38"/>
      <c r="AHZ54" s="38"/>
      <c r="AIA54" s="38"/>
      <c r="AIB54" s="38"/>
      <c r="AIC54" s="38"/>
      <c r="AID54" s="39"/>
      <c r="AIE54" s="38"/>
      <c r="AIF54" s="38"/>
      <c r="AIG54" s="38"/>
      <c r="AIH54" s="38"/>
      <c r="AII54" s="38"/>
      <c r="AIJ54" s="38"/>
      <c r="AIK54" s="38"/>
      <c r="AIL54" s="88"/>
      <c r="AIM54" s="30"/>
      <c r="AIN54" s="39"/>
      <c r="AIO54" s="88"/>
      <c r="AIP54" s="38"/>
      <c r="AIQ54" s="38"/>
      <c r="AIR54" s="38"/>
      <c r="AIS54" s="38"/>
      <c r="AIT54" s="38"/>
      <c r="AIU54" s="38"/>
      <c r="AIV54" s="39"/>
      <c r="AIW54" s="38"/>
      <c r="AIX54" s="38"/>
      <c r="AIY54" s="38"/>
      <c r="AIZ54" s="38"/>
      <c r="AJA54" s="38"/>
      <c r="AJB54" s="38"/>
      <c r="AJC54" s="38"/>
      <c r="AJD54" s="88"/>
      <c r="AJE54" s="30"/>
      <c r="AJF54" s="39"/>
      <c r="AJG54" s="88"/>
      <c r="AJH54" s="38"/>
      <c r="AJI54" s="38">
        <v>214422000</v>
      </c>
      <c r="AJJ54" s="38">
        <v>194422000</v>
      </c>
      <c r="AJK54" s="38">
        <v>20000000</v>
      </c>
      <c r="AJL54" s="38">
        <v>194422000</v>
      </c>
      <c r="AJM54" s="38"/>
      <c r="AJN54" s="39"/>
      <c r="AJO54" s="38">
        <v>214422000</v>
      </c>
      <c r="AJP54" s="38">
        <v>194422000</v>
      </c>
      <c r="AJQ54" s="38"/>
      <c r="AJR54" s="38">
        <v>20000000</v>
      </c>
      <c r="AJS54" s="38">
        <v>9.3274000000000008</v>
      </c>
      <c r="AJT54" s="38"/>
      <c r="AJU54" s="38"/>
      <c r="AJV54" s="88">
        <v>194422000</v>
      </c>
      <c r="AJW54" s="30"/>
      <c r="AJX54" s="39">
        <v>194422000</v>
      </c>
      <c r="AJY54" s="88">
        <v>194422000</v>
      </c>
      <c r="AJZ54" s="38"/>
      <c r="AKA54" s="38">
        <v>218808000</v>
      </c>
      <c r="AKB54" s="38">
        <v>181808000</v>
      </c>
      <c r="AKC54" s="38">
        <v>37000000</v>
      </c>
      <c r="AKD54" s="38">
        <v>181808000</v>
      </c>
      <c r="AKE54" s="38">
        <v>2877763.26</v>
      </c>
      <c r="AKF54" s="39"/>
      <c r="AKG54" s="38">
        <v>218808000</v>
      </c>
      <c r="AKH54" s="38">
        <v>181808000</v>
      </c>
      <c r="AKI54" s="38"/>
      <c r="AKJ54" s="38">
        <v>37000000</v>
      </c>
      <c r="AKK54" s="38">
        <v>16.909800000000001</v>
      </c>
      <c r="AKL54" s="38">
        <v>2877763.26</v>
      </c>
      <c r="AKM54" s="38"/>
      <c r="AKN54" s="88">
        <v>181808000</v>
      </c>
      <c r="AKO54" s="30"/>
      <c r="AKP54" s="39">
        <v>181808000</v>
      </c>
      <c r="AKQ54" s="88">
        <v>181808000</v>
      </c>
      <c r="AKR54" s="38"/>
      <c r="AKS54" s="38">
        <v>27988000</v>
      </c>
      <c r="AKT54" s="38">
        <v>9488000</v>
      </c>
      <c r="AKU54" s="38">
        <v>18500000</v>
      </c>
      <c r="AKV54" s="38">
        <v>9488000</v>
      </c>
      <c r="AKW54" s="38"/>
      <c r="AKX54" s="39"/>
      <c r="AKY54" s="38">
        <v>27988000</v>
      </c>
      <c r="AKZ54" s="38">
        <v>9488000</v>
      </c>
      <c r="ALA54" s="38"/>
      <c r="ALB54" s="38">
        <v>18500000</v>
      </c>
      <c r="ALC54" s="38">
        <v>66.099760000000003</v>
      </c>
      <c r="ALD54" s="38"/>
      <c r="ALE54" s="38"/>
      <c r="ALF54" s="88">
        <v>9488000</v>
      </c>
      <c r="ALG54" s="30"/>
      <c r="ALH54" s="39">
        <v>9488000</v>
      </c>
      <c r="ALI54" s="88">
        <v>9488000</v>
      </c>
      <c r="ALJ54" s="38"/>
      <c r="ALK54" s="38"/>
      <c r="ALL54" s="38"/>
      <c r="ALM54" s="38"/>
      <c r="ALN54" s="38"/>
      <c r="ALO54" s="38"/>
      <c r="ALP54" s="39"/>
      <c r="ALQ54" s="38"/>
      <c r="ALR54" s="38"/>
      <c r="ALS54" s="38"/>
      <c r="ALT54" s="38"/>
      <c r="ALU54" s="38"/>
      <c r="ALV54" s="38"/>
      <c r="ALW54" s="38"/>
      <c r="ALX54" s="88"/>
      <c r="ALY54" s="30"/>
      <c r="ALZ54" s="39"/>
      <c r="AMA54" s="88"/>
      <c r="AMB54" s="38"/>
      <c r="AMC54" s="38"/>
      <c r="AMD54" s="38"/>
      <c r="AME54" s="38"/>
      <c r="AMF54" s="38"/>
      <c r="AMG54" s="38"/>
      <c r="AMH54" s="39"/>
      <c r="AMI54" s="38"/>
      <c r="AMJ54" s="38"/>
      <c r="AMK54" s="38"/>
      <c r="AML54" s="38"/>
      <c r="AMM54" s="38"/>
      <c r="AMN54" s="38"/>
      <c r="AMO54" s="38"/>
      <c r="AMP54" s="88"/>
      <c r="AMQ54" s="30"/>
      <c r="AMR54" s="39">
        <v>0</v>
      </c>
      <c r="AMS54" s="88"/>
      <c r="AMT54" s="38"/>
      <c r="AMU54" s="38"/>
      <c r="AMV54" s="38"/>
      <c r="AMW54" s="38"/>
      <c r="AMX54" s="38"/>
      <c r="AMY54" s="38"/>
      <c r="AMZ54" s="39"/>
      <c r="ANA54" s="38"/>
      <c r="ANB54" s="38"/>
      <c r="ANC54" s="38"/>
      <c r="AND54" s="38"/>
      <c r="ANE54" s="38"/>
      <c r="ANF54" s="38"/>
      <c r="ANG54" s="38"/>
      <c r="ANH54" s="88"/>
      <c r="ANI54" s="30"/>
      <c r="ANJ54" s="39"/>
      <c r="ANK54" s="88"/>
    </row>
    <row r="55" spans="1:1051" x14ac:dyDescent="0.25">
      <c r="A55" s="143">
        <v>67000000000</v>
      </c>
      <c r="B55" s="176">
        <v>41</v>
      </c>
      <c r="C55" s="175" t="s">
        <v>319</v>
      </c>
      <c r="D55" s="130"/>
      <c r="E55" s="130"/>
      <c r="F55" s="39"/>
      <c r="G55" s="88"/>
      <c r="H55" s="38"/>
      <c r="I55" s="38"/>
      <c r="J55" s="38"/>
      <c r="K55" s="38"/>
      <c r="L55" s="38"/>
      <c r="M55" s="38"/>
      <c r="N55" s="39"/>
      <c r="O55" s="38"/>
      <c r="P55" s="38"/>
      <c r="Q55" s="38"/>
      <c r="R55" s="38"/>
      <c r="S55" s="38"/>
      <c r="T55" s="38"/>
      <c r="U55" s="38"/>
      <c r="V55" s="88"/>
      <c r="W55" s="30"/>
      <c r="X55" s="39"/>
      <c r="Y55" s="88"/>
      <c r="Z55" s="38"/>
      <c r="AA55" s="38">
        <v>3795278</v>
      </c>
      <c r="AB55" s="38">
        <v>1588500</v>
      </c>
      <c r="AC55" s="38">
        <v>2206778</v>
      </c>
      <c r="AD55" s="38">
        <v>1274800</v>
      </c>
      <c r="AE55" s="38"/>
      <c r="AF55" s="39"/>
      <c r="AG55" s="38">
        <v>3102084.71</v>
      </c>
      <c r="AH55" s="38">
        <v>1274800</v>
      </c>
      <c r="AI55" s="38"/>
      <c r="AJ55" s="38">
        <v>1827284.71</v>
      </c>
      <c r="AK55" s="38">
        <v>58.905059999999999</v>
      </c>
      <c r="AL55" s="38"/>
      <c r="AM55" s="38"/>
      <c r="AN55" s="88">
        <v>1274800</v>
      </c>
      <c r="AO55" s="30"/>
      <c r="AP55" s="39">
        <v>1588500</v>
      </c>
      <c r="AQ55" s="88">
        <v>1588500</v>
      </c>
      <c r="AR55" s="38"/>
      <c r="AS55" s="38"/>
      <c r="AT55" s="38"/>
      <c r="AU55" s="38"/>
      <c r="AV55" s="38"/>
      <c r="AW55" s="38"/>
      <c r="AX55" s="39"/>
      <c r="AY55" s="38"/>
      <c r="AZ55" s="38"/>
      <c r="BA55" s="38"/>
      <c r="BB55" s="38"/>
      <c r="BC55" s="38"/>
      <c r="BD55" s="38"/>
      <c r="BE55" s="38"/>
      <c r="BF55" s="88"/>
      <c r="BG55" s="30"/>
      <c r="BH55" s="39"/>
      <c r="BI55" s="88"/>
      <c r="BJ55" s="38"/>
      <c r="BK55" s="38"/>
      <c r="BL55" s="38"/>
      <c r="BM55" s="38"/>
      <c r="BN55" s="38"/>
      <c r="BO55" s="38"/>
      <c r="BP55" s="39"/>
      <c r="BQ55" s="38"/>
      <c r="BR55" s="38"/>
      <c r="BS55" s="38"/>
      <c r="BT55" s="38"/>
      <c r="BU55" s="38"/>
      <c r="BV55" s="38"/>
      <c r="BW55" s="38"/>
      <c r="BX55" s="88"/>
      <c r="BY55" s="30"/>
      <c r="BZ55" s="39"/>
      <c r="CA55" s="88"/>
      <c r="CB55" s="38"/>
      <c r="CC55" s="38"/>
      <c r="CD55" s="38"/>
      <c r="CE55" s="38"/>
      <c r="CF55" s="38"/>
      <c r="CG55" s="38"/>
      <c r="CH55" s="39"/>
      <c r="CI55" s="38"/>
      <c r="CJ55" s="38"/>
      <c r="CK55" s="38"/>
      <c r="CL55" s="38"/>
      <c r="CM55" s="38"/>
      <c r="CN55" s="38"/>
      <c r="CO55" s="38"/>
      <c r="CP55" s="88"/>
      <c r="CQ55" s="30"/>
      <c r="CR55" s="39"/>
      <c r="CS55" s="88"/>
      <c r="CT55" s="38"/>
      <c r="CU55" s="38"/>
      <c r="CV55" s="38"/>
      <c r="CW55" s="38"/>
      <c r="CX55" s="38"/>
      <c r="CY55" s="38"/>
      <c r="CZ55" s="39"/>
      <c r="DA55" s="38"/>
      <c r="DB55" s="38"/>
      <c r="DC55" s="38"/>
      <c r="DD55" s="38"/>
      <c r="DE55" s="38"/>
      <c r="DF55" s="38"/>
      <c r="DG55" s="38"/>
      <c r="DH55" s="88"/>
      <c r="DI55" s="30"/>
      <c r="DJ55" s="39"/>
      <c r="DK55" s="88"/>
      <c r="DL55" s="38"/>
      <c r="DM55" s="38"/>
      <c r="DN55" s="38"/>
      <c r="DO55" s="38"/>
      <c r="DP55" s="38"/>
      <c r="DQ55" s="38"/>
      <c r="DR55" s="39"/>
      <c r="DS55" s="38"/>
      <c r="DT55" s="38"/>
      <c r="DU55" s="38"/>
      <c r="DV55" s="38"/>
      <c r="DW55" s="38"/>
      <c r="DX55" s="38"/>
      <c r="DY55" s="38"/>
      <c r="DZ55" s="88"/>
      <c r="EA55" s="30"/>
      <c r="EB55" s="39"/>
      <c r="EC55" s="88"/>
      <c r="ED55" s="38"/>
      <c r="EE55" s="38"/>
      <c r="EF55" s="38"/>
      <c r="EG55" s="38"/>
      <c r="EH55" s="38"/>
      <c r="EI55" s="38"/>
      <c r="EJ55" s="39"/>
      <c r="EK55" s="38"/>
      <c r="EL55" s="38"/>
      <c r="EM55" s="38"/>
      <c r="EN55" s="38"/>
      <c r="EO55" s="38"/>
      <c r="EP55" s="38"/>
      <c r="EQ55" s="38"/>
      <c r="ER55" s="88"/>
      <c r="ES55" s="30"/>
      <c r="ET55" s="39"/>
      <c r="EU55" s="88"/>
      <c r="EV55" s="38"/>
      <c r="EW55" s="38"/>
      <c r="EX55" s="38"/>
      <c r="EY55" s="38"/>
      <c r="EZ55" s="38"/>
      <c r="FA55" s="38"/>
      <c r="FB55" s="39"/>
      <c r="FC55" s="38"/>
      <c r="FD55" s="38"/>
      <c r="FE55" s="38"/>
      <c r="FF55" s="38"/>
      <c r="FG55" s="38"/>
      <c r="FH55" s="38"/>
      <c r="FI55" s="38"/>
      <c r="FJ55" s="88"/>
      <c r="FK55" s="30"/>
      <c r="FL55" s="39"/>
      <c r="FM55" s="88"/>
      <c r="FN55" s="38"/>
      <c r="FO55" s="38"/>
      <c r="FP55" s="38"/>
      <c r="FQ55" s="38"/>
      <c r="FR55" s="38"/>
      <c r="FS55" s="38"/>
      <c r="FT55" s="39"/>
      <c r="FU55" s="38"/>
      <c r="FV55" s="38"/>
      <c r="FW55" s="38"/>
      <c r="FX55" s="38"/>
      <c r="FY55" s="38"/>
      <c r="FZ55" s="38"/>
      <c r="GA55" s="38"/>
      <c r="GB55" s="88"/>
      <c r="GC55" s="30"/>
      <c r="GD55" s="39"/>
      <c r="GE55" s="88"/>
      <c r="GF55" s="38"/>
      <c r="GG55" s="38"/>
      <c r="GH55" s="38"/>
      <c r="GI55" s="38"/>
      <c r="GJ55" s="38"/>
      <c r="GK55" s="38"/>
      <c r="GL55" s="39"/>
      <c r="GM55" s="38"/>
      <c r="GN55" s="38"/>
      <c r="GO55" s="38"/>
      <c r="GP55" s="38"/>
      <c r="GQ55" s="38"/>
      <c r="GR55" s="38"/>
      <c r="GS55" s="38"/>
      <c r="GT55" s="88"/>
      <c r="GU55" s="30"/>
      <c r="GV55" s="39"/>
      <c r="GW55" s="88"/>
      <c r="GX55" s="38"/>
      <c r="GY55" s="38"/>
      <c r="GZ55" s="38"/>
      <c r="HA55" s="38"/>
      <c r="HB55" s="38"/>
      <c r="HC55" s="38"/>
      <c r="HD55" s="39"/>
      <c r="HE55" s="38"/>
      <c r="HF55" s="38"/>
      <c r="HG55" s="38"/>
      <c r="HH55" s="38"/>
      <c r="HI55" s="38"/>
      <c r="HJ55" s="38"/>
      <c r="HK55" s="38"/>
      <c r="HL55" s="88"/>
      <c r="HM55" s="30"/>
      <c r="HN55" s="39"/>
      <c r="HO55" s="88"/>
      <c r="HP55" s="38"/>
      <c r="HQ55" s="38"/>
      <c r="HR55" s="38"/>
      <c r="HS55" s="38"/>
      <c r="HT55" s="38"/>
      <c r="HU55" s="38"/>
      <c r="HV55" s="39"/>
      <c r="HW55" s="38"/>
      <c r="HX55" s="38"/>
      <c r="HY55" s="38"/>
      <c r="HZ55" s="38"/>
      <c r="IA55" s="38"/>
      <c r="IB55" s="38"/>
      <c r="IC55" s="38"/>
      <c r="ID55" s="88"/>
      <c r="IE55" s="30"/>
      <c r="IF55" s="39"/>
      <c r="IG55" s="88"/>
      <c r="IH55" s="38"/>
      <c r="II55" s="38"/>
      <c r="IJ55" s="38"/>
      <c r="IK55" s="38"/>
      <c r="IL55" s="38"/>
      <c r="IM55" s="38"/>
      <c r="IN55" s="39"/>
      <c r="IO55" s="38"/>
      <c r="IP55" s="38"/>
      <c r="IQ55" s="38"/>
      <c r="IR55" s="38"/>
      <c r="IS55" s="38"/>
      <c r="IT55" s="38"/>
      <c r="IU55" s="38"/>
      <c r="IV55" s="88"/>
      <c r="IW55" s="30"/>
      <c r="IX55" s="39"/>
      <c r="IY55" s="88"/>
      <c r="IZ55" s="38"/>
      <c r="JA55" s="38"/>
      <c r="JB55" s="38"/>
      <c r="JC55" s="38"/>
      <c r="JD55" s="38"/>
      <c r="JE55" s="38"/>
      <c r="JF55" s="39"/>
      <c r="JG55" s="38"/>
      <c r="JH55" s="38"/>
      <c r="JI55" s="38"/>
      <c r="JJ55" s="38"/>
      <c r="JK55" s="38"/>
      <c r="JL55" s="38"/>
      <c r="JM55" s="38"/>
      <c r="JN55" s="88"/>
      <c r="JO55" s="30"/>
      <c r="JP55" s="39"/>
      <c r="JQ55" s="88"/>
      <c r="JR55" s="38"/>
      <c r="JS55" s="38"/>
      <c r="JT55" s="38"/>
      <c r="JU55" s="38"/>
      <c r="JV55" s="38"/>
      <c r="JW55" s="38"/>
      <c r="JX55" s="39"/>
      <c r="JY55" s="38"/>
      <c r="JZ55" s="38"/>
      <c r="KA55" s="38"/>
      <c r="KB55" s="38"/>
      <c r="KC55" s="38"/>
      <c r="KD55" s="38"/>
      <c r="KE55" s="38"/>
      <c r="KF55" s="88"/>
      <c r="KG55" s="30"/>
      <c r="KH55" s="39"/>
      <c r="KI55" s="88"/>
      <c r="KJ55" s="38"/>
      <c r="KK55" s="38"/>
      <c r="KL55" s="38"/>
      <c r="KM55" s="38"/>
      <c r="KN55" s="38"/>
      <c r="KO55" s="38"/>
      <c r="KP55" s="39"/>
      <c r="KQ55" s="38"/>
      <c r="KR55" s="38"/>
      <c r="KS55" s="38"/>
      <c r="KT55" s="38"/>
      <c r="KU55" s="38"/>
      <c r="KV55" s="38"/>
      <c r="KW55" s="38"/>
      <c r="KX55" s="88"/>
      <c r="KY55" s="30"/>
      <c r="KZ55" s="39"/>
      <c r="LA55" s="88"/>
      <c r="LB55" s="38"/>
      <c r="LC55" s="38"/>
      <c r="LD55" s="38"/>
      <c r="LE55" s="38"/>
      <c r="LF55" s="38"/>
      <c r="LG55" s="38"/>
      <c r="LH55" s="39"/>
      <c r="LI55" s="38"/>
      <c r="LJ55" s="38"/>
      <c r="LK55" s="38"/>
      <c r="LL55" s="38"/>
      <c r="LM55" s="38"/>
      <c r="LN55" s="38"/>
      <c r="LO55" s="38"/>
      <c r="LP55" s="88"/>
      <c r="LQ55" s="30"/>
      <c r="LR55" s="39"/>
      <c r="LS55" s="88"/>
      <c r="LT55" s="38"/>
      <c r="LU55" s="38"/>
      <c r="LV55" s="38"/>
      <c r="LW55" s="38"/>
      <c r="LX55" s="38"/>
      <c r="LY55" s="38"/>
      <c r="LZ55" s="39"/>
      <c r="MA55" s="38"/>
      <c r="MB55" s="38"/>
      <c r="MC55" s="38"/>
      <c r="MD55" s="38"/>
      <c r="ME55" s="38"/>
      <c r="MF55" s="38"/>
      <c r="MG55" s="38"/>
      <c r="MH55" s="88"/>
      <c r="MI55" s="30"/>
      <c r="MJ55" s="39"/>
      <c r="MK55" s="88"/>
      <c r="ML55" s="38"/>
      <c r="MM55" s="38"/>
      <c r="MN55" s="38"/>
      <c r="MO55" s="38"/>
      <c r="MP55" s="38"/>
      <c r="MQ55" s="38"/>
      <c r="MR55" s="39"/>
      <c r="MS55" s="38"/>
      <c r="MT55" s="38"/>
      <c r="MU55" s="38"/>
      <c r="MV55" s="38"/>
      <c r="MW55" s="38"/>
      <c r="MX55" s="38"/>
      <c r="MY55" s="38"/>
      <c r="MZ55" s="88"/>
      <c r="NA55" s="30"/>
      <c r="NB55" s="39"/>
      <c r="NC55" s="88"/>
      <c r="ND55" s="38"/>
      <c r="NE55" s="38"/>
      <c r="NF55" s="38"/>
      <c r="NG55" s="38"/>
      <c r="NH55" s="38"/>
      <c r="NI55" s="38"/>
      <c r="NJ55" s="39"/>
      <c r="NK55" s="38"/>
      <c r="NL55" s="38"/>
      <c r="NM55" s="38"/>
      <c r="NN55" s="38"/>
      <c r="NO55" s="38"/>
      <c r="NP55" s="38"/>
      <c r="NQ55" s="38"/>
      <c r="NR55" s="88"/>
      <c r="NS55" s="30"/>
      <c r="NT55" s="39">
        <v>0</v>
      </c>
      <c r="NU55" s="88"/>
      <c r="NV55" s="38"/>
      <c r="NW55" s="38"/>
      <c r="NX55" s="38"/>
      <c r="NY55" s="38"/>
      <c r="NZ55" s="38"/>
      <c r="OA55" s="38"/>
      <c r="OB55" s="39"/>
      <c r="OC55" s="38"/>
      <c r="OD55" s="38"/>
      <c r="OE55" s="38"/>
      <c r="OF55" s="38"/>
      <c r="OG55" s="38"/>
      <c r="OH55" s="38"/>
      <c r="OI55" s="38"/>
      <c r="OJ55" s="88"/>
      <c r="OK55" s="30"/>
      <c r="OL55" s="39"/>
      <c r="OM55" s="88"/>
      <c r="ON55" s="38"/>
      <c r="OO55" s="38"/>
      <c r="OP55" s="38"/>
      <c r="OQ55" s="38"/>
      <c r="OR55" s="38"/>
      <c r="OS55" s="38"/>
      <c r="OT55" s="39"/>
      <c r="OU55" s="38"/>
      <c r="OV55" s="38"/>
      <c r="OW55" s="38"/>
      <c r="OX55" s="38"/>
      <c r="OY55" s="38"/>
      <c r="OZ55" s="38"/>
      <c r="PA55" s="38"/>
      <c r="PB55" s="88"/>
      <c r="PC55" s="30"/>
      <c r="PD55" s="39">
        <v>0</v>
      </c>
      <c r="PE55" s="88"/>
      <c r="PF55" s="38"/>
      <c r="PG55" s="38"/>
      <c r="PH55" s="38"/>
      <c r="PI55" s="38"/>
      <c r="PJ55" s="38"/>
      <c r="PK55" s="38"/>
      <c r="PL55" s="39"/>
      <c r="PM55" s="38"/>
      <c r="PN55" s="38"/>
      <c r="PO55" s="38"/>
      <c r="PP55" s="38"/>
      <c r="PQ55" s="38"/>
      <c r="PR55" s="38"/>
      <c r="PS55" s="38"/>
      <c r="PT55" s="88"/>
      <c r="PU55" s="30"/>
      <c r="PV55" s="39"/>
      <c r="PW55" s="88"/>
      <c r="PX55" s="38"/>
      <c r="PY55" s="38"/>
      <c r="PZ55" s="38"/>
      <c r="QA55" s="38"/>
      <c r="QB55" s="38"/>
      <c r="QC55" s="38"/>
      <c r="QD55" s="39"/>
      <c r="QE55" s="38"/>
      <c r="QF55" s="38"/>
      <c r="QG55" s="38"/>
      <c r="QH55" s="38"/>
      <c r="QI55" s="38"/>
      <c r="QJ55" s="38"/>
      <c r="QK55" s="38"/>
      <c r="QL55" s="88"/>
      <c r="QM55" s="30"/>
      <c r="QN55" s="39"/>
      <c r="QO55" s="88"/>
      <c r="QP55" s="38"/>
      <c r="QQ55" s="38"/>
      <c r="QR55" s="38"/>
      <c r="QS55" s="38"/>
      <c r="QT55" s="38"/>
      <c r="QU55" s="38"/>
      <c r="QV55" s="39"/>
      <c r="QW55" s="38"/>
      <c r="QX55" s="38"/>
      <c r="QY55" s="38"/>
      <c r="QZ55" s="38"/>
      <c r="RA55" s="38"/>
      <c r="RB55" s="38"/>
      <c r="RC55" s="38"/>
      <c r="RD55" s="88"/>
      <c r="RE55" s="30"/>
      <c r="RF55" s="39">
        <v>0</v>
      </c>
      <c r="RG55" s="88"/>
      <c r="RH55" s="38"/>
      <c r="RI55" s="38"/>
      <c r="RJ55" s="38"/>
      <c r="RK55" s="38"/>
      <c r="RL55" s="38"/>
      <c r="RM55" s="38"/>
      <c r="RN55" s="39"/>
      <c r="RO55" s="38"/>
      <c r="RP55" s="38"/>
      <c r="RQ55" s="38"/>
      <c r="RR55" s="38"/>
      <c r="RS55" s="38"/>
      <c r="RT55" s="38"/>
      <c r="RU55" s="38"/>
      <c r="RV55" s="88"/>
      <c r="RW55" s="30"/>
      <c r="RX55" s="39">
        <v>0</v>
      </c>
      <c r="RY55" s="88"/>
      <c r="RZ55" s="38"/>
      <c r="SA55" s="38"/>
      <c r="SB55" s="38"/>
      <c r="SC55" s="38"/>
      <c r="SD55" s="38"/>
      <c r="SE55" s="38"/>
      <c r="SF55" s="39"/>
      <c r="SG55" s="38"/>
      <c r="SH55" s="38"/>
      <c r="SI55" s="38"/>
      <c r="SJ55" s="38"/>
      <c r="SK55" s="38"/>
      <c r="SL55" s="38"/>
      <c r="SM55" s="38"/>
      <c r="SN55" s="88"/>
      <c r="SO55" s="30"/>
      <c r="SP55" s="39">
        <v>0</v>
      </c>
      <c r="SQ55" s="88"/>
      <c r="SR55" s="38"/>
      <c r="SS55" s="38">
        <v>323959500</v>
      </c>
      <c r="ST55" s="38">
        <v>288000000</v>
      </c>
      <c r="SU55" s="38">
        <v>35959500</v>
      </c>
      <c r="SV55" s="38">
        <v>265827993.72</v>
      </c>
      <c r="SW55" s="38"/>
      <c r="SX55" s="39"/>
      <c r="SY55" s="38">
        <v>301787493.72000003</v>
      </c>
      <c r="SZ55" s="38">
        <v>265827993.72</v>
      </c>
      <c r="TA55" s="38"/>
      <c r="TB55" s="38">
        <v>35959500</v>
      </c>
      <c r="TC55" s="38">
        <v>11.9155</v>
      </c>
      <c r="TD55" s="38"/>
      <c r="TE55" s="38"/>
      <c r="TF55" s="88">
        <v>265827993.72</v>
      </c>
      <c r="TG55" s="30"/>
      <c r="TH55" s="39">
        <v>288000000</v>
      </c>
      <c r="TI55" s="88">
        <v>288000000</v>
      </c>
      <c r="TJ55" s="38"/>
      <c r="TK55" s="38">
        <v>13241400</v>
      </c>
      <c r="TL55" s="38">
        <v>12000000</v>
      </c>
      <c r="TM55" s="38">
        <v>1241400</v>
      </c>
      <c r="TN55" s="38">
        <v>732268</v>
      </c>
      <c r="TO55" s="38"/>
      <c r="TP55" s="39"/>
      <c r="TQ55" s="38">
        <v>813631</v>
      </c>
      <c r="TR55" s="38">
        <v>732268</v>
      </c>
      <c r="TS55" s="38"/>
      <c r="TT55" s="38">
        <v>81363</v>
      </c>
      <c r="TU55" s="38">
        <v>9.9999900000000004</v>
      </c>
      <c r="TV55" s="38"/>
      <c r="TW55" s="38"/>
      <c r="TX55" s="88">
        <v>732268</v>
      </c>
      <c r="TY55" s="30"/>
      <c r="TZ55" s="39">
        <v>12000000</v>
      </c>
      <c r="UA55" s="88">
        <v>12000000</v>
      </c>
      <c r="UB55" s="38"/>
      <c r="UC55" s="38"/>
      <c r="UD55" s="38"/>
      <c r="UE55" s="38"/>
      <c r="UF55" s="38"/>
      <c r="UG55" s="38"/>
      <c r="UH55" s="39"/>
      <c r="UI55" s="38"/>
      <c r="UJ55" s="38"/>
      <c r="UK55" s="38"/>
      <c r="UL55" s="38"/>
      <c r="UM55" s="38"/>
      <c r="UN55" s="38"/>
      <c r="UO55" s="38"/>
      <c r="UP55" s="88"/>
      <c r="UQ55" s="30"/>
      <c r="UR55" s="39"/>
      <c r="US55" s="88"/>
      <c r="UT55" s="38"/>
      <c r="UU55" s="38"/>
      <c r="UV55" s="38"/>
      <c r="UW55" s="38"/>
      <c r="UX55" s="38"/>
      <c r="UY55" s="38"/>
      <c r="UZ55" s="39"/>
      <c r="VA55" s="38"/>
      <c r="VB55" s="38"/>
      <c r="VC55" s="38"/>
      <c r="VD55" s="38"/>
      <c r="VE55" s="38"/>
      <c r="VF55" s="38"/>
      <c r="VG55" s="38"/>
      <c r="VH55" s="88"/>
      <c r="VI55" s="30"/>
      <c r="VJ55" s="39"/>
      <c r="VK55" s="88"/>
      <c r="VL55" s="38"/>
      <c r="VM55" s="38"/>
      <c r="VN55" s="38"/>
      <c r="VO55" s="38"/>
      <c r="VP55" s="38"/>
      <c r="VQ55" s="38"/>
      <c r="VR55" s="39"/>
      <c r="VS55" s="38"/>
      <c r="VT55" s="38"/>
      <c r="VU55" s="38"/>
      <c r="VV55" s="38"/>
      <c r="VW55" s="38"/>
      <c r="VX55" s="38"/>
      <c r="VY55" s="38"/>
      <c r="VZ55" s="88"/>
      <c r="WA55" s="30"/>
      <c r="WB55" s="39"/>
      <c r="WC55" s="88"/>
      <c r="WD55" s="38"/>
      <c r="WE55" s="38"/>
      <c r="WF55" s="38"/>
      <c r="WG55" s="38"/>
      <c r="WH55" s="38"/>
      <c r="WI55" s="38"/>
      <c r="WJ55" s="39"/>
      <c r="WK55" s="38"/>
      <c r="WL55" s="38"/>
      <c r="WM55" s="38"/>
      <c r="WN55" s="38"/>
      <c r="WO55" s="38"/>
      <c r="WP55" s="38"/>
      <c r="WQ55" s="38"/>
      <c r="WR55" s="88"/>
      <c r="WS55" s="30"/>
      <c r="WT55" s="39"/>
      <c r="WU55" s="88"/>
      <c r="WV55" s="38"/>
      <c r="WW55" s="38"/>
      <c r="WX55" s="38"/>
      <c r="WY55" s="38"/>
      <c r="WZ55" s="38"/>
      <c r="XA55" s="38"/>
      <c r="XB55" s="39"/>
      <c r="XC55" s="38"/>
      <c r="XD55" s="38"/>
      <c r="XE55" s="38"/>
      <c r="XF55" s="38"/>
      <c r="XG55" s="38"/>
      <c r="XH55" s="38"/>
      <c r="XI55" s="38"/>
      <c r="XJ55" s="88"/>
      <c r="XK55" s="30"/>
      <c r="XL55" s="39"/>
      <c r="XM55" s="88"/>
      <c r="XN55" s="38"/>
      <c r="XO55" s="38"/>
      <c r="XP55" s="38"/>
      <c r="XQ55" s="38"/>
      <c r="XR55" s="38"/>
      <c r="XS55" s="38"/>
      <c r="XT55" s="39"/>
      <c r="XU55" s="38"/>
      <c r="XV55" s="38"/>
      <c r="XW55" s="38"/>
      <c r="XX55" s="38"/>
      <c r="XY55" s="38"/>
      <c r="XZ55" s="38"/>
      <c r="YA55" s="38"/>
      <c r="YB55" s="88"/>
      <c r="YC55" s="30"/>
      <c r="YD55" s="39"/>
      <c r="YE55" s="88"/>
      <c r="YF55" s="38"/>
      <c r="YG55" s="38"/>
      <c r="YH55" s="38"/>
      <c r="YI55" s="38"/>
      <c r="YJ55" s="38"/>
      <c r="YK55" s="38"/>
      <c r="YL55" s="39"/>
      <c r="YM55" s="38"/>
      <c r="YN55" s="38"/>
      <c r="YO55" s="38"/>
      <c r="YP55" s="38"/>
      <c r="YQ55" s="38"/>
      <c r="YR55" s="38"/>
      <c r="YS55" s="38"/>
      <c r="YT55" s="88"/>
      <c r="YU55" s="30"/>
      <c r="YV55" s="39"/>
      <c r="YW55" s="88"/>
      <c r="YX55" s="38"/>
      <c r="YY55" s="38"/>
      <c r="YZ55" s="38"/>
      <c r="ZA55" s="38"/>
      <c r="ZB55" s="38"/>
      <c r="ZC55" s="38"/>
      <c r="ZD55" s="39"/>
      <c r="ZE55" s="38"/>
      <c r="ZF55" s="38"/>
      <c r="ZG55" s="38"/>
      <c r="ZH55" s="38"/>
      <c r="ZI55" s="38"/>
      <c r="ZJ55" s="38"/>
      <c r="ZK55" s="38"/>
      <c r="ZL55" s="88"/>
      <c r="ZM55" s="30"/>
      <c r="ZN55" s="39"/>
      <c r="ZO55" s="88"/>
      <c r="ZP55" s="38"/>
      <c r="ZQ55" s="38"/>
      <c r="ZR55" s="38"/>
      <c r="ZS55" s="38"/>
      <c r="ZT55" s="38"/>
      <c r="ZU55" s="38"/>
      <c r="ZV55" s="39"/>
      <c r="ZW55" s="38"/>
      <c r="ZX55" s="38"/>
      <c r="ZY55" s="38"/>
      <c r="ZZ55" s="38"/>
      <c r="AAA55" s="38"/>
      <c r="AAB55" s="38"/>
      <c r="AAC55" s="38"/>
      <c r="AAD55" s="88"/>
      <c r="AAE55" s="30"/>
      <c r="AAF55" s="39"/>
      <c r="AAG55" s="88"/>
      <c r="AAH55" s="38"/>
      <c r="AAI55" s="38"/>
      <c r="AAJ55" s="38"/>
      <c r="AAK55" s="38"/>
      <c r="AAL55" s="38"/>
      <c r="AAM55" s="38"/>
      <c r="AAN55" s="39"/>
      <c r="AAO55" s="38"/>
      <c r="AAP55" s="38"/>
      <c r="AAQ55" s="38"/>
      <c r="AAR55" s="38"/>
      <c r="AAS55" s="38"/>
      <c r="AAT55" s="38"/>
      <c r="AAU55" s="38"/>
      <c r="AAV55" s="88"/>
      <c r="AAW55" s="30"/>
      <c r="AAX55" s="39"/>
      <c r="AAY55" s="88"/>
      <c r="AAZ55" s="38"/>
      <c r="ABA55" s="38"/>
      <c r="ABB55" s="38"/>
      <c r="ABC55" s="38"/>
      <c r="ABD55" s="38"/>
      <c r="ABE55" s="38"/>
      <c r="ABF55" s="39"/>
      <c r="ABG55" s="38"/>
      <c r="ABH55" s="38"/>
      <c r="ABI55" s="38"/>
      <c r="ABJ55" s="38"/>
      <c r="ABK55" s="38"/>
      <c r="ABL55" s="38"/>
      <c r="ABM55" s="38"/>
      <c r="ABN55" s="88"/>
      <c r="ABO55" s="30"/>
      <c r="ABP55" s="39"/>
      <c r="ABQ55" s="88"/>
      <c r="ABR55" s="38"/>
      <c r="ABS55" s="38"/>
      <c r="ABT55" s="38"/>
      <c r="ABU55" s="38"/>
      <c r="ABV55" s="38"/>
      <c r="ABW55" s="38"/>
      <c r="ABX55" s="39"/>
      <c r="ABY55" s="38"/>
      <c r="ABZ55" s="38"/>
      <c r="ACA55" s="38"/>
      <c r="ACB55" s="38"/>
      <c r="ACC55" s="38"/>
      <c r="ACD55" s="38"/>
      <c r="ACE55" s="38"/>
      <c r="ACF55" s="88"/>
      <c r="ACG55" s="30"/>
      <c r="ACH55" s="39"/>
      <c r="ACI55" s="88"/>
      <c r="ACJ55" s="38"/>
      <c r="ACK55" s="38"/>
      <c r="ACL55" s="38"/>
      <c r="ACM55" s="38"/>
      <c r="ACN55" s="38"/>
      <c r="ACO55" s="38"/>
      <c r="ACP55" s="39"/>
      <c r="ACQ55" s="38"/>
      <c r="ACR55" s="38"/>
      <c r="ACS55" s="38"/>
      <c r="ACT55" s="38"/>
      <c r="ACU55" s="38"/>
      <c r="ACV55" s="38"/>
      <c r="ACW55" s="38"/>
      <c r="ACX55" s="88"/>
      <c r="ACY55" s="30"/>
      <c r="ACZ55" s="39"/>
      <c r="ADA55" s="88"/>
      <c r="ADB55" s="38"/>
      <c r="ADC55" s="38"/>
      <c r="ADD55" s="38"/>
      <c r="ADE55" s="38"/>
      <c r="ADF55" s="38"/>
      <c r="ADG55" s="38"/>
      <c r="ADH55" s="39"/>
      <c r="ADI55" s="38"/>
      <c r="ADJ55" s="38"/>
      <c r="ADK55" s="38"/>
      <c r="ADL55" s="38"/>
      <c r="ADM55" s="38"/>
      <c r="ADN55" s="38"/>
      <c r="ADO55" s="38"/>
      <c r="ADP55" s="88"/>
      <c r="ADQ55" s="30"/>
      <c r="ADR55" s="39"/>
      <c r="ADS55" s="88"/>
      <c r="ADT55" s="38"/>
      <c r="ADU55" s="38"/>
      <c r="ADV55" s="38"/>
      <c r="ADW55" s="38"/>
      <c r="ADX55" s="38"/>
      <c r="ADY55" s="38"/>
      <c r="ADZ55" s="39"/>
      <c r="AEA55" s="38"/>
      <c r="AEB55" s="38"/>
      <c r="AEC55" s="38"/>
      <c r="AED55" s="38"/>
      <c r="AEE55" s="38"/>
      <c r="AEF55" s="38"/>
      <c r="AEG55" s="38"/>
      <c r="AEH55" s="88"/>
      <c r="AEI55" s="30"/>
      <c r="AEJ55" s="39"/>
      <c r="AEK55" s="88"/>
      <c r="AEL55" s="38"/>
      <c r="AEM55" s="38"/>
      <c r="AEN55" s="38"/>
      <c r="AEO55" s="38"/>
      <c r="AEP55" s="38"/>
      <c r="AEQ55" s="38"/>
      <c r="AER55" s="39"/>
      <c r="AES55" s="38"/>
      <c r="AET55" s="38"/>
      <c r="AEU55" s="38"/>
      <c r="AEV55" s="38"/>
      <c r="AEW55" s="38"/>
      <c r="AEX55" s="38"/>
      <c r="AEY55" s="38"/>
      <c r="AEZ55" s="88"/>
      <c r="AFA55" s="30"/>
      <c r="AFB55" s="39"/>
      <c r="AFC55" s="88"/>
      <c r="AFD55" s="38"/>
      <c r="AFE55" s="38"/>
      <c r="AFF55" s="38"/>
      <c r="AFG55" s="38"/>
      <c r="AFH55" s="38"/>
      <c r="AFI55" s="38"/>
      <c r="AFJ55" s="39"/>
      <c r="AFK55" s="38"/>
      <c r="AFL55" s="38"/>
      <c r="AFM55" s="38"/>
      <c r="AFN55" s="38"/>
      <c r="AFO55" s="38"/>
      <c r="AFP55" s="38"/>
      <c r="AFQ55" s="38"/>
      <c r="AFR55" s="88"/>
      <c r="AFS55" s="30"/>
      <c r="AFT55" s="39"/>
      <c r="AFU55" s="88"/>
      <c r="AFV55" s="38"/>
      <c r="AFW55" s="38"/>
      <c r="AFX55" s="38"/>
      <c r="AFY55" s="38"/>
      <c r="AFZ55" s="38"/>
      <c r="AGA55" s="38"/>
      <c r="AGB55" s="39"/>
      <c r="AGC55" s="38"/>
      <c r="AGD55" s="38"/>
      <c r="AGE55" s="38"/>
      <c r="AGF55" s="38"/>
      <c r="AGG55" s="38"/>
      <c r="AGH55" s="38"/>
      <c r="AGI55" s="38"/>
      <c r="AGJ55" s="88"/>
      <c r="AGK55" s="30"/>
      <c r="AGL55" s="39"/>
      <c r="AGM55" s="88"/>
      <c r="AGN55" s="38"/>
      <c r="AGO55" s="38"/>
      <c r="AGP55" s="38"/>
      <c r="AGQ55" s="38"/>
      <c r="AGR55" s="38"/>
      <c r="AGS55" s="38"/>
      <c r="AGT55" s="39"/>
      <c r="AGU55" s="38"/>
      <c r="AGV55" s="38"/>
      <c r="AGW55" s="38"/>
      <c r="AGX55" s="38"/>
      <c r="AGY55" s="38"/>
      <c r="AGZ55" s="38"/>
      <c r="AHA55" s="38"/>
      <c r="AHB55" s="88"/>
      <c r="AHC55" s="30"/>
      <c r="AHD55" s="39"/>
      <c r="AHE55" s="88"/>
      <c r="AHF55" s="38"/>
      <c r="AHG55" s="38"/>
      <c r="AHH55" s="38"/>
      <c r="AHI55" s="38"/>
      <c r="AHJ55" s="38"/>
      <c r="AHK55" s="38"/>
      <c r="AHL55" s="39"/>
      <c r="AHM55" s="38"/>
      <c r="AHN55" s="38"/>
      <c r="AHO55" s="38"/>
      <c r="AHP55" s="38"/>
      <c r="AHQ55" s="38"/>
      <c r="AHR55" s="38"/>
      <c r="AHS55" s="38"/>
      <c r="AHT55" s="88"/>
      <c r="AHU55" s="30"/>
      <c r="AHV55" s="39"/>
      <c r="AHW55" s="88"/>
      <c r="AHX55" s="38"/>
      <c r="AHY55" s="38"/>
      <c r="AHZ55" s="38"/>
      <c r="AIA55" s="38"/>
      <c r="AIB55" s="38"/>
      <c r="AIC55" s="38"/>
      <c r="AID55" s="39"/>
      <c r="AIE55" s="38"/>
      <c r="AIF55" s="38"/>
      <c r="AIG55" s="38"/>
      <c r="AIH55" s="38"/>
      <c r="AII55" s="38"/>
      <c r="AIJ55" s="38"/>
      <c r="AIK55" s="38"/>
      <c r="AIL55" s="88"/>
      <c r="AIM55" s="30"/>
      <c r="AIN55" s="39"/>
      <c r="AIO55" s="88"/>
      <c r="AIP55" s="38"/>
      <c r="AIQ55" s="38"/>
      <c r="AIR55" s="38"/>
      <c r="AIS55" s="38"/>
      <c r="AIT55" s="38"/>
      <c r="AIU55" s="38"/>
      <c r="AIV55" s="39"/>
      <c r="AIW55" s="38"/>
      <c r="AIX55" s="38"/>
      <c r="AIY55" s="38"/>
      <c r="AIZ55" s="38"/>
      <c r="AJA55" s="38"/>
      <c r="AJB55" s="38"/>
      <c r="AJC55" s="38"/>
      <c r="AJD55" s="88"/>
      <c r="AJE55" s="30"/>
      <c r="AJF55" s="39"/>
      <c r="AJG55" s="88"/>
      <c r="AJH55" s="38"/>
      <c r="AJI55" s="38">
        <v>13920000</v>
      </c>
      <c r="AJJ55" s="38">
        <v>9645000</v>
      </c>
      <c r="AJK55" s="38">
        <v>4275000</v>
      </c>
      <c r="AJL55" s="38">
        <v>9645000</v>
      </c>
      <c r="AJM55" s="38"/>
      <c r="AJN55" s="39"/>
      <c r="AJO55" s="38">
        <v>13920000</v>
      </c>
      <c r="AJP55" s="38">
        <v>9645000</v>
      </c>
      <c r="AJQ55" s="38"/>
      <c r="AJR55" s="38">
        <v>4275000</v>
      </c>
      <c r="AJS55" s="38">
        <v>30.711210000000001</v>
      </c>
      <c r="AJT55" s="38"/>
      <c r="AJU55" s="38"/>
      <c r="AJV55" s="88">
        <v>9645000</v>
      </c>
      <c r="AJW55" s="30"/>
      <c r="AJX55" s="39">
        <v>9645000</v>
      </c>
      <c r="AJY55" s="88">
        <v>9645000</v>
      </c>
      <c r="AJZ55" s="38"/>
      <c r="AKA55" s="38"/>
      <c r="AKB55" s="38"/>
      <c r="AKC55" s="38"/>
      <c r="AKD55" s="38"/>
      <c r="AKE55" s="38"/>
      <c r="AKF55" s="39"/>
      <c r="AKG55" s="38"/>
      <c r="AKH55" s="38"/>
      <c r="AKI55" s="38"/>
      <c r="AKJ55" s="38"/>
      <c r="AKK55" s="38"/>
      <c r="AKL55" s="38"/>
      <c r="AKM55" s="38"/>
      <c r="AKN55" s="88"/>
      <c r="AKO55" s="30"/>
      <c r="AKP55" s="39"/>
      <c r="AKQ55" s="88"/>
      <c r="AKR55" s="38"/>
      <c r="AKS55" s="38"/>
      <c r="AKT55" s="38"/>
      <c r="AKU55" s="38"/>
      <c r="AKV55" s="38"/>
      <c r="AKW55" s="38"/>
      <c r="AKX55" s="39"/>
      <c r="AKY55" s="38"/>
      <c r="AKZ55" s="38"/>
      <c r="ALA55" s="38"/>
      <c r="ALB55" s="38"/>
      <c r="ALC55" s="38"/>
      <c r="ALD55" s="38"/>
      <c r="ALE55" s="38"/>
      <c r="ALF55" s="88"/>
      <c r="ALG55" s="30"/>
      <c r="ALH55" s="39"/>
      <c r="ALI55" s="88"/>
      <c r="ALJ55" s="38"/>
      <c r="ALK55" s="38"/>
      <c r="ALL55" s="38"/>
      <c r="ALM55" s="38"/>
      <c r="ALN55" s="38"/>
      <c r="ALO55" s="38"/>
      <c r="ALP55" s="39"/>
      <c r="ALQ55" s="38"/>
      <c r="ALR55" s="38"/>
      <c r="ALS55" s="38"/>
      <c r="ALT55" s="38"/>
      <c r="ALU55" s="38"/>
      <c r="ALV55" s="38"/>
      <c r="ALW55" s="38"/>
      <c r="ALX55" s="88"/>
      <c r="ALY55" s="30"/>
      <c r="ALZ55" s="39"/>
      <c r="AMA55" s="88"/>
      <c r="AMB55" s="38"/>
      <c r="AMC55" s="38"/>
      <c r="AMD55" s="38"/>
      <c r="AME55" s="38"/>
      <c r="AMF55" s="38"/>
      <c r="AMG55" s="38"/>
      <c r="AMH55" s="39"/>
      <c r="AMI55" s="38"/>
      <c r="AMJ55" s="38"/>
      <c r="AMK55" s="38"/>
      <c r="AML55" s="38"/>
      <c r="AMM55" s="38"/>
      <c r="AMN55" s="38"/>
      <c r="AMO55" s="38"/>
      <c r="AMP55" s="88"/>
      <c r="AMQ55" s="30"/>
      <c r="AMR55" s="39"/>
      <c r="AMS55" s="88"/>
      <c r="AMT55" s="38"/>
      <c r="AMU55" s="38"/>
      <c r="AMV55" s="38"/>
      <c r="AMW55" s="38"/>
      <c r="AMX55" s="38"/>
      <c r="AMY55" s="38"/>
      <c r="AMZ55" s="39"/>
      <c r="ANA55" s="38"/>
      <c r="ANB55" s="38"/>
      <c r="ANC55" s="38"/>
      <c r="AND55" s="38"/>
      <c r="ANE55" s="38"/>
      <c r="ANF55" s="38"/>
      <c r="ANG55" s="38"/>
      <c r="ANH55" s="88"/>
      <c r="ANI55" s="30"/>
      <c r="ANJ55" s="39"/>
      <c r="ANK55" s="88"/>
    </row>
    <row r="56" spans="1:1051" x14ac:dyDescent="0.25">
      <c r="A56" s="15" t="s">
        <v>108</v>
      </c>
      <c r="B56" s="14">
        <v>42</v>
      </c>
      <c r="C56" s="19" t="s">
        <v>109</v>
      </c>
      <c r="F56" s="35"/>
      <c r="G56" s="36"/>
      <c r="H56" s="35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89"/>
      <c r="Z56" s="35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89"/>
      <c r="AR56" s="35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89"/>
      <c r="BJ56" s="35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89"/>
      <c r="CB56" s="35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89"/>
      <c r="CT56" s="35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89"/>
      <c r="DL56" s="35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89"/>
      <c r="ED56" s="35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89"/>
      <c r="EV56" s="35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89"/>
      <c r="FN56" s="35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89"/>
      <c r="GF56" s="35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  <c r="GS56" s="36"/>
      <c r="GT56" s="36"/>
      <c r="GU56" s="36"/>
      <c r="GV56" s="36"/>
      <c r="GW56" s="89"/>
      <c r="GX56" s="35"/>
      <c r="GY56" s="36"/>
      <c r="GZ56" s="36"/>
      <c r="HA56" s="36"/>
      <c r="HB56" s="36"/>
      <c r="HC56" s="36"/>
      <c r="HD56" s="36"/>
      <c r="HE56" s="36"/>
      <c r="HF56" s="36"/>
      <c r="HG56" s="36"/>
      <c r="HH56" s="36"/>
      <c r="HI56" s="36"/>
      <c r="HJ56" s="36"/>
      <c r="HK56" s="36"/>
      <c r="HL56" s="36"/>
      <c r="HM56" s="36"/>
      <c r="HN56" s="36"/>
      <c r="HO56" s="89"/>
      <c r="HP56" s="35"/>
      <c r="HQ56" s="36"/>
      <c r="HR56" s="36"/>
      <c r="HS56" s="36"/>
      <c r="HT56" s="36"/>
      <c r="HU56" s="36"/>
      <c r="HV56" s="36"/>
      <c r="HW56" s="36"/>
      <c r="HX56" s="36"/>
      <c r="HY56" s="36"/>
      <c r="HZ56" s="36"/>
      <c r="IA56" s="36"/>
      <c r="IB56" s="36"/>
      <c r="IC56" s="36"/>
      <c r="ID56" s="36"/>
      <c r="IE56" s="36"/>
      <c r="IF56" s="36"/>
      <c r="IG56" s="89"/>
      <c r="IH56" s="35"/>
      <c r="II56" s="36"/>
      <c r="IJ56" s="36"/>
      <c r="IK56" s="36"/>
      <c r="IL56" s="36"/>
      <c r="IM56" s="36"/>
      <c r="IN56" s="36"/>
      <c r="IO56" s="36"/>
      <c r="IP56" s="36"/>
      <c r="IQ56" s="36"/>
      <c r="IR56" s="36"/>
      <c r="IS56" s="36"/>
      <c r="IT56" s="36"/>
      <c r="IU56" s="36"/>
      <c r="IV56" s="36"/>
      <c r="IW56" s="36"/>
      <c r="IX56" s="36"/>
      <c r="IY56" s="89"/>
      <c r="IZ56" s="35"/>
      <c r="JA56" s="36"/>
      <c r="JB56" s="36"/>
      <c r="JC56" s="36"/>
      <c r="JD56" s="36"/>
      <c r="JE56" s="36"/>
      <c r="JF56" s="36"/>
      <c r="JG56" s="36"/>
      <c r="JH56" s="36"/>
      <c r="JI56" s="36"/>
      <c r="JJ56" s="36"/>
      <c r="JK56" s="36"/>
      <c r="JL56" s="36"/>
      <c r="JM56" s="36"/>
      <c r="JN56" s="36"/>
      <c r="JO56" s="36"/>
      <c r="JP56" s="36"/>
      <c r="JQ56" s="89"/>
      <c r="JR56" s="35"/>
      <c r="JS56" s="36"/>
      <c r="JT56" s="36"/>
      <c r="JU56" s="36"/>
      <c r="JV56" s="36"/>
      <c r="JW56" s="36"/>
      <c r="JX56" s="36"/>
      <c r="JY56" s="36"/>
      <c r="JZ56" s="36"/>
      <c r="KA56" s="36"/>
      <c r="KB56" s="36"/>
      <c r="KC56" s="36"/>
      <c r="KD56" s="36"/>
      <c r="KE56" s="36"/>
      <c r="KF56" s="36"/>
      <c r="KG56" s="36"/>
      <c r="KH56" s="36"/>
      <c r="KI56" s="89"/>
      <c r="KJ56" s="35"/>
      <c r="KK56" s="36"/>
      <c r="KL56" s="36"/>
      <c r="KM56" s="36"/>
      <c r="KN56" s="36"/>
      <c r="KO56" s="36"/>
      <c r="KP56" s="36"/>
      <c r="KQ56" s="36"/>
      <c r="KR56" s="36"/>
      <c r="KS56" s="36"/>
      <c r="KT56" s="36"/>
      <c r="KU56" s="36"/>
      <c r="KV56" s="36"/>
      <c r="KW56" s="36"/>
      <c r="KX56" s="36"/>
      <c r="KY56" s="36"/>
      <c r="KZ56" s="36"/>
      <c r="LA56" s="89"/>
      <c r="LB56" s="35"/>
      <c r="LC56" s="36"/>
      <c r="LD56" s="36"/>
      <c r="LE56" s="36"/>
      <c r="LF56" s="36"/>
      <c r="LG56" s="36"/>
      <c r="LH56" s="36"/>
      <c r="LI56" s="36"/>
      <c r="LJ56" s="36"/>
      <c r="LK56" s="36"/>
      <c r="LL56" s="36"/>
      <c r="LM56" s="36"/>
      <c r="LN56" s="36"/>
      <c r="LO56" s="36"/>
      <c r="LP56" s="36"/>
      <c r="LQ56" s="36"/>
      <c r="LR56" s="36"/>
      <c r="LS56" s="89"/>
      <c r="LT56" s="35"/>
      <c r="LU56" s="36"/>
      <c r="LV56" s="36"/>
      <c r="LW56" s="36"/>
      <c r="LX56" s="36"/>
      <c r="LY56" s="36"/>
      <c r="LZ56" s="36"/>
      <c r="MA56" s="36"/>
      <c r="MB56" s="36"/>
      <c r="MC56" s="36"/>
      <c r="MD56" s="36"/>
      <c r="ME56" s="36"/>
      <c r="MF56" s="36"/>
      <c r="MG56" s="36"/>
      <c r="MH56" s="36"/>
      <c r="MI56" s="36"/>
      <c r="MJ56" s="36"/>
      <c r="MK56" s="89"/>
      <c r="ML56" s="35"/>
      <c r="MM56" s="36"/>
      <c r="MN56" s="36"/>
      <c r="MO56" s="36"/>
      <c r="MP56" s="36"/>
      <c r="MQ56" s="36"/>
      <c r="MR56" s="36"/>
      <c r="MS56" s="36"/>
      <c r="MT56" s="36"/>
      <c r="MU56" s="36"/>
      <c r="MV56" s="36"/>
      <c r="MW56" s="36"/>
      <c r="MX56" s="36"/>
      <c r="MY56" s="36"/>
      <c r="MZ56" s="36"/>
      <c r="NA56" s="36"/>
      <c r="NB56" s="36"/>
      <c r="NC56" s="89"/>
      <c r="ND56" s="35"/>
      <c r="NE56" s="36"/>
      <c r="NF56" s="36"/>
      <c r="NG56" s="36"/>
      <c r="NH56" s="36"/>
      <c r="NI56" s="36"/>
      <c r="NJ56" s="36"/>
      <c r="NK56" s="36"/>
      <c r="NL56" s="36"/>
      <c r="NM56" s="36"/>
      <c r="NN56" s="36"/>
      <c r="NO56" s="36"/>
      <c r="NP56" s="36"/>
      <c r="NQ56" s="36"/>
      <c r="NR56" s="36"/>
      <c r="NS56" s="36"/>
      <c r="NT56" s="36"/>
      <c r="NU56" s="89"/>
      <c r="NV56" s="35"/>
      <c r="NW56" s="36"/>
      <c r="NX56" s="36"/>
      <c r="NY56" s="36"/>
      <c r="NZ56" s="36"/>
      <c r="OA56" s="36"/>
      <c r="OB56" s="36"/>
      <c r="OC56" s="36"/>
      <c r="OD56" s="36"/>
      <c r="OE56" s="36"/>
      <c r="OF56" s="36"/>
      <c r="OG56" s="36"/>
      <c r="OH56" s="36"/>
      <c r="OI56" s="36"/>
      <c r="OJ56" s="36"/>
      <c r="OK56" s="36"/>
      <c r="OL56" s="36"/>
      <c r="OM56" s="89"/>
      <c r="ON56" s="35"/>
      <c r="OO56" s="36"/>
      <c r="OP56" s="36"/>
      <c r="OQ56" s="36"/>
      <c r="OR56" s="36"/>
      <c r="OS56" s="36"/>
      <c r="OT56" s="36"/>
      <c r="OU56" s="36"/>
      <c r="OV56" s="36"/>
      <c r="OW56" s="36"/>
      <c r="OX56" s="36"/>
      <c r="OY56" s="36"/>
      <c r="OZ56" s="36"/>
      <c r="PA56" s="36"/>
      <c r="PB56" s="36"/>
      <c r="PC56" s="36"/>
      <c r="PD56" s="36"/>
      <c r="PE56" s="89"/>
      <c r="PF56" s="35"/>
      <c r="PG56" s="36"/>
      <c r="PH56" s="36"/>
      <c r="PI56" s="36"/>
      <c r="PJ56" s="36"/>
      <c r="PK56" s="36"/>
      <c r="PL56" s="36"/>
      <c r="PM56" s="36"/>
      <c r="PN56" s="36"/>
      <c r="PO56" s="36"/>
      <c r="PP56" s="36"/>
      <c r="PQ56" s="36"/>
      <c r="PR56" s="36"/>
      <c r="PS56" s="36"/>
      <c r="PT56" s="36"/>
      <c r="PU56" s="36"/>
      <c r="PV56" s="36"/>
      <c r="PW56" s="89"/>
      <c r="PX56" s="35"/>
      <c r="PY56" s="36"/>
      <c r="PZ56" s="36"/>
      <c r="QA56" s="36"/>
      <c r="QB56" s="36"/>
      <c r="QC56" s="36"/>
      <c r="QD56" s="36"/>
      <c r="QE56" s="36"/>
      <c r="QF56" s="36"/>
      <c r="QG56" s="36"/>
      <c r="QH56" s="36"/>
      <c r="QI56" s="36"/>
      <c r="QJ56" s="36"/>
      <c r="QK56" s="36"/>
      <c r="QL56" s="36"/>
      <c r="QM56" s="36"/>
      <c r="QN56" s="36"/>
      <c r="QO56" s="89"/>
      <c r="QP56" s="35"/>
      <c r="QQ56" s="36"/>
      <c r="QR56" s="36"/>
      <c r="QS56" s="36"/>
      <c r="QT56" s="36"/>
      <c r="QU56" s="36"/>
      <c r="QV56" s="36"/>
      <c r="QW56" s="36"/>
      <c r="QX56" s="36"/>
      <c r="QY56" s="36"/>
      <c r="QZ56" s="36"/>
      <c r="RA56" s="36"/>
      <c r="RB56" s="36"/>
      <c r="RC56" s="36"/>
      <c r="RD56" s="36"/>
      <c r="RE56" s="36"/>
      <c r="RF56" s="36"/>
      <c r="RG56" s="89"/>
      <c r="RH56" s="35"/>
      <c r="RI56" s="36"/>
      <c r="RJ56" s="36"/>
      <c r="RK56" s="36"/>
      <c r="RL56" s="36"/>
      <c r="RM56" s="36"/>
      <c r="RN56" s="36"/>
      <c r="RO56" s="36"/>
      <c r="RP56" s="36"/>
      <c r="RQ56" s="36"/>
      <c r="RR56" s="36"/>
      <c r="RS56" s="36"/>
      <c r="RT56" s="36"/>
      <c r="RU56" s="36"/>
      <c r="RV56" s="36"/>
      <c r="RW56" s="36"/>
      <c r="RX56" s="36"/>
      <c r="RY56" s="89"/>
      <c r="RZ56" s="35"/>
      <c r="SA56" s="36"/>
      <c r="SB56" s="36"/>
      <c r="SC56" s="36"/>
      <c r="SD56" s="36"/>
      <c r="SE56" s="36"/>
      <c r="SF56" s="36"/>
      <c r="SG56" s="36"/>
      <c r="SH56" s="36"/>
      <c r="SI56" s="36"/>
      <c r="SJ56" s="36"/>
      <c r="SK56" s="36"/>
      <c r="SL56" s="36"/>
      <c r="SM56" s="36"/>
      <c r="SN56" s="36"/>
      <c r="SO56" s="36"/>
      <c r="SP56" s="36"/>
      <c r="SQ56" s="89"/>
      <c r="SR56" s="35"/>
      <c r="SS56" s="36"/>
      <c r="ST56" s="36"/>
      <c r="SU56" s="36"/>
      <c r="SV56" s="36"/>
      <c r="SW56" s="36"/>
      <c r="SX56" s="36"/>
      <c r="SY56" s="36"/>
      <c r="SZ56" s="36"/>
      <c r="TA56" s="36"/>
      <c r="TB56" s="36"/>
      <c r="TC56" s="36"/>
      <c r="TD56" s="36"/>
      <c r="TE56" s="36"/>
      <c r="TF56" s="36"/>
      <c r="TG56" s="36"/>
      <c r="TH56" s="36"/>
      <c r="TI56" s="89"/>
      <c r="TJ56" s="35"/>
      <c r="TK56" s="36"/>
      <c r="TL56" s="36"/>
      <c r="TM56" s="36"/>
      <c r="TN56" s="36"/>
      <c r="TO56" s="36"/>
      <c r="TP56" s="36"/>
      <c r="TQ56" s="36"/>
      <c r="TR56" s="36"/>
      <c r="TS56" s="36"/>
      <c r="TT56" s="36"/>
      <c r="TU56" s="36"/>
      <c r="TV56" s="36"/>
      <c r="TW56" s="36"/>
      <c r="TX56" s="36"/>
      <c r="TY56" s="36"/>
      <c r="TZ56" s="36"/>
      <c r="UA56" s="89"/>
      <c r="UB56" s="35"/>
      <c r="UC56" s="36"/>
      <c r="UD56" s="36"/>
      <c r="UE56" s="36"/>
      <c r="UF56" s="36"/>
      <c r="UG56" s="36"/>
      <c r="UH56" s="36"/>
      <c r="UI56" s="36"/>
      <c r="UJ56" s="36"/>
      <c r="UK56" s="36"/>
      <c r="UL56" s="36"/>
      <c r="UM56" s="36"/>
      <c r="UN56" s="36"/>
      <c r="UO56" s="36"/>
      <c r="UP56" s="36"/>
      <c r="UQ56" s="36"/>
      <c r="UR56" s="36"/>
      <c r="US56" s="89"/>
      <c r="UT56" s="35"/>
      <c r="UU56" s="36"/>
      <c r="UV56" s="36"/>
      <c r="UW56" s="36"/>
      <c r="UX56" s="36"/>
      <c r="UY56" s="36"/>
      <c r="UZ56" s="36"/>
      <c r="VA56" s="36"/>
      <c r="VB56" s="36"/>
      <c r="VC56" s="36"/>
      <c r="VD56" s="36"/>
      <c r="VE56" s="36"/>
      <c r="VF56" s="36"/>
      <c r="VG56" s="36"/>
      <c r="VH56" s="36"/>
      <c r="VI56" s="36"/>
      <c r="VJ56" s="36"/>
      <c r="VK56" s="89"/>
      <c r="VL56" s="35"/>
      <c r="VM56" s="36"/>
      <c r="VN56" s="36"/>
      <c r="VO56" s="36"/>
      <c r="VP56" s="36"/>
      <c r="VQ56" s="36"/>
      <c r="VR56" s="36"/>
      <c r="VS56" s="36"/>
      <c r="VT56" s="36"/>
      <c r="VU56" s="36"/>
      <c r="VV56" s="36"/>
      <c r="VW56" s="36"/>
      <c r="VX56" s="36"/>
      <c r="VY56" s="36"/>
      <c r="VZ56" s="36"/>
      <c r="WA56" s="36"/>
      <c r="WB56" s="36"/>
      <c r="WC56" s="89"/>
      <c r="WD56" s="35"/>
      <c r="WE56" s="36"/>
      <c r="WF56" s="36"/>
      <c r="WG56" s="36"/>
      <c r="WH56" s="36"/>
      <c r="WI56" s="36"/>
      <c r="WJ56" s="36"/>
      <c r="WK56" s="36"/>
      <c r="WL56" s="36"/>
      <c r="WM56" s="36"/>
      <c r="WN56" s="36"/>
      <c r="WO56" s="36"/>
      <c r="WP56" s="36"/>
      <c r="WQ56" s="36"/>
      <c r="WR56" s="36"/>
      <c r="WS56" s="36"/>
      <c r="WT56" s="36"/>
      <c r="WU56" s="89"/>
      <c r="WV56" s="35"/>
      <c r="WW56" s="36"/>
      <c r="WX56" s="36"/>
      <c r="WY56" s="36"/>
      <c r="WZ56" s="36"/>
      <c r="XA56" s="36"/>
      <c r="XB56" s="36"/>
      <c r="XC56" s="36"/>
      <c r="XD56" s="36"/>
      <c r="XE56" s="36"/>
      <c r="XF56" s="36"/>
      <c r="XG56" s="36"/>
      <c r="XH56" s="36"/>
      <c r="XI56" s="36"/>
      <c r="XJ56" s="36"/>
      <c r="XK56" s="36"/>
      <c r="XL56" s="36"/>
      <c r="XM56" s="89"/>
      <c r="XN56" s="35"/>
      <c r="XO56" s="36"/>
      <c r="XP56" s="36"/>
      <c r="XQ56" s="36"/>
      <c r="XR56" s="36"/>
      <c r="XS56" s="36"/>
      <c r="XT56" s="36"/>
      <c r="XU56" s="36"/>
      <c r="XV56" s="36"/>
      <c r="XW56" s="36"/>
      <c r="XX56" s="36"/>
      <c r="XY56" s="36"/>
      <c r="XZ56" s="36"/>
      <c r="YA56" s="36"/>
      <c r="YB56" s="36"/>
      <c r="YC56" s="36"/>
      <c r="YD56" s="36"/>
      <c r="YE56" s="89"/>
      <c r="YF56" s="35"/>
      <c r="YG56" s="36"/>
      <c r="YH56" s="36"/>
      <c r="YI56" s="36"/>
      <c r="YJ56" s="36"/>
      <c r="YK56" s="36"/>
      <c r="YL56" s="36"/>
      <c r="YM56" s="36"/>
      <c r="YN56" s="36"/>
      <c r="YO56" s="36"/>
      <c r="YP56" s="36"/>
      <c r="YQ56" s="36"/>
      <c r="YR56" s="36"/>
      <c r="YS56" s="36"/>
      <c r="YT56" s="36"/>
      <c r="YU56" s="36"/>
      <c r="YV56" s="36"/>
      <c r="YW56" s="89"/>
      <c r="YX56" s="35"/>
      <c r="YY56" s="36"/>
      <c r="YZ56" s="36"/>
      <c r="ZA56" s="36"/>
      <c r="ZB56" s="36"/>
      <c r="ZC56" s="36"/>
      <c r="ZD56" s="36"/>
      <c r="ZE56" s="36"/>
      <c r="ZF56" s="36"/>
      <c r="ZG56" s="36"/>
      <c r="ZH56" s="36"/>
      <c r="ZI56" s="36"/>
      <c r="ZJ56" s="36"/>
      <c r="ZK56" s="36"/>
      <c r="ZL56" s="36"/>
      <c r="ZM56" s="36"/>
      <c r="ZN56" s="36"/>
      <c r="ZO56" s="89"/>
      <c r="ZP56" s="35"/>
      <c r="ZQ56" s="36"/>
      <c r="ZR56" s="36"/>
      <c r="ZS56" s="36"/>
      <c r="ZT56" s="36"/>
      <c r="ZU56" s="36"/>
      <c r="ZV56" s="36"/>
      <c r="ZW56" s="36"/>
      <c r="ZX56" s="36"/>
      <c r="ZY56" s="36"/>
      <c r="ZZ56" s="36"/>
      <c r="AAA56" s="36"/>
      <c r="AAB56" s="36"/>
      <c r="AAC56" s="36"/>
      <c r="AAD56" s="36"/>
      <c r="AAE56" s="36"/>
      <c r="AAF56" s="36"/>
      <c r="AAG56" s="89"/>
      <c r="AAH56" s="152"/>
      <c r="AAI56" s="36"/>
      <c r="AAJ56" s="36"/>
      <c r="AAK56" s="36"/>
      <c r="AAL56" s="36"/>
      <c r="AAM56" s="36"/>
      <c r="AAN56" s="36"/>
      <c r="AAO56" s="36"/>
      <c r="AAP56" s="36"/>
      <c r="AAQ56" s="36"/>
      <c r="AAR56" s="36"/>
      <c r="AAS56" s="36"/>
      <c r="AAT56" s="36"/>
      <c r="AAU56" s="36"/>
      <c r="AAV56" s="36"/>
      <c r="AAW56" s="36"/>
      <c r="AAX56" s="36"/>
      <c r="AAY56" s="89"/>
      <c r="AAZ56" s="35"/>
      <c r="ABA56" s="36"/>
      <c r="ABB56" s="36"/>
      <c r="ABC56" s="36"/>
      <c r="ABD56" s="36"/>
      <c r="ABE56" s="36"/>
      <c r="ABF56" s="36"/>
      <c r="ABG56" s="36"/>
      <c r="ABH56" s="36"/>
      <c r="ABI56" s="36"/>
      <c r="ABJ56" s="36"/>
      <c r="ABK56" s="36"/>
      <c r="ABL56" s="36"/>
      <c r="ABM56" s="36"/>
      <c r="ABN56" s="36"/>
      <c r="ABO56" s="36"/>
      <c r="ABP56" s="36"/>
      <c r="ABQ56" s="89"/>
      <c r="ABR56" s="152"/>
      <c r="ABS56" s="36"/>
      <c r="ABT56" s="36"/>
      <c r="ABU56" s="36"/>
      <c r="ABV56" s="36"/>
      <c r="ABW56" s="36"/>
      <c r="ABX56" s="36"/>
      <c r="ABY56" s="36"/>
      <c r="ABZ56" s="36"/>
      <c r="ACA56" s="36"/>
      <c r="ACB56" s="36"/>
      <c r="ACC56" s="36"/>
      <c r="ACD56" s="36"/>
      <c r="ACE56" s="36"/>
      <c r="ACF56" s="36"/>
      <c r="ACG56" s="36"/>
      <c r="ACH56" s="36"/>
      <c r="ACI56" s="89"/>
      <c r="ACJ56" s="152"/>
      <c r="ACK56" s="36"/>
      <c r="ACL56" s="36"/>
      <c r="ACM56" s="36"/>
      <c r="ACN56" s="36"/>
      <c r="ACO56" s="36"/>
      <c r="ACP56" s="36"/>
      <c r="ACQ56" s="36"/>
      <c r="ACR56" s="36"/>
      <c r="ACS56" s="36"/>
      <c r="ACT56" s="36"/>
      <c r="ACU56" s="36"/>
      <c r="ACV56" s="36"/>
      <c r="ACW56" s="36"/>
      <c r="ACX56" s="36"/>
      <c r="ACY56" s="36"/>
      <c r="ACZ56" s="36"/>
      <c r="ADA56" s="89"/>
      <c r="ADB56" s="152"/>
      <c r="ADC56" s="36"/>
      <c r="ADD56" s="36"/>
      <c r="ADE56" s="36"/>
      <c r="ADF56" s="36"/>
      <c r="ADG56" s="36"/>
      <c r="ADH56" s="36"/>
      <c r="ADI56" s="36"/>
      <c r="ADJ56" s="36"/>
      <c r="ADK56" s="36"/>
      <c r="ADL56" s="36"/>
      <c r="ADM56" s="36"/>
      <c r="ADN56" s="36"/>
      <c r="ADO56" s="36"/>
      <c r="ADP56" s="36"/>
      <c r="ADQ56" s="36"/>
      <c r="ADR56" s="36"/>
      <c r="ADS56" s="89"/>
      <c r="ADT56" s="152"/>
      <c r="ADU56" s="36"/>
      <c r="ADV56" s="36"/>
      <c r="ADW56" s="36"/>
      <c r="ADX56" s="36"/>
      <c r="ADY56" s="36"/>
      <c r="ADZ56" s="36"/>
      <c r="AEA56" s="36"/>
      <c r="AEB56" s="36"/>
      <c r="AEC56" s="36"/>
      <c r="AED56" s="36"/>
      <c r="AEE56" s="36"/>
      <c r="AEF56" s="36"/>
      <c r="AEG56" s="36"/>
      <c r="AEH56" s="36"/>
      <c r="AEI56" s="36"/>
      <c r="AEJ56" s="36"/>
      <c r="AEK56" s="89"/>
      <c r="AEL56" s="152"/>
      <c r="AEM56" s="36"/>
      <c r="AEN56" s="36"/>
      <c r="AEO56" s="36"/>
      <c r="AEP56" s="36"/>
      <c r="AEQ56" s="36"/>
      <c r="AER56" s="36"/>
      <c r="AES56" s="36"/>
      <c r="AET56" s="36"/>
      <c r="AEU56" s="36"/>
      <c r="AEV56" s="36"/>
      <c r="AEW56" s="36"/>
      <c r="AEX56" s="36"/>
      <c r="AEY56" s="36"/>
      <c r="AEZ56" s="36"/>
      <c r="AFA56" s="36"/>
      <c r="AFB56" s="36"/>
      <c r="AFC56" s="89"/>
      <c r="AFD56" s="152"/>
      <c r="AFE56" s="36"/>
      <c r="AFF56" s="36"/>
      <c r="AFG56" s="36"/>
      <c r="AFH56" s="36"/>
      <c r="AFI56" s="36"/>
      <c r="AFJ56" s="36"/>
      <c r="AFK56" s="36"/>
      <c r="AFL56" s="36"/>
      <c r="AFM56" s="36"/>
      <c r="AFN56" s="36"/>
      <c r="AFO56" s="36"/>
      <c r="AFP56" s="36"/>
      <c r="AFQ56" s="36"/>
      <c r="AFR56" s="36"/>
      <c r="AFS56" s="36"/>
      <c r="AFT56" s="36"/>
      <c r="AFU56" s="89"/>
      <c r="AFV56" s="152"/>
      <c r="AFW56" s="36"/>
      <c r="AFX56" s="36"/>
      <c r="AFY56" s="36"/>
      <c r="AFZ56" s="36"/>
      <c r="AGA56" s="36"/>
      <c r="AGB56" s="36"/>
      <c r="AGC56" s="36"/>
      <c r="AGD56" s="36"/>
      <c r="AGE56" s="36"/>
      <c r="AGF56" s="36"/>
      <c r="AGG56" s="36"/>
      <c r="AGH56" s="36"/>
      <c r="AGI56" s="36"/>
      <c r="AGJ56" s="36"/>
      <c r="AGK56" s="36"/>
      <c r="AGL56" s="36"/>
      <c r="AGM56" s="89"/>
      <c r="AGN56" s="35"/>
      <c r="AGO56" s="36"/>
      <c r="AGP56" s="36"/>
      <c r="AGQ56" s="36"/>
      <c r="AGR56" s="36"/>
      <c r="AGS56" s="36"/>
      <c r="AGT56" s="36"/>
      <c r="AGU56" s="36"/>
      <c r="AGV56" s="36"/>
      <c r="AGW56" s="36"/>
      <c r="AGX56" s="36"/>
      <c r="AGY56" s="36"/>
      <c r="AGZ56" s="36"/>
      <c r="AHA56" s="36"/>
      <c r="AHB56" s="36"/>
      <c r="AHC56" s="36"/>
      <c r="AHD56" s="36"/>
      <c r="AHE56" s="89"/>
      <c r="AHF56" s="152"/>
      <c r="AHG56" s="36"/>
      <c r="AHH56" s="36"/>
      <c r="AHI56" s="36"/>
      <c r="AHJ56" s="36"/>
      <c r="AHK56" s="36"/>
      <c r="AHL56" s="36"/>
      <c r="AHM56" s="36"/>
      <c r="AHN56" s="36"/>
      <c r="AHO56" s="36"/>
      <c r="AHP56" s="36"/>
      <c r="AHQ56" s="36"/>
      <c r="AHR56" s="36"/>
      <c r="AHS56" s="36"/>
      <c r="AHT56" s="36"/>
      <c r="AHU56" s="36"/>
      <c r="AHV56" s="36"/>
      <c r="AHW56" s="89"/>
      <c r="AHX56" s="35"/>
      <c r="AHY56" s="36"/>
      <c r="AHZ56" s="36"/>
      <c r="AIA56" s="36"/>
      <c r="AIB56" s="36"/>
      <c r="AIC56" s="36"/>
      <c r="AID56" s="36"/>
      <c r="AIE56" s="36"/>
      <c r="AIF56" s="36"/>
      <c r="AIG56" s="36"/>
      <c r="AIH56" s="36"/>
      <c r="AII56" s="36"/>
      <c r="AIJ56" s="36"/>
      <c r="AIK56" s="36"/>
      <c r="AIL56" s="36"/>
      <c r="AIM56" s="36"/>
      <c r="AIN56" s="36"/>
      <c r="AIO56" s="89"/>
      <c r="AIP56" s="152"/>
      <c r="AIQ56" s="36"/>
      <c r="AIR56" s="36"/>
      <c r="AIS56" s="36"/>
      <c r="AIT56" s="36"/>
      <c r="AIU56" s="36"/>
      <c r="AIV56" s="36"/>
      <c r="AIW56" s="36"/>
      <c r="AIX56" s="36"/>
      <c r="AIY56" s="36"/>
      <c r="AIZ56" s="36"/>
      <c r="AJA56" s="36"/>
      <c r="AJB56" s="36"/>
      <c r="AJC56" s="36"/>
      <c r="AJD56" s="36"/>
      <c r="AJE56" s="36"/>
      <c r="AJF56" s="36"/>
      <c r="AJG56" s="89"/>
      <c r="AJH56" s="35"/>
      <c r="AJI56" s="36"/>
      <c r="AJJ56" s="36"/>
      <c r="AJK56" s="36"/>
      <c r="AJL56" s="36"/>
      <c r="AJM56" s="36"/>
      <c r="AJN56" s="36"/>
      <c r="AJO56" s="36"/>
      <c r="AJP56" s="36"/>
      <c r="AJQ56" s="36"/>
      <c r="AJR56" s="36"/>
      <c r="AJS56" s="36"/>
      <c r="AJT56" s="36"/>
      <c r="AJU56" s="36"/>
      <c r="AJV56" s="36"/>
      <c r="AJW56" s="36"/>
      <c r="AJX56" s="36"/>
      <c r="AJY56" s="89"/>
      <c r="AJZ56" s="35"/>
      <c r="AKA56" s="36"/>
      <c r="AKB56" s="36"/>
      <c r="AKC56" s="36"/>
      <c r="AKD56" s="36"/>
      <c r="AKE56" s="36"/>
      <c r="AKF56" s="36"/>
      <c r="AKG56" s="36"/>
      <c r="AKH56" s="36"/>
      <c r="AKI56" s="36"/>
      <c r="AKJ56" s="36"/>
      <c r="AKK56" s="36"/>
      <c r="AKL56" s="36"/>
      <c r="AKM56" s="36"/>
      <c r="AKN56" s="36"/>
      <c r="AKO56" s="36"/>
      <c r="AKP56" s="36"/>
      <c r="AKQ56" s="89"/>
      <c r="AKR56" s="35"/>
      <c r="AKS56" s="36"/>
      <c r="AKT56" s="36"/>
      <c r="AKU56" s="36"/>
      <c r="AKV56" s="36"/>
      <c r="AKW56" s="36"/>
      <c r="AKX56" s="36"/>
      <c r="AKY56" s="36"/>
      <c r="AKZ56" s="36"/>
      <c r="ALA56" s="36"/>
      <c r="ALB56" s="36"/>
      <c r="ALC56" s="36"/>
      <c r="ALD56" s="36"/>
      <c r="ALE56" s="36"/>
      <c r="ALF56" s="36"/>
      <c r="ALG56" s="36"/>
      <c r="ALH56" s="36"/>
      <c r="ALI56" s="89"/>
      <c r="ALJ56" s="152"/>
      <c r="ALK56" s="36"/>
      <c r="ALL56" s="36"/>
      <c r="ALM56" s="36"/>
      <c r="ALN56" s="36"/>
      <c r="ALO56" s="36"/>
      <c r="ALP56" s="36"/>
      <c r="ALQ56" s="36"/>
      <c r="ALR56" s="36"/>
      <c r="ALS56" s="36"/>
      <c r="ALT56" s="36"/>
      <c r="ALU56" s="36"/>
      <c r="ALV56" s="36"/>
      <c r="ALW56" s="36"/>
      <c r="ALX56" s="36"/>
      <c r="ALY56" s="36"/>
      <c r="ALZ56" s="36"/>
      <c r="AMA56" s="89"/>
      <c r="AMB56" s="152"/>
      <c r="AMC56" s="36"/>
      <c r="AMD56" s="36"/>
      <c r="AME56" s="36"/>
      <c r="AMF56" s="36"/>
      <c r="AMG56" s="36"/>
      <c r="AMH56" s="36"/>
      <c r="AMI56" s="36"/>
      <c r="AMJ56" s="36"/>
      <c r="AMK56" s="36"/>
      <c r="AML56" s="36"/>
      <c r="AMM56" s="36"/>
      <c r="AMN56" s="36"/>
      <c r="AMO56" s="36"/>
      <c r="AMP56" s="36"/>
      <c r="AMQ56" s="36"/>
      <c r="AMR56" s="36"/>
      <c r="AMS56" s="89"/>
      <c r="AMT56" s="152"/>
      <c r="AMU56" s="36"/>
      <c r="AMV56" s="36"/>
      <c r="AMW56" s="36"/>
      <c r="AMX56" s="36"/>
      <c r="AMY56" s="36"/>
      <c r="AMZ56" s="36"/>
      <c r="ANA56" s="36"/>
      <c r="ANB56" s="36"/>
      <c r="ANC56" s="36"/>
      <c r="AND56" s="36"/>
      <c r="ANE56" s="36"/>
      <c r="ANF56" s="36"/>
      <c r="ANG56" s="36"/>
      <c r="ANH56" s="36"/>
      <c r="ANI56" s="36"/>
      <c r="ANJ56" s="36"/>
      <c r="ANK56" s="89"/>
    </row>
    <row r="57" spans="1:1051" x14ac:dyDescent="0.25">
      <c r="A57" s="15" t="s">
        <v>110</v>
      </c>
      <c r="B57" s="14">
        <v>43</v>
      </c>
      <c r="C57" s="17" t="s">
        <v>111</v>
      </c>
      <c r="F57" s="39"/>
      <c r="G57" s="88"/>
      <c r="H57" s="38"/>
      <c r="I57" s="38">
        <v>2280000</v>
      </c>
      <c r="J57" s="38">
        <v>80000</v>
      </c>
      <c r="K57" s="38">
        <v>2200000</v>
      </c>
      <c r="L57" s="38">
        <v>80000</v>
      </c>
      <c r="M57" s="38"/>
      <c r="N57" s="39"/>
      <c r="O57" s="38">
        <v>285955</v>
      </c>
      <c r="P57" s="38">
        <v>80000</v>
      </c>
      <c r="Q57" s="38"/>
      <c r="R57" s="38">
        <v>205955</v>
      </c>
      <c r="S57" s="38">
        <v>72.023570000000007</v>
      </c>
      <c r="T57" s="38"/>
      <c r="U57" s="38"/>
      <c r="V57" s="88">
        <v>80000</v>
      </c>
      <c r="W57" s="30"/>
      <c r="X57" s="39">
        <v>80000</v>
      </c>
      <c r="Y57" s="88">
        <v>80000</v>
      </c>
      <c r="Z57" s="38"/>
      <c r="AA57" s="38">
        <v>19129700</v>
      </c>
      <c r="AB57" s="38">
        <v>15329700</v>
      </c>
      <c r="AC57" s="38">
        <v>3800000</v>
      </c>
      <c r="AD57" s="38">
        <v>15329700</v>
      </c>
      <c r="AE57" s="38"/>
      <c r="AF57" s="39"/>
      <c r="AG57" s="38">
        <v>19129700</v>
      </c>
      <c r="AH57" s="38">
        <v>15329700</v>
      </c>
      <c r="AI57" s="38"/>
      <c r="AJ57" s="38">
        <v>3800000</v>
      </c>
      <c r="AK57" s="38">
        <v>19.8644</v>
      </c>
      <c r="AL57" s="38"/>
      <c r="AM57" s="38"/>
      <c r="AN57" s="88">
        <v>15329700</v>
      </c>
      <c r="AO57" s="30"/>
      <c r="AP57" s="39">
        <v>15329700</v>
      </c>
      <c r="AQ57" s="88">
        <v>15329700</v>
      </c>
      <c r="AR57" s="38"/>
      <c r="AS57" s="38">
        <v>34598800</v>
      </c>
      <c r="AT57" s="38">
        <v>26000000</v>
      </c>
      <c r="AU57" s="38">
        <v>8598800</v>
      </c>
      <c r="AV57" s="38">
        <v>26000000</v>
      </c>
      <c r="AW57" s="38"/>
      <c r="AX57" s="39"/>
      <c r="AY57" s="38">
        <v>34507800</v>
      </c>
      <c r="AZ57" s="38">
        <v>26000000</v>
      </c>
      <c r="BA57" s="38"/>
      <c r="BB57" s="38">
        <v>8507800</v>
      </c>
      <c r="BC57" s="38">
        <v>24.654720000000001</v>
      </c>
      <c r="BD57" s="38"/>
      <c r="BE57" s="38"/>
      <c r="BF57" s="88">
        <v>26000000</v>
      </c>
      <c r="BG57" s="30"/>
      <c r="BH57" s="39">
        <v>26000000</v>
      </c>
      <c r="BI57" s="88">
        <v>26000000</v>
      </c>
      <c r="BJ57" s="38"/>
      <c r="BK57" s="38">
        <v>43174000</v>
      </c>
      <c r="BL57" s="38">
        <v>37210000</v>
      </c>
      <c r="BM57" s="38">
        <v>5964000</v>
      </c>
      <c r="BN57" s="38">
        <v>37210000</v>
      </c>
      <c r="BO57" s="38"/>
      <c r="BP57" s="39"/>
      <c r="BQ57" s="38">
        <v>43174000</v>
      </c>
      <c r="BR57" s="38">
        <v>37210000</v>
      </c>
      <c r="BS57" s="38"/>
      <c r="BT57" s="38">
        <v>5964000</v>
      </c>
      <c r="BU57" s="38">
        <v>13.81387</v>
      </c>
      <c r="BV57" s="38"/>
      <c r="BW57" s="38"/>
      <c r="BX57" s="88">
        <v>37210000</v>
      </c>
      <c r="BY57" s="30"/>
      <c r="BZ57" s="39">
        <v>37210000</v>
      </c>
      <c r="CA57" s="88">
        <v>37210000</v>
      </c>
      <c r="CB57" s="38"/>
      <c r="CC57" s="38">
        <v>1126300</v>
      </c>
      <c r="CD57" s="38">
        <v>376300</v>
      </c>
      <c r="CE57" s="38">
        <v>750000</v>
      </c>
      <c r="CF57" s="38">
        <v>376300</v>
      </c>
      <c r="CG57" s="38"/>
      <c r="CH57" s="39"/>
      <c r="CI57" s="38">
        <v>446300</v>
      </c>
      <c r="CJ57" s="38">
        <v>376300</v>
      </c>
      <c r="CK57" s="38"/>
      <c r="CL57" s="38">
        <v>70000</v>
      </c>
      <c r="CM57" s="38">
        <v>15.684519999999999</v>
      </c>
      <c r="CN57" s="38"/>
      <c r="CO57" s="38"/>
      <c r="CP57" s="88">
        <v>376300</v>
      </c>
      <c r="CQ57" s="30"/>
      <c r="CR57" s="39">
        <v>376300</v>
      </c>
      <c r="CS57" s="88">
        <v>376300</v>
      </c>
      <c r="CT57" s="38"/>
      <c r="CU57" s="38">
        <v>53467300</v>
      </c>
      <c r="CV57" s="38">
        <v>33867300</v>
      </c>
      <c r="CW57" s="38">
        <v>19600000</v>
      </c>
      <c r="CX57" s="38">
        <v>33867300</v>
      </c>
      <c r="CY57" s="38"/>
      <c r="CZ57" s="39"/>
      <c r="DA57" s="38">
        <v>53467300</v>
      </c>
      <c r="DB57" s="38">
        <v>33867300</v>
      </c>
      <c r="DC57" s="38"/>
      <c r="DD57" s="38">
        <v>19600000</v>
      </c>
      <c r="DE57" s="38">
        <v>36.657919999999997</v>
      </c>
      <c r="DF57" s="38"/>
      <c r="DG57" s="38"/>
      <c r="DH57" s="88">
        <v>33867300</v>
      </c>
      <c r="DI57" s="30"/>
      <c r="DJ57" s="39">
        <v>33867300</v>
      </c>
      <c r="DK57" s="88">
        <v>33867300</v>
      </c>
      <c r="DL57" s="38"/>
      <c r="DM57" s="38">
        <v>2289500</v>
      </c>
      <c r="DN57" s="38">
        <v>914500</v>
      </c>
      <c r="DO57" s="38">
        <v>1375000</v>
      </c>
      <c r="DP57" s="38">
        <v>914500</v>
      </c>
      <c r="DQ57" s="38"/>
      <c r="DR57" s="39"/>
      <c r="DS57" s="38">
        <v>1228500</v>
      </c>
      <c r="DT57" s="38">
        <v>914500</v>
      </c>
      <c r="DU57" s="38"/>
      <c r="DV57" s="38">
        <v>314000</v>
      </c>
      <c r="DW57" s="38">
        <v>25.559629999999999</v>
      </c>
      <c r="DX57" s="38"/>
      <c r="DY57" s="38"/>
      <c r="DZ57" s="88">
        <v>914500</v>
      </c>
      <c r="EA57" s="30"/>
      <c r="EB57" s="39">
        <v>914500</v>
      </c>
      <c r="EC57" s="88">
        <v>914500</v>
      </c>
      <c r="ED57" s="38"/>
      <c r="EE57" s="38"/>
      <c r="EF57" s="38"/>
      <c r="EG57" s="38"/>
      <c r="EH57" s="38"/>
      <c r="EI57" s="38"/>
      <c r="EJ57" s="39"/>
      <c r="EK57" s="38"/>
      <c r="EL57" s="38"/>
      <c r="EM57" s="38"/>
      <c r="EN57" s="38"/>
      <c r="EO57" s="38"/>
      <c r="EP57" s="38"/>
      <c r="EQ57" s="38"/>
      <c r="ER57" s="88"/>
      <c r="ES57" s="30"/>
      <c r="ET57" s="39"/>
      <c r="EU57" s="88"/>
      <c r="EV57" s="38"/>
      <c r="EW57" s="38"/>
      <c r="EX57" s="38"/>
      <c r="EY57" s="38"/>
      <c r="EZ57" s="38"/>
      <c r="FA57" s="38"/>
      <c r="FB57" s="39"/>
      <c r="FC57" s="38"/>
      <c r="FD57" s="38"/>
      <c r="FE57" s="38"/>
      <c r="FF57" s="38"/>
      <c r="FG57" s="38"/>
      <c r="FH57" s="38"/>
      <c r="FI57" s="38"/>
      <c r="FJ57" s="88"/>
      <c r="FK57" s="30"/>
      <c r="FL57" s="39"/>
      <c r="FM57" s="88"/>
      <c r="FN57" s="38"/>
      <c r="FO57" s="38"/>
      <c r="FP57" s="38"/>
      <c r="FQ57" s="38"/>
      <c r="FR57" s="38"/>
      <c r="FS57" s="38"/>
      <c r="FT57" s="39"/>
      <c r="FU57" s="38"/>
      <c r="FV57" s="38"/>
      <c r="FW57" s="38"/>
      <c r="FX57" s="38"/>
      <c r="FY57" s="38"/>
      <c r="FZ57" s="38"/>
      <c r="GA57" s="38"/>
      <c r="GB57" s="88"/>
      <c r="GC57" s="30"/>
      <c r="GD57" s="39"/>
      <c r="GE57" s="88"/>
      <c r="GF57" s="38"/>
      <c r="GG57" s="38"/>
      <c r="GH57" s="38"/>
      <c r="GI57" s="38"/>
      <c r="GJ57" s="38"/>
      <c r="GK57" s="38"/>
      <c r="GL57" s="39"/>
      <c r="GM57" s="38"/>
      <c r="GN57" s="38"/>
      <c r="GO57" s="38"/>
      <c r="GP57" s="38"/>
      <c r="GQ57" s="38"/>
      <c r="GR57" s="38"/>
      <c r="GS57" s="38"/>
      <c r="GT57" s="88"/>
      <c r="GU57" s="30"/>
      <c r="GV57" s="39"/>
      <c r="GW57" s="88"/>
      <c r="GX57" s="38"/>
      <c r="GY57" s="38">
        <v>47410700</v>
      </c>
      <c r="GZ57" s="38">
        <v>45040100</v>
      </c>
      <c r="HA57" s="38">
        <v>2370600</v>
      </c>
      <c r="HB57" s="38">
        <v>45040100</v>
      </c>
      <c r="HC57" s="38"/>
      <c r="HD57" s="39"/>
      <c r="HE57" s="38">
        <v>47410700</v>
      </c>
      <c r="HF57" s="38">
        <v>45040100</v>
      </c>
      <c r="HG57" s="38"/>
      <c r="HH57" s="38">
        <v>2370600</v>
      </c>
      <c r="HI57" s="38">
        <v>5.00014</v>
      </c>
      <c r="HJ57" s="38"/>
      <c r="HK57" s="38"/>
      <c r="HL57" s="88">
        <v>45040100</v>
      </c>
      <c r="HM57" s="30"/>
      <c r="HN57" s="39">
        <v>45040100</v>
      </c>
      <c r="HO57" s="88">
        <v>45040100</v>
      </c>
      <c r="HP57" s="38"/>
      <c r="HQ57" s="38"/>
      <c r="HR57" s="38"/>
      <c r="HS57" s="38"/>
      <c r="HT57" s="38"/>
      <c r="HU57" s="38"/>
      <c r="HV57" s="39"/>
      <c r="HW57" s="38"/>
      <c r="HX57" s="38"/>
      <c r="HY57" s="38"/>
      <c r="HZ57" s="38"/>
      <c r="IA57" s="38"/>
      <c r="IB57" s="38"/>
      <c r="IC57" s="38"/>
      <c r="ID57" s="88"/>
      <c r="IE57" s="30"/>
      <c r="IF57" s="39"/>
      <c r="IG57" s="88"/>
      <c r="IH57" s="38"/>
      <c r="II57" s="38">
        <v>3620600</v>
      </c>
      <c r="IJ57" s="38">
        <v>3439500</v>
      </c>
      <c r="IK57" s="38">
        <v>181100</v>
      </c>
      <c r="IL57" s="38">
        <v>3439500</v>
      </c>
      <c r="IM57" s="38"/>
      <c r="IN57" s="39"/>
      <c r="IO57" s="38">
        <v>3620600</v>
      </c>
      <c r="IP57" s="38">
        <v>3439500</v>
      </c>
      <c r="IQ57" s="38"/>
      <c r="IR57" s="38">
        <v>181100</v>
      </c>
      <c r="IS57" s="38">
        <v>5.0019299999999998</v>
      </c>
      <c r="IT57" s="38"/>
      <c r="IU57" s="38"/>
      <c r="IV57" s="88">
        <v>3439500</v>
      </c>
      <c r="IW57" s="30"/>
      <c r="IX57" s="39">
        <v>3439500</v>
      </c>
      <c r="IY57" s="88">
        <v>3439500</v>
      </c>
      <c r="IZ57" s="38"/>
      <c r="JA57" s="38">
        <v>29530500</v>
      </c>
      <c r="JB57" s="38">
        <v>27906800</v>
      </c>
      <c r="JC57" s="38">
        <v>1623700</v>
      </c>
      <c r="JD57" s="38">
        <v>27906800</v>
      </c>
      <c r="JE57" s="38"/>
      <c r="JF57" s="39"/>
      <c r="JG57" s="38">
        <v>29530500</v>
      </c>
      <c r="JH57" s="38">
        <v>27906800</v>
      </c>
      <c r="JI57" s="38"/>
      <c r="JJ57" s="38">
        <v>1623700</v>
      </c>
      <c r="JK57" s="38">
        <v>5.49838</v>
      </c>
      <c r="JL57" s="38"/>
      <c r="JM57" s="38"/>
      <c r="JN57" s="88">
        <v>27906800</v>
      </c>
      <c r="JO57" s="30"/>
      <c r="JP57" s="39">
        <v>27906800</v>
      </c>
      <c r="JQ57" s="88">
        <v>27906800</v>
      </c>
      <c r="JR57" s="38"/>
      <c r="JS57" s="38">
        <v>280595500</v>
      </c>
      <c r="JT57" s="38">
        <v>266565100</v>
      </c>
      <c r="JU57" s="38">
        <v>14030400</v>
      </c>
      <c r="JV57" s="38">
        <v>266565100</v>
      </c>
      <c r="JW57" s="38">
        <v>240672</v>
      </c>
      <c r="JX57" s="39"/>
      <c r="JY57" s="38">
        <v>280836171</v>
      </c>
      <c r="JZ57" s="38">
        <v>266805772</v>
      </c>
      <c r="KA57" s="38"/>
      <c r="KB57" s="38">
        <v>14030399</v>
      </c>
      <c r="KC57" s="38">
        <v>4.99594</v>
      </c>
      <c r="KD57" s="38"/>
      <c r="KE57" s="38"/>
      <c r="KF57" s="88">
        <v>266805772</v>
      </c>
      <c r="KG57" s="30"/>
      <c r="KH57" s="39">
        <v>266565100</v>
      </c>
      <c r="KI57" s="88">
        <v>266565100</v>
      </c>
      <c r="KJ57" s="38"/>
      <c r="KK57" s="38">
        <v>2824700</v>
      </c>
      <c r="KL57" s="38">
        <v>2683400</v>
      </c>
      <c r="KM57" s="38">
        <v>141300</v>
      </c>
      <c r="KN57" s="38">
        <v>2683400</v>
      </c>
      <c r="KO57" s="38"/>
      <c r="KP57" s="39"/>
      <c r="KQ57" s="38">
        <v>2824700</v>
      </c>
      <c r="KR57" s="38">
        <v>2683400</v>
      </c>
      <c r="KS57" s="38"/>
      <c r="KT57" s="38">
        <v>141300</v>
      </c>
      <c r="KU57" s="38">
        <v>5.0023</v>
      </c>
      <c r="KV57" s="38"/>
      <c r="KW57" s="38"/>
      <c r="KX57" s="88">
        <v>2683400</v>
      </c>
      <c r="KY57" s="30"/>
      <c r="KZ57" s="39">
        <v>2683400</v>
      </c>
      <c r="LA57" s="88">
        <v>2683400</v>
      </c>
      <c r="LB57" s="38"/>
      <c r="LC57" s="38">
        <v>247404500</v>
      </c>
      <c r="LD57" s="38">
        <v>235034200</v>
      </c>
      <c r="LE57" s="38">
        <v>12370300</v>
      </c>
      <c r="LF57" s="38">
        <v>235034200</v>
      </c>
      <c r="LG57" s="38"/>
      <c r="LH57" s="39"/>
      <c r="LI57" s="38">
        <v>247404500</v>
      </c>
      <c r="LJ57" s="38">
        <v>235034200</v>
      </c>
      <c r="LK57" s="38"/>
      <c r="LL57" s="38">
        <v>12370300</v>
      </c>
      <c r="LM57" s="38">
        <v>5.0000299999999998</v>
      </c>
      <c r="LN57" s="38"/>
      <c r="LO57" s="38"/>
      <c r="LP57" s="88">
        <v>235034200</v>
      </c>
      <c r="LQ57" s="30"/>
      <c r="LR57" s="39">
        <v>235034200</v>
      </c>
      <c r="LS57" s="88">
        <v>235034200</v>
      </c>
      <c r="LT57" s="38"/>
      <c r="LU57" s="38">
        <v>70960000</v>
      </c>
      <c r="LV57" s="38">
        <v>67412000</v>
      </c>
      <c r="LW57" s="38">
        <v>3548000</v>
      </c>
      <c r="LX57" s="38">
        <v>67412000</v>
      </c>
      <c r="LY57" s="38"/>
      <c r="LZ57" s="39"/>
      <c r="MA57" s="38">
        <v>70960000</v>
      </c>
      <c r="MB57" s="38">
        <v>67412000</v>
      </c>
      <c r="MC57" s="38"/>
      <c r="MD57" s="38">
        <v>3548000</v>
      </c>
      <c r="ME57" s="38">
        <v>5</v>
      </c>
      <c r="MF57" s="38"/>
      <c r="MG57" s="38"/>
      <c r="MH57" s="88">
        <v>67412000</v>
      </c>
      <c r="MI57" s="30"/>
      <c r="MJ57" s="39">
        <v>67412000</v>
      </c>
      <c r="MK57" s="88">
        <v>67412000</v>
      </c>
      <c r="ML57" s="38"/>
      <c r="MM57" s="38">
        <v>7117600</v>
      </c>
      <c r="MN57" s="38">
        <v>6757500</v>
      </c>
      <c r="MO57" s="38">
        <v>360100</v>
      </c>
      <c r="MP57" s="38">
        <v>6757500</v>
      </c>
      <c r="MQ57" s="38"/>
      <c r="MR57" s="39"/>
      <c r="MS57" s="38">
        <v>7117600</v>
      </c>
      <c r="MT57" s="38">
        <v>6757500</v>
      </c>
      <c r="MU57" s="38"/>
      <c r="MV57" s="38">
        <v>360100</v>
      </c>
      <c r="MW57" s="38">
        <v>5.0592899999999998</v>
      </c>
      <c r="MX57" s="38"/>
      <c r="MY57" s="38"/>
      <c r="MZ57" s="88">
        <v>6757500</v>
      </c>
      <c r="NA57" s="30"/>
      <c r="NB57" s="39">
        <v>6757500</v>
      </c>
      <c r="NC57" s="88">
        <v>6757500</v>
      </c>
      <c r="ND57" s="38"/>
      <c r="NE57" s="38">
        <v>838832000</v>
      </c>
      <c r="NF57" s="38">
        <v>786890400</v>
      </c>
      <c r="NG57" s="38">
        <v>51941600</v>
      </c>
      <c r="NH57" s="38">
        <v>786890400</v>
      </c>
      <c r="NI57" s="38"/>
      <c r="NJ57" s="39"/>
      <c r="NK57" s="38">
        <v>833457400</v>
      </c>
      <c r="NL57" s="38">
        <v>786890400</v>
      </c>
      <c r="NM57" s="38"/>
      <c r="NN57" s="38">
        <v>46567000</v>
      </c>
      <c r="NO57" s="38">
        <v>5.5872099999999998</v>
      </c>
      <c r="NP57" s="38"/>
      <c r="NQ57" s="38"/>
      <c r="NR57" s="88">
        <v>786890400</v>
      </c>
      <c r="NS57" s="30"/>
      <c r="NT57" s="39">
        <v>786890400</v>
      </c>
      <c r="NU57" s="88">
        <v>786890400</v>
      </c>
      <c r="NV57" s="38"/>
      <c r="NW57" s="38">
        <v>9087900</v>
      </c>
      <c r="NX57" s="38">
        <v>8633400</v>
      </c>
      <c r="NY57" s="38">
        <v>454500</v>
      </c>
      <c r="NZ57" s="38">
        <v>8633400</v>
      </c>
      <c r="OA57" s="38"/>
      <c r="OB57" s="39"/>
      <c r="OC57" s="38">
        <v>9087900</v>
      </c>
      <c r="OD57" s="38">
        <v>8633400</v>
      </c>
      <c r="OE57" s="38"/>
      <c r="OF57" s="38">
        <v>454500</v>
      </c>
      <c r="OG57" s="38">
        <v>5.0011599999999996</v>
      </c>
      <c r="OH57" s="38"/>
      <c r="OI57" s="38"/>
      <c r="OJ57" s="88">
        <v>8633400</v>
      </c>
      <c r="OK57" s="30"/>
      <c r="OL57" s="39">
        <v>8633400</v>
      </c>
      <c r="OM57" s="88">
        <v>8633400</v>
      </c>
      <c r="ON57" s="38"/>
      <c r="OO57" s="38">
        <v>155456000</v>
      </c>
      <c r="OP57" s="38">
        <v>147683200</v>
      </c>
      <c r="OQ57" s="38">
        <v>7772800</v>
      </c>
      <c r="OR57" s="38">
        <v>147683200</v>
      </c>
      <c r="OS57" s="38"/>
      <c r="OT57" s="39"/>
      <c r="OU57" s="38">
        <v>155456000</v>
      </c>
      <c r="OV57" s="38">
        <v>147683200</v>
      </c>
      <c r="OW57" s="38"/>
      <c r="OX57" s="38">
        <v>7772800</v>
      </c>
      <c r="OY57" s="38">
        <v>5</v>
      </c>
      <c r="OZ57" s="38"/>
      <c r="PA57" s="38"/>
      <c r="PB57" s="88">
        <v>147683200</v>
      </c>
      <c r="PC57" s="30"/>
      <c r="PD57" s="39">
        <v>147683200</v>
      </c>
      <c r="PE57" s="88">
        <v>147683200</v>
      </c>
      <c r="PF57" s="38"/>
      <c r="PG57" s="38"/>
      <c r="PH57" s="38"/>
      <c r="PI57" s="38"/>
      <c r="PJ57" s="38"/>
      <c r="PK57" s="38"/>
      <c r="PL57" s="39"/>
      <c r="PM57" s="38"/>
      <c r="PN57" s="38"/>
      <c r="PO57" s="38"/>
      <c r="PP57" s="38"/>
      <c r="PQ57" s="38"/>
      <c r="PR57" s="38"/>
      <c r="PS57" s="38"/>
      <c r="PT57" s="88"/>
      <c r="PU57" s="30"/>
      <c r="PV57" s="39"/>
      <c r="PW57" s="88"/>
      <c r="PX57" s="38"/>
      <c r="PY57" s="38"/>
      <c r="PZ57" s="38"/>
      <c r="QA57" s="38"/>
      <c r="QB57" s="38"/>
      <c r="QC57" s="38"/>
      <c r="QD57" s="39"/>
      <c r="QE57" s="38"/>
      <c r="QF57" s="38"/>
      <c r="QG57" s="38"/>
      <c r="QH57" s="38"/>
      <c r="QI57" s="38"/>
      <c r="QJ57" s="38"/>
      <c r="QK57" s="38"/>
      <c r="QL57" s="88"/>
      <c r="QM57" s="30"/>
      <c r="QN57" s="39"/>
      <c r="QO57" s="88"/>
      <c r="QP57" s="38"/>
      <c r="QQ57" s="38">
        <v>55656600</v>
      </c>
      <c r="QR57" s="38">
        <v>52873500</v>
      </c>
      <c r="QS57" s="38">
        <v>2783100</v>
      </c>
      <c r="QT57" s="38">
        <v>52873500</v>
      </c>
      <c r="QU57" s="38"/>
      <c r="QV57" s="39"/>
      <c r="QW57" s="38">
        <v>55656600</v>
      </c>
      <c r="QX57" s="38">
        <v>52873500</v>
      </c>
      <c r="QY57" s="38"/>
      <c r="QZ57" s="38">
        <v>2783100</v>
      </c>
      <c r="RA57" s="38">
        <v>5.0004900000000001</v>
      </c>
      <c r="RB57" s="38"/>
      <c r="RC57" s="38"/>
      <c r="RD57" s="88">
        <v>52873500</v>
      </c>
      <c r="RE57" s="30"/>
      <c r="RF57" s="39">
        <v>52873500</v>
      </c>
      <c r="RG57" s="88">
        <v>52873500</v>
      </c>
      <c r="RH57" s="38"/>
      <c r="RI57" s="38"/>
      <c r="RJ57" s="38"/>
      <c r="RK57" s="38"/>
      <c r="RL57" s="38"/>
      <c r="RM57" s="38"/>
      <c r="RN57" s="39"/>
      <c r="RO57" s="38"/>
      <c r="RP57" s="38"/>
      <c r="RQ57" s="38"/>
      <c r="RR57" s="38"/>
      <c r="RS57" s="38"/>
      <c r="RT57" s="38"/>
      <c r="RU57" s="38"/>
      <c r="RV57" s="88"/>
      <c r="RW57" s="30"/>
      <c r="RX57" s="39">
        <v>0</v>
      </c>
      <c r="RY57" s="88"/>
      <c r="RZ57" s="38"/>
      <c r="SA57" s="38"/>
      <c r="SB57" s="38"/>
      <c r="SC57" s="38"/>
      <c r="SD57" s="38"/>
      <c r="SE57" s="38"/>
      <c r="SF57" s="39"/>
      <c r="SG57" s="38"/>
      <c r="SH57" s="38"/>
      <c r="SI57" s="38"/>
      <c r="SJ57" s="38"/>
      <c r="SK57" s="38"/>
      <c r="SL57" s="38"/>
      <c r="SM57" s="38"/>
      <c r="SN57" s="88"/>
      <c r="SO57" s="30"/>
      <c r="SP57" s="39">
        <v>0</v>
      </c>
      <c r="SQ57" s="88"/>
      <c r="SR57" s="38"/>
      <c r="SS57" s="38"/>
      <c r="ST57" s="38"/>
      <c r="SU57" s="38"/>
      <c r="SV57" s="38"/>
      <c r="SW57" s="38"/>
      <c r="SX57" s="39"/>
      <c r="SY57" s="38"/>
      <c r="SZ57" s="38"/>
      <c r="TA57" s="38"/>
      <c r="TB57" s="38"/>
      <c r="TC57" s="38"/>
      <c r="TD57" s="38"/>
      <c r="TE57" s="38"/>
      <c r="TF57" s="88"/>
      <c r="TG57" s="30"/>
      <c r="TH57" s="39"/>
      <c r="TI57" s="88"/>
      <c r="TJ57" s="38"/>
      <c r="TK57" s="38"/>
      <c r="TL57" s="38"/>
      <c r="TM57" s="38"/>
      <c r="TN57" s="38"/>
      <c r="TO57" s="38"/>
      <c r="TP57" s="39"/>
      <c r="TQ57" s="38"/>
      <c r="TR57" s="38"/>
      <c r="TS57" s="38"/>
      <c r="TT57" s="38"/>
      <c r="TU57" s="38"/>
      <c r="TV57" s="38"/>
      <c r="TW57" s="38"/>
      <c r="TX57" s="88"/>
      <c r="TY57" s="30"/>
      <c r="TZ57" s="39"/>
      <c r="UA57" s="88"/>
      <c r="UB57" s="38"/>
      <c r="UC57" s="38"/>
      <c r="UD57" s="38"/>
      <c r="UE57" s="38"/>
      <c r="UF57" s="38"/>
      <c r="UG57" s="38"/>
      <c r="UH57" s="39"/>
      <c r="UI57" s="38"/>
      <c r="UJ57" s="38"/>
      <c r="UK57" s="38"/>
      <c r="UL57" s="38"/>
      <c r="UM57" s="38"/>
      <c r="UN57" s="38"/>
      <c r="UO57" s="38"/>
      <c r="UP57" s="88"/>
      <c r="UQ57" s="30"/>
      <c r="UR57" s="39"/>
      <c r="US57" s="88"/>
      <c r="UT57" s="38"/>
      <c r="UU57" s="38"/>
      <c r="UV57" s="38"/>
      <c r="UW57" s="38"/>
      <c r="UX57" s="38"/>
      <c r="UY57" s="38"/>
      <c r="UZ57" s="39"/>
      <c r="VA57" s="38"/>
      <c r="VB57" s="38"/>
      <c r="VC57" s="38"/>
      <c r="VD57" s="38"/>
      <c r="VE57" s="38"/>
      <c r="VF57" s="38"/>
      <c r="VG57" s="38"/>
      <c r="VH57" s="88"/>
      <c r="VI57" s="30"/>
      <c r="VJ57" s="39"/>
      <c r="VK57" s="88"/>
      <c r="VL57" s="38"/>
      <c r="VM57" s="38"/>
      <c r="VN57" s="38"/>
      <c r="VO57" s="38"/>
      <c r="VP57" s="38"/>
      <c r="VQ57" s="38"/>
      <c r="VR57" s="39"/>
      <c r="VS57" s="38"/>
      <c r="VT57" s="38"/>
      <c r="VU57" s="38"/>
      <c r="VV57" s="38"/>
      <c r="VW57" s="38"/>
      <c r="VX57" s="38"/>
      <c r="VY57" s="38"/>
      <c r="VZ57" s="88"/>
      <c r="WA57" s="30"/>
      <c r="WB57" s="39"/>
      <c r="WC57" s="88"/>
      <c r="WD57" s="38"/>
      <c r="WE57" s="38"/>
      <c r="WF57" s="38"/>
      <c r="WG57" s="38"/>
      <c r="WH57" s="38"/>
      <c r="WI57" s="38"/>
      <c r="WJ57" s="39"/>
      <c r="WK57" s="38"/>
      <c r="WL57" s="38"/>
      <c r="WM57" s="38"/>
      <c r="WN57" s="38"/>
      <c r="WO57" s="38"/>
      <c r="WP57" s="38"/>
      <c r="WQ57" s="38"/>
      <c r="WR57" s="88"/>
      <c r="WS57" s="30"/>
      <c r="WT57" s="39"/>
      <c r="WU57" s="88"/>
      <c r="WV57" s="38"/>
      <c r="WW57" s="38"/>
      <c r="WX57" s="38"/>
      <c r="WY57" s="38"/>
      <c r="WZ57" s="38"/>
      <c r="XA57" s="38"/>
      <c r="XB57" s="39"/>
      <c r="XC57" s="38"/>
      <c r="XD57" s="38"/>
      <c r="XE57" s="38"/>
      <c r="XF57" s="38"/>
      <c r="XG57" s="38"/>
      <c r="XH57" s="38"/>
      <c r="XI57" s="38"/>
      <c r="XJ57" s="88"/>
      <c r="XK57" s="30"/>
      <c r="XL57" s="39"/>
      <c r="XM57" s="88"/>
      <c r="XN57" s="38"/>
      <c r="XO57" s="38"/>
      <c r="XP57" s="38"/>
      <c r="XQ57" s="38"/>
      <c r="XR57" s="38"/>
      <c r="XS57" s="38"/>
      <c r="XT57" s="39"/>
      <c r="XU57" s="38"/>
      <c r="XV57" s="38"/>
      <c r="XW57" s="38"/>
      <c r="XX57" s="38"/>
      <c r="XY57" s="38"/>
      <c r="XZ57" s="38"/>
      <c r="YA57" s="38"/>
      <c r="YB57" s="88"/>
      <c r="YC57" s="30"/>
      <c r="YD57" s="39"/>
      <c r="YE57" s="88"/>
      <c r="YF57" s="38"/>
      <c r="YG57" s="38"/>
      <c r="YH57" s="38"/>
      <c r="YI57" s="38"/>
      <c r="YJ57" s="38"/>
      <c r="YK57" s="38"/>
      <c r="YL57" s="39"/>
      <c r="YM57" s="38"/>
      <c r="YN57" s="38"/>
      <c r="YO57" s="38"/>
      <c r="YP57" s="38"/>
      <c r="YQ57" s="38"/>
      <c r="YR57" s="38"/>
      <c r="YS57" s="38"/>
      <c r="YT57" s="88"/>
      <c r="YU57" s="30"/>
      <c r="YV57" s="39"/>
      <c r="YW57" s="88"/>
      <c r="YX57" s="38"/>
      <c r="YY57" s="38">
        <v>223005000</v>
      </c>
      <c r="YZ57" s="38">
        <v>207005000</v>
      </c>
      <c r="ZA57" s="38">
        <v>16000000</v>
      </c>
      <c r="ZB57" s="38">
        <v>207005000</v>
      </c>
      <c r="ZC57" s="38"/>
      <c r="ZD57" s="39"/>
      <c r="ZE57" s="38">
        <v>207005000</v>
      </c>
      <c r="ZF57" s="38">
        <v>207005000</v>
      </c>
      <c r="ZG57" s="38"/>
      <c r="ZH57" s="38"/>
      <c r="ZI57" s="38"/>
      <c r="ZJ57" s="38"/>
      <c r="ZK57" s="38"/>
      <c r="ZL57" s="88">
        <v>207005000</v>
      </c>
      <c r="ZM57" s="30"/>
      <c r="ZN57" s="39">
        <v>207005000</v>
      </c>
      <c r="ZO57" s="88">
        <v>207005000</v>
      </c>
      <c r="ZP57" s="38"/>
      <c r="ZQ57" s="38">
        <v>78507900</v>
      </c>
      <c r="ZR57" s="38">
        <v>73007900</v>
      </c>
      <c r="ZS57" s="38">
        <v>5500000</v>
      </c>
      <c r="ZT57" s="38">
        <v>73007900</v>
      </c>
      <c r="ZU57" s="38"/>
      <c r="ZV57" s="39"/>
      <c r="ZW57" s="38">
        <v>78507900</v>
      </c>
      <c r="ZX57" s="38">
        <v>73007900</v>
      </c>
      <c r="ZY57" s="38"/>
      <c r="ZZ57" s="38">
        <v>5500000</v>
      </c>
      <c r="AAA57" s="38">
        <v>7.0056599999999998</v>
      </c>
      <c r="AAB57" s="38"/>
      <c r="AAC57" s="38"/>
      <c r="AAD57" s="88">
        <v>73007900</v>
      </c>
      <c r="AAE57" s="30"/>
      <c r="AAF57" s="39">
        <v>73007900</v>
      </c>
      <c r="AAG57" s="88">
        <v>73007900</v>
      </c>
      <c r="AAH57" s="38"/>
      <c r="AAI57" s="38"/>
      <c r="AAJ57" s="38"/>
      <c r="AAK57" s="38"/>
      <c r="AAL57" s="38"/>
      <c r="AAM57" s="38"/>
      <c r="AAN57" s="39"/>
      <c r="AAO57" s="38"/>
      <c r="AAP57" s="38"/>
      <c r="AAQ57" s="38"/>
      <c r="AAR57" s="38"/>
      <c r="AAS57" s="38"/>
      <c r="AAT57" s="38"/>
      <c r="AAU57" s="38"/>
      <c r="AAV57" s="88"/>
      <c r="AAW57" s="30"/>
      <c r="AAX57" s="39"/>
      <c r="AAY57" s="88"/>
      <c r="AAZ57" s="38"/>
      <c r="ABA57" s="38">
        <v>90362000</v>
      </c>
      <c r="ABB57" s="38">
        <v>58900000</v>
      </c>
      <c r="ABC57" s="38">
        <v>31462000</v>
      </c>
      <c r="ABD57" s="38">
        <v>58900000</v>
      </c>
      <c r="ABE57" s="38"/>
      <c r="ABF57" s="39"/>
      <c r="ABG57" s="38">
        <v>90362000</v>
      </c>
      <c r="ABH57" s="38">
        <v>58900000</v>
      </c>
      <c r="ABI57" s="38"/>
      <c r="ABJ57" s="38">
        <v>31462000</v>
      </c>
      <c r="ABK57" s="38">
        <v>34.817729999999997</v>
      </c>
      <c r="ABL57" s="38"/>
      <c r="ABM57" s="38"/>
      <c r="ABN57" s="88">
        <v>58900000</v>
      </c>
      <c r="ABO57" s="30"/>
      <c r="ABP57" s="39">
        <v>58900000</v>
      </c>
      <c r="ABQ57" s="88">
        <v>58900000</v>
      </c>
      <c r="ABR57" s="38"/>
      <c r="ABS57" s="38"/>
      <c r="ABT57" s="38"/>
      <c r="ABU57" s="38"/>
      <c r="ABV57" s="38"/>
      <c r="ABW57" s="38"/>
      <c r="ABX57" s="39"/>
      <c r="ABY57" s="38"/>
      <c r="ABZ57" s="38"/>
      <c r="ACA57" s="38"/>
      <c r="ACB57" s="38"/>
      <c r="ACC57" s="38"/>
      <c r="ACD57" s="38"/>
      <c r="ACE57" s="38"/>
      <c r="ACF57" s="88"/>
      <c r="ACG57" s="30"/>
      <c r="ACH57" s="39"/>
      <c r="ACI57" s="88"/>
      <c r="ACJ57" s="38"/>
      <c r="ACK57" s="38">
        <v>110677300</v>
      </c>
      <c r="ACL57" s="38">
        <v>80522300</v>
      </c>
      <c r="ACM57" s="38">
        <v>30155000</v>
      </c>
      <c r="ACN57" s="38">
        <v>80522300</v>
      </c>
      <c r="ACO57" s="38"/>
      <c r="ACP57" s="39"/>
      <c r="ACQ57" s="38">
        <v>110677300</v>
      </c>
      <c r="ACR57" s="38">
        <v>80522300</v>
      </c>
      <c r="ACS57" s="38"/>
      <c r="ACT57" s="38">
        <v>30155000</v>
      </c>
      <c r="ACU57" s="38">
        <v>27.24588</v>
      </c>
      <c r="ACV57" s="38"/>
      <c r="ACW57" s="38"/>
      <c r="ACX57" s="88">
        <v>80522300</v>
      </c>
      <c r="ACY57" s="30"/>
      <c r="ACZ57" s="39">
        <v>80522300</v>
      </c>
      <c r="ADA57" s="88">
        <v>80522300</v>
      </c>
      <c r="ADB57" s="38"/>
      <c r="ADC57" s="38"/>
      <c r="ADD57" s="38"/>
      <c r="ADE57" s="38"/>
      <c r="ADF57" s="38"/>
      <c r="ADG57" s="38"/>
      <c r="ADH57" s="39"/>
      <c r="ADI57" s="38"/>
      <c r="ADJ57" s="38"/>
      <c r="ADK57" s="38"/>
      <c r="ADL57" s="38"/>
      <c r="ADM57" s="38"/>
      <c r="ADN57" s="38"/>
      <c r="ADO57" s="38"/>
      <c r="ADP57" s="88"/>
      <c r="ADQ57" s="30"/>
      <c r="ADR57" s="39"/>
      <c r="ADS57" s="88"/>
      <c r="ADT57" s="38"/>
      <c r="ADU57" s="38">
        <v>32245000</v>
      </c>
      <c r="ADV57" s="38">
        <v>25520000</v>
      </c>
      <c r="ADW57" s="38">
        <v>6725000</v>
      </c>
      <c r="ADX57" s="38">
        <v>25520000</v>
      </c>
      <c r="ADY57" s="38"/>
      <c r="ADZ57" s="39"/>
      <c r="AEA57" s="38">
        <v>32244772</v>
      </c>
      <c r="AEB57" s="38">
        <v>25520000</v>
      </c>
      <c r="AEC57" s="38"/>
      <c r="AED57" s="38">
        <v>6724772</v>
      </c>
      <c r="AEE57" s="38">
        <v>20.85539</v>
      </c>
      <c r="AEF57" s="38"/>
      <c r="AEG57" s="38"/>
      <c r="AEH57" s="88">
        <v>25520000</v>
      </c>
      <c r="AEI57" s="30"/>
      <c r="AEJ57" s="39">
        <v>25520000</v>
      </c>
      <c r="AEK57" s="88">
        <v>25520000</v>
      </c>
      <c r="AEL57" s="38"/>
      <c r="AEM57" s="38"/>
      <c r="AEN57" s="38"/>
      <c r="AEO57" s="38"/>
      <c r="AEP57" s="38"/>
      <c r="AEQ57" s="38"/>
      <c r="AER57" s="39"/>
      <c r="AES57" s="38"/>
      <c r="AET57" s="38"/>
      <c r="AEU57" s="38"/>
      <c r="AEV57" s="38"/>
      <c r="AEW57" s="38"/>
      <c r="AEX57" s="38"/>
      <c r="AEY57" s="38"/>
      <c r="AEZ57" s="88"/>
      <c r="AFA57" s="30"/>
      <c r="AFB57" s="39"/>
      <c r="AFC57" s="88"/>
      <c r="AFD57" s="38"/>
      <c r="AFE57" s="38">
        <v>22726400</v>
      </c>
      <c r="AFF57" s="38">
        <v>21590000</v>
      </c>
      <c r="AFG57" s="38">
        <v>1136400</v>
      </c>
      <c r="AFH57" s="38">
        <v>21590000</v>
      </c>
      <c r="AFI57" s="38"/>
      <c r="AFJ57" s="39"/>
      <c r="AFK57" s="38">
        <v>22726400</v>
      </c>
      <c r="AFL57" s="38">
        <v>21590000</v>
      </c>
      <c r="AFM57" s="38"/>
      <c r="AFN57" s="38">
        <v>1136400</v>
      </c>
      <c r="AFO57" s="38">
        <v>5.0003500000000001</v>
      </c>
      <c r="AFP57" s="38"/>
      <c r="AFQ57" s="38"/>
      <c r="AFR57" s="88">
        <v>21590000</v>
      </c>
      <c r="AFS57" s="30"/>
      <c r="AFT57" s="39">
        <v>21590000</v>
      </c>
      <c r="AFU57" s="88">
        <v>21590000</v>
      </c>
      <c r="AFV57" s="38"/>
      <c r="AFW57" s="38"/>
      <c r="AFX57" s="38"/>
      <c r="AFY57" s="38"/>
      <c r="AFZ57" s="38"/>
      <c r="AGA57" s="38"/>
      <c r="AGB57" s="39"/>
      <c r="AGC57" s="38"/>
      <c r="AGD57" s="38"/>
      <c r="AGE57" s="38"/>
      <c r="AGF57" s="38"/>
      <c r="AGG57" s="38"/>
      <c r="AGH57" s="38"/>
      <c r="AGI57" s="38"/>
      <c r="AGJ57" s="88"/>
      <c r="AGK57" s="30"/>
      <c r="AGL57" s="39"/>
      <c r="AGM57" s="88"/>
      <c r="AGN57" s="38"/>
      <c r="AGO57" s="38">
        <v>50245000</v>
      </c>
      <c r="AGP57" s="38">
        <v>46285000</v>
      </c>
      <c r="AGQ57" s="38">
        <v>3960000</v>
      </c>
      <c r="AGR57" s="38">
        <v>46285000</v>
      </c>
      <c r="AGS57" s="38"/>
      <c r="AGT57" s="39"/>
      <c r="AGU57" s="38">
        <v>50245000</v>
      </c>
      <c r="AGV57" s="38">
        <v>46285000</v>
      </c>
      <c r="AGW57" s="38"/>
      <c r="AGX57" s="38">
        <v>3960000</v>
      </c>
      <c r="AGY57" s="38">
        <v>7.8813800000000001</v>
      </c>
      <c r="AGZ57" s="38"/>
      <c r="AHA57" s="38"/>
      <c r="AHB57" s="88">
        <v>46285000</v>
      </c>
      <c r="AHC57" s="30"/>
      <c r="AHD57" s="39">
        <v>46285000</v>
      </c>
      <c r="AHE57" s="88">
        <v>46285000</v>
      </c>
      <c r="AHF57" s="38"/>
      <c r="AHG57" s="38"/>
      <c r="AHH57" s="38"/>
      <c r="AHI57" s="38"/>
      <c r="AHJ57" s="38"/>
      <c r="AHK57" s="38"/>
      <c r="AHL57" s="39"/>
      <c r="AHM57" s="38"/>
      <c r="AHN57" s="38"/>
      <c r="AHO57" s="38"/>
      <c r="AHP57" s="38"/>
      <c r="AHQ57" s="38"/>
      <c r="AHR57" s="38"/>
      <c r="AHS57" s="38"/>
      <c r="AHT57" s="88"/>
      <c r="AHU57" s="30"/>
      <c r="AHV57" s="39"/>
      <c r="AHW57" s="88"/>
      <c r="AHX57" s="38"/>
      <c r="AHY57" s="38"/>
      <c r="AHZ57" s="38"/>
      <c r="AIA57" s="38"/>
      <c r="AIB57" s="38"/>
      <c r="AIC57" s="38"/>
      <c r="AID57" s="39"/>
      <c r="AIE57" s="38"/>
      <c r="AIF57" s="38"/>
      <c r="AIG57" s="38"/>
      <c r="AIH57" s="38"/>
      <c r="AII57" s="38"/>
      <c r="AIJ57" s="38"/>
      <c r="AIK57" s="38"/>
      <c r="AIL57" s="88"/>
      <c r="AIM57" s="30"/>
      <c r="AIN57" s="39"/>
      <c r="AIO57" s="88"/>
      <c r="AIP57" s="38"/>
      <c r="AIQ57" s="38"/>
      <c r="AIR57" s="38"/>
      <c r="AIS57" s="38"/>
      <c r="AIT57" s="38"/>
      <c r="AIU57" s="38"/>
      <c r="AIV57" s="39"/>
      <c r="AIW57" s="38"/>
      <c r="AIX57" s="38"/>
      <c r="AIY57" s="38"/>
      <c r="AIZ57" s="38"/>
      <c r="AJA57" s="38"/>
      <c r="AJB57" s="38"/>
      <c r="AJC57" s="38"/>
      <c r="AJD57" s="88"/>
      <c r="AJE57" s="30"/>
      <c r="AJF57" s="39"/>
      <c r="AJG57" s="88"/>
      <c r="AJH57" s="38"/>
      <c r="AJI57" s="38">
        <v>160000000</v>
      </c>
      <c r="AJJ57" s="38">
        <v>152000000</v>
      </c>
      <c r="AJK57" s="38">
        <v>8000000</v>
      </c>
      <c r="AJL57" s="38">
        <v>152000000</v>
      </c>
      <c r="AJM57" s="38"/>
      <c r="AJN57" s="39"/>
      <c r="AJO57" s="38">
        <v>160000000</v>
      </c>
      <c r="AJP57" s="38">
        <v>152000000</v>
      </c>
      <c r="AJQ57" s="38"/>
      <c r="AJR57" s="38">
        <v>8000000</v>
      </c>
      <c r="AJS57" s="38">
        <v>5</v>
      </c>
      <c r="AJT57" s="38"/>
      <c r="AJU57" s="38"/>
      <c r="AJV57" s="88">
        <v>152000000</v>
      </c>
      <c r="AJW57" s="30"/>
      <c r="AJX57" s="39">
        <v>152000000</v>
      </c>
      <c r="AJY57" s="88">
        <v>152000000</v>
      </c>
      <c r="AJZ57" s="38"/>
      <c r="AKA57" s="38">
        <v>231914000</v>
      </c>
      <c r="AKB57" s="38">
        <v>217479000</v>
      </c>
      <c r="AKC57" s="38">
        <v>14435000</v>
      </c>
      <c r="AKD57" s="38">
        <v>217479000</v>
      </c>
      <c r="AKE57" s="38"/>
      <c r="AKF57" s="39"/>
      <c r="AKG57" s="38">
        <v>231914000</v>
      </c>
      <c r="AKH57" s="38">
        <v>217479000</v>
      </c>
      <c r="AKI57" s="38"/>
      <c r="AKJ57" s="38">
        <v>14435000</v>
      </c>
      <c r="AKK57" s="38">
        <v>6.2242899999999999</v>
      </c>
      <c r="AKL57" s="38"/>
      <c r="AKM57" s="38"/>
      <c r="AKN57" s="88">
        <v>217479000</v>
      </c>
      <c r="AKO57" s="30"/>
      <c r="AKP57" s="39">
        <v>217479000</v>
      </c>
      <c r="AKQ57" s="88">
        <v>217479000</v>
      </c>
      <c r="AKR57" s="38"/>
      <c r="AKS57" s="38"/>
      <c r="AKT57" s="38"/>
      <c r="AKU57" s="38"/>
      <c r="AKV57" s="38"/>
      <c r="AKW57" s="38"/>
      <c r="AKX57" s="39"/>
      <c r="AKY57" s="38"/>
      <c r="AKZ57" s="38"/>
      <c r="ALA57" s="38"/>
      <c r="ALB57" s="38"/>
      <c r="ALC57" s="38"/>
      <c r="ALD57" s="38"/>
      <c r="ALE57" s="38"/>
      <c r="ALF57" s="88"/>
      <c r="ALG57" s="30"/>
      <c r="ALH57" s="39"/>
      <c r="ALI57" s="88"/>
      <c r="ALJ57" s="38"/>
      <c r="ALK57" s="38"/>
      <c r="ALL57" s="38"/>
      <c r="ALM57" s="38"/>
      <c r="ALN57" s="38"/>
      <c r="ALO57" s="38"/>
      <c r="ALP57" s="39"/>
      <c r="ALQ57" s="38"/>
      <c r="ALR57" s="38"/>
      <c r="ALS57" s="38"/>
      <c r="ALT57" s="38"/>
      <c r="ALU57" s="38"/>
      <c r="ALV57" s="38"/>
      <c r="ALW57" s="38"/>
      <c r="ALX57" s="88"/>
      <c r="ALY57" s="30"/>
      <c r="ALZ57" s="39"/>
      <c r="AMA57" s="88"/>
      <c r="AMB57" s="38"/>
      <c r="AMC57" s="38">
        <v>233000</v>
      </c>
      <c r="AMD57" s="38"/>
      <c r="AME57" s="38">
        <v>233000</v>
      </c>
      <c r="AMF57" s="38"/>
      <c r="AMG57" s="38"/>
      <c r="AMH57" s="39"/>
      <c r="AMI57" s="38"/>
      <c r="AMJ57" s="38"/>
      <c r="AMK57" s="38"/>
      <c r="AML57" s="38"/>
      <c r="AMM57" s="38"/>
      <c r="AMN57" s="38"/>
      <c r="AMO57" s="38"/>
      <c r="AMP57" s="88"/>
      <c r="AMQ57" s="30"/>
      <c r="AMR57" s="39">
        <v>0</v>
      </c>
      <c r="AMS57" s="88"/>
      <c r="AMT57" s="38"/>
      <c r="AMU57" s="38"/>
      <c r="AMV57" s="38"/>
      <c r="AMW57" s="38"/>
      <c r="AMX57" s="38"/>
      <c r="AMY57" s="38"/>
      <c r="AMZ57" s="39"/>
      <c r="ANA57" s="38"/>
      <c r="ANB57" s="38"/>
      <c r="ANC57" s="38"/>
      <c r="AND57" s="38"/>
      <c r="ANE57" s="38"/>
      <c r="ANF57" s="38"/>
      <c r="ANG57" s="38"/>
      <c r="ANH57" s="88"/>
      <c r="ANI57" s="30"/>
      <c r="ANJ57" s="39"/>
      <c r="ANK57" s="88"/>
    </row>
    <row r="58" spans="1:1051" x14ac:dyDescent="0.25">
      <c r="A58" s="15" t="s">
        <v>112</v>
      </c>
      <c r="B58" s="14">
        <v>44</v>
      </c>
      <c r="C58" s="17" t="s">
        <v>113</v>
      </c>
      <c r="F58" s="39"/>
      <c r="G58" s="88"/>
      <c r="H58" s="38"/>
      <c r="I58" s="38">
        <v>39506</v>
      </c>
      <c r="J58" s="38"/>
      <c r="K58" s="38">
        <v>39506</v>
      </c>
      <c r="L58" s="38"/>
      <c r="M58" s="38"/>
      <c r="N58" s="39"/>
      <c r="O58" s="38"/>
      <c r="P58" s="38"/>
      <c r="Q58" s="38"/>
      <c r="R58" s="38"/>
      <c r="S58" s="38"/>
      <c r="T58" s="38"/>
      <c r="U58" s="38"/>
      <c r="V58" s="88"/>
      <c r="W58" s="30"/>
      <c r="X58" s="39"/>
      <c r="Y58" s="88"/>
      <c r="Z58" s="38"/>
      <c r="AA58" s="38">
        <v>188127</v>
      </c>
      <c r="AB58" s="38"/>
      <c r="AC58" s="38">
        <v>188127</v>
      </c>
      <c r="AD58" s="38"/>
      <c r="AE58" s="38"/>
      <c r="AF58" s="39"/>
      <c r="AG58" s="38"/>
      <c r="AH58" s="38"/>
      <c r="AI58" s="38"/>
      <c r="AJ58" s="38"/>
      <c r="AK58" s="38"/>
      <c r="AL58" s="38"/>
      <c r="AM58" s="38"/>
      <c r="AN58" s="88"/>
      <c r="AO58" s="30"/>
      <c r="AP58" s="39"/>
      <c r="AQ58" s="88"/>
      <c r="AR58" s="38"/>
      <c r="AS58" s="38">
        <v>3636843</v>
      </c>
      <c r="AT58" s="38">
        <v>3453500</v>
      </c>
      <c r="AU58" s="38">
        <v>183343</v>
      </c>
      <c r="AV58" s="38">
        <v>3453500</v>
      </c>
      <c r="AW58" s="38"/>
      <c r="AX58" s="39"/>
      <c r="AY58" s="38">
        <v>3453500</v>
      </c>
      <c r="AZ58" s="38">
        <v>3453500</v>
      </c>
      <c r="BA58" s="38"/>
      <c r="BB58" s="38"/>
      <c r="BC58" s="38"/>
      <c r="BD58" s="38"/>
      <c r="BE58" s="38"/>
      <c r="BF58" s="88">
        <v>3453500</v>
      </c>
      <c r="BG58" s="30"/>
      <c r="BH58" s="39">
        <v>3453500</v>
      </c>
      <c r="BI58" s="88">
        <v>3453500</v>
      </c>
      <c r="BJ58" s="38"/>
      <c r="BK58" s="38">
        <v>2811916</v>
      </c>
      <c r="BL58" s="38">
        <v>2653900</v>
      </c>
      <c r="BM58" s="38">
        <v>158016</v>
      </c>
      <c r="BN58" s="38">
        <v>2653900</v>
      </c>
      <c r="BO58" s="38"/>
      <c r="BP58" s="39"/>
      <c r="BQ58" s="38">
        <v>2653900</v>
      </c>
      <c r="BR58" s="38">
        <v>2653900</v>
      </c>
      <c r="BS58" s="38"/>
      <c r="BT58" s="38"/>
      <c r="BU58" s="38"/>
      <c r="BV58" s="38"/>
      <c r="BW58" s="38"/>
      <c r="BX58" s="88">
        <v>2653900</v>
      </c>
      <c r="BY58" s="30"/>
      <c r="BZ58" s="39">
        <v>2653900</v>
      </c>
      <c r="CA58" s="88">
        <v>2653900</v>
      </c>
      <c r="CB58" s="38"/>
      <c r="CC58" s="38">
        <v>992874</v>
      </c>
      <c r="CD58" s="38">
        <v>902800</v>
      </c>
      <c r="CE58" s="38">
        <v>90074</v>
      </c>
      <c r="CF58" s="38">
        <v>902800</v>
      </c>
      <c r="CG58" s="38"/>
      <c r="CH58" s="39"/>
      <c r="CI58" s="38">
        <v>902800</v>
      </c>
      <c r="CJ58" s="38">
        <v>902800</v>
      </c>
      <c r="CK58" s="38"/>
      <c r="CL58" s="38"/>
      <c r="CM58" s="38"/>
      <c r="CN58" s="38"/>
      <c r="CO58" s="38"/>
      <c r="CP58" s="88">
        <v>902800</v>
      </c>
      <c r="CQ58" s="30"/>
      <c r="CR58" s="39">
        <v>902800</v>
      </c>
      <c r="CS58" s="88">
        <v>902800</v>
      </c>
      <c r="CT58" s="38"/>
      <c r="CU58" s="38">
        <v>30200000</v>
      </c>
      <c r="CV58" s="38">
        <v>28690000</v>
      </c>
      <c r="CW58" s="38">
        <v>1510000</v>
      </c>
      <c r="CX58" s="38">
        <v>28690000</v>
      </c>
      <c r="CY58" s="38"/>
      <c r="CZ58" s="39"/>
      <c r="DA58" s="38">
        <v>28690000</v>
      </c>
      <c r="DB58" s="38">
        <v>28690000</v>
      </c>
      <c r="DC58" s="38"/>
      <c r="DD58" s="38"/>
      <c r="DE58" s="38"/>
      <c r="DF58" s="38"/>
      <c r="DG58" s="38"/>
      <c r="DH58" s="88">
        <v>28690000</v>
      </c>
      <c r="DI58" s="30"/>
      <c r="DJ58" s="39">
        <v>28690000</v>
      </c>
      <c r="DK58" s="88">
        <v>28690000</v>
      </c>
      <c r="DL58" s="38"/>
      <c r="DM58" s="38"/>
      <c r="DN58" s="38"/>
      <c r="DO58" s="38"/>
      <c r="DP58" s="38"/>
      <c r="DQ58" s="38"/>
      <c r="DR58" s="39"/>
      <c r="DS58" s="38"/>
      <c r="DT58" s="38"/>
      <c r="DU58" s="38"/>
      <c r="DV58" s="38"/>
      <c r="DW58" s="38"/>
      <c r="DX58" s="38"/>
      <c r="DY58" s="38"/>
      <c r="DZ58" s="88"/>
      <c r="EA58" s="30"/>
      <c r="EB58" s="39"/>
      <c r="EC58" s="88"/>
      <c r="ED58" s="38"/>
      <c r="EE58" s="38">
        <v>45006</v>
      </c>
      <c r="EF58" s="38"/>
      <c r="EG58" s="38">
        <v>45006</v>
      </c>
      <c r="EH58" s="38"/>
      <c r="EI58" s="38"/>
      <c r="EJ58" s="39"/>
      <c r="EK58" s="38"/>
      <c r="EL58" s="38"/>
      <c r="EM58" s="38"/>
      <c r="EN58" s="38"/>
      <c r="EO58" s="38"/>
      <c r="EP58" s="38"/>
      <c r="EQ58" s="38"/>
      <c r="ER58" s="88"/>
      <c r="ES58" s="30"/>
      <c r="ET58" s="39"/>
      <c r="EU58" s="88"/>
      <c r="EV58" s="38"/>
      <c r="EW58" s="38">
        <v>30406</v>
      </c>
      <c r="EX58" s="38"/>
      <c r="EY58" s="38">
        <v>30406</v>
      </c>
      <c r="EZ58" s="38"/>
      <c r="FA58" s="38"/>
      <c r="FB58" s="39"/>
      <c r="FC58" s="38"/>
      <c r="FD58" s="38"/>
      <c r="FE58" s="38"/>
      <c r="FF58" s="38"/>
      <c r="FG58" s="38"/>
      <c r="FH58" s="38"/>
      <c r="FI58" s="38"/>
      <c r="FJ58" s="88"/>
      <c r="FK58" s="30"/>
      <c r="FL58" s="39"/>
      <c r="FM58" s="88"/>
      <c r="FN58" s="38"/>
      <c r="FO58" s="38"/>
      <c r="FP58" s="38"/>
      <c r="FQ58" s="38"/>
      <c r="FR58" s="38"/>
      <c r="FS58" s="38"/>
      <c r="FT58" s="39"/>
      <c r="FU58" s="38"/>
      <c r="FV58" s="38"/>
      <c r="FW58" s="38"/>
      <c r="FX58" s="38"/>
      <c r="FY58" s="38"/>
      <c r="FZ58" s="38"/>
      <c r="GA58" s="38"/>
      <c r="GB58" s="88"/>
      <c r="GC58" s="30"/>
      <c r="GD58" s="39"/>
      <c r="GE58" s="88"/>
      <c r="GF58" s="38"/>
      <c r="GG58" s="38"/>
      <c r="GH58" s="38"/>
      <c r="GI58" s="38"/>
      <c r="GJ58" s="38"/>
      <c r="GK58" s="38"/>
      <c r="GL58" s="39"/>
      <c r="GM58" s="38"/>
      <c r="GN58" s="38"/>
      <c r="GO58" s="38"/>
      <c r="GP58" s="38"/>
      <c r="GQ58" s="38"/>
      <c r="GR58" s="38"/>
      <c r="GS58" s="38"/>
      <c r="GT58" s="88"/>
      <c r="GU58" s="30"/>
      <c r="GV58" s="39"/>
      <c r="GW58" s="88"/>
      <c r="GX58" s="38"/>
      <c r="GY58" s="38">
        <v>1213685</v>
      </c>
      <c r="GZ58" s="38">
        <v>1153000</v>
      </c>
      <c r="HA58" s="38">
        <v>60685</v>
      </c>
      <c r="HB58" s="38">
        <v>1153000</v>
      </c>
      <c r="HC58" s="38"/>
      <c r="HD58" s="39"/>
      <c r="HE58" s="38">
        <v>1153000</v>
      </c>
      <c r="HF58" s="38">
        <v>1153000</v>
      </c>
      <c r="HG58" s="38"/>
      <c r="HH58" s="38"/>
      <c r="HI58" s="38"/>
      <c r="HJ58" s="38"/>
      <c r="HK58" s="38"/>
      <c r="HL58" s="88">
        <v>1153000</v>
      </c>
      <c r="HM58" s="30"/>
      <c r="HN58" s="39">
        <v>1153000</v>
      </c>
      <c r="HO58" s="88">
        <v>1153000</v>
      </c>
      <c r="HP58" s="38"/>
      <c r="HQ58" s="38"/>
      <c r="HR58" s="38"/>
      <c r="HS58" s="38"/>
      <c r="HT58" s="38"/>
      <c r="HU58" s="38"/>
      <c r="HV58" s="39"/>
      <c r="HW58" s="38"/>
      <c r="HX58" s="38"/>
      <c r="HY58" s="38"/>
      <c r="HZ58" s="38"/>
      <c r="IA58" s="38"/>
      <c r="IB58" s="38"/>
      <c r="IC58" s="38"/>
      <c r="ID58" s="88"/>
      <c r="IE58" s="30"/>
      <c r="IF58" s="39"/>
      <c r="IG58" s="88"/>
      <c r="IH58" s="38"/>
      <c r="II58" s="38"/>
      <c r="IJ58" s="38"/>
      <c r="IK58" s="38"/>
      <c r="IL58" s="38"/>
      <c r="IM58" s="38"/>
      <c r="IN58" s="39"/>
      <c r="IO58" s="38"/>
      <c r="IP58" s="38"/>
      <c r="IQ58" s="38"/>
      <c r="IR58" s="38"/>
      <c r="IS58" s="38"/>
      <c r="IT58" s="38"/>
      <c r="IU58" s="38"/>
      <c r="IV58" s="88"/>
      <c r="IW58" s="30"/>
      <c r="IX58" s="39"/>
      <c r="IY58" s="88"/>
      <c r="IZ58" s="38"/>
      <c r="JA58" s="38"/>
      <c r="JB58" s="38"/>
      <c r="JC58" s="38"/>
      <c r="JD58" s="38"/>
      <c r="JE58" s="38"/>
      <c r="JF58" s="39"/>
      <c r="JG58" s="38"/>
      <c r="JH58" s="38"/>
      <c r="JI58" s="38"/>
      <c r="JJ58" s="38"/>
      <c r="JK58" s="38"/>
      <c r="JL58" s="38"/>
      <c r="JM58" s="38"/>
      <c r="JN58" s="88"/>
      <c r="JO58" s="30"/>
      <c r="JP58" s="39"/>
      <c r="JQ58" s="88"/>
      <c r="JR58" s="38"/>
      <c r="JS58" s="38">
        <v>12230400</v>
      </c>
      <c r="JT58" s="38">
        <v>11580400</v>
      </c>
      <c r="JU58" s="38">
        <v>650000</v>
      </c>
      <c r="JV58" s="38">
        <v>11580400</v>
      </c>
      <c r="JW58" s="38"/>
      <c r="JX58" s="39"/>
      <c r="JY58" s="38">
        <v>11580400</v>
      </c>
      <c r="JZ58" s="38">
        <v>11580400</v>
      </c>
      <c r="KA58" s="38"/>
      <c r="KB58" s="38"/>
      <c r="KC58" s="38"/>
      <c r="KD58" s="38"/>
      <c r="KE58" s="38"/>
      <c r="KF58" s="88">
        <v>11580400</v>
      </c>
      <c r="KG58" s="30"/>
      <c r="KH58" s="39">
        <v>11580400</v>
      </c>
      <c r="KI58" s="88">
        <v>11580400</v>
      </c>
      <c r="KJ58" s="38"/>
      <c r="KK58" s="38"/>
      <c r="KL58" s="38"/>
      <c r="KM58" s="38"/>
      <c r="KN58" s="38"/>
      <c r="KO58" s="38"/>
      <c r="KP58" s="39"/>
      <c r="KQ58" s="38"/>
      <c r="KR58" s="38"/>
      <c r="KS58" s="38"/>
      <c r="KT58" s="38"/>
      <c r="KU58" s="38"/>
      <c r="KV58" s="38"/>
      <c r="KW58" s="38"/>
      <c r="KX58" s="88"/>
      <c r="KY58" s="30"/>
      <c r="KZ58" s="39"/>
      <c r="LA58" s="88"/>
      <c r="LB58" s="38"/>
      <c r="LC58" s="38">
        <v>4215790</v>
      </c>
      <c r="LD58" s="38">
        <v>4005000</v>
      </c>
      <c r="LE58" s="38">
        <v>210790</v>
      </c>
      <c r="LF58" s="38">
        <v>4005000</v>
      </c>
      <c r="LG58" s="38"/>
      <c r="LH58" s="39"/>
      <c r="LI58" s="38">
        <v>4005000</v>
      </c>
      <c r="LJ58" s="38">
        <v>4005000</v>
      </c>
      <c r="LK58" s="38"/>
      <c r="LL58" s="38"/>
      <c r="LM58" s="38"/>
      <c r="LN58" s="38"/>
      <c r="LO58" s="38"/>
      <c r="LP58" s="88">
        <v>4005000</v>
      </c>
      <c r="LQ58" s="30"/>
      <c r="LR58" s="39">
        <v>4005000</v>
      </c>
      <c r="LS58" s="88">
        <v>4005000</v>
      </c>
      <c r="LT58" s="38"/>
      <c r="LU58" s="38"/>
      <c r="LV58" s="38"/>
      <c r="LW58" s="38"/>
      <c r="LX58" s="38"/>
      <c r="LY58" s="38"/>
      <c r="LZ58" s="39"/>
      <c r="MA58" s="38"/>
      <c r="MB58" s="38"/>
      <c r="MC58" s="38"/>
      <c r="MD58" s="38"/>
      <c r="ME58" s="38"/>
      <c r="MF58" s="38"/>
      <c r="MG58" s="38"/>
      <c r="MH58" s="88"/>
      <c r="MI58" s="30"/>
      <c r="MJ58" s="39"/>
      <c r="MK58" s="88"/>
      <c r="ML58" s="38"/>
      <c r="MM58" s="38">
        <v>4494000</v>
      </c>
      <c r="MN58" s="38">
        <v>4244000</v>
      </c>
      <c r="MO58" s="38">
        <v>250000</v>
      </c>
      <c r="MP58" s="38">
        <v>4244000</v>
      </c>
      <c r="MQ58" s="38"/>
      <c r="MR58" s="39"/>
      <c r="MS58" s="38">
        <v>4494000</v>
      </c>
      <c r="MT58" s="38">
        <v>4244000</v>
      </c>
      <c r="MU58" s="38"/>
      <c r="MV58" s="38">
        <v>250000</v>
      </c>
      <c r="MW58" s="38">
        <v>5.56297</v>
      </c>
      <c r="MX58" s="38"/>
      <c r="MY58" s="38"/>
      <c r="MZ58" s="88">
        <v>4244000</v>
      </c>
      <c r="NA58" s="30"/>
      <c r="NB58" s="39">
        <v>4244000</v>
      </c>
      <c r="NC58" s="88">
        <v>4244000</v>
      </c>
      <c r="ND58" s="38"/>
      <c r="NE58" s="38">
        <v>41155800</v>
      </c>
      <c r="NF58" s="38">
        <v>39055800</v>
      </c>
      <c r="NG58" s="38">
        <v>2100000</v>
      </c>
      <c r="NH58" s="38">
        <v>39055800</v>
      </c>
      <c r="NI58" s="38"/>
      <c r="NJ58" s="39"/>
      <c r="NK58" s="38">
        <v>39055800</v>
      </c>
      <c r="NL58" s="38">
        <v>39055800</v>
      </c>
      <c r="NM58" s="38"/>
      <c r="NN58" s="38"/>
      <c r="NO58" s="38"/>
      <c r="NP58" s="38"/>
      <c r="NQ58" s="38"/>
      <c r="NR58" s="88">
        <v>39055800</v>
      </c>
      <c r="NS58" s="30"/>
      <c r="NT58" s="39">
        <v>39055800</v>
      </c>
      <c r="NU58" s="88">
        <v>39055800</v>
      </c>
      <c r="NV58" s="38"/>
      <c r="NW58" s="38">
        <v>774800</v>
      </c>
      <c r="NX58" s="38">
        <v>736000</v>
      </c>
      <c r="NY58" s="38">
        <v>38800</v>
      </c>
      <c r="NZ58" s="38">
        <v>736000</v>
      </c>
      <c r="OA58" s="38"/>
      <c r="OB58" s="39"/>
      <c r="OC58" s="38">
        <v>736000</v>
      </c>
      <c r="OD58" s="38">
        <v>736000</v>
      </c>
      <c r="OE58" s="38"/>
      <c r="OF58" s="38"/>
      <c r="OG58" s="38"/>
      <c r="OH58" s="38"/>
      <c r="OI58" s="38"/>
      <c r="OJ58" s="88">
        <v>736000</v>
      </c>
      <c r="OK58" s="30"/>
      <c r="OL58" s="39">
        <v>736000</v>
      </c>
      <c r="OM58" s="88">
        <v>736000</v>
      </c>
      <c r="ON58" s="38"/>
      <c r="OO58" s="38">
        <v>58718422</v>
      </c>
      <c r="OP58" s="38">
        <v>55782500</v>
      </c>
      <c r="OQ58" s="38">
        <v>2935922</v>
      </c>
      <c r="OR58" s="38">
        <v>55782500</v>
      </c>
      <c r="OS58" s="38"/>
      <c r="OT58" s="39"/>
      <c r="OU58" s="38">
        <v>55782500</v>
      </c>
      <c r="OV58" s="38">
        <v>55782500</v>
      </c>
      <c r="OW58" s="38"/>
      <c r="OX58" s="38"/>
      <c r="OY58" s="38"/>
      <c r="OZ58" s="38"/>
      <c r="PA58" s="38"/>
      <c r="PB58" s="88">
        <v>55782500</v>
      </c>
      <c r="PC58" s="30"/>
      <c r="PD58" s="39">
        <v>55782500</v>
      </c>
      <c r="PE58" s="88">
        <v>55782500</v>
      </c>
      <c r="PF58" s="38"/>
      <c r="PG58" s="38"/>
      <c r="PH58" s="38"/>
      <c r="PI58" s="38"/>
      <c r="PJ58" s="38"/>
      <c r="PK58" s="38"/>
      <c r="PL58" s="39"/>
      <c r="PM58" s="38"/>
      <c r="PN58" s="38"/>
      <c r="PO58" s="38"/>
      <c r="PP58" s="38"/>
      <c r="PQ58" s="38"/>
      <c r="PR58" s="38"/>
      <c r="PS58" s="38"/>
      <c r="PT58" s="88"/>
      <c r="PU58" s="30"/>
      <c r="PV58" s="39"/>
      <c r="PW58" s="88"/>
      <c r="PX58" s="38"/>
      <c r="PY58" s="38"/>
      <c r="PZ58" s="38"/>
      <c r="QA58" s="38"/>
      <c r="QB58" s="38"/>
      <c r="QC58" s="38"/>
      <c r="QD58" s="39"/>
      <c r="QE58" s="38"/>
      <c r="QF58" s="38"/>
      <c r="QG58" s="38"/>
      <c r="QH58" s="38"/>
      <c r="QI58" s="38"/>
      <c r="QJ58" s="38"/>
      <c r="QK58" s="38"/>
      <c r="QL58" s="88"/>
      <c r="QM58" s="30"/>
      <c r="QN58" s="39"/>
      <c r="QO58" s="88"/>
      <c r="QP58" s="38"/>
      <c r="QQ58" s="38">
        <v>19385685</v>
      </c>
      <c r="QR58" s="38">
        <v>18416400</v>
      </c>
      <c r="QS58" s="38">
        <v>969285</v>
      </c>
      <c r="QT58" s="38">
        <v>18416400</v>
      </c>
      <c r="QU58" s="38"/>
      <c r="QV58" s="39"/>
      <c r="QW58" s="38">
        <v>19385685</v>
      </c>
      <c r="QX58" s="38">
        <v>18416400</v>
      </c>
      <c r="QY58" s="38"/>
      <c r="QZ58" s="38">
        <v>969285</v>
      </c>
      <c r="RA58" s="38">
        <v>5</v>
      </c>
      <c r="RB58" s="38"/>
      <c r="RC58" s="38"/>
      <c r="RD58" s="88">
        <v>18416400</v>
      </c>
      <c r="RE58" s="30"/>
      <c r="RF58" s="39">
        <v>18416400</v>
      </c>
      <c r="RG58" s="88">
        <v>18416400</v>
      </c>
      <c r="RH58" s="38"/>
      <c r="RI58" s="38">
        <v>4045579</v>
      </c>
      <c r="RJ58" s="38">
        <v>3843300</v>
      </c>
      <c r="RK58" s="38">
        <v>202279</v>
      </c>
      <c r="RL58" s="38">
        <v>3843300</v>
      </c>
      <c r="RM58" s="38">
        <v>100000</v>
      </c>
      <c r="RN58" s="39"/>
      <c r="RO58" s="38">
        <v>3843300</v>
      </c>
      <c r="RP58" s="38">
        <v>3843300</v>
      </c>
      <c r="RQ58" s="38"/>
      <c r="RR58" s="38"/>
      <c r="RS58" s="38"/>
      <c r="RT58" s="38">
        <v>100000</v>
      </c>
      <c r="RU58" s="38"/>
      <c r="RV58" s="88">
        <v>3843300</v>
      </c>
      <c r="RW58" s="30"/>
      <c r="RX58" s="39">
        <v>3843300</v>
      </c>
      <c r="RY58" s="88">
        <v>3843300</v>
      </c>
      <c r="RZ58" s="38"/>
      <c r="SA58" s="38"/>
      <c r="SB58" s="38"/>
      <c r="SC58" s="38"/>
      <c r="SD58" s="38"/>
      <c r="SE58" s="38"/>
      <c r="SF58" s="39"/>
      <c r="SG58" s="38"/>
      <c r="SH58" s="38"/>
      <c r="SI58" s="38"/>
      <c r="SJ58" s="38"/>
      <c r="SK58" s="38"/>
      <c r="SL58" s="38"/>
      <c r="SM58" s="38"/>
      <c r="SN58" s="88"/>
      <c r="SO58" s="30"/>
      <c r="SP58" s="39">
        <v>0</v>
      </c>
      <c r="SQ58" s="88"/>
      <c r="SR58" s="38"/>
      <c r="SS58" s="38"/>
      <c r="ST58" s="38"/>
      <c r="SU58" s="38"/>
      <c r="SV58" s="38"/>
      <c r="SW58" s="38"/>
      <c r="SX58" s="39"/>
      <c r="SY58" s="38"/>
      <c r="SZ58" s="38"/>
      <c r="TA58" s="38"/>
      <c r="TB58" s="38"/>
      <c r="TC58" s="38"/>
      <c r="TD58" s="38"/>
      <c r="TE58" s="38"/>
      <c r="TF58" s="88"/>
      <c r="TG58" s="30"/>
      <c r="TH58" s="39"/>
      <c r="TI58" s="88"/>
      <c r="TJ58" s="38"/>
      <c r="TK58" s="38"/>
      <c r="TL58" s="38"/>
      <c r="TM58" s="38"/>
      <c r="TN58" s="38"/>
      <c r="TO58" s="38"/>
      <c r="TP58" s="39"/>
      <c r="TQ58" s="38"/>
      <c r="TR58" s="38"/>
      <c r="TS58" s="38"/>
      <c r="TT58" s="38"/>
      <c r="TU58" s="38"/>
      <c r="TV58" s="38"/>
      <c r="TW58" s="38"/>
      <c r="TX58" s="88"/>
      <c r="TY58" s="30"/>
      <c r="TZ58" s="39"/>
      <c r="UA58" s="88"/>
      <c r="UB58" s="38"/>
      <c r="UC58" s="38"/>
      <c r="UD58" s="38"/>
      <c r="UE58" s="38"/>
      <c r="UF58" s="38"/>
      <c r="UG58" s="38"/>
      <c r="UH58" s="39"/>
      <c r="UI58" s="38"/>
      <c r="UJ58" s="38"/>
      <c r="UK58" s="38"/>
      <c r="UL58" s="38"/>
      <c r="UM58" s="38"/>
      <c r="UN58" s="38"/>
      <c r="UO58" s="38"/>
      <c r="UP58" s="88"/>
      <c r="UQ58" s="30"/>
      <c r="UR58" s="39"/>
      <c r="US58" s="88"/>
      <c r="UT58" s="38"/>
      <c r="UU58" s="38"/>
      <c r="UV58" s="38"/>
      <c r="UW58" s="38"/>
      <c r="UX58" s="38"/>
      <c r="UY58" s="38"/>
      <c r="UZ58" s="39"/>
      <c r="VA58" s="38"/>
      <c r="VB58" s="38"/>
      <c r="VC58" s="38"/>
      <c r="VD58" s="38"/>
      <c r="VE58" s="38"/>
      <c r="VF58" s="38"/>
      <c r="VG58" s="38"/>
      <c r="VH58" s="88"/>
      <c r="VI58" s="30"/>
      <c r="VJ58" s="39"/>
      <c r="VK58" s="88"/>
      <c r="VL58" s="38"/>
      <c r="VM58" s="38"/>
      <c r="VN58" s="38"/>
      <c r="VO58" s="38"/>
      <c r="VP58" s="38"/>
      <c r="VQ58" s="38"/>
      <c r="VR58" s="39"/>
      <c r="VS58" s="38"/>
      <c r="VT58" s="38"/>
      <c r="VU58" s="38"/>
      <c r="VV58" s="38"/>
      <c r="VW58" s="38"/>
      <c r="VX58" s="38"/>
      <c r="VY58" s="38"/>
      <c r="VZ58" s="88"/>
      <c r="WA58" s="30"/>
      <c r="WB58" s="39"/>
      <c r="WC58" s="88"/>
      <c r="WD58" s="38"/>
      <c r="WE58" s="38"/>
      <c r="WF58" s="38"/>
      <c r="WG58" s="38"/>
      <c r="WH58" s="38"/>
      <c r="WI58" s="38"/>
      <c r="WJ58" s="39"/>
      <c r="WK58" s="38"/>
      <c r="WL58" s="38"/>
      <c r="WM58" s="38"/>
      <c r="WN58" s="38"/>
      <c r="WO58" s="38"/>
      <c r="WP58" s="38"/>
      <c r="WQ58" s="38"/>
      <c r="WR58" s="88"/>
      <c r="WS58" s="30"/>
      <c r="WT58" s="39"/>
      <c r="WU58" s="88"/>
      <c r="WV58" s="38"/>
      <c r="WW58" s="38"/>
      <c r="WX58" s="38"/>
      <c r="WY58" s="38"/>
      <c r="WZ58" s="38"/>
      <c r="XA58" s="38"/>
      <c r="XB58" s="39"/>
      <c r="XC58" s="38"/>
      <c r="XD58" s="38"/>
      <c r="XE58" s="38"/>
      <c r="XF58" s="38"/>
      <c r="XG58" s="38"/>
      <c r="XH58" s="38"/>
      <c r="XI58" s="38"/>
      <c r="XJ58" s="88"/>
      <c r="XK58" s="30"/>
      <c r="XL58" s="39"/>
      <c r="XM58" s="88"/>
      <c r="XN58" s="38"/>
      <c r="XO58" s="38"/>
      <c r="XP58" s="38"/>
      <c r="XQ58" s="38"/>
      <c r="XR58" s="38"/>
      <c r="XS58" s="38"/>
      <c r="XT58" s="39"/>
      <c r="XU58" s="38"/>
      <c r="XV58" s="38"/>
      <c r="XW58" s="38"/>
      <c r="XX58" s="38"/>
      <c r="XY58" s="38"/>
      <c r="XZ58" s="38"/>
      <c r="YA58" s="38"/>
      <c r="YB58" s="88"/>
      <c r="YC58" s="30"/>
      <c r="YD58" s="39"/>
      <c r="YE58" s="88"/>
      <c r="YF58" s="38"/>
      <c r="YG58" s="38"/>
      <c r="YH58" s="38"/>
      <c r="YI58" s="38"/>
      <c r="YJ58" s="38"/>
      <c r="YK58" s="38"/>
      <c r="YL58" s="39"/>
      <c r="YM58" s="38"/>
      <c r="YN58" s="38"/>
      <c r="YO58" s="38"/>
      <c r="YP58" s="38"/>
      <c r="YQ58" s="38"/>
      <c r="YR58" s="38"/>
      <c r="YS58" s="38"/>
      <c r="YT58" s="88"/>
      <c r="YU58" s="30"/>
      <c r="YV58" s="39"/>
      <c r="YW58" s="88"/>
      <c r="YX58" s="38"/>
      <c r="YY58" s="38">
        <v>43209300</v>
      </c>
      <c r="YZ58" s="38">
        <v>38312000</v>
      </c>
      <c r="ZA58" s="38">
        <v>4897300</v>
      </c>
      <c r="ZB58" s="38">
        <v>38312000</v>
      </c>
      <c r="ZC58" s="38"/>
      <c r="ZD58" s="39"/>
      <c r="ZE58" s="38">
        <v>38312000</v>
      </c>
      <c r="ZF58" s="38">
        <v>38312000</v>
      </c>
      <c r="ZG58" s="38"/>
      <c r="ZH58" s="38"/>
      <c r="ZI58" s="38"/>
      <c r="ZJ58" s="38"/>
      <c r="ZK58" s="38"/>
      <c r="ZL58" s="88">
        <v>38312000</v>
      </c>
      <c r="ZM58" s="30"/>
      <c r="ZN58" s="39">
        <v>38312000</v>
      </c>
      <c r="ZO58" s="88">
        <v>38312000</v>
      </c>
      <c r="ZP58" s="38"/>
      <c r="ZQ58" s="38">
        <v>13885900</v>
      </c>
      <c r="ZR58" s="38">
        <v>7885900</v>
      </c>
      <c r="ZS58" s="38">
        <v>6000000</v>
      </c>
      <c r="ZT58" s="38">
        <v>7885900</v>
      </c>
      <c r="ZU58" s="38"/>
      <c r="ZV58" s="39"/>
      <c r="ZW58" s="38">
        <v>13885900</v>
      </c>
      <c r="ZX58" s="38">
        <v>7885900</v>
      </c>
      <c r="ZY58" s="38"/>
      <c r="ZZ58" s="38">
        <v>6000000</v>
      </c>
      <c r="AAA58" s="38">
        <v>43.209299999999999</v>
      </c>
      <c r="AAB58" s="38"/>
      <c r="AAC58" s="38"/>
      <c r="AAD58" s="88">
        <v>7885900</v>
      </c>
      <c r="AAE58" s="30"/>
      <c r="AAF58" s="39">
        <v>7885900</v>
      </c>
      <c r="AAG58" s="88">
        <v>7885900</v>
      </c>
      <c r="AAH58" s="38"/>
      <c r="AAI58" s="38"/>
      <c r="AAJ58" s="38"/>
      <c r="AAK58" s="38"/>
      <c r="AAL58" s="38"/>
      <c r="AAM58" s="38"/>
      <c r="AAN58" s="39"/>
      <c r="AAO58" s="38"/>
      <c r="AAP58" s="38"/>
      <c r="AAQ58" s="38"/>
      <c r="AAR58" s="38"/>
      <c r="AAS58" s="38"/>
      <c r="AAT58" s="38"/>
      <c r="AAU58" s="38"/>
      <c r="AAV58" s="88"/>
      <c r="AAW58" s="30"/>
      <c r="AAX58" s="39"/>
      <c r="AAY58" s="88"/>
      <c r="AAZ58" s="38"/>
      <c r="ABA58" s="38">
        <v>33021140</v>
      </c>
      <c r="ABB58" s="38">
        <v>31370000</v>
      </c>
      <c r="ABC58" s="38">
        <v>1651140</v>
      </c>
      <c r="ABD58" s="38">
        <v>31370000</v>
      </c>
      <c r="ABE58" s="38"/>
      <c r="ABF58" s="39"/>
      <c r="ABG58" s="38">
        <v>33021140</v>
      </c>
      <c r="ABH58" s="38">
        <v>31370000</v>
      </c>
      <c r="ABI58" s="38"/>
      <c r="ABJ58" s="38">
        <v>1651140</v>
      </c>
      <c r="ABK58" s="38">
        <v>5.0002500000000003</v>
      </c>
      <c r="ABL58" s="38"/>
      <c r="ABM58" s="38"/>
      <c r="ABN58" s="88">
        <v>31370000</v>
      </c>
      <c r="ABO58" s="30"/>
      <c r="ABP58" s="39">
        <v>31370000</v>
      </c>
      <c r="ABQ58" s="88">
        <v>31370000</v>
      </c>
      <c r="ABR58" s="38"/>
      <c r="ABS58" s="38"/>
      <c r="ABT58" s="38"/>
      <c r="ABU58" s="38"/>
      <c r="ABV58" s="38"/>
      <c r="ABW58" s="38"/>
      <c r="ABX58" s="39"/>
      <c r="ABY58" s="38"/>
      <c r="ABZ58" s="38"/>
      <c r="ACA58" s="38"/>
      <c r="ACB58" s="38"/>
      <c r="ACC58" s="38"/>
      <c r="ACD58" s="38"/>
      <c r="ACE58" s="38"/>
      <c r="ACF58" s="88"/>
      <c r="ACG58" s="30"/>
      <c r="ACH58" s="39"/>
      <c r="ACI58" s="88"/>
      <c r="ACJ58" s="38"/>
      <c r="ACK58" s="38">
        <v>19168500</v>
      </c>
      <c r="ACL58" s="38">
        <v>18210000</v>
      </c>
      <c r="ACM58" s="38">
        <v>958500</v>
      </c>
      <c r="ACN58" s="38">
        <v>18210000</v>
      </c>
      <c r="ACO58" s="38"/>
      <c r="ACP58" s="39"/>
      <c r="ACQ58" s="38">
        <v>19168400</v>
      </c>
      <c r="ACR58" s="38">
        <v>18210000</v>
      </c>
      <c r="ACS58" s="38"/>
      <c r="ACT58" s="38">
        <v>958400</v>
      </c>
      <c r="ACU58" s="38">
        <v>4.9999000000000002</v>
      </c>
      <c r="ACV58" s="38"/>
      <c r="ACW58" s="38"/>
      <c r="ACX58" s="88">
        <v>18210000</v>
      </c>
      <c r="ACY58" s="30"/>
      <c r="ACZ58" s="39">
        <v>18210000</v>
      </c>
      <c r="ADA58" s="88">
        <v>18210000</v>
      </c>
      <c r="ADB58" s="38"/>
      <c r="ADC58" s="38"/>
      <c r="ADD58" s="38"/>
      <c r="ADE58" s="38"/>
      <c r="ADF58" s="38"/>
      <c r="ADG58" s="38"/>
      <c r="ADH58" s="39"/>
      <c r="ADI58" s="38"/>
      <c r="ADJ58" s="38"/>
      <c r="ADK58" s="38"/>
      <c r="ADL58" s="38"/>
      <c r="ADM58" s="38"/>
      <c r="ADN58" s="38"/>
      <c r="ADO58" s="38"/>
      <c r="ADP58" s="88"/>
      <c r="ADQ58" s="30"/>
      <c r="ADR58" s="39"/>
      <c r="ADS58" s="88"/>
      <c r="ADT58" s="38"/>
      <c r="ADU58" s="38">
        <v>4600000</v>
      </c>
      <c r="ADV58" s="38">
        <v>4370000</v>
      </c>
      <c r="ADW58" s="38">
        <v>230000</v>
      </c>
      <c r="ADX58" s="38">
        <v>4370000</v>
      </c>
      <c r="ADY58" s="38"/>
      <c r="ADZ58" s="39"/>
      <c r="AEA58" s="38">
        <v>4600000</v>
      </c>
      <c r="AEB58" s="38">
        <v>4370000</v>
      </c>
      <c r="AEC58" s="38"/>
      <c r="AED58" s="38">
        <v>230000</v>
      </c>
      <c r="AEE58" s="38">
        <v>5</v>
      </c>
      <c r="AEF58" s="38"/>
      <c r="AEG58" s="38"/>
      <c r="AEH58" s="88">
        <v>4370000</v>
      </c>
      <c r="AEI58" s="30"/>
      <c r="AEJ58" s="39">
        <v>4370000</v>
      </c>
      <c r="AEK58" s="88">
        <v>4370000</v>
      </c>
      <c r="AEL58" s="38"/>
      <c r="AEM58" s="38"/>
      <c r="AEN58" s="38"/>
      <c r="AEO58" s="38"/>
      <c r="AEP58" s="38"/>
      <c r="AEQ58" s="38"/>
      <c r="AER58" s="39"/>
      <c r="AES58" s="38"/>
      <c r="AET58" s="38"/>
      <c r="AEU58" s="38"/>
      <c r="AEV58" s="38"/>
      <c r="AEW58" s="38"/>
      <c r="AEX58" s="38"/>
      <c r="AEY58" s="38"/>
      <c r="AEZ58" s="88"/>
      <c r="AFA58" s="30"/>
      <c r="AFB58" s="39"/>
      <c r="AFC58" s="88"/>
      <c r="AFD58" s="38"/>
      <c r="AFE58" s="38">
        <v>5284220</v>
      </c>
      <c r="AFF58" s="38">
        <v>5020000</v>
      </c>
      <c r="AFG58" s="38">
        <v>264220</v>
      </c>
      <c r="AFH58" s="38">
        <v>5020000</v>
      </c>
      <c r="AFI58" s="38"/>
      <c r="AFJ58" s="39"/>
      <c r="AFK58" s="38">
        <v>5284220</v>
      </c>
      <c r="AFL58" s="38">
        <v>5020000</v>
      </c>
      <c r="AFM58" s="38"/>
      <c r="AFN58" s="38">
        <v>264220</v>
      </c>
      <c r="AFO58" s="38">
        <v>5.0001699999999998</v>
      </c>
      <c r="AFP58" s="38"/>
      <c r="AFQ58" s="38"/>
      <c r="AFR58" s="88">
        <v>5020000</v>
      </c>
      <c r="AFS58" s="30"/>
      <c r="AFT58" s="39">
        <v>5020000</v>
      </c>
      <c r="AFU58" s="88">
        <v>5020000</v>
      </c>
      <c r="AFV58" s="38"/>
      <c r="AFW58" s="38"/>
      <c r="AFX58" s="38"/>
      <c r="AFY58" s="38"/>
      <c r="AFZ58" s="38"/>
      <c r="AGA58" s="38"/>
      <c r="AGB58" s="39"/>
      <c r="AGC58" s="38"/>
      <c r="AGD58" s="38"/>
      <c r="AGE58" s="38"/>
      <c r="AGF58" s="38"/>
      <c r="AGG58" s="38"/>
      <c r="AGH58" s="38"/>
      <c r="AGI58" s="38"/>
      <c r="AGJ58" s="88"/>
      <c r="AGK58" s="30"/>
      <c r="AGL58" s="39"/>
      <c r="AGM58" s="88"/>
      <c r="AGN58" s="38"/>
      <c r="AGO58" s="38"/>
      <c r="AGP58" s="38"/>
      <c r="AGQ58" s="38"/>
      <c r="AGR58" s="38"/>
      <c r="AGS58" s="38"/>
      <c r="AGT58" s="39"/>
      <c r="AGU58" s="38"/>
      <c r="AGV58" s="38"/>
      <c r="AGW58" s="38"/>
      <c r="AGX58" s="38"/>
      <c r="AGY58" s="38"/>
      <c r="AGZ58" s="38"/>
      <c r="AHA58" s="38"/>
      <c r="AHB58" s="88"/>
      <c r="AHC58" s="30"/>
      <c r="AHD58" s="39"/>
      <c r="AHE58" s="88"/>
      <c r="AHF58" s="38"/>
      <c r="AHG58" s="38"/>
      <c r="AHH58" s="38"/>
      <c r="AHI58" s="38"/>
      <c r="AHJ58" s="38"/>
      <c r="AHK58" s="38"/>
      <c r="AHL58" s="39"/>
      <c r="AHM58" s="38"/>
      <c r="AHN58" s="38"/>
      <c r="AHO58" s="38"/>
      <c r="AHP58" s="38"/>
      <c r="AHQ58" s="38"/>
      <c r="AHR58" s="38"/>
      <c r="AHS58" s="38"/>
      <c r="AHT58" s="88"/>
      <c r="AHU58" s="30"/>
      <c r="AHV58" s="39"/>
      <c r="AHW58" s="88"/>
      <c r="AHX58" s="38"/>
      <c r="AHY58" s="38">
        <v>2134000</v>
      </c>
      <c r="AHZ58" s="38">
        <v>2027300</v>
      </c>
      <c r="AIA58" s="38">
        <v>106700</v>
      </c>
      <c r="AIB58" s="38">
        <v>2027300</v>
      </c>
      <c r="AIC58" s="38"/>
      <c r="AID58" s="39"/>
      <c r="AIE58" s="38">
        <v>2134000</v>
      </c>
      <c r="AIF58" s="38">
        <v>2027300</v>
      </c>
      <c r="AIG58" s="38"/>
      <c r="AIH58" s="38">
        <v>106700</v>
      </c>
      <c r="AII58" s="38">
        <v>5</v>
      </c>
      <c r="AIJ58" s="38"/>
      <c r="AIK58" s="38"/>
      <c r="AIL58" s="88">
        <v>2027300</v>
      </c>
      <c r="AIM58" s="30"/>
      <c r="AIN58" s="39">
        <v>2027300</v>
      </c>
      <c r="AIO58" s="88">
        <v>2027300</v>
      </c>
      <c r="AIP58" s="38"/>
      <c r="AIQ58" s="38"/>
      <c r="AIR58" s="38"/>
      <c r="AIS58" s="38"/>
      <c r="AIT58" s="38"/>
      <c r="AIU58" s="38"/>
      <c r="AIV58" s="39"/>
      <c r="AIW58" s="38"/>
      <c r="AIX58" s="38"/>
      <c r="AIY58" s="38"/>
      <c r="AIZ58" s="38"/>
      <c r="AJA58" s="38"/>
      <c r="AJB58" s="38"/>
      <c r="AJC58" s="38"/>
      <c r="AJD58" s="88"/>
      <c r="AJE58" s="30"/>
      <c r="AJF58" s="39"/>
      <c r="AJG58" s="88"/>
      <c r="AJH58" s="38"/>
      <c r="AJI58" s="38">
        <v>61711000</v>
      </c>
      <c r="AJJ58" s="38">
        <v>54711000</v>
      </c>
      <c r="AJK58" s="38">
        <v>7000000</v>
      </c>
      <c r="AJL58" s="38">
        <v>54711000</v>
      </c>
      <c r="AJM58" s="38"/>
      <c r="AJN58" s="39"/>
      <c r="AJO58" s="38">
        <v>57591000</v>
      </c>
      <c r="AJP58" s="38">
        <v>54711000</v>
      </c>
      <c r="AJQ58" s="38"/>
      <c r="AJR58" s="38">
        <v>2880000</v>
      </c>
      <c r="AJS58" s="38">
        <v>5.0007799999999998</v>
      </c>
      <c r="AJT58" s="38"/>
      <c r="AJU58" s="38"/>
      <c r="AJV58" s="88">
        <v>54711000</v>
      </c>
      <c r="AJW58" s="30"/>
      <c r="AJX58" s="39">
        <v>54711000</v>
      </c>
      <c r="AJY58" s="88">
        <v>54711000</v>
      </c>
      <c r="AJZ58" s="38"/>
      <c r="AKA58" s="38">
        <v>58332000</v>
      </c>
      <c r="AKB58" s="38">
        <v>44852000</v>
      </c>
      <c r="AKC58" s="38">
        <v>13480000</v>
      </c>
      <c r="AKD58" s="38">
        <v>44852000</v>
      </c>
      <c r="AKE58" s="38"/>
      <c r="AKF58" s="39"/>
      <c r="AKG58" s="38">
        <v>47213000</v>
      </c>
      <c r="AKH58" s="38">
        <v>44852000</v>
      </c>
      <c r="AKI58" s="38"/>
      <c r="AKJ58" s="38">
        <v>2361000</v>
      </c>
      <c r="AKK58" s="38">
        <v>5.0007400000000004</v>
      </c>
      <c r="AKL58" s="38"/>
      <c r="AKM58" s="38"/>
      <c r="AKN58" s="88">
        <v>44852000</v>
      </c>
      <c r="AKO58" s="30"/>
      <c r="AKP58" s="39">
        <v>44852000</v>
      </c>
      <c r="AKQ58" s="88">
        <v>44852000</v>
      </c>
      <c r="AKR58" s="38"/>
      <c r="AKS58" s="38"/>
      <c r="AKT58" s="38"/>
      <c r="AKU58" s="38"/>
      <c r="AKV58" s="38"/>
      <c r="AKW58" s="38"/>
      <c r="AKX58" s="39"/>
      <c r="AKY58" s="38"/>
      <c r="AKZ58" s="38"/>
      <c r="ALA58" s="38"/>
      <c r="ALB58" s="38"/>
      <c r="ALC58" s="38"/>
      <c r="ALD58" s="38"/>
      <c r="ALE58" s="38"/>
      <c r="ALF58" s="88"/>
      <c r="ALG58" s="30"/>
      <c r="ALH58" s="39"/>
      <c r="ALI58" s="88"/>
      <c r="ALJ58" s="38"/>
      <c r="ALK58" s="38"/>
      <c r="ALL58" s="38"/>
      <c r="ALM58" s="38"/>
      <c r="ALN58" s="38"/>
      <c r="ALO58" s="38"/>
      <c r="ALP58" s="39"/>
      <c r="ALQ58" s="38"/>
      <c r="ALR58" s="38"/>
      <c r="ALS58" s="38"/>
      <c r="ALT58" s="38"/>
      <c r="ALU58" s="38"/>
      <c r="ALV58" s="38"/>
      <c r="ALW58" s="38"/>
      <c r="ALX58" s="88"/>
      <c r="ALY58" s="30"/>
      <c r="ALZ58" s="39"/>
      <c r="AMA58" s="88"/>
      <c r="AMB58" s="38"/>
      <c r="AMC58" s="38">
        <v>3897800</v>
      </c>
      <c r="AMD58" s="38">
        <v>3702800</v>
      </c>
      <c r="AME58" s="38">
        <v>195000</v>
      </c>
      <c r="AMF58" s="38">
        <v>3702800</v>
      </c>
      <c r="AMG58" s="38"/>
      <c r="AMH58" s="39"/>
      <c r="AMI58" s="38">
        <v>3897800</v>
      </c>
      <c r="AMJ58" s="38">
        <v>3702800</v>
      </c>
      <c r="AMK58" s="38"/>
      <c r="AML58" s="38">
        <v>195000</v>
      </c>
      <c r="AMM58" s="38">
        <v>5.0028199999999998</v>
      </c>
      <c r="AMN58" s="38"/>
      <c r="AMO58" s="38"/>
      <c r="AMP58" s="88">
        <v>3702800</v>
      </c>
      <c r="AMQ58" s="30"/>
      <c r="AMR58" s="39">
        <v>3702800</v>
      </c>
      <c r="AMS58" s="88">
        <v>3702800</v>
      </c>
      <c r="AMT58" s="38"/>
      <c r="AMU58" s="38"/>
      <c r="AMV58" s="38"/>
      <c r="AMW58" s="38"/>
      <c r="AMX58" s="38"/>
      <c r="AMY58" s="38"/>
      <c r="AMZ58" s="39"/>
      <c r="ANA58" s="38"/>
      <c r="ANB58" s="38"/>
      <c r="ANC58" s="38"/>
      <c r="AND58" s="38"/>
      <c r="ANE58" s="38"/>
      <c r="ANF58" s="38"/>
      <c r="ANG58" s="38"/>
      <c r="ANH58" s="88"/>
      <c r="ANI58" s="30"/>
      <c r="ANJ58" s="39"/>
      <c r="ANK58" s="88"/>
    </row>
    <row r="59" spans="1:1051" ht="25.5" x14ac:dyDescent="0.25">
      <c r="A59" s="15" t="s">
        <v>114</v>
      </c>
      <c r="B59" s="14">
        <v>45</v>
      </c>
      <c r="C59" s="17" t="s">
        <v>115</v>
      </c>
      <c r="F59" s="39">
        <v>2396109249.3900003</v>
      </c>
      <c r="G59" s="88"/>
      <c r="H59" s="38"/>
      <c r="I59" s="38">
        <v>13505700</v>
      </c>
      <c r="J59" s="38">
        <v>10505700</v>
      </c>
      <c r="K59" s="38">
        <v>3000000</v>
      </c>
      <c r="L59" s="38">
        <v>10505700</v>
      </c>
      <c r="M59" s="38"/>
      <c r="N59" s="39"/>
      <c r="O59" s="38">
        <v>11888186.08</v>
      </c>
      <c r="P59" s="38">
        <v>10505700</v>
      </c>
      <c r="Q59" s="38"/>
      <c r="R59" s="38">
        <v>1382486.08</v>
      </c>
      <c r="S59" s="38">
        <v>11.62908</v>
      </c>
      <c r="T59" s="38"/>
      <c r="U59" s="38"/>
      <c r="V59" s="88">
        <v>10505700</v>
      </c>
      <c r="W59" s="30"/>
      <c r="X59" s="39">
        <v>10505700</v>
      </c>
      <c r="Y59" s="88">
        <v>10505700</v>
      </c>
      <c r="Z59" s="38"/>
      <c r="AA59" s="38">
        <v>62577200</v>
      </c>
      <c r="AB59" s="38">
        <v>57914200</v>
      </c>
      <c r="AC59" s="38">
        <v>4663000</v>
      </c>
      <c r="AD59" s="38">
        <v>17036130.77</v>
      </c>
      <c r="AE59" s="38"/>
      <c r="AF59" s="39"/>
      <c r="AG59" s="38">
        <v>20647712.149999999</v>
      </c>
      <c r="AH59" s="38">
        <v>17036130.77</v>
      </c>
      <c r="AI59" s="38"/>
      <c r="AJ59" s="38">
        <v>3611581.38</v>
      </c>
      <c r="AK59" s="38">
        <v>17.491440000000001</v>
      </c>
      <c r="AL59" s="38"/>
      <c r="AM59" s="38"/>
      <c r="AN59" s="88">
        <v>17036130.77</v>
      </c>
      <c r="AO59" s="30"/>
      <c r="AP59" s="39">
        <v>57914200</v>
      </c>
      <c r="AQ59" s="88">
        <v>57914200</v>
      </c>
      <c r="AR59" s="38"/>
      <c r="AS59" s="38">
        <v>408804400</v>
      </c>
      <c r="AT59" s="38">
        <v>311026200</v>
      </c>
      <c r="AU59" s="38">
        <v>97778200</v>
      </c>
      <c r="AV59" s="38">
        <v>311026200</v>
      </c>
      <c r="AW59" s="38"/>
      <c r="AX59" s="39"/>
      <c r="AY59" s="38">
        <v>333812950.61000001</v>
      </c>
      <c r="AZ59" s="38">
        <v>311026200</v>
      </c>
      <c r="BA59" s="38"/>
      <c r="BB59" s="38">
        <v>22786750.609999999</v>
      </c>
      <c r="BC59" s="38">
        <v>6.8262</v>
      </c>
      <c r="BD59" s="38"/>
      <c r="BE59" s="38"/>
      <c r="BF59" s="88">
        <v>311026200</v>
      </c>
      <c r="BG59" s="30"/>
      <c r="BH59" s="39">
        <v>311026200</v>
      </c>
      <c r="BI59" s="88">
        <v>311026200</v>
      </c>
      <c r="BJ59" s="38"/>
      <c r="BK59" s="38">
        <v>64354800</v>
      </c>
      <c r="BL59" s="38">
        <v>49905800</v>
      </c>
      <c r="BM59" s="38">
        <v>14449000</v>
      </c>
      <c r="BN59" s="38">
        <v>49905800</v>
      </c>
      <c r="BO59" s="38"/>
      <c r="BP59" s="39"/>
      <c r="BQ59" s="38">
        <v>49905800</v>
      </c>
      <c r="BR59" s="38">
        <v>49905800</v>
      </c>
      <c r="BS59" s="38"/>
      <c r="BT59" s="38"/>
      <c r="BU59" s="38"/>
      <c r="BV59" s="38"/>
      <c r="BW59" s="38"/>
      <c r="BX59" s="88">
        <v>49905800</v>
      </c>
      <c r="BY59" s="30"/>
      <c r="BZ59" s="39">
        <v>49905800</v>
      </c>
      <c r="CA59" s="88">
        <v>49905800</v>
      </c>
      <c r="CB59" s="38"/>
      <c r="CC59" s="38"/>
      <c r="CD59" s="38"/>
      <c r="CE59" s="38"/>
      <c r="CF59" s="38"/>
      <c r="CG59" s="38"/>
      <c r="CH59" s="39"/>
      <c r="CI59" s="38"/>
      <c r="CJ59" s="38"/>
      <c r="CK59" s="38"/>
      <c r="CL59" s="38"/>
      <c r="CM59" s="38"/>
      <c r="CN59" s="38"/>
      <c r="CO59" s="38"/>
      <c r="CP59" s="88"/>
      <c r="CQ59" s="30"/>
      <c r="CR59" s="39"/>
      <c r="CS59" s="88"/>
      <c r="CT59" s="38"/>
      <c r="CU59" s="38">
        <v>100527200</v>
      </c>
      <c r="CV59" s="38">
        <v>74180200</v>
      </c>
      <c r="CW59" s="38">
        <v>26347000</v>
      </c>
      <c r="CX59" s="38">
        <v>61613152.640000001</v>
      </c>
      <c r="CY59" s="38">
        <v>87079.55</v>
      </c>
      <c r="CZ59" s="39"/>
      <c r="DA59" s="38">
        <v>84766520.219999999</v>
      </c>
      <c r="DB59" s="38">
        <v>61613152.640000001</v>
      </c>
      <c r="DC59" s="38"/>
      <c r="DD59" s="38">
        <v>23153367.579999998</v>
      </c>
      <c r="DE59" s="38">
        <v>27.31428</v>
      </c>
      <c r="DF59" s="38">
        <v>87079.55</v>
      </c>
      <c r="DG59" s="38"/>
      <c r="DH59" s="88">
        <v>61613152.640000001</v>
      </c>
      <c r="DI59" s="30"/>
      <c r="DJ59" s="39">
        <v>74180200</v>
      </c>
      <c r="DK59" s="88">
        <v>74180200</v>
      </c>
      <c r="DL59" s="38"/>
      <c r="DM59" s="38"/>
      <c r="DN59" s="38"/>
      <c r="DO59" s="38"/>
      <c r="DP59" s="38"/>
      <c r="DQ59" s="38"/>
      <c r="DR59" s="39"/>
      <c r="DS59" s="38"/>
      <c r="DT59" s="38"/>
      <c r="DU59" s="38"/>
      <c r="DV59" s="38"/>
      <c r="DW59" s="38"/>
      <c r="DX59" s="38"/>
      <c r="DY59" s="38"/>
      <c r="DZ59" s="88"/>
      <c r="EA59" s="30"/>
      <c r="EB59" s="39"/>
      <c r="EC59" s="88"/>
      <c r="ED59" s="38"/>
      <c r="EE59" s="38">
        <v>7414211</v>
      </c>
      <c r="EF59" s="38">
        <v>7043500</v>
      </c>
      <c r="EG59" s="38">
        <v>370711</v>
      </c>
      <c r="EH59" s="38"/>
      <c r="EI59" s="38"/>
      <c r="EJ59" s="39"/>
      <c r="EK59" s="38"/>
      <c r="EL59" s="38"/>
      <c r="EM59" s="38"/>
      <c r="EN59" s="38"/>
      <c r="EO59" s="38"/>
      <c r="EP59" s="38"/>
      <c r="EQ59" s="38"/>
      <c r="ER59" s="88"/>
      <c r="ES59" s="30"/>
      <c r="ET59" s="39">
        <v>7043500</v>
      </c>
      <c r="EU59" s="88">
        <v>7043500</v>
      </c>
      <c r="EV59" s="38"/>
      <c r="EW59" s="38">
        <v>7629685</v>
      </c>
      <c r="EX59" s="38">
        <v>7248200</v>
      </c>
      <c r="EY59" s="38">
        <v>381485</v>
      </c>
      <c r="EZ59" s="38"/>
      <c r="FA59" s="38"/>
      <c r="FB59" s="39"/>
      <c r="FC59" s="38"/>
      <c r="FD59" s="38"/>
      <c r="FE59" s="38"/>
      <c r="FF59" s="38"/>
      <c r="FG59" s="38"/>
      <c r="FH59" s="38"/>
      <c r="FI59" s="38"/>
      <c r="FJ59" s="88"/>
      <c r="FK59" s="30"/>
      <c r="FL59" s="39">
        <v>7248200</v>
      </c>
      <c r="FM59" s="88">
        <v>7248200</v>
      </c>
      <c r="FN59" s="38"/>
      <c r="FO59" s="38"/>
      <c r="FP59" s="38"/>
      <c r="FQ59" s="38"/>
      <c r="FR59" s="38"/>
      <c r="FS59" s="38"/>
      <c r="FT59" s="39"/>
      <c r="FU59" s="38"/>
      <c r="FV59" s="38"/>
      <c r="FW59" s="38"/>
      <c r="FX59" s="38"/>
      <c r="FY59" s="38"/>
      <c r="FZ59" s="38"/>
      <c r="GA59" s="38"/>
      <c r="GB59" s="88"/>
      <c r="GC59" s="30"/>
      <c r="GD59" s="39"/>
      <c r="GE59" s="88"/>
      <c r="GF59" s="38"/>
      <c r="GG59" s="38"/>
      <c r="GH59" s="38"/>
      <c r="GI59" s="38"/>
      <c r="GJ59" s="38"/>
      <c r="GK59" s="38"/>
      <c r="GL59" s="39"/>
      <c r="GM59" s="38"/>
      <c r="GN59" s="38"/>
      <c r="GO59" s="38"/>
      <c r="GP59" s="38"/>
      <c r="GQ59" s="38"/>
      <c r="GR59" s="38"/>
      <c r="GS59" s="38"/>
      <c r="GT59" s="88"/>
      <c r="GU59" s="30"/>
      <c r="GV59" s="39"/>
      <c r="GW59" s="88"/>
      <c r="GX59" s="38"/>
      <c r="GY59" s="38">
        <v>9047000</v>
      </c>
      <c r="GZ59" s="38">
        <v>5214000</v>
      </c>
      <c r="HA59" s="38">
        <v>3833000</v>
      </c>
      <c r="HB59" s="38">
        <v>5214000</v>
      </c>
      <c r="HC59" s="38">
        <v>3118120</v>
      </c>
      <c r="HD59" s="39"/>
      <c r="HE59" s="38">
        <v>8332122.1200000001</v>
      </c>
      <c r="HF59" s="38">
        <v>8332120</v>
      </c>
      <c r="HG59" s="38"/>
      <c r="HH59" s="38">
        <v>2.12</v>
      </c>
      <c r="HI59" s="38">
        <v>3.0000000000000001E-5</v>
      </c>
      <c r="HJ59" s="38"/>
      <c r="HK59" s="38"/>
      <c r="HL59" s="88">
        <v>8332120</v>
      </c>
      <c r="HM59" s="30"/>
      <c r="HN59" s="39">
        <v>5214000</v>
      </c>
      <c r="HO59" s="88">
        <v>5214000</v>
      </c>
      <c r="HP59" s="38"/>
      <c r="HQ59" s="38"/>
      <c r="HR59" s="38"/>
      <c r="HS59" s="38"/>
      <c r="HT59" s="38"/>
      <c r="HU59" s="38"/>
      <c r="HV59" s="39"/>
      <c r="HW59" s="38"/>
      <c r="HX59" s="38"/>
      <c r="HY59" s="38"/>
      <c r="HZ59" s="38"/>
      <c r="IA59" s="38"/>
      <c r="IB59" s="38"/>
      <c r="IC59" s="38"/>
      <c r="ID59" s="88"/>
      <c r="IE59" s="30"/>
      <c r="IF59" s="39"/>
      <c r="IG59" s="88"/>
      <c r="IH59" s="38"/>
      <c r="II59" s="38">
        <v>1333150</v>
      </c>
      <c r="IJ59" s="38">
        <v>1184500</v>
      </c>
      <c r="IK59" s="38">
        <v>148650</v>
      </c>
      <c r="IL59" s="38">
        <v>1184500</v>
      </c>
      <c r="IM59" s="38"/>
      <c r="IN59" s="39"/>
      <c r="IO59" s="38">
        <v>1184500</v>
      </c>
      <c r="IP59" s="38">
        <v>1184500</v>
      </c>
      <c r="IQ59" s="38"/>
      <c r="IR59" s="38"/>
      <c r="IS59" s="38"/>
      <c r="IT59" s="38"/>
      <c r="IU59" s="38"/>
      <c r="IV59" s="88">
        <v>1184500</v>
      </c>
      <c r="IW59" s="30"/>
      <c r="IX59" s="39">
        <v>1184500</v>
      </c>
      <c r="IY59" s="88">
        <v>1184500</v>
      </c>
      <c r="IZ59" s="38"/>
      <c r="JA59" s="38">
        <v>59970100</v>
      </c>
      <c r="JB59" s="38">
        <v>56470100</v>
      </c>
      <c r="JC59" s="38">
        <v>3500000</v>
      </c>
      <c r="JD59" s="38">
        <v>56470100</v>
      </c>
      <c r="JE59" s="38"/>
      <c r="JF59" s="39"/>
      <c r="JG59" s="38">
        <v>56470100</v>
      </c>
      <c r="JH59" s="38">
        <v>56470100</v>
      </c>
      <c r="JI59" s="38"/>
      <c r="JJ59" s="38"/>
      <c r="JK59" s="38"/>
      <c r="JL59" s="38"/>
      <c r="JM59" s="38"/>
      <c r="JN59" s="88">
        <v>56470100</v>
      </c>
      <c r="JO59" s="30"/>
      <c r="JP59" s="39">
        <v>56470100</v>
      </c>
      <c r="JQ59" s="88">
        <v>56470100</v>
      </c>
      <c r="JR59" s="38"/>
      <c r="JS59" s="38">
        <v>86148300</v>
      </c>
      <c r="JT59" s="38">
        <v>77977300</v>
      </c>
      <c r="JU59" s="38">
        <v>8171000</v>
      </c>
      <c r="JV59" s="38">
        <v>77977300</v>
      </c>
      <c r="JW59" s="38"/>
      <c r="JX59" s="39"/>
      <c r="JY59" s="38">
        <v>77988164.25</v>
      </c>
      <c r="JZ59" s="38">
        <v>77977300</v>
      </c>
      <c r="KA59" s="38"/>
      <c r="KB59" s="38">
        <v>10864.25</v>
      </c>
      <c r="KC59" s="38">
        <v>1.393E-2</v>
      </c>
      <c r="KD59" s="38"/>
      <c r="KE59" s="38"/>
      <c r="KF59" s="88">
        <v>77977300</v>
      </c>
      <c r="KG59" s="30"/>
      <c r="KH59" s="39">
        <v>77977300</v>
      </c>
      <c r="KI59" s="88">
        <v>77977300</v>
      </c>
      <c r="KJ59" s="38"/>
      <c r="KK59" s="38"/>
      <c r="KL59" s="38"/>
      <c r="KM59" s="38"/>
      <c r="KN59" s="38"/>
      <c r="KO59" s="38"/>
      <c r="KP59" s="39"/>
      <c r="KQ59" s="38"/>
      <c r="KR59" s="38"/>
      <c r="KS59" s="38"/>
      <c r="KT59" s="38"/>
      <c r="KU59" s="38"/>
      <c r="KV59" s="38"/>
      <c r="KW59" s="38"/>
      <c r="KX59" s="88"/>
      <c r="KY59" s="30"/>
      <c r="KZ59" s="39"/>
      <c r="LA59" s="88"/>
      <c r="LB59" s="38"/>
      <c r="LC59" s="38">
        <v>11347300</v>
      </c>
      <c r="LD59" s="38">
        <v>10193300</v>
      </c>
      <c r="LE59" s="38">
        <v>1154000</v>
      </c>
      <c r="LF59" s="38">
        <v>10193300</v>
      </c>
      <c r="LG59" s="38"/>
      <c r="LH59" s="39"/>
      <c r="LI59" s="38">
        <v>10328860.26</v>
      </c>
      <c r="LJ59" s="38">
        <v>10193300</v>
      </c>
      <c r="LK59" s="38"/>
      <c r="LL59" s="38">
        <v>135560.26</v>
      </c>
      <c r="LM59" s="38">
        <v>1.3124400000000001</v>
      </c>
      <c r="LN59" s="38"/>
      <c r="LO59" s="38"/>
      <c r="LP59" s="88">
        <v>10193300</v>
      </c>
      <c r="LQ59" s="30"/>
      <c r="LR59" s="39">
        <v>10193300</v>
      </c>
      <c r="LS59" s="88">
        <v>10193300</v>
      </c>
      <c r="LT59" s="38"/>
      <c r="LU59" s="38">
        <v>1018800</v>
      </c>
      <c r="LV59" s="38">
        <v>926200</v>
      </c>
      <c r="LW59" s="38">
        <v>92600</v>
      </c>
      <c r="LX59" s="38"/>
      <c r="LY59" s="38"/>
      <c r="LZ59" s="39"/>
      <c r="MA59" s="38"/>
      <c r="MB59" s="38"/>
      <c r="MC59" s="38"/>
      <c r="MD59" s="38"/>
      <c r="ME59" s="38"/>
      <c r="MF59" s="38"/>
      <c r="MG59" s="38"/>
      <c r="MH59" s="88"/>
      <c r="MI59" s="30"/>
      <c r="MJ59" s="39">
        <v>926200</v>
      </c>
      <c r="MK59" s="88">
        <v>926200</v>
      </c>
      <c r="ML59" s="38"/>
      <c r="MM59" s="38">
        <v>22384200</v>
      </c>
      <c r="MN59" s="38">
        <v>19304300</v>
      </c>
      <c r="MO59" s="38">
        <v>3079900</v>
      </c>
      <c r="MP59" s="38">
        <v>19304300</v>
      </c>
      <c r="MQ59" s="38"/>
      <c r="MR59" s="39"/>
      <c r="MS59" s="38">
        <v>19973291.879999999</v>
      </c>
      <c r="MT59" s="38">
        <v>19304300</v>
      </c>
      <c r="MU59" s="38"/>
      <c r="MV59" s="38">
        <v>668991.88</v>
      </c>
      <c r="MW59" s="38">
        <v>3.3494299999999999</v>
      </c>
      <c r="MX59" s="38"/>
      <c r="MY59" s="38"/>
      <c r="MZ59" s="88">
        <v>19304300</v>
      </c>
      <c r="NA59" s="30"/>
      <c r="NB59" s="39">
        <v>19304300</v>
      </c>
      <c r="NC59" s="88">
        <v>19304300</v>
      </c>
      <c r="ND59" s="38"/>
      <c r="NE59" s="38">
        <v>68167300</v>
      </c>
      <c r="NF59" s="38">
        <v>64230300</v>
      </c>
      <c r="NG59" s="38">
        <v>3937000</v>
      </c>
      <c r="NH59" s="38">
        <v>44482500</v>
      </c>
      <c r="NI59" s="38"/>
      <c r="NJ59" s="39"/>
      <c r="NK59" s="38">
        <v>46285500</v>
      </c>
      <c r="NL59" s="38">
        <v>44482500</v>
      </c>
      <c r="NM59" s="38"/>
      <c r="NN59" s="38">
        <v>1803000</v>
      </c>
      <c r="NO59" s="38">
        <v>3.8953899999999999</v>
      </c>
      <c r="NP59" s="38"/>
      <c r="NQ59" s="38"/>
      <c r="NR59" s="88">
        <v>44482500</v>
      </c>
      <c r="NS59" s="30"/>
      <c r="NT59" s="39">
        <v>64230300</v>
      </c>
      <c r="NU59" s="88">
        <v>64230300</v>
      </c>
      <c r="NV59" s="38"/>
      <c r="NW59" s="38">
        <v>2840200</v>
      </c>
      <c r="NX59" s="38">
        <v>1509200</v>
      </c>
      <c r="NY59" s="38">
        <v>1331000</v>
      </c>
      <c r="NZ59" s="38">
        <v>1509200</v>
      </c>
      <c r="OA59" s="38"/>
      <c r="OB59" s="39"/>
      <c r="OC59" s="38">
        <v>2705767</v>
      </c>
      <c r="OD59" s="38">
        <v>1509200</v>
      </c>
      <c r="OE59" s="38"/>
      <c r="OF59" s="38">
        <v>1196567</v>
      </c>
      <c r="OG59" s="38">
        <v>44.222839999999998</v>
      </c>
      <c r="OH59" s="38"/>
      <c r="OI59" s="38"/>
      <c r="OJ59" s="88">
        <v>1509200</v>
      </c>
      <c r="OK59" s="30"/>
      <c r="OL59" s="39">
        <v>1509200</v>
      </c>
      <c r="OM59" s="88">
        <v>1509200</v>
      </c>
      <c r="ON59" s="38"/>
      <c r="OO59" s="38">
        <v>347561600</v>
      </c>
      <c r="OP59" s="38">
        <v>298371600</v>
      </c>
      <c r="OQ59" s="38">
        <v>49190000</v>
      </c>
      <c r="OR59" s="38">
        <v>298371600</v>
      </c>
      <c r="OS59" s="38"/>
      <c r="OT59" s="39"/>
      <c r="OU59" s="38">
        <v>332066236.5</v>
      </c>
      <c r="OV59" s="38">
        <v>298371600</v>
      </c>
      <c r="OW59" s="38"/>
      <c r="OX59" s="38">
        <v>33694636.5</v>
      </c>
      <c r="OY59" s="38">
        <v>10.14696</v>
      </c>
      <c r="OZ59" s="38"/>
      <c r="PA59" s="38"/>
      <c r="PB59" s="88">
        <v>298371600</v>
      </c>
      <c r="PC59" s="30"/>
      <c r="PD59" s="39">
        <v>298371600</v>
      </c>
      <c r="PE59" s="88">
        <v>298371600</v>
      </c>
      <c r="PF59" s="38"/>
      <c r="PG59" s="38"/>
      <c r="PH59" s="38"/>
      <c r="PI59" s="38"/>
      <c r="PJ59" s="38"/>
      <c r="PK59" s="38"/>
      <c r="PL59" s="39"/>
      <c r="PM59" s="38"/>
      <c r="PN59" s="38"/>
      <c r="PO59" s="38"/>
      <c r="PP59" s="38"/>
      <c r="PQ59" s="38"/>
      <c r="PR59" s="38"/>
      <c r="PS59" s="38"/>
      <c r="PT59" s="88"/>
      <c r="PU59" s="30"/>
      <c r="PV59" s="39"/>
      <c r="PW59" s="88"/>
      <c r="PX59" s="38"/>
      <c r="PY59" s="38"/>
      <c r="PZ59" s="38"/>
      <c r="QA59" s="38"/>
      <c r="QB59" s="38"/>
      <c r="QC59" s="38"/>
      <c r="QD59" s="39"/>
      <c r="QE59" s="38"/>
      <c r="QF59" s="38"/>
      <c r="QG59" s="38"/>
      <c r="QH59" s="38"/>
      <c r="QI59" s="38"/>
      <c r="QJ59" s="38"/>
      <c r="QK59" s="38"/>
      <c r="QL59" s="88"/>
      <c r="QM59" s="30"/>
      <c r="QN59" s="39"/>
      <c r="QO59" s="88"/>
      <c r="QP59" s="38"/>
      <c r="QQ59" s="38">
        <v>150509200</v>
      </c>
      <c r="QR59" s="38">
        <v>131311500</v>
      </c>
      <c r="QS59" s="38">
        <v>19197700</v>
      </c>
      <c r="QT59" s="38">
        <v>131311014.83</v>
      </c>
      <c r="QU59" s="38"/>
      <c r="QV59" s="39"/>
      <c r="QW59" s="38">
        <v>132351777.34</v>
      </c>
      <c r="QX59" s="38">
        <v>131311014.83</v>
      </c>
      <c r="QY59" s="38"/>
      <c r="QZ59" s="38">
        <v>1040762.51</v>
      </c>
      <c r="RA59" s="38">
        <v>0.78635999999999995</v>
      </c>
      <c r="RB59" s="38"/>
      <c r="RC59" s="38"/>
      <c r="RD59" s="88">
        <v>131311014.83</v>
      </c>
      <c r="RE59" s="30"/>
      <c r="RF59" s="39">
        <v>131311500</v>
      </c>
      <c r="RG59" s="88">
        <v>131311500</v>
      </c>
      <c r="RH59" s="38"/>
      <c r="RI59" s="38">
        <v>18532400</v>
      </c>
      <c r="RJ59" s="38">
        <v>15893400</v>
      </c>
      <c r="RK59" s="38">
        <v>2639000</v>
      </c>
      <c r="RL59" s="38">
        <v>15893400</v>
      </c>
      <c r="RM59" s="38"/>
      <c r="RN59" s="39"/>
      <c r="RO59" s="38">
        <v>16214363.640000001</v>
      </c>
      <c r="RP59" s="38">
        <v>15893400</v>
      </c>
      <c r="RQ59" s="38"/>
      <c r="RR59" s="38">
        <v>320963.64</v>
      </c>
      <c r="RS59" s="38">
        <v>1.9795</v>
      </c>
      <c r="RT59" s="38"/>
      <c r="RU59" s="38"/>
      <c r="RV59" s="88">
        <v>15893400</v>
      </c>
      <c r="RW59" s="30"/>
      <c r="RX59" s="39">
        <v>15893400</v>
      </c>
      <c r="RY59" s="88">
        <v>15893400</v>
      </c>
      <c r="RZ59" s="38"/>
      <c r="SA59" s="38"/>
      <c r="SB59" s="38"/>
      <c r="SC59" s="38"/>
      <c r="SD59" s="38"/>
      <c r="SE59" s="38"/>
      <c r="SF59" s="39"/>
      <c r="SG59" s="38"/>
      <c r="SH59" s="38"/>
      <c r="SI59" s="38"/>
      <c r="SJ59" s="38"/>
      <c r="SK59" s="38"/>
      <c r="SL59" s="38"/>
      <c r="SM59" s="38"/>
      <c r="SN59" s="88"/>
      <c r="SO59" s="30"/>
      <c r="SP59" s="39">
        <v>0</v>
      </c>
      <c r="SQ59" s="88"/>
      <c r="SR59" s="38"/>
      <c r="SS59" s="38"/>
      <c r="ST59" s="38"/>
      <c r="SU59" s="38"/>
      <c r="SV59" s="38"/>
      <c r="SW59" s="38"/>
      <c r="SX59" s="39"/>
      <c r="SY59" s="38"/>
      <c r="SZ59" s="38"/>
      <c r="TA59" s="38"/>
      <c r="TB59" s="38"/>
      <c r="TC59" s="38"/>
      <c r="TD59" s="38"/>
      <c r="TE59" s="38"/>
      <c r="TF59" s="88"/>
      <c r="TG59" s="30"/>
      <c r="TH59" s="39"/>
      <c r="TI59" s="88"/>
      <c r="TJ59" s="38"/>
      <c r="TK59" s="38">
        <v>11324000</v>
      </c>
      <c r="TL59" s="38">
        <v>7324000</v>
      </c>
      <c r="TM59" s="38">
        <v>4000000</v>
      </c>
      <c r="TN59" s="38"/>
      <c r="TO59" s="38"/>
      <c r="TP59" s="39"/>
      <c r="TQ59" s="38"/>
      <c r="TR59" s="38"/>
      <c r="TS59" s="38"/>
      <c r="TT59" s="38"/>
      <c r="TU59" s="38"/>
      <c r="TV59" s="38"/>
      <c r="TW59" s="38"/>
      <c r="TX59" s="88"/>
      <c r="TY59" s="30"/>
      <c r="TZ59" s="39">
        <v>7324000</v>
      </c>
      <c r="UA59" s="88">
        <v>7324000</v>
      </c>
      <c r="UB59" s="38"/>
      <c r="UC59" s="38"/>
      <c r="UD59" s="38"/>
      <c r="UE59" s="38"/>
      <c r="UF59" s="38"/>
      <c r="UG59" s="38">
        <v>1647055.16</v>
      </c>
      <c r="UH59" s="39"/>
      <c r="UI59" s="38"/>
      <c r="UJ59" s="38"/>
      <c r="UK59" s="38"/>
      <c r="UL59" s="38"/>
      <c r="UM59" s="38"/>
      <c r="UN59" s="38">
        <v>1647055.16</v>
      </c>
      <c r="UO59" s="38"/>
      <c r="UP59" s="88"/>
      <c r="UQ59" s="30"/>
      <c r="UR59" s="39"/>
      <c r="US59" s="88"/>
      <c r="UT59" s="38"/>
      <c r="UU59" s="38"/>
      <c r="UV59" s="38"/>
      <c r="UW59" s="38"/>
      <c r="UX59" s="38"/>
      <c r="UY59" s="38"/>
      <c r="UZ59" s="39"/>
      <c r="VA59" s="38"/>
      <c r="VB59" s="38"/>
      <c r="VC59" s="38"/>
      <c r="VD59" s="38"/>
      <c r="VE59" s="38"/>
      <c r="VF59" s="38"/>
      <c r="VG59" s="38"/>
      <c r="VH59" s="88"/>
      <c r="VI59" s="30"/>
      <c r="VJ59" s="39"/>
      <c r="VK59" s="88"/>
      <c r="VL59" s="38"/>
      <c r="VM59" s="38">
        <v>234135200</v>
      </c>
      <c r="VN59" s="38">
        <v>222428200</v>
      </c>
      <c r="VO59" s="38">
        <v>11707000</v>
      </c>
      <c r="VP59" s="38">
        <v>222428200</v>
      </c>
      <c r="VQ59" s="38"/>
      <c r="VR59" s="39"/>
      <c r="VS59" s="38">
        <v>223250075</v>
      </c>
      <c r="VT59" s="38">
        <v>222428200</v>
      </c>
      <c r="VU59" s="38"/>
      <c r="VV59" s="38">
        <v>821875</v>
      </c>
      <c r="VW59" s="38">
        <v>0.36814000000000002</v>
      </c>
      <c r="VX59" s="38"/>
      <c r="VY59" s="38"/>
      <c r="VZ59" s="88">
        <v>222428200</v>
      </c>
      <c r="WA59" s="30"/>
      <c r="WB59" s="39">
        <v>222428200</v>
      </c>
      <c r="WC59" s="88">
        <v>222428200</v>
      </c>
      <c r="WD59" s="38"/>
      <c r="WE59" s="38"/>
      <c r="WF59" s="38"/>
      <c r="WG59" s="38"/>
      <c r="WH59" s="38"/>
      <c r="WI59" s="38"/>
      <c r="WJ59" s="39"/>
      <c r="WK59" s="38"/>
      <c r="WL59" s="38"/>
      <c r="WM59" s="38"/>
      <c r="WN59" s="38"/>
      <c r="WO59" s="38"/>
      <c r="WP59" s="38"/>
      <c r="WQ59" s="38"/>
      <c r="WR59" s="88"/>
      <c r="WS59" s="30"/>
      <c r="WT59" s="39"/>
      <c r="WU59" s="88"/>
      <c r="WV59" s="38"/>
      <c r="WW59" s="38"/>
      <c r="WX59" s="38"/>
      <c r="WY59" s="38"/>
      <c r="WZ59" s="38"/>
      <c r="XA59" s="38"/>
      <c r="XB59" s="39"/>
      <c r="XC59" s="38"/>
      <c r="XD59" s="38"/>
      <c r="XE59" s="38"/>
      <c r="XF59" s="38"/>
      <c r="XG59" s="38"/>
      <c r="XH59" s="38"/>
      <c r="XI59" s="38"/>
      <c r="XJ59" s="88"/>
      <c r="XK59" s="30"/>
      <c r="XL59" s="39"/>
      <c r="XM59" s="88"/>
      <c r="XN59" s="38"/>
      <c r="XO59" s="38"/>
      <c r="XP59" s="38"/>
      <c r="XQ59" s="38"/>
      <c r="XR59" s="38"/>
      <c r="XS59" s="38"/>
      <c r="XT59" s="39"/>
      <c r="XU59" s="38"/>
      <c r="XV59" s="38"/>
      <c r="XW59" s="38"/>
      <c r="XX59" s="38"/>
      <c r="XY59" s="38"/>
      <c r="XZ59" s="38"/>
      <c r="YA59" s="38"/>
      <c r="YB59" s="88"/>
      <c r="YC59" s="30"/>
      <c r="YD59" s="39"/>
      <c r="YE59" s="88"/>
      <c r="YF59" s="38"/>
      <c r="YG59" s="38">
        <v>448879000</v>
      </c>
      <c r="YH59" s="38">
        <v>426435000</v>
      </c>
      <c r="YI59" s="38">
        <v>22444000</v>
      </c>
      <c r="YJ59" s="38">
        <v>426435000</v>
      </c>
      <c r="YK59" s="38"/>
      <c r="YL59" s="39"/>
      <c r="YM59" s="38">
        <v>448879000</v>
      </c>
      <c r="YN59" s="38">
        <v>426435000</v>
      </c>
      <c r="YO59" s="38"/>
      <c r="YP59" s="38">
        <v>22444000</v>
      </c>
      <c r="YQ59" s="38">
        <v>5.0000099999999996</v>
      </c>
      <c r="YR59" s="38"/>
      <c r="YS59" s="38"/>
      <c r="YT59" s="88">
        <v>426435000</v>
      </c>
      <c r="YU59" s="30"/>
      <c r="YV59" s="39">
        <v>426435000</v>
      </c>
      <c r="YW59" s="88">
        <v>426435000</v>
      </c>
      <c r="YX59" s="38"/>
      <c r="YY59" s="38">
        <v>248990800</v>
      </c>
      <c r="YZ59" s="38">
        <v>221457000</v>
      </c>
      <c r="ZA59" s="38">
        <v>27533800</v>
      </c>
      <c r="ZB59" s="38">
        <v>221457000</v>
      </c>
      <c r="ZC59" s="38"/>
      <c r="ZD59" s="39"/>
      <c r="ZE59" s="38">
        <v>241964961.80000001</v>
      </c>
      <c r="ZF59" s="38">
        <v>221457000</v>
      </c>
      <c r="ZG59" s="38"/>
      <c r="ZH59" s="38">
        <v>20507961.800000001</v>
      </c>
      <c r="ZI59" s="38">
        <v>8.4755900000000004</v>
      </c>
      <c r="ZJ59" s="38"/>
      <c r="ZK59" s="38"/>
      <c r="ZL59" s="88">
        <v>221457000</v>
      </c>
      <c r="ZM59" s="30"/>
      <c r="ZN59" s="39">
        <v>221457000</v>
      </c>
      <c r="ZO59" s="88">
        <v>221457000</v>
      </c>
      <c r="ZP59" s="38"/>
      <c r="ZQ59" s="38">
        <v>55142400</v>
      </c>
      <c r="ZR59" s="38">
        <v>38599700</v>
      </c>
      <c r="ZS59" s="38">
        <v>16542700</v>
      </c>
      <c r="ZT59" s="38">
        <v>38599700</v>
      </c>
      <c r="ZU59" s="38"/>
      <c r="ZV59" s="39"/>
      <c r="ZW59" s="38">
        <v>55142400</v>
      </c>
      <c r="ZX59" s="38">
        <v>38599700</v>
      </c>
      <c r="ZY59" s="38"/>
      <c r="ZZ59" s="38">
        <v>16542700</v>
      </c>
      <c r="AAA59" s="38">
        <v>29.999960000000002</v>
      </c>
      <c r="AAB59" s="38"/>
      <c r="AAC59" s="38"/>
      <c r="AAD59" s="88">
        <v>38599700</v>
      </c>
      <c r="AAE59" s="30"/>
      <c r="AAF59" s="39">
        <v>38599700</v>
      </c>
      <c r="AAG59" s="88">
        <v>38599700</v>
      </c>
      <c r="AAH59" s="38"/>
      <c r="AAI59" s="38"/>
      <c r="AAJ59" s="38"/>
      <c r="AAK59" s="38"/>
      <c r="AAL59" s="38"/>
      <c r="AAM59" s="38"/>
      <c r="AAN59" s="39"/>
      <c r="AAO59" s="38"/>
      <c r="AAP59" s="38"/>
      <c r="AAQ59" s="38"/>
      <c r="AAR59" s="38"/>
      <c r="AAS59" s="38"/>
      <c r="AAT59" s="38"/>
      <c r="AAU59" s="38"/>
      <c r="AAV59" s="88"/>
      <c r="AAW59" s="30"/>
      <c r="AAX59" s="39"/>
      <c r="AAY59" s="88"/>
      <c r="AAZ59" s="38"/>
      <c r="ABA59" s="38">
        <v>45419300</v>
      </c>
      <c r="ABB59" s="38">
        <v>25834000</v>
      </c>
      <c r="ABC59" s="38">
        <v>19585300</v>
      </c>
      <c r="ABD59" s="38">
        <v>25642984.199999999</v>
      </c>
      <c r="ABE59" s="38"/>
      <c r="ABF59" s="39"/>
      <c r="ABG59" s="38">
        <v>39043279.490000002</v>
      </c>
      <c r="ABH59" s="38">
        <v>25642984.199999999</v>
      </c>
      <c r="ABI59" s="38"/>
      <c r="ABJ59" s="38">
        <v>13400295.289999999</v>
      </c>
      <c r="ABK59" s="38">
        <v>34.321640000000002</v>
      </c>
      <c r="ABL59" s="38"/>
      <c r="ABM59" s="38"/>
      <c r="ABN59" s="88">
        <v>25642984.199999999</v>
      </c>
      <c r="ABO59" s="30"/>
      <c r="ABP59" s="39">
        <v>22733000</v>
      </c>
      <c r="ABQ59" s="88">
        <v>25834000</v>
      </c>
      <c r="ABR59" s="38"/>
      <c r="ABS59" s="38"/>
      <c r="ABT59" s="38"/>
      <c r="ABU59" s="38"/>
      <c r="ABV59" s="38"/>
      <c r="ABW59" s="38"/>
      <c r="ABX59" s="39"/>
      <c r="ABY59" s="38"/>
      <c r="ABZ59" s="38"/>
      <c r="ACA59" s="38"/>
      <c r="ACB59" s="38"/>
      <c r="ACC59" s="38"/>
      <c r="ACD59" s="38"/>
      <c r="ACE59" s="38"/>
      <c r="ACF59" s="88"/>
      <c r="ACG59" s="30"/>
      <c r="ACH59" s="39"/>
      <c r="ACI59" s="88"/>
      <c r="ACJ59" s="38"/>
      <c r="ACK59" s="38"/>
      <c r="ACL59" s="38"/>
      <c r="ACM59" s="38"/>
      <c r="ACN59" s="38"/>
      <c r="ACO59" s="38"/>
      <c r="ACP59" s="39"/>
      <c r="ACQ59" s="38"/>
      <c r="ACR59" s="38"/>
      <c r="ACS59" s="38"/>
      <c r="ACT59" s="38"/>
      <c r="ACU59" s="38"/>
      <c r="ACV59" s="38"/>
      <c r="ACW59" s="38"/>
      <c r="ACX59" s="88"/>
      <c r="ACY59" s="30"/>
      <c r="ACZ59" s="39"/>
      <c r="ADA59" s="88"/>
      <c r="ADB59" s="38"/>
      <c r="ADC59" s="38"/>
      <c r="ADD59" s="38"/>
      <c r="ADE59" s="38"/>
      <c r="ADF59" s="38"/>
      <c r="ADG59" s="38"/>
      <c r="ADH59" s="39"/>
      <c r="ADI59" s="38"/>
      <c r="ADJ59" s="38"/>
      <c r="ADK59" s="38"/>
      <c r="ADL59" s="38"/>
      <c r="ADM59" s="38"/>
      <c r="ADN59" s="38"/>
      <c r="ADO59" s="38"/>
      <c r="ADP59" s="88"/>
      <c r="ADQ59" s="30"/>
      <c r="ADR59" s="39"/>
      <c r="ADS59" s="88"/>
      <c r="ADT59" s="38"/>
      <c r="ADU59" s="38">
        <v>6786700</v>
      </c>
      <c r="ADV59" s="38">
        <v>4496200</v>
      </c>
      <c r="ADW59" s="38">
        <v>2290500</v>
      </c>
      <c r="ADX59" s="38">
        <v>2611200</v>
      </c>
      <c r="ADY59" s="38"/>
      <c r="ADZ59" s="39"/>
      <c r="AEA59" s="38">
        <v>3886720</v>
      </c>
      <c r="AEB59" s="38">
        <v>2611200</v>
      </c>
      <c r="AEC59" s="38"/>
      <c r="AED59" s="38">
        <v>1275520</v>
      </c>
      <c r="AEE59" s="38">
        <v>32.817390000000003</v>
      </c>
      <c r="AEF59" s="38"/>
      <c r="AEG59" s="38"/>
      <c r="AEH59" s="88">
        <v>2611200</v>
      </c>
      <c r="AEI59" s="30"/>
      <c r="AEJ59" s="39">
        <v>4250000</v>
      </c>
      <c r="AEK59" s="88">
        <v>4496200</v>
      </c>
      <c r="AEL59" s="38"/>
      <c r="AEM59" s="38"/>
      <c r="AEN59" s="38"/>
      <c r="AEO59" s="38"/>
      <c r="AEP59" s="38"/>
      <c r="AEQ59" s="38"/>
      <c r="AER59" s="39"/>
      <c r="AES59" s="38"/>
      <c r="AET59" s="38"/>
      <c r="AEU59" s="38"/>
      <c r="AEV59" s="38"/>
      <c r="AEW59" s="38"/>
      <c r="AEX59" s="38"/>
      <c r="AEY59" s="38"/>
      <c r="AEZ59" s="88"/>
      <c r="AFA59" s="30"/>
      <c r="AFB59" s="39"/>
      <c r="AFC59" s="88"/>
      <c r="AFD59" s="38"/>
      <c r="AFE59" s="38">
        <v>3750000</v>
      </c>
      <c r="AFF59" s="38">
        <v>2250000</v>
      </c>
      <c r="AFG59" s="38">
        <v>1500000</v>
      </c>
      <c r="AFH59" s="38">
        <v>2250000</v>
      </c>
      <c r="AFI59" s="38"/>
      <c r="AFJ59" s="39"/>
      <c r="AFK59" s="38">
        <v>2250000</v>
      </c>
      <c r="AFL59" s="38">
        <v>2250000</v>
      </c>
      <c r="AFM59" s="38"/>
      <c r="AFN59" s="38"/>
      <c r="AFO59" s="38"/>
      <c r="AFP59" s="38"/>
      <c r="AFQ59" s="38"/>
      <c r="AFR59" s="88">
        <v>2250000</v>
      </c>
      <c r="AFS59" s="30"/>
      <c r="AFT59" s="39">
        <v>2250000</v>
      </c>
      <c r="AFU59" s="88">
        <v>2250000</v>
      </c>
      <c r="AFV59" s="38"/>
      <c r="AFW59" s="38"/>
      <c r="AFX59" s="38"/>
      <c r="AFY59" s="38"/>
      <c r="AFZ59" s="38"/>
      <c r="AGA59" s="38"/>
      <c r="AGB59" s="39"/>
      <c r="AGC59" s="38"/>
      <c r="AGD59" s="38"/>
      <c r="AGE59" s="38"/>
      <c r="AGF59" s="38"/>
      <c r="AGG59" s="38"/>
      <c r="AGH59" s="38"/>
      <c r="AGI59" s="38"/>
      <c r="AGJ59" s="88"/>
      <c r="AGK59" s="30"/>
      <c r="AGL59" s="39"/>
      <c r="AGM59" s="88"/>
      <c r="AGN59" s="38"/>
      <c r="AGO59" s="38"/>
      <c r="AGP59" s="38"/>
      <c r="AGQ59" s="38"/>
      <c r="AGR59" s="38"/>
      <c r="AGS59" s="38"/>
      <c r="AGT59" s="39"/>
      <c r="AGU59" s="38"/>
      <c r="AGV59" s="38"/>
      <c r="AGW59" s="38"/>
      <c r="AGX59" s="38"/>
      <c r="AGY59" s="38"/>
      <c r="AGZ59" s="38"/>
      <c r="AHA59" s="38"/>
      <c r="AHB59" s="88"/>
      <c r="AHC59" s="30"/>
      <c r="AHD59" s="39"/>
      <c r="AHE59" s="88"/>
      <c r="AHF59" s="38"/>
      <c r="AHG59" s="38"/>
      <c r="AHH59" s="38"/>
      <c r="AHI59" s="38"/>
      <c r="AHJ59" s="38"/>
      <c r="AHK59" s="38"/>
      <c r="AHL59" s="39"/>
      <c r="AHM59" s="38"/>
      <c r="AHN59" s="38"/>
      <c r="AHO59" s="38"/>
      <c r="AHP59" s="38"/>
      <c r="AHQ59" s="38"/>
      <c r="AHR59" s="38"/>
      <c r="AHS59" s="38"/>
      <c r="AHT59" s="88"/>
      <c r="AHU59" s="30"/>
      <c r="AHV59" s="39"/>
      <c r="AHW59" s="88"/>
      <c r="AHX59" s="38"/>
      <c r="AHY59" s="38"/>
      <c r="AHZ59" s="38"/>
      <c r="AIA59" s="38"/>
      <c r="AIB59" s="38"/>
      <c r="AIC59" s="38"/>
      <c r="AID59" s="39"/>
      <c r="AIE59" s="38"/>
      <c r="AIF59" s="38"/>
      <c r="AIG59" s="38"/>
      <c r="AIH59" s="38"/>
      <c r="AII59" s="38"/>
      <c r="AIJ59" s="38"/>
      <c r="AIK59" s="38"/>
      <c r="AIL59" s="88"/>
      <c r="AIM59" s="30"/>
      <c r="AIN59" s="39"/>
      <c r="AIO59" s="88"/>
      <c r="AIP59" s="38"/>
      <c r="AIQ59" s="38"/>
      <c r="AIR59" s="38"/>
      <c r="AIS59" s="38"/>
      <c r="AIT59" s="38"/>
      <c r="AIU59" s="38"/>
      <c r="AIV59" s="39"/>
      <c r="AIW59" s="38"/>
      <c r="AIX59" s="38"/>
      <c r="AIY59" s="38"/>
      <c r="AIZ59" s="38"/>
      <c r="AJA59" s="38"/>
      <c r="AJB59" s="38"/>
      <c r="AJC59" s="38"/>
      <c r="AJD59" s="88"/>
      <c r="AJE59" s="30"/>
      <c r="AJF59" s="39"/>
      <c r="AJG59" s="88"/>
      <c r="AJH59" s="38"/>
      <c r="AJI59" s="38">
        <v>169207000</v>
      </c>
      <c r="AJJ59" s="38">
        <v>160627000</v>
      </c>
      <c r="AJK59" s="38">
        <v>8580000</v>
      </c>
      <c r="AJL59" s="38">
        <v>160627000</v>
      </c>
      <c r="AJM59" s="38">
        <v>905585.22</v>
      </c>
      <c r="AJN59" s="39"/>
      <c r="AJO59" s="38">
        <v>160627000</v>
      </c>
      <c r="AJP59" s="38">
        <v>160627000</v>
      </c>
      <c r="AJQ59" s="38"/>
      <c r="AJR59" s="38"/>
      <c r="AJS59" s="38"/>
      <c r="AJT59" s="38">
        <v>860585.22</v>
      </c>
      <c r="AJU59" s="38">
        <v>45000</v>
      </c>
      <c r="AJV59" s="88">
        <v>160627000</v>
      </c>
      <c r="AJW59" s="30"/>
      <c r="AJX59" s="39">
        <v>160627000</v>
      </c>
      <c r="AJY59" s="88">
        <v>160627000</v>
      </c>
      <c r="AJZ59" s="38"/>
      <c r="AKA59" s="38">
        <v>119180000</v>
      </c>
      <c r="AKB59" s="38">
        <v>113180000</v>
      </c>
      <c r="AKC59" s="38">
        <v>6000000</v>
      </c>
      <c r="AKD59" s="38">
        <v>113180000</v>
      </c>
      <c r="AKE59" s="38"/>
      <c r="AKF59" s="39"/>
      <c r="AKG59" s="38">
        <v>113180000</v>
      </c>
      <c r="AKH59" s="38">
        <v>113180000</v>
      </c>
      <c r="AKI59" s="38"/>
      <c r="AKJ59" s="38"/>
      <c r="AKK59" s="38"/>
      <c r="AKL59" s="38"/>
      <c r="AKM59" s="38"/>
      <c r="AKN59" s="88">
        <v>113180000</v>
      </c>
      <c r="AKO59" s="30"/>
      <c r="AKP59" s="39">
        <v>113180000</v>
      </c>
      <c r="AKQ59" s="88">
        <v>113180000</v>
      </c>
      <c r="AKR59" s="38"/>
      <c r="AKS59" s="38">
        <v>3557000</v>
      </c>
      <c r="AKT59" s="38">
        <v>3357000</v>
      </c>
      <c r="AKU59" s="38">
        <v>200000</v>
      </c>
      <c r="AKV59" s="38">
        <v>3357000</v>
      </c>
      <c r="AKW59" s="38"/>
      <c r="AKX59" s="39"/>
      <c r="AKY59" s="38">
        <v>3357000</v>
      </c>
      <c r="AKZ59" s="38">
        <v>3357000</v>
      </c>
      <c r="ALA59" s="38"/>
      <c r="ALB59" s="38"/>
      <c r="ALC59" s="38"/>
      <c r="ALD59" s="38"/>
      <c r="ALE59" s="38"/>
      <c r="ALF59" s="88">
        <v>3357000</v>
      </c>
      <c r="ALG59" s="30"/>
      <c r="ALH59" s="39">
        <v>3357000</v>
      </c>
      <c r="ALI59" s="88">
        <v>3357000</v>
      </c>
      <c r="ALJ59" s="38"/>
      <c r="ALK59" s="38"/>
      <c r="ALL59" s="38"/>
      <c r="ALM59" s="38"/>
      <c r="ALN59" s="38"/>
      <c r="ALO59" s="38"/>
      <c r="ALP59" s="39"/>
      <c r="ALQ59" s="38"/>
      <c r="ALR59" s="38"/>
      <c r="ALS59" s="38"/>
      <c r="ALT59" s="38"/>
      <c r="ALU59" s="38"/>
      <c r="ALV59" s="38"/>
      <c r="ALW59" s="38"/>
      <c r="ALX59" s="88"/>
      <c r="ALY59" s="30"/>
      <c r="ALZ59" s="39"/>
      <c r="AMA59" s="88"/>
      <c r="AMB59" s="38"/>
      <c r="AMC59" s="38">
        <v>27348100</v>
      </c>
      <c r="AMD59" s="38">
        <v>25979700</v>
      </c>
      <c r="AME59" s="38">
        <v>1368400</v>
      </c>
      <c r="AMF59" s="38"/>
      <c r="AMG59" s="38"/>
      <c r="AMH59" s="39"/>
      <c r="AMI59" s="38"/>
      <c r="AMJ59" s="38"/>
      <c r="AMK59" s="38"/>
      <c r="AML59" s="38"/>
      <c r="AMM59" s="38"/>
      <c r="AMN59" s="38"/>
      <c r="AMO59" s="38"/>
      <c r="AMP59" s="88"/>
      <c r="AMQ59" s="30"/>
      <c r="AMR59" s="39">
        <v>25979700</v>
      </c>
      <c r="AMS59" s="88">
        <v>25979700</v>
      </c>
      <c r="AMT59" s="38"/>
      <c r="AMU59" s="38"/>
      <c r="AMV59" s="38"/>
      <c r="AMW59" s="38"/>
      <c r="AMX59" s="38"/>
      <c r="AMY59" s="38"/>
      <c r="AMZ59" s="39"/>
      <c r="ANA59" s="38"/>
      <c r="ANB59" s="38"/>
      <c r="ANC59" s="38"/>
      <c r="AND59" s="38"/>
      <c r="ANE59" s="38"/>
      <c r="ANF59" s="38"/>
      <c r="ANG59" s="38"/>
      <c r="ANH59" s="88"/>
      <c r="ANI59" s="30"/>
      <c r="ANJ59" s="39"/>
      <c r="ANK59" s="88"/>
    </row>
    <row r="60" spans="1:1051" ht="25.5" x14ac:dyDescent="0.25">
      <c r="A60" s="15" t="s">
        <v>116</v>
      </c>
      <c r="B60" s="14">
        <v>46</v>
      </c>
      <c r="C60" s="17" t="s">
        <v>117</v>
      </c>
      <c r="F60" s="39"/>
      <c r="G60" s="88"/>
      <c r="H60" s="38"/>
      <c r="I60" s="38">
        <v>10054800</v>
      </c>
      <c r="J60" s="38">
        <v>9054800</v>
      </c>
      <c r="K60" s="38">
        <v>1000000</v>
      </c>
      <c r="L60" s="38">
        <v>9054800</v>
      </c>
      <c r="M60" s="38"/>
      <c r="N60" s="39"/>
      <c r="O60" s="38">
        <v>9054800</v>
      </c>
      <c r="P60" s="38">
        <v>9054800</v>
      </c>
      <c r="Q60" s="38"/>
      <c r="R60" s="38"/>
      <c r="S60" s="38"/>
      <c r="T60" s="38"/>
      <c r="U60" s="38"/>
      <c r="V60" s="88">
        <v>9054800</v>
      </c>
      <c r="W60" s="30"/>
      <c r="X60" s="39">
        <v>9054800</v>
      </c>
      <c r="Y60" s="88">
        <v>9054800</v>
      </c>
      <c r="Z60" s="38"/>
      <c r="AA60" s="38">
        <v>50878700</v>
      </c>
      <c r="AB60" s="38">
        <v>42878700</v>
      </c>
      <c r="AC60" s="38">
        <v>8000000</v>
      </c>
      <c r="AD60" s="38">
        <v>42878700</v>
      </c>
      <c r="AE60" s="38"/>
      <c r="AF60" s="39"/>
      <c r="AG60" s="38">
        <v>50878700</v>
      </c>
      <c r="AH60" s="38">
        <v>42878700</v>
      </c>
      <c r="AI60" s="38"/>
      <c r="AJ60" s="38">
        <v>8000000</v>
      </c>
      <c r="AK60" s="38">
        <v>15.72367</v>
      </c>
      <c r="AL60" s="38"/>
      <c r="AM60" s="38"/>
      <c r="AN60" s="88">
        <v>42878700</v>
      </c>
      <c r="AO60" s="30"/>
      <c r="AP60" s="39">
        <v>42878700</v>
      </c>
      <c r="AQ60" s="88">
        <v>42878700</v>
      </c>
      <c r="AR60" s="38"/>
      <c r="AS60" s="38">
        <v>1904000</v>
      </c>
      <c r="AT60" s="38">
        <v>1404000</v>
      </c>
      <c r="AU60" s="38">
        <v>500000</v>
      </c>
      <c r="AV60" s="38">
        <v>1404000</v>
      </c>
      <c r="AW60" s="38"/>
      <c r="AX60" s="39"/>
      <c r="AY60" s="38">
        <v>1404000</v>
      </c>
      <c r="AZ60" s="38">
        <v>1404000</v>
      </c>
      <c r="BA60" s="38"/>
      <c r="BB60" s="38"/>
      <c r="BC60" s="38"/>
      <c r="BD60" s="38"/>
      <c r="BE60" s="38"/>
      <c r="BF60" s="88">
        <v>1404000</v>
      </c>
      <c r="BG60" s="30"/>
      <c r="BH60" s="39">
        <v>1404000</v>
      </c>
      <c r="BI60" s="88">
        <v>1404000</v>
      </c>
      <c r="BJ60" s="38"/>
      <c r="BK60" s="38">
        <v>141043389</v>
      </c>
      <c r="BL60" s="38">
        <v>113479300</v>
      </c>
      <c r="BM60" s="38">
        <v>27564089</v>
      </c>
      <c r="BN60" s="38">
        <v>113479300</v>
      </c>
      <c r="BO60" s="38"/>
      <c r="BP60" s="39"/>
      <c r="BQ60" s="38">
        <v>141043389</v>
      </c>
      <c r="BR60" s="38">
        <v>113479300</v>
      </c>
      <c r="BS60" s="38"/>
      <c r="BT60" s="38">
        <v>27564089</v>
      </c>
      <c r="BU60" s="38">
        <v>19.54299</v>
      </c>
      <c r="BV60" s="38"/>
      <c r="BW60" s="38"/>
      <c r="BX60" s="88">
        <v>113479300</v>
      </c>
      <c r="BY60" s="30"/>
      <c r="BZ60" s="39">
        <v>113479300</v>
      </c>
      <c r="CA60" s="88">
        <v>113479300</v>
      </c>
      <c r="CB60" s="38"/>
      <c r="CC60" s="38"/>
      <c r="CD60" s="38"/>
      <c r="CE60" s="38"/>
      <c r="CF60" s="38"/>
      <c r="CG60" s="38"/>
      <c r="CH60" s="39"/>
      <c r="CI60" s="38"/>
      <c r="CJ60" s="38"/>
      <c r="CK60" s="38"/>
      <c r="CL60" s="38"/>
      <c r="CM60" s="38"/>
      <c r="CN60" s="38"/>
      <c r="CO60" s="38"/>
      <c r="CP60" s="88"/>
      <c r="CQ60" s="30"/>
      <c r="CR60" s="39"/>
      <c r="CS60" s="88"/>
      <c r="CT60" s="38"/>
      <c r="CU60" s="38">
        <v>46161880</v>
      </c>
      <c r="CV60" s="38">
        <v>39891800</v>
      </c>
      <c r="CW60" s="38">
        <v>6270080</v>
      </c>
      <c r="CX60" s="38">
        <v>39891799.409999996</v>
      </c>
      <c r="CY60" s="38">
        <v>83946.7</v>
      </c>
      <c r="CZ60" s="39"/>
      <c r="DA60" s="38">
        <v>39891799.409999996</v>
      </c>
      <c r="DB60" s="38">
        <v>39891799.409999996</v>
      </c>
      <c r="DC60" s="38"/>
      <c r="DD60" s="38"/>
      <c r="DE60" s="38"/>
      <c r="DF60" s="38">
        <v>83946.7</v>
      </c>
      <c r="DG60" s="38">
        <v>0</v>
      </c>
      <c r="DH60" s="88">
        <v>39891799.409999996</v>
      </c>
      <c r="DI60" s="30"/>
      <c r="DJ60" s="39">
        <v>39891800</v>
      </c>
      <c r="DK60" s="88">
        <v>39891800</v>
      </c>
      <c r="DL60" s="38"/>
      <c r="DM60" s="38"/>
      <c r="DN60" s="38"/>
      <c r="DO60" s="38"/>
      <c r="DP60" s="38"/>
      <c r="DQ60" s="38"/>
      <c r="DR60" s="39"/>
      <c r="DS60" s="38"/>
      <c r="DT60" s="38"/>
      <c r="DU60" s="38"/>
      <c r="DV60" s="38"/>
      <c r="DW60" s="38"/>
      <c r="DX60" s="38"/>
      <c r="DY60" s="38"/>
      <c r="DZ60" s="88"/>
      <c r="EA60" s="30"/>
      <c r="EB60" s="39"/>
      <c r="EC60" s="88"/>
      <c r="ED60" s="38"/>
      <c r="EE60" s="38">
        <v>8378750</v>
      </c>
      <c r="EF60" s="38">
        <v>7959800</v>
      </c>
      <c r="EG60" s="38">
        <v>418950</v>
      </c>
      <c r="EH60" s="38">
        <v>7959800</v>
      </c>
      <c r="EI60" s="38"/>
      <c r="EJ60" s="39"/>
      <c r="EK60" s="38">
        <v>7959800</v>
      </c>
      <c r="EL60" s="38">
        <v>7959800</v>
      </c>
      <c r="EM60" s="38"/>
      <c r="EN60" s="38"/>
      <c r="EO60" s="38"/>
      <c r="EP60" s="38"/>
      <c r="EQ60" s="38"/>
      <c r="ER60" s="88">
        <v>7959800</v>
      </c>
      <c r="ES60" s="30"/>
      <c r="ET60" s="39">
        <v>7959800</v>
      </c>
      <c r="EU60" s="88">
        <v>7959800</v>
      </c>
      <c r="EV60" s="38"/>
      <c r="EW60" s="38">
        <v>1421200</v>
      </c>
      <c r="EX60" s="38">
        <v>1275100</v>
      </c>
      <c r="EY60" s="38">
        <v>146100</v>
      </c>
      <c r="EZ60" s="38">
        <v>1275100</v>
      </c>
      <c r="FA60" s="38"/>
      <c r="FB60" s="39"/>
      <c r="FC60" s="38">
        <v>1275100</v>
      </c>
      <c r="FD60" s="38">
        <v>1275100</v>
      </c>
      <c r="FE60" s="38"/>
      <c r="FF60" s="38"/>
      <c r="FG60" s="38"/>
      <c r="FH60" s="38"/>
      <c r="FI60" s="38"/>
      <c r="FJ60" s="88">
        <v>1275100</v>
      </c>
      <c r="FK60" s="30"/>
      <c r="FL60" s="39">
        <v>1275100</v>
      </c>
      <c r="FM60" s="88">
        <v>1275100</v>
      </c>
      <c r="FN60" s="38"/>
      <c r="FO60" s="38"/>
      <c r="FP60" s="38"/>
      <c r="FQ60" s="38"/>
      <c r="FR60" s="38"/>
      <c r="FS60" s="38"/>
      <c r="FT60" s="39"/>
      <c r="FU60" s="38"/>
      <c r="FV60" s="38"/>
      <c r="FW60" s="38"/>
      <c r="FX60" s="38"/>
      <c r="FY60" s="38"/>
      <c r="FZ60" s="38"/>
      <c r="GA60" s="38"/>
      <c r="GB60" s="88"/>
      <c r="GC60" s="30"/>
      <c r="GD60" s="39"/>
      <c r="GE60" s="88"/>
      <c r="GF60" s="38"/>
      <c r="GG60" s="38"/>
      <c r="GH60" s="38"/>
      <c r="GI60" s="38"/>
      <c r="GJ60" s="38"/>
      <c r="GK60" s="38"/>
      <c r="GL60" s="39"/>
      <c r="GM60" s="38"/>
      <c r="GN60" s="38"/>
      <c r="GO60" s="38"/>
      <c r="GP60" s="38"/>
      <c r="GQ60" s="38"/>
      <c r="GR60" s="38"/>
      <c r="GS60" s="38"/>
      <c r="GT60" s="88"/>
      <c r="GU60" s="30"/>
      <c r="GV60" s="39"/>
      <c r="GW60" s="88"/>
      <c r="GX60" s="38"/>
      <c r="GY60" s="38">
        <v>53953700</v>
      </c>
      <c r="GZ60" s="38">
        <v>50953700</v>
      </c>
      <c r="HA60" s="38">
        <v>3000000</v>
      </c>
      <c r="HB60" s="38">
        <v>50953700</v>
      </c>
      <c r="HC60" s="38"/>
      <c r="HD60" s="39"/>
      <c r="HE60" s="38">
        <v>50953700</v>
      </c>
      <c r="HF60" s="38">
        <v>50953700</v>
      </c>
      <c r="HG60" s="38"/>
      <c r="HH60" s="38"/>
      <c r="HI60" s="38"/>
      <c r="HJ60" s="38"/>
      <c r="HK60" s="38"/>
      <c r="HL60" s="88">
        <v>50953700</v>
      </c>
      <c r="HM60" s="30"/>
      <c r="HN60" s="39">
        <v>50953700</v>
      </c>
      <c r="HO60" s="88">
        <v>50953700</v>
      </c>
      <c r="HP60" s="38"/>
      <c r="HQ60" s="38"/>
      <c r="HR60" s="38"/>
      <c r="HS60" s="38"/>
      <c r="HT60" s="38"/>
      <c r="HU60" s="38"/>
      <c r="HV60" s="39"/>
      <c r="HW60" s="38"/>
      <c r="HX60" s="38"/>
      <c r="HY60" s="38"/>
      <c r="HZ60" s="38"/>
      <c r="IA60" s="38"/>
      <c r="IB60" s="38"/>
      <c r="IC60" s="38"/>
      <c r="ID60" s="88"/>
      <c r="IE60" s="30"/>
      <c r="IF60" s="39"/>
      <c r="IG60" s="88"/>
      <c r="IH60" s="38"/>
      <c r="II60" s="38">
        <v>7860700</v>
      </c>
      <c r="IJ60" s="38">
        <v>7460700</v>
      </c>
      <c r="IK60" s="38">
        <v>400000</v>
      </c>
      <c r="IL60" s="38">
        <v>7460700</v>
      </c>
      <c r="IM60" s="38"/>
      <c r="IN60" s="39"/>
      <c r="IO60" s="38">
        <v>7460700</v>
      </c>
      <c r="IP60" s="38">
        <v>7460700</v>
      </c>
      <c r="IQ60" s="38"/>
      <c r="IR60" s="38"/>
      <c r="IS60" s="38"/>
      <c r="IT60" s="38"/>
      <c r="IU60" s="38"/>
      <c r="IV60" s="88">
        <v>7460700</v>
      </c>
      <c r="IW60" s="30"/>
      <c r="IX60" s="39">
        <v>7460700</v>
      </c>
      <c r="IY60" s="88">
        <v>7460700</v>
      </c>
      <c r="IZ60" s="38"/>
      <c r="JA60" s="38">
        <v>1183000</v>
      </c>
      <c r="JB60" s="38">
        <v>883000</v>
      </c>
      <c r="JC60" s="38">
        <v>300000</v>
      </c>
      <c r="JD60" s="38">
        <v>883000</v>
      </c>
      <c r="JE60" s="38"/>
      <c r="JF60" s="39"/>
      <c r="JG60" s="38">
        <v>883000</v>
      </c>
      <c r="JH60" s="38">
        <v>883000</v>
      </c>
      <c r="JI60" s="38"/>
      <c r="JJ60" s="38"/>
      <c r="JK60" s="38"/>
      <c r="JL60" s="38"/>
      <c r="JM60" s="38"/>
      <c r="JN60" s="88">
        <v>883000</v>
      </c>
      <c r="JO60" s="30"/>
      <c r="JP60" s="39">
        <v>883000</v>
      </c>
      <c r="JQ60" s="88">
        <v>883000</v>
      </c>
      <c r="JR60" s="38"/>
      <c r="JS60" s="38">
        <v>63244600</v>
      </c>
      <c r="JT60" s="38">
        <v>59982600</v>
      </c>
      <c r="JU60" s="38">
        <v>3262000</v>
      </c>
      <c r="JV60" s="38">
        <v>59982600</v>
      </c>
      <c r="JW60" s="38"/>
      <c r="JX60" s="39"/>
      <c r="JY60" s="38">
        <v>59982600</v>
      </c>
      <c r="JZ60" s="38">
        <v>59982600</v>
      </c>
      <c r="KA60" s="38"/>
      <c r="KB60" s="38"/>
      <c r="KC60" s="38"/>
      <c r="KD60" s="38"/>
      <c r="KE60" s="38"/>
      <c r="KF60" s="88">
        <v>59982600</v>
      </c>
      <c r="KG60" s="30"/>
      <c r="KH60" s="39">
        <v>59982600</v>
      </c>
      <c r="KI60" s="88">
        <v>59982600</v>
      </c>
      <c r="KJ60" s="38"/>
      <c r="KK60" s="38"/>
      <c r="KL60" s="38"/>
      <c r="KM60" s="38"/>
      <c r="KN60" s="38"/>
      <c r="KO60" s="38"/>
      <c r="KP60" s="39"/>
      <c r="KQ60" s="38"/>
      <c r="KR60" s="38"/>
      <c r="KS60" s="38"/>
      <c r="KT60" s="38"/>
      <c r="KU60" s="38"/>
      <c r="KV60" s="38"/>
      <c r="KW60" s="38"/>
      <c r="KX60" s="88"/>
      <c r="KY60" s="30"/>
      <c r="KZ60" s="39"/>
      <c r="LA60" s="88"/>
      <c r="LB60" s="38"/>
      <c r="LC60" s="38">
        <v>78428000</v>
      </c>
      <c r="LD60" s="38">
        <v>74259000</v>
      </c>
      <c r="LE60" s="38">
        <v>4169000</v>
      </c>
      <c r="LF60" s="38">
        <v>74259000</v>
      </c>
      <c r="LG60" s="38"/>
      <c r="LH60" s="39"/>
      <c r="LI60" s="38">
        <v>75264740</v>
      </c>
      <c r="LJ60" s="38">
        <v>74259000</v>
      </c>
      <c r="LK60" s="38"/>
      <c r="LL60" s="38">
        <v>1005740</v>
      </c>
      <c r="LM60" s="38">
        <v>1.3362700000000001</v>
      </c>
      <c r="LN60" s="38"/>
      <c r="LO60" s="38"/>
      <c r="LP60" s="88">
        <v>74259000</v>
      </c>
      <c r="LQ60" s="30"/>
      <c r="LR60" s="39">
        <v>74259000</v>
      </c>
      <c r="LS60" s="88">
        <v>74259000</v>
      </c>
      <c r="LT60" s="38"/>
      <c r="LU60" s="38">
        <v>241600</v>
      </c>
      <c r="LV60" s="38">
        <v>228600</v>
      </c>
      <c r="LW60" s="38">
        <v>13000</v>
      </c>
      <c r="LX60" s="38">
        <v>228600</v>
      </c>
      <c r="LY60" s="38"/>
      <c r="LZ60" s="39"/>
      <c r="MA60" s="38">
        <v>228600</v>
      </c>
      <c r="MB60" s="38">
        <v>228600</v>
      </c>
      <c r="MC60" s="38"/>
      <c r="MD60" s="38"/>
      <c r="ME60" s="38"/>
      <c r="MF60" s="38"/>
      <c r="MG60" s="38"/>
      <c r="MH60" s="88">
        <v>228600</v>
      </c>
      <c r="MI60" s="30"/>
      <c r="MJ60" s="39">
        <v>228600</v>
      </c>
      <c r="MK60" s="88">
        <v>228600</v>
      </c>
      <c r="ML60" s="38"/>
      <c r="MM60" s="38">
        <v>10587600</v>
      </c>
      <c r="MN60" s="38">
        <v>10057600</v>
      </c>
      <c r="MO60" s="38">
        <v>530000</v>
      </c>
      <c r="MP60" s="38">
        <v>10057600</v>
      </c>
      <c r="MQ60" s="38"/>
      <c r="MR60" s="39"/>
      <c r="MS60" s="38">
        <v>10274997</v>
      </c>
      <c r="MT60" s="38">
        <v>10057600</v>
      </c>
      <c r="MU60" s="38"/>
      <c r="MV60" s="38">
        <v>217397</v>
      </c>
      <c r="MW60" s="38">
        <v>2.1157900000000001</v>
      </c>
      <c r="MX60" s="38"/>
      <c r="MY60" s="38"/>
      <c r="MZ60" s="88">
        <v>10057600</v>
      </c>
      <c r="NA60" s="30"/>
      <c r="NB60" s="39">
        <v>10057600</v>
      </c>
      <c r="NC60" s="88">
        <v>10057600</v>
      </c>
      <c r="ND60" s="38"/>
      <c r="NE60" s="38"/>
      <c r="NF60" s="38"/>
      <c r="NG60" s="38"/>
      <c r="NH60" s="38"/>
      <c r="NI60" s="38"/>
      <c r="NJ60" s="39"/>
      <c r="NK60" s="38"/>
      <c r="NL60" s="38"/>
      <c r="NM60" s="38"/>
      <c r="NN60" s="38"/>
      <c r="NO60" s="38"/>
      <c r="NP60" s="38"/>
      <c r="NQ60" s="38"/>
      <c r="NR60" s="88"/>
      <c r="NS60" s="30"/>
      <c r="NT60" s="39"/>
      <c r="NU60" s="88"/>
      <c r="NV60" s="38"/>
      <c r="NW60" s="38">
        <v>11177900</v>
      </c>
      <c r="NX60" s="38">
        <v>10617900</v>
      </c>
      <c r="NY60" s="38">
        <v>560000</v>
      </c>
      <c r="NZ60" s="38">
        <v>10617900</v>
      </c>
      <c r="OA60" s="38"/>
      <c r="OB60" s="39"/>
      <c r="OC60" s="38">
        <v>10617900</v>
      </c>
      <c r="OD60" s="38">
        <v>10617900</v>
      </c>
      <c r="OE60" s="38"/>
      <c r="OF60" s="38"/>
      <c r="OG60" s="38"/>
      <c r="OH60" s="38"/>
      <c r="OI60" s="38"/>
      <c r="OJ60" s="88">
        <v>10617900</v>
      </c>
      <c r="OK60" s="30"/>
      <c r="OL60" s="39">
        <v>10617900</v>
      </c>
      <c r="OM60" s="88">
        <v>10617900</v>
      </c>
      <c r="ON60" s="38"/>
      <c r="OO60" s="38">
        <v>31228300</v>
      </c>
      <c r="OP60" s="38">
        <v>29666300</v>
      </c>
      <c r="OQ60" s="38">
        <v>1562000</v>
      </c>
      <c r="OR60" s="38"/>
      <c r="OS60" s="38"/>
      <c r="OT60" s="39"/>
      <c r="OU60" s="38"/>
      <c r="OV60" s="38"/>
      <c r="OW60" s="38"/>
      <c r="OX60" s="38"/>
      <c r="OY60" s="38"/>
      <c r="OZ60" s="38"/>
      <c r="PA60" s="38"/>
      <c r="PB60" s="88"/>
      <c r="PC60" s="30"/>
      <c r="PD60" s="39">
        <v>29666300</v>
      </c>
      <c r="PE60" s="88">
        <v>29666300</v>
      </c>
      <c r="PF60" s="38"/>
      <c r="PG60" s="38"/>
      <c r="PH60" s="38"/>
      <c r="PI60" s="38"/>
      <c r="PJ60" s="38"/>
      <c r="PK60" s="38"/>
      <c r="PL60" s="39"/>
      <c r="PM60" s="38"/>
      <c r="PN60" s="38"/>
      <c r="PO60" s="38"/>
      <c r="PP60" s="38"/>
      <c r="PQ60" s="38"/>
      <c r="PR60" s="38"/>
      <c r="PS60" s="38"/>
      <c r="PT60" s="88"/>
      <c r="PU60" s="30"/>
      <c r="PV60" s="39"/>
      <c r="PW60" s="88"/>
      <c r="PX60" s="38"/>
      <c r="PY60" s="38"/>
      <c r="PZ60" s="38"/>
      <c r="QA60" s="38"/>
      <c r="QB60" s="38"/>
      <c r="QC60" s="38"/>
      <c r="QD60" s="39"/>
      <c r="QE60" s="38"/>
      <c r="QF60" s="38"/>
      <c r="QG60" s="38"/>
      <c r="QH60" s="38"/>
      <c r="QI60" s="38"/>
      <c r="QJ60" s="38"/>
      <c r="QK60" s="38"/>
      <c r="QL60" s="88"/>
      <c r="QM60" s="30"/>
      <c r="QN60" s="39"/>
      <c r="QO60" s="88"/>
      <c r="QP60" s="38"/>
      <c r="QQ60" s="38">
        <v>60262900</v>
      </c>
      <c r="QR60" s="38">
        <v>56762900</v>
      </c>
      <c r="QS60" s="38">
        <v>3500000</v>
      </c>
      <c r="QT60" s="38">
        <v>56759021</v>
      </c>
      <c r="QU60" s="38"/>
      <c r="QV60" s="39"/>
      <c r="QW60" s="38">
        <v>59601841</v>
      </c>
      <c r="QX60" s="38">
        <v>56759021</v>
      </c>
      <c r="QY60" s="38"/>
      <c r="QZ60" s="38">
        <v>2842820</v>
      </c>
      <c r="RA60" s="38">
        <v>4.7696800000000001</v>
      </c>
      <c r="RB60" s="38"/>
      <c r="RC60" s="38"/>
      <c r="RD60" s="88">
        <v>56759021</v>
      </c>
      <c r="RE60" s="30"/>
      <c r="RF60" s="39">
        <v>56762900</v>
      </c>
      <c r="RG60" s="88">
        <v>56762900</v>
      </c>
      <c r="RH60" s="38"/>
      <c r="RI60" s="38"/>
      <c r="RJ60" s="38"/>
      <c r="RK60" s="38"/>
      <c r="RL60" s="38"/>
      <c r="RM60" s="38"/>
      <c r="RN60" s="39"/>
      <c r="RO60" s="38"/>
      <c r="RP60" s="38"/>
      <c r="RQ60" s="38"/>
      <c r="RR60" s="38"/>
      <c r="RS60" s="38"/>
      <c r="RT60" s="38"/>
      <c r="RU60" s="38"/>
      <c r="RV60" s="88"/>
      <c r="RW60" s="30"/>
      <c r="RX60" s="39">
        <v>0</v>
      </c>
      <c r="RY60" s="88"/>
      <c r="RZ60" s="38"/>
      <c r="SA60" s="38"/>
      <c r="SB60" s="38"/>
      <c r="SC60" s="38"/>
      <c r="SD60" s="38"/>
      <c r="SE60" s="38"/>
      <c r="SF60" s="39"/>
      <c r="SG60" s="38"/>
      <c r="SH60" s="38"/>
      <c r="SI60" s="38"/>
      <c r="SJ60" s="38"/>
      <c r="SK60" s="38"/>
      <c r="SL60" s="38"/>
      <c r="SM60" s="38"/>
      <c r="SN60" s="88"/>
      <c r="SO60" s="30"/>
      <c r="SP60" s="39">
        <v>0</v>
      </c>
      <c r="SQ60" s="88"/>
      <c r="SR60" s="38"/>
      <c r="SS60" s="38"/>
      <c r="ST60" s="38"/>
      <c r="SU60" s="38"/>
      <c r="SV60" s="38"/>
      <c r="SW60" s="38"/>
      <c r="SX60" s="39"/>
      <c r="SY60" s="38"/>
      <c r="SZ60" s="38"/>
      <c r="TA60" s="38"/>
      <c r="TB60" s="38"/>
      <c r="TC60" s="38"/>
      <c r="TD60" s="38"/>
      <c r="TE60" s="38"/>
      <c r="TF60" s="88"/>
      <c r="TG60" s="30"/>
      <c r="TH60" s="39"/>
      <c r="TI60" s="88"/>
      <c r="TJ60" s="38"/>
      <c r="TK60" s="38"/>
      <c r="TL60" s="38"/>
      <c r="TM60" s="38"/>
      <c r="TN60" s="38"/>
      <c r="TO60" s="38"/>
      <c r="TP60" s="39"/>
      <c r="TQ60" s="38"/>
      <c r="TR60" s="38"/>
      <c r="TS60" s="38"/>
      <c r="TT60" s="38"/>
      <c r="TU60" s="38"/>
      <c r="TV60" s="38"/>
      <c r="TW60" s="38"/>
      <c r="TX60" s="88"/>
      <c r="TY60" s="30"/>
      <c r="TZ60" s="39"/>
      <c r="UA60" s="88"/>
      <c r="UB60" s="38"/>
      <c r="UC60" s="38">
        <v>227000000</v>
      </c>
      <c r="UD60" s="38">
        <v>207000000</v>
      </c>
      <c r="UE60" s="38">
        <v>20000000</v>
      </c>
      <c r="UF60" s="38">
        <v>207000000</v>
      </c>
      <c r="UG60" s="38"/>
      <c r="UH60" s="39"/>
      <c r="UI60" s="38">
        <v>227000000</v>
      </c>
      <c r="UJ60" s="38">
        <v>207000000</v>
      </c>
      <c r="UK60" s="38"/>
      <c r="UL60" s="38">
        <v>20000000</v>
      </c>
      <c r="UM60" s="38">
        <v>8.8105700000000002</v>
      </c>
      <c r="UN60" s="38"/>
      <c r="UO60" s="38"/>
      <c r="UP60" s="88">
        <v>207000000</v>
      </c>
      <c r="UQ60" s="30"/>
      <c r="UR60" s="39">
        <v>207000000</v>
      </c>
      <c r="US60" s="88">
        <v>207000000</v>
      </c>
      <c r="UT60" s="38"/>
      <c r="UU60" s="38"/>
      <c r="UV60" s="38"/>
      <c r="UW60" s="38"/>
      <c r="UX60" s="38"/>
      <c r="UY60" s="38"/>
      <c r="UZ60" s="39"/>
      <c r="VA60" s="38"/>
      <c r="VB60" s="38"/>
      <c r="VC60" s="38"/>
      <c r="VD60" s="38"/>
      <c r="VE60" s="38"/>
      <c r="VF60" s="38"/>
      <c r="VG60" s="38"/>
      <c r="VH60" s="88"/>
      <c r="VI60" s="30"/>
      <c r="VJ60" s="39"/>
      <c r="VK60" s="88"/>
      <c r="VL60" s="38"/>
      <c r="VM60" s="38"/>
      <c r="VN60" s="38"/>
      <c r="VO60" s="38"/>
      <c r="VP60" s="38"/>
      <c r="VQ60" s="38"/>
      <c r="VR60" s="39"/>
      <c r="VS60" s="38"/>
      <c r="VT60" s="38"/>
      <c r="VU60" s="38"/>
      <c r="VV60" s="38"/>
      <c r="VW60" s="38"/>
      <c r="VX60" s="38"/>
      <c r="VY60" s="38"/>
      <c r="VZ60" s="88"/>
      <c r="WA60" s="30"/>
      <c r="WB60" s="39"/>
      <c r="WC60" s="88"/>
      <c r="WD60" s="38"/>
      <c r="WE60" s="38"/>
      <c r="WF60" s="38"/>
      <c r="WG60" s="38"/>
      <c r="WH60" s="38"/>
      <c r="WI60" s="38"/>
      <c r="WJ60" s="39"/>
      <c r="WK60" s="38"/>
      <c r="WL60" s="38"/>
      <c r="WM60" s="38"/>
      <c r="WN60" s="38"/>
      <c r="WO60" s="38"/>
      <c r="WP60" s="38"/>
      <c r="WQ60" s="38"/>
      <c r="WR60" s="88"/>
      <c r="WS60" s="30"/>
      <c r="WT60" s="39"/>
      <c r="WU60" s="88"/>
      <c r="WV60" s="38"/>
      <c r="WW60" s="38">
        <v>27589400</v>
      </c>
      <c r="WX60" s="38">
        <v>26209400</v>
      </c>
      <c r="WY60" s="38">
        <v>1380000</v>
      </c>
      <c r="WZ60" s="38">
        <v>26209400</v>
      </c>
      <c r="XA60" s="38"/>
      <c r="XB60" s="39"/>
      <c r="XC60" s="38">
        <v>26209400</v>
      </c>
      <c r="XD60" s="38">
        <v>26209400</v>
      </c>
      <c r="XE60" s="38"/>
      <c r="XF60" s="38"/>
      <c r="XG60" s="38"/>
      <c r="XH60" s="38"/>
      <c r="XI60" s="38"/>
      <c r="XJ60" s="88">
        <v>26209400</v>
      </c>
      <c r="XK60" s="30"/>
      <c r="XL60" s="39">
        <v>26209400</v>
      </c>
      <c r="XM60" s="88">
        <v>26209400</v>
      </c>
      <c r="XN60" s="38"/>
      <c r="XO60" s="38"/>
      <c r="XP60" s="38"/>
      <c r="XQ60" s="38"/>
      <c r="XR60" s="38"/>
      <c r="XS60" s="38"/>
      <c r="XT60" s="39"/>
      <c r="XU60" s="38"/>
      <c r="XV60" s="38"/>
      <c r="XW60" s="38"/>
      <c r="XX60" s="38"/>
      <c r="XY60" s="38"/>
      <c r="XZ60" s="38"/>
      <c r="YA60" s="38"/>
      <c r="YB60" s="88"/>
      <c r="YC60" s="30"/>
      <c r="YD60" s="39"/>
      <c r="YE60" s="88"/>
      <c r="YF60" s="38"/>
      <c r="YG60" s="38"/>
      <c r="YH60" s="38"/>
      <c r="YI60" s="38"/>
      <c r="YJ60" s="38"/>
      <c r="YK60" s="38"/>
      <c r="YL60" s="39"/>
      <c r="YM60" s="38"/>
      <c r="YN60" s="38"/>
      <c r="YO60" s="38"/>
      <c r="YP60" s="38"/>
      <c r="YQ60" s="38"/>
      <c r="YR60" s="38"/>
      <c r="YS60" s="38"/>
      <c r="YT60" s="88"/>
      <c r="YU60" s="30"/>
      <c r="YV60" s="39"/>
      <c r="YW60" s="88"/>
      <c r="YX60" s="38"/>
      <c r="YY60" s="38">
        <v>73202000</v>
      </c>
      <c r="YZ60" s="38">
        <v>61202000</v>
      </c>
      <c r="ZA60" s="38">
        <v>12000000</v>
      </c>
      <c r="ZB60" s="38">
        <v>61202000</v>
      </c>
      <c r="ZC60" s="38"/>
      <c r="ZD60" s="39"/>
      <c r="ZE60" s="38">
        <v>61202000</v>
      </c>
      <c r="ZF60" s="38">
        <v>61202000</v>
      </c>
      <c r="ZG60" s="38"/>
      <c r="ZH60" s="38"/>
      <c r="ZI60" s="38"/>
      <c r="ZJ60" s="38"/>
      <c r="ZK60" s="38"/>
      <c r="ZL60" s="88">
        <v>61202000</v>
      </c>
      <c r="ZM60" s="30"/>
      <c r="ZN60" s="39">
        <v>61202000</v>
      </c>
      <c r="ZO60" s="88">
        <v>61202000</v>
      </c>
      <c r="ZP60" s="38"/>
      <c r="ZQ60" s="38">
        <v>1326300</v>
      </c>
      <c r="ZR60" s="38">
        <v>928300</v>
      </c>
      <c r="ZS60" s="38">
        <v>398000</v>
      </c>
      <c r="ZT60" s="38">
        <v>928300</v>
      </c>
      <c r="ZU60" s="38"/>
      <c r="ZV60" s="39"/>
      <c r="ZW60" s="38">
        <v>1326300</v>
      </c>
      <c r="ZX60" s="38">
        <v>928300</v>
      </c>
      <c r="ZY60" s="38"/>
      <c r="ZZ60" s="38">
        <v>398000</v>
      </c>
      <c r="AAA60" s="38">
        <v>30.008289999999999</v>
      </c>
      <c r="AAB60" s="38"/>
      <c r="AAC60" s="38"/>
      <c r="AAD60" s="88">
        <v>928300</v>
      </c>
      <c r="AAE60" s="30"/>
      <c r="AAF60" s="39">
        <v>928300</v>
      </c>
      <c r="AAG60" s="88">
        <v>928300</v>
      </c>
      <c r="AAH60" s="38"/>
      <c r="AAI60" s="38"/>
      <c r="AAJ60" s="38"/>
      <c r="AAK60" s="38"/>
      <c r="AAL60" s="38"/>
      <c r="AAM60" s="38"/>
      <c r="AAN60" s="39"/>
      <c r="AAO60" s="38"/>
      <c r="AAP60" s="38"/>
      <c r="AAQ60" s="38"/>
      <c r="AAR60" s="38"/>
      <c r="AAS60" s="38"/>
      <c r="AAT60" s="38"/>
      <c r="AAU60" s="38"/>
      <c r="AAV60" s="88"/>
      <c r="AAW60" s="30"/>
      <c r="AAX60" s="39"/>
      <c r="AAY60" s="88"/>
      <c r="AAZ60" s="38"/>
      <c r="ABA60" s="38">
        <v>56703000</v>
      </c>
      <c r="ABB60" s="38">
        <v>39602000</v>
      </c>
      <c r="ABC60" s="38">
        <v>17101000</v>
      </c>
      <c r="ABD60" s="38">
        <v>39602000</v>
      </c>
      <c r="ABE60" s="38"/>
      <c r="ABF60" s="39"/>
      <c r="ABG60" s="38">
        <v>48117000</v>
      </c>
      <c r="ABH60" s="38">
        <v>39602000</v>
      </c>
      <c r="ABI60" s="38"/>
      <c r="ABJ60" s="38">
        <v>8515000</v>
      </c>
      <c r="ABK60" s="38">
        <v>17.696449999999999</v>
      </c>
      <c r="ABL60" s="38"/>
      <c r="ABM60" s="38">
        <v>0</v>
      </c>
      <c r="ABN60" s="88">
        <v>39602000</v>
      </c>
      <c r="ABO60" s="30"/>
      <c r="ABP60" s="39">
        <v>39602000</v>
      </c>
      <c r="ABQ60" s="88">
        <v>39602000</v>
      </c>
      <c r="ABR60" s="38"/>
      <c r="ABS60" s="38"/>
      <c r="ABT60" s="38"/>
      <c r="ABU60" s="38"/>
      <c r="ABV60" s="38"/>
      <c r="ABW60" s="38"/>
      <c r="ABX60" s="39"/>
      <c r="ABY60" s="38"/>
      <c r="ABZ60" s="38"/>
      <c r="ACA60" s="38"/>
      <c r="ACB60" s="38"/>
      <c r="ACC60" s="38"/>
      <c r="ACD60" s="38"/>
      <c r="ACE60" s="38"/>
      <c r="ACF60" s="88"/>
      <c r="ACG60" s="30"/>
      <c r="ACH60" s="39"/>
      <c r="ACI60" s="88"/>
      <c r="ACJ60" s="38"/>
      <c r="ACK60" s="38">
        <v>11330000</v>
      </c>
      <c r="ACL60" s="38">
        <v>7930000</v>
      </c>
      <c r="ACM60" s="38">
        <v>3400000</v>
      </c>
      <c r="ACN60" s="38">
        <v>7930000</v>
      </c>
      <c r="ACO60" s="38"/>
      <c r="ACP60" s="39"/>
      <c r="ACQ60" s="38">
        <v>9438000</v>
      </c>
      <c r="ACR60" s="38">
        <v>7930000</v>
      </c>
      <c r="ACS60" s="38"/>
      <c r="ACT60" s="38">
        <v>1508000</v>
      </c>
      <c r="ACU60" s="38">
        <v>15.977959999999999</v>
      </c>
      <c r="ACV60" s="38"/>
      <c r="ACW60" s="38"/>
      <c r="ACX60" s="88">
        <v>7930000</v>
      </c>
      <c r="ACY60" s="30"/>
      <c r="ACZ60" s="39">
        <v>7930000</v>
      </c>
      <c r="ADA60" s="88">
        <v>7930000</v>
      </c>
      <c r="ADB60" s="38"/>
      <c r="ADC60" s="38"/>
      <c r="ADD60" s="38"/>
      <c r="ADE60" s="38"/>
      <c r="ADF60" s="38"/>
      <c r="ADG60" s="38"/>
      <c r="ADH60" s="39"/>
      <c r="ADI60" s="38"/>
      <c r="ADJ60" s="38"/>
      <c r="ADK60" s="38"/>
      <c r="ADL60" s="38"/>
      <c r="ADM60" s="38"/>
      <c r="ADN60" s="38"/>
      <c r="ADO60" s="38"/>
      <c r="ADP60" s="88"/>
      <c r="ADQ60" s="30"/>
      <c r="ADR60" s="39"/>
      <c r="ADS60" s="88"/>
      <c r="ADT60" s="38"/>
      <c r="ADU60" s="38">
        <v>6014000</v>
      </c>
      <c r="ADV60" s="38">
        <v>3880000</v>
      </c>
      <c r="ADW60" s="38">
        <v>2134000</v>
      </c>
      <c r="ADX60" s="38">
        <v>3880000</v>
      </c>
      <c r="ADY60" s="38"/>
      <c r="ADZ60" s="39"/>
      <c r="AEA60" s="38">
        <v>4947000</v>
      </c>
      <c r="AEB60" s="38">
        <v>3880000</v>
      </c>
      <c r="AEC60" s="38"/>
      <c r="AED60" s="38">
        <v>1067000</v>
      </c>
      <c r="AEE60" s="38">
        <v>21.568629999999999</v>
      </c>
      <c r="AEF60" s="38"/>
      <c r="AEG60" s="38"/>
      <c r="AEH60" s="88">
        <v>3880000</v>
      </c>
      <c r="AEI60" s="30"/>
      <c r="AEJ60" s="39">
        <v>3880000</v>
      </c>
      <c r="AEK60" s="88">
        <v>3880000</v>
      </c>
      <c r="AEL60" s="38"/>
      <c r="AEM60" s="38"/>
      <c r="AEN60" s="38"/>
      <c r="AEO60" s="38"/>
      <c r="AEP60" s="38"/>
      <c r="AEQ60" s="38"/>
      <c r="AER60" s="39"/>
      <c r="AES60" s="38"/>
      <c r="AET60" s="38"/>
      <c r="AEU60" s="38"/>
      <c r="AEV60" s="38"/>
      <c r="AEW60" s="38"/>
      <c r="AEX60" s="38"/>
      <c r="AEY60" s="38"/>
      <c r="AEZ60" s="88"/>
      <c r="AFA60" s="30"/>
      <c r="AFB60" s="39"/>
      <c r="AFC60" s="88"/>
      <c r="AFD60" s="38"/>
      <c r="AFE60" s="38">
        <v>5309000</v>
      </c>
      <c r="AFF60" s="38">
        <v>3690000</v>
      </c>
      <c r="AFG60" s="38">
        <v>1619000</v>
      </c>
      <c r="AFH60" s="38">
        <v>3690000</v>
      </c>
      <c r="AFI60" s="38"/>
      <c r="AFJ60" s="39"/>
      <c r="AFK60" s="38">
        <v>4305000</v>
      </c>
      <c r="AFL60" s="38">
        <v>3690000</v>
      </c>
      <c r="AFM60" s="38"/>
      <c r="AFN60" s="38">
        <v>615000</v>
      </c>
      <c r="AFO60" s="38">
        <v>14.28571</v>
      </c>
      <c r="AFP60" s="38"/>
      <c r="AFQ60" s="38"/>
      <c r="AFR60" s="88">
        <v>3690000</v>
      </c>
      <c r="AFS60" s="30"/>
      <c r="AFT60" s="39">
        <v>3690000</v>
      </c>
      <c r="AFU60" s="88">
        <v>3690000</v>
      </c>
      <c r="AFV60" s="38"/>
      <c r="AFW60" s="38"/>
      <c r="AFX60" s="38"/>
      <c r="AFY60" s="38"/>
      <c r="AFZ60" s="38"/>
      <c r="AGA60" s="38"/>
      <c r="AGB60" s="39"/>
      <c r="AGC60" s="38"/>
      <c r="AGD60" s="38"/>
      <c r="AGE60" s="38"/>
      <c r="AGF60" s="38"/>
      <c r="AGG60" s="38"/>
      <c r="AGH60" s="38"/>
      <c r="AGI60" s="38"/>
      <c r="AGJ60" s="88"/>
      <c r="AGK60" s="30"/>
      <c r="AGL60" s="39"/>
      <c r="AGM60" s="88"/>
      <c r="AGN60" s="38"/>
      <c r="AGO60" s="38"/>
      <c r="AGP60" s="38"/>
      <c r="AGQ60" s="38"/>
      <c r="AGR60" s="38"/>
      <c r="AGS60" s="38"/>
      <c r="AGT60" s="39"/>
      <c r="AGU60" s="38"/>
      <c r="AGV60" s="38"/>
      <c r="AGW60" s="38"/>
      <c r="AGX60" s="38"/>
      <c r="AGY60" s="38"/>
      <c r="AGZ60" s="38"/>
      <c r="AHA60" s="38"/>
      <c r="AHB60" s="88"/>
      <c r="AHC60" s="30"/>
      <c r="AHD60" s="39"/>
      <c r="AHE60" s="88"/>
      <c r="AHF60" s="38"/>
      <c r="AHG60" s="38"/>
      <c r="AHH60" s="38"/>
      <c r="AHI60" s="38"/>
      <c r="AHJ60" s="38"/>
      <c r="AHK60" s="38"/>
      <c r="AHL60" s="39"/>
      <c r="AHM60" s="38"/>
      <c r="AHN60" s="38"/>
      <c r="AHO60" s="38"/>
      <c r="AHP60" s="38"/>
      <c r="AHQ60" s="38"/>
      <c r="AHR60" s="38"/>
      <c r="AHS60" s="38"/>
      <c r="AHT60" s="88"/>
      <c r="AHU60" s="30"/>
      <c r="AHV60" s="39"/>
      <c r="AHW60" s="88"/>
      <c r="AHX60" s="38"/>
      <c r="AHY60" s="38">
        <v>981900</v>
      </c>
      <c r="AHZ60" s="38">
        <v>686900</v>
      </c>
      <c r="AIA60" s="38">
        <v>295000</v>
      </c>
      <c r="AIB60" s="38">
        <v>686900</v>
      </c>
      <c r="AIC60" s="38">
        <v>33042</v>
      </c>
      <c r="AID60" s="39"/>
      <c r="AIE60" s="38">
        <v>981900</v>
      </c>
      <c r="AIF60" s="38">
        <v>686900</v>
      </c>
      <c r="AIG60" s="38"/>
      <c r="AIH60" s="38">
        <v>295000</v>
      </c>
      <c r="AII60" s="38">
        <v>30.043790000000001</v>
      </c>
      <c r="AIJ60" s="38"/>
      <c r="AIK60" s="38">
        <v>33042</v>
      </c>
      <c r="AIL60" s="88">
        <v>686900</v>
      </c>
      <c r="AIM60" s="30"/>
      <c r="AIN60" s="39">
        <v>686900</v>
      </c>
      <c r="AIO60" s="88">
        <v>686900</v>
      </c>
      <c r="AIP60" s="38"/>
      <c r="AIQ60" s="38"/>
      <c r="AIR60" s="38"/>
      <c r="AIS60" s="38"/>
      <c r="AIT60" s="38"/>
      <c r="AIU60" s="38"/>
      <c r="AIV60" s="39"/>
      <c r="AIW60" s="38"/>
      <c r="AIX60" s="38"/>
      <c r="AIY60" s="38"/>
      <c r="AIZ60" s="38"/>
      <c r="AJA60" s="38"/>
      <c r="AJB60" s="38"/>
      <c r="AJC60" s="38"/>
      <c r="AJD60" s="88"/>
      <c r="AJE60" s="30"/>
      <c r="AJF60" s="39"/>
      <c r="AJG60" s="88"/>
      <c r="AJH60" s="38"/>
      <c r="AJI60" s="38">
        <v>100927000</v>
      </c>
      <c r="AJJ60" s="38">
        <v>92227000</v>
      </c>
      <c r="AJK60" s="38">
        <v>8700000</v>
      </c>
      <c r="AJL60" s="38">
        <v>92227000</v>
      </c>
      <c r="AJM60" s="38">
        <v>344000</v>
      </c>
      <c r="AJN60" s="39"/>
      <c r="AJO60" s="38">
        <v>100927000</v>
      </c>
      <c r="AJP60" s="38">
        <v>92227000</v>
      </c>
      <c r="AJQ60" s="38"/>
      <c r="AJR60" s="38">
        <v>8700000</v>
      </c>
      <c r="AJS60" s="38">
        <v>8.6200899999999994</v>
      </c>
      <c r="AJT60" s="38">
        <v>344000</v>
      </c>
      <c r="AJU60" s="38"/>
      <c r="AJV60" s="88">
        <v>92227000</v>
      </c>
      <c r="AJW60" s="30"/>
      <c r="AJX60" s="39">
        <v>92227000</v>
      </c>
      <c r="AJY60" s="88">
        <v>92227000</v>
      </c>
      <c r="AJZ60" s="38"/>
      <c r="AKA60" s="38">
        <v>72451000</v>
      </c>
      <c r="AKB60" s="38">
        <v>67951000</v>
      </c>
      <c r="AKC60" s="38">
        <v>4500000</v>
      </c>
      <c r="AKD60" s="38">
        <v>67951000</v>
      </c>
      <c r="AKE60" s="38"/>
      <c r="AKF60" s="39"/>
      <c r="AKG60" s="38">
        <v>72451000</v>
      </c>
      <c r="AKH60" s="38">
        <v>67951000</v>
      </c>
      <c r="AKI60" s="38"/>
      <c r="AKJ60" s="38">
        <v>4500000</v>
      </c>
      <c r="AKK60" s="38">
        <v>6.2110900000000004</v>
      </c>
      <c r="AKL60" s="38"/>
      <c r="AKM60" s="38"/>
      <c r="AKN60" s="88">
        <v>67951000</v>
      </c>
      <c r="AKO60" s="30"/>
      <c r="AKP60" s="39">
        <v>67951000</v>
      </c>
      <c r="AKQ60" s="88">
        <v>67951000</v>
      </c>
      <c r="AKR60" s="38"/>
      <c r="AKS60" s="38">
        <v>15345000</v>
      </c>
      <c r="AKT60" s="38">
        <v>5195000</v>
      </c>
      <c r="AKU60" s="38">
        <v>10150000</v>
      </c>
      <c r="AKV60" s="38">
        <v>5195000</v>
      </c>
      <c r="AKW60" s="38"/>
      <c r="AKX60" s="39"/>
      <c r="AKY60" s="38">
        <v>15345000</v>
      </c>
      <c r="AKZ60" s="38">
        <v>5195000</v>
      </c>
      <c r="ALA60" s="38"/>
      <c r="ALB60" s="38">
        <v>10150000</v>
      </c>
      <c r="ALC60" s="38">
        <v>66.145319999999998</v>
      </c>
      <c r="ALD60" s="38"/>
      <c r="ALE60" s="38"/>
      <c r="ALF60" s="88">
        <v>5195000</v>
      </c>
      <c r="ALG60" s="30"/>
      <c r="ALH60" s="39">
        <v>5195000</v>
      </c>
      <c r="ALI60" s="88">
        <v>5195000</v>
      </c>
      <c r="ALJ60" s="38"/>
      <c r="ALK60" s="38"/>
      <c r="ALL60" s="38"/>
      <c r="ALM60" s="38"/>
      <c r="ALN60" s="38"/>
      <c r="ALO60" s="38"/>
      <c r="ALP60" s="39"/>
      <c r="ALQ60" s="38"/>
      <c r="ALR60" s="38"/>
      <c r="ALS60" s="38"/>
      <c r="ALT60" s="38"/>
      <c r="ALU60" s="38"/>
      <c r="ALV60" s="38"/>
      <c r="ALW60" s="38"/>
      <c r="ALX60" s="88"/>
      <c r="ALY60" s="30"/>
      <c r="ALZ60" s="39"/>
      <c r="AMA60" s="88"/>
      <c r="AMB60" s="38"/>
      <c r="AMC60" s="38"/>
      <c r="AMD60" s="38"/>
      <c r="AME60" s="38"/>
      <c r="AMF60" s="38"/>
      <c r="AMG60" s="38"/>
      <c r="AMH60" s="39"/>
      <c r="AMI60" s="38"/>
      <c r="AMJ60" s="38"/>
      <c r="AMK60" s="38"/>
      <c r="AML60" s="38"/>
      <c r="AMM60" s="38"/>
      <c r="AMN60" s="38"/>
      <c r="AMO60" s="38"/>
      <c r="AMP60" s="88"/>
      <c r="AMQ60" s="30"/>
      <c r="AMR60" s="39">
        <v>0</v>
      </c>
      <c r="AMS60" s="88"/>
      <c r="AMT60" s="38"/>
      <c r="AMU60" s="38"/>
      <c r="AMV60" s="38"/>
      <c r="AMW60" s="38"/>
      <c r="AMX60" s="38"/>
      <c r="AMY60" s="38"/>
      <c r="AMZ60" s="39"/>
      <c r="ANA60" s="38"/>
      <c r="ANB60" s="38"/>
      <c r="ANC60" s="38"/>
      <c r="AND60" s="38"/>
      <c r="ANE60" s="38"/>
      <c r="ANF60" s="38"/>
      <c r="ANG60" s="38"/>
      <c r="ANH60" s="88"/>
      <c r="ANI60" s="30"/>
      <c r="ANJ60" s="39"/>
      <c r="ANK60" s="88"/>
    </row>
    <row r="61" spans="1:1051" ht="25.5" x14ac:dyDescent="0.25">
      <c r="A61" s="15" t="s">
        <v>118</v>
      </c>
      <c r="B61" s="14">
        <v>47</v>
      </c>
      <c r="C61" s="17" t="s">
        <v>119</v>
      </c>
      <c r="F61" s="39"/>
      <c r="G61" s="88"/>
      <c r="H61" s="38"/>
      <c r="I61" s="38">
        <v>4240600</v>
      </c>
      <c r="J61" s="38">
        <v>2240600</v>
      </c>
      <c r="K61" s="38">
        <v>2000000</v>
      </c>
      <c r="L61" s="38">
        <v>2240600</v>
      </c>
      <c r="M61" s="38"/>
      <c r="N61" s="39"/>
      <c r="O61" s="38">
        <v>4230693.79</v>
      </c>
      <c r="P61" s="38">
        <v>2240600</v>
      </c>
      <c r="Q61" s="38"/>
      <c r="R61" s="38">
        <v>1990093.79</v>
      </c>
      <c r="S61" s="38">
        <v>47.03942</v>
      </c>
      <c r="T61" s="38"/>
      <c r="U61" s="38"/>
      <c r="V61" s="88">
        <v>2240600</v>
      </c>
      <c r="W61" s="30"/>
      <c r="X61" s="39">
        <v>2240600</v>
      </c>
      <c r="Y61" s="88">
        <v>2240600</v>
      </c>
      <c r="Z61" s="38"/>
      <c r="AA61" s="38">
        <v>13000000</v>
      </c>
      <c r="AB61" s="38">
        <v>10000000</v>
      </c>
      <c r="AC61" s="38">
        <v>3000000</v>
      </c>
      <c r="AD61" s="38">
        <v>9999622</v>
      </c>
      <c r="AE61" s="38"/>
      <c r="AF61" s="39"/>
      <c r="AG61" s="38">
        <v>11999622</v>
      </c>
      <c r="AH61" s="38">
        <v>9999622</v>
      </c>
      <c r="AI61" s="38"/>
      <c r="AJ61" s="38">
        <v>2000000</v>
      </c>
      <c r="AK61" s="38">
        <v>16.667190000000002</v>
      </c>
      <c r="AL61" s="38"/>
      <c r="AM61" s="38"/>
      <c r="AN61" s="88">
        <v>9999622</v>
      </c>
      <c r="AO61" s="30"/>
      <c r="AP61" s="39">
        <v>10000000</v>
      </c>
      <c r="AQ61" s="88">
        <v>10000000</v>
      </c>
      <c r="AR61" s="38"/>
      <c r="AS61" s="38">
        <v>24408100</v>
      </c>
      <c r="AT61" s="38">
        <v>18408100</v>
      </c>
      <c r="AU61" s="38">
        <v>6000000</v>
      </c>
      <c r="AV61" s="38">
        <v>18388013.98</v>
      </c>
      <c r="AW61" s="38"/>
      <c r="AX61" s="39"/>
      <c r="AY61" s="38">
        <v>24388013.98</v>
      </c>
      <c r="AZ61" s="38">
        <v>18388013.98</v>
      </c>
      <c r="BA61" s="38"/>
      <c r="BB61" s="38">
        <v>6000000</v>
      </c>
      <c r="BC61" s="38">
        <v>24.602250000000002</v>
      </c>
      <c r="BD61" s="38"/>
      <c r="BE61" s="38"/>
      <c r="BF61" s="88">
        <v>18388013.98</v>
      </c>
      <c r="BG61" s="30"/>
      <c r="BH61" s="39">
        <v>18408100</v>
      </c>
      <c r="BI61" s="88">
        <v>18408100</v>
      </c>
      <c r="BJ61" s="38"/>
      <c r="BK61" s="38">
        <v>9570400</v>
      </c>
      <c r="BL61" s="38">
        <v>6570400</v>
      </c>
      <c r="BM61" s="38">
        <v>3000000</v>
      </c>
      <c r="BN61" s="38">
        <v>6565400</v>
      </c>
      <c r="BO61" s="38"/>
      <c r="BP61" s="39"/>
      <c r="BQ61" s="38">
        <v>8444339.3000000007</v>
      </c>
      <c r="BR61" s="38">
        <v>6565400</v>
      </c>
      <c r="BS61" s="38"/>
      <c r="BT61" s="38">
        <v>1878939.3</v>
      </c>
      <c r="BU61" s="38">
        <v>22.250869999999999</v>
      </c>
      <c r="BV61" s="38"/>
      <c r="BW61" s="38"/>
      <c r="BX61" s="88">
        <v>6565400</v>
      </c>
      <c r="BY61" s="30"/>
      <c r="BZ61" s="39">
        <v>6570400</v>
      </c>
      <c r="CA61" s="88">
        <v>6570400</v>
      </c>
      <c r="CB61" s="38"/>
      <c r="CC61" s="38">
        <v>2147700</v>
      </c>
      <c r="CD61" s="38">
        <v>1347700</v>
      </c>
      <c r="CE61" s="38">
        <v>800000</v>
      </c>
      <c r="CF61" s="38">
        <v>1218675.82</v>
      </c>
      <c r="CG61" s="38"/>
      <c r="CH61" s="39"/>
      <c r="CI61" s="38">
        <v>1755845.02</v>
      </c>
      <c r="CJ61" s="38">
        <v>1218675.82</v>
      </c>
      <c r="CK61" s="38"/>
      <c r="CL61" s="38">
        <v>537169.19999999995</v>
      </c>
      <c r="CM61" s="38">
        <v>30.5932</v>
      </c>
      <c r="CN61" s="38"/>
      <c r="CO61" s="38"/>
      <c r="CP61" s="88">
        <v>1218675.82</v>
      </c>
      <c r="CQ61" s="30"/>
      <c r="CR61" s="39">
        <v>1347700</v>
      </c>
      <c r="CS61" s="88">
        <v>1347700</v>
      </c>
      <c r="CT61" s="38"/>
      <c r="CU61" s="38">
        <v>19157800</v>
      </c>
      <c r="CV61" s="38">
        <v>15157800</v>
      </c>
      <c r="CW61" s="38">
        <v>4000000</v>
      </c>
      <c r="CX61" s="38">
        <v>15157800</v>
      </c>
      <c r="CY61" s="38"/>
      <c r="CZ61" s="39"/>
      <c r="DA61" s="38">
        <v>19157800</v>
      </c>
      <c r="DB61" s="38">
        <v>15157800</v>
      </c>
      <c r="DC61" s="38"/>
      <c r="DD61" s="38">
        <v>4000000</v>
      </c>
      <c r="DE61" s="38">
        <v>20.87922</v>
      </c>
      <c r="DF61" s="38"/>
      <c r="DG61" s="38"/>
      <c r="DH61" s="88">
        <v>15157800</v>
      </c>
      <c r="DI61" s="30"/>
      <c r="DJ61" s="39">
        <v>15157800</v>
      </c>
      <c r="DK61" s="88">
        <v>15157800</v>
      </c>
      <c r="DL61" s="38"/>
      <c r="DM61" s="38">
        <v>414600</v>
      </c>
      <c r="DN61" s="38">
        <v>114600</v>
      </c>
      <c r="DO61" s="38">
        <v>300000</v>
      </c>
      <c r="DP61" s="38">
        <v>114600</v>
      </c>
      <c r="DQ61" s="38"/>
      <c r="DR61" s="39"/>
      <c r="DS61" s="38">
        <v>186108.51</v>
      </c>
      <c r="DT61" s="38">
        <v>114600</v>
      </c>
      <c r="DU61" s="38"/>
      <c r="DV61" s="38">
        <v>71508.509999999995</v>
      </c>
      <c r="DW61" s="38">
        <v>38.423020000000001</v>
      </c>
      <c r="DX61" s="38"/>
      <c r="DY61" s="38"/>
      <c r="DZ61" s="88">
        <v>114600</v>
      </c>
      <c r="EA61" s="30"/>
      <c r="EB61" s="39">
        <v>114600</v>
      </c>
      <c r="EC61" s="88">
        <v>114600</v>
      </c>
      <c r="ED61" s="38"/>
      <c r="EE61" s="38"/>
      <c r="EF61" s="38"/>
      <c r="EG61" s="38"/>
      <c r="EH61" s="38"/>
      <c r="EI61" s="38"/>
      <c r="EJ61" s="39"/>
      <c r="EK61" s="38"/>
      <c r="EL61" s="38"/>
      <c r="EM61" s="38"/>
      <c r="EN61" s="38"/>
      <c r="EO61" s="38"/>
      <c r="EP61" s="38"/>
      <c r="EQ61" s="38"/>
      <c r="ER61" s="88"/>
      <c r="ES61" s="30"/>
      <c r="ET61" s="39"/>
      <c r="EU61" s="88"/>
      <c r="EV61" s="38"/>
      <c r="EW61" s="38"/>
      <c r="EX61" s="38"/>
      <c r="EY61" s="38"/>
      <c r="EZ61" s="38"/>
      <c r="FA61" s="38"/>
      <c r="FB61" s="39"/>
      <c r="FC61" s="38"/>
      <c r="FD61" s="38"/>
      <c r="FE61" s="38"/>
      <c r="FF61" s="38"/>
      <c r="FG61" s="38"/>
      <c r="FH61" s="38"/>
      <c r="FI61" s="38"/>
      <c r="FJ61" s="88"/>
      <c r="FK61" s="30"/>
      <c r="FL61" s="39"/>
      <c r="FM61" s="88"/>
      <c r="FN61" s="38"/>
      <c r="FO61" s="38"/>
      <c r="FP61" s="38"/>
      <c r="FQ61" s="38"/>
      <c r="FR61" s="38"/>
      <c r="FS61" s="38"/>
      <c r="FT61" s="39"/>
      <c r="FU61" s="38"/>
      <c r="FV61" s="38"/>
      <c r="FW61" s="38"/>
      <c r="FX61" s="38"/>
      <c r="FY61" s="38"/>
      <c r="FZ61" s="38"/>
      <c r="GA61" s="38"/>
      <c r="GB61" s="88"/>
      <c r="GC61" s="30"/>
      <c r="GD61" s="39"/>
      <c r="GE61" s="88"/>
      <c r="GF61" s="38"/>
      <c r="GG61" s="38"/>
      <c r="GH61" s="38"/>
      <c r="GI61" s="38"/>
      <c r="GJ61" s="38"/>
      <c r="GK61" s="38"/>
      <c r="GL61" s="39"/>
      <c r="GM61" s="38"/>
      <c r="GN61" s="38"/>
      <c r="GO61" s="38"/>
      <c r="GP61" s="38"/>
      <c r="GQ61" s="38"/>
      <c r="GR61" s="38"/>
      <c r="GS61" s="38"/>
      <c r="GT61" s="88"/>
      <c r="GU61" s="30"/>
      <c r="GV61" s="39"/>
      <c r="GW61" s="88"/>
      <c r="GX61" s="38"/>
      <c r="GY61" s="38">
        <v>5611200</v>
      </c>
      <c r="GZ61" s="38">
        <v>4311200</v>
      </c>
      <c r="HA61" s="38">
        <v>1300000</v>
      </c>
      <c r="HB61" s="38">
        <v>4311200</v>
      </c>
      <c r="HC61" s="38"/>
      <c r="HD61" s="39"/>
      <c r="HE61" s="38">
        <v>5611200</v>
      </c>
      <c r="HF61" s="38">
        <v>4311200</v>
      </c>
      <c r="HG61" s="38"/>
      <c r="HH61" s="38">
        <v>1300000</v>
      </c>
      <c r="HI61" s="38">
        <v>23.167950000000001</v>
      </c>
      <c r="HJ61" s="38"/>
      <c r="HK61" s="38"/>
      <c r="HL61" s="88">
        <v>4311200</v>
      </c>
      <c r="HM61" s="30"/>
      <c r="HN61" s="39">
        <v>4311200</v>
      </c>
      <c r="HO61" s="88">
        <v>4311200</v>
      </c>
      <c r="HP61" s="38"/>
      <c r="HQ61" s="38"/>
      <c r="HR61" s="38"/>
      <c r="HS61" s="38"/>
      <c r="HT61" s="38"/>
      <c r="HU61" s="38"/>
      <c r="HV61" s="39"/>
      <c r="HW61" s="38"/>
      <c r="HX61" s="38"/>
      <c r="HY61" s="38"/>
      <c r="HZ61" s="38"/>
      <c r="IA61" s="38"/>
      <c r="IB61" s="38"/>
      <c r="IC61" s="38"/>
      <c r="ID61" s="88"/>
      <c r="IE61" s="30"/>
      <c r="IF61" s="39"/>
      <c r="IG61" s="88"/>
      <c r="IH61" s="38"/>
      <c r="II61" s="38">
        <v>3547900</v>
      </c>
      <c r="IJ61" s="38">
        <v>2547900</v>
      </c>
      <c r="IK61" s="38">
        <v>1000000</v>
      </c>
      <c r="IL61" s="38">
        <v>2547900</v>
      </c>
      <c r="IM61" s="38"/>
      <c r="IN61" s="39"/>
      <c r="IO61" s="38">
        <v>3547900</v>
      </c>
      <c r="IP61" s="38">
        <v>2547900</v>
      </c>
      <c r="IQ61" s="38"/>
      <c r="IR61" s="38">
        <v>1000000</v>
      </c>
      <c r="IS61" s="38">
        <v>28.185690000000001</v>
      </c>
      <c r="IT61" s="38"/>
      <c r="IU61" s="38"/>
      <c r="IV61" s="88">
        <v>2547900</v>
      </c>
      <c r="IW61" s="30"/>
      <c r="IX61" s="39">
        <v>2547900</v>
      </c>
      <c r="IY61" s="88">
        <v>2547900</v>
      </c>
      <c r="IZ61" s="38"/>
      <c r="JA61" s="38">
        <v>7386600</v>
      </c>
      <c r="JB61" s="38">
        <v>5086600</v>
      </c>
      <c r="JC61" s="38">
        <v>2300000</v>
      </c>
      <c r="JD61" s="38">
        <v>5086600</v>
      </c>
      <c r="JE61" s="38"/>
      <c r="JF61" s="39"/>
      <c r="JG61" s="38">
        <v>7386600</v>
      </c>
      <c r="JH61" s="38">
        <v>5086600</v>
      </c>
      <c r="JI61" s="38"/>
      <c r="JJ61" s="38">
        <v>2300000</v>
      </c>
      <c r="JK61" s="38">
        <v>31.13747</v>
      </c>
      <c r="JL61" s="38"/>
      <c r="JM61" s="38"/>
      <c r="JN61" s="88">
        <v>5086600</v>
      </c>
      <c r="JO61" s="30"/>
      <c r="JP61" s="39">
        <v>5086600</v>
      </c>
      <c r="JQ61" s="88">
        <v>5086600</v>
      </c>
      <c r="JR61" s="38"/>
      <c r="JS61" s="38">
        <v>41266900</v>
      </c>
      <c r="JT61" s="38">
        <v>31766900</v>
      </c>
      <c r="JU61" s="38">
        <v>9500000</v>
      </c>
      <c r="JV61" s="38">
        <v>31766900</v>
      </c>
      <c r="JW61" s="38"/>
      <c r="JX61" s="39"/>
      <c r="JY61" s="38">
        <v>41246506</v>
      </c>
      <c r="JZ61" s="38">
        <v>31766900</v>
      </c>
      <c r="KA61" s="38"/>
      <c r="KB61" s="38">
        <v>9479606</v>
      </c>
      <c r="KC61" s="38">
        <v>22.982810000000001</v>
      </c>
      <c r="KD61" s="38"/>
      <c r="KE61" s="38"/>
      <c r="KF61" s="88">
        <v>31766900</v>
      </c>
      <c r="KG61" s="30"/>
      <c r="KH61" s="39">
        <v>31766900</v>
      </c>
      <c r="KI61" s="88">
        <v>31766900</v>
      </c>
      <c r="KJ61" s="38"/>
      <c r="KK61" s="38"/>
      <c r="KL61" s="38"/>
      <c r="KM61" s="38"/>
      <c r="KN61" s="38"/>
      <c r="KO61" s="38"/>
      <c r="KP61" s="39"/>
      <c r="KQ61" s="38"/>
      <c r="KR61" s="38"/>
      <c r="KS61" s="38"/>
      <c r="KT61" s="38"/>
      <c r="KU61" s="38"/>
      <c r="KV61" s="38"/>
      <c r="KW61" s="38"/>
      <c r="KX61" s="88"/>
      <c r="KY61" s="30"/>
      <c r="KZ61" s="39"/>
      <c r="LA61" s="88"/>
      <c r="LB61" s="38"/>
      <c r="LC61" s="38"/>
      <c r="LD61" s="38"/>
      <c r="LE61" s="38"/>
      <c r="LF61" s="38"/>
      <c r="LG61" s="38"/>
      <c r="LH61" s="39"/>
      <c r="LI61" s="38"/>
      <c r="LJ61" s="38"/>
      <c r="LK61" s="38"/>
      <c r="LL61" s="38"/>
      <c r="LM61" s="38"/>
      <c r="LN61" s="38"/>
      <c r="LO61" s="38"/>
      <c r="LP61" s="88"/>
      <c r="LQ61" s="30"/>
      <c r="LR61" s="39"/>
      <c r="LS61" s="88"/>
      <c r="LT61" s="38"/>
      <c r="LU61" s="38"/>
      <c r="LV61" s="38"/>
      <c r="LW61" s="38"/>
      <c r="LX61" s="38"/>
      <c r="LY61" s="38"/>
      <c r="LZ61" s="39"/>
      <c r="MA61" s="38"/>
      <c r="MB61" s="38"/>
      <c r="MC61" s="38"/>
      <c r="MD61" s="38"/>
      <c r="ME61" s="38"/>
      <c r="MF61" s="38"/>
      <c r="MG61" s="38"/>
      <c r="MH61" s="88"/>
      <c r="MI61" s="30"/>
      <c r="MJ61" s="39"/>
      <c r="MK61" s="88"/>
      <c r="ML61" s="38"/>
      <c r="MM61" s="38">
        <v>13865100</v>
      </c>
      <c r="MN61" s="38">
        <v>13015100</v>
      </c>
      <c r="MO61" s="38">
        <v>850000</v>
      </c>
      <c r="MP61" s="38">
        <v>12905185</v>
      </c>
      <c r="MQ61" s="38"/>
      <c r="MR61" s="39"/>
      <c r="MS61" s="38">
        <v>13463386</v>
      </c>
      <c r="MT61" s="38">
        <v>12817185</v>
      </c>
      <c r="MU61" s="38"/>
      <c r="MV61" s="38">
        <v>646201</v>
      </c>
      <c r="MW61" s="38">
        <v>4.79969</v>
      </c>
      <c r="MX61" s="38"/>
      <c r="MY61" s="38">
        <v>88000</v>
      </c>
      <c r="MZ61" s="88">
        <v>12817185</v>
      </c>
      <c r="NA61" s="30"/>
      <c r="NB61" s="39">
        <v>13015100</v>
      </c>
      <c r="NC61" s="88">
        <v>13015100</v>
      </c>
      <c r="ND61" s="38"/>
      <c r="NE61" s="38"/>
      <c r="NF61" s="38"/>
      <c r="NG61" s="38"/>
      <c r="NH61" s="38"/>
      <c r="NI61" s="38"/>
      <c r="NJ61" s="39"/>
      <c r="NK61" s="38"/>
      <c r="NL61" s="38"/>
      <c r="NM61" s="38"/>
      <c r="NN61" s="38"/>
      <c r="NO61" s="38"/>
      <c r="NP61" s="38"/>
      <c r="NQ61" s="38"/>
      <c r="NR61" s="88"/>
      <c r="NS61" s="30"/>
      <c r="NT61" s="39"/>
      <c r="NU61" s="88"/>
      <c r="NV61" s="38"/>
      <c r="NW61" s="38">
        <v>3245700</v>
      </c>
      <c r="NX61" s="38">
        <v>3045700</v>
      </c>
      <c r="NY61" s="38">
        <v>200000</v>
      </c>
      <c r="NZ61" s="38">
        <v>3045700</v>
      </c>
      <c r="OA61" s="38">
        <v>2296882.5</v>
      </c>
      <c r="OB61" s="39"/>
      <c r="OC61" s="38">
        <v>3215675</v>
      </c>
      <c r="OD61" s="38">
        <v>3045700</v>
      </c>
      <c r="OE61" s="38"/>
      <c r="OF61" s="38">
        <v>169975</v>
      </c>
      <c r="OG61" s="38">
        <v>5.2858299999999998</v>
      </c>
      <c r="OH61" s="38">
        <v>2296882.5</v>
      </c>
      <c r="OI61" s="38"/>
      <c r="OJ61" s="88">
        <v>3045700</v>
      </c>
      <c r="OK61" s="30"/>
      <c r="OL61" s="39">
        <v>3045700</v>
      </c>
      <c r="OM61" s="88">
        <v>3045700</v>
      </c>
      <c r="ON61" s="38"/>
      <c r="OO61" s="38">
        <v>52246300</v>
      </c>
      <c r="OP61" s="38">
        <v>49246300</v>
      </c>
      <c r="OQ61" s="38">
        <v>3000000</v>
      </c>
      <c r="OR61" s="38">
        <v>49246300</v>
      </c>
      <c r="OS61" s="38"/>
      <c r="OT61" s="39"/>
      <c r="OU61" s="38">
        <v>51296193.700000003</v>
      </c>
      <c r="OV61" s="38">
        <v>49246300</v>
      </c>
      <c r="OW61" s="38"/>
      <c r="OX61" s="38">
        <v>2049893.7</v>
      </c>
      <c r="OY61" s="38">
        <v>3.9961899999999999</v>
      </c>
      <c r="OZ61" s="38"/>
      <c r="PA61" s="38"/>
      <c r="PB61" s="88">
        <v>49246300</v>
      </c>
      <c r="PC61" s="30"/>
      <c r="PD61" s="39">
        <v>49246300</v>
      </c>
      <c r="PE61" s="88">
        <v>49246300</v>
      </c>
      <c r="PF61" s="38"/>
      <c r="PG61" s="38"/>
      <c r="PH61" s="38"/>
      <c r="PI61" s="38"/>
      <c r="PJ61" s="38"/>
      <c r="PK61" s="38"/>
      <c r="PL61" s="39"/>
      <c r="PM61" s="38"/>
      <c r="PN61" s="38"/>
      <c r="PO61" s="38"/>
      <c r="PP61" s="38"/>
      <c r="PQ61" s="38"/>
      <c r="PR61" s="38"/>
      <c r="PS61" s="38"/>
      <c r="PT61" s="88"/>
      <c r="PU61" s="30"/>
      <c r="PV61" s="39"/>
      <c r="PW61" s="88"/>
      <c r="PX61" s="38"/>
      <c r="PY61" s="38"/>
      <c r="PZ61" s="38"/>
      <c r="QA61" s="38"/>
      <c r="QB61" s="38"/>
      <c r="QC61" s="38"/>
      <c r="QD61" s="39"/>
      <c r="QE61" s="38"/>
      <c r="QF61" s="38"/>
      <c r="QG61" s="38"/>
      <c r="QH61" s="38"/>
      <c r="QI61" s="38"/>
      <c r="QJ61" s="38"/>
      <c r="QK61" s="38"/>
      <c r="QL61" s="88"/>
      <c r="QM61" s="30"/>
      <c r="QN61" s="39"/>
      <c r="QO61" s="88"/>
      <c r="QP61" s="38"/>
      <c r="QQ61" s="38">
        <v>89804100</v>
      </c>
      <c r="QR61" s="38">
        <v>79804100</v>
      </c>
      <c r="QS61" s="38">
        <v>10000000</v>
      </c>
      <c r="QT61" s="38">
        <v>79804100</v>
      </c>
      <c r="QU61" s="38"/>
      <c r="QV61" s="39"/>
      <c r="QW61" s="38">
        <v>89602624.180000007</v>
      </c>
      <c r="QX61" s="38">
        <v>79804100</v>
      </c>
      <c r="QY61" s="38"/>
      <c r="QZ61" s="38">
        <v>9798524.1799999997</v>
      </c>
      <c r="RA61" s="38">
        <v>10.93553</v>
      </c>
      <c r="RB61" s="38"/>
      <c r="RC61" s="38"/>
      <c r="RD61" s="88">
        <v>79804100</v>
      </c>
      <c r="RE61" s="30"/>
      <c r="RF61" s="39">
        <v>79804100</v>
      </c>
      <c r="RG61" s="88">
        <v>79804100</v>
      </c>
      <c r="RH61" s="38"/>
      <c r="RI61" s="38"/>
      <c r="RJ61" s="38"/>
      <c r="RK61" s="38"/>
      <c r="RL61" s="38"/>
      <c r="RM61" s="38"/>
      <c r="RN61" s="39"/>
      <c r="RO61" s="38"/>
      <c r="RP61" s="38"/>
      <c r="RQ61" s="38"/>
      <c r="RR61" s="38"/>
      <c r="RS61" s="38"/>
      <c r="RT61" s="38"/>
      <c r="RU61" s="38"/>
      <c r="RV61" s="88"/>
      <c r="RW61" s="30"/>
      <c r="RX61" s="39">
        <v>0</v>
      </c>
      <c r="RY61" s="88"/>
      <c r="RZ61" s="38"/>
      <c r="SA61" s="38"/>
      <c r="SB61" s="38"/>
      <c r="SC61" s="38"/>
      <c r="SD61" s="38"/>
      <c r="SE61" s="38"/>
      <c r="SF61" s="39"/>
      <c r="SG61" s="38"/>
      <c r="SH61" s="38"/>
      <c r="SI61" s="38"/>
      <c r="SJ61" s="38"/>
      <c r="SK61" s="38"/>
      <c r="SL61" s="38"/>
      <c r="SM61" s="38"/>
      <c r="SN61" s="88"/>
      <c r="SO61" s="30"/>
      <c r="SP61" s="39">
        <v>0</v>
      </c>
      <c r="SQ61" s="88"/>
      <c r="SR61" s="38"/>
      <c r="SS61" s="38"/>
      <c r="ST61" s="38"/>
      <c r="SU61" s="38"/>
      <c r="SV61" s="38"/>
      <c r="SW61" s="38"/>
      <c r="SX61" s="39"/>
      <c r="SY61" s="38"/>
      <c r="SZ61" s="38"/>
      <c r="TA61" s="38"/>
      <c r="TB61" s="38"/>
      <c r="TC61" s="38"/>
      <c r="TD61" s="38"/>
      <c r="TE61" s="38"/>
      <c r="TF61" s="88"/>
      <c r="TG61" s="30"/>
      <c r="TH61" s="39"/>
      <c r="TI61" s="88"/>
      <c r="TJ61" s="38"/>
      <c r="TK61" s="38"/>
      <c r="TL61" s="38"/>
      <c r="TM61" s="38"/>
      <c r="TN61" s="38"/>
      <c r="TO61" s="38"/>
      <c r="TP61" s="39"/>
      <c r="TQ61" s="38"/>
      <c r="TR61" s="38"/>
      <c r="TS61" s="38"/>
      <c r="TT61" s="38"/>
      <c r="TU61" s="38"/>
      <c r="TV61" s="38"/>
      <c r="TW61" s="38"/>
      <c r="TX61" s="88"/>
      <c r="TY61" s="30"/>
      <c r="TZ61" s="39"/>
      <c r="UA61" s="88"/>
      <c r="UB61" s="38"/>
      <c r="UC61" s="38"/>
      <c r="UD61" s="38"/>
      <c r="UE61" s="38"/>
      <c r="UF61" s="38"/>
      <c r="UG61" s="38"/>
      <c r="UH61" s="39"/>
      <c r="UI61" s="38"/>
      <c r="UJ61" s="38"/>
      <c r="UK61" s="38"/>
      <c r="UL61" s="38"/>
      <c r="UM61" s="38"/>
      <c r="UN61" s="38"/>
      <c r="UO61" s="38"/>
      <c r="UP61" s="88"/>
      <c r="UQ61" s="30"/>
      <c r="UR61" s="39"/>
      <c r="US61" s="88"/>
      <c r="UT61" s="38"/>
      <c r="UU61" s="38"/>
      <c r="UV61" s="38"/>
      <c r="UW61" s="38"/>
      <c r="UX61" s="38"/>
      <c r="UY61" s="38"/>
      <c r="UZ61" s="39"/>
      <c r="VA61" s="38"/>
      <c r="VB61" s="38"/>
      <c r="VC61" s="38"/>
      <c r="VD61" s="38"/>
      <c r="VE61" s="38"/>
      <c r="VF61" s="38"/>
      <c r="VG61" s="38"/>
      <c r="VH61" s="88"/>
      <c r="VI61" s="30"/>
      <c r="VJ61" s="39"/>
      <c r="VK61" s="88"/>
      <c r="VL61" s="38"/>
      <c r="VM61" s="38"/>
      <c r="VN61" s="38"/>
      <c r="VO61" s="38"/>
      <c r="VP61" s="38"/>
      <c r="VQ61" s="38"/>
      <c r="VR61" s="39"/>
      <c r="VS61" s="38"/>
      <c r="VT61" s="38"/>
      <c r="VU61" s="38"/>
      <c r="VV61" s="38"/>
      <c r="VW61" s="38"/>
      <c r="VX61" s="38"/>
      <c r="VY61" s="38"/>
      <c r="VZ61" s="88"/>
      <c r="WA61" s="30"/>
      <c r="WB61" s="39"/>
      <c r="WC61" s="88"/>
      <c r="WD61" s="38"/>
      <c r="WE61" s="38"/>
      <c r="WF61" s="38"/>
      <c r="WG61" s="38"/>
      <c r="WH61" s="38"/>
      <c r="WI61" s="38"/>
      <c r="WJ61" s="39"/>
      <c r="WK61" s="38"/>
      <c r="WL61" s="38"/>
      <c r="WM61" s="38"/>
      <c r="WN61" s="38"/>
      <c r="WO61" s="38"/>
      <c r="WP61" s="38"/>
      <c r="WQ61" s="38"/>
      <c r="WR61" s="88"/>
      <c r="WS61" s="30"/>
      <c r="WT61" s="39"/>
      <c r="WU61" s="88"/>
      <c r="WV61" s="38"/>
      <c r="WW61" s="38"/>
      <c r="WX61" s="38"/>
      <c r="WY61" s="38"/>
      <c r="WZ61" s="38"/>
      <c r="XA61" s="38"/>
      <c r="XB61" s="39"/>
      <c r="XC61" s="38"/>
      <c r="XD61" s="38"/>
      <c r="XE61" s="38"/>
      <c r="XF61" s="38"/>
      <c r="XG61" s="38"/>
      <c r="XH61" s="38"/>
      <c r="XI61" s="38"/>
      <c r="XJ61" s="88"/>
      <c r="XK61" s="30"/>
      <c r="XL61" s="39"/>
      <c r="XM61" s="88"/>
      <c r="XN61" s="38"/>
      <c r="XO61" s="38"/>
      <c r="XP61" s="38"/>
      <c r="XQ61" s="38"/>
      <c r="XR61" s="38"/>
      <c r="XS61" s="38"/>
      <c r="XT61" s="39"/>
      <c r="XU61" s="38"/>
      <c r="XV61" s="38"/>
      <c r="XW61" s="38"/>
      <c r="XX61" s="38"/>
      <c r="XY61" s="38"/>
      <c r="XZ61" s="38"/>
      <c r="YA61" s="38"/>
      <c r="YB61" s="88"/>
      <c r="YC61" s="30"/>
      <c r="YD61" s="39"/>
      <c r="YE61" s="88"/>
      <c r="YF61" s="38"/>
      <c r="YG61" s="38"/>
      <c r="YH61" s="38"/>
      <c r="YI61" s="38"/>
      <c r="YJ61" s="38"/>
      <c r="YK61" s="38"/>
      <c r="YL61" s="39"/>
      <c r="YM61" s="38"/>
      <c r="YN61" s="38"/>
      <c r="YO61" s="38"/>
      <c r="YP61" s="38"/>
      <c r="YQ61" s="38"/>
      <c r="YR61" s="38"/>
      <c r="YS61" s="38"/>
      <c r="YT61" s="88"/>
      <c r="YU61" s="30"/>
      <c r="YV61" s="39"/>
      <c r="YW61" s="88"/>
      <c r="YX61" s="38"/>
      <c r="YY61" s="38">
        <v>20000000</v>
      </c>
      <c r="YZ61" s="38">
        <v>18000000</v>
      </c>
      <c r="ZA61" s="38">
        <v>2000000</v>
      </c>
      <c r="ZB61" s="38">
        <v>18000000</v>
      </c>
      <c r="ZC61" s="38"/>
      <c r="ZD61" s="39"/>
      <c r="ZE61" s="38">
        <v>20000000</v>
      </c>
      <c r="ZF61" s="38">
        <v>18000000</v>
      </c>
      <c r="ZG61" s="38"/>
      <c r="ZH61" s="38">
        <v>2000000</v>
      </c>
      <c r="ZI61" s="38">
        <v>10</v>
      </c>
      <c r="ZJ61" s="38"/>
      <c r="ZK61" s="38"/>
      <c r="ZL61" s="88">
        <v>18000000</v>
      </c>
      <c r="ZM61" s="30"/>
      <c r="ZN61" s="39">
        <v>18000000</v>
      </c>
      <c r="ZO61" s="88">
        <v>18000000</v>
      </c>
      <c r="ZP61" s="38"/>
      <c r="ZQ61" s="38">
        <v>14945200</v>
      </c>
      <c r="ZR61" s="38">
        <v>8923200</v>
      </c>
      <c r="ZS61" s="38">
        <v>6022000</v>
      </c>
      <c r="ZT61" s="38">
        <v>8923200</v>
      </c>
      <c r="ZU61" s="38">
        <v>367553</v>
      </c>
      <c r="ZV61" s="39"/>
      <c r="ZW61" s="38">
        <v>14945200</v>
      </c>
      <c r="ZX61" s="38">
        <v>8923200</v>
      </c>
      <c r="ZY61" s="38"/>
      <c r="ZZ61" s="38">
        <v>6022000</v>
      </c>
      <c r="AAA61" s="38">
        <v>40.293869999999998</v>
      </c>
      <c r="AAB61" s="38">
        <v>367553</v>
      </c>
      <c r="AAC61" s="38">
        <v>0</v>
      </c>
      <c r="AAD61" s="88">
        <v>8923200</v>
      </c>
      <c r="AAE61" s="30"/>
      <c r="AAF61" s="39">
        <v>8923200</v>
      </c>
      <c r="AAG61" s="88">
        <v>8923200</v>
      </c>
      <c r="AAH61" s="38"/>
      <c r="AAI61" s="38"/>
      <c r="AAJ61" s="38"/>
      <c r="AAK61" s="38"/>
      <c r="AAL61" s="38"/>
      <c r="AAM61" s="38"/>
      <c r="AAN61" s="39"/>
      <c r="AAO61" s="38"/>
      <c r="AAP61" s="38"/>
      <c r="AAQ61" s="38"/>
      <c r="AAR61" s="38"/>
      <c r="AAS61" s="38"/>
      <c r="AAT61" s="38"/>
      <c r="AAU61" s="38"/>
      <c r="AAV61" s="88"/>
      <c r="AAW61" s="30"/>
      <c r="AAX61" s="39"/>
      <c r="AAY61" s="88"/>
      <c r="AAZ61" s="38"/>
      <c r="ABA61" s="38">
        <v>61708000</v>
      </c>
      <c r="ABB61" s="38">
        <v>28308000</v>
      </c>
      <c r="ABC61" s="38">
        <v>33400000</v>
      </c>
      <c r="ABD61" s="38">
        <v>28308000</v>
      </c>
      <c r="ABE61" s="38"/>
      <c r="ABF61" s="39"/>
      <c r="ABG61" s="38">
        <v>46208000</v>
      </c>
      <c r="ABH61" s="38">
        <v>28308000</v>
      </c>
      <c r="ABI61" s="38"/>
      <c r="ABJ61" s="38">
        <v>17900000</v>
      </c>
      <c r="ABK61" s="38">
        <v>38.737879999999997</v>
      </c>
      <c r="ABL61" s="38"/>
      <c r="ABM61" s="38"/>
      <c r="ABN61" s="88">
        <v>28308000</v>
      </c>
      <c r="ABO61" s="30"/>
      <c r="ABP61" s="39">
        <v>28308000</v>
      </c>
      <c r="ABQ61" s="88">
        <v>28308000</v>
      </c>
      <c r="ABR61" s="38"/>
      <c r="ABS61" s="38"/>
      <c r="ABT61" s="38"/>
      <c r="ABU61" s="38"/>
      <c r="ABV61" s="38"/>
      <c r="ABW61" s="38"/>
      <c r="ABX61" s="39"/>
      <c r="ABY61" s="38"/>
      <c r="ABZ61" s="38"/>
      <c r="ACA61" s="38"/>
      <c r="ACB61" s="38"/>
      <c r="ACC61" s="38"/>
      <c r="ACD61" s="38"/>
      <c r="ACE61" s="38"/>
      <c r="ACF61" s="88"/>
      <c r="ACG61" s="30"/>
      <c r="ACH61" s="39"/>
      <c r="ACI61" s="88"/>
      <c r="ACJ61" s="38"/>
      <c r="ACK61" s="38"/>
      <c r="ACL61" s="38"/>
      <c r="ACM61" s="38"/>
      <c r="ACN61" s="38"/>
      <c r="ACO61" s="38"/>
      <c r="ACP61" s="39"/>
      <c r="ACQ61" s="38"/>
      <c r="ACR61" s="38"/>
      <c r="ACS61" s="38"/>
      <c r="ACT61" s="38"/>
      <c r="ACU61" s="38"/>
      <c r="ACV61" s="38"/>
      <c r="ACW61" s="38"/>
      <c r="ACX61" s="88"/>
      <c r="ACY61" s="30"/>
      <c r="ACZ61" s="39"/>
      <c r="ADA61" s="88"/>
      <c r="ADB61" s="38"/>
      <c r="ADC61" s="38"/>
      <c r="ADD61" s="38"/>
      <c r="ADE61" s="38"/>
      <c r="ADF61" s="38"/>
      <c r="ADG61" s="38"/>
      <c r="ADH61" s="39"/>
      <c r="ADI61" s="38"/>
      <c r="ADJ61" s="38"/>
      <c r="ADK61" s="38"/>
      <c r="ADL61" s="38"/>
      <c r="ADM61" s="38"/>
      <c r="ADN61" s="38"/>
      <c r="ADO61" s="38"/>
      <c r="ADP61" s="88"/>
      <c r="ADQ61" s="30"/>
      <c r="ADR61" s="39"/>
      <c r="ADS61" s="88"/>
      <c r="ADT61" s="38"/>
      <c r="ADU61" s="38"/>
      <c r="ADV61" s="38"/>
      <c r="ADW61" s="38"/>
      <c r="ADX61" s="38"/>
      <c r="ADY61" s="38"/>
      <c r="ADZ61" s="39"/>
      <c r="AEA61" s="38"/>
      <c r="AEB61" s="38"/>
      <c r="AEC61" s="38"/>
      <c r="AED61" s="38"/>
      <c r="AEE61" s="38"/>
      <c r="AEF61" s="38"/>
      <c r="AEG61" s="38"/>
      <c r="AEH61" s="88"/>
      <c r="AEI61" s="30"/>
      <c r="AEJ61" s="39"/>
      <c r="AEK61" s="88"/>
      <c r="AEL61" s="38"/>
      <c r="AEM61" s="38"/>
      <c r="AEN61" s="38"/>
      <c r="AEO61" s="38"/>
      <c r="AEP61" s="38"/>
      <c r="AEQ61" s="38"/>
      <c r="AER61" s="39"/>
      <c r="AES61" s="38"/>
      <c r="AET61" s="38"/>
      <c r="AEU61" s="38"/>
      <c r="AEV61" s="38"/>
      <c r="AEW61" s="38"/>
      <c r="AEX61" s="38"/>
      <c r="AEY61" s="38"/>
      <c r="AEZ61" s="88"/>
      <c r="AFA61" s="30"/>
      <c r="AFB61" s="39"/>
      <c r="AFC61" s="88"/>
      <c r="AFD61" s="38"/>
      <c r="AFE61" s="38"/>
      <c r="AFF61" s="38"/>
      <c r="AFG61" s="38"/>
      <c r="AFH61" s="38"/>
      <c r="AFI61" s="38"/>
      <c r="AFJ61" s="39"/>
      <c r="AFK61" s="38"/>
      <c r="AFL61" s="38"/>
      <c r="AFM61" s="38"/>
      <c r="AFN61" s="38"/>
      <c r="AFO61" s="38"/>
      <c r="AFP61" s="38"/>
      <c r="AFQ61" s="38"/>
      <c r="AFR61" s="88"/>
      <c r="AFS61" s="30"/>
      <c r="AFT61" s="39"/>
      <c r="AFU61" s="88"/>
      <c r="AFV61" s="38"/>
      <c r="AFW61" s="38"/>
      <c r="AFX61" s="38"/>
      <c r="AFY61" s="38"/>
      <c r="AFZ61" s="38"/>
      <c r="AGA61" s="38"/>
      <c r="AGB61" s="39"/>
      <c r="AGC61" s="38"/>
      <c r="AGD61" s="38"/>
      <c r="AGE61" s="38"/>
      <c r="AGF61" s="38"/>
      <c r="AGG61" s="38"/>
      <c r="AGH61" s="38"/>
      <c r="AGI61" s="38"/>
      <c r="AGJ61" s="88"/>
      <c r="AGK61" s="30"/>
      <c r="AGL61" s="39"/>
      <c r="AGM61" s="88"/>
      <c r="AGN61" s="38"/>
      <c r="AGO61" s="38"/>
      <c r="AGP61" s="38"/>
      <c r="AGQ61" s="38"/>
      <c r="AGR61" s="38"/>
      <c r="AGS61" s="38"/>
      <c r="AGT61" s="39"/>
      <c r="AGU61" s="38"/>
      <c r="AGV61" s="38"/>
      <c r="AGW61" s="38"/>
      <c r="AGX61" s="38"/>
      <c r="AGY61" s="38"/>
      <c r="AGZ61" s="38"/>
      <c r="AHA61" s="38"/>
      <c r="AHB61" s="88"/>
      <c r="AHC61" s="30"/>
      <c r="AHD61" s="39"/>
      <c r="AHE61" s="88"/>
      <c r="AHF61" s="38"/>
      <c r="AHG61" s="38"/>
      <c r="AHH61" s="38"/>
      <c r="AHI61" s="38"/>
      <c r="AHJ61" s="38"/>
      <c r="AHK61" s="38"/>
      <c r="AHL61" s="39"/>
      <c r="AHM61" s="38"/>
      <c r="AHN61" s="38"/>
      <c r="AHO61" s="38"/>
      <c r="AHP61" s="38"/>
      <c r="AHQ61" s="38"/>
      <c r="AHR61" s="38"/>
      <c r="AHS61" s="38"/>
      <c r="AHT61" s="88"/>
      <c r="AHU61" s="30"/>
      <c r="AHV61" s="39"/>
      <c r="AHW61" s="88"/>
      <c r="AHX61" s="38"/>
      <c r="AHY61" s="38"/>
      <c r="AHZ61" s="38"/>
      <c r="AIA61" s="38"/>
      <c r="AIB61" s="38"/>
      <c r="AIC61" s="38"/>
      <c r="AID61" s="39"/>
      <c r="AIE61" s="38"/>
      <c r="AIF61" s="38"/>
      <c r="AIG61" s="38"/>
      <c r="AIH61" s="38"/>
      <c r="AII61" s="38"/>
      <c r="AIJ61" s="38"/>
      <c r="AIK61" s="38"/>
      <c r="AIL61" s="88"/>
      <c r="AIM61" s="30"/>
      <c r="AIN61" s="39"/>
      <c r="AIO61" s="88"/>
      <c r="AIP61" s="38"/>
      <c r="AIQ61" s="38"/>
      <c r="AIR61" s="38"/>
      <c r="AIS61" s="38"/>
      <c r="AIT61" s="38"/>
      <c r="AIU61" s="38"/>
      <c r="AIV61" s="39"/>
      <c r="AIW61" s="38"/>
      <c r="AIX61" s="38"/>
      <c r="AIY61" s="38"/>
      <c r="AIZ61" s="38"/>
      <c r="AJA61" s="38"/>
      <c r="AJB61" s="38"/>
      <c r="AJC61" s="38"/>
      <c r="AJD61" s="88"/>
      <c r="AJE61" s="30"/>
      <c r="AJF61" s="39"/>
      <c r="AJG61" s="88"/>
      <c r="AJH61" s="38"/>
      <c r="AJI61" s="38">
        <v>46578000</v>
      </c>
      <c r="AJJ61" s="38">
        <v>42078000</v>
      </c>
      <c r="AJK61" s="38">
        <v>4500000</v>
      </c>
      <c r="AJL61" s="38">
        <v>42078000</v>
      </c>
      <c r="AJM61" s="38"/>
      <c r="AJN61" s="39"/>
      <c r="AJO61" s="38">
        <v>46578000</v>
      </c>
      <c r="AJP61" s="38">
        <v>42078000</v>
      </c>
      <c r="AJQ61" s="38"/>
      <c r="AJR61" s="38">
        <v>4500000</v>
      </c>
      <c r="AJS61" s="38">
        <v>9.6612100000000005</v>
      </c>
      <c r="AJT61" s="38"/>
      <c r="AJU61" s="38"/>
      <c r="AJV61" s="88">
        <v>42078000</v>
      </c>
      <c r="AJW61" s="30"/>
      <c r="AJX61" s="39">
        <v>42078000</v>
      </c>
      <c r="AJY61" s="88">
        <v>42078000</v>
      </c>
      <c r="AJZ61" s="38"/>
      <c r="AKA61" s="38">
        <v>40229000</v>
      </c>
      <c r="AKB61" s="38">
        <v>33729000</v>
      </c>
      <c r="AKC61" s="38">
        <v>6500000</v>
      </c>
      <c r="AKD61" s="38">
        <v>33729000</v>
      </c>
      <c r="AKE61" s="38"/>
      <c r="AKF61" s="39"/>
      <c r="AKG61" s="38">
        <v>40229000</v>
      </c>
      <c r="AKH61" s="38">
        <v>33729000</v>
      </c>
      <c r="AKI61" s="38"/>
      <c r="AKJ61" s="38">
        <v>6500000</v>
      </c>
      <c r="AKK61" s="38">
        <v>16.157499999999999</v>
      </c>
      <c r="AKL61" s="38"/>
      <c r="AKM61" s="38"/>
      <c r="AKN61" s="88">
        <v>33729000</v>
      </c>
      <c r="AKO61" s="30"/>
      <c r="AKP61" s="39">
        <v>33729000</v>
      </c>
      <c r="AKQ61" s="88">
        <v>33729000</v>
      </c>
      <c r="AKR61" s="38"/>
      <c r="AKS61" s="38"/>
      <c r="AKT61" s="38"/>
      <c r="AKU61" s="38"/>
      <c r="AKV61" s="38"/>
      <c r="AKW61" s="38"/>
      <c r="AKX61" s="39"/>
      <c r="AKY61" s="38"/>
      <c r="AKZ61" s="38"/>
      <c r="ALA61" s="38"/>
      <c r="ALB61" s="38"/>
      <c r="ALC61" s="38"/>
      <c r="ALD61" s="38"/>
      <c r="ALE61" s="38"/>
      <c r="ALF61" s="88"/>
      <c r="ALG61" s="30"/>
      <c r="ALH61" s="39"/>
      <c r="ALI61" s="88"/>
      <c r="ALJ61" s="38"/>
      <c r="ALK61" s="38"/>
      <c r="ALL61" s="38"/>
      <c r="ALM61" s="38"/>
      <c r="ALN61" s="38"/>
      <c r="ALO61" s="38"/>
      <c r="ALP61" s="39"/>
      <c r="ALQ61" s="38"/>
      <c r="ALR61" s="38"/>
      <c r="ALS61" s="38"/>
      <c r="ALT61" s="38"/>
      <c r="ALU61" s="38"/>
      <c r="ALV61" s="38"/>
      <c r="ALW61" s="38"/>
      <c r="ALX61" s="88"/>
      <c r="ALY61" s="30"/>
      <c r="ALZ61" s="39"/>
      <c r="AMA61" s="88"/>
      <c r="AMB61" s="38"/>
      <c r="AMC61" s="38">
        <v>2917900</v>
      </c>
      <c r="AMD61" s="38">
        <v>2667900</v>
      </c>
      <c r="AME61" s="38">
        <v>250000</v>
      </c>
      <c r="AMF61" s="38">
        <v>2667900</v>
      </c>
      <c r="AMG61" s="38"/>
      <c r="AMH61" s="39"/>
      <c r="AMI61" s="38">
        <v>2788466</v>
      </c>
      <c r="AMJ61" s="38">
        <v>2667900</v>
      </c>
      <c r="AMK61" s="38"/>
      <c r="AML61" s="38">
        <v>120566</v>
      </c>
      <c r="AMM61" s="38">
        <v>4.3237399999999999</v>
      </c>
      <c r="AMN61" s="38"/>
      <c r="AMO61" s="38"/>
      <c r="AMP61" s="88">
        <v>2667900</v>
      </c>
      <c r="AMQ61" s="30"/>
      <c r="AMR61" s="39">
        <v>2667900</v>
      </c>
      <c r="AMS61" s="88">
        <v>2667900</v>
      </c>
      <c r="AMT61" s="38"/>
      <c r="AMU61" s="38"/>
      <c r="AMV61" s="38"/>
      <c r="AMW61" s="38"/>
      <c r="AMX61" s="38"/>
      <c r="AMY61" s="38"/>
      <c r="AMZ61" s="39"/>
      <c r="ANA61" s="38"/>
      <c r="ANB61" s="38"/>
      <c r="ANC61" s="38"/>
      <c r="AND61" s="38"/>
      <c r="ANE61" s="38"/>
      <c r="ANF61" s="38"/>
      <c r="ANG61" s="38"/>
      <c r="ANH61" s="88"/>
      <c r="ANI61" s="30"/>
      <c r="ANJ61" s="39"/>
      <c r="ANK61" s="88"/>
    </row>
    <row r="62" spans="1:1051" x14ac:dyDescent="0.25">
      <c r="A62" s="15" t="s">
        <v>120</v>
      </c>
      <c r="B62" s="11">
        <v>48</v>
      </c>
      <c r="C62" s="17" t="s">
        <v>122</v>
      </c>
      <c r="F62" s="39"/>
      <c r="G62" s="88"/>
      <c r="H62" s="38"/>
      <c r="I62" s="38"/>
      <c r="J62" s="38"/>
      <c r="K62" s="38"/>
      <c r="L62" s="38"/>
      <c r="M62" s="38"/>
      <c r="N62" s="39"/>
      <c r="O62" s="38"/>
      <c r="P62" s="38"/>
      <c r="Q62" s="38"/>
      <c r="R62" s="38"/>
      <c r="S62" s="38"/>
      <c r="T62" s="38"/>
      <c r="U62" s="38"/>
      <c r="V62" s="88"/>
      <c r="W62" s="30"/>
      <c r="X62" s="39"/>
      <c r="Y62" s="88"/>
      <c r="Z62" s="38"/>
      <c r="AA62" s="38">
        <v>1179000</v>
      </c>
      <c r="AB62" s="38">
        <v>786000</v>
      </c>
      <c r="AC62" s="38">
        <v>393000</v>
      </c>
      <c r="AD62" s="38">
        <v>786000</v>
      </c>
      <c r="AE62" s="38"/>
      <c r="AF62" s="39"/>
      <c r="AG62" s="38">
        <v>1179000</v>
      </c>
      <c r="AH62" s="38">
        <v>786000</v>
      </c>
      <c r="AI62" s="38"/>
      <c r="AJ62" s="38">
        <v>393000</v>
      </c>
      <c r="AK62" s="38">
        <v>33.333329999999997</v>
      </c>
      <c r="AL62" s="38"/>
      <c r="AM62" s="38"/>
      <c r="AN62" s="88">
        <v>786000</v>
      </c>
      <c r="AO62" s="30"/>
      <c r="AP62" s="39">
        <v>786000</v>
      </c>
      <c r="AQ62" s="88">
        <v>786000</v>
      </c>
      <c r="AR62" s="38"/>
      <c r="AS62" s="38">
        <v>93980000</v>
      </c>
      <c r="AT62" s="38">
        <v>87585100</v>
      </c>
      <c r="AU62" s="38">
        <v>6394900</v>
      </c>
      <c r="AV62" s="38">
        <v>87585100</v>
      </c>
      <c r="AW62" s="38"/>
      <c r="AX62" s="39"/>
      <c r="AY62" s="38">
        <v>93980000</v>
      </c>
      <c r="AZ62" s="38">
        <v>87585100</v>
      </c>
      <c r="BA62" s="38"/>
      <c r="BB62" s="38">
        <v>6394900</v>
      </c>
      <c r="BC62" s="38">
        <v>6.8045299999999997</v>
      </c>
      <c r="BD62" s="38"/>
      <c r="BE62" s="38"/>
      <c r="BF62" s="88">
        <v>87585100</v>
      </c>
      <c r="BG62" s="30"/>
      <c r="BH62" s="39">
        <v>87585100</v>
      </c>
      <c r="BI62" s="88">
        <v>87585100</v>
      </c>
      <c r="BJ62" s="38"/>
      <c r="BK62" s="38">
        <v>24132500</v>
      </c>
      <c r="BL62" s="38">
        <v>22925800</v>
      </c>
      <c r="BM62" s="38">
        <v>1206700</v>
      </c>
      <c r="BN62" s="38">
        <v>22925800</v>
      </c>
      <c r="BO62" s="38"/>
      <c r="BP62" s="39"/>
      <c r="BQ62" s="38">
        <v>24132500</v>
      </c>
      <c r="BR62" s="38">
        <v>22925800</v>
      </c>
      <c r="BS62" s="38"/>
      <c r="BT62" s="38">
        <v>1206700</v>
      </c>
      <c r="BU62" s="38">
        <v>5.0003099999999998</v>
      </c>
      <c r="BV62" s="38"/>
      <c r="BW62" s="38"/>
      <c r="BX62" s="88">
        <v>22925800</v>
      </c>
      <c r="BY62" s="30"/>
      <c r="BZ62" s="39">
        <v>22925800</v>
      </c>
      <c r="CA62" s="88">
        <v>22925800</v>
      </c>
      <c r="CB62" s="38"/>
      <c r="CC62" s="38">
        <v>23815661</v>
      </c>
      <c r="CD62" s="38">
        <v>23122000</v>
      </c>
      <c r="CE62" s="38">
        <v>693661</v>
      </c>
      <c r="CF62" s="38">
        <v>23122000</v>
      </c>
      <c r="CG62" s="38"/>
      <c r="CH62" s="39"/>
      <c r="CI62" s="38">
        <v>23815661</v>
      </c>
      <c r="CJ62" s="38">
        <v>23122000</v>
      </c>
      <c r="CK62" s="38"/>
      <c r="CL62" s="38">
        <v>693661</v>
      </c>
      <c r="CM62" s="38">
        <v>2.9126300000000001</v>
      </c>
      <c r="CN62" s="38"/>
      <c r="CO62" s="38"/>
      <c r="CP62" s="88">
        <v>23122000</v>
      </c>
      <c r="CQ62" s="30"/>
      <c r="CR62" s="39">
        <v>23122000</v>
      </c>
      <c r="CS62" s="88">
        <v>23122000</v>
      </c>
      <c r="CT62" s="38"/>
      <c r="CU62" s="38">
        <v>119447270</v>
      </c>
      <c r="CV62" s="38">
        <v>113474900</v>
      </c>
      <c r="CW62" s="38">
        <v>5972370</v>
      </c>
      <c r="CX62" s="38">
        <v>113474900</v>
      </c>
      <c r="CY62" s="38"/>
      <c r="CZ62" s="39"/>
      <c r="DA62" s="38">
        <v>119447270</v>
      </c>
      <c r="DB62" s="38">
        <v>113474900</v>
      </c>
      <c r="DC62" s="38"/>
      <c r="DD62" s="38">
        <v>5972370</v>
      </c>
      <c r="DE62" s="38">
        <v>5.0000099999999996</v>
      </c>
      <c r="DF62" s="38"/>
      <c r="DG62" s="38"/>
      <c r="DH62" s="88">
        <v>113474900</v>
      </c>
      <c r="DI62" s="30"/>
      <c r="DJ62" s="39">
        <v>113474900</v>
      </c>
      <c r="DK62" s="88">
        <v>113474900</v>
      </c>
      <c r="DL62" s="38"/>
      <c r="DM62" s="38">
        <v>89374000</v>
      </c>
      <c r="DN62" s="38">
        <v>84905300</v>
      </c>
      <c r="DO62" s="38">
        <v>4468700</v>
      </c>
      <c r="DP62" s="38">
        <v>84905300</v>
      </c>
      <c r="DQ62" s="38"/>
      <c r="DR62" s="39"/>
      <c r="DS62" s="38">
        <v>89374000</v>
      </c>
      <c r="DT62" s="38">
        <v>84905300</v>
      </c>
      <c r="DU62" s="38"/>
      <c r="DV62" s="38">
        <v>4468700</v>
      </c>
      <c r="DW62" s="38">
        <v>5</v>
      </c>
      <c r="DX62" s="38"/>
      <c r="DY62" s="38"/>
      <c r="DZ62" s="88">
        <v>84905300</v>
      </c>
      <c r="EA62" s="30"/>
      <c r="EB62" s="39">
        <v>84905300</v>
      </c>
      <c r="EC62" s="88">
        <v>84905300</v>
      </c>
      <c r="ED62" s="38"/>
      <c r="EE62" s="38"/>
      <c r="EF62" s="38"/>
      <c r="EG62" s="38"/>
      <c r="EH62" s="38"/>
      <c r="EI62" s="38"/>
      <c r="EJ62" s="39"/>
      <c r="EK62" s="38"/>
      <c r="EL62" s="38"/>
      <c r="EM62" s="38"/>
      <c r="EN62" s="38"/>
      <c r="EO62" s="38"/>
      <c r="EP62" s="38"/>
      <c r="EQ62" s="38"/>
      <c r="ER62" s="88"/>
      <c r="ES62" s="30"/>
      <c r="ET62" s="39"/>
      <c r="EU62" s="88"/>
      <c r="EV62" s="38"/>
      <c r="EW62" s="38"/>
      <c r="EX62" s="38"/>
      <c r="EY62" s="38"/>
      <c r="EZ62" s="38"/>
      <c r="FA62" s="38"/>
      <c r="FB62" s="39"/>
      <c r="FC62" s="38"/>
      <c r="FD62" s="38"/>
      <c r="FE62" s="38"/>
      <c r="FF62" s="38"/>
      <c r="FG62" s="38"/>
      <c r="FH62" s="38"/>
      <c r="FI62" s="38"/>
      <c r="FJ62" s="88"/>
      <c r="FK62" s="30"/>
      <c r="FL62" s="39"/>
      <c r="FM62" s="88"/>
      <c r="FN62" s="38"/>
      <c r="FO62" s="38"/>
      <c r="FP62" s="38"/>
      <c r="FQ62" s="38"/>
      <c r="FR62" s="38"/>
      <c r="FS62" s="38"/>
      <c r="FT62" s="39"/>
      <c r="FU62" s="38"/>
      <c r="FV62" s="38"/>
      <c r="FW62" s="38"/>
      <c r="FX62" s="38"/>
      <c r="FY62" s="38"/>
      <c r="FZ62" s="38"/>
      <c r="GA62" s="38"/>
      <c r="GB62" s="88"/>
      <c r="GC62" s="30"/>
      <c r="GD62" s="39"/>
      <c r="GE62" s="88"/>
      <c r="GF62" s="38"/>
      <c r="GG62" s="38"/>
      <c r="GH62" s="38"/>
      <c r="GI62" s="38"/>
      <c r="GJ62" s="38"/>
      <c r="GK62" s="38"/>
      <c r="GL62" s="39"/>
      <c r="GM62" s="38"/>
      <c r="GN62" s="38"/>
      <c r="GO62" s="38"/>
      <c r="GP62" s="38"/>
      <c r="GQ62" s="38"/>
      <c r="GR62" s="38"/>
      <c r="GS62" s="38"/>
      <c r="GT62" s="88"/>
      <c r="GU62" s="30"/>
      <c r="GV62" s="39"/>
      <c r="GW62" s="88"/>
      <c r="GX62" s="38"/>
      <c r="GY62" s="38"/>
      <c r="GZ62" s="38"/>
      <c r="HA62" s="38"/>
      <c r="HB62" s="38"/>
      <c r="HC62" s="38"/>
      <c r="HD62" s="39"/>
      <c r="HE62" s="38"/>
      <c r="HF62" s="38"/>
      <c r="HG62" s="38"/>
      <c r="HH62" s="38"/>
      <c r="HI62" s="38"/>
      <c r="HJ62" s="38"/>
      <c r="HK62" s="38"/>
      <c r="HL62" s="88"/>
      <c r="HM62" s="30"/>
      <c r="HN62" s="39"/>
      <c r="HO62" s="88"/>
      <c r="HP62" s="38"/>
      <c r="HQ62" s="38"/>
      <c r="HR62" s="38"/>
      <c r="HS62" s="38"/>
      <c r="HT62" s="38"/>
      <c r="HU62" s="38"/>
      <c r="HV62" s="39"/>
      <c r="HW62" s="38"/>
      <c r="HX62" s="38"/>
      <c r="HY62" s="38"/>
      <c r="HZ62" s="38"/>
      <c r="IA62" s="38"/>
      <c r="IB62" s="38"/>
      <c r="IC62" s="38"/>
      <c r="ID62" s="88"/>
      <c r="IE62" s="30"/>
      <c r="IF62" s="39"/>
      <c r="IG62" s="88"/>
      <c r="IH62" s="38"/>
      <c r="II62" s="38">
        <v>746000</v>
      </c>
      <c r="IJ62" s="38">
        <v>708700</v>
      </c>
      <c r="IK62" s="38">
        <v>37300</v>
      </c>
      <c r="IL62" s="38">
        <v>708700</v>
      </c>
      <c r="IM62" s="38"/>
      <c r="IN62" s="39"/>
      <c r="IO62" s="38">
        <v>746000</v>
      </c>
      <c r="IP62" s="38">
        <v>708700</v>
      </c>
      <c r="IQ62" s="38"/>
      <c r="IR62" s="38">
        <v>37300</v>
      </c>
      <c r="IS62" s="38">
        <v>5</v>
      </c>
      <c r="IT62" s="38"/>
      <c r="IU62" s="38"/>
      <c r="IV62" s="88">
        <v>708700</v>
      </c>
      <c r="IW62" s="30"/>
      <c r="IX62" s="39">
        <v>708700</v>
      </c>
      <c r="IY62" s="88">
        <v>708700</v>
      </c>
      <c r="IZ62" s="38"/>
      <c r="JA62" s="38">
        <v>386342</v>
      </c>
      <c r="JB62" s="38">
        <v>365100</v>
      </c>
      <c r="JC62" s="38">
        <v>21242</v>
      </c>
      <c r="JD62" s="38">
        <v>365100</v>
      </c>
      <c r="JE62" s="38"/>
      <c r="JF62" s="39"/>
      <c r="JG62" s="38">
        <v>386342</v>
      </c>
      <c r="JH62" s="38">
        <v>365100</v>
      </c>
      <c r="JI62" s="38"/>
      <c r="JJ62" s="38">
        <v>21242</v>
      </c>
      <c r="JK62" s="38">
        <v>5.49824</v>
      </c>
      <c r="JL62" s="38"/>
      <c r="JM62" s="38"/>
      <c r="JN62" s="88">
        <v>365100</v>
      </c>
      <c r="JO62" s="30"/>
      <c r="JP62" s="39">
        <v>365100</v>
      </c>
      <c r="JQ62" s="88">
        <v>365100</v>
      </c>
      <c r="JR62" s="38"/>
      <c r="JS62" s="38">
        <v>10037100</v>
      </c>
      <c r="JT62" s="38">
        <v>9519500</v>
      </c>
      <c r="JU62" s="38">
        <v>517600</v>
      </c>
      <c r="JV62" s="38">
        <v>9519500</v>
      </c>
      <c r="JW62" s="38"/>
      <c r="JX62" s="39"/>
      <c r="JY62" s="38">
        <v>10037100</v>
      </c>
      <c r="JZ62" s="38">
        <v>9519500</v>
      </c>
      <c r="KA62" s="38"/>
      <c r="KB62" s="38">
        <v>517600</v>
      </c>
      <c r="KC62" s="38">
        <v>5.1568699999999996</v>
      </c>
      <c r="KD62" s="38"/>
      <c r="KE62" s="38"/>
      <c r="KF62" s="88">
        <v>9519500</v>
      </c>
      <c r="KG62" s="30"/>
      <c r="KH62" s="39">
        <v>9519500</v>
      </c>
      <c r="KI62" s="88">
        <v>9519500</v>
      </c>
      <c r="KJ62" s="38"/>
      <c r="KK62" s="38"/>
      <c r="KL62" s="38"/>
      <c r="KM62" s="38"/>
      <c r="KN62" s="38"/>
      <c r="KO62" s="38"/>
      <c r="KP62" s="39"/>
      <c r="KQ62" s="38"/>
      <c r="KR62" s="38"/>
      <c r="KS62" s="38"/>
      <c r="KT62" s="38"/>
      <c r="KU62" s="38"/>
      <c r="KV62" s="38"/>
      <c r="KW62" s="38"/>
      <c r="KX62" s="88"/>
      <c r="KY62" s="30"/>
      <c r="KZ62" s="39"/>
      <c r="LA62" s="88"/>
      <c r="LB62" s="38"/>
      <c r="LC62" s="38">
        <v>4978316</v>
      </c>
      <c r="LD62" s="38">
        <v>4729400</v>
      </c>
      <c r="LE62" s="38">
        <v>248916</v>
      </c>
      <c r="LF62" s="38">
        <v>4729400</v>
      </c>
      <c r="LG62" s="38"/>
      <c r="LH62" s="39"/>
      <c r="LI62" s="38">
        <v>4978316</v>
      </c>
      <c r="LJ62" s="38">
        <v>4729400</v>
      </c>
      <c r="LK62" s="38"/>
      <c r="LL62" s="38">
        <v>248916</v>
      </c>
      <c r="LM62" s="38">
        <v>5</v>
      </c>
      <c r="LN62" s="38"/>
      <c r="LO62" s="38"/>
      <c r="LP62" s="88">
        <v>4729400</v>
      </c>
      <c r="LQ62" s="30"/>
      <c r="LR62" s="39">
        <v>4729400</v>
      </c>
      <c r="LS62" s="88">
        <v>4729400</v>
      </c>
      <c r="LT62" s="38"/>
      <c r="LU62" s="38"/>
      <c r="LV62" s="38"/>
      <c r="LW62" s="38"/>
      <c r="LX62" s="38"/>
      <c r="LY62" s="38"/>
      <c r="LZ62" s="39"/>
      <c r="MA62" s="38"/>
      <c r="MB62" s="38"/>
      <c r="MC62" s="38"/>
      <c r="MD62" s="38"/>
      <c r="ME62" s="38"/>
      <c r="MF62" s="38"/>
      <c r="MG62" s="38"/>
      <c r="MH62" s="88"/>
      <c r="MI62" s="30"/>
      <c r="MJ62" s="39">
        <v>0</v>
      </c>
      <c r="MK62" s="88"/>
      <c r="ML62" s="38"/>
      <c r="MM62" s="38">
        <v>5839369</v>
      </c>
      <c r="MN62" s="38">
        <v>5547400</v>
      </c>
      <c r="MO62" s="38">
        <v>291969</v>
      </c>
      <c r="MP62" s="38">
        <v>5547400</v>
      </c>
      <c r="MQ62" s="38"/>
      <c r="MR62" s="39"/>
      <c r="MS62" s="38">
        <v>5839369</v>
      </c>
      <c r="MT62" s="38">
        <v>5547400</v>
      </c>
      <c r="MU62" s="38"/>
      <c r="MV62" s="38">
        <v>291969</v>
      </c>
      <c r="MW62" s="38">
        <v>5.0000099999999996</v>
      </c>
      <c r="MX62" s="38"/>
      <c r="MY62" s="38"/>
      <c r="MZ62" s="88">
        <v>5547400</v>
      </c>
      <c r="NA62" s="30"/>
      <c r="NB62" s="39">
        <v>5547400</v>
      </c>
      <c r="NC62" s="88">
        <v>5547400</v>
      </c>
      <c r="ND62" s="38"/>
      <c r="NE62" s="38">
        <v>152189790</v>
      </c>
      <c r="NF62" s="38">
        <v>144580300</v>
      </c>
      <c r="NG62" s="38">
        <v>7609490</v>
      </c>
      <c r="NH62" s="38">
        <v>144580300</v>
      </c>
      <c r="NI62" s="38"/>
      <c r="NJ62" s="39"/>
      <c r="NK62" s="38">
        <v>152189790</v>
      </c>
      <c r="NL62" s="38">
        <v>144580300</v>
      </c>
      <c r="NM62" s="38"/>
      <c r="NN62" s="38">
        <v>7609490</v>
      </c>
      <c r="NO62" s="38">
        <v>5</v>
      </c>
      <c r="NP62" s="38"/>
      <c r="NQ62" s="38"/>
      <c r="NR62" s="88">
        <v>144580300</v>
      </c>
      <c r="NS62" s="30"/>
      <c r="NT62" s="39">
        <v>144580300</v>
      </c>
      <c r="NU62" s="88">
        <v>144580300</v>
      </c>
      <c r="NV62" s="38"/>
      <c r="NW62" s="38">
        <v>36123158</v>
      </c>
      <c r="NX62" s="38">
        <v>34317000</v>
      </c>
      <c r="NY62" s="38">
        <v>1806158</v>
      </c>
      <c r="NZ62" s="38">
        <v>34317000</v>
      </c>
      <c r="OA62" s="38"/>
      <c r="OB62" s="39"/>
      <c r="OC62" s="38">
        <v>36123158</v>
      </c>
      <c r="OD62" s="38">
        <v>34317000</v>
      </c>
      <c r="OE62" s="38"/>
      <c r="OF62" s="38">
        <v>1806158</v>
      </c>
      <c r="OG62" s="38">
        <v>5</v>
      </c>
      <c r="OH62" s="38"/>
      <c r="OI62" s="38"/>
      <c r="OJ62" s="88">
        <v>34317000</v>
      </c>
      <c r="OK62" s="30"/>
      <c r="OL62" s="39">
        <v>34317000</v>
      </c>
      <c r="OM62" s="88">
        <v>34317000</v>
      </c>
      <c r="ON62" s="38"/>
      <c r="OO62" s="38">
        <v>37124000</v>
      </c>
      <c r="OP62" s="38">
        <v>35267800</v>
      </c>
      <c r="OQ62" s="38">
        <v>1856200</v>
      </c>
      <c r="OR62" s="38">
        <v>35267800</v>
      </c>
      <c r="OS62" s="38"/>
      <c r="OT62" s="39"/>
      <c r="OU62" s="38">
        <v>37124000</v>
      </c>
      <c r="OV62" s="38">
        <v>35267800</v>
      </c>
      <c r="OW62" s="38"/>
      <c r="OX62" s="38">
        <v>1856200</v>
      </c>
      <c r="OY62" s="38">
        <v>5</v>
      </c>
      <c r="OZ62" s="38"/>
      <c r="PA62" s="38"/>
      <c r="PB62" s="88">
        <v>35267800</v>
      </c>
      <c r="PC62" s="30"/>
      <c r="PD62" s="39">
        <v>35267800</v>
      </c>
      <c r="PE62" s="88">
        <v>35267800</v>
      </c>
      <c r="PF62" s="38"/>
      <c r="PG62" s="38"/>
      <c r="PH62" s="38"/>
      <c r="PI62" s="38"/>
      <c r="PJ62" s="38"/>
      <c r="PK62" s="38"/>
      <c r="PL62" s="39"/>
      <c r="PM62" s="38"/>
      <c r="PN62" s="38"/>
      <c r="PO62" s="38"/>
      <c r="PP62" s="38"/>
      <c r="PQ62" s="38"/>
      <c r="PR62" s="38"/>
      <c r="PS62" s="38"/>
      <c r="PT62" s="88"/>
      <c r="PU62" s="30"/>
      <c r="PV62" s="39"/>
      <c r="PW62" s="88"/>
      <c r="PX62" s="38"/>
      <c r="PY62" s="38"/>
      <c r="PZ62" s="38"/>
      <c r="QA62" s="38"/>
      <c r="QB62" s="38"/>
      <c r="QC62" s="38"/>
      <c r="QD62" s="39"/>
      <c r="QE62" s="38"/>
      <c r="QF62" s="38"/>
      <c r="QG62" s="38"/>
      <c r="QH62" s="38"/>
      <c r="QI62" s="38"/>
      <c r="QJ62" s="38"/>
      <c r="QK62" s="38"/>
      <c r="QL62" s="88"/>
      <c r="QM62" s="30"/>
      <c r="QN62" s="39"/>
      <c r="QO62" s="88"/>
      <c r="QP62" s="38"/>
      <c r="QQ62" s="38">
        <v>61209790</v>
      </c>
      <c r="QR62" s="38">
        <v>58149300</v>
      </c>
      <c r="QS62" s="38">
        <v>3060490</v>
      </c>
      <c r="QT62" s="38">
        <v>58149300</v>
      </c>
      <c r="QU62" s="38"/>
      <c r="QV62" s="39"/>
      <c r="QW62" s="38">
        <v>61209790</v>
      </c>
      <c r="QX62" s="38">
        <v>58149300</v>
      </c>
      <c r="QY62" s="38"/>
      <c r="QZ62" s="38">
        <v>3060490</v>
      </c>
      <c r="RA62" s="38">
        <v>5</v>
      </c>
      <c r="RB62" s="38"/>
      <c r="RC62" s="38"/>
      <c r="RD62" s="88">
        <v>58149300</v>
      </c>
      <c r="RE62" s="30"/>
      <c r="RF62" s="39">
        <v>58149300</v>
      </c>
      <c r="RG62" s="88">
        <v>58149300</v>
      </c>
      <c r="RH62" s="38"/>
      <c r="RI62" s="38"/>
      <c r="RJ62" s="38"/>
      <c r="RK62" s="38"/>
      <c r="RL62" s="38"/>
      <c r="RM62" s="38"/>
      <c r="RN62" s="39"/>
      <c r="RO62" s="38"/>
      <c r="RP62" s="38"/>
      <c r="RQ62" s="38"/>
      <c r="RR62" s="38"/>
      <c r="RS62" s="38"/>
      <c r="RT62" s="38"/>
      <c r="RU62" s="38"/>
      <c r="RV62" s="88"/>
      <c r="RW62" s="30"/>
      <c r="RX62" s="39">
        <v>0</v>
      </c>
      <c r="RY62" s="88"/>
      <c r="RZ62" s="38"/>
      <c r="SA62" s="38"/>
      <c r="SB62" s="38"/>
      <c r="SC62" s="38"/>
      <c r="SD62" s="38"/>
      <c r="SE62" s="38"/>
      <c r="SF62" s="39"/>
      <c r="SG62" s="38"/>
      <c r="SH62" s="38"/>
      <c r="SI62" s="38"/>
      <c r="SJ62" s="38"/>
      <c r="SK62" s="38"/>
      <c r="SL62" s="38"/>
      <c r="SM62" s="38"/>
      <c r="SN62" s="88"/>
      <c r="SO62" s="30"/>
      <c r="SP62" s="39">
        <v>0</v>
      </c>
      <c r="SQ62" s="88"/>
      <c r="SR62" s="38"/>
      <c r="SS62" s="38"/>
      <c r="ST62" s="38"/>
      <c r="SU62" s="38"/>
      <c r="SV62" s="38"/>
      <c r="SW62" s="38"/>
      <c r="SX62" s="39"/>
      <c r="SY62" s="38"/>
      <c r="SZ62" s="38"/>
      <c r="TA62" s="38"/>
      <c r="TB62" s="38"/>
      <c r="TC62" s="38"/>
      <c r="TD62" s="38"/>
      <c r="TE62" s="38"/>
      <c r="TF62" s="88"/>
      <c r="TG62" s="30"/>
      <c r="TH62" s="39"/>
      <c r="TI62" s="88"/>
      <c r="TJ62" s="38"/>
      <c r="TK62" s="38"/>
      <c r="TL62" s="38"/>
      <c r="TM62" s="38"/>
      <c r="TN62" s="38"/>
      <c r="TO62" s="38"/>
      <c r="TP62" s="39"/>
      <c r="TQ62" s="38"/>
      <c r="TR62" s="38"/>
      <c r="TS62" s="38"/>
      <c r="TT62" s="38"/>
      <c r="TU62" s="38"/>
      <c r="TV62" s="38"/>
      <c r="TW62" s="38"/>
      <c r="TX62" s="88"/>
      <c r="TY62" s="30"/>
      <c r="TZ62" s="39"/>
      <c r="UA62" s="88"/>
      <c r="UB62" s="38"/>
      <c r="UC62" s="38"/>
      <c r="UD62" s="38"/>
      <c r="UE62" s="38"/>
      <c r="UF62" s="38"/>
      <c r="UG62" s="38"/>
      <c r="UH62" s="39"/>
      <c r="UI62" s="38"/>
      <c r="UJ62" s="38"/>
      <c r="UK62" s="38"/>
      <c r="UL62" s="38"/>
      <c r="UM62" s="38"/>
      <c r="UN62" s="38"/>
      <c r="UO62" s="38"/>
      <c r="UP62" s="88"/>
      <c r="UQ62" s="30"/>
      <c r="UR62" s="39"/>
      <c r="US62" s="88"/>
      <c r="UT62" s="38"/>
      <c r="UU62" s="38">
        <v>253295300</v>
      </c>
      <c r="UV62" s="38">
        <v>240630500</v>
      </c>
      <c r="UW62" s="38">
        <v>12664800</v>
      </c>
      <c r="UX62" s="38">
        <v>240630500</v>
      </c>
      <c r="UY62" s="38"/>
      <c r="UZ62" s="39"/>
      <c r="VA62" s="38">
        <v>253295300</v>
      </c>
      <c r="VB62" s="38">
        <v>240630500</v>
      </c>
      <c r="VC62" s="38"/>
      <c r="VD62" s="38">
        <v>12664800</v>
      </c>
      <c r="VE62" s="38">
        <v>5.0000099999999996</v>
      </c>
      <c r="VF62" s="38"/>
      <c r="VG62" s="38"/>
      <c r="VH62" s="88">
        <v>240630500</v>
      </c>
      <c r="VI62" s="30"/>
      <c r="VJ62" s="39">
        <v>240630500</v>
      </c>
      <c r="VK62" s="88">
        <v>240630500</v>
      </c>
      <c r="VL62" s="38"/>
      <c r="VM62" s="38"/>
      <c r="VN62" s="38"/>
      <c r="VO62" s="38"/>
      <c r="VP62" s="38"/>
      <c r="VQ62" s="38"/>
      <c r="VR62" s="39"/>
      <c r="VS62" s="38"/>
      <c r="VT62" s="38"/>
      <c r="VU62" s="38"/>
      <c r="VV62" s="38"/>
      <c r="VW62" s="38"/>
      <c r="VX62" s="38"/>
      <c r="VY62" s="38"/>
      <c r="VZ62" s="88"/>
      <c r="WA62" s="30"/>
      <c r="WB62" s="39"/>
      <c r="WC62" s="88"/>
      <c r="WD62" s="38"/>
      <c r="WE62" s="38">
        <v>15789500</v>
      </c>
      <c r="WF62" s="38">
        <v>15000000</v>
      </c>
      <c r="WG62" s="38">
        <v>789500</v>
      </c>
      <c r="WH62" s="38">
        <v>15000000</v>
      </c>
      <c r="WI62" s="38"/>
      <c r="WJ62" s="39"/>
      <c r="WK62" s="38">
        <v>15789500</v>
      </c>
      <c r="WL62" s="38">
        <v>15000000</v>
      </c>
      <c r="WM62" s="38"/>
      <c r="WN62" s="38">
        <v>789500</v>
      </c>
      <c r="WO62" s="38">
        <v>5.0001600000000002</v>
      </c>
      <c r="WP62" s="38"/>
      <c r="WQ62" s="38"/>
      <c r="WR62" s="88">
        <v>15000000</v>
      </c>
      <c r="WS62" s="30"/>
      <c r="WT62" s="39">
        <v>15000000</v>
      </c>
      <c r="WU62" s="88">
        <v>15000000</v>
      </c>
      <c r="WV62" s="38"/>
      <c r="WW62" s="38">
        <v>113684300</v>
      </c>
      <c r="WX62" s="38">
        <v>108000000</v>
      </c>
      <c r="WY62" s="38">
        <v>5684300</v>
      </c>
      <c r="WZ62" s="38">
        <v>108000000</v>
      </c>
      <c r="XA62" s="38"/>
      <c r="XB62" s="39"/>
      <c r="XC62" s="38">
        <v>113684300</v>
      </c>
      <c r="XD62" s="38">
        <v>108000000</v>
      </c>
      <c r="XE62" s="38"/>
      <c r="XF62" s="38">
        <v>5684300</v>
      </c>
      <c r="XG62" s="38">
        <v>5.00007</v>
      </c>
      <c r="XH62" s="38"/>
      <c r="XI62" s="38"/>
      <c r="XJ62" s="88">
        <v>108000000</v>
      </c>
      <c r="XK62" s="30"/>
      <c r="XL62" s="39">
        <v>108000000</v>
      </c>
      <c r="XM62" s="88">
        <v>108000000</v>
      </c>
      <c r="XN62" s="38"/>
      <c r="XO62" s="38">
        <v>58989500</v>
      </c>
      <c r="XP62" s="38">
        <v>56040000</v>
      </c>
      <c r="XQ62" s="38">
        <v>2949500</v>
      </c>
      <c r="XR62" s="38">
        <v>56040000</v>
      </c>
      <c r="XS62" s="38"/>
      <c r="XT62" s="39"/>
      <c r="XU62" s="38">
        <v>58989500</v>
      </c>
      <c r="XV62" s="38">
        <v>56040000</v>
      </c>
      <c r="XW62" s="38"/>
      <c r="XX62" s="38">
        <v>2949500</v>
      </c>
      <c r="XY62" s="38">
        <v>5.0000400000000003</v>
      </c>
      <c r="XZ62" s="38"/>
      <c r="YA62" s="38"/>
      <c r="YB62" s="88">
        <v>56040000</v>
      </c>
      <c r="YC62" s="30"/>
      <c r="YD62" s="39">
        <v>56040000</v>
      </c>
      <c r="YE62" s="88">
        <v>56040000</v>
      </c>
      <c r="YF62" s="38"/>
      <c r="YG62" s="38"/>
      <c r="YH62" s="38"/>
      <c r="YI62" s="38"/>
      <c r="YJ62" s="38"/>
      <c r="YK62" s="38"/>
      <c r="YL62" s="39"/>
      <c r="YM62" s="38"/>
      <c r="YN62" s="38"/>
      <c r="YO62" s="38"/>
      <c r="YP62" s="38"/>
      <c r="YQ62" s="38"/>
      <c r="YR62" s="38"/>
      <c r="YS62" s="38"/>
      <c r="YT62" s="88"/>
      <c r="YU62" s="30"/>
      <c r="YV62" s="39"/>
      <c r="YW62" s="88"/>
      <c r="YX62" s="38"/>
      <c r="YY62" s="38">
        <v>151993500</v>
      </c>
      <c r="YZ62" s="38">
        <v>125255000</v>
      </c>
      <c r="ZA62" s="38">
        <v>26738500</v>
      </c>
      <c r="ZB62" s="38">
        <v>125255000</v>
      </c>
      <c r="ZC62" s="38"/>
      <c r="ZD62" s="39"/>
      <c r="ZE62" s="38">
        <v>151993500</v>
      </c>
      <c r="ZF62" s="38">
        <v>125255000</v>
      </c>
      <c r="ZG62" s="38"/>
      <c r="ZH62" s="38">
        <v>26738500</v>
      </c>
      <c r="ZI62" s="38">
        <v>17.59187</v>
      </c>
      <c r="ZJ62" s="38"/>
      <c r="ZK62" s="38"/>
      <c r="ZL62" s="88">
        <v>125255000</v>
      </c>
      <c r="ZM62" s="30"/>
      <c r="ZN62" s="39">
        <v>125255000</v>
      </c>
      <c r="ZO62" s="88">
        <v>125255000</v>
      </c>
      <c r="ZP62" s="38"/>
      <c r="ZQ62" s="38">
        <v>48373600</v>
      </c>
      <c r="ZR62" s="38">
        <v>40517200</v>
      </c>
      <c r="ZS62" s="38">
        <v>7856400</v>
      </c>
      <c r="ZT62" s="38">
        <v>40517200</v>
      </c>
      <c r="ZU62" s="38"/>
      <c r="ZV62" s="39"/>
      <c r="ZW62" s="38">
        <v>48373600</v>
      </c>
      <c r="ZX62" s="38">
        <v>40517200</v>
      </c>
      <c r="ZY62" s="38"/>
      <c r="ZZ62" s="38">
        <v>7856400</v>
      </c>
      <c r="AAA62" s="38">
        <v>16.24109</v>
      </c>
      <c r="AAB62" s="38"/>
      <c r="AAC62" s="38"/>
      <c r="AAD62" s="88">
        <v>40517200</v>
      </c>
      <c r="AAE62" s="30"/>
      <c r="AAF62" s="39">
        <v>40517200</v>
      </c>
      <c r="AAG62" s="88">
        <v>40517200</v>
      </c>
      <c r="AAH62" s="38"/>
      <c r="AAI62" s="38"/>
      <c r="AAJ62" s="38"/>
      <c r="AAK62" s="38"/>
      <c r="AAL62" s="38"/>
      <c r="AAM62" s="38"/>
      <c r="AAN62" s="39"/>
      <c r="AAO62" s="38"/>
      <c r="AAP62" s="38"/>
      <c r="AAQ62" s="38"/>
      <c r="AAR62" s="38"/>
      <c r="AAS62" s="38"/>
      <c r="AAT62" s="38"/>
      <c r="AAU62" s="38"/>
      <c r="AAV62" s="88"/>
      <c r="AAW62" s="30"/>
      <c r="AAX62" s="39"/>
      <c r="AAY62" s="88"/>
      <c r="AAZ62" s="38"/>
      <c r="ABA62" s="38">
        <v>68908100</v>
      </c>
      <c r="ABB62" s="38">
        <v>37483000</v>
      </c>
      <c r="ABC62" s="38">
        <v>31425100</v>
      </c>
      <c r="ABD62" s="38">
        <v>37483000</v>
      </c>
      <c r="ABE62" s="38"/>
      <c r="ABF62" s="39"/>
      <c r="ABG62" s="38">
        <v>68908100</v>
      </c>
      <c r="ABH62" s="38">
        <v>37483000</v>
      </c>
      <c r="ABI62" s="38"/>
      <c r="ABJ62" s="38">
        <v>31425100</v>
      </c>
      <c r="ABK62" s="38">
        <v>45.60436</v>
      </c>
      <c r="ABL62" s="38"/>
      <c r="ABM62" s="38"/>
      <c r="ABN62" s="88">
        <v>37483000</v>
      </c>
      <c r="ABO62" s="30"/>
      <c r="ABP62" s="39">
        <v>37483000</v>
      </c>
      <c r="ABQ62" s="88">
        <v>37483000</v>
      </c>
      <c r="ABR62" s="38"/>
      <c r="ABS62" s="38"/>
      <c r="ABT62" s="38"/>
      <c r="ABU62" s="38"/>
      <c r="ABV62" s="38"/>
      <c r="ABW62" s="38"/>
      <c r="ABX62" s="39"/>
      <c r="ABY62" s="38"/>
      <c r="ABZ62" s="38"/>
      <c r="ACA62" s="38"/>
      <c r="ACB62" s="38"/>
      <c r="ACC62" s="38"/>
      <c r="ACD62" s="38"/>
      <c r="ACE62" s="38"/>
      <c r="ACF62" s="88"/>
      <c r="ACG62" s="30"/>
      <c r="ACH62" s="39"/>
      <c r="ACI62" s="88"/>
      <c r="ACJ62" s="38"/>
      <c r="ACK62" s="38"/>
      <c r="ACL62" s="38"/>
      <c r="ACM62" s="38"/>
      <c r="ACN62" s="38"/>
      <c r="ACO62" s="38"/>
      <c r="ACP62" s="39"/>
      <c r="ACQ62" s="38"/>
      <c r="ACR62" s="38"/>
      <c r="ACS62" s="38"/>
      <c r="ACT62" s="38"/>
      <c r="ACU62" s="38"/>
      <c r="ACV62" s="38"/>
      <c r="ACW62" s="38"/>
      <c r="ACX62" s="88"/>
      <c r="ACY62" s="30"/>
      <c r="ACZ62" s="39"/>
      <c r="ADA62" s="88"/>
      <c r="ADB62" s="38"/>
      <c r="ADC62" s="38"/>
      <c r="ADD62" s="38"/>
      <c r="ADE62" s="38"/>
      <c r="ADF62" s="38"/>
      <c r="ADG62" s="38"/>
      <c r="ADH62" s="39"/>
      <c r="ADI62" s="38"/>
      <c r="ADJ62" s="38"/>
      <c r="ADK62" s="38"/>
      <c r="ADL62" s="38"/>
      <c r="ADM62" s="38"/>
      <c r="ADN62" s="38"/>
      <c r="ADO62" s="38"/>
      <c r="ADP62" s="88"/>
      <c r="ADQ62" s="30"/>
      <c r="ADR62" s="39"/>
      <c r="ADS62" s="88"/>
      <c r="ADT62" s="38"/>
      <c r="ADU62" s="38"/>
      <c r="ADV62" s="38"/>
      <c r="ADW62" s="38"/>
      <c r="ADX62" s="38"/>
      <c r="ADY62" s="38"/>
      <c r="ADZ62" s="39"/>
      <c r="AEA62" s="38"/>
      <c r="AEB62" s="38"/>
      <c r="AEC62" s="38"/>
      <c r="AED62" s="38"/>
      <c r="AEE62" s="38"/>
      <c r="AEF62" s="38"/>
      <c r="AEG62" s="38"/>
      <c r="AEH62" s="88"/>
      <c r="AEI62" s="30"/>
      <c r="AEJ62" s="39"/>
      <c r="AEK62" s="88"/>
      <c r="AEL62" s="38"/>
      <c r="AEM62" s="38"/>
      <c r="AEN62" s="38"/>
      <c r="AEO62" s="38"/>
      <c r="AEP62" s="38"/>
      <c r="AEQ62" s="38"/>
      <c r="AER62" s="39"/>
      <c r="AES62" s="38"/>
      <c r="AET62" s="38"/>
      <c r="AEU62" s="38"/>
      <c r="AEV62" s="38"/>
      <c r="AEW62" s="38"/>
      <c r="AEX62" s="38"/>
      <c r="AEY62" s="38"/>
      <c r="AEZ62" s="88"/>
      <c r="AFA62" s="30"/>
      <c r="AFB62" s="39"/>
      <c r="AFC62" s="88"/>
      <c r="AFD62" s="38"/>
      <c r="AFE62" s="38"/>
      <c r="AFF62" s="38"/>
      <c r="AFG62" s="38"/>
      <c r="AFH62" s="38"/>
      <c r="AFI62" s="38"/>
      <c r="AFJ62" s="39"/>
      <c r="AFK62" s="38"/>
      <c r="AFL62" s="38"/>
      <c r="AFM62" s="38"/>
      <c r="AFN62" s="38"/>
      <c r="AFO62" s="38"/>
      <c r="AFP62" s="38"/>
      <c r="AFQ62" s="38"/>
      <c r="AFR62" s="88"/>
      <c r="AFS62" s="30"/>
      <c r="AFT62" s="39"/>
      <c r="AFU62" s="88"/>
      <c r="AFV62" s="38"/>
      <c r="AFW62" s="38"/>
      <c r="AFX62" s="38"/>
      <c r="AFY62" s="38"/>
      <c r="AFZ62" s="38"/>
      <c r="AGA62" s="38"/>
      <c r="AGB62" s="39"/>
      <c r="AGC62" s="38"/>
      <c r="AGD62" s="38"/>
      <c r="AGE62" s="38"/>
      <c r="AGF62" s="38"/>
      <c r="AGG62" s="38"/>
      <c r="AGH62" s="38"/>
      <c r="AGI62" s="38"/>
      <c r="AGJ62" s="88"/>
      <c r="AGK62" s="30"/>
      <c r="AGL62" s="39"/>
      <c r="AGM62" s="88"/>
      <c r="AGN62" s="38"/>
      <c r="AGO62" s="38"/>
      <c r="AGP62" s="38"/>
      <c r="AGQ62" s="38"/>
      <c r="AGR62" s="38"/>
      <c r="AGS62" s="38"/>
      <c r="AGT62" s="39"/>
      <c r="AGU62" s="38"/>
      <c r="AGV62" s="38"/>
      <c r="AGW62" s="38"/>
      <c r="AGX62" s="38"/>
      <c r="AGY62" s="38"/>
      <c r="AGZ62" s="38"/>
      <c r="AHA62" s="38"/>
      <c r="AHB62" s="88"/>
      <c r="AHC62" s="30"/>
      <c r="AHD62" s="39"/>
      <c r="AHE62" s="88"/>
      <c r="AHF62" s="38"/>
      <c r="AHG62" s="38"/>
      <c r="AHH62" s="38"/>
      <c r="AHI62" s="38"/>
      <c r="AHJ62" s="38"/>
      <c r="AHK62" s="38"/>
      <c r="AHL62" s="39"/>
      <c r="AHM62" s="38"/>
      <c r="AHN62" s="38"/>
      <c r="AHO62" s="38"/>
      <c r="AHP62" s="38"/>
      <c r="AHQ62" s="38"/>
      <c r="AHR62" s="38"/>
      <c r="AHS62" s="38"/>
      <c r="AHT62" s="88"/>
      <c r="AHU62" s="30"/>
      <c r="AHV62" s="39"/>
      <c r="AHW62" s="88"/>
      <c r="AHX62" s="38"/>
      <c r="AHY62" s="38"/>
      <c r="AHZ62" s="38"/>
      <c r="AIA62" s="38"/>
      <c r="AIB62" s="38"/>
      <c r="AIC62" s="38"/>
      <c r="AID62" s="39"/>
      <c r="AIE62" s="38"/>
      <c r="AIF62" s="38"/>
      <c r="AIG62" s="38"/>
      <c r="AIH62" s="38"/>
      <c r="AII62" s="38"/>
      <c r="AIJ62" s="38"/>
      <c r="AIK62" s="38"/>
      <c r="AIL62" s="88"/>
      <c r="AIM62" s="30"/>
      <c r="AIN62" s="39"/>
      <c r="AIO62" s="88"/>
      <c r="AIP62" s="38"/>
      <c r="AIQ62" s="38"/>
      <c r="AIR62" s="38"/>
      <c r="AIS62" s="38"/>
      <c r="AIT62" s="38"/>
      <c r="AIU62" s="38"/>
      <c r="AIV62" s="39"/>
      <c r="AIW62" s="38"/>
      <c r="AIX62" s="38"/>
      <c r="AIY62" s="38"/>
      <c r="AIZ62" s="38"/>
      <c r="AJA62" s="38"/>
      <c r="AJB62" s="38"/>
      <c r="AJC62" s="38"/>
      <c r="AJD62" s="88"/>
      <c r="AJE62" s="30"/>
      <c r="AJF62" s="39"/>
      <c r="AJG62" s="88"/>
      <c r="AJH62" s="38"/>
      <c r="AJI62" s="38">
        <v>131945700</v>
      </c>
      <c r="AJJ62" s="38">
        <v>123472000</v>
      </c>
      <c r="AJK62" s="38">
        <v>8473700</v>
      </c>
      <c r="AJL62" s="38">
        <v>123472000</v>
      </c>
      <c r="AJM62" s="38"/>
      <c r="AJN62" s="39"/>
      <c r="AJO62" s="38">
        <v>131945700</v>
      </c>
      <c r="AJP62" s="38">
        <v>123472000</v>
      </c>
      <c r="AJQ62" s="38"/>
      <c r="AJR62" s="38">
        <v>8473700</v>
      </c>
      <c r="AJS62" s="38">
        <v>6.42211</v>
      </c>
      <c r="AJT62" s="38"/>
      <c r="AJU62" s="38"/>
      <c r="AJV62" s="88">
        <v>123472000</v>
      </c>
      <c r="AJW62" s="30"/>
      <c r="AJX62" s="39">
        <v>123472000</v>
      </c>
      <c r="AJY62" s="88">
        <v>123472000</v>
      </c>
      <c r="AJZ62" s="38"/>
      <c r="AKA62" s="38">
        <v>60000000</v>
      </c>
      <c r="AKB62" s="38">
        <v>57000000</v>
      </c>
      <c r="AKC62" s="38">
        <v>3000000</v>
      </c>
      <c r="AKD62" s="38">
        <v>57000000</v>
      </c>
      <c r="AKE62" s="38"/>
      <c r="AKF62" s="39"/>
      <c r="AKG62" s="38">
        <v>60000000</v>
      </c>
      <c r="AKH62" s="38">
        <v>57000000</v>
      </c>
      <c r="AKI62" s="38"/>
      <c r="AKJ62" s="38">
        <v>3000000</v>
      </c>
      <c r="AKK62" s="38">
        <v>5</v>
      </c>
      <c r="AKL62" s="38"/>
      <c r="AKM62" s="38"/>
      <c r="AKN62" s="88">
        <v>57000000</v>
      </c>
      <c r="AKO62" s="30"/>
      <c r="AKP62" s="39">
        <v>57000000</v>
      </c>
      <c r="AKQ62" s="88">
        <v>57000000</v>
      </c>
      <c r="AKR62" s="38"/>
      <c r="AKS62" s="38"/>
      <c r="AKT62" s="38"/>
      <c r="AKU62" s="38"/>
      <c r="AKV62" s="38"/>
      <c r="AKW62" s="38"/>
      <c r="AKX62" s="39"/>
      <c r="AKY62" s="38"/>
      <c r="AKZ62" s="38"/>
      <c r="ALA62" s="38"/>
      <c r="ALB62" s="38"/>
      <c r="ALC62" s="38"/>
      <c r="ALD62" s="38"/>
      <c r="ALE62" s="38"/>
      <c r="ALF62" s="88"/>
      <c r="ALG62" s="30"/>
      <c r="ALH62" s="39"/>
      <c r="ALI62" s="88"/>
      <c r="ALJ62" s="38"/>
      <c r="ALK62" s="38"/>
      <c r="ALL62" s="38"/>
      <c r="ALM62" s="38"/>
      <c r="ALN62" s="38"/>
      <c r="ALO62" s="38"/>
      <c r="ALP62" s="39"/>
      <c r="ALQ62" s="38"/>
      <c r="ALR62" s="38"/>
      <c r="ALS62" s="38"/>
      <c r="ALT62" s="38"/>
      <c r="ALU62" s="38"/>
      <c r="ALV62" s="38"/>
      <c r="ALW62" s="38"/>
      <c r="ALX62" s="88"/>
      <c r="ALY62" s="30"/>
      <c r="ALZ62" s="39"/>
      <c r="AMA62" s="88"/>
      <c r="AMB62" s="38"/>
      <c r="AMC62" s="38">
        <v>1596932</v>
      </c>
      <c r="AMD62" s="38">
        <v>1508700</v>
      </c>
      <c r="AME62" s="38">
        <v>88232</v>
      </c>
      <c r="AMF62" s="38">
        <v>1508700</v>
      </c>
      <c r="AMG62" s="38"/>
      <c r="AMH62" s="39"/>
      <c r="AMI62" s="38">
        <v>1596932</v>
      </c>
      <c r="AMJ62" s="38">
        <v>1508700</v>
      </c>
      <c r="AMK62" s="38"/>
      <c r="AML62" s="38">
        <v>88232</v>
      </c>
      <c r="AMM62" s="38">
        <v>5.5250899999999996</v>
      </c>
      <c r="AMN62" s="38"/>
      <c r="AMO62" s="38"/>
      <c r="AMP62" s="88">
        <v>1508700</v>
      </c>
      <c r="AMQ62" s="30"/>
      <c r="AMR62" s="39">
        <v>1508700</v>
      </c>
      <c r="AMS62" s="88">
        <v>1508700</v>
      </c>
      <c r="AMT62" s="38"/>
      <c r="AMU62" s="38"/>
      <c r="AMV62" s="38"/>
      <c r="AMW62" s="38"/>
      <c r="AMX62" s="38"/>
      <c r="AMY62" s="38"/>
      <c r="AMZ62" s="39"/>
      <c r="ANA62" s="38"/>
      <c r="ANB62" s="38"/>
      <c r="ANC62" s="38"/>
      <c r="AND62" s="38"/>
      <c r="ANE62" s="38"/>
      <c r="ANF62" s="38"/>
      <c r="ANG62" s="38"/>
      <c r="ANH62" s="88"/>
      <c r="ANI62" s="30"/>
      <c r="ANJ62" s="39"/>
      <c r="ANK62" s="88"/>
    </row>
    <row r="63" spans="1:1051" x14ac:dyDescent="0.25">
      <c r="A63" s="15" t="s">
        <v>123</v>
      </c>
      <c r="B63" s="9">
        <v>49</v>
      </c>
      <c r="C63" s="17" t="s">
        <v>125</v>
      </c>
      <c r="F63" s="39"/>
      <c r="G63" s="88"/>
      <c r="H63" s="38"/>
      <c r="I63" s="38">
        <v>68726173.269999996</v>
      </c>
      <c r="J63" s="38">
        <v>47166300</v>
      </c>
      <c r="K63" s="38">
        <v>21559873.27</v>
      </c>
      <c r="L63" s="38">
        <v>47166300</v>
      </c>
      <c r="M63" s="38"/>
      <c r="N63" s="39"/>
      <c r="O63" s="38">
        <v>68726173.269999996</v>
      </c>
      <c r="P63" s="38">
        <v>47166300</v>
      </c>
      <c r="Q63" s="38"/>
      <c r="R63" s="38">
        <v>21559873.27</v>
      </c>
      <c r="S63" s="38">
        <v>31.37069</v>
      </c>
      <c r="T63" s="38"/>
      <c r="U63" s="38"/>
      <c r="V63" s="88">
        <v>47166300</v>
      </c>
      <c r="W63" s="30"/>
      <c r="X63" s="39">
        <v>47166300</v>
      </c>
      <c r="Y63" s="88">
        <v>47166300</v>
      </c>
      <c r="Z63" s="38"/>
      <c r="AA63" s="38">
        <v>657726441.10000002</v>
      </c>
      <c r="AB63" s="38">
        <v>486937500</v>
      </c>
      <c r="AC63" s="38">
        <v>170788941.09999999</v>
      </c>
      <c r="AD63" s="38">
        <v>486937500</v>
      </c>
      <c r="AE63" s="38"/>
      <c r="AF63" s="39"/>
      <c r="AG63" s="38">
        <v>657726441.10000002</v>
      </c>
      <c r="AH63" s="38">
        <v>486937500</v>
      </c>
      <c r="AI63" s="38"/>
      <c r="AJ63" s="38">
        <v>170788941.09999999</v>
      </c>
      <c r="AK63" s="38">
        <v>25.966560000000001</v>
      </c>
      <c r="AL63" s="38"/>
      <c r="AM63" s="38"/>
      <c r="AN63" s="88">
        <v>486937500</v>
      </c>
      <c r="AO63" s="30"/>
      <c r="AP63" s="39">
        <v>486937500</v>
      </c>
      <c r="AQ63" s="88">
        <v>486937500</v>
      </c>
      <c r="AR63" s="38"/>
      <c r="AS63" s="38">
        <v>514008000</v>
      </c>
      <c r="AT63" s="38">
        <v>340492700</v>
      </c>
      <c r="AU63" s="38">
        <v>173515300</v>
      </c>
      <c r="AV63" s="38">
        <v>340492700</v>
      </c>
      <c r="AW63" s="38"/>
      <c r="AX63" s="39"/>
      <c r="AY63" s="38">
        <v>493054197.81</v>
      </c>
      <c r="AZ63" s="38">
        <v>340492700</v>
      </c>
      <c r="BA63" s="38"/>
      <c r="BB63" s="38">
        <v>152561497.81</v>
      </c>
      <c r="BC63" s="38">
        <v>30.942139999999998</v>
      </c>
      <c r="BD63" s="38"/>
      <c r="BE63" s="38"/>
      <c r="BF63" s="88">
        <v>340492700</v>
      </c>
      <c r="BG63" s="30"/>
      <c r="BH63" s="39">
        <v>340492700</v>
      </c>
      <c r="BI63" s="88">
        <v>340492700</v>
      </c>
      <c r="BJ63" s="38"/>
      <c r="BK63" s="38">
        <v>969858800</v>
      </c>
      <c r="BL63" s="38">
        <v>715790100</v>
      </c>
      <c r="BM63" s="38">
        <v>254068700</v>
      </c>
      <c r="BN63" s="38">
        <v>715790100</v>
      </c>
      <c r="BO63" s="38"/>
      <c r="BP63" s="39"/>
      <c r="BQ63" s="38">
        <v>969858800</v>
      </c>
      <c r="BR63" s="38">
        <v>715790100</v>
      </c>
      <c r="BS63" s="38"/>
      <c r="BT63" s="38">
        <v>254068700</v>
      </c>
      <c r="BU63" s="38">
        <v>26.196459999999998</v>
      </c>
      <c r="BV63" s="38"/>
      <c r="BW63" s="38"/>
      <c r="BX63" s="88">
        <v>715790100</v>
      </c>
      <c r="BY63" s="30"/>
      <c r="BZ63" s="39">
        <v>715790100</v>
      </c>
      <c r="CA63" s="88">
        <v>715790100</v>
      </c>
      <c r="CB63" s="38"/>
      <c r="CC63" s="38">
        <v>1687500</v>
      </c>
      <c r="CD63" s="38">
        <v>1237500</v>
      </c>
      <c r="CE63" s="38">
        <v>450000</v>
      </c>
      <c r="CF63" s="38">
        <v>1203771.8600000001</v>
      </c>
      <c r="CG63" s="38"/>
      <c r="CH63" s="39"/>
      <c r="CI63" s="38">
        <v>1641507.11</v>
      </c>
      <c r="CJ63" s="38">
        <v>1203771.8600000001</v>
      </c>
      <c r="CK63" s="38"/>
      <c r="CL63" s="38">
        <v>437735.25</v>
      </c>
      <c r="CM63" s="38">
        <v>26.66667</v>
      </c>
      <c r="CN63" s="38"/>
      <c r="CO63" s="38"/>
      <c r="CP63" s="88">
        <v>1203771.8600000001</v>
      </c>
      <c r="CQ63" s="30"/>
      <c r="CR63" s="39">
        <v>1237500</v>
      </c>
      <c r="CS63" s="88">
        <v>1237500</v>
      </c>
      <c r="CT63" s="38"/>
      <c r="CU63" s="38">
        <v>35041132.670000002</v>
      </c>
      <c r="CV63" s="38">
        <v>27170900</v>
      </c>
      <c r="CW63" s="38">
        <v>7870232.6699999999</v>
      </c>
      <c r="CX63" s="38">
        <v>22277508.84</v>
      </c>
      <c r="CY63" s="38">
        <v>558440.88</v>
      </c>
      <c r="CZ63" s="39"/>
      <c r="DA63" s="38">
        <v>28900188.239999998</v>
      </c>
      <c r="DB63" s="38">
        <v>22277508.84</v>
      </c>
      <c r="DC63" s="38"/>
      <c r="DD63" s="38">
        <v>6622679.4000000004</v>
      </c>
      <c r="DE63" s="38">
        <v>22.915700000000001</v>
      </c>
      <c r="DF63" s="38">
        <v>558440.88</v>
      </c>
      <c r="DG63" s="38"/>
      <c r="DH63" s="88">
        <v>22277508.84</v>
      </c>
      <c r="DI63" s="30"/>
      <c r="DJ63" s="39">
        <v>27170900</v>
      </c>
      <c r="DK63" s="88">
        <v>27170900</v>
      </c>
      <c r="DL63" s="38"/>
      <c r="DM63" s="38">
        <v>88616100</v>
      </c>
      <c r="DN63" s="38">
        <v>68500100</v>
      </c>
      <c r="DO63" s="38">
        <v>20116000</v>
      </c>
      <c r="DP63" s="38">
        <v>68500100</v>
      </c>
      <c r="DQ63" s="38"/>
      <c r="DR63" s="39"/>
      <c r="DS63" s="38">
        <v>88616100</v>
      </c>
      <c r="DT63" s="38">
        <v>68500100</v>
      </c>
      <c r="DU63" s="38"/>
      <c r="DV63" s="38">
        <v>20116000</v>
      </c>
      <c r="DW63" s="38">
        <v>22.70016</v>
      </c>
      <c r="DX63" s="38"/>
      <c r="DY63" s="38"/>
      <c r="DZ63" s="88">
        <v>68500100</v>
      </c>
      <c r="EA63" s="30"/>
      <c r="EB63" s="39">
        <v>68500100</v>
      </c>
      <c r="EC63" s="88">
        <v>68500100</v>
      </c>
      <c r="ED63" s="38"/>
      <c r="EE63" s="38">
        <v>27950350</v>
      </c>
      <c r="EF63" s="38">
        <v>19000000</v>
      </c>
      <c r="EG63" s="38">
        <v>8950350</v>
      </c>
      <c r="EH63" s="38">
        <v>19000000</v>
      </c>
      <c r="EI63" s="38"/>
      <c r="EJ63" s="39"/>
      <c r="EK63" s="38">
        <v>27950350</v>
      </c>
      <c r="EL63" s="38">
        <v>19000000</v>
      </c>
      <c r="EM63" s="38"/>
      <c r="EN63" s="38">
        <v>8950350</v>
      </c>
      <c r="EO63" s="38">
        <v>32.022320000000001</v>
      </c>
      <c r="EP63" s="38"/>
      <c r="EQ63" s="38"/>
      <c r="ER63" s="88">
        <v>19000000</v>
      </c>
      <c r="ES63" s="30"/>
      <c r="ET63" s="39">
        <v>19000000</v>
      </c>
      <c r="EU63" s="88">
        <v>19000000</v>
      </c>
      <c r="EV63" s="38"/>
      <c r="EW63" s="38">
        <v>43508600</v>
      </c>
      <c r="EX63" s="38">
        <v>29508600</v>
      </c>
      <c r="EY63" s="38">
        <v>14000000</v>
      </c>
      <c r="EZ63" s="38">
        <v>29508600</v>
      </c>
      <c r="FA63" s="38"/>
      <c r="FB63" s="39"/>
      <c r="FC63" s="38">
        <v>43508600</v>
      </c>
      <c r="FD63" s="38">
        <v>29508600</v>
      </c>
      <c r="FE63" s="38"/>
      <c r="FF63" s="38">
        <v>14000000</v>
      </c>
      <c r="FG63" s="38">
        <v>32.177549999999997</v>
      </c>
      <c r="FH63" s="38"/>
      <c r="FI63" s="38"/>
      <c r="FJ63" s="88">
        <v>29508600</v>
      </c>
      <c r="FK63" s="30"/>
      <c r="FL63" s="39">
        <v>29508600</v>
      </c>
      <c r="FM63" s="88">
        <v>29508600</v>
      </c>
      <c r="FN63" s="38"/>
      <c r="FO63" s="38"/>
      <c r="FP63" s="38"/>
      <c r="FQ63" s="38"/>
      <c r="FR63" s="38"/>
      <c r="FS63" s="38"/>
      <c r="FT63" s="39"/>
      <c r="FU63" s="38"/>
      <c r="FV63" s="38"/>
      <c r="FW63" s="38"/>
      <c r="FX63" s="38"/>
      <c r="FY63" s="38"/>
      <c r="FZ63" s="38"/>
      <c r="GA63" s="38"/>
      <c r="GB63" s="88"/>
      <c r="GC63" s="30"/>
      <c r="GD63" s="39"/>
      <c r="GE63" s="88"/>
      <c r="GF63" s="38"/>
      <c r="GG63" s="38"/>
      <c r="GH63" s="38"/>
      <c r="GI63" s="38"/>
      <c r="GJ63" s="38"/>
      <c r="GK63" s="38"/>
      <c r="GL63" s="39"/>
      <c r="GM63" s="38"/>
      <c r="GN63" s="38"/>
      <c r="GO63" s="38"/>
      <c r="GP63" s="38"/>
      <c r="GQ63" s="38"/>
      <c r="GR63" s="38"/>
      <c r="GS63" s="38"/>
      <c r="GT63" s="88"/>
      <c r="GU63" s="30"/>
      <c r="GV63" s="39"/>
      <c r="GW63" s="88"/>
      <c r="GX63" s="38"/>
      <c r="GY63" s="38">
        <v>118204800</v>
      </c>
      <c r="GZ63" s="38">
        <v>110454800</v>
      </c>
      <c r="HA63" s="38">
        <v>7750000</v>
      </c>
      <c r="HB63" s="38">
        <v>110454788.22</v>
      </c>
      <c r="HC63" s="38"/>
      <c r="HD63" s="39"/>
      <c r="HE63" s="38">
        <v>118204669.90000001</v>
      </c>
      <c r="HF63" s="38">
        <v>110454788.22</v>
      </c>
      <c r="HG63" s="38"/>
      <c r="HH63" s="38">
        <v>7749881.6799999997</v>
      </c>
      <c r="HI63" s="38">
        <v>6.5563200000000004</v>
      </c>
      <c r="HJ63" s="38"/>
      <c r="HK63" s="38"/>
      <c r="HL63" s="88">
        <v>110454788.22</v>
      </c>
      <c r="HM63" s="30"/>
      <c r="HN63" s="39">
        <v>110454800</v>
      </c>
      <c r="HO63" s="88">
        <v>110454800</v>
      </c>
      <c r="HP63" s="38"/>
      <c r="HQ63" s="38"/>
      <c r="HR63" s="38"/>
      <c r="HS63" s="38"/>
      <c r="HT63" s="38"/>
      <c r="HU63" s="38"/>
      <c r="HV63" s="39"/>
      <c r="HW63" s="38"/>
      <c r="HX63" s="38"/>
      <c r="HY63" s="38"/>
      <c r="HZ63" s="38"/>
      <c r="IA63" s="38"/>
      <c r="IB63" s="38"/>
      <c r="IC63" s="38"/>
      <c r="ID63" s="88"/>
      <c r="IE63" s="30"/>
      <c r="IF63" s="39"/>
      <c r="IG63" s="88"/>
      <c r="IH63" s="38"/>
      <c r="II63" s="38">
        <v>23090700</v>
      </c>
      <c r="IJ63" s="38">
        <v>21460700</v>
      </c>
      <c r="IK63" s="38">
        <v>1630000</v>
      </c>
      <c r="IL63" s="38">
        <v>21460700</v>
      </c>
      <c r="IM63" s="38"/>
      <c r="IN63" s="39"/>
      <c r="IO63" s="38">
        <v>23090700</v>
      </c>
      <c r="IP63" s="38">
        <v>21460700</v>
      </c>
      <c r="IQ63" s="38"/>
      <c r="IR63" s="38">
        <v>1630000</v>
      </c>
      <c r="IS63" s="38">
        <v>7.0591200000000001</v>
      </c>
      <c r="IT63" s="38"/>
      <c r="IU63" s="38"/>
      <c r="IV63" s="88">
        <v>21460700</v>
      </c>
      <c r="IW63" s="30"/>
      <c r="IX63" s="39">
        <v>21460700</v>
      </c>
      <c r="IY63" s="88">
        <v>21460700</v>
      </c>
      <c r="IZ63" s="38"/>
      <c r="JA63" s="38">
        <v>35595000</v>
      </c>
      <c r="JB63" s="38">
        <v>33635000</v>
      </c>
      <c r="JC63" s="38">
        <v>1960000</v>
      </c>
      <c r="JD63" s="38">
        <v>33635000</v>
      </c>
      <c r="JE63" s="38"/>
      <c r="JF63" s="39"/>
      <c r="JG63" s="38">
        <v>35595000</v>
      </c>
      <c r="JH63" s="38">
        <v>33635000</v>
      </c>
      <c r="JI63" s="38"/>
      <c r="JJ63" s="38">
        <v>1960000</v>
      </c>
      <c r="JK63" s="38">
        <v>5.5063899999999997</v>
      </c>
      <c r="JL63" s="38"/>
      <c r="JM63" s="38"/>
      <c r="JN63" s="88">
        <v>33635000</v>
      </c>
      <c r="JO63" s="30"/>
      <c r="JP63" s="39">
        <v>33635000</v>
      </c>
      <c r="JQ63" s="88">
        <v>33635000</v>
      </c>
      <c r="JR63" s="38"/>
      <c r="JS63" s="38">
        <v>99555600</v>
      </c>
      <c r="JT63" s="38">
        <v>92888600</v>
      </c>
      <c r="JU63" s="38">
        <v>6667000</v>
      </c>
      <c r="JV63" s="38">
        <v>92888600</v>
      </c>
      <c r="JW63" s="38"/>
      <c r="JX63" s="39"/>
      <c r="JY63" s="38">
        <v>99442752.930000007</v>
      </c>
      <c r="JZ63" s="38">
        <v>92783310.030000001</v>
      </c>
      <c r="KA63" s="38"/>
      <c r="KB63" s="38">
        <v>6659442.9000000004</v>
      </c>
      <c r="KC63" s="38">
        <v>6.6967600000000003</v>
      </c>
      <c r="KD63" s="38"/>
      <c r="KE63" s="38">
        <v>105289.97</v>
      </c>
      <c r="KF63" s="88">
        <v>92783310.030000001</v>
      </c>
      <c r="KG63" s="30"/>
      <c r="KH63" s="39">
        <v>92888600</v>
      </c>
      <c r="KI63" s="88">
        <v>92888600</v>
      </c>
      <c r="KJ63" s="38"/>
      <c r="KK63" s="38"/>
      <c r="KL63" s="38"/>
      <c r="KM63" s="38"/>
      <c r="KN63" s="38"/>
      <c r="KO63" s="38"/>
      <c r="KP63" s="39"/>
      <c r="KQ63" s="38"/>
      <c r="KR63" s="38"/>
      <c r="KS63" s="38"/>
      <c r="KT63" s="38"/>
      <c r="KU63" s="38"/>
      <c r="KV63" s="38"/>
      <c r="KW63" s="38"/>
      <c r="KX63" s="88"/>
      <c r="KY63" s="30"/>
      <c r="KZ63" s="39"/>
      <c r="LA63" s="88"/>
      <c r="LB63" s="38"/>
      <c r="LC63" s="38">
        <v>104498000</v>
      </c>
      <c r="LD63" s="38">
        <v>99273000</v>
      </c>
      <c r="LE63" s="38">
        <v>5225000</v>
      </c>
      <c r="LF63" s="38">
        <v>99273000</v>
      </c>
      <c r="LG63" s="38">
        <v>0</v>
      </c>
      <c r="LH63" s="39"/>
      <c r="LI63" s="38">
        <v>104449819.89</v>
      </c>
      <c r="LJ63" s="38">
        <v>99227239.230000004</v>
      </c>
      <c r="LK63" s="38"/>
      <c r="LL63" s="38">
        <v>5222580.66</v>
      </c>
      <c r="LM63" s="38">
        <v>5.0000900000000001</v>
      </c>
      <c r="LN63" s="38">
        <v>0</v>
      </c>
      <c r="LO63" s="38">
        <v>45760.77</v>
      </c>
      <c r="LP63" s="88">
        <v>99227239.230000004</v>
      </c>
      <c r="LQ63" s="30"/>
      <c r="LR63" s="39">
        <v>99273000</v>
      </c>
      <c r="LS63" s="88">
        <v>99273000</v>
      </c>
      <c r="LT63" s="38"/>
      <c r="LU63" s="38">
        <v>39656600</v>
      </c>
      <c r="LV63" s="38">
        <v>37673600</v>
      </c>
      <c r="LW63" s="38">
        <v>1983000</v>
      </c>
      <c r="LX63" s="38">
        <v>37673600</v>
      </c>
      <c r="LY63" s="38"/>
      <c r="LZ63" s="39"/>
      <c r="MA63" s="38">
        <v>39656600</v>
      </c>
      <c r="MB63" s="38">
        <v>37673600</v>
      </c>
      <c r="MC63" s="38"/>
      <c r="MD63" s="38">
        <v>1983000</v>
      </c>
      <c r="ME63" s="38">
        <v>5.0004299999999997</v>
      </c>
      <c r="MF63" s="38"/>
      <c r="MG63" s="38"/>
      <c r="MH63" s="88">
        <v>37673600</v>
      </c>
      <c r="MI63" s="30"/>
      <c r="MJ63" s="39">
        <v>37673600</v>
      </c>
      <c r="MK63" s="88">
        <v>37673600</v>
      </c>
      <c r="ML63" s="38"/>
      <c r="MM63" s="38">
        <v>82693600</v>
      </c>
      <c r="MN63" s="38">
        <v>75395500</v>
      </c>
      <c r="MO63" s="38">
        <v>7298100</v>
      </c>
      <c r="MP63" s="38">
        <v>75395500</v>
      </c>
      <c r="MQ63" s="38"/>
      <c r="MR63" s="39"/>
      <c r="MS63" s="38">
        <v>82693596.019999996</v>
      </c>
      <c r="MT63" s="38">
        <v>75395500</v>
      </c>
      <c r="MU63" s="38"/>
      <c r="MV63" s="38">
        <v>7298096.0199999996</v>
      </c>
      <c r="MW63" s="38">
        <v>8.8254699999999993</v>
      </c>
      <c r="MX63" s="38"/>
      <c r="MY63" s="38"/>
      <c r="MZ63" s="88">
        <v>75395500</v>
      </c>
      <c r="NA63" s="30"/>
      <c r="NB63" s="39">
        <v>75395500</v>
      </c>
      <c r="NC63" s="88">
        <v>75395500</v>
      </c>
      <c r="ND63" s="38"/>
      <c r="NE63" s="38">
        <v>94689600</v>
      </c>
      <c r="NF63" s="38">
        <v>77589600</v>
      </c>
      <c r="NG63" s="38">
        <v>17100000</v>
      </c>
      <c r="NH63" s="38">
        <v>74161442.140000001</v>
      </c>
      <c r="NI63" s="38"/>
      <c r="NJ63" s="39"/>
      <c r="NK63" s="38">
        <v>91261442.140000001</v>
      </c>
      <c r="NL63" s="38">
        <v>74161442.140000001</v>
      </c>
      <c r="NM63" s="38"/>
      <c r="NN63" s="38">
        <v>17100000</v>
      </c>
      <c r="NO63" s="38">
        <v>18.737380000000002</v>
      </c>
      <c r="NP63" s="38"/>
      <c r="NQ63" s="38"/>
      <c r="NR63" s="88">
        <v>74161442.140000001</v>
      </c>
      <c r="NS63" s="30"/>
      <c r="NT63" s="39">
        <v>77589600</v>
      </c>
      <c r="NU63" s="88">
        <v>77589600</v>
      </c>
      <c r="NV63" s="38"/>
      <c r="NW63" s="38"/>
      <c r="NX63" s="38"/>
      <c r="NY63" s="38"/>
      <c r="NZ63" s="38"/>
      <c r="OA63" s="38"/>
      <c r="OB63" s="39"/>
      <c r="OC63" s="38"/>
      <c r="OD63" s="38"/>
      <c r="OE63" s="38"/>
      <c r="OF63" s="38"/>
      <c r="OG63" s="38"/>
      <c r="OH63" s="38"/>
      <c r="OI63" s="38"/>
      <c r="OJ63" s="88"/>
      <c r="OK63" s="30"/>
      <c r="OL63" s="39"/>
      <c r="OM63" s="88"/>
      <c r="ON63" s="38"/>
      <c r="OO63" s="38">
        <v>132770600</v>
      </c>
      <c r="OP63" s="38">
        <v>124570600</v>
      </c>
      <c r="OQ63" s="38">
        <v>8200000</v>
      </c>
      <c r="OR63" s="38">
        <v>124570600</v>
      </c>
      <c r="OS63" s="38">
        <v>14334600</v>
      </c>
      <c r="OT63" s="39"/>
      <c r="OU63" s="38">
        <v>132770600</v>
      </c>
      <c r="OV63" s="38">
        <v>124570600</v>
      </c>
      <c r="OW63" s="38"/>
      <c r="OX63" s="38">
        <v>8200000</v>
      </c>
      <c r="OY63" s="38">
        <v>6.1760700000000002</v>
      </c>
      <c r="OZ63" s="38">
        <v>14334600</v>
      </c>
      <c r="PA63" s="38"/>
      <c r="PB63" s="88">
        <v>124570600</v>
      </c>
      <c r="PC63" s="30"/>
      <c r="PD63" s="39">
        <v>124570600</v>
      </c>
      <c r="PE63" s="88">
        <v>124570600</v>
      </c>
      <c r="PF63" s="38"/>
      <c r="PG63" s="38"/>
      <c r="PH63" s="38"/>
      <c r="PI63" s="38"/>
      <c r="PJ63" s="38"/>
      <c r="PK63" s="38"/>
      <c r="PL63" s="39"/>
      <c r="PM63" s="38"/>
      <c r="PN63" s="38"/>
      <c r="PO63" s="38"/>
      <c r="PP63" s="38"/>
      <c r="PQ63" s="38"/>
      <c r="PR63" s="38"/>
      <c r="PS63" s="38"/>
      <c r="PT63" s="88"/>
      <c r="PU63" s="30"/>
      <c r="PV63" s="39"/>
      <c r="PW63" s="88"/>
      <c r="PX63" s="38"/>
      <c r="PY63" s="38"/>
      <c r="PZ63" s="38"/>
      <c r="QA63" s="38"/>
      <c r="QB63" s="38"/>
      <c r="QC63" s="38"/>
      <c r="QD63" s="39"/>
      <c r="QE63" s="38"/>
      <c r="QF63" s="38"/>
      <c r="QG63" s="38"/>
      <c r="QH63" s="38"/>
      <c r="QI63" s="38"/>
      <c r="QJ63" s="38"/>
      <c r="QK63" s="38"/>
      <c r="QL63" s="88"/>
      <c r="QM63" s="30"/>
      <c r="QN63" s="39"/>
      <c r="QO63" s="88"/>
      <c r="QP63" s="38"/>
      <c r="QQ63" s="38">
        <v>1199016900</v>
      </c>
      <c r="QR63" s="38">
        <v>1138560900</v>
      </c>
      <c r="QS63" s="38">
        <v>60456000</v>
      </c>
      <c r="QT63" s="38">
        <v>1138556428.3</v>
      </c>
      <c r="QU63" s="38"/>
      <c r="QV63" s="39"/>
      <c r="QW63" s="38">
        <v>1199009332.01</v>
      </c>
      <c r="QX63" s="38">
        <v>1138556428.3</v>
      </c>
      <c r="QY63" s="38"/>
      <c r="QZ63" s="38">
        <v>60452903.710000001</v>
      </c>
      <c r="RA63" s="38">
        <v>5.0419</v>
      </c>
      <c r="RB63" s="38"/>
      <c r="RC63" s="38"/>
      <c r="RD63" s="88">
        <v>1138556428.3</v>
      </c>
      <c r="RE63" s="30"/>
      <c r="RF63" s="39">
        <v>1138560900</v>
      </c>
      <c r="RG63" s="88">
        <v>1138560900</v>
      </c>
      <c r="RH63" s="38"/>
      <c r="RI63" s="38">
        <v>387403200</v>
      </c>
      <c r="RJ63" s="38">
        <v>366873200</v>
      </c>
      <c r="RK63" s="38">
        <v>20530000</v>
      </c>
      <c r="RL63" s="38">
        <v>366873200</v>
      </c>
      <c r="RM63" s="38"/>
      <c r="RN63" s="39"/>
      <c r="RO63" s="38">
        <v>387403200</v>
      </c>
      <c r="RP63" s="38">
        <v>366873200</v>
      </c>
      <c r="RQ63" s="38"/>
      <c r="RR63" s="38">
        <v>20530000</v>
      </c>
      <c r="RS63" s="38">
        <v>5.2993899999999998</v>
      </c>
      <c r="RT63" s="38"/>
      <c r="RU63" s="38"/>
      <c r="RV63" s="88">
        <v>366873200</v>
      </c>
      <c r="RW63" s="30"/>
      <c r="RX63" s="39">
        <v>366873200</v>
      </c>
      <c r="RY63" s="88">
        <v>366873200</v>
      </c>
      <c r="RZ63" s="38"/>
      <c r="SA63" s="38">
        <v>10000000</v>
      </c>
      <c r="SB63" s="38">
        <v>9500000</v>
      </c>
      <c r="SC63" s="38">
        <v>500000</v>
      </c>
      <c r="SD63" s="38">
        <v>9500000</v>
      </c>
      <c r="SE63" s="38"/>
      <c r="SF63" s="39"/>
      <c r="SG63" s="38">
        <v>10000000</v>
      </c>
      <c r="SH63" s="38">
        <v>9500000</v>
      </c>
      <c r="SI63" s="38"/>
      <c r="SJ63" s="38">
        <v>500000</v>
      </c>
      <c r="SK63" s="38">
        <v>5</v>
      </c>
      <c r="SL63" s="38"/>
      <c r="SM63" s="38"/>
      <c r="SN63" s="88">
        <v>9500000</v>
      </c>
      <c r="SO63" s="30"/>
      <c r="SP63" s="39">
        <v>9500000</v>
      </c>
      <c r="SQ63" s="88">
        <v>9500000</v>
      </c>
      <c r="SR63" s="38"/>
      <c r="SS63" s="38"/>
      <c r="ST63" s="38"/>
      <c r="SU63" s="38"/>
      <c r="SV63" s="38"/>
      <c r="SW63" s="38"/>
      <c r="SX63" s="39"/>
      <c r="SY63" s="38"/>
      <c r="SZ63" s="38"/>
      <c r="TA63" s="38"/>
      <c r="TB63" s="38"/>
      <c r="TC63" s="38"/>
      <c r="TD63" s="38"/>
      <c r="TE63" s="38"/>
      <c r="TF63" s="88"/>
      <c r="TG63" s="30"/>
      <c r="TH63" s="39"/>
      <c r="TI63" s="88"/>
      <c r="TJ63" s="38"/>
      <c r="TK63" s="38"/>
      <c r="TL63" s="38"/>
      <c r="TM63" s="38"/>
      <c r="TN63" s="38"/>
      <c r="TO63" s="38"/>
      <c r="TP63" s="39"/>
      <c r="TQ63" s="38"/>
      <c r="TR63" s="38"/>
      <c r="TS63" s="38"/>
      <c r="TT63" s="38"/>
      <c r="TU63" s="38"/>
      <c r="TV63" s="38"/>
      <c r="TW63" s="38"/>
      <c r="TX63" s="88"/>
      <c r="TY63" s="30"/>
      <c r="TZ63" s="39"/>
      <c r="UA63" s="88"/>
      <c r="UB63" s="38"/>
      <c r="UC63" s="38"/>
      <c r="UD63" s="38"/>
      <c r="UE63" s="38"/>
      <c r="UF63" s="38"/>
      <c r="UG63" s="38"/>
      <c r="UH63" s="39"/>
      <c r="UI63" s="38"/>
      <c r="UJ63" s="38"/>
      <c r="UK63" s="38"/>
      <c r="UL63" s="38"/>
      <c r="UM63" s="38"/>
      <c r="UN63" s="38"/>
      <c r="UO63" s="38"/>
      <c r="UP63" s="88"/>
      <c r="UQ63" s="30"/>
      <c r="UR63" s="39"/>
      <c r="US63" s="88"/>
      <c r="UT63" s="38"/>
      <c r="UU63" s="38"/>
      <c r="UV63" s="38"/>
      <c r="UW63" s="38"/>
      <c r="UX63" s="38"/>
      <c r="UY63" s="38"/>
      <c r="UZ63" s="39"/>
      <c r="VA63" s="38"/>
      <c r="VB63" s="38"/>
      <c r="VC63" s="38"/>
      <c r="VD63" s="38"/>
      <c r="VE63" s="38"/>
      <c r="VF63" s="38"/>
      <c r="VG63" s="38"/>
      <c r="VH63" s="88"/>
      <c r="VI63" s="30"/>
      <c r="VJ63" s="39"/>
      <c r="VK63" s="88"/>
      <c r="VL63" s="38"/>
      <c r="VM63" s="38"/>
      <c r="VN63" s="38"/>
      <c r="VO63" s="38"/>
      <c r="VP63" s="38"/>
      <c r="VQ63" s="38"/>
      <c r="VR63" s="39"/>
      <c r="VS63" s="38"/>
      <c r="VT63" s="38"/>
      <c r="VU63" s="38"/>
      <c r="VV63" s="38"/>
      <c r="VW63" s="38"/>
      <c r="VX63" s="38"/>
      <c r="VY63" s="38"/>
      <c r="VZ63" s="88"/>
      <c r="WA63" s="30"/>
      <c r="WB63" s="39"/>
      <c r="WC63" s="88"/>
      <c r="WD63" s="38"/>
      <c r="WE63" s="38"/>
      <c r="WF63" s="38"/>
      <c r="WG63" s="38"/>
      <c r="WH63" s="38"/>
      <c r="WI63" s="38"/>
      <c r="WJ63" s="39"/>
      <c r="WK63" s="38"/>
      <c r="WL63" s="38"/>
      <c r="WM63" s="38"/>
      <c r="WN63" s="38"/>
      <c r="WO63" s="38"/>
      <c r="WP63" s="38"/>
      <c r="WQ63" s="38"/>
      <c r="WR63" s="88"/>
      <c r="WS63" s="30"/>
      <c r="WT63" s="39"/>
      <c r="WU63" s="88"/>
      <c r="WV63" s="38"/>
      <c r="WW63" s="38"/>
      <c r="WX63" s="38"/>
      <c r="WY63" s="38"/>
      <c r="WZ63" s="38"/>
      <c r="XA63" s="38"/>
      <c r="XB63" s="39"/>
      <c r="XC63" s="38"/>
      <c r="XD63" s="38"/>
      <c r="XE63" s="38"/>
      <c r="XF63" s="38"/>
      <c r="XG63" s="38"/>
      <c r="XH63" s="38"/>
      <c r="XI63" s="38"/>
      <c r="XJ63" s="88"/>
      <c r="XK63" s="30"/>
      <c r="XL63" s="39"/>
      <c r="XM63" s="88"/>
      <c r="XN63" s="38"/>
      <c r="XO63" s="38"/>
      <c r="XP63" s="38"/>
      <c r="XQ63" s="38"/>
      <c r="XR63" s="38"/>
      <c r="XS63" s="38"/>
      <c r="XT63" s="39"/>
      <c r="XU63" s="38"/>
      <c r="XV63" s="38"/>
      <c r="XW63" s="38"/>
      <c r="XX63" s="38"/>
      <c r="XY63" s="38"/>
      <c r="XZ63" s="38"/>
      <c r="YA63" s="38"/>
      <c r="YB63" s="88"/>
      <c r="YC63" s="30"/>
      <c r="YD63" s="39"/>
      <c r="YE63" s="88"/>
      <c r="YF63" s="38"/>
      <c r="YG63" s="38"/>
      <c r="YH63" s="38"/>
      <c r="YI63" s="38"/>
      <c r="YJ63" s="38"/>
      <c r="YK63" s="38"/>
      <c r="YL63" s="39"/>
      <c r="YM63" s="38"/>
      <c r="YN63" s="38"/>
      <c r="YO63" s="38"/>
      <c r="YP63" s="38"/>
      <c r="YQ63" s="38"/>
      <c r="YR63" s="38"/>
      <c r="YS63" s="38"/>
      <c r="YT63" s="88"/>
      <c r="YU63" s="30"/>
      <c r="YV63" s="39"/>
      <c r="YW63" s="88"/>
      <c r="YX63" s="38"/>
      <c r="YY63" s="38">
        <v>94085000</v>
      </c>
      <c r="YZ63" s="38">
        <v>68310000</v>
      </c>
      <c r="ZA63" s="38">
        <v>25775000</v>
      </c>
      <c r="ZB63" s="38">
        <v>68310000</v>
      </c>
      <c r="ZC63" s="38"/>
      <c r="ZD63" s="39"/>
      <c r="ZE63" s="38">
        <v>94085000</v>
      </c>
      <c r="ZF63" s="38">
        <v>68310000</v>
      </c>
      <c r="ZG63" s="38"/>
      <c r="ZH63" s="38">
        <v>25775000</v>
      </c>
      <c r="ZI63" s="38">
        <v>27.395440000000001</v>
      </c>
      <c r="ZJ63" s="38"/>
      <c r="ZK63" s="38"/>
      <c r="ZL63" s="88">
        <v>68310000</v>
      </c>
      <c r="ZM63" s="30"/>
      <c r="ZN63" s="39">
        <v>68310000</v>
      </c>
      <c r="ZO63" s="88">
        <v>68310000</v>
      </c>
      <c r="ZP63" s="38"/>
      <c r="ZQ63" s="38">
        <v>98613800</v>
      </c>
      <c r="ZR63" s="38">
        <v>55158800</v>
      </c>
      <c r="ZS63" s="38">
        <v>43455000</v>
      </c>
      <c r="ZT63" s="38">
        <v>55158800</v>
      </c>
      <c r="ZU63" s="38">
        <v>522755.54</v>
      </c>
      <c r="ZV63" s="39"/>
      <c r="ZW63" s="38">
        <v>98613800</v>
      </c>
      <c r="ZX63" s="38">
        <v>55158800</v>
      </c>
      <c r="ZY63" s="38"/>
      <c r="ZZ63" s="38">
        <v>43455000</v>
      </c>
      <c r="AAA63" s="38">
        <v>44.065840000000001</v>
      </c>
      <c r="AAB63" s="38">
        <v>522755.54</v>
      </c>
      <c r="AAC63" s="38"/>
      <c r="AAD63" s="88">
        <v>55158800</v>
      </c>
      <c r="AAE63" s="30"/>
      <c r="AAF63" s="39">
        <v>55158800</v>
      </c>
      <c r="AAG63" s="88">
        <v>55158800</v>
      </c>
      <c r="AAH63" s="38"/>
      <c r="AAI63" s="38"/>
      <c r="AAJ63" s="38"/>
      <c r="AAK63" s="38"/>
      <c r="AAL63" s="38"/>
      <c r="AAM63" s="38"/>
      <c r="AAN63" s="39"/>
      <c r="AAO63" s="38"/>
      <c r="AAP63" s="38"/>
      <c r="AAQ63" s="38"/>
      <c r="AAR63" s="38"/>
      <c r="AAS63" s="38"/>
      <c r="AAT63" s="38"/>
      <c r="AAU63" s="38"/>
      <c r="AAV63" s="88"/>
      <c r="AAW63" s="30"/>
      <c r="AAX63" s="39"/>
      <c r="AAY63" s="88"/>
      <c r="AAZ63" s="38">
        <v>2712970</v>
      </c>
      <c r="ABA63" s="38">
        <v>53570000</v>
      </c>
      <c r="ABB63" s="38">
        <v>28570000</v>
      </c>
      <c r="ABC63" s="38">
        <v>25000000</v>
      </c>
      <c r="ABD63" s="38">
        <v>28563662</v>
      </c>
      <c r="ABE63" s="38"/>
      <c r="ABF63" s="39"/>
      <c r="ABG63" s="38">
        <v>54236825.280000001</v>
      </c>
      <c r="ABH63" s="38">
        <v>29236825.280000001</v>
      </c>
      <c r="ABI63" s="38">
        <v>2164503.27</v>
      </c>
      <c r="ABJ63" s="38">
        <v>25000000</v>
      </c>
      <c r="ABK63" s="38">
        <v>46.094140000000003</v>
      </c>
      <c r="ABL63" s="38"/>
      <c r="ABM63" s="38">
        <v>2039806.72</v>
      </c>
      <c r="ABN63" s="88">
        <v>27072322.010000002</v>
      </c>
      <c r="ABO63" s="30"/>
      <c r="ABP63" s="39">
        <v>28570000</v>
      </c>
      <c r="ABQ63" s="88">
        <v>28570000</v>
      </c>
      <c r="ABR63" s="38"/>
      <c r="ABS63" s="38"/>
      <c r="ABT63" s="38"/>
      <c r="ABU63" s="38"/>
      <c r="ABV63" s="38"/>
      <c r="ABW63" s="38"/>
      <c r="ABX63" s="39"/>
      <c r="ABY63" s="38"/>
      <c r="ABZ63" s="38"/>
      <c r="ACA63" s="38"/>
      <c r="ACB63" s="38"/>
      <c r="ACC63" s="38"/>
      <c r="ACD63" s="38"/>
      <c r="ACE63" s="38"/>
      <c r="ACF63" s="88"/>
      <c r="ACG63" s="30"/>
      <c r="ACH63" s="39"/>
      <c r="ACI63" s="88"/>
      <c r="ACJ63" s="38"/>
      <c r="ACK63" s="38">
        <v>62120000</v>
      </c>
      <c r="ACL63" s="38">
        <v>32120000</v>
      </c>
      <c r="ACM63" s="38">
        <v>30000000</v>
      </c>
      <c r="ACN63" s="38">
        <v>32120000</v>
      </c>
      <c r="ACO63" s="38"/>
      <c r="ACP63" s="39"/>
      <c r="ACQ63" s="38">
        <v>62120000</v>
      </c>
      <c r="ACR63" s="38">
        <v>32120000</v>
      </c>
      <c r="ACS63" s="38"/>
      <c r="ACT63" s="38">
        <v>30000000</v>
      </c>
      <c r="ACU63" s="38">
        <v>48.29363</v>
      </c>
      <c r="ACV63" s="38"/>
      <c r="ACW63" s="38"/>
      <c r="ACX63" s="88">
        <v>32120000</v>
      </c>
      <c r="ACY63" s="30"/>
      <c r="ACZ63" s="39">
        <v>32120000</v>
      </c>
      <c r="ADA63" s="88">
        <v>32120000</v>
      </c>
      <c r="ADB63" s="38"/>
      <c r="ADC63" s="38"/>
      <c r="ADD63" s="38"/>
      <c r="ADE63" s="38"/>
      <c r="ADF63" s="38"/>
      <c r="ADG63" s="38"/>
      <c r="ADH63" s="39"/>
      <c r="ADI63" s="38"/>
      <c r="ADJ63" s="38"/>
      <c r="ADK63" s="38"/>
      <c r="ADL63" s="38"/>
      <c r="ADM63" s="38"/>
      <c r="ADN63" s="38"/>
      <c r="ADO63" s="38"/>
      <c r="ADP63" s="88"/>
      <c r="ADQ63" s="30"/>
      <c r="ADR63" s="39"/>
      <c r="ADS63" s="88"/>
      <c r="ADT63" s="38"/>
      <c r="ADU63" s="38"/>
      <c r="ADV63" s="38"/>
      <c r="ADW63" s="38"/>
      <c r="ADX63" s="38"/>
      <c r="ADY63" s="38"/>
      <c r="ADZ63" s="39"/>
      <c r="AEA63" s="38"/>
      <c r="AEB63" s="38"/>
      <c r="AEC63" s="38"/>
      <c r="AED63" s="38"/>
      <c r="AEE63" s="38"/>
      <c r="AEF63" s="38"/>
      <c r="AEG63" s="38"/>
      <c r="AEH63" s="88"/>
      <c r="AEI63" s="30"/>
      <c r="AEJ63" s="39"/>
      <c r="AEK63" s="88"/>
      <c r="AEL63" s="38"/>
      <c r="AEM63" s="38"/>
      <c r="AEN63" s="38"/>
      <c r="AEO63" s="38"/>
      <c r="AEP63" s="38"/>
      <c r="AEQ63" s="38"/>
      <c r="AER63" s="39"/>
      <c r="AES63" s="38"/>
      <c r="AET63" s="38"/>
      <c r="AEU63" s="38"/>
      <c r="AEV63" s="38"/>
      <c r="AEW63" s="38"/>
      <c r="AEX63" s="38"/>
      <c r="AEY63" s="38"/>
      <c r="AEZ63" s="88"/>
      <c r="AFA63" s="30"/>
      <c r="AFB63" s="39"/>
      <c r="AFC63" s="88"/>
      <c r="AFD63" s="38"/>
      <c r="AFE63" s="38"/>
      <c r="AFF63" s="38"/>
      <c r="AFG63" s="38"/>
      <c r="AFH63" s="38"/>
      <c r="AFI63" s="38"/>
      <c r="AFJ63" s="39"/>
      <c r="AFK63" s="38"/>
      <c r="AFL63" s="38"/>
      <c r="AFM63" s="38"/>
      <c r="AFN63" s="38"/>
      <c r="AFO63" s="38"/>
      <c r="AFP63" s="38"/>
      <c r="AFQ63" s="38"/>
      <c r="AFR63" s="88"/>
      <c r="AFS63" s="30"/>
      <c r="AFT63" s="39"/>
      <c r="AFU63" s="88"/>
      <c r="AFV63" s="38"/>
      <c r="AFW63" s="38"/>
      <c r="AFX63" s="38"/>
      <c r="AFY63" s="38"/>
      <c r="AFZ63" s="38"/>
      <c r="AGA63" s="38"/>
      <c r="AGB63" s="39"/>
      <c r="AGC63" s="38"/>
      <c r="AGD63" s="38"/>
      <c r="AGE63" s="38"/>
      <c r="AGF63" s="38"/>
      <c r="AGG63" s="38"/>
      <c r="AGH63" s="38"/>
      <c r="AGI63" s="38"/>
      <c r="AGJ63" s="88"/>
      <c r="AGK63" s="30"/>
      <c r="AGL63" s="39"/>
      <c r="AGM63" s="88"/>
      <c r="AGN63" s="38"/>
      <c r="AGO63" s="38"/>
      <c r="AGP63" s="38"/>
      <c r="AGQ63" s="38"/>
      <c r="AGR63" s="38"/>
      <c r="AGS63" s="38"/>
      <c r="AGT63" s="39"/>
      <c r="AGU63" s="38"/>
      <c r="AGV63" s="38"/>
      <c r="AGW63" s="38"/>
      <c r="AGX63" s="38"/>
      <c r="AGY63" s="38"/>
      <c r="AGZ63" s="38"/>
      <c r="AHA63" s="38"/>
      <c r="AHB63" s="88"/>
      <c r="AHC63" s="30"/>
      <c r="AHD63" s="39"/>
      <c r="AHE63" s="88"/>
      <c r="AHF63" s="38"/>
      <c r="AHG63" s="38"/>
      <c r="AHH63" s="38"/>
      <c r="AHI63" s="38"/>
      <c r="AHJ63" s="38"/>
      <c r="AHK63" s="38"/>
      <c r="AHL63" s="39"/>
      <c r="AHM63" s="38"/>
      <c r="AHN63" s="38"/>
      <c r="AHO63" s="38"/>
      <c r="AHP63" s="38"/>
      <c r="AHQ63" s="38"/>
      <c r="AHR63" s="38"/>
      <c r="AHS63" s="38"/>
      <c r="AHT63" s="88"/>
      <c r="AHU63" s="30"/>
      <c r="AHV63" s="39"/>
      <c r="AHW63" s="88"/>
      <c r="AHX63" s="38"/>
      <c r="AHY63" s="38"/>
      <c r="AHZ63" s="38"/>
      <c r="AIA63" s="38"/>
      <c r="AIB63" s="38"/>
      <c r="AIC63" s="38"/>
      <c r="AID63" s="39"/>
      <c r="AIE63" s="38"/>
      <c r="AIF63" s="38"/>
      <c r="AIG63" s="38"/>
      <c r="AIH63" s="38"/>
      <c r="AII63" s="38"/>
      <c r="AIJ63" s="38"/>
      <c r="AIK63" s="38"/>
      <c r="AIL63" s="88"/>
      <c r="AIM63" s="30"/>
      <c r="AIN63" s="39"/>
      <c r="AIO63" s="88"/>
      <c r="AIP63" s="38"/>
      <c r="AIQ63" s="38"/>
      <c r="AIR63" s="38"/>
      <c r="AIS63" s="38"/>
      <c r="AIT63" s="38"/>
      <c r="AIU63" s="38"/>
      <c r="AIV63" s="39"/>
      <c r="AIW63" s="38"/>
      <c r="AIX63" s="38"/>
      <c r="AIY63" s="38"/>
      <c r="AIZ63" s="38"/>
      <c r="AJA63" s="38"/>
      <c r="AJB63" s="38"/>
      <c r="AJC63" s="38"/>
      <c r="AJD63" s="88"/>
      <c r="AJE63" s="30"/>
      <c r="AJF63" s="39"/>
      <c r="AJG63" s="88"/>
      <c r="AJH63" s="38"/>
      <c r="AJI63" s="38">
        <v>181999000</v>
      </c>
      <c r="AJJ63" s="38">
        <v>172899000</v>
      </c>
      <c r="AJK63" s="38">
        <v>9100000</v>
      </c>
      <c r="AJL63" s="38">
        <v>172899000</v>
      </c>
      <c r="AJM63" s="38">
        <v>8839363.5099999998</v>
      </c>
      <c r="AJN63" s="39"/>
      <c r="AJO63" s="38">
        <v>181999000</v>
      </c>
      <c r="AJP63" s="38">
        <v>172899000</v>
      </c>
      <c r="AJQ63" s="38"/>
      <c r="AJR63" s="38">
        <v>9100000</v>
      </c>
      <c r="AJS63" s="38">
        <v>5.0000299999999998</v>
      </c>
      <c r="AJT63" s="38">
        <v>8839363.5099999998</v>
      </c>
      <c r="AJU63" s="38"/>
      <c r="AJV63" s="88">
        <v>172899000</v>
      </c>
      <c r="AJW63" s="30"/>
      <c r="AJX63" s="39">
        <v>172899000</v>
      </c>
      <c r="AJY63" s="88">
        <v>172899000</v>
      </c>
      <c r="AJZ63" s="38"/>
      <c r="AKA63" s="38">
        <v>280000000</v>
      </c>
      <c r="AKB63" s="38">
        <v>266000000</v>
      </c>
      <c r="AKC63" s="38">
        <v>14000000</v>
      </c>
      <c r="AKD63" s="38">
        <v>266000000</v>
      </c>
      <c r="AKE63" s="38">
        <v>80550</v>
      </c>
      <c r="AKF63" s="39"/>
      <c r="AKG63" s="38">
        <v>280000000</v>
      </c>
      <c r="AKH63" s="38">
        <v>266000000</v>
      </c>
      <c r="AKI63" s="38"/>
      <c r="AKJ63" s="38">
        <v>14000000</v>
      </c>
      <c r="AKK63" s="38">
        <v>5</v>
      </c>
      <c r="AKL63" s="38">
        <v>80550</v>
      </c>
      <c r="AKM63" s="38"/>
      <c r="AKN63" s="88">
        <v>266000000</v>
      </c>
      <c r="AKO63" s="30"/>
      <c r="AKP63" s="39">
        <v>266000000</v>
      </c>
      <c r="AKQ63" s="88">
        <v>266000000</v>
      </c>
      <c r="AKR63" s="38"/>
      <c r="AKS63" s="38">
        <v>10545000</v>
      </c>
      <c r="AKT63" s="38">
        <v>5545000</v>
      </c>
      <c r="AKU63" s="38">
        <v>5000000</v>
      </c>
      <c r="AKV63" s="38">
        <v>5545000</v>
      </c>
      <c r="AKW63" s="38"/>
      <c r="AKX63" s="39"/>
      <c r="AKY63" s="38">
        <v>10545000</v>
      </c>
      <c r="AKZ63" s="38">
        <v>5545000</v>
      </c>
      <c r="ALA63" s="38"/>
      <c r="ALB63" s="38">
        <v>5000000</v>
      </c>
      <c r="ALC63" s="38">
        <v>47.415840000000003</v>
      </c>
      <c r="ALD63" s="38"/>
      <c r="ALE63" s="38"/>
      <c r="ALF63" s="88">
        <v>5545000</v>
      </c>
      <c r="ALG63" s="30"/>
      <c r="ALH63" s="39">
        <v>5545000</v>
      </c>
      <c r="ALI63" s="88">
        <v>5545000</v>
      </c>
      <c r="ALJ63" s="38"/>
      <c r="ALK63" s="38"/>
      <c r="ALL63" s="38"/>
      <c r="ALM63" s="38"/>
      <c r="ALN63" s="38"/>
      <c r="ALO63" s="38">
        <v>211331.33</v>
      </c>
      <c r="ALP63" s="39"/>
      <c r="ALQ63" s="38"/>
      <c r="ALR63" s="38"/>
      <c r="ALS63" s="38"/>
      <c r="ALT63" s="38"/>
      <c r="ALU63" s="38"/>
      <c r="ALV63" s="38">
        <v>211331.33</v>
      </c>
      <c r="ALW63" s="38"/>
      <c r="ALX63" s="88"/>
      <c r="ALY63" s="30"/>
      <c r="ALZ63" s="39"/>
      <c r="AMA63" s="88"/>
      <c r="AMB63" s="38"/>
      <c r="AMC63" s="38">
        <v>31451500</v>
      </c>
      <c r="AMD63" s="38">
        <v>29851500</v>
      </c>
      <c r="AME63" s="38">
        <v>1600000</v>
      </c>
      <c r="AMF63" s="38">
        <v>29851500</v>
      </c>
      <c r="AMG63" s="38"/>
      <c r="AMH63" s="39"/>
      <c r="AMI63" s="38">
        <v>14794348.93</v>
      </c>
      <c r="AMJ63" s="38">
        <v>14102830</v>
      </c>
      <c r="AMK63" s="38"/>
      <c r="AML63" s="38">
        <v>691518.93</v>
      </c>
      <c r="AMM63" s="38">
        <v>4.6742100000000004</v>
      </c>
      <c r="AMN63" s="38"/>
      <c r="AMO63" s="38">
        <v>15748670</v>
      </c>
      <c r="AMP63" s="88">
        <v>14102830</v>
      </c>
      <c r="AMQ63" s="30"/>
      <c r="AMR63" s="39">
        <v>29851500</v>
      </c>
      <c r="AMS63" s="88">
        <v>29851500</v>
      </c>
      <c r="AMT63" s="38"/>
      <c r="AMU63" s="38"/>
      <c r="AMV63" s="38"/>
      <c r="AMW63" s="38"/>
      <c r="AMX63" s="38"/>
      <c r="AMY63" s="38"/>
      <c r="AMZ63" s="39"/>
      <c r="ANA63" s="38"/>
      <c r="ANB63" s="38"/>
      <c r="ANC63" s="38"/>
      <c r="AND63" s="38"/>
      <c r="ANE63" s="38"/>
      <c r="ANF63" s="38"/>
      <c r="ANG63" s="38"/>
      <c r="ANH63" s="88"/>
      <c r="ANI63" s="30"/>
      <c r="ANJ63" s="39"/>
      <c r="ANK63" s="88"/>
    </row>
    <row r="64" spans="1:1051" x14ac:dyDescent="0.25">
      <c r="A64" s="8" t="s">
        <v>126</v>
      </c>
      <c r="B64" s="11">
        <v>50</v>
      </c>
      <c r="C64" s="12" t="s">
        <v>128</v>
      </c>
      <c r="F64" s="35"/>
      <c r="G64" s="36"/>
      <c r="H64" s="35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89"/>
      <c r="Z64" s="35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89"/>
      <c r="AR64" s="35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89"/>
      <c r="BJ64" s="35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89"/>
      <c r="CB64" s="35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89"/>
      <c r="CT64" s="35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89"/>
      <c r="DL64" s="35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89"/>
      <c r="ED64" s="35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89"/>
      <c r="EV64" s="35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89"/>
      <c r="FN64" s="35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36"/>
      <c r="FZ64" s="36"/>
      <c r="GA64" s="36"/>
      <c r="GB64" s="36"/>
      <c r="GC64" s="36"/>
      <c r="GD64" s="36"/>
      <c r="GE64" s="89"/>
      <c r="GF64" s="35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89"/>
      <c r="GX64" s="35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89"/>
      <c r="HP64" s="35"/>
      <c r="HQ64" s="36"/>
      <c r="HR64" s="36"/>
      <c r="HS64" s="36"/>
      <c r="HT64" s="36"/>
      <c r="HU64" s="36"/>
      <c r="HV64" s="36"/>
      <c r="HW64" s="36"/>
      <c r="HX64" s="36"/>
      <c r="HY64" s="36"/>
      <c r="HZ64" s="36"/>
      <c r="IA64" s="36"/>
      <c r="IB64" s="36"/>
      <c r="IC64" s="36"/>
      <c r="ID64" s="36"/>
      <c r="IE64" s="36"/>
      <c r="IF64" s="36"/>
      <c r="IG64" s="89"/>
      <c r="IH64" s="35"/>
      <c r="II64" s="36"/>
      <c r="IJ64" s="36"/>
      <c r="IK64" s="36"/>
      <c r="IL64" s="36"/>
      <c r="IM64" s="36"/>
      <c r="IN64" s="36"/>
      <c r="IO64" s="36"/>
      <c r="IP64" s="36"/>
      <c r="IQ64" s="36"/>
      <c r="IR64" s="36"/>
      <c r="IS64" s="36"/>
      <c r="IT64" s="36"/>
      <c r="IU64" s="36"/>
      <c r="IV64" s="36"/>
      <c r="IW64" s="36"/>
      <c r="IX64" s="36"/>
      <c r="IY64" s="89"/>
      <c r="IZ64" s="35"/>
      <c r="JA64" s="36"/>
      <c r="JB64" s="36"/>
      <c r="JC64" s="36"/>
      <c r="JD64" s="36"/>
      <c r="JE64" s="36"/>
      <c r="JF64" s="36"/>
      <c r="JG64" s="36"/>
      <c r="JH64" s="36"/>
      <c r="JI64" s="36"/>
      <c r="JJ64" s="36"/>
      <c r="JK64" s="36"/>
      <c r="JL64" s="36"/>
      <c r="JM64" s="36"/>
      <c r="JN64" s="36"/>
      <c r="JO64" s="36"/>
      <c r="JP64" s="36"/>
      <c r="JQ64" s="89"/>
      <c r="JR64" s="35"/>
      <c r="JS64" s="36"/>
      <c r="JT64" s="36"/>
      <c r="JU64" s="36"/>
      <c r="JV64" s="36"/>
      <c r="JW64" s="36"/>
      <c r="JX64" s="36"/>
      <c r="JY64" s="36"/>
      <c r="JZ64" s="36"/>
      <c r="KA64" s="36"/>
      <c r="KB64" s="36"/>
      <c r="KC64" s="36"/>
      <c r="KD64" s="36"/>
      <c r="KE64" s="36"/>
      <c r="KF64" s="36"/>
      <c r="KG64" s="36"/>
      <c r="KH64" s="36"/>
      <c r="KI64" s="89"/>
      <c r="KJ64" s="35"/>
      <c r="KK64" s="36"/>
      <c r="KL64" s="36"/>
      <c r="KM64" s="36"/>
      <c r="KN64" s="36"/>
      <c r="KO64" s="36"/>
      <c r="KP64" s="36"/>
      <c r="KQ64" s="36"/>
      <c r="KR64" s="36"/>
      <c r="KS64" s="36"/>
      <c r="KT64" s="36"/>
      <c r="KU64" s="36"/>
      <c r="KV64" s="36"/>
      <c r="KW64" s="36"/>
      <c r="KX64" s="36"/>
      <c r="KY64" s="36"/>
      <c r="KZ64" s="36"/>
      <c r="LA64" s="89"/>
      <c r="LB64" s="35"/>
      <c r="LC64" s="36"/>
      <c r="LD64" s="36"/>
      <c r="LE64" s="36"/>
      <c r="LF64" s="36"/>
      <c r="LG64" s="36"/>
      <c r="LH64" s="36"/>
      <c r="LI64" s="36"/>
      <c r="LJ64" s="36"/>
      <c r="LK64" s="36"/>
      <c r="LL64" s="36"/>
      <c r="LM64" s="36"/>
      <c r="LN64" s="36"/>
      <c r="LO64" s="36"/>
      <c r="LP64" s="36"/>
      <c r="LQ64" s="36"/>
      <c r="LR64" s="36"/>
      <c r="LS64" s="89"/>
      <c r="LT64" s="35"/>
      <c r="LU64" s="36"/>
      <c r="LV64" s="36"/>
      <c r="LW64" s="36"/>
      <c r="LX64" s="36"/>
      <c r="LY64" s="36"/>
      <c r="LZ64" s="36"/>
      <c r="MA64" s="36"/>
      <c r="MB64" s="36"/>
      <c r="MC64" s="36"/>
      <c r="MD64" s="36"/>
      <c r="ME64" s="36"/>
      <c r="MF64" s="36"/>
      <c r="MG64" s="36"/>
      <c r="MH64" s="36"/>
      <c r="MI64" s="36"/>
      <c r="MJ64" s="36"/>
      <c r="MK64" s="89"/>
      <c r="ML64" s="35"/>
      <c r="MM64" s="36"/>
      <c r="MN64" s="36"/>
      <c r="MO64" s="36"/>
      <c r="MP64" s="36"/>
      <c r="MQ64" s="36"/>
      <c r="MR64" s="36"/>
      <c r="MS64" s="36"/>
      <c r="MT64" s="36"/>
      <c r="MU64" s="36"/>
      <c r="MV64" s="36"/>
      <c r="MW64" s="36"/>
      <c r="MX64" s="36"/>
      <c r="MY64" s="36"/>
      <c r="MZ64" s="36"/>
      <c r="NA64" s="36"/>
      <c r="NB64" s="36"/>
      <c r="NC64" s="89"/>
      <c r="ND64" s="35"/>
      <c r="NE64" s="36"/>
      <c r="NF64" s="36"/>
      <c r="NG64" s="36"/>
      <c r="NH64" s="36"/>
      <c r="NI64" s="36"/>
      <c r="NJ64" s="36"/>
      <c r="NK64" s="36"/>
      <c r="NL64" s="36"/>
      <c r="NM64" s="36"/>
      <c r="NN64" s="36"/>
      <c r="NO64" s="36"/>
      <c r="NP64" s="36"/>
      <c r="NQ64" s="36"/>
      <c r="NR64" s="36"/>
      <c r="NS64" s="36"/>
      <c r="NT64" s="36"/>
      <c r="NU64" s="89"/>
      <c r="NV64" s="35"/>
      <c r="NW64" s="36"/>
      <c r="NX64" s="36"/>
      <c r="NY64" s="36"/>
      <c r="NZ64" s="36"/>
      <c r="OA64" s="36"/>
      <c r="OB64" s="36"/>
      <c r="OC64" s="36"/>
      <c r="OD64" s="36"/>
      <c r="OE64" s="36"/>
      <c r="OF64" s="36"/>
      <c r="OG64" s="36"/>
      <c r="OH64" s="36"/>
      <c r="OI64" s="36"/>
      <c r="OJ64" s="36"/>
      <c r="OK64" s="36"/>
      <c r="OL64" s="36"/>
      <c r="OM64" s="89"/>
      <c r="ON64" s="35"/>
      <c r="OO64" s="36"/>
      <c r="OP64" s="36"/>
      <c r="OQ64" s="36"/>
      <c r="OR64" s="36"/>
      <c r="OS64" s="36"/>
      <c r="OT64" s="36"/>
      <c r="OU64" s="36"/>
      <c r="OV64" s="36"/>
      <c r="OW64" s="36"/>
      <c r="OX64" s="36"/>
      <c r="OY64" s="36"/>
      <c r="OZ64" s="36"/>
      <c r="PA64" s="36"/>
      <c r="PB64" s="36"/>
      <c r="PC64" s="36"/>
      <c r="PD64" s="36"/>
      <c r="PE64" s="89"/>
      <c r="PF64" s="35"/>
      <c r="PG64" s="36"/>
      <c r="PH64" s="36"/>
      <c r="PI64" s="36"/>
      <c r="PJ64" s="36"/>
      <c r="PK64" s="36"/>
      <c r="PL64" s="36"/>
      <c r="PM64" s="36"/>
      <c r="PN64" s="36"/>
      <c r="PO64" s="36"/>
      <c r="PP64" s="36"/>
      <c r="PQ64" s="36"/>
      <c r="PR64" s="36"/>
      <c r="PS64" s="36"/>
      <c r="PT64" s="36"/>
      <c r="PU64" s="36"/>
      <c r="PV64" s="36"/>
      <c r="PW64" s="89"/>
      <c r="PX64" s="35"/>
      <c r="PY64" s="36"/>
      <c r="PZ64" s="36"/>
      <c r="QA64" s="36"/>
      <c r="QB64" s="36"/>
      <c r="QC64" s="36"/>
      <c r="QD64" s="36"/>
      <c r="QE64" s="36"/>
      <c r="QF64" s="36"/>
      <c r="QG64" s="36"/>
      <c r="QH64" s="36"/>
      <c r="QI64" s="36"/>
      <c r="QJ64" s="36"/>
      <c r="QK64" s="36"/>
      <c r="QL64" s="36"/>
      <c r="QM64" s="36"/>
      <c r="QN64" s="36"/>
      <c r="QO64" s="89"/>
      <c r="QP64" s="35"/>
      <c r="QQ64" s="36"/>
      <c r="QR64" s="36"/>
      <c r="QS64" s="36"/>
      <c r="QT64" s="36"/>
      <c r="QU64" s="36"/>
      <c r="QV64" s="36"/>
      <c r="QW64" s="36"/>
      <c r="QX64" s="36"/>
      <c r="QY64" s="36"/>
      <c r="QZ64" s="36"/>
      <c r="RA64" s="36"/>
      <c r="RB64" s="36"/>
      <c r="RC64" s="36"/>
      <c r="RD64" s="36"/>
      <c r="RE64" s="36"/>
      <c r="RF64" s="36"/>
      <c r="RG64" s="89"/>
      <c r="RH64" s="35"/>
      <c r="RI64" s="36"/>
      <c r="RJ64" s="36"/>
      <c r="RK64" s="36"/>
      <c r="RL64" s="36"/>
      <c r="RM64" s="36"/>
      <c r="RN64" s="36"/>
      <c r="RO64" s="36"/>
      <c r="RP64" s="36"/>
      <c r="RQ64" s="36"/>
      <c r="RR64" s="36"/>
      <c r="RS64" s="36"/>
      <c r="RT64" s="36"/>
      <c r="RU64" s="36"/>
      <c r="RV64" s="36"/>
      <c r="RW64" s="36"/>
      <c r="RX64" s="36"/>
      <c r="RY64" s="89"/>
      <c r="RZ64" s="35"/>
      <c r="SA64" s="36"/>
      <c r="SB64" s="36"/>
      <c r="SC64" s="36"/>
      <c r="SD64" s="36"/>
      <c r="SE64" s="36"/>
      <c r="SF64" s="36"/>
      <c r="SG64" s="36"/>
      <c r="SH64" s="36"/>
      <c r="SI64" s="36"/>
      <c r="SJ64" s="36"/>
      <c r="SK64" s="36"/>
      <c r="SL64" s="36"/>
      <c r="SM64" s="36"/>
      <c r="SN64" s="36"/>
      <c r="SO64" s="36"/>
      <c r="SP64" s="36"/>
      <c r="SQ64" s="89"/>
      <c r="SR64" s="35"/>
      <c r="SS64" s="36"/>
      <c r="ST64" s="36"/>
      <c r="SU64" s="36"/>
      <c r="SV64" s="36"/>
      <c r="SW64" s="36"/>
      <c r="SX64" s="36"/>
      <c r="SY64" s="36"/>
      <c r="SZ64" s="36"/>
      <c r="TA64" s="36"/>
      <c r="TB64" s="36"/>
      <c r="TC64" s="36"/>
      <c r="TD64" s="36"/>
      <c r="TE64" s="36"/>
      <c r="TF64" s="36"/>
      <c r="TG64" s="36"/>
      <c r="TH64" s="36"/>
      <c r="TI64" s="89"/>
      <c r="TJ64" s="35"/>
      <c r="TK64" s="36"/>
      <c r="TL64" s="36"/>
      <c r="TM64" s="36"/>
      <c r="TN64" s="36"/>
      <c r="TO64" s="36"/>
      <c r="TP64" s="36"/>
      <c r="TQ64" s="36"/>
      <c r="TR64" s="36"/>
      <c r="TS64" s="36"/>
      <c r="TT64" s="36"/>
      <c r="TU64" s="36"/>
      <c r="TV64" s="36"/>
      <c r="TW64" s="36"/>
      <c r="TX64" s="36"/>
      <c r="TY64" s="36"/>
      <c r="TZ64" s="36"/>
      <c r="UA64" s="89"/>
      <c r="UB64" s="35"/>
      <c r="UC64" s="36"/>
      <c r="UD64" s="36"/>
      <c r="UE64" s="36"/>
      <c r="UF64" s="36"/>
      <c r="UG64" s="36"/>
      <c r="UH64" s="36"/>
      <c r="UI64" s="36"/>
      <c r="UJ64" s="36"/>
      <c r="UK64" s="36"/>
      <c r="UL64" s="36"/>
      <c r="UM64" s="36"/>
      <c r="UN64" s="36"/>
      <c r="UO64" s="36"/>
      <c r="UP64" s="36"/>
      <c r="UQ64" s="36"/>
      <c r="UR64" s="36"/>
      <c r="US64" s="89"/>
      <c r="UT64" s="35"/>
      <c r="UU64" s="36"/>
      <c r="UV64" s="36"/>
      <c r="UW64" s="36"/>
      <c r="UX64" s="36"/>
      <c r="UY64" s="36"/>
      <c r="UZ64" s="36"/>
      <c r="VA64" s="36"/>
      <c r="VB64" s="36"/>
      <c r="VC64" s="36"/>
      <c r="VD64" s="36"/>
      <c r="VE64" s="36"/>
      <c r="VF64" s="36"/>
      <c r="VG64" s="36"/>
      <c r="VH64" s="36"/>
      <c r="VI64" s="36"/>
      <c r="VJ64" s="36"/>
      <c r="VK64" s="89"/>
      <c r="VL64" s="35"/>
      <c r="VM64" s="36"/>
      <c r="VN64" s="36"/>
      <c r="VO64" s="36"/>
      <c r="VP64" s="36"/>
      <c r="VQ64" s="36"/>
      <c r="VR64" s="36"/>
      <c r="VS64" s="36"/>
      <c r="VT64" s="36"/>
      <c r="VU64" s="36"/>
      <c r="VV64" s="36"/>
      <c r="VW64" s="36"/>
      <c r="VX64" s="36"/>
      <c r="VY64" s="36"/>
      <c r="VZ64" s="36"/>
      <c r="WA64" s="36"/>
      <c r="WB64" s="36"/>
      <c r="WC64" s="89"/>
      <c r="WD64" s="35"/>
      <c r="WE64" s="36"/>
      <c r="WF64" s="36"/>
      <c r="WG64" s="36"/>
      <c r="WH64" s="36"/>
      <c r="WI64" s="36"/>
      <c r="WJ64" s="36"/>
      <c r="WK64" s="36"/>
      <c r="WL64" s="36"/>
      <c r="WM64" s="36"/>
      <c r="WN64" s="36"/>
      <c r="WO64" s="36"/>
      <c r="WP64" s="36"/>
      <c r="WQ64" s="36"/>
      <c r="WR64" s="36"/>
      <c r="WS64" s="36"/>
      <c r="WT64" s="36"/>
      <c r="WU64" s="89"/>
      <c r="WV64" s="35"/>
      <c r="WW64" s="36"/>
      <c r="WX64" s="36"/>
      <c r="WY64" s="36"/>
      <c r="WZ64" s="36"/>
      <c r="XA64" s="36"/>
      <c r="XB64" s="36"/>
      <c r="XC64" s="36"/>
      <c r="XD64" s="36"/>
      <c r="XE64" s="36"/>
      <c r="XF64" s="36"/>
      <c r="XG64" s="36"/>
      <c r="XH64" s="36"/>
      <c r="XI64" s="36"/>
      <c r="XJ64" s="36"/>
      <c r="XK64" s="36"/>
      <c r="XL64" s="36"/>
      <c r="XM64" s="89"/>
      <c r="XN64" s="35"/>
      <c r="XO64" s="36"/>
      <c r="XP64" s="36"/>
      <c r="XQ64" s="36"/>
      <c r="XR64" s="36"/>
      <c r="XS64" s="36"/>
      <c r="XT64" s="36"/>
      <c r="XU64" s="36"/>
      <c r="XV64" s="36"/>
      <c r="XW64" s="36"/>
      <c r="XX64" s="36"/>
      <c r="XY64" s="36"/>
      <c r="XZ64" s="36"/>
      <c r="YA64" s="36"/>
      <c r="YB64" s="36"/>
      <c r="YC64" s="36"/>
      <c r="YD64" s="36"/>
      <c r="YE64" s="89"/>
      <c r="YF64" s="35"/>
      <c r="YG64" s="36"/>
      <c r="YH64" s="36"/>
      <c r="YI64" s="36"/>
      <c r="YJ64" s="36"/>
      <c r="YK64" s="36"/>
      <c r="YL64" s="36"/>
      <c r="YM64" s="36"/>
      <c r="YN64" s="36"/>
      <c r="YO64" s="36"/>
      <c r="YP64" s="36"/>
      <c r="YQ64" s="36"/>
      <c r="YR64" s="36"/>
      <c r="YS64" s="36"/>
      <c r="YT64" s="36"/>
      <c r="YU64" s="36"/>
      <c r="YV64" s="36"/>
      <c r="YW64" s="89"/>
      <c r="YX64" s="35"/>
      <c r="YY64" s="36"/>
      <c r="YZ64" s="36"/>
      <c r="ZA64" s="36"/>
      <c r="ZB64" s="36"/>
      <c r="ZC64" s="36"/>
      <c r="ZD64" s="36"/>
      <c r="ZE64" s="36"/>
      <c r="ZF64" s="36"/>
      <c r="ZG64" s="36"/>
      <c r="ZH64" s="36"/>
      <c r="ZI64" s="36"/>
      <c r="ZJ64" s="36"/>
      <c r="ZK64" s="36"/>
      <c r="ZL64" s="36"/>
      <c r="ZM64" s="36"/>
      <c r="ZN64" s="36"/>
      <c r="ZO64" s="89"/>
      <c r="ZP64" s="35"/>
      <c r="ZQ64" s="36"/>
      <c r="ZR64" s="36"/>
      <c r="ZS64" s="36"/>
      <c r="ZT64" s="36"/>
      <c r="ZU64" s="36"/>
      <c r="ZV64" s="36"/>
      <c r="ZW64" s="36"/>
      <c r="ZX64" s="36"/>
      <c r="ZY64" s="36"/>
      <c r="ZZ64" s="36"/>
      <c r="AAA64" s="36"/>
      <c r="AAB64" s="36"/>
      <c r="AAC64" s="36"/>
      <c r="AAD64" s="36"/>
      <c r="AAE64" s="36"/>
      <c r="AAF64" s="36"/>
      <c r="AAG64" s="89"/>
      <c r="AAH64" s="152"/>
      <c r="AAI64" s="36"/>
      <c r="AAJ64" s="36"/>
      <c r="AAK64" s="36"/>
      <c r="AAL64" s="36"/>
      <c r="AAM64" s="36"/>
      <c r="AAN64" s="36"/>
      <c r="AAO64" s="36"/>
      <c r="AAP64" s="36"/>
      <c r="AAQ64" s="36"/>
      <c r="AAR64" s="36"/>
      <c r="AAS64" s="36"/>
      <c r="AAT64" s="36"/>
      <c r="AAU64" s="36"/>
      <c r="AAV64" s="36"/>
      <c r="AAW64" s="36"/>
      <c r="AAX64" s="36"/>
      <c r="AAY64" s="89"/>
      <c r="AAZ64" s="35"/>
      <c r="ABA64" s="36"/>
      <c r="ABB64" s="36"/>
      <c r="ABC64" s="36"/>
      <c r="ABD64" s="36"/>
      <c r="ABE64" s="36"/>
      <c r="ABF64" s="36"/>
      <c r="ABG64" s="36"/>
      <c r="ABH64" s="36"/>
      <c r="ABI64" s="36"/>
      <c r="ABJ64" s="36"/>
      <c r="ABK64" s="36"/>
      <c r="ABL64" s="36"/>
      <c r="ABM64" s="36"/>
      <c r="ABN64" s="36"/>
      <c r="ABO64" s="36"/>
      <c r="ABP64" s="36"/>
      <c r="ABQ64" s="89"/>
      <c r="ABR64" s="152"/>
      <c r="ABS64" s="36"/>
      <c r="ABT64" s="36"/>
      <c r="ABU64" s="36"/>
      <c r="ABV64" s="36"/>
      <c r="ABW64" s="36"/>
      <c r="ABX64" s="36"/>
      <c r="ABY64" s="36"/>
      <c r="ABZ64" s="36"/>
      <c r="ACA64" s="36"/>
      <c r="ACB64" s="36"/>
      <c r="ACC64" s="36"/>
      <c r="ACD64" s="36"/>
      <c r="ACE64" s="36"/>
      <c r="ACF64" s="36"/>
      <c r="ACG64" s="36"/>
      <c r="ACH64" s="36"/>
      <c r="ACI64" s="89"/>
      <c r="ACJ64" s="152"/>
      <c r="ACK64" s="36"/>
      <c r="ACL64" s="36"/>
      <c r="ACM64" s="36"/>
      <c r="ACN64" s="36"/>
      <c r="ACO64" s="36"/>
      <c r="ACP64" s="36"/>
      <c r="ACQ64" s="36"/>
      <c r="ACR64" s="36"/>
      <c r="ACS64" s="36"/>
      <c r="ACT64" s="36"/>
      <c r="ACU64" s="36"/>
      <c r="ACV64" s="36"/>
      <c r="ACW64" s="36"/>
      <c r="ACX64" s="36"/>
      <c r="ACY64" s="36"/>
      <c r="ACZ64" s="36"/>
      <c r="ADA64" s="89"/>
      <c r="ADB64" s="152"/>
      <c r="ADC64" s="36"/>
      <c r="ADD64" s="36"/>
      <c r="ADE64" s="36"/>
      <c r="ADF64" s="36"/>
      <c r="ADG64" s="36"/>
      <c r="ADH64" s="36"/>
      <c r="ADI64" s="36"/>
      <c r="ADJ64" s="36"/>
      <c r="ADK64" s="36"/>
      <c r="ADL64" s="36"/>
      <c r="ADM64" s="36"/>
      <c r="ADN64" s="36"/>
      <c r="ADO64" s="36"/>
      <c r="ADP64" s="36"/>
      <c r="ADQ64" s="36"/>
      <c r="ADR64" s="36"/>
      <c r="ADS64" s="89"/>
      <c r="ADT64" s="152"/>
      <c r="ADU64" s="36"/>
      <c r="ADV64" s="36"/>
      <c r="ADW64" s="36"/>
      <c r="ADX64" s="36"/>
      <c r="ADY64" s="36"/>
      <c r="ADZ64" s="36"/>
      <c r="AEA64" s="36"/>
      <c r="AEB64" s="36"/>
      <c r="AEC64" s="36"/>
      <c r="AED64" s="36"/>
      <c r="AEE64" s="36"/>
      <c r="AEF64" s="36"/>
      <c r="AEG64" s="36"/>
      <c r="AEH64" s="36"/>
      <c r="AEI64" s="36"/>
      <c r="AEJ64" s="36"/>
      <c r="AEK64" s="89"/>
      <c r="AEL64" s="152"/>
      <c r="AEM64" s="36"/>
      <c r="AEN64" s="36"/>
      <c r="AEO64" s="36"/>
      <c r="AEP64" s="36"/>
      <c r="AEQ64" s="36"/>
      <c r="AER64" s="36"/>
      <c r="AES64" s="36"/>
      <c r="AET64" s="36"/>
      <c r="AEU64" s="36"/>
      <c r="AEV64" s="36"/>
      <c r="AEW64" s="36"/>
      <c r="AEX64" s="36"/>
      <c r="AEY64" s="36"/>
      <c r="AEZ64" s="36"/>
      <c r="AFA64" s="36"/>
      <c r="AFB64" s="36"/>
      <c r="AFC64" s="89"/>
      <c r="AFD64" s="152"/>
      <c r="AFE64" s="36"/>
      <c r="AFF64" s="36"/>
      <c r="AFG64" s="36"/>
      <c r="AFH64" s="36"/>
      <c r="AFI64" s="36"/>
      <c r="AFJ64" s="36"/>
      <c r="AFK64" s="36"/>
      <c r="AFL64" s="36"/>
      <c r="AFM64" s="36"/>
      <c r="AFN64" s="36"/>
      <c r="AFO64" s="36"/>
      <c r="AFP64" s="36"/>
      <c r="AFQ64" s="36"/>
      <c r="AFR64" s="36"/>
      <c r="AFS64" s="36"/>
      <c r="AFT64" s="36"/>
      <c r="AFU64" s="89"/>
      <c r="AFV64" s="152"/>
      <c r="AFW64" s="36"/>
      <c r="AFX64" s="36"/>
      <c r="AFY64" s="36"/>
      <c r="AFZ64" s="36"/>
      <c r="AGA64" s="36"/>
      <c r="AGB64" s="36"/>
      <c r="AGC64" s="36"/>
      <c r="AGD64" s="36"/>
      <c r="AGE64" s="36"/>
      <c r="AGF64" s="36"/>
      <c r="AGG64" s="36"/>
      <c r="AGH64" s="36"/>
      <c r="AGI64" s="36"/>
      <c r="AGJ64" s="36"/>
      <c r="AGK64" s="36"/>
      <c r="AGL64" s="36"/>
      <c r="AGM64" s="89"/>
      <c r="AGN64" s="35"/>
      <c r="AGO64" s="36"/>
      <c r="AGP64" s="36"/>
      <c r="AGQ64" s="36"/>
      <c r="AGR64" s="36"/>
      <c r="AGS64" s="36"/>
      <c r="AGT64" s="36"/>
      <c r="AGU64" s="36"/>
      <c r="AGV64" s="36"/>
      <c r="AGW64" s="36"/>
      <c r="AGX64" s="36"/>
      <c r="AGY64" s="36"/>
      <c r="AGZ64" s="36"/>
      <c r="AHA64" s="36"/>
      <c r="AHB64" s="36"/>
      <c r="AHC64" s="36"/>
      <c r="AHD64" s="36"/>
      <c r="AHE64" s="89"/>
      <c r="AHF64" s="152"/>
      <c r="AHG64" s="36"/>
      <c r="AHH64" s="36"/>
      <c r="AHI64" s="36"/>
      <c r="AHJ64" s="36"/>
      <c r="AHK64" s="36"/>
      <c r="AHL64" s="36"/>
      <c r="AHM64" s="36"/>
      <c r="AHN64" s="36"/>
      <c r="AHO64" s="36"/>
      <c r="AHP64" s="36"/>
      <c r="AHQ64" s="36"/>
      <c r="AHR64" s="36"/>
      <c r="AHS64" s="36"/>
      <c r="AHT64" s="36"/>
      <c r="AHU64" s="36"/>
      <c r="AHV64" s="36"/>
      <c r="AHW64" s="89"/>
      <c r="AHX64" s="35"/>
      <c r="AHY64" s="36"/>
      <c r="AHZ64" s="36"/>
      <c r="AIA64" s="36"/>
      <c r="AIB64" s="36"/>
      <c r="AIC64" s="36"/>
      <c r="AID64" s="36"/>
      <c r="AIE64" s="36"/>
      <c r="AIF64" s="36"/>
      <c r="AIG64" s="36"/>
      <c r="AIH64" s="36"/>
      <c r="AII64" s="36"/>
      <c r="AIJ64" s="36"/>
      <c r="AIK64" s="36"/>
      <c r="AIL64" s="36"/>
      <c r="AIM64" s="36"/>
      <c r="AIN64" s="36"/>
      <c r="AIO64" s="89"/>
      <c r="AIP64" s="152"/>
      <c r="AIQ64" s="36"/>
      <c r="AIR64" s="36"/>
      <c r="AIS64" s="36"/>
      <c r="AIT64" s="36"/>
      <c r="AIU64" s="36"/>
      <c r="AIV64" s="36"/>
      <c r="AIW64" s="36"/>
      <c r="AIX64" s="36"/>
      <c r="AIY64" s="36"/>
      <c r="AIZ64" s="36"/>
      <c r="AJA64" s="36"/>
      <c r="AJB64" s="36"/>
      <c r="AJC64" s="36"/>
      <c r="AJD64" s="36"/>
      <c r="AJE64" s="36"/>
      <c r="AJF64" s="36"/>
      <c r="AJG64" s="89"/>
      <c r="AJH64" s="35"/>
      <c r="AJI64" s="36"/>
      <c r="AJJ64" s="36"/>
      <c r="AJK64" s="36"/>
      <c r="AJL64" s="36"/>
      <c r="AJM64" s="36"/>
      <c r="AJN64" s="36"/>
      <c r="AJO64" s="36"/>
      <c r="AJP64" s="36"/>
      <c r="AJQ64" s="36"/>
      <c r="AJR64" s="36"/>
      <c r="AJS64" s="36"/>
      <c r="AJT64" s="36"/>
      <c r="AJU64" s="36"/>
      <c r="AJV64" s="36"/>
      <c r="AJW64" s="36"/>
      <c r="AJX64" s="36"/>
      <c r="AJY64" s="89"/>
      <c r="AJZ64" s="35"/>
      <c r="AKA64" s="36"/>
      <c r="AKB64" s="36"/>
      <c r="AKC64" s="36"/>
      <c r="AKD64" s="36"/>
      <c r="AKE64" s="36"/>
      <c r="AKF64" s="36"/>
      <c r="AKG64" s="36"/>
      <c r="AKH64" s="36"/>
      <c r="AKI64" s="36"/>
      <c r="AKJ64" s="36"/>
      <c r="AKK64" s="36"/>
      <c r="AKL64" s="36"/>
      <c r="AKM64" s="36"/>
      <c r="AKN64" s="36"/>
      <c r="AKO64" s="36"/>
      <c r="AKP64" s="36"/>
      <c r="AKQ64" s="89"/>
      <c r="AKR64" s="35"/>
      <c r="AKS64" s="36"/>
      <c r="AKT64" s="36"/>
      <c r="AKU64" s="36"/>
      <c r="AKV64" s="36"/>
      <c r="AKW64" s="36"/>
      <c r="AKX64" s="36"/>
      <c r="AKY64" s="36"/>
      <c r="AKZ64" s="36"/>
      <c r="ALA64" s="36"/>
      <c r="ALB64" s="36"/>
      <c r="ALC64" s="36"/>
      <c r="ALD64" s="36"/>
      <c r="ALE64" s="36"/>
      <c r="ALF64" s="36"/>
      <c r="ALG64" s="36"/>
      <c r="ALH64" s="36"/>
      <c r="ALI64" s="89"/>
      <c r="ALJ64" s="152"/>
      <c r="ALK64" s="36"/>
      <c r="ALL64" s="36"/>
      <c r="ALM64" s="36"/>
      <c r="ALN64" s="36"/>
      <c r="ALO64" s="36"/>
      <c r="ALP64" s="36"/>
      <c r="ALQ64" s="36"/>
      <c r="ALR64" s="36"/>
      <c r="ALS64" s="36"/>
      <c r="ALT64" s="36"/>
      <c r="ALU64" s="36"/>
      <c r="ALV64" s="36"/>
      <c r="ALW64" s="36"/>
      <c r="ALX64" s="36"/>
      <c r="ALY64" s="36"/>
      <c r="ALZ64" s="36"/>
      <c r="AMA64" s="89"/>
      <c r="AMB64" s="152"/>
      <c r="AMC64" s="36"/>
      <c r="AMD64" s="36"/>
      <c r="AME64" s="36"/>
      <c r="AMF64" s="36"/>
      <c r="AMG64" s="36"/>
      <c r="AMH64" s="36"/>
      <c r="AMI64" s="36"/>
      <c r="AMJ64" s="36"/>
      <c r="AMK64" s="36"/>
      <c r="AML64" s="36"/>
      <c r="AMM64" s="36"/>
      <c r="AMN64" s="36"/>
      <c r="AMO64" s="36"/>
      <c r="AMP64" s="36"/>
      <c r="AMQ64" s="36"/>
      <c r="AMR64" s="36"/>
      <c r="AMS64" s="89"/>
      <c r="AMT64" s="152"/>
      <c r="AMU64" s="36"/>
      <c r="AMV64" s="36"/>
      <c r="AMW64" s="36"/>
      <c r="AMX64" s="36"/>
      <c r="AMY64" s="36"/>
      <c r="AMZ64" s="36"/>
      <c r="ANA64" s="36"/>
      <c r="ANB64" s="36"/>
      <c r="ANC64" s="36"/>
      <c r="AND64" s="36"/>
      <c r="ANE64" s="36"/>
      <c r="ANF64" s="36"/>
      <c r="ANG64" s="36"/>
      <c r="ANH64" s="36"/>
      <c r="ANI64" s="36"/>
      <c r="ANJ64" s="36"/>
      <c r="ANK64" s="89"/>
    </row>
    <row r="65" spans="1:1051" x14ac:dyDescent="0.25">
      <c r="A65" s="8" t="s">
        <v>129</v>
      </c>
      <c r="B65" s="9">
        <v>51</v>
      </c>
      <c r="C65" s="13" t="s">
        <v>131</v>
      </c>
      <c r="F65" s="39">
        <v>4062612700</v>
      </c>
      <c r="G65" s="88"/>
      <c r="H65" s="38"/>
      <c r="I65" s="38">
        <v>79298790</v>
      </c>
      <c r="J65" s="38">
        <v>61034100</v>
      </c>
      <c r="K65" s="38">
        <v>18264690</v>
      </c>
      <c r="L65" s="38">
        <v>61034100</v>
      </c>
      <c r="M65" s="38">
        <v>267748.46000000002</v>
      </c>
      <c r="N65" s="39"/>
      <c r="O65" s="38">
        <v>79298790</v>
      </c>
      <c r="P65" s="38">
        <v>61034100</v>
      </c>
      <c r="Q65" s="38"/>
      <c r="R65" s="38">
        <v>18264690</v>
      </c>
      <c r="S65" s="38">
        <v>23.03275</v>
      </c>
      <c r="T65" s="38">
        <v>267748.46000000002</v>
      </c>
      <c r="U65" s="38"/>
      <c r="V65" s="88">
        <v>61034100</v>
      </c>
      <c r="W65" s="30"/>
      <c r="X65" s="39">
        <v>61034100</v>
      </c>
      <c r="Y65" s="88">
        <v>61034100</v>
      </c>
      <c r="Z65" s="38"/>
      <c r="AA65" s="38">
        <v>171627003</v>
      </c>
      <c r="AB65" s="38">
        <v>136187300</v>
      </c>
      <c r="AC65" s="38">
        <v>35439703</v>
      </c>
      <c r="AD65" s="38">
        <v>136187300</v>
      </c>
      <c r="AE65" s="38">
        <v>745914.65</v>
      </c>
      <c r="AF65" s="39"/>
      <c r="AG65" s="38">
        <v>171627003</v>
      </c>
      <c r="AH65" s="38">
        <v>136187300</v>
      </c>
      <c r="AI65" s="38"/>
      <c r="AJ65" s="38">
        <v>35439703</v>
      </c>
      <c r="AK65" s="38">
        <v>20.649260000000002</v>
      </c>
      <c r="AL65" s="38">
        <v>745914.65</v>
      </c>
      <c r="AM65" s="38"/>
      <c r="AN65" s="88">
        <v>136187300</v>
      </c>
      <c r="AO65" s="30"/>
      <c r="AP65" s="39">
        <v>136187300</v>
      </c>
      <c r="AQ65" s="88">
        <v>136187300</v>
      </c>
      <c r="AR65" s="38"/>
      <c r="AS65" s="38">
        <v>385378620.61000001</v>
      </c>
      <c r="AT65" s="38">
        <v>287966500</v>
      </c>
      <c r="AU65" s="38">
        <v>97412120.609999999</v>
      </c>
      <c r="AV65" s="38">
        <v>287966500</v>
      </c>
      <c r="AW65" s="38">
        <v>1515471.06</v>
      </c>
      <c r="AX65" s="39"/>
      <c r="AY65" s="38">
        <v>385081200.98000002</v>
      </c>
      <c r="AZ65" s="38">
        <v>287966500</v>
      </c>
      <c r="BA65" s="38"/>
      <c r="BB65" s="38">
        <v>97114700.980000004</v>
      </c>
      <c r="BC65" s="38">
        <v>25.219280000000001</v>
      </c>
      <c r="BD65" s="38">
        <v>1515471.06</v>
      </c>
      <c r="BE65" s="38"/>
      <c r="BF65" s="88">
        <v>287966500</v>
      </c>
      <c r="BG65" s="30"/>
      <c r="BH65" s="39">
        <v>287966500</v>
      </c>
      <c r="BI65" s="88">
        <v>287966500</v>
      </c>
      <c r="BJ65" s="38"/>
      <c r="BK65" s="38">
        <v>1179838580.8499999</v>
      </c>
      <c r="BL65" s="38">
        <v>934401500</v>
      </c>
      <c r="BM65" s="38">
        <v>245437080.84999999</v>
      </c>
      <c r="BN65" s="38">
        <v>934401500</v>
      </c>
      <c r="BO65" s="38">
        <v>1766891.7</v>
      </c>
      <c r="BP65" s="39"/>
      <c r="BQ65" s="38">
        <v>1179838580.8499999</v>
      </c>
      <c r="BR65" s="38">
        <v>934401500</v>
      </c>
      <c r="BS65" s="38"/>
      <c r="BT65" s="38">
        <v>245437080.84999999</v>
      </c>
      <c r="BU65" s="38">
        <v>20.802600000000002</v>
      </c>
      <c r="BV65" s="38">
        <v>1766891.7</v>
      </c>
      <c r="BW65" s="38"/>
      <c r="BX65" s="88">
        <v>934401500</v>
      </c>
      <c r="BY65" s="30"/>
      <c r="BZ65" s="39">
        <v>934401500</v>
      </c>
      <c r="CA65" s="88">
        <v>934401500</v>
      </c>
      <c r="CB65" s="38"/>
      <c r="CC65" s="38">
        <v>5936576</v>
      </c>
      <c r="CD65" s="38">
        <v>4353500</v>
      </c>
      <c r="CE65" s="38">
        <v>1583076</v>
      </c>
      <c r="CF65" s="38">
        <v>4353500</v>
      </c>
      <c r="CG65" s="38">
        <v>23491.3</v>
      </c>
      <c r="CH65" s="39"/>
      <c r="CI65" s="38">
        <v>5936576</v>
      </c>
      <c r="CJ65" s="38">
        <v>4353500</v>
      </c>
      <c r="CK65" s="38"/>
      <c r="CL65" s="38">
        <v>1583076</v>
      </c>
      <c r="CM65" s="38">
        <v>26.66648</v>
      </c>
      <c r="CN65" s="38">
        <v>23491.3</v>
      </c>
      <c r="CO65" s="38"/>
      <c r="CP65" s="88">
        <v>4353500</v>
      </c>
      <c r="CQ65" s="30"/>
      <c r="CR65" s="39">
        <v>4353500</v>
      </c>
      <c r="CS65" s="88">
        <v>4353500</v>
      </c>
      <c r="CT65" s="38"/>
      <c r="CU65" s="38">
        <v>98260900</v>
      </c>
      <c r="CV65" s="38">
        <v>71298400</v>
      </c>
      <c r="CW65" s="38">
        <v>26962500</v>
      </c>
      <c r="CX65" s="38">
        <v>71298400</v>
      </c>
      <c r="CY65" s="38">
        <v>187160.72</v>
      </c>
      <c r="CZ65" s="39"/>
      <c r="DA65" s="38">
        <v>97641552.950000003</v>
      </c>
      <c r="DB65" s="38">
        <v>71298400</v>
      </c>
      <c r="DC65" s="38"/>
      <c r="DD65" s="38">
        <v>26343152.949999999</v>
      </c>
      <c r="DE65" s="38">
        <v>26.97945</v>
      </c>
      <c r="DF65" s="38">
        <v>187160.72</v>
      </c>
      <c r="DG65" s="38"/>
      <c r="DH65" s="88">
        <v>71298400</v>
      </c>
      <c r="DI65" s="30"/>
      <c r="DJ65" s="39">
        <v>71298400</v>
      </c>
      <c r="DK65" s="88">
        <v>71298400</v>
      </c>
      <c r="DL65" s="38"/>
      <c r="DM65" s="38">
        <v>155457000</v>
      </c>
      <c r="DN65" s="38">
        <v>115757000</v>
      </c>
      <c r="DO65" s="38">
        <v>39700000</v>
      </c>
      <c r="DP65" s="38">
        <v>115757000</v>
      </c>
      <c r="DQ65" s="38">
        <v>1803744.34</v>
      </c>
      <c r="DR65" s="39"/>
      <c r="DS65" s="38">
        <v>153994595.68000001</v>
      </c>
      <c r="DT65" s="38">
        <v>115757000</v>
      </c>
      <c r="DU65" s="38"/>
      <c r="DV65" s="38">
        <v>38237595.68</v>
      </c>
      <c r="DW65" s="38">
        <v>24.830480000000001</v>
      </c>
      <c r="DX65" s="38">
        <v>1803744.34</v>
      </c>
      <c r="DY65" s="38"/>
      <c r="DZ65" s="88">
        <v>115757000</v>
      </c>
      <c r="EA65" s="30"/>
      <c r="EB65" s="39">
        <v>115757000</v>
      </c>
      <c r="EC65" s="88">
        <v>115757000</v>
      </c>
      <c r="ED65" s="38"/>
      <c r="EE65" s="38">
        <v>74395304</v>
      </c>
      <c r="EF65" s="38">
        <v>57333000</v>
      </c>
      <c r="EG65" s="38">
        <v>17062304</v>
      </c>
      <c r="EH65" s="38">
        <v>57333000</v>
      </c>
      <c r="EI65" s="38"/>
      <c r="EJ65" s="39"/>
      <c r="EK65" s="38">
        <v>74395304</v>
      </c>
      <c r="EL65" s="38">
        <v>57333000</v>
      </c>
      <c r="EM65" s="38"/>
      <c r="EN65" s="38">
        <v>17062304</v>
      </c>
      <c r="EO65" s="38">
        <v>22.934650000000001</v>
      </c>
      <c r="EP65" s="38"/>
      <c r="EQ65" s="38"/>
      <c r="ER65" s="88">
        <v>57333000</v>
      </c>
      <c r="ES65" s="30"/>
      <c r="ET65" s="39">
        <v>57333000</v>
      </c>
      <c r="EU65" s="88">
        <v>57333000</v>
      </c>
      <c r="EV65" s="38"/>
      <c r="EW65" s="38">
        <v>93350000</v>
      </c>
      <c r="EX65" s="38">
        <v>71807700</v>
      </c>
      <c r="EY65" s="38">
        <v>21542300</v>
      </c>
      <c r="EZ65" s="38">
        <v>71807700</v>
      </c>
      <c r="FA65" s="38">
        <v>473554.2</v>
      </c>
      <c r="FB65" s="39"/>
      <c r="FC65" s="38">
        <v>93350000</v>
      </c>
      <c r="FD65" s="38">
        <v>71807700</v>
      </c>
      <c r="FE65" s="38"/>
      <c r="FF65" s="38">
        <v>21542300</v>
      </c>
      <c r="FG65" s="38">
        <v>23.076910000000002</v>
      </c>
      <c r="FH65" s="38">
        <v>473554.2</v>
      </c>
      <c r="FI65" s="38"/>
      <c r="FJ65" s="88">
        <v>71807700</v>
      </c>
      <c r="FK65" s="30"/>
      <c r="FL65" s="39">
        <v>71807700</v>
      </c>
      <c r="FM65" s="88">
        <v>71807700</v>
      </c>
      <c r="FN65" s="38"/>
      <c r="FO65" s="38"/>
      <c r="FP65" s="38"/>
      <c r="FQ65" s="38"/>
      <c r="FR65" s="38"/>
      <c r="FS65" s="38"/>
      <c r="FT65" s="39"/>
      <c r="FU65" s="38"/>
      <c r="FV65" s="38"/>
      <c r="FW65" s="38"/>
      <c r="FX65" s="38"/>
      <c r="FY65" s="38"/>
      <c r="FZ65" s="38"/>
      <c r="GA65" s="38"/>
      <c r="GB65" s="88"/>
      <c r="GC65" s="30"/>
      <c r="GD65" s="39"/>
      <c r="GE65" s="88"/>
      <c r="GF65" s="38"/>
      <c r="GG65" s="38"/>
      <c r="GH65" s="38"/>
      <c r="GI65" s="38"/>
      <c r="GJ65" s="38"/>
      <c r="GK65" s="38"/>
      <c r="GL65" s="39"/>
      <c r="GM65" s="38"/>
      <c r="GN65" s="38"/>
      <c r="GO65" s="38"/>
      <c r="GP65" s="38"/>
      <c r="GQ65" s="38"/>
      <c r="GR65" s="38"/>
      <c r="GS65" s="38"/>
      <c r="GT65" s="88"/>
      <c r="GU65" s="30"/>
      <c r="GV65" s="39"/>
      <c r="GW65" s="88"/>
      <c r="GX65" s="38"/>
      <c r="GY65" s="38">
        <v>72288314</v>
      </c>
      <c r="GZ65" s="38">
        <v>65565500</v>
      </c>
      <c r="HA65" s="38">
        <v>6722814</v>
      </c>
      <c r="HB65" s="38">
        <v>65565500</v>
      </c>
      <c r="HC65" s="38">
        <v>1909894.14</v>
      </c>
      <c r="HD65" s="39"/>
      <c r="HE65" s="38">
        <v>72288314</v>
      </c>
      <c r="HF65" s="38">
        <v>65565500</v>
      </c>
      <c r="HG65" s="38"/>
      <c r="HH65" s="38">
        <v>6722814</v>
      </c>
      <c r="HI65" s="38">
        <v>9.3000000000000007</v>
      </c>
      <c r="HJ65" s="38">
        <v>1909894.14</v>
      </c>
      <c r="HK65" s="38"/>
      <c r="HL65" s="88">
        <v>65565500</v>
      </c>
      <c r="HM65" s="30"/>
      <c r="HN65" s="39">
        <v>65565500</v>
      </c>
      <c r="HO65" s="88">
        <v>65565500</v>
      </c>
      <c r="HP65" s="38"/>
      <c r="HQ65" s="38"/>
      <c r="HR65" s="38"/>
      <c r="HS65" s="38"/>
      <c r="HT65" s="38"/>
      <c r="HU65" s="38"/>
      <c r="HV65" s="39"/>
      <c r="HW65" s="38"/>
      <c r="HX65" s="38"/>
      <c r="HY65" s="38"/>
      <c r="HZ65" s="38"/>
      <c r="IA65" s="38"/>
      <c r="IB65" s="38"/>
      <c r="IC65" s="38"/>
      <c r="ID65" s="88"/>
      <c r="IE65" s="30"/>
      <c r="IF65" s="39"/>
      <c r="IG65" s="88"/>
      <c r="IH65" s="38"/>
      <c r="II65" s="38">
        <v>2791070</v>
      </c>
      <c r="IJ65" s="38">
        <v>2531500</v>
      </c>
      <c r="IK65" s="38">
        <v>259570</v>
      </c>
      <c r="IL65" s="38">
        <v>2531500</v>
      </c>
      <c r="IM65" s="38"/>
      <c r="IN65" s="39"/>
      <c r="IO65" s="38">
        <v>2791070</v>
      </c>
      <c r="IP65" s="38">
        <v>2531500</v>
      </c>
      <c r="IQ65" s="38"/>
      <c r="IR65" s="38">
        <v>259570</v>
      </c>
      <c r="IS65" s="38">
        <v>9.30002</v>
      </c>
      <c r="IT65" s="38"/>
      <c r="IU65" s="38"/>
      <c r="IV65" s="88">
        <v>2531500</v>
      </c>
      <c r="IW65" s="30"/>
      <c r="IX65" s="39">
        <v>2531500</v>
      </c>
      <c r="IY65" s="88">
        <v>2531500</v>
      </c>
      <c r="IZ65" s="38"/>
      <c r="JA65" s="38">
        <v>96490188</v>
      </c>
      <c r="JB65" s="38">
        <v>87516600</v>
      </c>
      <c r="JC65" s="38">
        <v>8973588</v>
      </c>
      <c r="JD65" s="38">
        <v>87516600</v>
      </c>
      <c r="JE65" s="38"/>
      <c r="JF65" s="39"/>
      <c r="JG65" s="38">
        <v>96490188</v>
      </c>
      <c r="JH65" s="38">
        <v>87516600</v>
      </c>
      <c r="JI65" s="38"/>
      <c r="JJ65" s="38">
        <v>8973588</v>
      </c>
      <c r="JK65" s="38">
        <v>9.3000000000000007</v>
      </c>
      <c r="JL65" s="38"/>
      <c r="JM65" s="38"/>
      <c r="JN65" s="88">
        <v>87516600</v>
      </c>
      <c r="JO65" s="30"/>
      <c r="JP65" s="39">
        <v>87516600</v>
      </c>
      <c r="JQ65" s="88">
        <v>87516600</v>
      </c>
      <c r="JR65" s="38"/>
      <c r="JS65" s="38">
        <v>666073800</v>
      </c>
      <c r="JT65" s="38">
        <v>566073800</v>
      </c>
      <c r="JU65" s="38">
        <v>100000000</v>
      </c>
      <c r="JV65" s="38">
        <v>566073800</v>
      </c>
      <c r="JW65" s="38"/>
      <c r="JX65" s="39"/>
      <c r="JY65" s="38">
        <v>666073800</v>
      </c>
      <c r="JZ65" s="38">
        <v>566073800</v>
      </c>
      <c r="KA65" s="38"/>
      <c r="KB65" s="38">
        <v>100000000</v>
      </c>
      <c r="KC65" s="38">
        <v>15.013350000000001</v>
      </c>
      <c r="KD65" s="38"/>
      <c r="KE65" s="38"/>
      <c r="KF65" s="88">
        <v>566073800</v>
      </c>
      <c r="KG65" s="30"/>
      <c r="KH65" s="39">
        <v>566073800</v>
      </c>
      <c r="KI65" s="88">
        <v>566073800</v>
      </c>
      <c r="KJ65" s="38"/>
      <c r="KK65" s="38">
        <v>15184124</v>
      </c>
      <c r="KL65" s="38">
        <v>13772000</v>
      </c>
      <c r="KM65" s="38">
        <v>1412124</v>
      </c>
      <c r="KN65" s="38">
        <v>13772000</v>
      </c>
      <c r="KO65" s="38"/>
      <c r="KP65" s="39"/>
      <c r="KQ65" s="38">
        <v>15184124</v>
      </c>
      <c r="KR65" s="38">
        <v>13772000</v>
      </c>
      <c r="KS65" s="38"/>
      <c r="KT65" s="38">
        <v>1412124</v>
      </c>
      <c r="KU65" s="38">
        <v>9.3000000000000007</v>
      </c>
      <c r="KV65" s="38"/>
      <c r="KW65" s="38"/>
      <c r="KX65" s="88">
        <v>13772000</v>
      </c>
      <c r="KY65" s="30"/>
      <c r="KZ65" s="39">
        <v>13772000</v>
      </c>
      <c r="LA65" s="88">
        <v>13772000</v>
      </c>
      <c r="LB65" s="38"/>
      <c r="LC65" s="38">
        <v>3792614</v>
      </c>
      <c r="LD65" s="38">
        <v>3439900</v>
      </c>
      <c r="LE65" s="38">
        <v>352714</v>
      </c>
      <c r="LF65" s="38">
        <v>3439900</v>
      </c>
      <c r="LG65" s="38"/>
      <c r="LH65" s="39"/>
      <c r="LI65" s="38">
        <v>3792614</v>
      </c>
      <c r="LJ65" s="38">
        <v>3439900</v>
      </c>
      <c r="LK65" s="38"/>
      <c r="LL65" s="38">
        <v>352714</v>
      </c>
      <c r="LM65" s="38">
        <v>9.30002</v>
      </c>
      <c r="LN65" s="38"/>
      <c r="LO65" s="38"/>
      <c r="LP65" s="88">
        <v>3439900</v>
      </c>
      <c r="LQ65" s="30"/>
      <c r="LR65" s="39">
        <v>3439900</v>
      </c>
      <c r="LS65" s="88">
        <v>3439900</v>
      </c>
      <c r="LT65" s="38"/>
      <c r="LU65" s="38"/>
      <c r="LV65" s="38"/>
      <c r="LW65" s="38"/>
      <c r="LX65" s="38"/>
      <c r="LY65" s="38"/>
      <c r="LZ65" s="39"/>
      <c r="MA65" s="38"/>
      <c r="MB65" s="38"/>
      <c r="MC65" s="38"/>
      <c r="MD65" s="38"/>
      <c r="ME65" s="38"/>
      <c r="MF65" s="38"/>
      <c r="MG65" s="38"/>
      <c r="MH65" s="88"/>
      <c r="MI65" s="30"/>
      <c r="MJ65" s="39">
        <v>0</v>
      </c>
      <c r="MK65" s="88"/>
      <c r="ML65" s="38"/>
      <c r="MM65" s="38">
        <v>52654356</v>
      </c>
      <c r="MN65" s="38">
        <v>47757500</v>
      </c>
      <c r="MO65" s="38">
        <v>4896856</v>
      </c>
      <c r="MP65" s="38">
        <v>47757500</v>
      </c>
      <c r="MQ65" s="38">
        <v>811589.28</v>
      </c>
      <c r="MR65" s="39"/>
      <c r="MS65" s="38">
        <v>52654356</v>
      </c>
      <c r="MT65" s="38">
        <v>47757500</v>
      </c>
      <c r="MU65" s="38"/>
      <c r="MV65" s="38">
        <v>4896856</v>
      </c>
      <c r="MW65" s="38">
        <v>9.3000000000000007</v>
      </c>
      <c r="MX65" s="38">
        <v>811589.28</v>
      </c>
      <c r="MY65" s="38"/>
      <c r="MZ65" s="88">
        <v>47757500</v>
      </c>
      <c r="NA65" s="30"/>
      <c r="NB65" s="39">
        <v>47757500</v>
      </c>
      <c r="NC65" s="88">
        <v>47757500</v>
      </c>
      <c r="ND65" s="38"/>
      <c r="NE65" s="38"/>
      <c r="NF65" s="38"/>
      <c r="NG65" s="38"/>
      <c r="NH65" s="38"/>
      <c r="NI65" s="38"/>
      <c r="NJ65" s="39"/>
      <c r="NK65" s="38"/>
      <c r="NL65" s="38"/>
      <c r="NM65" s="38"/>
      <c r="NN65" s="38"/>
      <c r="NO65" s="38"/>
      <c r="NP65" s="38"/>
      <c r="NQ65" s="38"/>
      <c r="NR65" s="88"/>
      <c r="NS65" s="30"/>
      <c r="NT65" s="39"/>
      <c r="NU65" s="88"/>
      <c r="NV65" s="38"/>
      <c r="NW65" s="38">
        <v>401324</v>
      </c>
      <c r="NX65" s="38">
        <v>364000</v>
      </c>
      <c r="NY65" s="38">
        <v>37324</v>
      </c>
      <c r="NZ65" s="38">
        <v>364000</v>
      </c>
      <c r="OA65" s="38"/>
      <c r="OB65" s="39"/>
      <c r="OC65" s="38">
        <v>401324</v>
      </c>
      <c r="OD65" s="38">
        <v>364000</v>
      </c>
      <c r="OE65" s="38"/>
      <c r="OF65" s="38">
        <v>37324</v>
      </c>
      <c r="OG65" s="38">
        <v>9.3002199999999995</v>
      </c>
      <c r="OH65" s="38"/>
      <c r="OI65" s="38"/>
      <c r="OJ65" s="88">
        <v>364000</v>
      </c>
      <c r="OK65" s="30"/>
      <c r="OL65" s="39">
        <v>364000</v>
      </c>
      <c r="OM65" s="88">
        <v>364000</v>
      </c>
      <c r="ON65" s="38"/>
      <c r="OO65" s="38">
        <v>5848402</v>
      </c>
      <c r="OP65" s="38">
        <v>5304500</v>
      </c>
      <c r="OQ65" s="38">
        <v>543902</v>
      </c>
      <c r="OR65" s="38">
        <v>5304500</v>
      </c>
      <c r="OS65" s="38"/>
      <c r="OT65" s="39"/>
      <c r="OU65" s="38">
        <v>5848402</v>
      </c>
      <c r="OV65" s="38">
        <v>5304500</v>
      </c>
      <c r="OW65" s="38"/>
      <c r="OX65" s="38">
        <v>543902</v>
      </c>
      <c r="OY65" s="38">
        <v>9.3000100000000003</v>
      </c>
      <c r="OZ65" s="38"/>
      <c r="PA65" s="38"/>
      <c r="PB65" s="88">
        <v>5304500</v>
      </c>
      <c r="PC65" s="30"/>
      <c r="PD65" s="39">
        <v>5304500</v>
      </c>
      <c r="PE65" s="88">
        <v>5304500</v>
      </c>
      <c r="PF65" s="38"/>
      <c r="PG65" s="38"/>
      <c r="PH65" s="38"/>
      <c r="PI65" s="38"/>
      <c r="PJ65" s="38"/>
      <c r="PK65" s="38"/>
      <c r="PL65" s="39"/>
      <c r="PM65" s="38"/>
      <c r="PN65" s="38"/>
      <c r="PO65" s="38"/>
      <c r="PP65" s="38"/>
      <c r="PQ65" s="38"/>
      <c r="PR65" s="38"/>
      <c r="PS65" s="38"/>
      <c r="PT65" s="88"/>
      <c r="PU65" s="30"/>
      <c r="PV65" s="39"/>
      <c r="PW65" s="88"/>
      <c r="PX65" s="38"/>
      <c r="PY65" s="38"/>
      <c r="PZ65" s="38"/>
      <c r="QA65" s="38"/>
      <c r="QB65" s="38"/>
      <c r="QC65" s="38"/>
      <c r="QD65" s="39"/>
      <c r="QE65" s="38"/>
      <c r="QF65" s="38"/>
      <c r="QG65" s="38"/>
      <c r="QH65" s="38"/>
      <c r="QI65" s="38"/>
      <c r="QJ65" s="38"/>
      <c r="QK65" s="38"/>
      <c r="QL65" s="88"/>
      <c r="QM65" s="30"/>
      <c r="QN65" s="39"/>
      <c r="QO65" s="88"/>
      <c r="QP65" s="38"/>
      <c r="QQ65" s="38">
        <v>874415546</v>
      </c>
      <c r="QR65" s="38">
        <v>793094900</v>
      </c>
      <c r="QS65" s="38">
        <v>81320646</v>
      </c>
      <c r="QT65" s="38">
        <v>793094900</v>
      </c>
      <c r="QU65" s="38">
        <v>3072387.54</v>
      </c>
      <c r="QV65" s="39"/>
      <c r="QW65" s="38">
        <v>874364706.01999998</v>
      </c>
      <c r="QX65" s="38">
        <v>793094900</v>
      </c>
      <c r="QY65" s="38"/>
      <c r="QZ65" s="38">
        <v>81269806.019999996</v>
      </c>
      <c r="RA65" s="38">
        <v>9.2947299999999995</v>
      </c>
      <c r="RB65" s="38">
        <v>3072387.54</v>
      </c>
      <c r="RC65" s="38"/>
      <c r="RD65" s="88">
        <v>793094900</v>
      </c>
      <c r="RE65" s="30"/>
      <c r="RF65" s="39">
        <v>793094900</v>
      </c>
      <c r="RG65" s="88">
        <v>793094900</v>
      </c>
      <c r="RH65" s="38"/>
      <c r="RI65" s="38">
        <v>78947369</v>
      </c>
      <c r="RJ65" s="38">
        <v>75000000</v>
      </c>
      <c r="RK65" s="38">
        <v>3947369</v>
      </c>
      <c r="RL65" s="38">
        <v>75000000</v>
      </c>
      <c r="RM65" s="38"/>
      <c r="RN65" s="39"/>
      <c r="RO65" s="38">
        <v>78947369</v>
      </c>
      <c r="RP65" s="38">
        <v>75000000</v>
      </c>
      <c r="RQ65" s="38"/>
      <c r="RR65" s="38">
        <v>3947369</v>
      </c>
      <c r="RS65" s="38">
        <v>5</v>
      </c>
      <c r="RT65" s="38"/>
      <c r="RU65" s="38"/>
      <c r="RV65" s="88">
        <v>75000000</v>
      </c>
      <c r="RW65" s="30"/>
      <c r="RX65" s="39">
        <v>75000000</v>
      </c>
      <c r="RY65" s="88">
        <v>75000000</v>
      </c>
      <c r="RZ65" s="38"/>
      <c r="SA65" s="38">
        <v>8842106</v>
      </c>
      <c r="SB65" s="38">
        <v>8400000</v>
      </c>
      <c r="SC65" s="38">
        <v>442106</v>
      </c>
      <c r="SD65" s="38">
        <v>8400000</v>
      </c>
      <c r="SE65" s="38"/>
      <c r="SF65" s="39"/>
      <c r="SG65" s="38">
        <v>8842106</v>
      </c>
      <c r="SH65" s="38">
        <v>8400000</v>
      </c>
      <c r="SI65" s="38"/>
      <c r="SJ65" s="38">
        <v>442106</v>
      </c>
      <c r="SK65" s="38">
        <v>5.0000099999999996</v>
      </c>
      <c r="SL65" s="38"/>
      <c r="SM65" s="38"/>
      <c r="SN65" s="88">
        <v>8400000</v>
      </c>
      <c r="SO65" s="30"/>
      <c r="SP65" s="39">
        <v>8400000</v>
      </c>
      <c r="SQ65" s="88">
        <v>8400000</v>
      </c>
      <c r="SR65" s="38"/>
      <c r="SS65" s="38"/>
      <c r="ST65" s="38"/>
      <c r="SU65" s="38"/>
      <c r="SV65" s="38"/>
      <c r="SW65" s="38">
        <v>1680457</v>
      </c>
      <c r="SX65" s="39"/>
      <c r="SY65" s="38"/>
      <c r="SZ65" s="38"/>
      <c r="TA65" s="38"/>
      <c r="TB65" s="38"/>
      <c r="TC65" s="38"/>
      <c r="TD65" s="38">
        <v>1680457</v>
      </c>
      <c r="TE65" s="38"/>
      <c r="TF65" s="88"/>
      <c r="TG65" s="30"/>
      <c r="TH65" s="39"/>
      <c r="TI65" s="88"/>
      <c r="TJ65" s="38"/>
      <c r="TK65" s="38">
        <v>13535000</v>
      </c>
      <c r="TL65" s="38">
        <v>9160000</v>
      </c>
      <c r="TM65" s="38">
        <v>4375000</v>
      </c>
      <c r="TN65" s="38">
        <v>9160000</v>
      </c>
      <c r="TO65" s="38"/>
      <c r="TP65" s="39"/>
      <c r="TQ65" s="38">
        <v>13535000</v>
      </c>
      <c r="TR65" s="38">
        <v>9160000</v>
      </c>
      <c r="TS65" s="38"/>
      <c r="TT65" s="38">
        <v>4375000</v>
      </c>
      <c r="TU65" s="38">
        <v>32.323610000000002</v>
      </c>
      <c r="TV65" s="38"/>
      <c r="TW65" s="38"/>
      <c r="TX65" s="88">
        <v>9160000</v>
      </c>
      <c r="TY65" s="30"/>
      <c r="TZ65" s="39">
        <v>9160000</v>
      </c>
      <c r="UA65" s="88">
        <v>9160000</v>
      </c>
      <c r="UB65" s="38"/>
      <c r="UC65" s="38"/>
      <c r="UD65" s="38"/>
      <c r="UE65" s="38"/>
      <c r="UF65" s="38"/>
      <c r="UG65" s="38"/>
      <c r="UH65" s="39"/>
      <c r="UI65" s="38"/>
      <c r="UJ65" s="38"/>
      <c r="UK65" s="38"/>
      <c r="UL65" s="38"/>
      <c r="UM65" s="38"/>
      <c r="UN65" s="38"/>
      <c r="UO65" s="38"/>
      <c r="UP65" s="88"/>
      <c r="UQ65" s="30"/>
      <c r="UR65" s="39"/>
      <c r="US65" s="88"/>
      <c r="UT65" s="38"/>
      <c r="UU65" s="38">
        <v>145550000</v>
      </c>
      <c r="UV65" s="38">
        <v>128000000</v>
      </c>
      <c r="UW65" s="38">
        <v>17550000</v>
      </c>
      <c r="UX65" s="38">
        <v>128000000</v>
      </c>
      <c r="UY65" s="38"/>
      <c r="UZ65" s="39"/>
      <c r="VA65" s="38">
        <v>145550000</v>
      </c>
      <c r="VB65" s="38">
        <v>128000000</v>
      </c>
      <c r="VC65" s="38"/>
      <c r="VD65" s="38">
        <v>17550000</v>
      </c>
      <c r="VE65" s="38">
        <v>12.05771</v>
      </c>
      <c r="VF65" s="38"/>
      <c r="VG65" s="38"/>
      <c r="VH65" s="88">
        <v>128000000</v>
      </c>
      <c r="VI65" s="30"/>
      <c r="VJ65" s="39">
        <v>128000000</v>
      </c>
      <c r="VK65" s="88">
        <v>128000000</v>
      </c>
      <c r="VL65" s="38"/>
      <c r="VM65" s="38"/>
      <c r="VN65" s="38"/>
      <c r="VO65" s="38"/>
      <c r="VP65" s="38"/>
      <c r="VQ65" s="38"/>
      <c r="VR65" s="39"/>
      <c r="VS65" s="38"/>
      <c r="VT65" s="38"/>
      <c r="VU65" s="38"/>
      <c r="VV65" s="38"/>
      <c r="VW65" s="38"/>
      <c r="VX65" s="38"/>
      <c r="VY65" s="38"/>
      <c r="VZ65" s="88"/>
      <c r="WA65" s="30"/>
      <c r="WB65" s="39"/>
      <c r="WC65" s="88"/>
      <c r="WD65" s="38"/>
      <c r="WE65" s="38"/>
      <c r="WF65" s="38"/>
      <c r="WG65" s="38"/>
      <c r="WH65" s="38"/>
      <c r="WI65" s="38"/>
      <c r="WJ65" s="39"/>
      <c r="WK65" s="38"/>
      <c r="WL65" s="38"/>
      <c r="WM65" s="38"/>
      <c r="WN65" s="38"/>
      <c r="WO65" s="38"/>
      <c r="WP65" s="38"/>
      <c r="WQ65" s="38"/>
      <c r="WR65" s="88"/>
      <c r="WS65" s="30"/>
      <c r="WT65" s="39"/>
      <c r="WU65" s="88"/>
      <c r="WV65" s="38"/>
      <c r="WW65" s="38"/>
      <c r="WX65" s="38"/>
      <c r="WY65" s="38"/>
      <c r="WZ65" s="38"/>
      <c r="XA65" s="38"/>
      <c r="XB65" s="39"/>
      <c r="XC65" s="38"/>
      <c r="XD65" s="38"/>
      <c r="XE65" s="38"/>
      <c r="XF65" s="38"/>
      <c r="XG65" s="38"/>
      <c r="XH65" s="38"/>
      <c r="XI65" s="38"/>
      <c r="XJ65" s="88"/>
      <c r="XK65" s="30"/>
      <c r="XL65" s="39"/>
      <c r="XM65" s="88"/>
      <c r="XN65" s="38"/>
      <c r="XO65" s="38"/>
      <c r="XP65" s="38"/>
      <c r="XQ65" s="38"/>
      <c r="XR65" s="38"/>
      <c r="XS65" s="38"/>
      <c r="XT65" s="39"/>
      <c r="XU65" s="38"/>
      <c r="XV65" s="38"/>
      <c r="XW65" s="38"/>
      <c r="XX65" s="38"/>
      <c r="XY65" s="38"/>
      <c r="XZ65" s="38"/>
      <c r="YA65" s="38"/>
      <c r="YB65" s="88"/>
      <c r="YC65" s="30"/>
      <c r="YD65" s="39"/>
      <c r="YE65" s="88"/>
      <c r="YF65" s="38"/>
      <c r="YG65" s="38"/>
      <c r="YH65" s="38"/>
      <c r="YI65" s="38"/>
      <c r="YJ65" s="38"/>
      <c r="YK65" s="38"/>
      <c r="YL65" s="39"/>
      <c r="YM65" s="38"/>
      <c r="YN65" s="38"/>
      <c r="YO65" s="38"/>
      <c r="YP65" s="38"/>
      <c r="YQ65" s="38"/>
      <c r="YR65" s="38"/>
      <c r="YS65" s="38"/>
      <c r="YT65" s="88"/>
      <c r="YU65" s="30"/>
      <c r="YV65" s="39"/>
      <c r="YW65" s="88"/>
      <c r="YX65" s="38"/>
      <c r="YY65" s="38">
        <v>60081900</v>
      </c>
      <c r="YZ65" s="38">
        <v>30082000</v>
      </c>
      <c r="ZA65" s="38">
        <v>29999900</v>
      </c>
      <c r="ZB65" s="38">
        <v>23684025.440000001</v>
      </c>
      <c r="ZC65" s="38"/>
      <c r="ZD65" s="39"/>
      <c r="ZE65" s="38">
        <v>49076806.700000003</v>
      </c>
      <c r="ZF65" s="38">
        <v>23684025.440000001</v>
      </c>
      <c r="ZG65" s="38"/>
      <c r="ZH65" s="38">
        <v>25392781.260000002</v>
      </c>
      <c r="ZI65" s="38">
        <v>51.740900000000003</v>
      </c>
      <c r="ZJ65" s="38"/>
      <c r="ZK65" s="38"/>
      <c r="ZL65" s="88">
        <v>23684025.440000001</v>
      </c>
      <c r="ZM65" s="30"/>
      <c r="ZN65" s="39">
        <v>30082000</v>
      </c>
      <c r="ZO65" s="88">
        <v>30082000</v>
      </c>
      <c r="ZP65" s="38"/>
      <c r="ZQ65" s="38">
        <v>417522100</v>
      </c>
      <c r="ZR65" s="38">
        <v>213647100</v>
      </c>
      <c r="ZS65" s="38">
        <v>203875000</v>
      </c>
      <c r="ZT65" s="38">
        <v>213647100</v>
      </c>
      <c r="ZU65" s="38">
        <v>835155.57</v>
      </c>
      <c r="ZV65" s="39"/>
      <c r="ZW65" s="38">
        <v>417522100</v>
      </c>
      <c r="ZX65" s="38">
        <v>213647100</v>
      </c>
      <c r="ZY65" s="38"/>
      <c r="ZZ65" s="38">
        <v>203875000</v>
      </c>
      <c r="AAA65" s="38">
        <v>48.829749999999997</v>
      </c>
      <c r="AAB65" s="38">
        <v>835155.57</v>
      </c>
      <c r="AAC65" s="38"/>
      <c r="AAD65" s="88">
        <v>213647100</v>
      </c>
      <c r="AAE65" s="30"/>
      <c r="AAF65" s="39">
        <v>213647100</v>
      </c>
      <c r="AAG65" s="88">
        <v>213647100</v>
      </c>
      <c r="AAH65" s="38"/>
      <c r="AAI65" s="38"/>
      <c r="AAJ65" s="38"/>
      <c r="AAK65" s="38"/>
      <c r="AAL65" s="38"/>
      <c r="AAM65" s="38"/>
      <c r="AAN65" s="39"/>
      <c r="AAO65" s="38"/>
      <c r="AAP65" s="38"/>
      <c r="AAQ65" s="38"/>
      <c r="AAR65" s="38"/>
      <c r="AAS65" s="38"/>
      <c r="AAT65" s="38"/>
      <c r="AAU65" s="38"/>
      <c r="AAV65" s="88"/>
      <c r="AAW65" s="30"/>
      <c r="AAX65" s="39"/>
      <c r="AAY65" s="88"/>
      <c r="AAZ65" s="38"/>
      <c r="ABA65" s="38">
        <v>158210000</v>
      </c>
      <c r="ABB65" s="38">
        <v>40210000</v>
      </c>
      <c r="ABC65" s="38">
        <v>118000000</v>
      </c>
      <c r="ABD65" s="38">
        <v>40210000</v>
      </c>
      <c r="ABE65" s="38"/>
      <c r="ABF65" s="39"/>
      <c r="ABG65" s="38">
        <v>152211459</v>
      </c>
      <c r="ABH65" s="38">
        <v>40210000</v>
      </c>
      <c r="ABI65" s="38"/>
      <c r="ABJ65" s="38">
        <v>112001459</v>
      </c>
      <c r="ABK65" s="38">
        <v>73.582800000000006</v>
      </c>
      <c r="ABL65" s="38"/>
      <c r="ABM65" s="38"/>
      <c r="ABN65" s="88">
        <v>40210000</v>
      </c>
      <c r="ABO65" s="30"/>
      <c r="ABP65" s="39">
        <v>40210000</v>
      </c>
      <c r="ABQ65" s="88">
        <v>40210000</v>
      </c>
      <c r="ABR65" s="38"/>
      <c r="ABS65" s="38"/>
      <c r="ABT65" s="38"/>
      <c r="ABU65" s="38"/>
      <c r="ABV65" s="38"/>
      <c r="ABW65" s="38"/>
      <c r="ABX65" s="39"/>
      <c r="ABY65" s="38"/>
      <c r="ABZ65" s="38"/>
      <c r="ACA65" s="38"/>
      <c r="ACB65" s="38"/>
      <c r="ACC65" s="38"/>
      <c r="ACD65" s="38"/>
      <c r="ACE65" s="38"/>
      <c r="ACF65" s="88"/>
      <c r="ACG65" s="30"/>
      <c r="ACH65" s="39"/>
      <c r="ACI65" s="88"/>
      <c r="ACJ65" s="38"/>
      <c r="ACK65" s="38"/>
      <c r="ACL65" s="38"/>
      <c r="ACM65" s="38"/>
      <c r="ACN65" s="38"/>
      <c r="ACO65" s="38"/>
      <c r="ACP65" s="39"/>
      <c r="ACQ65" s="38"/>
      <c r="ACR65" s="38"/>
      <c r="ACS65" s="38"/>
      <c r="ACT65" s="38"/>
      <c r="ACU65" s="38"/>
      <c r="ACV65" s="38"/>
      <c r="ACW65" s="38"/>
      <c r="ACX65" s="88"/>
      <c r="ACY65" s="30"/>
      <c r="ACZ65" s="39"/>
      <c r="ADA65" s="88"/>
      <c r="ADB65" s="38"/>
      <c r="ADC65" s="38"/>
      <c r="ADD65" s="38"/>
      <c r="ADE65" s="38"/>
      <c r="ADF65" s="38"/>
      <c r="ADG65" s="38"/>
      <c r="ADH65" s="39"/>
      <c r="ADI65" s="38"/>
      <c r="ADJ65" s="38"/>
      <c r="ADK65" s="38"/>
      <c r="ADL65" s="38"/>
      <c r="ADM65" s="38"/>
      <c r="ADN65" s="38"/>
      <c r="ADO65" s="38"/>
      <c r="ADP65" s="88"/>
      <c r="ADQ65" s="30"/>
      <c r="ADR65" s="39"/>
      <c r="ADS65" s="88"/>
      <c r="ADT65" s="38"/>
      <c r="ADU65" s="38">
        <v>6863200</v>
      </c>
      <c r="ADV65" s="38">
        <v>4863200</v>
      </c>
      <c r="ADW65" s="38">
        <v>2000000</v>
      </c>
      <c r="ADX65" s="38">
        <v>4863200</v>
      </c>
      <c r="ADY65" s="38"/>
      <c r="ADZ65" s="39"/>
      <c r="AEA65" s="38">
        <v>6863200</v>
      </c>
      <c r="AEB65" s="38">
        <v>4863200</v>
      </c>
      <c r="AEC65" s="38"/>
      <c r="AED65" s="38">
        <v>2000000</v>
      </c>
      <c r="AEE65" s="38">
        <v>29.140930000000001</v>
      </c>
      <c r="AEF65" s="38"/>
      <c r="AEG65" s="38"/>
      <c r="AEH65" s="88">
        <v>4863200</v>
      </c>
      <c r="AEI65" s="30"/>
      <c r="AEJ65" s="39">
        <v>4663100</v>
      </c>
      <c r="AEK65" s="88">
        <v>4863200</v>
      </c>
      <c r="AEL65" s="38"/>
      <c r="AEM65" s="38"/>
      <c r="AEN65" s="38"/>
      <c r="AEO65" s="38"/>
      <c r="AEP65" s="38"/>
      <c r="AEQ65" s="38"/>
      <c r="AER65" s="39"/>
      <c r="AES65" s="38"/>
      <c r="AET65" s="38"/>
      <c r="AEU65" s="38"/>
      <c r="AEV65" s="38"/>
      <c r="AEW65" s="38"/>
      <c r="AEX65" s="38"/>
      <c r="AEY65" s="38"/>
      <c r="AEZ65" s="88"/>
      <c r="AFA65" s="30"/>
      <c r="AFB65" s="39"/>
      <c r="AFC65" s="88"/>
      <c r="AFD65" s="38"/>
      <c r="AFE65" s="38"/>
      <c r="AFF65" s="38"/>
      <c r="AFG65" s="38"/>
      <c r="AFH65" s="38"/>
      <c r="AFI65" s="38"/>
      <c r="AFJ65" s="39"/>
      <c r="AFK65" s="38"/>
      <c r="AFL65" s="38"/>
      <c r="AFM65" s="38"/>
      <c r="AFN65" s="38"/>
      <c r="AFO65" s="38"/>
      <c r="AFP65" s="38"/>
      <c r="AFQ65" s="38"/>
      <c r="AFR65" s="88"/>
      <c r="AFS65" s="30"/>
      <c r="AFT65" s="39"/>
      <c r="AFU65" s="88"/>
      <c r="AFV65" s="38"/>
      <c r="AFW65" s="38"/>
      <c r="AFX65" s="38"/>
      <c r="AFY65" s="38"/>
      <c r="AFZ65" s="38"/>
      <c r="AGA65" s="38"/>
      <c r="AGB65" s="39"/>
      <c r="AGC65" s="38"/>
      <c r="AGD65" s="38"/>
      <c r="AGE65" s="38"/>
      <c r="AGF65" s="38"/>
      <c r="AGG65" s="38"/>
      <c r="AGH65" s="38"/>
      <c r="AGI65" s="38"/>
      <c r="AGJ65" s="88"/>
      <c r="AGK65" s="30"/>
      <c r="AGL65" s="39"/>
      <c r="AGM65" s="88"/>
      <c r="AGN65" s="38"/>
      <c r="AGO65" s="38">
        <v>226492100</v>
      </c>
      <c r="AGP65" s="38">
        <v>121312000</v>
      </c>
      <c r="AGQ65" s="38">
        <v>105180100</v>
      </c>
      <c r="AGR65" s="38">
        <v>121312000</v>
      </c>
      <c r="AGS65" s="38"/>
      <c r="AGT65" s="39"/>
      <c r="AGU65" s="38">
        <v>198428878</v>
      </c>
      <c r="AGV65" s="38">
        <v>121312000</v>
      </c>
      <c r="AGW65" s="38"/>
      <c r="AGX65" s="38">
        <v>77116878</v>
      </c>
      <c r="AGY65" s="38">
        <v>38.86374</v>
      </c>
      <c r="AGZ65" s="38"/>
      <c r="AHA65" s="38"/>
      <c r="AHB65" s="88">
        <v>121312000</v>
      </c>
      <c r="AHC65" s="30"/>
      <c r="AHD65" s="39">
        <v>121312000</v>
      </c>
      <c r="AHE65" s="88">
        <v>121312000</v>
      </c>
      <c r="AHF65" s="38"/>
      <c r="AHG65" s="38"/>
      <c r="AHH65" s="38"/>
      <c r="AHI65" s="38"/>
      <c r="AHJ65" s="38"/>
      <c r="AHK65" s="38"/>
      <c r="AHL65" s="39"/>
      <c r="AHM65" s="38"/>
      <c r="AHN65" s="38"/>
      <c r="AHO65" s="38"/>
      <c r="AHP65" s="38"/>
      <c r="AHQ65" s="38"/>
      <c r="AHR65" s="38"/>
      <c r="AHS65" s="38"/>
      <c r="AHT65" s="88"/>
      <c r="AHU65" s="30"/>
      <c r="AHV65" s="39"/>
      <c r="AHW65" s="88"/>
      <c r="AHX65" s="38"/>
      <c r="AHY65" s="38">
        <v>3921800</v>
      </c>
      <c r="AHZ65" s="38">
        <v>1921800</v>
      </c>
      <c r="AIA65" s="38">
        <v>2000000</v>
      </c>
      <c r="AIB65" s="38">
        <v>1921800</v>
      </c>
      <c r="AIC65" s="38"/>
      <c r="AID65" s="39"/>
      <c r="AIE65" s="38">
        <v>3921800</v>
      </c>
      <c r="AIF65" s="38">
        <v>1921800</v>
      </c>
      <c r="AIG65" s="38"/>
      <c r="AIH65" s="38">
        <v>2000000</v>
      </c>
      <c r="AII65" s="38">
        <v>50.996989999999997</v>
      </c>
      <c r="AIJ65" s="38"/>
      <c r="AIK65" s="38"/>
      <c r="AIL65" s="88">
        <v>1921800</v>
      </c>
      <c r="AIM65" s="30"/>
      <c r="AIN65" s="39">
        <v>1921800</v>
      </c>
      <c r="AIO65" s="88">
        <v>1921800</v>
      </c>
      <c r="AIP65" s="38"/>
      <c r="AIQ65" s="38"/>
      <c r="AIR65" s="38"/>
      <c r="AIS65" s="38"/>
      <c r="AIT65" s="38"/>
      <c r="AIU65" s="38"/>
      <c r="AIV65" s="39"/>
      <c r="AIW65" s="38"/>
      <c r="AIX65" s="38"/>
      <c r="AIY65" s="38"/>
      <c r="AIZ65" s="38"/>
      <c r="AJA65" s="38"/>
      <c r="AJB65" s="38"/>
      <c r="AJC65" s="38"/>
      <c r="AJD65" s="88"/>
      <c r="AJE65" s="30"/>
      <c r="AJF65" s="39"/>
      <c r="AJG65" s="88"/>
      <c r="AJH65" s="38"/>
      <c r="AJI65" s="38">
        <v>161239000</v>
      </c>
      <c r="AJJ65" s="38">
        <v>139787000</v>
      </c>
      <c r="AJK65" s="38">
        <v>21452000</v>
      </c>
      <c r="AJL65" s="38">
        <v>139787000</v>
      </c>
      <c r="AJM65" s="38">
        <v>515177</v>
      </c>
      <c r="AJN65" s="39"/>
      <c r="AJO65" s="38">
        <v>161239000</v>
      </c>
      <c r="AJP65" s="38">
        <v>139787000</v>
      </c>
      <c r="AJQ65" s="38"/>
      <c r="AJR65" s="38">
        <v>21452000</v>
      </c>
      <c r="AJS65" s="38">
        <v>13.30447</v>
      </c>
      <c r="AJT65" s="38">
        <v>515177</v>
      </c>
      <c r="AJU65" s="38"/>
      <c r="AJV65" s="88">
        <v>139787000</v>
      </c>
      <c r="AJW65" s="30"/>
      <c r="AJX65" s="39">
        <v>139787000</v>
      </c>
      <c r="AJY65" s="88">
        <v>139787000</v>
      </c>
      <c r="AJZ65" s="38"/>
      <c r="AKA65" s="38">
        <v>141242000</v>
      </c>
      <c r="AKB65" s="38">
        <v>117227000</v>
      </c>
      <c r="AKC65" s="38">
        <v>24015000</v>
      </c>
      <c r="AKD65" s="38">
        <v>117227000</v>
      </c>
      <c r="AKE65" s="38">
        <v>328300</v>
      </c>
      <c r="AKF65" s="39"/>
      <c r="AKG65" s="38">
        <v>141242000</v>
      </c>
      <c r="AKH65" s="38">
        <v>117227000</v>
      </c>
      <c r="AKI65" s="38"/>
      <c r="AKJ65" s="38">
        <v>24015000</v>
      </c>
      <c r="AKK65" s="38">
        <v>17.00273</v>
      </c>
      <c r="AKL65" s="38">
        <v>328300</v>
      </c>
      <c r="AKM65" s="38"/>
      <c r="AKN65" s="88">
        <v>117227000</v>
      </c>
      <c r="AKO65" s="30"/>
      <c r="AKP65" s="39">
        <v>117227000</v>
      </c>
      <c r="AKQ65" s="88">
        <v>117227000</v>
      </c>
      <c r="AKR65" s="38"/>
      <c r="AKS65" s="38">
        <v>13711000</v>
      </c>
      <c r="AKT65" s="38">
        <v>4711000</v>
      </c>
      <c r="AKU65" s="38">
        <v>9000000</v>
      </c>
      <c r="AKV65" s="38">
        <v>4711000</v>
      </c>
      <c r="AKW65" s="38"/>
      <c r="AKX65" s="39"/>
      <c r="AKY65" s="38">
        <v>13711000</v>
      </c>
      <c r="AKZ65" s="38">
        <v>4711000</v>
      </c>
      <c r="ALA65" s="38"/>
      <c r="ALB65" s="38">
        <v>9000000</v>
      </c>
      <c r="ALC65" s="38">
        <v>65.640730000000005</v>
      </c>
      <c r="ALD65" s="38"/>
      <c r="ALE65" s="38"/>
      <c r="ALF65" s="88">
        <v>4711000</v>
      </c>
      <c r="ALG65" s="30"/>
      <c r="ALH65" s="39">
        <v>4711000</v>
      </c>
      <c r="ALI65" s="88">
        <v>4711000</v>
      </c>
      <c r="ALJ65" s="38"/>
      <c r="ALK65" s="38"/>
      <c r="ALL65" s="38"/>
      <c r="ALM65" s="38"/>
      <c r="ALN65" s="38"/>
      <c r="ALO65" s="38"/>
      <c r="ALP65" s="39"/>
      <c r="ALQ65" s="38"/>
      <c r="ALR65" s="38"/>
      <c r="ALS65" s="38"/>
      <c r="ALT65" s="38"/>
      <c r="ALU65" s="38"/>
      <c r="ALV65" s="38"/>
      <c r="ALW65" s="38"/>
      <c r="ALX65" s="88"/>
      <c r="ALY65" s="30"/>
      <c r="ALZ65" s="39"/>
      <c r="AMA65" s="88"/>
      <c r="AMB65" s="38"/>
      <c r="AMC65" s="38">
        <v>3483035</v>
      </c>
      <c r="AMD65" s="38">
        <v>3158800</v>
      </c>
      <c r="AME65" s="38">
        <v>324235</v>
      </c>
      <c r="AMF65" s="38">
        <v>3158800</v>
      </c>
      <c r="AMG65" s="38"/>
      <c r="AMH65" s="39"/>
      <c r="AMI65" s="38">
        <v>3483035</v>
      </c>
      <c r="AMJ65" s="38">
        <v>3158800</v>
      </c>
      <c r="AMK65" s="38"/>
      <c r="AML65" s="38">
        <v>324235</v>
      </c>
      <c r="AMM65" s="38">
        <v>9.30898</v>
      </c>
      <c r="AMN65" s="38"/>
      <c r="AMO65" s="38"/>
      <c r="AMP65" s="88">
        <v>3158800</v>
      </c>
      <c r="AMQ65" s="30"/>
      <c r="AMR65" s="39">
        <v>3158800</v>
      </c>
      <c r="AMS65" s="88">
        <v>3158800</v>
      </c>
      <c r="AMT65" s="38"/>
      <c r="AMU65" s="38"/>
      <c r="AMV65" s="38"/>
      <c r="AMW65" s="38"/>
      <c r="AMX65" s="38"/>
      <c r="AMY65" s="38"/>
      <c r="AMZ65" s="39"/>
      <c r="ANA65" s="38"/>
      <c r="ANB65" s="38"/>
      <c r="ANC65" s="38"/>
      <c r="AND65" s="38"/>
      <c r="ANE65" s="38"/>
      <c r="ANF65" s="38"/>
      <c r="ANG65" s="38"/>
      <c r="ANH65" s="88"/>
      <c r="ANI65" s="30"/>
      <c r="ANJ65" s="39"/>
      <c r="ANK65" s="88"/>
    </row>
    <row r="66" spans="1:1051" x14ac:dyDescent="0.25">
      <c r="A66" s="8" t="s">
        <v>132</v>
      </c>
      <c r="B66" s="11">
        <v>52</v>
      </c>
      <c r="C66" s="13" t="s">
        <v>134</v>
      </c>
      <c r="F66" s="39"/>
      <c r="G66" s="88"/>
      <c r="H66" s="38"/>
      <c r="I66" s="38">
        <v>38573100</v>
      </c>
      <c r="J66" s="38">
        <v>34573100</v>
      </c>
      <c r="K66" s="38">
        <v>4000000</v>
      </c>
      <c r="L66" s="38">
        <v>34573100</v>
      </c>
      <c r="M66" s="38"/>
      <c r="N66" s="39"/>
      <c r="O66" s="38">
        <v>34832634.950000003</v>
      </c>
      <c r="P66" s="38">
        <v>34573100</v>
      </c>
      <c r="Q66" s="38"/>
      <c r="R66" s="38">
        <v>259534.95</v>
      </c>
      <c r="S66" s="38">
        <v>0.74509000000000003</v>
      </c>
      <c r="T66" s="38"/>
      <c r="U66" s="38"/>
      <c r="V66" s="88">
        <v>34573100</v>
      </c>
      <c r="W66" s="30"/>
      <c r="X66" s="39">
        <v>34573100</v>
      </c>
      <c r="Y66" s="88">
        <v>34573100</v>
      </c>
      <c r="Z66" s="38"/>
      <c r="AA66" s="38">
        <v>9081949</v>
      </c>
      <c r="AB66" s="38">
        <v>2538900</v>
      </c>
      <c r="AC66" s="38">
        <v>6543049</v>
      </c>
      <c r="AD66" s="38">
        <v>2538900</v>
      </c>
      <c r="AE66" s="38"/>
      <c r="AF66" s="39"/>
      <c r="AG66" s="38">
        <v>2538900</v>
      </c>
      <c r="AH66" s="38">
        <v>2538900</v>
      </c>
      <c r="AI66" s="38"/>
      <c r="AJ66" s="38"/>
      <c r="AK66" s="38"/>
      <c r="AL66" s="38"/>
      <c r="AM66" s="38"/>
      <c r="AN66" s="88">
        <v>2538900</v>
      </c>
      <c r="AO66" s="30"/>
      <c r="AP66" s="39">
        <v>2538900</v>
      </c>
      <c r="AQ66" s="88">
        <v>2538900</v>
      </c>
      <c r="AR66" s="38"/>
      <c r="AS66" s="38">
        <v>21958000</v>
      </c>
      <c r="AT66" s="38">
        <v>16158000</v>
      </c>
      <c r="AU66" s="38">
        <v>5800000</v>
      </c>
      <c r="AV66" s="38">
        <v>16158000</v>
      </c>
      <c r="AW66" s="38"/>
      <c r="AX66" s="39"/>
      <c r="AY66" s="38">
        <v>16257133.9</v>
      </c>
      <c r="AZ66" s="38">
        <v>16158000</v>
      </c>
      <c r="BA66" s="38"/>
      <c r="BB66" s="38">
        <v>99133.9</v>
      </c>
      <c r="BC66" s="38">
        <v>0.60979000000000005</v>
      </c>
      <c r="BD66" s="38"/>
      <c r="BE66" s="38"/>
      <c r="BF66" s="88">
        <v>16158000</v>
      </c>
      <c r="BG66" s="30"/>
      <c r="BH66" s="39">
        <v>16158000</v>
      </c>
      <c r="BI66" s="88">
        <v>16158000</v>
      </c>
      <c r="BJ66" s="38"/>
      <c r="BK66" s="38">
        <v>1107864200</v>
      </c>
      <c r="BL66" s="38">
        <v>968164200</v>
      </c>
      <c r="BM66" s="38">
        <v>139700000</v>
      </c>
      <c r="BN66" s="38">
        <v>968164200</v>
      </c>
      <c r="BO66" s="38"/>
      <c r="BP66" s="39"/>
      <c r="BQ66" s="38">
        <v>1102364200</v>
      </c>
      <c r="BR66" s="38">
        <v>968164200</v>
      </c>
      <c r="BS66" s="38"/>
      <c r="BT66" s="38">
        <v>134200000</v>
      </c>
      <c r="BU66" s="38">
        <v>12.17384</v>
      </c>
      <c r="BV66" s="38"/>
      <c r="BW66" s="38"/>
      <c r="BX66" s="88">
        <v>968164200</v>
      </c>
      <c r="BY66" s="30"/>
      <c r="BZ66" s="39">
        <v>968164200</v>
      </c>
      <c r="CA66" s="88">
        <v>968164200</v>
      </c>
      <c r="CB66" s="38"/>
      <c r="CC66" s="38"/>
      <c r="CD66" s="38"/>
      <c r="CE66" s="38"/>
      <c r="CF66" s="38"/>
      <c r="CG66" s="38"/>
      <c r="CH66" s="39"/>
      <c r="CI66" s="38"/>
      <c r="CJ66" s="38"/>
      <c r="CK66" s="38"/>
      <c r="CL66" s="38"/>
      <c r="CM66" s="38"/>
      <c r="CN66" s="38"/>
      <c r="CO66" s="38"/>
      <c r="CP66" s="88"/>
      <c r="CQ66" s="30"/>
      <c r="CR66" s="39"/>
      <c r="CS66" s="88"/>
      <c r="CT66" s="38"/>
      <c r="CU66" s="38">
        <v>8062300</v>
      </c>
      <c r="CV66" s="38">
        <v>5215300</v>
      </c>
      <c r="CW66" s="38">
        <v>2847000</v>
      </c>
      <c r="CX66" s="38">
        <v>5215300</v>
      </c>
      <c r="CY66" s="38">
        <v>54635.47</v>
      </c>
      <c r="CZ66" s="39"/>
      <c r="DA66" s="38">
        <v>5215300</v>
      </c>
      <c r="DB66" s="38">
        <v>5215300</v>
      </c>
      <c r="DC66" s="38"/>
      <c r="DD66" s="38"/>
      <c r="DE66" s="38"/>
      <c r="DF66" s="38">
        <v>54635.47</v>
      </c>
      <c r="DG66" s="38"/>
      <c r="DH66" s="88">
        <v>5215300</v>
      </c>
      <c r="DI66" s="30"/>
      <c r="DJ66" s="39">
        <v>5215300</v>
      </c>
      <c r="DK66" s="88">
        <v>5215300</v>
      </c>
      <c r="DL66" s="38"/>
      <c r="DM66" s="38">
        <v>5409200</v>
      </c>
      <c r="DN66" s="38">
        <v>3709200</v>
      </c>
      <c r="DO66" s="38">
        <v>1700000</v>
      </c>
      <c r="DP66" s="38">
        <v>3709200</v>
      </c>
      <c r="DQ66" s="38"/>
      <c r="DR66" s="39"/>
      <c r="DS66" s="38">
        <v>3709200</v>
      </c>
      <c r="DT66" s="38">
        <v>3709200</v>
      </c>
      <c r="DU66" s="38"/>
      <c r="DV66" s="38"/>
      <c r="DW66" s="38"/>
      <c r="DX66" s="38"/>
      <c r="DY66" s="38"/>
      <c r="DZ66" s="88">
        <v>3709200</v>
      </c>
      <c r="EA66" s="30"/>
      <c r="EB66" s="39">
        <v>3709200</v>
      </c>
      <c r="EC66" s="88">
        <v>3709200</v>
      </c>
      <c r="ED66" s="38"/>
      <c r="EE66" s="38">
        <v>15617600</v>
      </c>
      <c r="EF66" s="38">
        <v>14417600</v>
      </c>
      <c r="EG66" s="38">
        <v>1200000</v>
      </c>
      <c r="EH66" s="38">
        <v>14417600</v>
      </c>
      <c r="EI66" s="38"/>
      <c r="EJ66" s="39"/>
      <c r="EK66" s="38">
        <v>14417600</v>
      </c>
      <c r="EL66" s="38">
        <v>14417600</v>
      </c>
      <c r="EM66" s="38"/>
      <c r="EN66" s="38"/>
      <c r="EO66" s="38"/>
      <c r="EP66" s="38"/>
      <c r="EQ66" s="38"/>
      <c r="ER66" s="88">
        <v>14417600</v>
      </c>
      <c r="ES66" s="30"/>
      <c r="ET66" s="39">
        <v>14417600</v>
      </c>
      <c r="EU66" s="88">
        <v>14417600</v>
      </c>
      <c r="EV66" s="38"/>
      <c r="EW66" s="38">
        <v>10942100</v>
      </c>
      <c r="EX66" s="38">
        <v>8082100</v>
      </c>
      <c r="EY66" s="38">
        <v>2860000</v>
      </c>
      <c r="EZ66" s="38">
        <v>8082100</v>
      </c>
      <c r="FA66" s="38"/>
      <c r="FB66" s="39"/>
      <c r="FC66" s="38">
        <v>8082100</v>
      </c>
      <c r="FD66" s="38">
        <v>8082100</v>
      </c>
      <c r="FE66" s="38"/>
      <c r="FF66" s="38"/>
      <c r="FG66" s="38"/>
      <c r="FH66" s="38"/>
      <c r="FI66" s="38"/>
      <c r="FJ66" s="88">
        <v>8082100</v>
      </c>
      <c r="FK66" s="30"/>
      <c r="FL66" s="39">
        <v>8082100</v>
      </c>
      <c r="FM66" s="88">
        <v>8082100</v>
      </c>
      <c r="FN66" s="38"/>
      <c r="FO66" s="38"/>
      <c r="FP66" s="38"/>
      <c r="FQ66" s="38"/>
      <c r="FR66" s="38"/>
      <c r="FS66" s="38"/>
      <c r="FT66" s="39"/>
      <c r="FU66" s="38"/>
      <c r="FV66" s="38"/>
      <c r="FW66" s="38"/>
      <c r="FX66" s="38"/>
      <c r="FY66" s="38"/>
      <c r="FZ66" s="38"/>
      <c r="GA66" s="38"/>
      <c r="GB66" s="88"/>
      <c r="GC66" s="30"/>
      <c r="GD66" s="39"/>
      <c r="GE66" s="88"/>
      <c r="GF66" s="38"/>
      <c r="GG66" s="38"/>
      <c r="GH66" s="38"/>
      <c r="GI66" s="38"/>
      <c r="GJ66" s="38"/>
      <c r="GK66" s="38"/>
      <c r="GL66" s="39"/>
      <c r="GM66" s="38"/>
      <c r="GN66" s="38"/>
      <c r="GO66" s="38"/>
      <c r="GP66" s="38"/>
      <c r="GQ66" s="38"/>
      <c r="GR66" s="38"/>
      <c r="GS66" s="38"/>
      <c r="GT66" s="88"/>
      <c r="GU66" s="30"/>
      <c r="GV66" s="39"/>
      <c r="GW66" s="88"/>
      <c r="GX66" s="38"/>
      <c r="GY66" s="38">
        <v>4236100</v>
      </c>
      <c r="GZ66" s="38">
        <v>3736100</v>
      </c>
      <c r="HA66" s="38">
        <v>500000</v>
      </c>
      <c r="HB66" s="38">
        <v>3736100</v>
      </c>
      <c r="HC66" s="38"/>
      <c r="HD66" s="39"/>
      <c r="HE66" s="38">
        <v>3736100</v>
      </c>
      <c r="HF66" s="38">
        <v>3736100</v>
      </c>
      <c r="HG66" s="38"/>
      <c r="HH66" s="38"/>
      <c r="HI66" s="38"/>
      <c r="HJ66" s="38"/>
      <c r="HK66" s="38"/>
      <c r="HL66" s="88">
        <v>3736100</v>
      </c>
      <c r="HM66" s="30"/>
      <c r="HN66" s="39">
        <v>3736100</v>
      </c>
      <c r="HO66" s="88">
        <v>3736100</v>
      </c>
      <c r="HP66" s="38"/>
      <c r="HQ66" s="38"/>
      <c r="HR66" s="38"/>
      <c r="HS66" s="38"/>
      <c r="HT66" s="38"/>
      <c r="HU66" s="38"/>
      <c r="HV66" s="39"/>
      <c r="HW66" s="38"/>
      <c r="HX66" s="38"/>
      <c r="HY66" s="38"/>
      <c r="HZ66" s="38"/>
      <c r="IA66" s="38"/>
      <c r="IB66" s="38"/>
      <c r="IC66" s="38"/>
      <c r="ID66" s="88"/>
      <c r="IE66" s="30"/>
      <c r="IF66" s="39"/>
      <c r="IG66" s="88"/>
      <c r="IH66" s="38"/>
      <c r="II66" s="38"/>
      <c r="IJ66" s="38"/>
      <c r="IK66" s="38"/>
      <c r="IL66" s="38"/>
      <c r="IM66" s="38"/>
      <c r="IN66" s="39"/>
      <c r="IO66" s="38"/>
      <c r="IP66" s="38"/>
      <c r="IQ66" s="38"/>
      <c r="IR66" s="38"/>
      <c r="IS66" s="38"/>
      <c r="IT66" s="38"/>
      <c r="IU66" s="38"/>
      <c r="IV66" s="88"/>
      <c r="IW66" s="30"/>
      <c r="IX66" s="39">
        <v>0</v>
      </c>
      <c r="IY66" s="88"/>
      <c r="IZ66" s="38"/>
      <c r="JA66" s="38">
        <v>34737300</v>
      </c>
      <c r="JB66" s="38">
        <v>32737300</v>
      </c>
      <c r="JC66" s="38">
        <v>2000000</v>
      </c>
      <c r="JD66" s="38">
        <v>32737300</v>
      </c>
      <c r="JE66" s="38"/>
      <c r="JF66" s="39"/>
      <c r="JG66" s="38">
        <v>32737300</v>
      </c>
      <c r="JH66" s="38">
        <v>32737300</v>
      </c>
      <c r="JI66" s="38"/>
      <c r="JJ66" s="38"/>
      <c r="JK66" s="38"/>
      <c r="JL66" s="38"/>
      <c r="JM66" s="38"/>
      <c r="JN66" s="88">
        <v>32737300</v>
      </c>
      <c r="JO66" s="30"/>
      <c r="JP66" s="39">
        <v>32737300</v>
      </c>
      <c r="JQ66" s="88">
        <v>32737300</v>
      </c>
      <c r="JR66" s="38"/>
      <c r="JS66" s="38">
        <v>112906812.56</v>
      </c>
      <c r="JT66" s="38">
        <v>93808800</v>
      </c>
      <c r="JU66" s="38">
        <v>19098012.559999999</v>
      </c>
      <c r="JV66" s="38">
        <v>93808800</v>
      </c>
      <c r="JW66" s="38">
        <v>97666.14</v>
      </c>
      <c r="JX66" s="39"/>
      <c r="JY66" s="38">
        <v>98773954.209999993</v>
      </c>
      <c r="JZ66" s="38">
        <v>93808800</v>
      </c>
      <c r="KA66" s="38"/>
      <c r="KB66" s="38">
        <v>4965154.21</v>
      </c>
      <c r="KC66" s="38">
        <v>5.0267799999999996</v>
      </c>
      <c r="KD66" s="38">
        <v>97666.14</v>
      </c>
      <c r="KE66" s="38"/>
      <c r="KF66" s="88">
        <v>93808800</v>
      </c>
      <c r="KG66" s="30"/>
      <c r="KH66" s="39">
        <v>93808800</v>
      </c>
      <c r="KI66" s="88">
        <v>93808800</v>
      </c>
      <c r="KJ66" s="38"/>
      <c r="KK66" s="38"/>
      <c r="KL66" s="38"/>
      <c r="KM66" s="38"/>
      <c r="KN66" s="38"/>
      <c r="KO66" s="38"/>
      <c r="KP66" s="39"/>
      <c r="KQ66" s="38"/>
      <c r="KR66" s="38"/>
      <c r="KS66" s="38"/>
      <c r="KT66" s="38"/>
      <c r="KU66" s="38"/>
      <c r="KV66" s="38"/>
      <c r="KW66" s="38"/>
      <c r="KX66" s="88"/>
      <c r="KY66" s="30"/>
      <c r="KZ66" s="39"/>
      <c r="LA66" s="88"/>
      <c r="LB66" s="38"/>
      <c r="LC66" s="38"/>
      <c r="LD66" s="38"/>
      <c r="LE66" s="38"/>
      <c r="LF66" s="38"/>
      <c r="LG66" s="38"/>
      <c r="LH66" s="39"/>
      <c r="LI66" s="38"/>
      <c r="LJ66" s="38"/>
      <c r="LK66" s="38"/>
      <c r="LL66" s="38"/>
      <c r="LM66" s="38"/>
      <c r="LN66" s="38"/>
      <c r="LO66" s="38"/>
      <c r="LP66" s="88"/>
      <c r="LQ66" s="30"/>
      <c r="LR66" s="39"/>
      <c r="LS66" s="88"/>
      <c r="LT66" s="38"/>
      <c r="LU66" s="38"/>
      <c r="LV66" s="38"/>
      <c r="LW66" s="38"/>
      <c r="LX66" s="38"/>
      <c r="LY66" s="38"/>
      <c r="LZ66" s="39"/>
      <c r="MA66" s="38"/>
      <c r="MB66" s="38"/>
      <c r="MC66" s="38"/>
      <c r="MD66" s="38"/>
      <c r="ME66" s="38"/>
      <c r="MF66" s="38"/>
      <c r="MG66" s="38"/>
      <c r="MH66" s="88"/>
      <c r="MI66" s="30"/>
      <c r="MJ66" s="39"/>
      <c r="MK66" s="88"/>
      <c r="ML66" s="38"/>
      <c r="MM66" s="38">
        <v>4041505.23</v>
      </c>
      <c r="MN66" s="38">
        <v>3830100</v>
      </c>
      <c r="MO66" s="38">
        <v>211405.23</v>
      </c>
      <c r="MP66" s="38">
        <v>3830100</v>
      </c>
      <c r="MQ66" s="38"/>
      <c r="MR66" s="39"/>
      <c r="MS66" s="38">
        <v>3830100</v>
      </c>
      <c r="MT66" s="38">
        <v>3830100</v>
      </c>
      <c r="MU66" s="38"/>
      <c r="MV66" s="38"/>
      <c r="MW66" s="38"/>
      <c r="MX66" s="38"/>
      <c r="MY66" s="38"/>
      <c r="MZ66" s="88">
        <v>3830100</v>
      </c>
      <c r="NA66" s="30"/>
      <c r="NB66" s="39">
        <v>3830100</v>
      </c>
      <c r="NC66" s="88">
        <v>3830100</v>
      </c>
      <c r="ND66" s="38"/>
      <c r="NE66" s="38"/>
      <c r="NF66" s="38"/>
      <c r="NG66" s="38"/>
      <c r="NH66" s="38"/>
      <c r="NI66" s="38"/>
      <c r="NJ66" s="39"/>
      <c r="NK66" s="38"/>
      <c r="NL66" s="38"/>
      <c r="NM66" s="38"/>
      <c r="NN66" s="38"/>
      <c r="NO66" s="38"/>
      <c r="NP66" s="38"/>
      <c r="NQ66" s="38"/>
      <c r="NR66" s="88"/>
      <c r="NS66" s="30"/>
      <c r="NT66" s="39"/>
      <c r="NU66" s="88"/>
      <c r="NV66" s="38"/>
      <c r="NW66" s="38"/>
      <c r="NX66" s="38"/>
      <c r="NY66" s="38"/>
      <c r="NZ66" s="38"/>
      <c r="OA66" s="38"/>
      <c r="OB66" s="39"/>
      <c r="OC66" s="38"/>
      <c r="OD66" s="38"/>
      <c r="OE66" s="38"/>
      <c r="OF66" s="38"/>
      <c r="OG66" s="38"/>
      <c r="OH66" s="38"/>
      <c r="OI66" s="38"/>
      <c r="OJ66" s="88"/>
      <c r="OK66" s="30"/>
      <c r="OL66" s="39"/>
      <c r="OM66" s="88"/>
      <c r="ON66" s="38"/>
      <c r="OO66" s="38">
        <v>128100</v>
      </c>
      <c r="OP66" s="38">
        <v>121100</v>
      </c>
      <c r="OQ66" s="38">
        <v>7000</v>
      </c>
      <c r="OR66" s="38">
        <v>121100</v>
      </c>
      <c r="OS66" s="38"/>
      <c r="OT66" s="39"/>
      <c r="OU66" s="38">
        <v>121100</v>
      </c>
      <c r="OV66" s="38">
        <v>121100</v>
      </c>
      <c r="OW66" s="38"/>
      <c r="OX66" s="38"/>
      <c r="OY66" s="38"/>
      <c r="OZ66" s="38"/>
      <c r="PA66" s="38"/>
      <c r="PB66" s="88">
        <v>121100</v>
      </c>
      <c r="PC66" s="30"/>
      <c r="PD66" s="39">
        <v>121100</v>
      </c>
      <c r="PE66" s="88">
        <v>121100</v>
      </c>
      <c r="PF66" s="38"/>
      <c r="PG66" s="38"/>
      <c r="PH66" s="38"/>
      <c r="PI66" s="38"/>
      <c r="PJ66" s="38"/>
      <c r="PK66" s="38"/>
      <c r="PL66" s="39"/>
      <c r="PM66" s="38"/>
      <c r="PN66" s="38"/>
      <c r="PO66" s="38"/>
      <c r="PP66" s="38"/>
      <c r="PQ66" s="38"/>
      <c r="PR66" s="38"/>
      <c r="PS66" s="38"/>
      <c r="PT66" s="88"/>
      <c r="PU66" s="30"/>
      <c r="PV66" s="39"/>
      <c r="PW66" s="88"/>
      <c r="PX66" s="38"/>
      <c r="PY66" s="38"/>
      <c r="PZ66" s="38"/>
      <c r="QA66" s="38"/>
      <c r="QB66" s="38"/>
      <c r="QC66" s="38"/>
      <c r="QD66" s="39"/>
      <c r="QE66" s="38"/>
      <c r="QF66" s="38"/>
      <c r="QG66" s="38"/>
      <c r="QH66" s="38"/>
      <c r="QI66" s="38"/>
      <c r="QJ66" s="38"/>
      <c r="QK66" s="38"/>
      <c r="QL66" s="88"/>
      <c r="QM66" s="30"/>
      <c r="QN66" s="39"/>
      <c r="QO66" s="88"/>
      <c r="QP66" s="38"/>
      <c r="QQ66" s="38">
        <v>86829863.189999998</v>
      </c>
      <c r="QR66" s="38">
        <v>72804300</v>
      </c>
      <c r="QS66" s="38">
        <v>14025563.189999999</v>
      </c>
      <c r="QT66" s="38">
        <v>72804300</v>
      </c>
      <c r="QU66" s="38"/>
      <c r="QV66" s="39"/>
      <c r="QW66" s="38">
        <v>75694617.060000002</v>
      </c>
      <c r="QX66" s="38">
        <v>72804300</v>
      </c>
      <c r="QY66" s="38"/>
      <c r="QZ66" s="38">
        <v>2890317.06</v>
      </c>
      <c r="RA66" s="38">
        <v>3.81839</v>
      </c>
      <c r="RB66" s="38"/>
      <c r="RC66" s="38"/>
      <c r="RD66" s="88">
        <v>72804300</v>
      </c>
      <c r="RE66" s="30"/>
      <c r="RF66" s="39">
        <v>72804300</v>
      </c>
      <c r="RG66" s="88">
        <v>72804300</v>
      </c>
      <c r="RH66" s="38"/>
      <c r="RI66" s="38"/>
      <c r="RJ66" s="38"/>
      <c r="RK66" s="38"/>
      <c r="RL66" s="38"/>
      <c r="RM66" s="38"/>
      <c r="RN66" s="39"/>
      <c r="RO66" s="38"/>
      <c r="RP66" s="38"/>
      <c r="RQ66" s="38"/>
      <c r="RR66" s="38"/>
      <c r="RS66" s="38"/>
      <c r="RT66" s="38"/>
      <c r="RU66" s="38"/>
      <c r="RV66" s="88"/>
      <c r="RW66" s="30"/>
      <c r="RX66" s="39">
        <v>0</v>
      </c>
      <c r="RY66" s="88"/>
      <c r="RZ66" s="38"/>
      <c r="SA66" s="38"/>
      <c r="SB66" s="38"/>
      <c r="SC66" s="38"/>
      <c r="SD66" s="38"/>
      <c r="SE66" s="38"/>
      <c r="SF66" s="39"/>
      <c r="SG66" s="38"/>
      <c r="SH66" s="38"/>
      <c r="SI66" s="38"/>
      <c r="SJ66" s="38"/>
      <c r="SK66" s="38"/>
      <c r="SL66" s="38"/>
      <c r="SM66" s="38"/>
      <c r="SN66" s="88"/>
      <c r="SO66" s="30"/>
      <c r="SP66" s="39">
        <v>0</v>
      </c>
      <c r="SQ66" s="88"/>
      <c r="SR66" s="38"/>
      <c r="SS66" s="38"/>
      <c r="ST66" s="38"/>
      <c r="SU66" s="38"/>
      <c r="SV66" s="38"/>
      <c r="SW66" s="38"/>
      <c r="SX66" s="39"/>
      <c r="SY66" s="38"/>
      <c r="SZ66" s="38"/>
      <c r="TA66" s="38"/>
      <c r="TB66" s="38"/>
      <c r="TC66" s="38"/>
      <c r="TD66" s="38"/>
      <c r="TE66" s="38"/>
      <c r="TF66" s="88"/>
      <c r="TG66" s="30"/>
      <c r="TH66" s="39"/>
      <c r="TI66" s="88"/>
      <c r="TJ66" s="38"/>
      <c r="TK66" s="38"/>
      <c r="TL66" s="38"/>
      <c r="TM66" s="38"/>
      <c r="TN66" s="38"/>
      <c r="TO66" s="38"/>
      <c r="TP66" s="39"/>
      <c r="TQ66" s="38"/>
      <c r="TR66" s="38"/>
      <c r="TS66" s="38"/>
      <c r="TT66" s="38"/>
      <c r="TU66" s="38"/>
      <c r="TV66" s="38"/>
      <c r="TW66" s="38"/>
      <c r="TX66" s="88"/>
      <c r="TY66" s="30"/>
      <c r="TZ66" s="39"/>
      <c r="UA66" s="88"/>
      <c r="UB66" s="38"/>
      <c r="UC66" s="38"/>
      <c r="UD66" s="38"/>
      <c r="UE66" s="38"/>
      <c r="UF66" s="38"/>
      <c r="UG66" s="38"/>
      <c r="UH66" s="39"/>
      <c r="UI66" s="38"/>
      <c r="UJ66" s="38"/>
      <c r="UK66" s="38"/>
      <c r="UL66" s="38"/>
      <c r="UM66" s="38"/>
      <c r="UN66" s="38"/>
      <c r="UO66" s="38"/>
      <c r="UP66" s="88"/>
      <c r="UQ66" s="30"/>
      <c r="UR66" s="39"/>
      <c r="US66" s="88"/>
      <c r="UT66" s="38"/>
      <c r="UU66" s="38"/>
      <c r="UV66" s="38"/>
      <c r="UW66" s="38"/>
      <c r="UX66" s="38"/>
      <c r="UY66" s="38"/>
      <c r="UZ66" s="39"/>
      <c r="VA66" s="38"/>
      <c r="VB66" s="38"/>
      <c r="VC66" s="38"/>
      <c r="VD66" s="38"/>
      <c r="VE66" s="38"/>
      <c r="VF66" s="38"/>
      <c r="VG66" s="38"/>
      <c r="VH66" s="88"/>
      <c r="VI66" s="30"/>
      <c r="VJ66" s="39"/>
      <c r="VK66" s="88"/>
      <c r="VL66" s="38"/>
      <c r="VM66" s="38"/>
      <c r="VN66" s="38"/>
      <c r="VO66" s="38"/>
      <c r="VP66" s="38"/>
      <c r="VQ66" s="38"/>
      <c r="VR66" s="39"/>
      <c r="VS66" s="38"/>
      <c r="VT66" s="38"/>
      <c r="VU66" s="38"/>
      <c r="VV66" s="38"/>
      <c r="VW66" s="38"/>
      <c r="VX66" s="38"/>
      <c r="VY66" s="38"/>
      <c r="VZ66" s="88"/>
      <c r="WA66" s="30"/>
      <c r="WB66" s="39"/>
      <c r="WC66" s="88"/>
      <c r="WD66" s="38"/>
      <c r="WE66" s="38"/>
      <c r="WF66" s="38"/>
      <c r="WG66" s="38"/>
      <c r="WH66" s="38"/>
      <c r="WI66" s="38"/>
      <c r="WJ66" s="39"/>
      <c r="WK66" s="38"/>
      <c r="WL66" s="38"/>
      <c r="WM66" s="38"/>
      <c r="WN66" s="38"/>
      <c r="WO66" s="38"/>
      <c r="WP66" s="38"/>
      <c r="WQ66" s="38"/>
      <c r="WR66" s="88"/>
      <c r="WS66" s="30"/>
      <c r="WT66" s="39"/>
      <c r="WU66" s="88"/>
      <c r="WV66" s="38"/>
      <c r="WW66" s="38"/>
      <c r="WX66" s="38"/>
      <c r="WY66" s="38"/>
      <c r="WZ66" s="38"/>
      <c r="XA66" s="38"/>
      <c r="XB66" s="39"/>
      <c r="XC66" s="38"/>
      <c r="XD66" s="38"/>
      <c r="XE66" s="38"/>
      <c r="XF66" s="38"/>
      <c r="XG66" s="38"/>
      <c r="XH66" s="38"/>
      <c r="XI66" s="38"/>
      <c r="XJ66" s="88"/>
      <c r="XK66" s="30"/>
      <c r="XL66" s="39"/>
      <c r="XM66" s="88"/>
      <c r="XN66" s="38"/>
      <c r="XO66" s="38"/>
      <c r="XP66" s="38"/>
      <c r="XQ66" s="38"/>
      <c r="XR66" s="38"/>
      <c r="XS66" s="38"/>
      <c r="XT66" s="39"/>
      <c r="XU66" s="38"/>
      <c r="XV66" s="38"/>
      <c r="XW66" s="38"/>
      <c r="XX66" s="38"/>
      <c r="XY66" s="38"/>
      <c r="XZ66" s="38"/>
      <c r="YA66" s="38"/>
      <c r="YB66" s="88"/>
      <c r="YC66" s="30"/>
      <c r="YD66" s="39"/>
      <c r="YE66" s="88"/>
      <c r="YF66" s="38"/>
      <c r="YG66" s="38"/>
      <c r="YH66" s="38"/>
      <c r="YI66" s="38"/>
      <c r="YJ66" s="38"/>
      <c r="YK66" s="38"/>
      <c r="YL66" s="39"/>
      <c r="YM66" s="38"/>
      <c r="YN66" s="38"/>
      <c r="YO66" s="38"/>
      <c r="YP66" s="38"/>
      <c r="YQ66" s="38"/>
      <c r="YR66" s="38"/>
      <c r="YS66" s="38"/>
      <c r="YT66" s="88"/>
      <c r="YU66" s="30"/>
      <c r="YV66" s="39"/>
      <c r="YW66" s="88"/>
      <c r="YX66" s="38"/>
      <c r="YY66" s="38"/>
      <c r="YZ66" s="38"/>
      <c r="ZA66" s="38"/>
      <c r="ZB66" s="38"/>
      <c r="ZC66" s="38"/>
      <c r="ZD66" s="39"/>
      <c r="ZE66" s="38"/>
      <c r="ZF66" s="38"/>
      <c r="ZG66" s="38"/>
      <c r="ZH66" s="38"/>
      <c r="ZI66" s="38"/>
      <c r="ZJ66" s="38"/>
      <c r="ZK66" s="38"/>
      <c r="ZL66" s="88"/>
      <c r="ZM66" s="30"/>
      <c r="ZN66" s="39"/>
      <c r="ZO66" s="88"/>
      <c r="ZP66" s="38"/>
      <c r="ZQ66" s="38">
        <v>10865990</v>
      </c>
      <c r="ZR66" s="38">
        <v>6365800</v>
      </c>
      <c r="ZS66" s="38">
        <v>4500190</v>
      </c>
      <c r="ZT66" s="38">
        <v>6365800</v>
      </c>
      <c r="ZU66" s="38"/>
      <c r="ZV66" s="39"/>
      <c r="ZW66" s="38">
        <v>6531120</v>
      </c>
      <c r="ZX66" s="38">
        <v>6365800</v>
      </c>
      <c r="ZY66" s="38"/>
      <c r="ZZ66" s="38">
        <v>165320</v>
      </c>
      <c r="AAA66" s="38">
        <v>2.5312700000000001</v>
      </c>
      <c r="AAB66" s="38"/>
      <c r="AAC66" s="38"/>
      <c r="AAD66" s="88">
        <v>6365800</v>
      </c>
      <c r="AAE66" s="30"/>
      <c r="AAF66" s="39">
        <v>6365800</v>
      </c>
      <c r="AAG66" s="88">
        <v>6365800</v>
      </c>
      <c r="AAH66" s="38"/>
      <c r="AAI66" s="38"/>
      <c r="AAJ66" s="38"/>
      <c r="AAK66" s="38"/>
      <c r="AAL66" s="38"/>
      <c r="AAM66" s="38"/>
      <c r="AAN66" s="39"/>
      <c r="AAO66" s="38"/>
      <c r="AAP66" s="38"/>
      <c r="AAQ66" s="38"/>
      <c r="AAR66" s="38"/>
      <c r="AAS66" s="38"/>
      <c r="AAT66" s="38"/>
      <c r="AAU66" s="38"/>
      <c r="AAV66" s="88"/>
      <c r="AAW66" s="30"/>
      <c r="AAX66" s="39"/>
      <c r="AAY66" s="88"/>
      <c r="AAZ66" s="38"/>
      <c r="ABA66" s="38">
        <v>18332000</v>
      </c>
      <c r="ABB66" s="38">
        <v>12832000</v>
      </c>
      <c r="ABC66" s="38">
        <v>5500000</v>
      </c>
      <c r="ABD66" s="38">
        <v>12832000</v>
      </c>
      <c r="ABE66" s="38"/>
      <c r="ABF66" s="39"/>
      <c r="ABG66" s="38">
        <v>12832000</v>
      </c>
      <c r="ABH66" s="38">
        <v>12832000</v>
      </c>
      <c r="ABI66" s="38"/>
      <c r="ABJ66" s="38"/>
      <c r="ABK66" s="38"/>
      <c r="ABL66" s="38"/>
      <c r="ABM66" s="38"/>
      <c r="ABN66" s="88">
        <v>12832000</v>
      </c>
      <c r="ABO66" s="30"/>
      <c r="ABP66" s="39">
        <v>12832000</v>
      </c>
      <c r="ABQ66" s="88">
        <v>12832000</v>
      </c>
      <c r="ABR66" s="38"/>
      <c r="ABS66" s="38"/>
      <c r="ABT66" s="38"/>
      <c r="ABU66" s="38"/>
      <c r="ABV66" s="38"/>
      <c r="ABW66" s="38"/>
      <c r="ABX66" s="39"/>
      <c r="ABY66" s="38"/>
      <c r="ABZ66" s="38"/>
      <c r="ACA66" s="38"/>
      <c r="ACB66" s="38"/>
      <c r="ACC66" s="38"/>
      <c r="ACD66" s="38"/>
      <c r="ACE66" s="38"/>
      <c r="ACF66" s="88"/>
      <c r="ACG66" s="30"/>
      <c r="ACH66" s="39"/>
      <c r="ACI66" s="88"/>
      <c r="ACJ66" s="38"/>
      <c r="ACK66" s="38"/>
      <c r="ACL66" s="38"/>
      <c r="ACM66" s="38"/>
      <c r="ACN66" s="38"/>
      <c r="ACO66" s="38"/>
      <c r="ACP66" s="39"/>
      <c r="ACQ66" s="38"/>
      <c r="ACR66" s="38"/>
      <c r="ACS66" s="38"/>
      <c r="ACT66" s="38"/>
      <c r="ACU66" s="38"/>
      <c r="ACV66" s="38"/>
      <c r="ACW66" s="38"/>
      <c r="ACX66" s="88"/>
      <c r="ACY66" s="30"/>
      <c r="ACZ66" s="39"/>
      <c r="ADA66" s="88"/>
      <c r="ADB66" s="38"/>
      <c r="ADC66" s="38"/>
      <c r="ADD66" s="38"/>
      <c r="ADE66" s="38"/>
      <c r="ADF66" s="38"/>
      <c r="ADG66" s="38"/>
      <c r="ADH66" s="39"/>
      <c r="ADI66" s="38"/>
      <c r="ADJ66" s="38"/>
      <c r="ADK66" s="38"/>
      <c r="ADL66" s="38"/>
      <c r="ADM66" s="38"/>
      <c r="ADN66" s="38"/>
      <c r="ADO66" s="38"/>
      <c r="ADP66" s="88"/>
      <c r="ADQ66" s="30"/>
      <c r="ADR66" s="39"/>
      <c r="ADS66" s="88"/>
      <c r="ADT66" s="38"/>
      <c r="ADU66" s="38"/>
      <c r="ADV66" s="38"/>
      <c r="ADW66" s="38"/>
      <c r="ADX66" s="38"/>
      <c r="ADY66" s="38"/>
      <c r="ADZ66" s="39"/>
      <c r="AEA66" s="38"/>
      <c r="AEB66" s="38"/>
      <c r="AEC66" s="38"/>
      <c r="AED66" s="38"/>
      <c r="AEE66" s="38"/>
      <c r="AEF66" s="38"/>
      <c r="AEG66" s="38"/>
      <c r="AEH66" s="88"/>
      <c r="AEI66" s="30"/>
      <c r="AEJ66" s="39"/>
      <c r="AEK66" s="88"/>
      <c r="AEL66" s="38"/>
      <c r="AEM66" s="38"/>
      <c r="AEN66" s="38"/>
      <c r="AEO66" s="38"/>
      <c r="AEP66" s="38"/>
      <c r="AEQ66" s="38"/>
      <c r="AER66" s="39"/>
      <c r="AES66" s="38"/>
      <c r="AET66" s="38"/>
      <c r="AEU66" s="38"/>
      <c r="AEV66" s="38"/>
      <c r="AEW66" s="38"/>
      <c r="AEX66" s="38"/>
      <c r="AEY66" s="38"/>
      <c r="AEZ66" s="88"/>
      <c r="AFA66" s="30"/>
      <c r="AFB66" s="39"/>
      <c r="AFC66" s="88"/>
      <c r="AFD66" s="38"/>
      <c r="AFE66" s="38"/>
      <c r="AFF66" s="38"/>
      <c r="AFG66" s="38"/>
      <c r="AFH66" s="38"/>
      <c r="AFI66" s="38"/>
      <c r="AFJ66" s="39"/>
      <c r="AFK66" s="38"/>
      <c r="AFL66" s="38"/>
      <c r="AFM66" s="38"/>
      <c r="AFN66" s="38"/>
      <c r="AFO66" s="38"/>
      <c r="AFP66" s="38"/>
      <c r="AFQ66" s="38"/>
      <c r="AFR66" s="88"/>
      <c r="AFS66" s="30"/>
      <c r="AFT66" s="39"/>
      <c r="AFU66" s="88"/>
      <c r="AFV66" s="38"/>
      <c r="AFW66" s="38"/>
      <c r="AFX66" s="38"/>
      <c r="AFY66" s="38"/>
      <c r="AFZ66" s="38"/>
      <c r="AGA66" s="38"/>
      <c r="AGB66" s="39"/>
      <c r="AGC66" s="38"/>
      <c r="AGD66" s="38"/>
      <c r="AGE66" s="38"/>
      <c r="AGF66" s="38"/>
      <c r="AGG66" s="38"/>
      <c r="AGH66" s="38"/>
      <c r="AGI66" s="38"/>
      <c r="AGJ66" s="88"/>
      <c r="AGK66" s="30"/>
      <c r="AGL66" s="39"/>
      <c r="AGM66" s="88"/>
      <c r="AGN66" s="38"/>
      <c r="AGO66" s="38"/>
      <c r="AGP66" s="38"/>
      <c r="AGQ66" s="38"/>
      <c r="AGR66" s="38"/>
      <c r="AGS66" s="38"/>
      <c r="AGT66" s="39"/>
      <c r="AGU66" s="38"/>
      <c r="AGV66" s="38"/>
      <c r="AGW66" s="38"/>
      <c r="AGX66" s="38"/>
      <c r="AGY66" s="38"/>
      <c r="AGZ66" s="38"/>
      <c r="AHA66" s="38"/>
      <c r="AHB66" s="88"/>
      <c r="AHC66" s="30"/>
      <c r="AHD66" s="39"/>
      <c r="AHE66" s="88"/>
      <c r="AHF66" s="38"/>
      <c r="AHG66" s="38"/>
      <c r="AHH66" s="38"/>
      <c r="AHI66" s="38"/>
      <c r="AHJ66" s="38"/>
      <c r="AHK66" s="38"/>
      <c r="AHL66" s="39"/>
      <c r="AHM66" s="38"/>
      <c r="AHN66" s="38"/>
      <c r="AHO66" s="38"/>
      <c r="AHP66" s="38"/>
      <c r="AHQ66" s="38"/>
      <c r="AHR66" s="38"/>
      <c r="AHS66" s="38"/>
      <c r="AHT66" s="88"/>
      <c r="AHU66" s="30"/>
      <c r="AHV66" s="39"/>
      <c r="AHW66" s="88"/>
      <c r="AHX66" s="38"/>
      <c r="AHY66" s="38"/>
      <c r="AHZ66" s="38"/>
      <c r="AIA66" s="38"/>
      <c r="AIB66" s="38"/>
      <c r="AIC66" s="38"/>
      <c r="AID66" s="39"/>
      <c r="AIE66" s="38"/>
      <c r="AIF66" s="38"/>
      <c r="AIG66" s="38"/>
      <c r="AIH66" s="38"/>
      <c r="AII66" s="38"/>
      <c r="AIJ66" s="38"/>
      <c r="AIK66" s="38"/>
      <c r="AIL66" s="88"/>
      <c r="AIM66" s="30"/>
      <c r="AIN66" s="39"/>
      <c r="AIO66" s="88"/>
      <c r="AIP66" s="38"/>
      <c r="AIQ66" s="38"/>
      <c r="AIR66" s="38"/>
      <c r="AIS66" s="38"/>
      <c r="AIT66" s="38"/>
      <c r="AIU66" s="38"/>
      <c r="AIV66" s="39"/>
      <c r="AIW66" s="38"/>
      <c r="AIX66" s="38"/>
      <c r="AIY66" s="38"/>
      <c r="AIZ66" s="38"/>
      <c r="AJA66" s="38"/>
      <c r="AJB66" s="38"/>
      <c r="AJC66" s="38"/>
      <c r="AJD66" s="88"/>
      <c r="AJE66" s="30"/>
      <c r="AJF66" s="39"/>
      <c r="AJG66" s="88"/>
      <c r="AJH66" s="38"/>
      <c r="AJI66" s="38">
        <v>31491000</v>
      </c>
      <c r="AJJ66" s="38">
        <v>26866000</v>
      </c>
      <c r="AJK66" s="38">
        <v>4625000</v>
      </c>
      <c r="AJL66" s="38">
        <v>26866000</v>
      </c>
      <c r="AJM66" s="38">
        <v>24597.86</v>
      </c>
      <c r="AJN66" s="39"/>
      <c r="AJO66" s="38">
        <v>26866000</v>
      </c>
      <c r="AJP66" s="38">
        <v>26866000</v>
      </c>
      <c r="AJQ66" s="38"/>
      <c r="AJR66" s="38"/>
      <c r="AJS66" s="38"/>
      <c r="AJT66" s="38">
        <v>24597.86</v>
      </c>
      <c r="AJU66" s="38"/>
      <c r="AJV66" s="88">
        <v>26866000</v>
      </c>
      <c r="AJW66" s="30"/>
      <c r="AJX66" s="39">
        <v>26866000</v>
      </c>
      <c r="AJY66" s="88">
        <v>26866000</v>
      </c>
      <c r="AJZ66" s="38"/>
      <c r="AKA66" s="38">
        <v>19748000</v>
      </c>
      <c r="AKB66" s="38">
        <v>15248000</v>
      </c>
      <c r="AKC66" s="38">
        <v>4500000</v>
      </c>
      <c r="AKD66" s="38">
        <v>15248000</v>
      </c>
      <c r="AKE66" s="38">
        <v>1211238.6599999999</v>
      </c>
      <c r="AKF66" s="39"/>
      <c r="AKG66" s="38">
        <v>15248000</v>
      </c>
      <c r="AKH66" s="38">
        <v>15248000</v>
      </c>
      <c r="AKI66" s="38"/>
      <c r="AKJ66" s="38"/>
      <c r="AKK66" s="38"/>
      <c r="AKL66" s="38">
        <v>1211238.6599999999</v>
      </c>
      <c r="AKM66" s="38"/>
      <c r="AKN66" s="88">
        <v>15248000</v>
      </c>
      <c r="AKO66" s="30"/>
      <c r="AKP66" s="39">
        <v>15248000</v>
      </c>
      <c r="AKQ66" s="88">
        <v>15248000</v>
      </c>
      <c r="AKR66" s="38"/>
      <c r="AKS66" s="38"/>
      <c r="AKT66" s="38"/>
      <c r="AKU66" s="38"/>
      <c r="AKV66" s="38"/>
      <c r="AKW66" s="38"/>
      <c r="AKX66" s="39"/>
      <c r="AKY66" s="38"/>
      <c r="AKZ66" s="38"/>
      <c r="ALA66" s="38"/>
      <c r="ALB66" s="38"/>
      <c r="ALC66" s="38"/>
      <c r="ALD66" s="38"/>
      <c r="ALE66" s="38"/>
      <c r="ALF66" s="88"/>
      <c r="ALG66" s="30"/>
      <c r="ALH66" s="39"/>
      <c r="ALI66" s="88"/>
      <c r="ALJ66" s="38"/>
      <c r="ALK66" s="38"/>
      <c r="ALL66" s="38"/>
      <c r="ALM66" s="38"/>
      <c r="ALN66" s="38"/>
      <c r="ALO66" s="38"/>
      <c r="ALP66" s="39"/>
      <c r="ALQ66" s="38"/>
      <c r="ALR66" s="38"/>
      <c r="ALS66" s="38"/>
      <c r="ALT66" s="38"/>
      <c r="ALU66" s="38"/>
      <c r="ALV66" s="38"/>
      <c r="ALW66" s="38"/>
      <c r="ALX66" s="88"/>
      <c r="ALY66" s="30"/>
      <c r="ALZ66" s="39"/>
      <c r="AMA66" s="88"/>
      <c r="AMB66" s="38"/>
      <c r="AMC66" s="38">
        <v>1425750</v>
      </c>
      <c r="AMD66" s="38">
        <v>1350000</v>
      </c>
      <c r="AME66" s="38">
        <v>75750</v>
      </c>
      <c r="AMF66" s="38">
        <v>1350000</v>
      </c>
      <c r="AMG66" s="38"/>
      <c r="AMH66" s="39"/>
      <c r="AMI66" s="38">
        <v>1350000</v>
      </c>
      <c r="AMJ66" s="38">
        <v>1350000</v>
      </c>
      <c r="AMK66" s="38"/>
      <c r="AML66" s="38"/>
      <c r="AMM66" s="38"/>
      <c r="AMN66" s="38"/>
      <c r="AMO66" s="38"/>
      <c r="AMP66" s="88">
        <v>1350000</v>
      </c>
      <c r="AMQ66" s="30"/>
      <c r="AMR66" s="39">
        <v>1350000</v>
      </c>
      <c r="AMS66" s="88">
        <v>1350000</v>
      </c>
      <c r="AMT66" s="38"/>
      <c r="AMU66" s="38"/>
      <c r="AMV66" s="38"/>
      <c r="AMW66" s="38"/>
      <c r="AMX66" s="38"/>
      <c r="AMY66" s="38"/>
      <c r="AMZ66" s="39"/>
      <c r="ANA66" s="38"/>
      <c r="ANB66" s="38"/>
      <c r="ANC66" s="38"/>
      <c r="AND66" s="38"/>
      <c r="ANE66" s="38"/>
      <c r="ANF66" s="38"/>
      <c r="ANG66" s="38"/>
      <c r="ANH66" s="88"/>
      <c r="ANI66" s="30"/>
      <c r="ANJ66" s="39"/>
      <c r="ANK66" s="88"/>
    </row>
    <row r="67" spans="1:1051" x14ac:dyDescent="0.25">
      <c r="A67" s="8" t="s">
        <v>135</v>
      </c>
      <c r="B67" s="9">
        <v>53</v>
      </c>
      <c r="C67" s="13" t="s">
        <v>137</v>
      </c>
      <c r="F67" s="39"/>
      <c r="G67" s="88"/>
      <c r="H67" s="38"/>
      <c r="I67" s="38">
        <v>119367200</v>
      </c>
      <c r="J67" s="38">
        <v>71367200</v>
      </c>
      <c r="K67" s="38">
        <v>48000000</v>
      </c>
      <c r="L67" s="38">
        <v>71367200</v>
      </c>
      <c r="M67" s="38"/>
      <c r="N67" s="39"/>
      <c r="O67" s="38">
        <v>119367200</v>
      </c>
      <c r="P67" s="38">
        <v>71367200</v>
      </c>
      <c r="Q67" s="38"/>
      <c r="R67" s="38">
        <v>48000000</v>
      </c>
      <c r="S67" s="38">
        <v>40.212049999999998</v>
      </c>
      <c r="T67" s="38"/>
      <c r="U67" s="38"/>
      <c r="V67" s="88">
        <v>71367200</v>
      </c>
      <c r="W67" s="30"/>
      <c r="X67" s="39">
        <v>71367200</v>
      </c>
      <c r="Y67" s="88">
        <v>71367200</v>
      </c>
      <c r="Z67" s="38"/>
      <c r="AA67" s="38">
        <v>67094700</v>
      </c>
      <c r="AB67" s="38">
        <v>47094700</v>
      </c>
      <c r="AC67" s="38">
        <v>20000000</v>
      </c>
      <c r="AD67" s="38">
        <v>47094700</v>
      </c>
      <c r="AE67" s="38"/>
      <c r="AF67" s="39"/>
      <c r="AG67" s="38">
        <v>67094700</v>
      </c>
      <c r="AH67" s="38">
        <v>47094700</v>
      </c>
      <c r="AI67" s="38"/>
      <c r="AJ67" s="38">
        <v>20000000</v>
      </c>
      <c r="AK67" s="38">
        <v>29.808610000000002</v>
      </c>
      <c r="AL67" s="38"/>
      <c r="AM67" s="38"/>
      <c r="AN67" s="88">
        <v>47094700</v>
      </c>
      <c r="AO67" s="30"/>
      <c r="AP67" s="39">
        <v>47094700</v>
      </c>
      <c r="AQ67" s="88">
        <v>47094700</v>
      </c>
      <c r="AR67" s="38"/>
      <c r="AS67" s="38">
        <v>104985700</v>
      </c>
      <c r="AT67" s="38">
        <v>68985700</v>
      </c>
      <c r="AU67" s="38">
        <v>36000000</v>
      </c>
      <c r="AV67" s="38">
        <v>68985700</v>
      </c>
      <c r="AW67" s="38"/>
      <c r="AX67" s="39"/>
      <c r="AY67" s="38">
        <v>102315002</v>
      </c>
      <c r="AZ67" s="38">
        <v>68985700</v>
      </c>
      <c r="BA67" s="38"/>
      <c r="BB67" s="38">
        <v>33329302</v>
      </c>
      <c r="BC67" s="38">
        <v>32.575189999999999</v>
      </c>
      <c r="BD67" s="38"/>
      <c r="BE67" s="38"/>
      <c r="BF67" s="88">
        <v>68985700</v>
      </c>
      <c r="BG67" s="30"/>
      <c r="BH67" s="39">
        <v>68985700</v>
      </c>
      <c r="BI67" s="88">
        <v>68985700</v>
      </c>
      <c r="BJ67" s="38"/>
      <c r="BK67" s="38">
        <v>976397600</v>
      </c>
      <c r="BL67" s="38">
        <v>713633100</v>
      </c>
      <c r="BM67" s="38">
        <v>262764500</v>
      </c>
      <c r="BN67" s="38">
        <v>713633100</v>
      </c>
      <c r="BO67" s="38"/>
      <c r="BP67" s="39"/>
      <c r="BQ67" s="38">
        <v>976397600</v>
      </c>
      <c r="BR67" s="38">
        <v>713633100</v>
      </c>
      <c r="BS67" s="38"/>
      <c r="BT67" s="38">
        <v>262764500</v>
      </c>
      <c r="BU67" s="38">
        <v>26.911629999999999</v>
      </c>
      <c r="BV67" s="38"/>
      <c r="BW67" s="38"/>
      <c r="BX67" s="88">
        <v>713633100</v>
      </c>
      <c r="BY67" s="30"/>
      <c r="BZ67" s="39">
        <v>713633100</v>
      </c>
      <c r="CA67" s="88">
        <v>713633100</v>
      </c>
      <c r="CB67" s="38"/>
      <c r="CC67" s="38">
        <v>400000</v>
      </c>
      <c r="CD67" s="38">
        <v>300000</v>
      </c>
      <c r="CE67" s="38">
        <v>100000</v>
      </c>
      <c r="CF67" s="38">
        <v>300000</v>
      </c>
      <c r="CG67" s="38"/>
      <c r="CH67" s="39"/>
      <c r="CI67" s="38">
        <v>400000</v>
      </c>
      <c r="CJ67" s="38">
        <v>300000</v>
      </c>
      <c r="CK67" s="38"/>
      <c r="CL67" s="38">
        <v>100000</v>
      </c>
      <c r="CM67" s="38">
        <v>25</v>
      </c>
      <c r="CN67" s="38"/>
      <c r="CO67" s="38"/>
      <c r="CP67" s="88">
        <v>300000</v>
      </c>
      <c r="CQ67" s="30"/>
      <c r="CR67" s="39">
        <v>300000</v>
      </c>
      <c r="CS67" s="88">
        <v>300000</v>
      </c>
      <c r="CT67" s="38"/>
      <c r="CU67" s="38">
        <v>59274800</v>
      </c>
      <c r="CV67" s="38">
        <v>38574800</v>
      </c>
      <c r="CW67" s="38">
        <v>20700000</v>
      </c>
      <c r="CX67" s="38">
        <v>38574800</v>
      </c>
      <c r="CY67" s="38"/>
      <c r="CZ67" s="39"/>
      <c r="DA67" s="38">
        <v>58616916.020000003</v>
      </c>
      <c r="DB67" s="38">
        <v>38574800</v>
      </c>
      <c r="DC67" s="38"/>
      <c r="DD67" s="38">
        <v>20042116.02</v>
      </c>
      <c r="DE67" s="38">
        <v>34.191690000000001</v>
      </c>
      <c r="DF67" s="38"/>
      <c r="DG67" s="38"/>
      <c r="DH67" s="88">
        <v>38574800</v>
      </c>
      <c r="DI67" s="30"/>
      <c r="DJ67" s="39">
        <v>38574800</v>
      </c>
      <c r="DK67" s="88">
        <v>38574800</v>
      </c>
      <c r="DL67" s="38"/>
      <c r="DM67" s="38">
        <v>129796800</v>
      </c>
      <c r="DN67" s="38">
        <v>99796800</v>
      </c>
      <c r="DO67" s="38">
        <v>30000000</v>
      </c>
      <c r="DP67" s="38">
        <v>99796800</v>
      </c>
      <c r="DQ67" s="38"/>
      <c r="DR67" s="39"/>
      <c r="DS67" s="38">
        <v>129796800</v>
      </c>
      <c r="DT67" s="38">
        <v>99796800</v>
      </c>
      <c r="DU67" s="38"/>
      <c r="DV67" s="38">
        <v>30000000</v>
      </c>
      <c r="DW67" s="38">
        <v>23.113050000000001</v>
      </c>
      <c r="DX67" s="38"/>
      <c r="DY67" s="38"/>
      <c r="DZ67" s="88">
        <v>99796800</v>
      </c>
      <c r="EA67" s="30"/>
      <c r="EB67" s="39">
        <v>99796800</v>
      </c>
      <c r="EC67" s="88">
        <v>99796800</v>
      </c>
      <c r="ED67" s="38"/>
      <c r="EE67" s="38">
        <v>13720000</v>
      </c>
      <c r="EF67" s="38">
        <v>7720000</v>
      </c>
      <c r="EG67" s="38">
        <v>6000000</v>
      </c>
      <c r="EH67" s="38">
        <v>7720000</v>
      </c>
      <c r="EI67" s="38"/>
      <c r="EJ67" s="39"/>
      <c r="EK67" s="38">
        <v>13625327</v>
      </c>
      <c r="EL67" s="38">
        <v>7720000</v>
      </c>
      <c r="EM67" s="38"/>
      <c r="EN67" s="38">
        <v>5905327</v>
      </c>
      <c r="EO67" s="38">
        <v>43.340809999999998</v>
      </c>
      <c r="EP67" s="38"/>
      <c r="EQ67" s="38"/>
      <c r="ER67" s="88">
        <v>7720000</v>
      </c>
      <c r="ES67" s="30"/>
      <c r="ET67" s="39">
        <v>7720000</v>
      </c>
      <c r="EU67" s="88">
        <v>7720000</v>
      </c>
      <c r="EV67" s="38"/>
      <c r="EW67" s="38">
        <v>82062800</v>
      </c>
      <c r="EX67" s="38">
        <v>52062800</v>
      </c>
      <c r="EY67" s="38">
        <v>30000000</v>
      </c>
      <c r="EZ67" s="38">
        <v>52062800</v>
      </c>
      <c r="FA67" s="38"/>
      <c r="FB67" s="39"/>
      <c r="FC67" s="38">
        <v>82062800</v>
      </c>
      <c r="FD67" s="38">
        <v>52062800</v>
      </c>
      <c r="FE67" s="38"/>
      <c r="FF67" s="38">
        <v>30000000</v>
      </c>
      <c r="FG67" s="38">
        <v>36.557369999999999</v>
      </c>
      <c r="FH67" s="38"/>
      <c r="FI67" s="38"/>
      <c r="FJ67" s="88">
        <v>52062800</v>
      </c>
      <c r="FK67" s="30"/>
      <c r="FL67" s="39">
        <v>52062800</v>
      </c>
      <c r="FM67" s="88">
        <v>52062800</v>
      </c>
      <c r="FN67" s="38"/>
      <c r="FO67" s="38"/>
      <c r="FP67" s="38"/>
      <c r="FQ67" s="38"/>
      <c r="FR67" s="38"/>
      <c r="FS67" s="38"/>
      <c r="FT67" s="39"/>
      <c r="FU67" s="38"/>
      <c r="FV67" s="38"/>
      <c r="FW67" s="38"/>
      <c r="FX67" s="38"/>
      <c r="FY67" s="38"/>
      <c r="FZ67" s="38"/>
      <c r="GA67" s="38"/>
      <c r="GB67" s="88"/>
      <c r="GC67" s="30"/>
      <c r="GD67" s="39"/>
      <c r="GE67" s="88"/>
      <c r="GF67" s="38"/>
      <c r="GG67" s="38"/>
      <c r="GH67" s="38"/>
      <c r="GI67" s="38"/>
      <c r="GJ67" s="38"/>
      <c r="GK67" s="38"/>
      <c r="GL67" s="39"/>
      <c r="GM67" s="38"/>
      <c r="GN67" s="38"/>
      <c r="GO67" s="38"/>
      <c r="GP67" s="38"/>
      <c r="GQ67" s="38"/>
      <c r="GR67" s="38"/>
      <c r="GS67" s="38"/>
      <c r="GT67" s="88"/>
      <c r="GU67" s="30"/>
      <c r="GV67" s="39"/>
      <c r="GW67" s="88"/>
      <c r="GX67" s="38"/>
      <c r="GY67" s="38">
        <v>3883900</v>
      </c>
      <c r="GZ67" s="38">
        <v>3343900</v>
      </c>
      <c r="HA67" s="38">
        <v>540000</v>
      </c>
      <c r="HB67" s="38">
        <v>3343900</v>
      </c>
      <c r="HC67" s="38"/>
      <c r="HD67" s="39"/>
      <c r="HE67" s="38">
        <v>3883866</v>
      </c>
      <c r="HF67" s="38">
        <v>3343900</v>
      </c>
      <c r="HG67" s="38"/>
      <c r="HH67" s="38">
        <v>539966</v>
      </c>
      <c r="HI67" s="38">
        <v>13.902799999999999</v>
      </c>
      <c r="HJ67" s="38"/>
      <c r="HK67" s="38"/>
      <c r="HL67" s="88">
        <v>3343900</v>
      </c>
      <c r="HM67" s="30"/>
      <c r="HN67" s="39">
        <v>3343900</v>
      </c>
      <c r="HO67" s="88">
        <v>3343900</v>
      </c>
      <c r="HP67" s="38"/>
      <c r="HQ67" s="38"/>
      <c r="HR67" s="38"/>
      <c r="HS67" s="38"/>
      <c r="HT67" s="38"/>
      <c r="HU67" s="38"/>
      <c r="HV67" s="39"/>
      <c r="HW67" s="38"/>
      <c r="HX67" s="38"/>
      <c r="HY67" s="38"/>
      <c r="HZ67" s="38"/>
      <c r="IA67" s="38"/>
      <c r="IB67" s="38"/>
      <c r="IC67" s="38"/>
      <c r="ID67" s="88"/>
      <c r="IE67" s="30"/>
      <c r="IF67" s="39"/>
      <c r="IG67" s="88"/>
      <c r="IH67" s="38"/>
      <c r="II67" s="38">
        <v>3360900</v>
      </c>
      <c r="IJ67" s="38">
        <v>2895900</v>
      </c>
      <c r="IK67" s="38">
        <v>465000</v>
      </c>
      <c r="IL67" s="38">
        <v>2895900</v>
      </c>
      <c r="IM67" s="38"/>
      <c r="IN67" s="39"/>
      <c r="IO67" s="38">
        <v>3360900</v>
      </c>
      <c r="IP67" s="38">
        <v>2895900</v>
      </c>
      <c r="IQ67" s="38"/>
      <c r="IR67" s="38">
        <v>465000</v>
      </c>
      <c r="IS67" s="38">
        <v>13.83558</v>
      </c>
      <c r="IT67" s="38"/>
      <c r="IU67" s="38"/>
      <c r="IV67" s="88">
        <v>2895900</v>
      </c>
      <c r="IW67" s="30"/>
      <c r="IX67" s="39">
        <v>2895900</v>
      </c>
      <c r="IY67" s="88">
        <v>2895900</v>
      </c>
      <c r="IZ67" s="38"/>
      <c r="JA67" s="38">
        <v>44188200</v>
      </c>
      <c r="JB67" s="38">
        <v>38088200</v>
      </c>
      <c r="JC67" s="38">
        <v>6100000</v>
      </c>
      <c r="JD67" s="38">
        <v>38088200</v>
      </c>
      <c r="JE67" s="38"/>
      <c r="JF67" s="39"/>
      <c r="JG67" s="38">
        <v>44188200</v>
      </c>
      <c r="JH67" s="38">
        <v>38088200</v>
      </c>
      <c r="JI67" s="38"/>
      <c r="JJ67" s="38">
        <v>6100000</v>
      </c>
      <c r="JK67" s="38">
        <v>13.804589999999999</v>
      </c>
      <c r="JL67" s="38"/>
      <c r="JM67" s="38"/>
      <c r="JN67" s="88">
        <v>38088200</v>
      </c>
      <c r="JO67" s="30"/>
      <c r="JP67" s="39">
        <v>38088200</v>
      </c>
      <c r="JQ67" s="88">
        <v>38088200</v>
      </c>
      <c r="JR67" s="38"/>
      <c r="JS67" s="38">
        <v>312890600</v>
      </c>
      <c r="JT67" s="38">
        <v>268390600</v>
      </c>
      <c r="JU67" s="38">
        <v>44500000</v>
      </c>
      <c r="JV67" s="38">
        <v>268390600</v>
      </c>
      <c r="JW67" s="38"/>
      <c r="JX67" s="39"/>
      <c r="JY67" s="38">
        <v>312441785</v>
      </c>
      <c r="JZ67" s="38">
        <v>268390600</v>
      </c>
      <c r="KA67" s="38"/>
      <c r="KB67" s="38">
        <v>44051185</v>
      </c>
      <c r="KC67" s="38">
        <v>14.09901</v>
      </c>
      <c r="KD67" s="38"/>
      <c r="KE67" s="38"/>
      <c r="KF67" s="88">
        <v>268390600</v>
      </c>
      <c r="KG67" s="30"/>
      <c r="KH67" s="39">
        <v>268390600</v>
      </c>
      <c r="KI67" s="88">
        <v>268390600</v>
      </c>
      <c r="KJ67" s="38"/>
      <c r="KK67" s="38"/>
      <c r="KL67" s="38"/>
      <c r="KM67" s="38"/>
      <c r="KN67" s="38"/>
      <c r="KO67" s="38"/>
      <c r="KP67" s="39"/>
      <c r="KQ67" s="38"/>
      <c r="KR67" s="38"/>
      <c r="KS67" s="38"/>
      <c r="KT67" s="38"/>
      <c r="KU67" s="38"/>
      <c r="KV67" s="38"/>
      <c r="KW67" s="38"/>
      <c r="KX67" s="88"/>
      <c r="KY67" s="30"/>
      <c r="KZ67" s="39"/>
      <c r="LA67" s="88"/>
      <c r="LB67" s="38"/>
      <c r="LC67" s="38"/>
      <c r="LD67" s="38"/>
      <c r="LE67" s="38"/>
      <c r="LF67" s="38"/>
      <c r="LG67" s="38"/>
      <c r="LH67" s="39"/>
      <c r="LI67" s="38"/>
      <c r="LJ67" s="38"/>
      <c r="LK67" s="38"/>
      <c r="LL67" s="38"/>
      <c r="LM67" s="38"/>
      <c r="LN67" s="38"/>
      <c r="LO67" s="38"/>
      <c r="LP67" s="88"/>
      <c r="LQ67" s="30"/>
      <c r="LR67" s="39"/>
      <c r="LS67" s="88"/>
      <c r="LT67" s="38"/>
      <c r="LU67" s="38"/>
      <c r="LV67" s="38"/>
      <c r="LW67" s="38"/>
      <c r="LX67" s="38"/>
      <c r="LY67" s="38"/>
      <c r="LZ67" s="39"/>
      <c r="MA67" s="38"/>
      <c r="MB67" s="38"/>
      <c r="MC67" s="38"/>
      <c r="MD67" s="38"/>
      <c r="ME67" s="38"/>
      <c r="MF67" s="38"/>
      <c r="MG67" s="38"/>
      <c r="MH67" s="88"/>
      <c r="MI67" s="30"/>
      <c r="MJ67" s="39"/>
      <c r="MK67" s="88"/>
      <c r="ML67" s="38"/>
      <c r="MM67" s="38">
        <v>17300700</v>
      </c>
      <c r="MN67" s="38">
        <v>14900700</v>
      </c>
      <c r="MO67" s="38">
        <v>2400000</v>
      </c>
      <c r="MP67" s="38">
        <v>14900700</v>
      </c>
      <c r="MQ67" s="38"/>
      <c r="MR67" s="39"/>
      <c r="MS67" s="38">
        <v>17300700</v>
      </c>
      <c r="MT67" s="38">
        <v>14900700</v>
      </c>
      <c r="MU67" s="38"/>
      <c r="MV67" s="38">
        <v>2400000</v>
      </c>
      <c r="MW67" s="38">
        <v>13.87227</v>
      </c>
      <c r="MX67" s="38"/>
      <c r="MY67" s="38"/>
      <c r="MZ67" s="88">
        <v>14900700</v>
      </c>
      <c r="NA67" s="30"/>
      <c r="NB67" s="39">
        <v>14900700</v>
      </c>
      <c r="NC67" s="88">
        <v>14900700</v>
      </c>
      <c r="ND67" s="38"/>
      <c r="NE67" s="38"/>
      <c r="NF67" s="38"/>
      <c r="NG67" s="38"/>
      <c r="NH67" s="38"/>
      <c r="NI67" s="38"/>
      <c r="NJ67" s="39"/>
      <c r="NK67" s="38"/>
      <c r="NL67" s="38"/>
      <c r="NM67" s="38"/>
      <c r="NN67" s="38"/>
      <c r="NO67" s="38"/>
      <c r="NP67" s="38"/>
      <c r="NQ67" s="38"/>
      <c r="NR67" s="88"/>
      <c r="NS67" s="30"/>
      <c r="NT67" s="39"/>
      <c r="NU67" s="88"/>
      <c r="NV67" s="38"/>
      <c r="NW67" s="38">
        <v>1026700</v>
      </c>
      <c r="NX67" s="38">
        <v>836700</v>
      </c>
      <c r="NY67" s="38">
        <v>190000</v>
      </c>
      <c r="NZ67" s="38">
        <v>836700</v>
      </c>
      <c r="OA67" s="38"/>
      <c r="OB67" s="39"/>
      <c r="OC67" s="38">
        <v>981100</v>
      </c>
      <c r="OD67" s="38">
        <v>836700</v>
      </c>
      <c r="OE67" s="38"/>
      <c r="OF67" s="38">
        <v>144400</v>
      </c>
      <c r="OG67" s="38">
        <v>14.718170000000001</v>
      </c>
      <c r="OH67" s="38"/>
      <c r="OI67" s="38"/>
      <c r="OJ67" s="88">
        <v>836700</v>
      </c>
      <c r="OK67" s="30"/>
      <c r="OL67" s="39">
        <v>836700</v>
      </c>
      <c r="OM67" s="88">
        <v>836700</v>
      </c>
      <c r="ON67" s="38"/>
      <c r="OO67" s="38">
        <v>8077000</v>
      </c>
      <c r="OP67" s="38">
        <v>6967000</v>
      </c>
      <c r="OQ67" s="38">
        <v>1110000</v>
      </c>
      <c r="OR67" s="38">
        <v>6967000</v>
      </c>
      <c r="OS67" s="38"/>
      <c r="OT67" s="39"/>
      <c r="OU67" s="38">
        <v>8077000</v>
      </c>
      <c r="OV67" s="38">
        <v>6967000</v>
      </c>
      <c r="OW67" s="38"/>
      <c r="OX67" s="38">
        <v>1110000</v>
      </c>
      <c r="OY67" s="38">
        <v>13.74273</v>
      </c>
      <c r="OZ67" s="38"/>
      <c r="PA67" s="38"/>
      <c r="PB67" s="88">
        <v>6967000</v>
      </c>
      <c r="PC67" s="30"/>
      <c r="PD67" s="39">
        <v>6967000</v>
      </c>
      <c r="PE67" s="88">
        <v>6967000</v>
      </c>
      <c r="PF67" s="38"/>
      <c r="PG67" s="38"/>
      <c r="PH67" s="38"/>
      <c r="PI67" s="38"/>
      <c r="PJ67" s="38"/>
      <c r="PK67" s="38"/>
      <c r="PL67" s="39"/>
      <c r="PM67" s="38"/>
      <c r="PN67" s="38"/>
      <c r="PO67" s="38"/>
      <c r="PP67" s="38"/>
      <c r="PQ67" s="38"/>
      <c r="PR67" s="38"/>
      <c r="PS67" s="38"/>
      <c r="PT67" s="88"/>
      <c r="PU67" s="30"/>
      <c r="PV67" s="39"/>
      <c r="PW67" s="88"/>
      <c r="PX67" s="38"/>
      <c r="PY67" s="38"/>
      <c r="PZ67" s="38"/>
      <c r="QA67" s="38"/>
      <c r="QB67" s="38"/>
      <c r="QC67" s="38"/>
      <c r="QD67" s="39"/>
      <c r="QE67" s="38"/>
      <c r="QF67" s="38"/>
      <c r="QG67" s="38"/>
      <c r="QH67" s="38"/>
      <c r="QI67" s="38"/>
      <c r="QJ67" s="38"/>
      <c r="QK67" s="38"/>
      <c r="QL67" s="88"/>
      <c r="QM67" s="30"/>
      <c r="QN67" s="39"/>
      <c r="QO67" s="88"/>
      <c r="QP67" s="38"/>
      <c r="QQ67" s="38">
        <v>268230500</v>
      </c>
      <c r="QR67" s="38">
        <v>231430500</v>
      </c>
      <c r="QS67" s="38">
        <v>36800000</v>
      </c>
      <c r="QT67" s="38">
        <v>231430500</v>
      </c>
      <c r="QU67" s="38"/>
      <c r="QV67" s="39"/>
      <c r="QW67" s="38">
        <v>268230500</v>
      </c>
      <c r="QX67" s="38">
        <v>231430500</v>
      </c>
      <c r="QY67" s="38"/>
      <c r="QZ67" s="38">
        <v>36800000</v>
      </c>
      <c r="RA67" s="38">
        <v>13.71954</v>
      </c>
      <c r="RB67" s="38"/>
      <c r="RC67" s="38"/>
      <c r="RD67" s="88">
        <v>231430500</v>
      </c>
      <c r="RE67" s="30"/>
      <c r="RF67" s="39">
        <v>231430500</v>
      </c>
      <c r="RG67" s="88">
        <v>231430500</v>
      </c>
      <c r="RH67" s="38"/>
      <c r="RI67" s="38">
        <v>41361100</v>
      </c>
      <c r="RJ67" s="38">
        <v>39261100</v>
      </c>
      <c r="RK67" s="38">
        <v>2100000</v>
      </c>
      <c r="RL67" s="38">
        <v>39261100</v>
      </c>
      <c r="RM67" s="38"/>
      <c r="RN67" s="39"/>
      <c r="RO67" s="38">
        <v>41361100</v>
      </c>
      <c r="RP67" s="38">
        <v>39261100</v>
      </c>
      <c r="RQ67" s="38"/>
      <c r="RR67" s="38">
        <v>2100000</v>
      </c>
      <c r="RS67" s="38">
        <v>5.0772300000000001</v>
      </c>
      <c r="RT67" s="38"/>
      <c r="RU67" s="38"/>
      <c r="RV67" s="88">
        <v>39261100</v>
      </c>
      <c r="RW67" s="30"/>
      <c r="RX67" s="39">
        <v>39261100</v>
      </c>
      <c r="RY67" s="88">
        <v>39261100</v>
      </c>
      <c r="RZ67" s="38"/>
      <c r="SA67" s="38">
        <v>3200000</v>
      </c>
      <c r="SB67" s="38">
        <v>3000000</v>
      </c>
      <c r="SC67" s="38">
        <v>200000</v>
      </c>
      <c r="SD67" s="38">
        <v>3000000</v>
      </c>
      <c r="SE67" s="38"/>
      <c r="SF67" s="39"/>
      <c r="SG67" s="38">
        <v>3200000</v>
      </c>
      <c r="SH67" s="38">
        <v>3000000</v>
      </c>
      <c r="SI67" s="38"/>
      <c r="SJ67" s="38">
        <v>200000</v>
      </c>
      <c r="SK67" s="38">
        <v>6.25</v>
      </c>
      <c r="SL67" s="38"/>
      <c r="SM67" s="38"/>
      <c r="SN67" s="88">
        <v>3000000</v>
      </c>
      <c r="SO67" s="30"/>
      <c r="SP67" s="39">
        <v>3000000</v>
      </c>
      <c r="SQ67" s="88">
        <v>3000000</v>
      </c>
      <c r="SR67" s="38"/>
      <c r="SS67" s="38"/>
      <c r="ST67" s="38"/>
      <c r="SU67" s="38"/>
      <c r="SV67" s="38"/>
      <c r="SW67" s="38"/>
      <c r="SX67" s="39"/>
      <c r="SY67" s="38"/>
      <c r="SZ67" s="38"/>
      <c r="TA67" s="38"/>
      <c r="TB67" s="38"/>
      <c r="TC67" s="38"/>
      <c r="TD67" s="38"/>
      <c r="TE67" s="38"/>
      <c r="TF67" s="88"/>
      <c r="TG67" s="30"/>
      <c r="TH67" s="39"/>
      <c r="TI67" s="88"/>
      <c r="TJ67" s="38"/>
      <c r="TK67" s="38">
        <v>34699100</v>
      </c>
      <c r="TL67" s="38">
        <v>29845000</v>
      </c>
      <c r="TM67" s="38">
        <v>4854100</v>
      </c>
      <c r="TN67" s="38">
        <v>29845000</v>
      </c>
      <c r="TO67" s="38"/>
      <c r="TP67" s="39"/>
      <c r="TQ67" s="38">
        <v>34699100</v>
      </c>
      <c r="TR67" s="38">
        <v>29845000</v>
      </c>
      <c r="TS67" s="38"/>
      <c r="TT67" s="38">
        <v>4854100</v>
      </c>
      <c r="TU67" s="38">
        <v>13.98912</v>
      </c>
      <c r="TV67" s="38"/>
      <c r="TW67" s="38"/>
      <c r="TX67" s="88">
        <v>29845000</v>
      </c>
      <c r="TY67" s="30"/>
      <c r="TZ67" s="39">
        <v>29845000</v>
      </c>
      <c r="UA67" s="88">
        <v>29845000</v>
      </c>
      <c r="UB67" s="38"/>
      <c r="UC67" s="38"/>
      <c r="UD67" s="38"/>
      <c r="UE67" s="38"/>
      <c r="UF67" s="38"/>
      <c r="UG67" s="38"/>
      <c r="UH67" s="39"/>
      <c r="UI67" s="38"/>
      <c r="UJ67" s="38"/>
      <c r="UK67" s="38"/>
      <c r="UL67" s="38"/>
      <c r="UM67" s="38"/>
      <c r="UN67" s="38"/>
      <c r="UO67" s="38"/>
      <c r="UP67" s="88"/>
      <c r="UQ67" s="30"/>
      <c r="UR67" s="39"/>
      <c r="US67" s="88"/>
      <c r="UT67" s="38"/>
      <c r="UU67" s="38">
        <v>175557400</v>
      </c>
      <c r="UV67" s="38">
        <v>166779400</v>
      </c>
      <c r="UW67" s="38">
        <v>8778000</v>
      </c>
      <c r="UX67" s="38">
        <v>166779400</v>
      </c>
      <c r="UY67" s="38"/>
      <c r="UZ67" s="39"/>
      <c r="VA67" s="38">
        <v>175557400</v>
      </c>
      <c r="VB67" s="38">
        <v>166779400</v>
      </c>
      <c r="VC67" s="38"/>
      <c r="VD67" s="38">
        <v>8778000</v>
      </c>
      <c r="VE67" s="38">
        <v>5.00007</v>
      </c>
      <c r="VF67" s="38"/>
      <c r="VG67" s="38"/>
      <c r="VH67" s="88">
        <v>166779400</v>
      </c>
      <c r="VI67" s="30"/>
      <c r="VJ67" s="39">
        <v>166779400</v>
      </c>
      <c r="VK67" s="88">
        <v>166779400</v>
      </c>
      <c r="VL67" s="38"/>
      <c r="VM67" s="38"/>
      <c r="VN67" s="38"/>
      <c r="VO67" s="38"/>
      <c r="VP67" s="38"/>
      <c r="VQ67" s="38"/>
      <c r="VR67" s="39"/>
      <c r="VS67" s="38"/>
      <c r="VT67" s="38"/>
      <c r="VU67" s="38"/>
      <c r="VV67" s="38"/>
      <c r="VW67" s="38"/>
      <c r="VX67" s="38"/>
      <c r="VY67" s="38"/>
      <c r="VZ67" s="88"/>
      <c r="WA67" s="30"/>
      <c r="WB67" s="39"/>
      <c r="WC67" s="88"/>
      <c r="WD67" s="38"/>
      <c r="WE67" s="38">
        <v>6895900</v>
      </c>
      <c r="WF67" s="38">
        <v>6268900</v>
      </c>
      <c r="WG67" s="38">
        <v>627000</v>
      </c>
      <c r="WH67" s="38">
        <v>6268900</v>
      </c>
      <c r="WI67" s="38"/>
      <c r="WJ67" s="39"/>
      <c r="WK67" s="38">
        <v>6895900</v>
      </c>
      <c r="WL67" s="38">
        <v>6268900</v>
      </c>
      <c r="WM67" s="38"/>
      <c r="WN67" s="38">
        <v>627000</v>
      </c>
      <c r="WO67" s="38">
        <v>9.0923599999999993</v>
      </c>
      <c r="WP67" s="38"/>
      <c r="WQ67" s="38"/>
      <c r="WR67" s="88">
        <v>6268900</v>
      </c>
      <c r="WS67" s="30"/>
      <c r="WT67" s="39">
        <v>6268900</v>
      </c>
      <c r="WU67" s="88">
        <v>6268900</v>
      </c>
      <c r="WV67" s="38"/>
      <c r="WW67" s="38"/>
      <c r="WX67" s="38"/>
      <c r="WY67" s="38"/>
      <c r="WZ67" s="38"/>
      <c r="XA67" s="38"/>
      <c r="XB67" s="39"/>
      <c r="XC67" s="38"/>
      <c r="XD67" s="38"/>
      <c r="XE67" s="38"/>
      <c r="XF67" s="38"/>
      <c r="XG67" s="38"/>
      <c r="XH67" s="38"/>
      <c r="XI67" s="38"/>
      <c r="XJ67" s="88"/>
      <c r="XK67" s="30"/>
      <c r="XL67" s="39"/>
      <c r="XM67" s="88"/>
      <c r="XN67" s="38"/>
      <c r="XO67" s="38">
        <v>25563400</v>
      </c>
      <c r="XP67" s="38">
        <v>23213400</v>
      </c>
      <c r="XQ67" s="38">
        <v>2350000</v>
      </c>
      <c r="XR67" s="38">
        <v>23213400</v>
      </c>
      <c r="XS67" s="38"/>
      <c r="XT67" s="39"/>
      <c r="XU67" s="38">
        <v>25563400</v>
      </c>
      <c r="XV67" s="38">
        <v>23213400</v>
      </c>
      <c r="XW67" s="38"/>
      <c r="XX67" s="38">
        <v>2350000</v>
      </c>
      <c r="XY67" s="38">
        <v>9.1928300000000007</v>
      </c>
      <c r="XZ67" s="38"/>
      <c r="YA67" s="38"/>
      <c r="YB67" s="88">
        <v>23213400</v>
      </c>
      <c r="YC67" s="30"/>
      <c r="YD67" s="39">
        <v>23213400</v>
      </c>
      <c r="YE67" s="88">
        <v>23213400</v>
      </c>
      <c r="YF67" s="38"/>
      <c r="YG67" s="38"/>
      <c r="YH67" s="38"/>
      <c r="YI67" s="38"/>
      <c r="YJ67" s="38"/>
      <c r="YK67" s="38"/>
      <c r="YL67" s="39"/>
      <c r="YM67" s="38"/>
      <c r="YN67" s="38"/>
      <c r="YO67" s="38"/>
      <c r="YP67" s="38"/>
      <c r="YQ67" s="38"/>
      <c r="YR67" s="38"/>
      <c r="YS67" s="38"/>
      <c r="YT67" s="88"/>
      <c r="YU67" s="30"/>
      <c r="YV67" s="39"/>
      <c r="YW67" s="88"/>
      <c r="YX67" s="38"/>
      <c r="YY67" s="38">
        <v>44582000</v>
      </c>
      <c r="YZ67" s="38">
        <v>26382000</v>
      </c>
      <c r="ZA67" s="38">
        <v>18200000</v>
      </c>
      <c r="ZB67" s="38">
        <v>26382000</v>
      </c>
      <c r="ZC67" s="38"/>
      <c r="ZD67" s="39"/>
      <c r="ZE67" s="38">
        <v>44582000</v>
      </c>
      <c r="ZF67" s="38">
        <v>26382000</v>
      </c>
      <c r="ZG67" s="38"/>
      <c r="ZH67" s="38">
        <v>18200000</v>
      </c>
      <c r="ZI67" s="38">
        <v>40.823650000000001</v>
      </c>
      <c r="ZJ67" s="38"/>
      <c r="ZK67" s="38"/>
      <c r="ZL67" s="88">
        <v>26382000</v>
      </c>
      <c r="ZM67" s="30"/>
      <c r="ZN67" s="39">
        <v>26382000</v>
      </c>
      <c r="ZO67" s="88">
        <v>26382000</v>
      </c>
      <c r="ZP67" s="38"/>
      <c r="ZQ67" s="38">
        <v>263844600</v>
      </c>
      <c r="ZR67" s="38">
        <v>181844600</v>
      </c>
      <c r="ZS67" s="38">
        <v>82000000</v>
      </c>
      <c r="ZT67" s="38">
        <v>181844600</v>
      </c>
      <c r="ZU67" s="38"/>
      <c r="ZV67" s="39"/>
      <c r="ZW67" s="38">
        <v>262086198</v>
      </c>
      <c r="ZX67" s="38">
        <v>181844600</v>
      </c>
      <c r="ZY67" s="38"/>
      <c r="ZZ67" s="38">
        <v>80241598</v>
      </c>
      <c r="AAA67" s="38">
        <v>30.616489999999999</v>
      </c>
      <c r="AAB67" s="38"/>
      <c r="AAC67" s="38"/>
      <c r="AAD67" s="88">
        <v>181844600</v>
      </c>
      <c r="AAE67" s="30"/>
      <c r="AAF67" s="39">
        <v>181844600</v>
      </c>
      <c r="AAG67" s="88">
        <v>181844600</v>
      </c>
      <c r="AAH67" s="38"/>
      <c r="AAI67" s="38"/>
      <c r="AAJ67" s="38"/>
      <c r="AAK67" s="38"/>
      <c r="AAL67" s="38"/>
      <c r="AAM67" s="38"/>
      <c r="AAN67" s="39"/>
      <c r="AAO67" s="38"/>
      <c r="AAP67" s="38"/>
      <c r="AAQ67" s="38"/>
      <c r="AAR67" s="38"/>
      <c r="AAS67" s="38"/>
      <c r="AAT67" s="38"/>
      <c r="AAU67" s="38"/>
      <c r="AAV67" s="88"/>
      <c r="AAW67" s="30"/>
      <c r="AAX67" s="39"/>
      <c r="AAY67" s="88"/>
      <c r="AAZ67" s="38"/>
      <c r="ABA67" s="38">
        <v>43942900</v>
      </c>
      <c r="ABB67" s="38">
        <v>30760000</v>
      </c>
      <c r="ABC67" s="38">
        <v>13182900</v>
      </c>
      <c r="ABD67" s="38">
        <v>30760000</v>
      </c>
      <c r="ABE67" s="38"/>
      <c r="ABF67" s="39"/>
      <c r="ABG67" s="38">
        <v>43942900</v>
      </c>
      <c r="ABH67" s="38">
        <v>30760000</v>
      </c>
      <c r="ABI67" s="38"/>
      <c r="ABJ67" s="38">
        <v>13182900</v>
      </c>
      <c r="ABK67" s="38">
        <v>30.000070000000001</v>
      </c>
      <c r="ABL67" s="38"/>
      <c r="ABM67" s="38"/>
      <c r="ABN67" s="88">
        <v>30760000</v>
      </c>
      <c r="ABO67" s="30"/>
      <c r="ABP67" s="39">
        <v>30760000</v>
      </c>
      <c r="ABQ67" s="88">
        <v>30760000</v>
      </c>
      <c r="ABR67" s="38"/>
      <c r="ABS67" s="38"/>
      <c r="ABT67" s="38"/>
      <c r="ABU67" s="38"/>
      <c r="ABV67" s="38"/>
      <c r="ABW67" s="38"/>
      <c r="ABX67" s="39"/>
      <c r="ABY67" s="38"/>
      <c r="ABZ67" s="38"/>
      <c r="ACA67" s="38"/>
      <c r="ACB67" s="38"/>
      <c r="ACC67" s="38"/>
      <c r="ACD67" s="38"/>
      <c r="ACE67" s="38"/>
      <c r="ACF67" s="88"/>
      <c r="ACG67" s="30"/>
      <c r="ACH67" s="39"/>
      <c r="ACI67" s="88"/>
      <c r="ACJ67" s="38"/>
      <c r="ACK67" s="38">
        <v>75590000</v>
      </c>
      <c r="ACL67" s="38">
        <v>25590000</v>
      </c>
      <c r="ACM67" s="38">
        <v>50000000</v>
      </c>
      <c r="ACN67" s="38">
        <v>25590000</v>
      </c>
      <c r="ACO67" s="38"/>
      <c r="ACP67" s="39"/>
      <c r="ACQ67" s="38">
        <v>75590000</v>
      </c>
      <c r="ACR67" s="38">
        <v>25590000</v>
      </c>
      <c r="ACS67" s="38"/>
      <c r="ACT67" s="38">
        <v>50000000</v>
      </c>
      <c r="ACU67" s="38">
        <v>66.146320000000003</v>
      </c>
      <c r="ACV67" s="38"/>
      <c r="ACW67" s="38"/>
      <c r="ACX67" s="88">
        <v>25590000</v>
      </c>
      <c r="ACY67" s="30"/>
      <c r="ACZ67" s="39">
        <v>25590000</v>
      </c>
      <c r="ADA67" s="88">
        <v>25590000</v>
      </c>
      <c r="ADB67" s="38"/>
      <c r="ADC67" s="38"/>
      <c r="ADD67" s="38"/>
      <c r="ADE67" s="38"/>
      <c r="ADF67" s="38"/>
      <c r="ADG67" s="38"/>
      <c r="ADH67" s="39"/>
      <c r="ADI67" s="38"/>
      <c r="ADJ67" s="38"/>
      <c r="ADK67" s="38"/>
      <c r="ADL67" s="38"/>
      <c r="ADM67" s="38"/>
      <c r="ADN67" s="38"/>
      <c r="ADO67" s="38"/>
      <c r="ADP67" s="88"/>
      <c r="ADQ67" s="30"/>
      <c r="ADR67" s="39"/>
      <c r="ADS67" s="88"/>
      <c r="ADT67" s="38"/>
      <c r="ADU67" s="38">
        <v>3780000</v>
      </c>
      <c r="ADV67" s="38">
        <v>780000</v>
      </c>
      <c r="ADW67" s="38">
        <v>3000000</v>
      </c>
      <c r="ADX67" s="38">
        <v>780000</v>
      </c>
      <c r="ADY67" s="38"/>
      <c r="ADZ67" s="39"/>
      <c r="AEA67" s="38">
        <v>3780000</v>
      </c>
      <c r="AEB67" s="38">
        <v>780000</v>
      </c>
      <c r="AEC67" s="38"/>
      <c r="AED67" s="38">
        <v>3000000</v>
      </c>
      <c r="AEE67" s="38">
        <v>79.365080000000006</v>
      </c>
      <c r="AEF67" s="38"/>
      <c r="AEG67" s="38"/>
      <c r="AEH67" s="88">
        <v>780000</v>
      </c>
      <c r="AEI67" s="30"/>
      <c r="AEJ67" s="39">
        <v>780000</v>
      </c>
      <c r="AEK67" s="88">
        <v>780000</v>
      </c>
      <c r="AEL67" s="38"/>
      <c r="AEM67" s="38"/>
      <c r="AEN67" s="38"/>
      <c r="AEO67" s="38"/>
      <c r="AEP67" s="38"/>
      <c r="AEQ67" s="38"/>
      <c r="AER67" s="39"/>
      <c r="AES67" s="38"/>
      <c r="AET67" s="38"/>
      <c r="AEU67" s="38"/>
      <c r="AEV67" s="38"/>
      <c r="AEW67" s="38"/>
      <c r="AEX67" s="38"/>
      <c r="AEY67" s="38"/>
      <c r="AEZ67" s="88"/>
      <c r="AFA67" s="30"/>
      <c r="AFB67" s="39"/>
      <c r="AFC67" s="88"/>
      <c r="AFD67" s="38"/>
      <c r="AFE67" s="38">
        <v>4257000</v>
      </c>
      <c r="AFF67" s="38">
        <v>1820000</v>
      </c>
      <c r="AFG67" s="38">
        <v>2437000</v>
      </c>
      <c r="AFH67" s="38">
        <v>1820000</v>
      </c>
      <c r="AFI67" s="38"/>
      <c r="AFJ67" s="39"/>
      <c r="AFK67" s="38">
        <v>4257000</v>
      </c>
      <c r="AFL67" s="38">
        <v>1820000</v>
      </c>
      <c r="AFM67" s="38"/>
      <c r="AFN67" s="38">
        <v>2437000</v>
      </c>
      <c r="AFO67" s="38">
        <v>57.24689</v>
      </c>
      <c r="AFP67" s="38"/>
      <c r="AFQ67" s="38"/>
      <c r="AFR67" s="88">
        <v>1820000</v>
      </c>
      <c r="AFS67" s="30"/>
      <c r="AFT67" s="39">
        <v>1820000</v>
      </c>
      <c r="AFU67" s="88">
        <v>1820000</v>
      </c>
      <c r="AFV67" s="38"/>
      <c r="AFW67" s="38"/>
      <c r="AFX67" s="38"/>
      <c r="AFY67" s="38"/>
      <c r="AFZ67" s="38"/>
      <c r="AGA67" s="38"/>
      <c r="AGB67" s="39"/>
      <c r="AGC67" s="38"/>
      <c r="AGD67" s="38"/>
      <c r="AGE67" s="38"/>
      <c r="AGF67" s="38"/>
      <c r="AGG67" s="38"/>
      <c r="AGH67" s="38"/>
      <c r="AGI67" s="38"/>
      <c r="AGJ67" s="88"/>
      <c r="AGK67" s="30"/>
      <c r="AGL67" s="39"/>
      <c r="AGM67" s="88"/>
      <c r="AGN67" s="38"/>
      <c r="AGO67" s="38">
        <v>153532000</v>
      </c>
      <c r="AGP67" s="38">
        <v>87683000</v>
      </c>
      <c r="AGQ67" s="38">
        <v>65849000</v>
      </c>
      <c r="AGR67" s="38">
        <v>87683000</v>
      </c>
      <c r="AGS67" s="38"/>
      <c r="AGT67" s="39"/>
      <c r="AGU67" s="38">
        <v>153532000</v>
      </c>
      <c r="AGV67" s="38">
        <v>87683000</v>
      </c>
      <c r="AGW67" s="38"/>
      <c r="AGX67" s="38">
        <v>65849000</v>
      </c>
      <c r="AGY67" s="38">
        <v>42.889429999999997</v>
      </c>
      <c r="AGZ67" s="38"/>
      <c r="AHA67" s="38"/>
      <c r="AHB67" s="88">
        <v>87683000</v>
      </c>
      <c r="AHC67" s="30"/>
      <c r="AHD67" s="39">
        <v>87683000</v>
      </c>
      <c r="AHE67" s="88">
        <v>87683000</v>
      </c>
      <c r="AHF67" s="38"/>
      <c r="AHG67" s="38"/>
      <c r="AHH67" s="38"/>
      <c r="AHI67" s="38"/>
      <c r="AHJ67" s="38"/>
      <c r="AHK67" s="38"/>
      <c r="AHL67" s="39"/>
      <c r="AHM67" s="38"/>
      <c r="AHN67" s="38"/>
      <c r="AHO67" s="38"/>
      <c r="AHP67" s="38"/>
      <c r="AHQ67" s="38"/>
      <c r="AHR67" s="38"/>
      <c r="AHS67" s="38"/>
      <c r="AHT67" s="88"/>
      <c r="AHU67" s="30"/>
      <c r="AHV67" s="39"/>
      <c r="AHW67" s="88"/>
      <c r="AHX67" s="38"/>
      <c r="AHY67" s="38">
        <v>2438100</v>
      </c>
      <c r="AHZ67" s="38">
        <v>1706700</v>
      </c>
      <c r="AIA67" s="38">
        <v>731400</v>
      </c>
      <c r="AIB67" s="38">
        <v>1706700</v>
      </c>
      <c r="AIC67" s="38"/>
      <c r="AID67" s="39"/>
      <c r="AIE67" s="38">
        <v>2438100</v>
      </c>
      <c r="AIF67" s="38">
        <v>1706700</v>
      </c>
      <c r="AIG67" s="38"/>
      <c r="AIH67" s="38">
        <v>731400</v>
      </c>
      <c r="AII67" s="38">
        <v>29.99877</v>
      </c>
      <c r="AIJ67" s="38"/>
      <c r="AIK67" s="38"/>
      <c r="AIL67" s="88">
        <v>1706700</v>
      </c>
      <c r="AIM67" s="30"/>
      <c r="AIN67" s="39">
        <v>1706700</v>
      </c>
      <c r="AIO67" s="88">
        <v>1706700</v>
      </c>
      <c r="AIP67" s="38"/>
      <c r="AIQ67" s="38"/>
      <c r="AIR67" s="38"/>
      <c r="AIS67" s="38"/>
      <c r="AIT67" s="38"/>
      <c r="AIU67" s="38"/>
      <c r="AIV67" s="39"/>
      <c r="AIW67" s="38"/>
      <c r="AIX67" s="38"/>
      <c r="AIY67" s="38"/>
      <c r="AIZ67" s="38"/>
      <c r="AJA67" s="38"/>
      <c r="AJB67" s="38"/>
      <c r="AJC67" s="38"/>
      <c r="AJD67" s="88"/>
      <c r="AJE67" s="30"/>
      <c r="AJF67" s="39"/>
      <c r="AJG67" s="88"/>
      <c r="AJH67" s="38"/>
      <c r="AJI67" s="38">
        <v>30228273</v>
      </c>
      <c r="AJJ67" s="38">
        <v>26087000</v>
      </c>
      <c r="AJK67" s="38">
        <v>4141273</v>
      </c>
      <c r="AJL67" s="38">
        <v>26087000</v>
      </c>
      <c r="AJM67" s="38"/>
      <c r="AJN67" s="39"/>
      <c r="AJO67" s="38">
        <v>30228273</v>
      </c>
      <c r="AJP67" s="38">
        <v>26087000</v>
      </c>
      <c r="AJQ67" s="38"/>
      <c r="AJR67" s="38">
        <v>4141273</v>
      </c>
      <c r="AJS67" s="38">
        <v>13.7</v>
      </c>
      <c r="AJT67" s="38"/>
      <c r="AJU67" s="38"/>
      <c r="AJV67" s="88">
        <v>26087000</v>
      </c>
      <c r="AJW67" s="30"/>
      <c r="AJX67" s="39">
        <v>26087000</v>
      </c>
      <c r="AJY67" s="88">
        <v>26087000</v>
      </c>
      <c r="AJZ67" s="38"/>
      <c r="AKA67" s="38">
        <v>21020000</v>
      </c>
      <c r="AKB67" s="38">
        <v>18140000</v>
      </c>
      <c r="AKC67" s="38">
        <v>2880000</v>
      </c>
      <c r="AKD67" s="38">
        <v>18140000</v>
      </c>
      <c r="AKE67" s="38"/>
      <c r="AKF67" s="39"/>
      <c r="AKG67" s="38">
        <v>21020000</v>
      </c>
      <c r="AKH67" s="38">
        <v>18140000</v>
      </c>
      <c r="AKI67" s="38"/>
      <c r="AKJ67" s="38">
        <v>2880000</v>
      </c>
      <c r="AKK67" s="38">
        <v>13.70124</v>
      </c>
      <c r="AKL67" s="38"/>
      <c r="AKM67" s="38"/>
      <c r="AKN67" s="88">
        <v>18140000</v>
      </c>
      <c r="AKO67" s="30"/>
      <c r="AKP67" s="39">
        <v>18140000</v>
      </c>
      <c r="AKQ67" s="88">
        <v>18140000</v>
      </c>
      <c r="AKR67" s="38"/>
      <c r="AKS67" s="38">
        <v>22646582</v>
      </c>
      <c r="AKT67" s="38">
        <v>19544000</v>
      </c>
      <c r="AKU67" s="38">
        <v>3102582</v>
      </c>
      <c r="AKV67" s="38">
        <v>19544000</v>
      </c>
      <c r="AKW67" s="38"/>
      <c r="AKX67" s="39"/>
      <c r="AKY67" s="38">
        <v>22646582</v>
      </c>
      <c r="AKZ67" s="38">
        <v>19544000</v>
      </c>
      <c r="ALA67" s="38"/>
      <c r="ALB67" s="38">
        <v>3102582</v>
      </c>
      <c r="ALC67" s="38">
        <v>13.7</v>
      </c>
      <c r="ALD67" s="38"/>
      <c r="ALE67" s="38"/>
      <c r="ALF67" s="88">
        <v>19544000</v>
      </c>
      <c r="ALG67" s="30"/>
      <c r="ALH67" s="39">
        <v>19544000</v>
      </c>
      <c r="ALI67" s="88">
        <v>19544000</v>
      </c>
      <c r="ALJ67" s="38"/>
      <c r="ALK67" s="38"/>
      <c r="ALL67" s="38"/>
      <c r="ALM67" s="38"/>
      <c r="ALN67" s="38"/>
      <c r="ALO67" s="38"/>
      <c r="ALP67" s="39"/>
      <c r="ALQ67" s="38"/>
      <c r="ALR67" s="38"/>
      <c r="ALS67" s="38"/>
      <c r="ALT67" s="38"/>
      <c r="ALU67" s="38"/>
      <c r="ALV67" s="38"/>
      <c r="ALW67" s="38"/>
      <c r="ALX67" s="88"/>
      <c r="ALY67" s="30"/>
      <c r="ALZ67" s="39"/>
      <c r="AMA67" s="88"/>
      <c r="AMB67" s="38"/>
      <c r="AMC67" s="38">
        <v>7639700</v>
      </c>
      <c r="AMD67" s="38">
        <v>7327700</v>
      </c>
      <c r="AME67" s="38">
        <v>312000</v>
      </c>
      <c r="AMF67" s="38">
        <v>7327700</v>
      </c>
      <c r="AMG67" s="38"/>
      <c r="AMH67" s="39"/>
      <c r="AMI67" s="38">
        <v>7639700</v>
      </c>
      <c r="AMJ67" s="38">
        <v>7327700</v>
      </c>
      <c r="AMK67" s="38"/>
      <c r="AML67" s="38">
        <v>312000</v>
      </c>
      <c r="AMM67" s="38">
        <v>4.0839299999999996</v>
      </c>
      <c r="AMN67" s="38"/>
      <c r="AMO67" s="38"/>
      <c r="AMP67" s="88">
        <v>7327700</v>
      </c>
      <c r="AMQ67" s="30"/>
      <c r="AMR67" s="39">
        <v>7327700</v>
      </c>
      <c r="AMS67" s="88">
        <v>7327700</v>
      </c>
      <c r="AMT67" s="38"/>
      <c r="AMU67" s="38"/>
      <c r="AMV67" s="38"/>
      <c r="AMW67" s="38"/>
      <c r="AMX67" s="38"/>
      <c r="AMY67" s="38"/>
      <c r="AMZ67" s="39"/>
      <c r="ANA67" s="38"/>
      <c r="ANB67" s="38"/>
      <c r="ANC67" s="38"/>
      <c r="AND67" s="38"/>
      <c r="ANE67" s="38"/>
      <c r="ANF67" s="38"/>
      <c r="ANG67" s="38"/>
      <c r="ANH67" s="88"/>
      <c r="ANI67" s="30"/>
      <c r="ANJ67" s="39"/>
      <c r="ANK67" s="88"/>
    </row>
    <row r="68" spans="1:1051" x14ac:dyDescent="0.25">
      <c r="A68" s="8" t="s">
        <v>138</v>
      </c>
      <c r="B68" s="11">
        <v>54</v>
      </c>
      <c r="C68" s="13" t="s">
        <v>140</v>
      </c>
      <c r="F68" s="39"/>
      <c r="G68" s="88"/>
      <c r="H68" s="38"/>
      <c r="I68" s="38">
        <v>68723200</v>
      </c>
      <c r="J68" s="38">
        <v>56723200</v>
      </c>
      <c r="K68" s="38">
        <v>12000000</v>
      </c>
      <c r="L68" s="38">
        <v>56723200</v>
      </c>
      <c r="M68" s="38"/>
      <c r="N68" s="39"/>
      <c r="O68" s="38">
        <v>68723200</v>
      </c>
      <c r="P68" s="38">
        <v>56723200</v>
      </c>
      <c r="Q68" s="38"/>
      <c r="R68" s="38">
        <v>12000000</v>
      </c>
      <c r="S68" s="38">
        <v>17.461349999999999</v>
      </c>
      <c r="T68" s="38"/>
      <c r="U68" s="38"/>
      <c r="V68" s="88">
        <v>56723200</v>
      </c>
      <c r="W68" s="30"/>
      <c r="X68" s="39">
        <v>56723200</v>
      </c>
      <c r="Y68" s="88">
        <v>56723200</v>
      </c>
      <c r="Z68" s="38"/>
      <c r="AA68" s="38">
        <v>579916600</v>
      </c>
      <c r="AB68" s="38">
        <v>539916600</v>
      </c>
      <c r="AC68" s="38">
        <v>40000000</v>
      </c>
      <c r="AD68" s="38">
        <v>539916600</v>
      </c>
      <c r="AE68" s="38"/>
      <c r="AF68" s="39"/>
      <c r="AG68" s="38">
        <v>579916600</v>
      </c>
      <c r="AH68" s="38">
        <v>539916600</v>
      </c>
      <c r="AI68" s="38"/>
      <c r="AJ68" s="38">
        <v>40000000</v>
      </c>
      <c r="AK68" s="38">
        <v>6.8975400000000002</v>
      </c>
      <c r="AL68" s="38"/>
      <c r="AM68" s="38"/>
      <c r="AN68" s="88">
        <v>539916600</v>
      </c>
      <c r="AO68" s="30"/>
      <c r="AP68" s="39">
        <v>539916600</v>
      </c>
      <c r="AQ68" s="88">
        <v>539916600</v>
      </c>
      <c r="AR68" s="38"/>
      <c r="AS68" s="38">
        <v>1916992200</v>
      </c>
      <c r="AT68" s="38">
        <v>1786992200</v>
      </c>
      <c r="AU68" s="38">
        <v>130000000</v>
      </c>
      <c r="AV68" s="38">
        <v>1786992200</v>
      </c>
      <c r="AW68" s="38"/>
      <c r="AX68" s="39"/>
      <c r="AY68" s="38">
        <v>1916992200</v>
      </c>
      <c r="AZ68" s="38">
        <v>1786992200</v>
      </c>
      <c r="BA68" s="38"/>
      <c r="BB68" s="38">
        <v>130000000</v>
      </c>
      <c r="BC68" s="38">
        <v>6.78146</v>
      </c>
      <c r="BD68" s="38"/>
      <c r="BE68" s="38"/>
      <c r="BF68" s="88">
        <v>1786992200</v>
      </c>
      <c r="BG68" s="30"/>
      <c r="BH68" s="39">
        <v>1786992200</v>
      </c>
      <c r="BI68" s="88">
        <v>1786992200</v>
      </c>
      <c r="BJ68" s="38"/>
      <c r="BK68" s="38">
        <v>2067121700</v>
      </c>
      <c r="BL68" s="38">
        <v>1962121700</v>
      </c>
      <c r="BM68" s="38">
        <v>105000000</v>
      </c>
      <c r="BN68" s="38">
        <v>1962121700</v>
      </c>
      <c r="BO68" s="38"/>
      <c r="BP68" s="39"/>
      <c r="BQ68" s="38">
        <v>2067121700</v>
      </c>
      <c r="BR68" s="38">
        <v>1962121700</v>
      </c>
      <c r="BS68" s="38"/>
      <c r="BT68" s="38">
        <v>105000000</v>
      </c>
      <c r="BU68" s="38">
        <v>5.0795300000000001</v>
      </c>
      <c r="BV68" s="38"/>
      <c r="BW68" s="38"/>
      <c r="BX68" s="88">
        <v>1962121700</v>
      </c>
      <c r="BY68" s="30"/>
      <c r="BZ68" s="39">
        <v>1962121700</v>
      </c>
      <c r="CA68" s="88">
        <v>1962121700</v>
      </c>
      <c r="CB68" s="38"/>
      <c r="CC68" s="38">
        <v>19694100</v>
      </c>
      <c r="CD68" s="38">
        <v>18694100</v>
      </c>
      <c r="CE68" s="38">
        <v>1000000</v>
      </c>
      <c r="CF68" s="38">
        <v>18694100</v>
      </c>
      <c r="CG68" s="38"/>
      <c r="CH68" s="39"/>
      <c r="CI68" s="38">
        <v>19694100</v>
      </c>
      <c r="CJ68" s="38">
        <v>18694100</v>
      </c>
      <c r="CK68" s="38"/>
      <c r="CL68" s="38">
        <v>1000000</v>
      </c>
      <c r="CM68" s="38">
        <v>5.0776599999999998</v>
      </c>
      <c r="CN68" s="38"/>
      <c r="CO68" s="38"/>
      <c r="CP68" s="88">
        <v>18694100</v>
      </c>
      <c r="CQ68" s="30"/>
      <c r="CR68" s="39">
        <v>18694100</v>
      </c>
      <c r="CS68" s="88">
        <v>18694100</v>
      </c>
      <c r="CT68" s="38"/>
      <c r="CU68" s="38">
        <v>288710300</v>
      </c>
      <c r="CV68" s="38">
        <v>248710300</v>
      </c>
      <c r="CW68" s="38">
        <v>40000000</v>
      </c>
      <c r="CX68" s="38">
        <v>248710300</v>
      </c>
      <c r="CY68" s="38">
        <v>52804.53</v>
      </c>
      <c r="CZ68" s="39"/>
      <c r="DA68" s="38">
        <v>288710300</v>
      </c>
      <c r="DB68" s="38">
        <v>248710300</v>
      </c>
      <c r="DC68" s="38"/>
      <c r="DD68" s="38">
        <v>40000000</v>
      </c>
      <c r="DE68" s="38">
        <v>13.85472</v>
      </c>
      <c r="DF68" s="38">
        <v>52804.53</v>
      </c>
      <c r="DG68" s="38"/>
      <c r="DH68" s="88">
        <v>248710300</v>
      </c>
      <c r="DI68" s="30"/>
      <c r="DJ68" s="39">
        <v>248710300</v>
      </c>
      <c r="DK68" s="88">
        <v>248710300</v>
      </c>
      <c r="DL68" s="38"/>
      <c r="DM68" s="38">
        <v>1045364300</v>
      </c>
      <c r="DN68" s="38">
        <v>985364300</v>
      </c>
      <c r="DO68" s="38">
        <v>60000000</v>
      </c>
      <c r="DP68" s="38">
        <v>985364300</v>
      </c>
      <c r="DQ68" s="38"/>
      <c r="DR68" s="39"/>
      <c r="DS68" s="38">
        <v>1045364300</v>
      </c>
      <c r="DT68" s="38">
        <v>985364300</v>
      </c>
      <c r="DU68" s="38"/>
      <c r="DV68" s="38">
        <v>60000000</v>
      </c>
      <c r="DW68" s="38">
        <v>5.73963</v>
      </c>
      <c r="DX68" s="38"/>
      <c r="DY68" s="38"/>
      <c r="DZ68" s="88">
        <v>985364300</v>
      </c>
      <c r="EA68" s="30"/>
      <c r="EB68" s="39">
        <v>985364300</v>
      </c>
      <c r="EC68" s="88">
        <v>985364300</v>
      </c>
      <c r="ED68" s="38"/>
      <c r="EE68" s="38">
        <v>213019400</v>
      </c>
      <c r="EF68" s="38">
        <v>202019400</v>
      </c>
      <c r="EG68" s="38">
        <v>11000000</v>
      </c>
      <c r="EH68" s="38">
        <v>202019400</v>
      </c>
      <c r="EI68" s="38"/>
      <c r="EJ68" s="39"/>
      <c r="EK68" s="38">
        <v>213019400</v>
      </c>
      <c r="EL68" s="38">
        <v>202019400</v>
      </c>
      <c r="EM68" s="38"/>
      <c r="EN68" s="38">
        <v>11000000</v>
      </c>
      <c r="EO68" s="38">
        <v>5.1638500000000001</v>
      </c>
      <c r="EP68" s="38"/>
      <c r="EQ68" s="38"/>
      <c r="ER68" s="88">
        <v>202019400</v>
      </c>
      <c r="ES68" s="30"/>
      <c r="ET68" s="39">
        <v>202019400</v>
      </c>
      <c r="EU68" s="88">
        <v>202019400</v>
      </c>
      <c r="EV68" s="38"/>
      <c r="EW68" s="38">
        <v>81069700</v>
      </c>
      <c r="EX68" s="38">
        <v>46329400</v>
      </c>
      <c r="EY68" s="38">
        <v>34740300</v>
      </c>
      <c r="EZ68" s="38">
        <v>46329400</v>
      </c>
      <c r="FA68" s="38"/>
      <c r="FB68" s="39"/>
      <c r="FC68" s="38">
        <v>81069700</v>
      </c>
      <c r="FD68" s="38">
        <v>46329400</v>
      </c>
      <c r="FE68" s="38"/>
      <c r="FF68" s="38">
        <v>34740300</v>
      </c>
      <c r="FG68" s="38">
        <v>42.85239</v>
      </c>
      <c r="FH68" s="38"/>
      <c r="FI68" s="38"/>
      <c r="FJ68" s="88">
        <v>46329400</v>
      </c>
      <c r="FK68" s="30"/>
      <c r="FL68" s="39">
        <v>46329400</v>
      </c>
      <c r="FM68" s="88">
        <v>46329400</v>
      </c>
      <c r="FN68" s="38"/>
      <c r="FO68" s="38"/>
      <c r="FP68" s="38"/>
      <c r="FQ68" s="38"/>
      <c r="FR68" s="38"/>
      <c r="FS68" s="38"/>
      <c r="FT68" s="39"/>
      <c r="FU68" s="38"/>
      <c r="FV68" s="38"/>
      <c r="FW68" s="38"/>
      <c r="FX68" s="38"/>
      <c r="FY68" s="38"/>
      <c r="FZ68" s="38"/>
      <c r="GA68" s="38"/>
      <c r="GB68" s="88"/>
      <c r="GC68" s="30"/>
      <c r="GD68" s="39"/>
      <c r="GE68" s="88"/>
      <c r="GF68" s="38"/>
      <c r="GG68" s="38"/>
      <c r="GH68" s="38"/>
      <c r="GI68" s="38"/>
      <c r="GJ68" s="38"/>
      <c r="GK68" s="38"/>
      <c r="GL68" s="39"/>
      <c r="GM68" s="38"/>
      <c r="GN68" s="38"/>
      <c r="GO68" s="38"/>
      <c r="GP68" s="38"/>
      <c r="GQ68" s="38"/>
      <c r="GR68" s="38"/>
      <c r="GS68" s="38"/>
      <c r="GT68" s="88"/>
      <c r="GU68" s="30"/>
      <c r="GV68" s="39"/>
      <c r="GW68" s="88"/>
      <c r="GX68" s="38"/>
      <c r="GY68" s="38">
        <v>25845900</v>
      </c>
      <c r="GZ68" s="38">
        <v>15845900</v>
      </c>
      <c r="HA68" s="38">
        <v>10000000</v>
      </c>
      <c r="HB68" s="38">
        <v>15845900</v>
      </c>
      <c r="HC68" s="38"/>
      <c r="HD68" s="39"/>
      <c r="HE68" s="38">
        <v>25845900</v>
      </c>
      <c r="HF68" s="38">
        <v>15845900</v>
      </c>
      <c r="HG68" s="38"/>
      <c r="HH68" s="38">
        <v>10000000</v>
      </c>
      <c r="HI68" s="38">
        <v>38.690860000000001</v>
      </c>
      <c r="HJ68" s="38"/>
      <c r="HK68" s="38"/>
      <c r="HL68" s="88">
        <v>15845900</v>
      </c>
      <c r="HM68" s="30"/>
      <c r="HN68" s="39">
        <v>15845900</v>
      </c>
      <c r="HO68" s="88">
        <v>15845900</v>
      </c>
      <c r="HP68" s="38"/>
      <c r="HQ68" s="38"/>
      <c r="HR68" s="38"/>
      <c r="HS68" s="38"/>
      <c r="HT68" s="38"/>
      <c r="HU68" s="38"/>
      <c r="HV68" s="39"/>
      <c r="HW68" s="38"/>
      <c r="HX68" s="38"/>
      <c r="HY68" s="38"/>
      <c r="HZ68" s="38"/>
      <c r="IA68" s="38"/>
      <c r="IB68" s="38"/>
      <c r="IC68" s="38"/>
      <c r="ID68" s="88"/>
      <c r="IE68" s="30"/>
      <c r="IF68" s="39"/>
      <c r="IG68" s="88"/>
      <c r="IH68" s="38"/>
      <c r="II68" s="38">
        <v>2197100</v>
      </c>
      <c r="IJ68" s="38">
        <v>1197100</v>
      </c>
      <c r="IK68" s="38">
        <v>1000000</v>
      </c>
      <c r="IL68" s="38">
        <v>1197100</v>
      </c>
      <c r="IM68" s="38"/>
      <c r="IN68" s="39"/>
      <c r="IO68" s="38">
        <v>2197100</v>
      </c>
      <c r="IP68" s="38">
        <v>1197100</v>
      </c>
      <c r="IQ68" s="38"/>
      <c r="IR68" s="38">
        <v>1000000</v>
      </c>
      <c r="IS68" s="38">
        <v>45.514539999999997</v>
      </c>
      <c r="IT68" s="38"/>
      <c r="IU68" s="38"/>
      <c r="IV68" s="88">
        <v>1197100</v>
      </c>
      <c r="IW68" s="30"/>
      <c r="IX68" s="39">
        <v>1197100</v>
      </c>
      <c r="IY68" s="88">
        <v>1197100</v>
      </c>
      <c r="IZ68" s="38"/>
      <c r="JA68" s="38">
        <v>184196100</v>
      </c>
      <c r="JB68" s="38">
        <v>104196100</v>
      </c>
      <c r="JC68" s="38">
        <v>80000000</v>
      </c>
      <c r="JD68" s="38">
        <v>104196100</v>
      </c>
      <c r="JE68" s="38"/>
      <c r="JF68" s="39"/>
      <c r="JG68" s="38">
        <v>184196100</v>
      </c>
      <c r="JH68" s="38">
        <v>104196100</v>
      </c>
      <c r="JI68" s="38"/>
      <c r="JJ68" s="38">
        <v>80000000</v>
      </c>
      <c r="JK68" s="38">
        <v>43.43197</v>
      </c>
      <c r="JL68" s="38"/>
      <c r="JM68" s="38"/>
      <c r="JN68" s="88">
        <v>104196100</v>
      </c>
      <c r="JO68" s="30"/>
      <c r="JP68" s="39">
        <v>104196100</v>
      </c>
      <c r="JQ68" s="88">
        <v>104196100</v>
      </c>
      <c r="JR68" s="38"/>
      <c r="JS68" s="38">
        <v>887696600</v>
      </c>
      <c r="JT68" s="38">
        <v>614696600</v>
      </c>
      <c r="JU68" s="38">
        <v>273000000</v>
      </c>
      <c r="JV68" s="38">
        <v>614696600</v>
      </c>
      <c r="JW68" s="38"/>
      <c r="JX68" s="39"/>
      <c r="JY68" s="38">
        <v>887696600</v>
      </c>
      <c r="JZ68" s="38">
        <v>614696600</v>
      </c>
      <c r="KA68" s="38"/>
      <c r="KB68" s="38">
        <v>273000000</v>
      </c>
      <c r="KC68" s="38">
        <v>30.75375</v>
      </c>
      <c r="KD68" s="38"/>
      <c r="KE68" s="38"/>
      <c r="KF68" s="88">
        <v>614696600</v>
      </c>
      <c r="KG68" s="30"/>
      <c r="KH68" s="39">
        <v>614696600</v>
      </c>
      <c r="KI68" s="88">
        <v>614696600</v>
      </c>
      <c r="KJ68" s="38"/>
      <c r="KK68" s="38"/>
      <c r="KL68" s="38"/>
      <c r="KM68" s="38"/>
      <c r="KN68" s="38"/>
      <c r="KO68" s="38"/>
      <c r="KP68" s="39"/>
      <c r="KQ68" s="38"/>
      <c r="KR68" s="38"/>
      <c r="KS68" s="38"/>
      <c r="KT68" s="38"/>
      <c r="KU68" s="38"/>
      <c r="KV68" s="38"/>
      <c r="KW68" s="38"/>
      <c r="KX68" s="88"/>
      <c r="KY68" s="30"/>
      <c r="KZ68" s="39"/>
      <c r="LA68" s="88"/>
      <c r="LB68" s="38"/>
      <c r="LC68" s="38">
        <v>1633700</v>
      </c>
      <c r="LD68" s="38">
        <v>1083700</v>
      </c>
      <c r="LE68" s="38">
        <v>550000</v>
      </c>
      <c r="LF68" s="38">
        <v>1083700</v>
      </c>
      <c r="LG68" s="38"/>
      <c r="LH68" s="39"/>
      <c r="LI68" s="38">
        <v>1633700</v>
      </c>
      <c r="LJ68" s="38">
        <v>1083700</v>
      </c>
      <c r="LK68" s="38"/>
      <c r="LL68" s="38">
        <v>550000</v>
      </c>
      <c r="LM68" s="38">
        <v>33.665909999999997</v>
      </c>
      <c r="LN68" s="38"/>
      <c r="LO68" s="38"/>
      <c r="LP68" s="88">
        <v>1083700</v>
      </c>
      <c r="LQ68" s="30"/>
      <c r="LR68" s="39">
        <v>1083700</v>
      </c>
      <c r="LS68" s="88">
        <v>1083700</v>
      </c>
      <c r="LT68" s="38"/>
      <c r="LU68" s="38"/>
      <c r="LV68" s="38"/>
      <c r="LW68" s="38"/>
      <c r="LX68" s="38"/>
      <c r="LY68" s="38"/>
      <c r="LZ68" s="39"/>
      <c r="MA68" s="38"/>
      <c r="MB68" s="38"/>
      <c r="MC68" s="38"/>
      <c r="MD68" s="38"/>
      <c r="ME68" s="38"/>
      <c r="MF68" s="38"/>
      <c r="MG68" s="38"/>
      <c r="MH68" s="88"/>
      <c r="MI68" s="30"/>
      <c r="MJ68" s="39">
        <v>0</v>
      </c>
      <c r="MK68" s="88"/>
      <c r="ML68" s="38"/>
      <c r="MM68" s="38">
        <v>65625300</v>
      </c>
      <c r="MN68" s="38">
        <v>34625300</v>
      </c>
      <c r="MO68" s="38">
        <v>31000000</v>
      </c>
      <c r="MP68" s="38">
        <v>34625300</v>
      </c>
      <c r="MQ68" s="38"/>
      <c r="MR68" s="39"/>
      <c r="MS68" s="38">
        <v>65625300</v>
      </c>
      <c r="MT68" s="38">
        <v>34625300</v>
      </c>
      <c r="MU68" s="38"/>
      <c r="MV68" s="38">
        <v>31000000</v>
      </c>
      <c r="MW68" s="38">
        <v>47.237879999999997</v>
      </c>
      <c r="MX68" s="38"/>
      <c r="MY68" s="38"/>
      <c r="MZ68" s="88">
        <v>34625300</v>
      </c>
      <c r="NA68" s="30"/>
      <c r="NB68" s="39">
        <v>34625300</v>
      </c>
      <c r="NC68" s="88">
        <v>34625300</v>
      </c>
      <c r="ND68" s="38"/>
      <c r="NE68" s="38"/>
      <c r="NF68" s="38"/>
      <c r="NG68" s="38"/>
      <c r="NH68" s="38"/>
      <c r="NI68" s="38"/>
      <c r="NJ68" s="39"/>
      <c r="NK68" s="38"/>
      <c r="NL68" s="38"/>
      <c r="NM68" s="38"/>
      <c r="NN68" s="38"/>
      <c r="NO68" s="38"/>
      <c r="NP68" s="38"/>
      <c r="NQ68" s="38"/>
      <c r="NR68" s="88"/>
      <c r="NS68" s="30"/>
      <c r="NT68" s="39"/>
      <c r="NU68" s="88"/>
      <c r="NV68" s="38"/>
      <c r="NW68" s="38">
        <v>702900</v>
      </c>
      <c r="NX68" s="38">
        <v>491900</v>
      </c>
      <c r="NY68" s="38">
        <v>211000</v>
      </c>
      <c r="NZ68" s="38"/>
      <c r="OA68" s="38"/>
      <c r="OB68" s="39"/>
      <c r="OC68" s="38"/>
      <c r="OD68" s="38"/>
      <c r="OE68" s="38"/>
      <c r="OF68" s="38"/>
      <c r="OG68" s="38"/>
      <c r="OH68" s="38"/>
      <c r="OI68" s="38"/>
      <c r="OJ68" s="88"/>
      <c r="OK68" s="30"/>
      <c r="OL68" s="39">
        <v>491900</v>
      </c>
      <c r="OM68" s="88">
        <v>491900</v>
      </c>
      <c r="ON68" s="38"/>
      <c r="OO68" s="38">
        <v>20865500</v>
      </c>
      <c r="OP68" s="38">
        <v>14605800</v>
      </c>
      <c r="OQ68" s="38">
        <v>6259700</v>
      </c>
      <c r="OR68" s="38">
        <v>14605800</v>
      </c>
      <c r="OS68" s="38"/>
      <c r="OT68" s="39"/>
      <c r="OU68" s="38">
        <v>20865500</v>
      </c>
      <c r="OV68" s="38">
        <v>14605800</v>
      </c>
      <c r="OW68" s="38"/>
      <c r="OX68" s="38">
        <v>6259700</v>
      </c>
      <c r="OY68" s="38">
        <v>30.000240000000002</v>
      </c>
      <c r="OZ68" s="38"/>
      <c r="PA68" s="38"/>
      <c r="PB68" s="88">
        <v>14605800</v>
      </c>
      <c r="PC68" s="30"/>
      <c r="PD68" s="39">
        <v>14605800</v>
      </c>
      <c r="PE68" s="88">
        <v>14605800</v>
      </c>
      <c r="PF68" s="38"/>
      <c r="PG68" s="38"/>
      <c r="PH68" s="38"/>
      <c r="PI68" s="38"/>
      <c r="PJ68" s="38"/>
      <c r="PK68" s="38"/>
      <c r="PL68" s="39"/>
      <c r="PM68" s="38"/>
      <c r="PN68" s="38"/>
      <c r="PO68" s="38"/>
      <c r="PP68" s="38"/>
      <c r="PQ68" s="38"/>
      <c r="PR68" s="38"/>
      <c r="PS68" s="38"/>
      <c r="PT68" s="88"/>
      <c r="PU68" s="30"/>
      <c r="PV68" s="39"/>
      <c r="PW68" s="88"/>
      <c r="PX68" s="38"/>
      <c r="PY68" s="38"/>
      <c r="PZ68" s="38"/>
      <c r="QA68" s="38"/>
      <c r="QB68" s="38"/>
      <c r="QC68" s="38"/>
      <c r="QD68" s="39"/>
      <c r="QE68" s="38"/>
      <c r="QF68" s="38"/>
      <c r="QG68" s="38"/>
      <c r="QH68" s="38"/>
      <c r="QI68" s="38"/>
      <c r="QJ68" s="38"/>
      <c r="QK68" s="38"/>
      <c r="QL68" s="88"/>
      <c r="QM68" s="30"/>
      <c r="QN68" s="39"/>
      <c r="QO68" s="88"/>
      <c r="QP68" s="38"/>
      <c r="QQ68" s="38">
        <v>1481331300</v>
      </c>
      <c r="QR68" s="38">
        <v>881331300</v>
      </c>
      <c r="QS68" s="38">
        <v>600000000</v>
      </c>
      <c r="QT68" s="38">
        <v>881331300</v>
      </c>
      <c r="QU68" s="38">
        <v>0</v>
      </c>
      <c r="QV68" s="39"/>
      <c r="QW68" s="38">
        <v>1481331300</v>
      </c>
      <c r="QX68" s="38">
        <v>881331300</v>
      </c>
      <c r="QY68" s="38"/>
      <c r="QZ68" s="38">
        <v>600000000</v>
      </c>
      <c r="RA68" s="38">
        <v>40.504109999999997</v>
      </c>
      <c r="RB68" s="38">
        <v>0</v>
      </c>
      <c r="RC68" s="38"/>
      <c r="RD68" s="88">
        <v>881331300</v>
      </c>
      <c r="RE68" s="30"/>
      <c r="RF68" s="39">
        <v>881331300</v>
      </c>
      <c r="RG68" s="88">
        <v>881331300</v>
      </c>
      <c r="RH68" s="38"/>
      <c r="RI68" s="38">
        <v>125233100</v>
      </c>
      <c r="RJ68" s="38">
        <v>116233100</v>
      </c>
      <c r="RK68" s="38">
        <v>9000000</v>
      </c>
      <c r="RL68" s="38">
        <v>116233100</v>
      </c>
      <c r="RM68" s="38"/>
      <c r="RN68" s="39"/>
      <c r="RO68" s="38">
        <v>125233100</v>
      </c>
      <c r="RP68" s="38">
        <v>116233100</v>
      </c>
      <c r="RQ68" s="38"/>
      <c r="RR68" s="38">
        <v>9000000</v>
      </c>
      <c r="RS68" s="38">
        <v>7.1866000000000003</v>
      </c>
      <c r="RT68" s="38"/>
      <c r="RU68" s="38"/>
      <c r="RV68" s="88">
        <v>116233100</v>
      </c>
      <c r="RW68" s="30"/>
      <c r="RX68" s="39">
        <v>116233100</v>
      </c>
      <c r="RY68" s="88">
        <v>116233100</v>
      </c>
      <c r="RZ68" s="38"/>
      <c r="SA68" s="38">
        <v>15614800</v>
      </c>
      <c r="SB68" s="38">
        <v>14573800</v>
      </c>
      <c r="SC68" s="38">
        <v>1041000</v>
      </c>
      <c r="SD68" s="38">
        <v>14573800</v>
      </c>
      <c r="SE68" s="38"/>
      <c r="SF68" s="39"/>
      <c r="SG68" s="38">
        <v>15497264</v>
      </c>
      <c r="SH68" s="38">
        <v>14573800</v>
      </c>
      <c r="SI68" s="38"/>
      <c r="SJ68" s="38">
        <v>923464</v>
      </c>
      <c r="SK68" s="38">
        <v>5.9588799999999997</v>
      </c>
      <c r="SL68" s="38"/>
      <c r="SM68" s="38"/>
      <c r="SN68" s="88">
        <v>14573800</v>
      </c>
      <c r="SO68" s="30"/>
      <c r="SP68" s="39">
        <v>14573800</v>
      </c>
      <c r="SQ68" s="88">
        <v>14573800</v>
      </c>
      <c r="SR68" s="38"/>
      <c r="SS68" s="38">
        <v>10000000</v>
      </c>
      <c r="ST68" s="38">
        <v>7000000</v>
      </c>
      <c r="SU68" s="38">
        <v>3000000</v>
      </c>
      <c r="SV68" s="38">
        <v>7000000</v>
      </c>
      <c r="SW68" s="38"/>
      <c r="SX68" s="39"/>
      <c r="SY68" s="38">
        <v>10000000</v>
      </c>
      <c r="SZ68" s="38">
        <v>7000000</v>
      </c>
      <c r="TA68" s="38"/>
      <c r="TB68" s="38">
        <v>3000000</v>
      </c>
      <c r="TC68" s="38">
        <v>30</v>
      </c>
      <c r="TD68" s="38"/>
      <c r="TE68" s="38"/>
      <c r="TF68" s="88">
        <v>7000000</v>
      </c>
      <c r="TG68" s="30"/>
      <c r="TH68" s="39">
        <v>7000000</v>
      </c>
      <c r="TI68" s="88">
        <v>7000000</v>
      </c>
      <c r="TJ68" s="38"/>
      <c r="TK68" s="38">
        <v>45911000</v>
      </c>
      <c r="TL68" s="38">
        <v>33911000</v>
      </c>
      <c r="TM68" s="38">
        <v>12000000</v>
      </c>
      <c r="TN68" s="38">
        <v>33911000</v>
      </c>
      <c r="TO68" s="38"/>
      <c r="TP68" s="39"/>
      <c r="TQ68" s="38">
        <v>45911000</v>
      </c>
      <c r="TR68" s="38">
        <v>33911000</v>
      </c>
      <c r="TS68" s="38"/>
      <c r="TT68" s="38">
        <v>12000000</v>
      </c>
      <c r="TU68" s="38">
        <v>26.137530000000002</v>
      </c>
      <c r="TV68" s="38"/>
      <c r="TW68" s="38"/>
      <c r="TX68" s="88">
        <v>33911000</v>
      </c>
      <c r="TY68" s="30"/>
      <c r="TZ68" s="39">
        <v>33911000</v>
      </c>
      <c r="UA68" s="88">
        <v>33911000</v>
      </c>
      <c r="UB68" s="38"/>
      <c r="UC68" s="38"/>
      <c r="UD68" s="38"/>
      <c r="UE68" s="38"/>
      <c r="UF68" s="38"/>
      <c r="UG68" s="38"/>
      <c r="UH68" s="39"/>
      <c r="UI68" s="38"/>
      <c r="UJ68" s="38"/>
      <c r="UK68" s="38"/>
      <c r="UL68" s="38"/>
      <c r="UM68" s="38"/>
      <c r="UN68" s="38"/>
      <c r="UO68" s="38"/>
      <c r="UP68" s="88"/>
      <c r="UQ68" s="30"/>
      <c r="UR68" s="39"/>
      <c r="US68" s="88"/>
      <c r="UT68" s="38"/>
      <c r="UU68" s="38">
        <v>363142300</v>
      </c>
      <c r="UV68" s="38">
        <v>344985100</v>
      </c>
      <c r="UW68" s="38">
        <v>18157200</v>
      </c>
      <c r="UX68" s="38">
        <v>344985100</v>
      </c>
      <c r="UY68" s="38"/>
      <c r="UZ68" s="39"/>
      <c r="VA68" s="38">
        <v>363142300</v>
      </c>
      <c r="VB68" s="38">
        <v>344985100</v>
      </c>
      <c r="VC68" s="38"/>
      <c r="VD68" s="38">
        <v>18157200</v>
      </c>
      <c r="VE68" s="38">
        <v>5.0000200000000001</v>
      </c>
      <c r="VF68" s="38"/>
      <c r="VG68" s="38"/>
      <c r="VH68" s="88">
        <v>344985100</v>
      </c>
      <c r="VI68" s="30"/>
      <c r="VJ68" s="39">
        <v>344985100</v>
      </c>
      <c r="VK68" s="88">
        <v>344985100</v>
      </c>
      <c r="VL68" s="38"/>
      <c r="VM68" s="38">
        <v>8117900</v>
      </c>
      <c r="VN68" s="38">
        <v>7712000</v>
      </c>
      <c r="VO68" s="38">
        <v>405900</v>
      </c>
      <c r="VP68" s="38">
        <v>7712000</v>
      </c>
      <c r="VQ68" s="38"/>
      <c r="VR68" s="39"/>
      <c r="VS68" s="38">
        <v>8117900</v>
      </c>
      <c r="VT68" s="38">
        <v>7712000</v>
      </c>
      <c r="VU68" s="38"/>
      <c r="VV68" s="38">
        <v>405900</v>
      </c>
      <c r="VW68" s="38">
        <v>5.0000600000000004</v>
      </c>
      <c r="VX68" s="38"/>
      <c r="VY68" s="38"/>
      <c r="VZ68" s="88">
        <v>7712000</v>
      </c>
      <c r="WA68" s="30"/>
      <c r="WB68" s="39">
        <v>7712000</v>
      </c>
      <c r="WC68" s="88">
        <v>7712000</v>
      </c>
      <c r="WD68" s="38"/>
      <c r="WE68" s="38">
        <v>28975600</v>
      </c>
      <c r="WF68" s="38">
        <v>27526800</v>
      </c>
      <c r="WG68" s="38">
        <v>1448800</v>
      </c>
      <c r="WH68" s="38">
        <v>27526800</v>
      </c>
      <c r="WI68" s="38"/>
      <c r="WJ68" s="39"/>
      <c r="WK68" s="38">
        <v>28975600</v>
      </c>
      <c r="WL68" s="38">
        <v>27526800</v>
      </c>
      <c r="WM68" s="38"/>
      <c r="WN68" s="38">
        <v>1448800</v>
      </c>
      <c r="WO68" s="38">
        <v>5.00007</v>
      </c>
      <c r="WP68" s="38"/>
      <c r="WQ68" s="38"/>
      <c r="WR68" s="88">
        <v>27526800</v>
      </c>
      <c r="WS68" s="30"/>
      <c r="WT68" s="39">
        <v>27526800</v>
      </c>
      <c r="WU68" s="88">
        <v>27526800</v>
      </c>
      <c r="WV68" s="38"/>
      <c r="WW68" s="38">
        <v>1150513500</v>
      </c>
      <c r="WX68" s="38">
        <v>1092987800</v>
      </c>
      <c r="WY68" s="38">
        <v>57525700</v>
      </c>
      <c r="WZ68" s="38">
        <v>1092987800</v>
      </c>
      <c r="XA68" s="38"/>
      <c r="XB68" s="39"/>
      <c r="XC68" s="38">
        <v>1150513500</v>
      </c>
      <c r="XD68" s="38">
        <v>1092987800</v>
      </c>
      <c r="XE68" s="38"/>
      <c r="XF68" s="38">
        <v>57525700</v>
      </c>
      <c r="XG68" s="38">
        <v>5</v>
      </c>
      <c r="XH68" s="38"/>
      <c r="XI68" s="38"/>
      <c r="XJ68" s="88">
        <v>1092987800</v>
      </c>
      <c r="XK68" s="30"/>
      <c r="XL68" s="39">
        <v>1092987800</v>
      </c>
      <c r="XM68" s="88">
        <v>1092987800</v>
      </c>
      <c r="XN68" s="38"/>
      <c r="XO68" s="38"/>
      <c r="XP68" s="38"/>
      <c r="XQ68" s="38"/>
      <c r="XR68" s="38"/>
      <c r="XS68" s="38"/>
      <c r="XT68" s="39"/>
      <c r="XU68" s="38"/>
      <c r="XV68" s="38"/>
      <c r="XW68" s="38"/>
      <c r="XX68" s="38"/>
      <c r="XY68" s="38"/>
      <c r="XZ68" s="38"/>
      <c r="YA68" s="38"/>
      <c r="YB68" s="88"/>
      <c r="YC68" s="30"/>
      <c r="YD68" s="39"/>
      <c r="YE68" s="88"/>
      <c r="YF68" s="38"/>
      <c r="YG68" s="38"/>
      <c r="YH68" s="38"/>
      <c r="YI68" s="38"/>
      <c r="YJ68" s="38"/>
      <c r="YK68" s="38"/>
      <c r="YL68" s="39"/>
      <c r="YM68" s="38"/>
      <c r="YN68" s="38"/>
      <c r="YO68" s="38"/>
      <c r="YP68" s="38"/>
      <c r="YQ68" s="38"/>
      <c r="YR68" s="38"/>
      <c r="YS68" s="38"/>
      <c r="YT68" s="88"/>
      <c r="YU68" s="30"/>
      <c r="YV68" s="39"/>
      <c r="YW68" s="88"/>
      <c r="YX68" s="38"/>
      <c r="YY68" s="38">
        <v>44963000</v>
      </c>
      <c r="YZ68" s="38">
        <v>29963000</v>
      </c>
      <c r="ZA68" s="38">
        <v>15000000</v>
      </c>
      <c r="ZB68" s="38">
        <v>29963000</v>
      </c>
      <c r="ZC68" s="38"/>
      <c r="ZD68" s="39"/>
      <c r="ZE68" s="38">
        <v>44963000</v>
      </c>
      <c r="ZF68" s="38">
        <v>29963000</v>
      </c>
      <c r="ZG68" s="38"/>
      <c r="ZH68" s="38">
        <v>15000000</v>
      </c>
      <c r="ZI68" s="38">
        <v>33.360759999999999</v>
      </c>
      <c r="ZJ68" s="38"/>
      <c r="ZK68" s="38"/>
      <c r="ZL68" s="88">
        <v>29963000</v>
      </c>
      <c r="ZM68" s="30"/>
      <c r="ZN68" s="39">
        <v>29963000</v>
      </c>
      <c r="ZO68" s="88">
        <v>29963000</v>
      </c>
      <c r="ZP68" s="38"/>
      <c r="ZQ68" s="38">
        <v>365780400</v>
      </c>
      <c r="ZR68" s="38">
        <v>256009700</v>
      </c>
      <c r="ZS68" s="38">
        <v>109770700</v>
      </c>
      <c r="ZT68" s="38">
        <v>256009700</v>
      </c>
      <c r="ZU68" s="38"/>
      <c r="ZV68" s="39"/>
      <c r="ZW68" s="38">
        <v>365780400</v>
      </c>
      <c r="ZX68" s="38">
        <v>256009700</v>
      </c>
      <c r="ZY68" s="38"/>
      <c r="ZZ68" s="38">
        <v>109770700</v>
      </c>
      <c r="AAA68" s="38">
        <v>30.01</v>
      </c>
      <c r="AAB68" s="38"/>
      <c r="AAC68" s="38"/>
      <c r="AAD68" s="88">
        <v>256009700</v>
      </c>
      <c r="AAE68" s="30"/>
      <c r="AAF68" s="39">
        <v>256009700</v>
      </c>
      <c r="AAG68" s="88">
        <v>256009700</v>
      </c>
      <c r="AAH68" s="38"/>
      <c r="AAI68" s="38"/>
      <c r="AAJ68" s="38"/>
      <c r="AAK68" s="38"/>
      <c r="AAL68" s="38"/>
      <c r="AAM68" s="38">
        <v>151930</v>
      </c>
      <c r="AAN68" s="39"/>
      <c r="AAO68" s="38"/>
      <c r="AAP68" s="38"/>
      <c r="AAQ68" s="38"/>
      <c r="AAR68" s="38"/>
      <c r="AAS68" s="38"/>
      <c r="AAT68" s="38">
        <v>151930</v>
      </c>
      <c r="AAU68" s="38"/>
      <c r="AAV68" s="88"/>
      <c r="AAW68" s="30"/>
      <c r="AAX68" s="39"/>
      <c r="AAY68" s="88"/>
      <c r="AAZ68" s="38"/>
      <c r="ABA68" s="38">
        <v>27296000</v>
      </c>
      <c r="ABB68" s="38">
        <v>18490000</v>
      </c>
      <c r="ABC68" s="38">
        <v>8806000</v>
      </c>
      <c r="ABD68" s="38">
        <v>18490000</v>
      </c>
      <c r="ABE68" s="38">
        <v>13443</v>
      </c>
      <c r="ABF68" s="39"/>
      <c r="ABG68" s="38">
        <v>27111100</v>
      </c>
      <c r="ABH68" s="38">
        <v>18305100</v>
      </c>
      <c r="ABI68" s="38"/>
      <c r="ABJ68" s="38">
        <v>8806000</v>
      </c>
      <c r="ABK68" s="38">
        <v>32.481160000000003</v>
      </c>
      <c r="ABL68" s="38">
        <v>13443</v>
      </c>
      <c r="ABM68" s="38">
        <v>184900</v>
      </c>
      <c r="ABN68" s="88">
        <v>18305100</v>
      </c>
      <c r="ABO68" s="30"/>
      <c r="ABP68" s="39">
        <v>18490000</v>
      </c>
      <c r="ABQ68" s="88">
        <v>18490000</v>
      </c>
      <c r="ABR68" s="38"/>
      <c r="ABS68" s="38"/>
      <c r="ABT68" s="38"/>
      <c r="ABU68" s="38"/>
      <c r="ABV68" s="38"/>
      <c r="ABW68" s="38"/>
      <c r="ABX68" s="39"/>
      <c r="ABY68" s="38"/>
      <c r="ABZ68" s="38"/>
      <c r="ACA68" s="38"/>
      <c r="ACB68" s="38"/>
      <c r="ACC68" s="38"/>
      <c r="ACD68" s="38"/>
      <c r="ACE68" s="38"/>
      <c r="ACF68" s="88"/>
      <c r="ACG68" s="30"/>
      <c r="ACH68" s="39"/>
      <c r="ACI68" s="88"/>
      <c r="ACJ68" s="38"/>
      <c r="ACK68" s="38">
        <v>18050000</v>
      </c>
      <c r="ACL68" s="38">
        <v>12440000</v>
      </c>
      <c r="ACM68" s="38">
        <v>5610000</v>
      </c>
      <c r="ACN68" s="38">
        <v>12377800</v>
      </c>
      <c r="ACO68" s="38"/>
      <c r="ACP68" s="39"/>
      <c r="ACQ68" s="38">
        <v>17959750</v>
      </c>
      <c r="ACR68" s="38">
        <v>12377800</v>
      </c>
      <c r="ACS68" s="38"/>
      <c r="ACT68" s="38">
        <v>5581950</v>
      </c>
      <c r="ACU68" s="38">
        <v>31.08033</v>
      </c>
      <c r="ACV68" s="38"/>
      <c r="ACW68" s="38"/>
      <c r="ACX68" s="88">
        <v>12377800</v>
      </c>
      <c r="ACY68" s="30"/>
      <c r="ACZ68" s="39">
        <v>12440000</v>
      </c>
      <c r="ADA68" s="88">
        <v>12440000</v>
      </c>
      <c r="ADB68" s="38"/>
      <c r="ADC68" s="38"/>
      <c r="ADD68" s="38"/>
      <c r="ADE68" s="38"/>
      <c r="ADF68" s="38"/>
      <c r="ADG68" s="38"/>
      <c r="ADH68" s="39"/>
      <c r="ADI68" s="38"/>
      <c r="ADJ68" s="38"/>
      <c r="ADK68" s="38"/>
      <c r="ADL68" s="38"/>
      <c r="ADM68" s="38"/>
      <c r="ADN68" s="38"/>
      <c r="ADO68" s="38"/>
      <c r="ADP68" s="88"/>
      <c r="ADQ68" s="30"/>
      <c r="ADR68" s="39"/>
      <c r="ADS68" s="88"/>
      <c r="ADT68" s="38"/>
      <c r="ADU68" s="38"/>
      <c r="ADV68" s="38"/>
      <c r="ADW68" s="38"/>
      <c r="ADX68" s="38"/>
      <c r="ADY68" s="38"/>
      <c r="ADZ68" s="39"/>
      <c r="AEA68" s="38"/>
      <c r="AEB68" s="38"/>
      <c r="AEC68" s="38"/>
      <c r="AED68" s="38"/>
      <c r="AEE68" s="38"/>
      <c r="AEF68" s="38"/>
      <c r="AEG68" s="38"/>
      <c r="AEH68" s="88"/>
      <c r="AEI68" s="30"/>
      <c r="AEJ68" s="39"/>
      <c r="AEK68" s="88"/>
      <c r="AEL68" s="38"/>
      <c r="AEM68" s="38"/>
      <c r="AEN68" s="38"/>
      <c r="AEO68" s="38"/>
      <c r="AEP68" s="38"/>
      <c r="AEQ68" s="38"/>
      <c r="AER68" s="39"/>
      <c r="AES68" s="38"/>
      <c r="AET68" s="38"/>
      <c r="AEU68" s="38"/>
      <c r="AEV68" s="38"/>
      <c r="AEW68" s="38"/>
      <c r="AEX68" s="38"/>
      <c r="AEY68" s="38"/>
      <c r="AEZ68" s="88"/>
      <c r="AFA68" s="30"/>
      <c r="AFB68" s="39"/>
      <c r="AFC68" s="88"/>
      <c r="AFD68" s="38"/>
      <c r="AFE68" s="38">
        <v>5296000</v>
      </c>
      <c r="AFF68" s="38">
        <v>3650000</v>
      </c>
      <c r="AFG68" s="38">
        <v>1646000</v>
      </c>
      <c r="AFH68" s="38">
        <v>3631750</v>
      </c>
      <c r="AFI68" s="38"/>
      <c r="AFJ68" s="39"/>
      <c r="AFK68" s="38">
        <v>5269520</v>
      </c>
      <c r="AFL68" s="38">
        <v>3631750</v>
      </c>
      <c r="AFM68" s="38"/>
      <c r="AFN68" s="38">
        <v>1637770</v>
      </c>
      <c r="AFO68" s="38">
        <v>31.08006</v>
      </c>
      <c r="AFP68" s="38"/>
      <c r="AFQ68" s="38"/>
      <c r="AFR68" s="88">
        <v>3631750</v>
      </c>
      <c r="AFS68" s="30"/>
      <c r="AFT68" s="39">
        <v>3650000</v>
      </c>
      <c r="AFU68" s="88">
        <v>3650000</v>
      </c>
      <c r="AFV68" s="38"/>
      <c r="AFW68" s="38"/>
      <c r="AFX68" s="38"/>
      <c r="AFY68" s="38"/>
      <c r="AFZ68" s="38"/>
      <c r="AGA68" s="38"/>
      <c r="AGB68" s="39"/>
      <c r="AGC68" s="38"/>
      <c r="AGD68" s="38"/>
      <c r="AGE68" s="38"/>
      <c r="AGF68" s="38"/>
      <c r="AGG68" s="38"/>
      <c r="AGH68" s="38"/>
      <c r="AGI68" s="38"/>
      <c r="AGJ68" s="88"/>
      <c r="AGK68" s="30"/>
      <c r="AGL68" s="39"/>
      <c r="AGM68" s="88"/>
      <c r="AGN68" s="38"/>
      <c r="AGO68" s="38">
        <v>76642000</v>
      </c>
      <c r="AGP68" s="38">
        <v>52814000</v>
      </c>
      <c r="AGQ68" s="38">
        <v>23828000</v>
      </c>
      <c r="AGR68" s="38">
        <v>52641030</v>
      </c>
      <c r="AGS68" s="38"/>
      <c r="AGT68" s="39"/>
      <c r="AGU68" s="38">
        <v>76469030</v>
      </c>
      <c r="AGV68" s="38">
        <v>52641030</v>
      </c>
      <c r="AGW68" s="38"/>
      <c r="AGX68" s="38">
        <v>23828000</v>
      </c>
      <c r="AGY68" s="38">
        <v>31.160329999999998</v>
      </c>
      <c r="AGZ68" s="38"/>
      <c r="AHA68" s="38"/>
      <c r="AHB68" s="88">
        <v>52641030</v>
      </c>
      <c r="AHC68" s="30"/>
      <c r="AHD68" s="39">
        <v>52814000</v>
      </c>
      <c r="AHE68" s="88">
        <v>52814000</v>
      </c>
      <c r="AHF68" s="38"/>
      <c r="AHG68" s="38"/>
      <c r="AHH68" s="38"/>
      <c r="AHI68" s="38"/>
      <c r="AHJ68" s="38"/>
      <c r="AHK68" s="38"/>
      <c r="AHL68" s="39"/>
      <c r="AHM68" s="38"/>
      <c r="AHN68" s="38"/>
      <c r="AHO68" s="38"/>
      <c r="AHP68" s="38"/>
      <c r="AHQ68" s="38"/>
      <c r="AHR68" s="38"/>
      <c r="AHS68" s="38"/>
      <c r="AHT68" s="88"/>
      <c r="AHU68" s="30"/>
      <c r="AHV68" s="39"/>
      <c r="AHW68" s="88"/>
      <c r="AHX68" s="38"/>
      <c r="AHY68" s="38">
        <v>716500</v>
      </c>
      <c r="AHZ68" s="38">
        <v>493500</v>
      </c>
      <c r="AIA68" s="38">
        <v>223000</v>
      </c>
      <c r="AIB68" s="38">
        <v>493500</v>
      </c>
      <c r="AIC68" s="38"/>
      <c r="AID68" s="39"/>
      <c r="AIE68" s="38">
        <v>716500</v>
      </c>
      <c r="AIF68" s="38">
        <v>493500</v>
      </c>
      <c r="AIG68" s="38"/>
      <c r="AIH68" s="38">
        <v>223000</v>
      </c>
      <c r="AII68" s="38">
        <v>31.123519999999999</v>
      </c>
      <c r="AIJ68" s="38"/>
      <c r="AIK68" s="38"/>
      <c r="AIL68" s="88">
        <v>493500</v>
      </c>
      <c r="AIM68" s="30"/>
      <c r="AIN68" s="39">
        <v>493500</v>
      </c>
      <c r="AIO68" s="88">
        <v>493500</v>
      </c>
      <c r="AIP68" s="38"/>
      <c r="AIQ68" s="38"/>
      <c r="AIR68" s="38"/>
      <c r="AIS68" s="38"/>
      <c r="AIT68" s="38"/>
      <c r="AIU68" s="38"/>
      <c r="AIV68" s="39"/>
      <c r="AIW68" s="38"/>
      <c r="AIX68" s="38"/>
      <c r="AIY68" s="38"/>
      <c r="AIZ68" s="38"/>
      <c r="AJA68" s="38"/>
      <c r="AJB68" s="38"/>
      <c r="AJC68" s="38"/>
      <c r="AJD68" s="88"/>
      <c r="AJE68" s="30"/>
      <c r="AJF68" s="39"/>
      <c r="AJG68" s="88"/>
      <c r="AJH68" s="38"/>
      <c r="AJI68" s="38">
        <v>108025000</v>
      </c>
      <c r="AJJ68" s="38">
        <v>68025000</v>
      </c>
      <c r="AJK68" s="38">
        <v>40000000</v>
      </c>
      <c r="AJL68" s="38">
        <v>68025000</v>
      </c>
      <c r="AJM68" s="38">
        <v>420000</v>
      </c>
      <c r="AJN68" s="39"/>
      <c r="AJO68" s="38">
        <v>108025000</v>
      </c>
      <c r="AJP68" s="38">
        <v>68025000</v>
      </c>
      <c r="AJQ68" s="38"/>
      <c r="AJR68" s="38">
        <v>40000000</v>
      </c>
      <c r="AJS68" s="38">
        <v>37.028469999999999</v>
      </c>
      <c r="AJT68" s="38">
        <v>420000</v>
      </c>
      <c r="AJU68" s="38"/>
      <c r="AJV68" s="88">
        <v>68025000</v>
      </c>
      <c r="AJW68" s="30"/>
      <c r="AJX68" s="39">
        <v>68025000</v>
      </c>
      <c r="AJY68" s="88">
        <v>68025000</v>
      </c>
      <c r="AJZ68" s="38"/>
      <c r="AKA68" s="38">
        <v>114505000</v>
      </c>
      <c r="AKB68" s="38">
        <v>59505000</v>
      </c>
      <c r="AKC68" s="38">
        <v>55000000</v>
      </c>
      <c r="AKD68" s="38">
        <v>59505000</v>
      </c>
      <c r="AKE68" s="38">
        <v>990000</v>
      </c>
      <c r="AKF68" s="39"/>
      <c r="AKG68" s="38">
        <v>114505000</v>
      </c>
      <c r="AKH68" s="38">
        <v>59505000</v>
      </c>
      <c r="AKI68" s="38"/>
      <c r="AKJ68" s="38">
        <v>55000000</v>
      </c>
      <c r="AKK68" s="38">
        <v>48.03284</v>
      </c>
      <c r="AKL68" s="38">
        <v>990000</v>
      </c>
      <c r="AKM68" s="38"/>
      <c r="AKN68" s="88">
        <v>59505000</v>
      </c>
      <c r="AKO68" s="30"/>
      <c r="AKP68" s="39">
        <v>59505000</v>
      </c>
      <c r="AKQ68" s="88">
        <v>59505000</v>
      </c>
      <c r="AKR68" s="38"/>
      <c r="AKS68" s="38">
        <v>88932000</v>
      </c>
      <c r="AKT68" s="38">
        <v>58932000</v>
      </c>
      <c r="AKU68" s="38">
        <v>30000000</v>
      </c>
      <c r="AKV68" s="38">
        <v>58932000</v>
      </c>
      <c r="AKW68" s="38"/>
      <c r="AKX68" s="39"/>
      <c r="AKY68" s="38">
        <v>88932000</v>
      </c>
      <c r="AKZ68" s="38">
        <v>58932000</v>
      </c>
      <c r="ALA68" s="38"/>
      <c r="ALB68" s="38">
        <v>30000000</v>
      </c>
      <c r="ALC68" s="38">
        <v>33.733640000000001</v>
      </c>
      <c r="ALD68" s="38"/>
      <c r="ALE68" s="38"/>
      <c r="ALF68" s="88">
        <v>58932000</v>
      </c>
      <c r="ALG68" s="30"/>
      <c r="ALH68" s="39">
        <v>58932000</v>
      </c>
      <c r="ALI68" s="88">
        <v>58932000</v>
      </c>
      <c r="ALJ68" s="38"/>
      <c r="ALK68" s="38"/>
      <c r="ALL68" s="38"/>
      <c r="ALM68" s="38"/>
      <c r="ALN68" s="38"/>
      <c r="ALO68" s="38"/>
      <c r="ALP68" s="39"/>
      <c r="ALQ68" s="38"/>
      <c r="ALR68" s="38"/>
      <c r="ALS68" s="38"/>
      <c r="ALT68" s="38"/>
      <c r="ALU68" s="38"/>
      <c r="ALV68" s="38"/>
      <c r="ALW68" s="38"/>
      <c r="ALX68" s="88"/>
      <c r="ALY68" s="30"/>
      <c r="ALZ68" s="39"/>
      <c r="AMA68" s="88"/>
      <c r="AMB68" s="38"/>
      <c r="AMC68" s="38">
        <v>24505700</v>
      </c>
      <c r="AMD68" s="38">
        <v>7505700</v>
      </c>
      <c r="AME68" s="38">
        <v>17000000</v>
      </c>
      <c r="AMF68" s="38">
        <v>7505700</v>
      </c>
      <c r="AMG68" s="38"/>
      <c r="AMH68" s="39"/>
      <c r="AMI68" s="38">
        <v>24505700</v>
      </c>
      <c r="AMJ68" s="38">
        <v>7505700</v>
      </c>
      <c r="AMK68" s="38"/>
      <c r="AML68" s="38">
        <v>17000000</v>
      </c>
      <c r="AMM68" s="38">
        <v>69.371619999999993</v>
      </c>
      <c r="AMN68" s="38"/>
      <c r="AMO68" s="38"/>
      <c r="AMP68" s="88">
        <v>7505700</v>
      </c>
      <c r="AMQ68" s="30"/>
      <c r="AMR68" s="39">
        <v>7505700</v>
      </c>
      <c r="AMS68" s="88">
        <v>7505700</v>
      </c>
      <c r="AMT68" s="38"/>
      <c r="AMU68" s="38"/>
      <c r="AMV68" s="38"/>
      <c r="AMW68" s="38"/>
      <c r="AMX68" s="38"/>
      <c r="AMY68" s="38"/>
      <c r="AMZ68" s="39"/>
      <c r="ANA68" s="38"/>
      <c r="ANB68" s="38"/>
      <c r="ANC68" s="38"/>
      <c r="AND68" s="38"/>
      <c r="ANE68" s="38"/>
      <c r="ANF68" s="38"/>
      <c r="ANG68" s="38"/>
      <c r="ANH68" s="88"/>
      <c r="ANI68" s="30"/>
      <c r="ANJ68" s="39"/>
      <c r="ANK68" s="88"/>
    </row>
    <row r="69" spans="1:1051" x14ac:dyDescent="0.25">
      <c r="A69" s="8" t="s">
        <v>141</v>
      </c>
      <c r="B69" s="9">
        <v>55</v>
      </c>
      <c r="C69" s="13" t="s">
        <v>143</v>
      </c>
      <c r="F69" s="39"/>
      <c r="G69" s="88"/>
      <c r="H69" s="38"/>
      <c r="I69" s="38">
        <v>173248800</v>
      </c>
      <c r="J69" s="38">
        <v>83248800</v>
      </c>
      <c r="K69" s="38">
        <v>90000000</v>
      </c>
      <c r="L69" s="38">
        <v>83248800</v>
      </c>
      <c r="M69" s="38">
        <v>2380416</v>
      </c>
      <c r="N69" s="39"/>
      <c r="O69" s="38">
        <v>173248800</v>
      </c>
      <c r="P69" s="38">
        <v>83248800</v>
      </c>
      <c r="Q69" s="38"/>
      <c r="R69" s="38">
        <v>90000000</v>
      </c>
      <c r="S69" s="38">
        <v>51.948410000000003</v>
      </c>
      <c r="T69" s="38">
        <v>2380416</v>
      </c>
      <c r="U69" s="38"/>
      <c r="V69" s="88">
        <v>83248800</v>
      </c>
      <c r="W69" s="30"/>
      <c r="X69" s="39">
        <v>83248800</v>
      </c>
      <c r="Y69" s="88">
        <v>83248800</v>
      </c>
      <c r="Z69" s="38"/>
      <c r="AA69" s="38">
        <v>10063100</v>
      </c>
      <c r="AB69" s="38">
        <v>8050600</v>
      </c>
      <c r="AC69" s="38">
        <v>2012500</v>
      </c>
      <c r="AD69" s="38">
        <v>8050600</v>
      </c>
      <c r="AE69" s="38">
        <v>1054447</v>
      </c>
      <c r="AF69" s="39"/>
      <c r="AG69" s="38">
        <v>10063100</v>
      </c>
      <c r="AH69" s="38">
        <v>8050600</v>
      </c>
      <c r="AI69" s="38"/>
      <c r="AJ69" s="38">
        <v>2012500</v>
      </c>
      <c r="AK69" s="38">
        <v>19.998809999999999</v>
      </c>
      <c r="AL69" s="38">
        <v>1054447</v>
      </c>
      <c r="AM69" s="38"/>
      <c r="AN69" s="88">
        <v>8050600</v>
      </c>
      <c r="AO69" s="30"/>
      <c r="AP69" s="39">
        <v>8050600</v>
      </c>
      <c r="AQ69" s="88">
        <v>8050600</v>
      </c>
      <c r="AR69" s="38"/>
      <c r="AS69" s="38">
        <v>34478000</v>
      </c>
      <c r="AT69" s="38">
        <v>27582400</v>
      </c>
      <c r="AU69" s="38">
        <v>6895600</v>
      </c>
      <c r="AV69" s="38">
        <v>26695653</v>
      </c>
      <c r="AW69" s="38"/>
      <c r="AX69" s="39"/>
      <c r="AY69" s="38">
        <v>33591253</v>
      </c>
      <c r="AZ69" s="38">
        <v>26695653</v>
      </c>
      <c r="BA69" s="38"/>
      <c r="BB69" s="38">
        <v>6895600</v>
      </c>
      <c r="BC69" s="38">
        <v>20.52796</v>
      </c>
      <c r="BD69" s="38"/>
      <c r="BE69" s="38"/>
      <c r="BF69" s="88">
        <v>26695653</v>
      </c>
      <c r="BG69" s="30"/>
      <c r="BH69" s="39">
        <v>27582400</v>
      </c>
      <c r="BI69" s="88">
        <v>27582400</v>
      </c>
      <c r="BJ69" s="38"/>
      <c r="BK69" s="38">
        <v>122306700</v>
      </c>
      <c r="BL69" s="38">
        <v>100073200</v>
      </c>
      <c r="BM69" s="38">
        <v>22233500</v>
      </c>
      <c r="BN69" s="38">
        <v>100073200</v>
      </c>
      <c r="BO69" s="38">
        <v>402480</v>
      </c>
      <c r="BP69" s="39"/>
      <c r="BQ69" s="38">
        <v>122306700</v>
      </c>
      <c r="BR69" s="38">
        <v>100073200</v>
      </c>
      <c r="BS69" s="38"/>
      <c r="BT69" s="38">
        <v>22233500</v>
      </c>
      <c r="BU69" s="38">
        <v>18.17848</v>
      </c>
      <c r="BV69" s="38">
        <v>402480</v>
      </c>
      <c r="BW69" s="38"/>
      <c r="BX69" s="88">
        <v>100073200</v>
      </c>
      <c r="BY69" s="30"/>
      <c r="BZ69" s="39">
        <v>100073200</v>
      </c>
      <c r="CA69" s="88">
        <v>100073200</v>
      </c>
      <c r="CB69" s="38"/>
      <c r="CC69" s="38"/>
      <c r="CD69" s="38"/>
      <c r="CE69" s="38"/>
      <c r="CF69" s="38"/>
      <c r="CG69" s="38"/>
      <c r="CH69" s="39"/>
      <c r="CI69" s="38"/>
      <c r="CJ69" s="38"/>
      <c r="CK69" s="38"/>
      <c r="CL69" s="38"/>
      <c r="CM69" s="38"/>
      <c r="CN69" s="38"/>
      <c r="CO69" s="38"/>
      <c r="CP69" s="88"/>
      <c r="CQ69" s="30"/>
      <c r="CR69" s="39"/>
      <c r="CS69" s="88"/>
      <c r="CT69" s="38"/>
      <c r="CU69" s="38">
        <v>8373800</v>
      </c>
      <c r="CV69" s="38">
        <v>7341400</v>
      </c>
      <c r="CW69" s="38">
        <v>1032400</v>
      </c>
      <c r="CX69" s="38">
        <v>7341400</v>
      </c>
      <c r="CY69" s="38"/>
      <c r="CZ69" s="39"/>
      <c r="DA69" s="38">
        <v>8373800</v>
      </c>
      <c r="DB69" s="38">
        <v>7341400</v>
      </c>
      <c r="DC69" s="38"/>
      <c r="DD69" s="38">
        <v>1032400</v>
      </c>
      <c r="DE69" s="38">
        <v>12.32893</v>
      </c>
      <c r="DF69" s="38"/>
      <c r="DG69" s="38"/>
      <c r="DH69" s="88">
        <v>7341400</v>
      </c>
      <c r="DI69" s="30"/>
      <c r="DJ69" s="39">
        <v>7341400</v>
      </c>
      <c r="DK69" s="88">
        <v>7341400</v>
      </c>
      <c r="DL69" s="38"/>
      <c r="DM69" s="38">
        <v>48904000</v>
      </c>
      <c r="DN69" s="38">
        <v>37356700</v>
      </c>
      <c r="DO69" s="38">
        <v>11547300</v>
      </c>
      <c r="DP69" s="38">
        <v>37356700</v>
      </c>
      <c r="DQ69" s="38"/>
      <c r="DR69" s="39"/>
      <c r="DS69" s="38">
        <v>48904000</v>
      </c>
      <c r="DT69" s="38">
        <v>37356700</v>
      </c>
      <c r="DU69" s="38"/>
      <c r="DV69" s="38">
        <v>11547300</v>
      </c>
      <c r="DW69" s="38">
        <v>23.612179999999999</v>
      </c>
      <c r="DX69" s="38"/>
      <c r="DY69" s="38"/>
      <c r="DZ69" s="88">
        <v>37356700</v>
      </c>
      <c r="EA69" s="30"/>
      <c r="EB69" s="39">
        <v>37356700</v>
      </c>
      <c r="EC69" s="88">
        <v>37356700</v>
      </c>
      <c r="ED69" s="38"/>
      <c r="EE69" s="38">
        <v>62610600</v>
      </c>
      <c r="EF69" s="38">
        <v>44284600</v>
      </c>
      <c r="EG69" s="38">
        <v>18326000</v>
      </c>
      <c r="EH69" s="38">
        <v>44284600</v>
      </c>
      <c r="EI69" s="38"/>
      <c r="EJ69" s="39"/>
      <c r="EK69" s="38">
        <v>62610600</v>
      </c>
      <c r="EL69" s="38">
        <v>44284600</v>
      </c>
      <c r="EM69" s="38"/>
      <c r="EN69" s="38">
        <v>18326000</v>
      </c>
      <c r="EO69" s="38">
        <v>29.2698</v>
      </c>
      <c r="EP69" s="38"/>
      <c r="EQ69" s="38"/>
      <c r="ER69" s="88">
        <v>44284600</v>
      </c>
      <c r="ES69" s="30"/>
      <c r="ET69" s="39">
        <v>44284600</v>
      </c>
      <c r="EU69" s="88">
        <v>44284600</v>
      </c>
      <c r="EV69" s="38"/>
      <c r="EW69" s="38">
        <v>64295300</v>
      </c>
      <c r="EX69" s="38">
        <v>40474500</v>
      </c>
      <c r="EY69" s="38">
        <v>23820800</v>
      </c>
      <c r="EZ69" s="38">
        <v>40474500</v>
      </c>
      <c r="FA69" s="38"/>
      <c r="FB69" s="39"/>
      <c r="FC69" s="38">
        <v>64295300</v>
      </c>
      <c r="FD69" s="38">
        <v>40474500</v>
      </c>
      <c r="FE69" s="38"/>
      <c r="FF69" s="38">
        <v>23820800</v>
      </c>
      <c r="FG69" s="38">
        <v>37.049050000000001</v>
      </c>
      <c r="FH69" s="38"/>
      <c r="FI69" s="38"/>
      <c r="FJ69" s="88">
        <v>40474500</v>
      </c>
      <c r="FK69" s="30"/>
      <c r="FL69" s="39">
        <v>40474500</v>
      </c>
      <c r="FM69" s="88">
        <v>40474500</v>
      </c>
      <c r="FN69" s="38"/>
      <c r="FO69" s="38"/>
      <c r="FP69" s="38"/>
      <c r="FQ69" s="38"/>
      <c r="FR69" s="38"/>
      <c r="FS69" s="38"/>
      <c r="FT69" s="39"/>
      <c r="FU69" s="38"/>
      <c r="FV69" s="38"/>
      <c r="FW69" s="38"/>
      <c r="FX69" s="38"/>
      <c r="FY69" s="38"/>
      <c r="FZ69" s="38"/>
      <c r="GA69" s="38"/>
      <c r="GB69" s="88"/>
      <c r="GC69" s="30"/>
      <c r="GD69" s="39"/>
      <c r="GE69" s="88"/>
      <c r="GF69" s="38"/>
      <c r="GG69" s="38"/>
      <c r="GH69" s="38"/>
      <c r="GI69" s="38"/>
      <c r="GJ69" s="38"/>
      <c r="GK69" s="38"/>
      <c r="GL69" s="39"/>
      <c r="GM69" s="38"/>
      <c r="GN69" s="38"/>
      <c r="GO69" s="38"/>
      <c r="GP69" s="38"/>
      <c r="GQ69" s="38"/>
      <c r="GR69" s="38"/>
      <c r="GS69" s="38"/>
      <c r="GT69" s="88"/>
      <c r="GU69" s="30"/>
      <c r="GV69" s="39"/>
      <c r="GW69" s="88"/>
      <c r="GX69" s="38"/>
      <c r="GY69" s="38">
        <v>24360946</v>
      </c>
      <c r="GZ69" s="38">
        <v>18966400</v>
      </c>
      <c r="HA69" s="38">
        <v>5394546</v>
      </c>
      <c r="HB69" s="38">
        <v>18966206</v>
      </c>
      <c r="HC69" s="38"/>
      <c r="HD69" s="39"/>
      <c r="HE69" s="38">
        <v>24360752</v>
      </c>
      <c r="HF69" s="38">
        <v>18966206</v>
      </c>
      <c r="HG69" s="38"/>
      <c r="HH69" s="38">
        <v>5394546</v>
      </c>
      <c r="HI69" s="38">
        <v>22.144410000000001</v>
      </c>
      <c r="HJ69" s="38"/>
      <c r="HK69" s="38"/>
      <c r="HL69" s="88">
        <v>18966206</v>
      </c>
      <c r="HM69" s="30"/>
      <c r="HN69" s="39">
        <v>18966400</v>
      </c>
      <c r="HO69" s="88">
        <v>18966400</v>
      </c>
      <c r="HP69" s="38"/>
      <c r="HQ69" s="38"/>
      <c r="HR69" s="38"/>
      <c r="HS69" s="38"/>
      <c r="HT69" s="38"/>
      <c r="HU69" s="38"/>
      <c r="HV69" s="39"/>
      <c r="HW69" s="38"/>
      <c r="HX69" s="38"/>
      <c r="HY69" s="38"/>
      <c r="HZ69" s="38"/>
      <c r="IA69" s="38"/>
      <c r="IB69" s="38"/>
      <c r="IC69" s="38"/>
      <c r="ID69" s="88"/>
      <c r="IE69" s="30"/>
      <c r="IF69" s="39"/>
      <c r="IG69" s="88"/>
      <c r="IH69" s="38"/>
      <c r="II69" s="38"/>
      <c r="IJ69" s="38"/>
      <c r="IK69" s="38"/>
      <c r="IL69" s="38"/>
      <c r="IM69" s="38"/>
      <c r="IN69" s="39"/>
      <c r="IO69" s="38"/>
      <c r="IP69" s="38"/>
      <c r="IQ69" s="38"/>
      <c r="IR69" s="38"/>
      <c r="IS69" s="38"/>
      <c r="IT69" s="38"/>
      <c r="IU69" s="38"/>
      <c r="IV69" s="88"/>
      <c r="IW69" s="30"/>
      <c r="IX69" s="39"/>
      <c r="IY69" s="88"/>
      <c r="IZ69" s="38"/>
      <c r="JA69" s="38">
        <v>92485712</v>
      </c>
      <c r="JB69" s="38">
        <v>70519800</v>
      </c>
      <c r="JC69" s="38">
        <v>21965912</v>
      </c>
      <c r="JD69" s="38">
        <v>70518555.200000003</v>
      </c>
      <c r="JE69" s="38"/>
      <c r="JF69" s="39"/>
      <c r="JG69" s="38">
        <v>92484467.200000003</v>
      </c>
      <c r="JH69" s="38">
        <v>70518555.200000003</v>
      </c>
      <c r="JI69" s="38"/>
      <c r="JJ69" s="38">
        <v>21965912</v>
      </c>
      <c r="JK69" s="38">
        <v>23.750920000000001</v>
      </c>
      <c r="JL69" s="38"/>
      <c r="JM69" s="38"/>
      <c r="JN69" s="88">
        <v>70518555.200000003</v>
      </c>
      <c r="JO69" s="30"/>
      <c r="JP69" s="39">
        <v>70519800</v>
      </c>
      <c r="JQ69" s="88">
        <v>70519800</v>
      </c>
      <c r="JR69" s="38"/>
      <c r="JS69" s="38">
        <v>590355464</v>
      </c>
      <c r="JT69" s="38">
        <v>497079300</v>
      </c>
      <c r="JU69" s="38">
        <v>93276164</v>
      </c>
      <c r="JV69" s="38">
        <v>497079300</v>
      </c>
      <c r="JW69" s="38"/>
      <c r="JX69" s="39"/>
      <c r="JY69" s="38">
        <v>590355464</v>
      </c>
      <c r="JZ69" s="38">
        <v>497079300</v>
      </c>
      <c r="KA69" s="38"/>
      <c r="KB69" s="38">
        <v>93276164</v>
      </c>
      <c r="KC69" s="38">
        <v>15.8</v>
      </c>
      <c r="KD69" s="38"/>
      <c r="KE69" s="38"/>
      <c r="KF69" s="88">
        <v>497079300</v>
      </c>
      <c r="KG69" s="30"/>
      <c r="KH69" s="39">
        <v>497079300</v>
      </c>
      <c r="KI69" s="88">
        <v>497079300</v>
      </c>
      <c r="KJ69" s="38"/>
      <c r="KK69" s="38"/>
      <c r="KL69" s="38"/>
      <c r="KM69" s="38"/>
      <c r="KN69" s="38"/>
      <c r="KO69" s="38"/>
      <c r="KP69" s="39"/>
      <c r="KQ69" s="38"/>
      <c r="KR69" s="38"/>
      <c r="KS69" s="38"/>
      <c r="KT69" s="38"/>
      <c r="KU69" s="38"/>
      <c r="KV69" s="38"/>
      <c r="KW69" s="38"/>
      <c r="KX69" s="88"/>
      <c r="KY69" s="30"/>
      <c r="KZ69" s="39"/>
      <c r="LA69" s="88"/>
      <c r="LB69" s="38"/>
      <c r="LC69" s="38"/>
      <c r="LD69" s="38"/>
      <c r="LE69" s="38"/>
      <c r="LF69" s="38"/>
      <c r="LG69" s="38"/>
      <c r="LH69" s="39"/>
      <c r="LI69" s="38"/>
      <c r="LJ69" s="38"/>
      <c r="LK69" s="38"/>
      <c r="LL69" s="38"/>
      <c r="LM69" s="38"/>
      <c r="LN69" s="38"/>
      <c r="LO69" s="38"/>
      <c r="LP69" s="88"/>
      <c r="LQ69" s="30"/>
      <c r="LR69" s="39"/>
      <c r="LS69" s="88"/>
      <c r="LT69" s="38"/>
      <c r="LU69" s="38"/>
      <c r="LV69" s="38"/>
      <c r="LW69" s="38"/>
      <c r="LX69" s="38"/>
      <c r="LY69" s="38"/>
      <c r="LZ69" s="39"/>
      <c r="MA69" s="38"/>
      <c r="MB69" s="38"/>
      <c r="MC69" s="38"/>
      <c r="MD69" s="38"/>
      <c r="ME69" s="38"/>
      <c r="MF69" s="38"/>
      <c r="MG69" s="38"/>
      <c r="MH69" s="88"/>
      <c r="MI69" s="30"/>
      <c r="MJ69" s="39"/>
      <c r="MK69" s="88"/>
      <c r="ML69" s="38"/>
      <c r="MM69" s="38">
        <v>45284400</v>
      </c>
      <c r="MN69" s="38">
        <v>11812800</v>
      </c>
      <c r="MO69" s="38">
        <v>33471600</v>
      </c>
      <c r="MP69" s="38">
        <v>11812800</v>
      </c>
      <c r="MQ69" s="38"/>
      <c r="MR69" s="39"/>
      <c r="MS69" s="38">
        <v>45284400</v>
      </c>
      <c r="MT69" s="38">
        <v>11812800</v>
      </c>
      <c r="MU69" s="38"/>
      <c r="MV69" s="38">
        <v>33471600</v>
      </c>
      <c r="MW69" s="38">
        <v>73.914199999999994</v>
      </c>
      <c r="MX69" s="38"/>
      <c r="MY69" s="38"/>
      <c r="MZ69" s="88">
        <v>11812800</v>
      </c>
      <c r="NA69" s="30"/>
      <c r="NB69" s="39">
        <v>11812800</v>
      </c>
      <c r="NC69" s="88">
        <v>11812800</v>
      </c>
      <c r="ND69" s="38"/>
      <c r="NE69" s="38"/>
      <c r="NF69" s="38"/>
      <c r="NG69" s="38"/>
      <c r="NH69" s="38"/>
      <c r="NI69" s="38"/>
      <c r="NJ69" s="39"/>
      <c r="NK69" s="38"/>
      <c r="NL69" s="38"/>
      <c r="NM69" s="38"/>
      <c r="NN69" s="38"/>
      <c r="NO69" s="38"/>
      <c r="NP69" s="38"/>
      <c r="NQ69" s="38"/>
      <c r="NR69" s="88"/>
      <c r="NS69" s="30"/>
      <c r="NT69" s="39"/>
      <c r="NU69" s="88"/>
      <c r="NV69" s="38"/>
      <c r="NW69" s="38"/>
      <c r="NX69" s="38"/>
      <c r="NY69" s="38"/>
      <c r="NZ69" s="38"/>
      <c r="OA69" s="38"/>
      <c r="OB69" s="39"/>
      <c r="OC69" s="38"/>
      <c r="OD69" s="38"/>
      <c r="OE69" s="38"/>
      <c r="OF69" s="38"/>
      <c r="OG69" s="38"/>
      <c r="OH69" s="38"/>
      <c r="OI69" s="38"/>
      <c r="OJ69" s="88"/>
      <c r="OK69" s="30"/>
      <c r="OL69" s="39"/>
      <c r="OM69" s="88"/>
      <c r="ON69" s="38"/>
      <c r="OO69" s="38"/>
      <c r="OP69" s="38"/>
      <c r="OQ69" s="38"/>
      <c r="OR69" s="38"/>
      <c r="OS69" s="38"/>
      <c r="OT69" s="39"/>
      <c r="OU69" s="38"/>
      <c r="OV69" s="38"/>
      <c r="OW69" s="38"/>
      <c r="OX69" s="38"/>
      <c r="OY69" s="38"/>
      <c r="OZ69" s="38"/>
      <c r="PA69" s="38"/>
      <c r="PB69" s="88"/>
      <c r="PC69" s="30"/>
      <c r="PD69" s="39">
        <v>0</v>
      </c>
      <c r="PE69" s="88"/>
      <c r="PF69" s="38"/>
      <c r="PG69" s="38"/>
      <c r="PH69" s="38"/>
      <c r="PI69" s="38"/>
      <c r="PJ69" s="38"/>
      <c r="PK69" s="38"/>
      <c r="PL69" s="39"/>
      <c r="PM69" s="38"/>
      <c r="PN69" s="38"/>
      <c r="PO69" s="38"/>
      <c r="PP69" s="38"/>
      <c r="PQ69" s="38"/>
      <c r="PR69" s="38"/>
      <c r="PS69" s="38"/>
      <c r="PT69" s="88"/>
      <c r="PU69" s="30"/>
      <c r="PV69" s="39"/>
      <c r="PW69" s="88"/>
      <c r="PX69" s="38"/>
      <c r="PY69" s="38"/>
      <c r="PZ69" s="38"/>
      <c r="QA69" s="38"/>
      <c r="QB69" s="38"/>
      <c r="QC69" s="38"/>
      <c r="QD69" s="39"/>
      <c r="QE69" s="38"/>
      <c r="QF69" s="38"/>
      <c r="QG69" s="38"/>
      <c r="QH69" s="38"/>
      <c r="QI69" s="38"/>
      <c r="QJ69" s="38"/>
      <c r="QK69" s="38"/>
      <c r="QL69" s="88"/>
      <c r="QM69" s="30"/>
      <c r="QN69" s="39"/>
      <c r="QO69" s="88"/>
      <c r="QP69" s="38"/>
      <c r="QQ69" s="38">
        <v>365683800</v>
      </c>
      <c r="QR69" s="38">
        <v>261895100</v>
      </c>
      <c r="QS69" s="38">
        <v>103788700</v>
      </c>
      <c r="QT69" s="38">
        <v>261895100</v>
      </c>
      <c r="QU69" s="38">
        <v>118716.4</v>
      </c>
      <c r="QV69" s="39"/>
      <c r="QW69" s="38">
        <v>365496490.29000002</v>
      </c>
      <c r="QX69" s="38">
        <v>261707790.28999999</v>
      </c>
      <c r="QY69" s="38"/>
      <c r="QZ69" s="38">
        <v>103788700</v>
      </c>
      <c r="RA69" s="38">
        <v>28.396629999999998</v>
      </c>
      <c r="RB69" s="38">
        <v>118716.4</v>
      </c>
      <c r="RC69" s="38">
        <v>187309.71</v>
      </c>
      <c r="RD69" s="88">
        <v>261707790.28999999</v>
      </c>
      <c r="RE69" s="30"/>
      <c r="RF69" s="39">
        <v>261895100</v>
      </c>
      <c r="RG69" s="88">
        <v>261895100</v>
      </c>
      <c r="RH69" s="38"/>
      <c r="RI69" s="38"/>
      <c r="RJ69" s="38"/>
      <c r="RK69" s="38"/>
      <c r="RL69" s="38"/>
      <c r="RM69" s="38"/>
      <c r="RN69" s="39"/>
      <c r="RO69" s="38"/>
      <c r="RP69" s="38"/>
      <c r="RQ69" s="38"/>
      <c r="RR69" s="38"/>
      <c r="RS69" s="38"/>
      <c r="RT69" s="38"/>
      <c r="RU69" s="38"/>
      <c r="RV69" s="88"/>
      <c r="RW69" s="30"/>
      <c r="RX69" s="39">
        <v>0</v>
      </c>
      <c r="RY69" s="88"/>
      <c r="RZ69" s="38"/>
      <c r="SA69" s="38">
        <v>5263200</v>
      </c>
      <c r="SB69" s="38">
        <v>5000000</v>
      </c>
      <c r="SC69" s="38">
        <v>263200</v>
      </c>
      <c r="SD69" s="38">
        <v>5000000</v>
      </c>
      <c r="SE69" s="38"/>
      <c r="SF69" s="39"/>
      <c r="SG69" s="38">
        <v>5263200</v>
      </c>
      <c r="SH69" s="38">
        <v>5000000</v>
      </c>
      <c r="SI69" s="38"/>
      <c r="SJ69" s="38">
        <v>263200</v>
      </c>
      <c r="SK69" s="38">
        <v>5.0007599999999996</v>
      </c>
      <c r="SL69" s="38"/>
      <c r="SM69" s="38"/>
      <c r="SN69" s="88">
        <v>5000000</v>
      </c>
      <c r="SO69" s="30"/>
      <c r="SP69" s="39">
        <v>5000000</v>
      </c>
      <c r="SQ69" s="88">
        <v>5000000</v>
      </c>
      <c r="SR69" s="38"/>
      <c r="SS69" s="38">
        <v>37972400</v>
      </c>
      <c r="ST69" s="38">
        <v>20295000</v>
      </c>
      <c r="SU69" s="38">
        <v>17677400</v>
      </c>
      <c r="SV69" s="38">
        <v>20295000</v>
      </c>
      <c r="SW69" s="38"/>
      <c r="SX69" s="39"/>
      <c r="SY69" s="38">
        <v>37972400</v>
      </c>
      <c r="SZ69" s="38">
        <v>20295000</v>
      </c>
      <c r="TA69" s="38"/>
      <c r="TB69" s="38">
        <v>17677400</v>
      </c>
      <c r="TC69" s="38">
        <v>46.553289999999997</v>
      </c>
      <c r="TD69" s="38"/>
      <c r="TE69" s="38"/>
      <c r="TF69" s="88">
        <v>20295000</v>
      </c>
      <c r="TG69" s="30"/>
      <c r="TH69" s="39">
        <v>20295000</v>
      </c>
      <c r="TI69" s="88">
        <v>20295000</v>
      </c>
      <c r="TJ69" s="38"/>
      <c r="TK69" s="38"/>
      <c r="TL69" s="38"/>
      <c r="TM69" s="38"/>
      <c r="TN69" s="38"/>
      <c r="TO69" s="38"/>
      <c r="TP69" s="39"/>
      <c r="TQ69" s="38"/>
      <c r="TR69" s="38"/>
      <c r="TS69" s="38"/>
      <c r="TT69" s="38"/>
      <c r="TU69" s="38"/>
      <c r="TV69" s="38"/>
      <c r="TW69" s="38"/>
      <c r="TX69" s="88"/>
      <c r="TY69" s="30"/>
      <c r="TZ69" s="39"/>
      <c r="UA69" s="88"/>
      <c r="UB69" s="38"/>
      <c r="UC69" s="38"/>
      <c r="UD69" s="38"/>
      <c r="UE69" s="38"/>
      <c r="UF69" s="38"/>
      <c r="UG69" s="38"/>
      <c r="UH69" s="39"/>
      <c r="UI69" s="38"/>
      <c r="UJ69" s="38"/>
      <c r="UK69" s="38"/>
      <c r="UL69" s="38"/>
      <c r="UM69" s="38"/>
      <c r="UN69" s="38"/>
      <c r="UO69" s="38"/>
      <c r="UP69" s="88"/>
      <c r="UQ69" s="30"/>
      <c r="UR69" s="39"/>
      <c r="US69" s="88"/>
      <c r="UT69" s="38"/>
      <c r="UU69" s="38"/>
      <c r="UV69" s="38"/>
      <c r="UW69" s="38"/>
      <c r="UX69" s="38"/>
      <c r="UY69" s="38"/>
      <c r="UZ69" s="39"/>
      <c r="VA69" s="38"/>
      <c r="VB69" s="38"/>
      <c r="VC69" s="38"/>
      <c r="VD69" s="38"/>
      <c r="VE69" s="38"/>
      <c r="VF69" s="38"/>
      <c r="VG69" s="38"/>
      <c r="VH69" s="88"/>
      <c r="VI69" s="30"/>
      <c r="VJ69" s="39"/>
      <c r="VK69" s="88"/>
      <c r="VL69" s="38"/>
      <c r="VM69" s="38"/>
      <c r="VN69" s="38"/>
      <c r="VO69" s="38"/>
      <c r="VP69" s="38"/>
      <c r="VQ69" s="38"/>
      <c r="VR69" s="39"/>
      <c r="VS69" s="38"/>
      <c r="VT69" s="38"/>
      <c r="VU69" s="38"/>
      <c r="VV69" s="38"/>
      <c r="VW69" s="38"/>
      <c r="VX69" s="38"/>
      <c r="VY69" s="38"/>
      <c r="VZ69" s="88"/>
      <c r="WA69" s="30"/>
      <c r="WB69" s="39"/>
      <c r="WC69" s="88"/>
      <c r="WD69" s="38"/>
      <c r="WE69" s="38">
        <v>33000000</v>
      </c>
      <c r="WF69" s="38">
        <v>30000000</v>
      </c>
      <c r="WG69" s="38">
        <v>3000000</v>
      </c>
      <c r="WH69" s="38">
        <v>30000000</v>
      </c>
      <c r="WI69" s="38"/>
      <c r="WJ69" s="39"/>
      <c r="WK69" s="38">
        <v>33000000</v>
      </c>
      <c r="WL69" s="38">
        <v>30000000</v>
      </c>
      <c r="WM69" s="38"/>
      <c r="WN69" s="38">
        <v>3000000</v>
      </c>
      <c r="WO69" s="38">
        <v>9.0909099999999992</v>
      </c>
      <c r="WP69" s="38"/>
      <c r="WQ69" s="38"/>
      <c r="WR69" s="88">
        <v>30000000</v>
      </c>
      <c r="WS69" s="30"/>
      <c r="WT69" s="39">
        <v>30000000</v>
      </c>
      <c r="WU69" s="88">
        <v>30000000</v>
      </c>
      <c r="WV69" s="38"/>
      <c r="WW69" s="38">
        <v>73463610</v>
      </c>
      <c r="WX69" s="38">
        <v>66785100</v>
      </c>
      <c r="WY69" s="38">
        <v>6678510</v>
      </c>
      <c r="WZ69" s="38">
        <v>66785100</v>
      </c>
      <c r="XA69" s="38"/>
      <c r="XB69" s="39"/>
      <c r="XC69" s="38">
        <v>73463610</v>
      </c>
      <c r="XD69" s="38">
        <v>66785100</v>
      </c>
      <c r="XE69" s="38"/>
      <c r="XF69" s="38">
        <v>6678510</v>
      </c>
      <c r="XG69" s="38">
        <v>9.0909099999999992</v>
      </c>
      <c r="XH69" s="38"/>
      <c r="XI69" s="38"/>
      <c r="XJ69" s="88">
        <v>66785100</v>
      </c>
      <c r="XK69" s="30"/>
      <c r="XL69" s="39">
        <v>66785100</v>
      </c>
      <c r="XM69" s="88">
        <v>66785100</v>
      </c>
      <c r="XN69" s="38"/>
      <c r="XO69" s="38"/>
      <c r="XP69" s="38"/>
      <c r="XQ69" s="38"/>
      <c r="XR69" s="38"/>
      <c r="XS69" s="38"/>
      <c r="XT69" s="39"/>
      <c r="XU69" s="38"/>
      <c r="XV69" s="38"/>
      <c r="XW69" s="38"/>
      <c r="XX69" s="38"/>
      <c r="XY69" s="38"/>
      <c r="XZ69" s="38"/>
      <c r="YA69" s="38"/>
      <c r="YB69" s="88"/>
      <c r="YC69" s="30"/>
      <c r="YD69" s="39"/>
      <c r="YE69" s="88"/>
      <c r="YF69" s="38"/>
      <c r="YG69" s="38"/>
      <c r="YH69" s="38"/>
      <c r="YI69" s="38"/>
      <c r="YJ69" s="38"/>
      <c r="YK69" s="38"/>
      <c r="YL69" s="39"/>
      <c r="YM69" s="38"/>
      <c r="YN69" s="38"/>
      <c r="YO69" s="38"/>
      <c r="YP69" s="38"/>
      <c r="YQ69" s="38"/>
      <c r="YR69" s="38"/>
      <c r="YS69" s="38"/>
      <c r="YT69" s="88"/>
      <c r="YU69" s="30"/>
      <c r="YV69" s="39"/>
      <c r="YW69" s="88"/>
      <c r="YX69" s="38"/>
      <c r="YY69" s="38"/>
      <c r="YZ69" s="38"/>
      <c r="ZA69" s="38"/>
      <c r="ZB69" s="38"/>
      <c r="ZC69" s="38"/>
      <c r="ZD69" s="39"/>
      <c r="ZE69" s="38"/>
      <c r="ZF69" s="38"/>
      <c r="ZG69" s="38"/>
      <c r="ZH69" s="38"/>
      <c r="ZI69" s="38"/>
      <c r="ZJ69" s="38"/>
      <c r="ZK69" s="38"/>
      <c r="ZL69" s="88"/>
      <c r="ZM69" s="30"/>
      <c r="ZN69" s="39"/>
      <c r="ZO69" s="88"/>
      <c r="ZP69" s="38"/>
      <c r="ZQ69" s="38">
        <v>101116900</v>
      </c>
      <c r="ZR69" s="38">
        <v>41116900</v>
      </c>
      <c r="ZS69" s="38">
        <v>60000000</v>
      </c>
      <c r="ZT69" s="38">
        <v>41116900</v>
      </c>
      <c r="ZU69" s="38">
        <v>438352.71</v>
      </c>
      <c r="ZV69" s="39"/>
      <c r="ZW69" s="38">
        <v>101094352</v>
      </c>
      <c r="ZX69" s="38">
        <v>41107731</v>
      </c>
      <c r="ZY69" s="38"/>
      <c r="ZZ69" s="38">
        <v>59986621</v>
      </c>
      <c r="AAA69" s="38">
        <v>59.337260000000001</v>
      </c>
      <c r="AAB69" s="38">
        <v>438352.71</v>
      </c>
      <c r="AAC69" s="38">
        <v>9169</v>
      </c>
      <c r="AAD69" s="88">
        <v>41107731</v>
      </c>
      <c r="AAE69" s="30"/>
      <c r="AAF69" s="39">
        <v>41116900</v>
      </c>
      <c r="AAG69" s="88">
        <v>41116900</v>
      </c>
      <c r="AAH69" s="38"/>
      <c r="AAI69" s="38"/>
      <c r="AAJ69" s="38"/>
      <c r="AAK69" s="38"/>
      <c r="AAL69" s="38"/>
      <c r="AAM69" s="38"/>
      <c r="AAN69" s="39"/>
      <c r="AAO69" s="38"/>
      <c r="AAP69" s="38"/>
      <c r="AAQ69" s="38"/>
      <c r="AAR69" s="38"/>
      <c r="AAS69" s="38"/>
      <c r="AAT69" s="38"/>
      <c r="AAU69" s="38"/>
      <c r="AAV69" s="88"/>
      <c r="AAW69" s="30"/>
      <c r="AAX69" s="39"/>
      <c r="AAY69" s="88"/>
      <c r="AAZ69" s="38"/>
      <c r="ABA69" s="38">
        <v>119208100</v>
      </c>
      <c r="ABB69" s="38">
        <v>35762000</v>
      </c>
      <c r="ABC69" s="38">
        <v>83446100</v>
      </c>
      <c r="ABD69" s="38">
        <v>35762000</v>
      </c>
      <c r="ABE69" s="38"/>
      <c r="ABF69" s="39"/>
      <c r="ABG69" s="38">
        <v>119208100</v>
      </c>
      <c r="ABH69" s="38">
        <v>35762000</v>
      </c>
      <c r="ABI69" s="38"/>
      <c r="ABJ69" s="38">
        <v>83446100</v>
      </c>
      <c r="ABK69" s="38">
        <v>70.000360000000001</v>
      </c>
      <c r="ABL69" s="38"/>
      <c r="ABM69" s="38"/>
      <c r="ABN69" s="88">
        <v>35762000</v>
      </c>
      <c r="ABO69" s="30"/>
      <c r="ABP69" s="39">
        <v>35762000</v>
      </c>
      <c r="ABQ69" s="88">
        <v>35762000</v>
      </c>
      <c r="ABR69" s="38"/>
      <c r="ABS69" s="38"/>
      <c r="ABT69" s="38"/>
      <c r="ABU69" s="38"/>
      <c r="ABV69" s="38"/>
      <c r="ABW69" s="38"/>
      <c r="ABX69" s="39"/>
      <c r="ABY69" s="38"/>
      <c r="ABZ69" s="38"/>
      <c r="ACA69" s="38"/>
      <c r="ACB69" s="38"/>
      <c r="ACC69" s="38"/>
      <c r="ACD69" s="38"/>
      <c r="ACE69" s="38"/>
      <c r="ACF69" s="88"/>
      <c r="ACG69" s="30"/>
      <c r="ACH69" s="39"/>
      <c r="ACI69" s="88"/>
      <c r="ACJ69" s="38"/>
      <c r="ACK69" s="38"/>
      <c r="ACL69" s="38"/>
      <c r="ACM69" s="38"/>
      <c r="ACN69" s="38"/>
      <c r="ACO69" s="38"/>
      <c r="ACP69" s="39"/>
      <c r="ACQ69" s="38"/>
      <c r="ACR69" s="38"/>
      <c r="ACS69" s="38"/>
      <c r="ACT69" s="38"/>
      <c r="ACU69" s="38"/>
      <c r="ACV69" s="38"/>
      <c r="ACW69" s="38"/>
      <c r="ACX69" s="88"/>
      <c r="ACY69" s="30"/>
      <c r="ACZ69" s="39"/>
      <c r="ADA69" s="88"/>
      <c r="ADB69" s="38"/>
      <c r="ADC69" s="38"/>
      <c r="ADD69" s="38"/>
      <c r="ADE69" s="38"/>
      <c r="ADF69" s="38"/>
      <c r="ADG69" s="38"/>
      <c r="ADH69" s="39"/>
      <c r="ADI69" s="38"/>
      <c r="ADJ69" s="38"/>
      <c r="ADK69" s="38"/>
      <c r="ADL69" s="38"/>
      <c r="ADM69" s="38"/>
      <c r="ADN69" s="38"/>
      <c r="ADO69" s="38"/>
      <c r="ADP69" s="88"/>
      <c r="ADQ69" s="30"/>
      <c r="ADR69" s="39"/>
      <c r="ADS69" s="88"/>
      <c r="ADT69" s="38"/>
      <c r="ADU69" s="38">
        <v>7030000</v>
      </c>
      <c r="ADV69" s="38">
        <v>3030000</v>
      </c>
      <c r="ADW69" s="38">
        <v>4000000</v>
      </c>
      <c r="ADX69" s="38">
        <v>3030000</v>
      </c>
      <c r="ADY69" s="38"/>
      <c r="ADZ69" s="39"/>
      <c r="AEA69" s="38">
        <v>7030000</v>
      </c>
      <c r="AEB69" s="38">
        <v>3030000</v>
      </c>
      <c r="AEC69" s="38"/>
      <c r="AED69" s="38">
        <v>4000000</v>
      </c>
      <c r="AEE69" s="38">
        <v>56.899000000000001</v>
      </c>
      <c r="AEF69" s="38"/>
      <c r="AEG69" s="38"/>
      <c r="AEH69" s="88">
        <v>3030000</v>
      </c>
      <c r="AEI69" s="30"/>
      <c r="AEJ69" s="39">
        <v>3030000</v>
      </c>
      <c r="AEK69" s="88">
        <v>3030000</v>
      </c>
      <c r="AEL69" s="38"/>
      <c r="AEM69" s="38"/>
      <c r="AEN69" s="38"/>
      <c r="AEO69" s="38"/>
      <c r="AEP69" s="38"/>
      <c r="AEQ69" s="38"/>
      <c r="AER69" s="39"/>
      <c r="AES69" s="38"/>
      <c r="AET69" s="38"/>
      <c r="AEU69" s="38"/>
      <c r="AEV69" s="38"/>
      <c r="AEW69" s="38"/>
      <c r="AEX69" s="38"/>
      <c r="AEY69" s="38"/>
      <c r="AEZ69" s="88"/>
      <c r="AFA69" s="30"/>
      <c r="AFB69" s="39"/>
      <c r="AFC69" s="88"/>
      <c r="AFD69" s="38"/>
      <c r="AFE69" s="38">
        <v>8980000</v>
      </c>
      <c r="AFF69" s="38">
        <v>4980000</v>
      </c>
      <c r="AFG69" s="38">
        <v>4000000</v>
      </c>
      <c r="AFH69" s="38">
        <v>4980000</v>
      </c>
      <c r="AFI69" s="38"/>
      <c r="AFJ69" s="39"/>
      <c r="AFK69" s="38">
        <v>8980000</v>
      </c>
      <c r="AFL69" s="38">
        <v>4980000</v>
      </c>
      <c r="AFM69" s="38"/>
      <c r="AFN69" s="38">
        <v>4000000</v>
      </c>
      <c r="AFO69" s="38">
        <v>44.543430000000001</v>
      </c>
      <c r="AFP69" s="38"/>
      <c r="AFQ69" s="38"/>
      <c r="AFR69" s="88">
        <v>4980000</v>
      </c>
      <c r="AFS69" s="30"/>
      <c r="AFT69" s="39">
        <v>4980000</v>
      </c>
      <c r="AFU69" s="88">
        <v>4980000</v>
      </c>
      <c r="AFV69" s="38"/>
      <c r="AFW69" s="38"/>
      <c r="AFX69" s="38"/>
      <c r="AFY69" s="38"/>
      <c r="AFZ69" s="38"/>
      <c r="AGA69" s="38"/>
      <c r="AGB69" s="39"/>
      <c r="AGC69" s="38"/>
      <c r="AGD69" s="38"/>
      <c r="AGE69" s="38"/>
      <c r="AGF69" s="38"/>
      <c r="AGG69" s="38"/>
      <c r="AGH69" s="38"/>
      <c r="AGI69" s="38"/>
      <c r="AGJ69" s="88"/>
      <c r="AGK69" s="30"/>
      <c r="AGL69" s="39"/>
      <c r="AGM69" s="88"/>
      <c r="AGN69" s="38"/>
      <c r="AGO69" s="38"/>
      <c r="AGP69" s="38"/>
      <c r="AGQ69" s="38"/>
      <c r="AGR69" s="38"/>
      <c r="AGS69" s="38">
        <v>592999</v>
      </c>
      <c r="AGT69" s="39"/>
      <c r="AGU69" s="38"/>
      <c r="AGV69" s="38"/>
      <c r="AGW69" s="38"/>
      <c r="AGX69" s="38"/>
      <c r="AGY69" s="38"/>
      <c r="AGZ69" s="38">
        <v>592999</v>
      </c>
      <c r="AHA69" s="38"/>
      <c r="AHB69" s="88"/>
      <c r="AHC69" s="30"/>
      <c r="AHD69" s="39"/>
      <c r="AHE69" s="88"/>
      <c r="AHF69" s="38"/>
      <c r="AHG69" s="38"/>
      <c r="AHH69" s="38"/>
      <c r="AHI69" s="38"/>
      <c r="AHJ69" s="38"/>
      <c r="AHK69" s="38"/>
      <c r="AHL69" s="39"/>
      <c r="AHM69" s="38"/>
      <c r="AHN69" s="38"/>
      <c r="AHO69" s="38"/>
      <c r="AHP69" s="38"/>
      <c r="AHQ69" s="38"/>
      <c r="AHR69" s="38"/>
      <c r="AHS69" s="38"/>
      <c r="AHT69" s="88"/>
      <c r="AHU69" s="30"/>
      <c r="AHV69" s="39"/>
      <c r="AHW69" s="88"/>
      <c r="AHX69" s="38"/>
      <c r="AHY69" s="38"/>
      <c r="AHZ69" s="38"/>
      <c r="AIA69" s="38"/>
      <c r="AIB69" s="38"/>
      <c r="AIC69" s="38"/>
      <c r="AID69" s="39"/>
      <c r="AIE69" s="38"/>
      <c r="AIF69" s="38"/>
      <c r="AIG69" s="38"/>
      <c r="AIH69" s="38"/>
      <c r="AII69" s="38"/>
      <c r="AIJ69" s="38"/>
      <c r="AIK69" s="38"/>
      <c r="AIL69" s="88"/>
      <c r="AIM69" s="30"/>
      <c r="AIN69" s="39"/>
      <c r="AIO69" s="88"/>
      <c r="AIP69" s="38"/>
      <c r="AIQ69" s="38"/>
      <c r="AIR69" s="38"/>
      <c r="AIS69" s="38"/>
      <c r="AIT69" s="38"/>
      <c r="AIU69" s="38"/>
      <c r="AIV69" s="39"/>
      <c r="AIW69" s="38"/>
      <c r="AIX69" s="38"/>
      <c r="AIY69" s="38"/>
      <c r="AIZ69" s="38"/>
      <c r="AJA69" s="38"/>
      <c r="AJB69" s="38"/>
      <c r="AJC69" s="38"/>
      <c r="AJD69" s="88"/>
      <c r="AJE69" s="30"/>
      <c r="AJF69" s="39"/>
      <c r="AJG69" s="88"/>
      <c r="AJH69" s="38"/>
      <c r="AJI69" s="38">
        <v>19967531</v>
      </c>
      <c r="AJJ69" s="38">
        <v>16031000</v>
      </c>
      <c r="AJK69" s="38">
        <v>3936531</v>
      </c>
      <c r="AJL69" s="38">
        <v>16031000</v>
      </c>
      <c r="AJM69" s="38"/>
      <c r="AJN69" s="39"/>
      <c r="AJO69" s="38">
        <v>19967100</v>
      </c>
      <c r="AJP69" s="38">
        <v>16030569</v>
      </c>
      <c r="AJQ69" s="38"/>
      <c r="AJR69" s="38">
        <v>3936531</v>
      </c>
      <c r="AJS69" s="38">
        <v>19.71509</v>
      </c>
      <c r="AJT69" s="38"/>
      <c r="AJU69" s="38">
        <v>431</v>
      </c>
      <c r="AJV69" s="88">
        <v>16030569</v>
      </c>
      <c r="AJW69" s="30"/>
      <c r="AJX69" s="39">
        <v>16031000</v>
      </c>
      <c r="AJY69" s="88">
        <v>16031000</v>
      </c>
      <c r="AJZ69" s="38"/>
      <c r="AKA69" s="38">
        <v>32695100</v>
      </c>
      <c r="AKB69" s="38">
        <v>19972000</v>
      </c>
      <c r="AKC69" s="38">
        <v>12723100</v>
      </c>
      <c r="AKD69" s="38">
        <v>19972000</v>
      </c>
      <c r="AKE69" s="38"/>
      <c r="AKF69" s="39"/>
      <c r="AKG69" s="38">
        <v>32695100</v>
      </c>
      <c r="AKH69" s="38">
        <v>19972000</v>
      </c>
      <c r="AKI69" s="38"/>
      <c r="AKJ69" s="38">
        <v>12723100</v>
      </c>
      <c r="AKK69" s="38">
        <v>38.914389999999997</v>
      </c>
      <c r="AKL69" s="38"/>
      <c r="AKM69" s="38"/>
      <c r="AKN69" s="88">
        <v>19972000</v>
      </c>
      <c r="AKO69" s="30"/>
      <c r="AKP69" s="39">
        <v>19972000</v>
      </c>
      <c r="AKQ69" s="88">
        <v>19972000</v>
      </c>
      <c r="AKR69" s="38"/>
      <c r="AKS69" s="38"/>
      <c r="AKT69" s="38"/>
      <c r="AKU69" s="38"/>
      <c r="AKV69" s="38"/>
      <c r="AKW69" s="38"/>
      <c r="AKX69" s="39"/>
      <c r="AKY69" s="38"/>
      <c r="AKZ69" s="38"/>
      <c r="ALA69" s="38"/>
      <c r="ALB69" s="38"/>
      <c r="ALC69" s="38"/>
      <c r="ALD69" s="38"/>
      <c r="ALE69" s="38"/>
      <c r="ALF69" s="88"/>
      <c r="ALG69" s="30"/>
      <c r="ALH69" s="39"/>
      <c r="ALI69" s="88"/>
      <c r="ALJ69" s="38"/>
      <c r="ALK69" s="38"/>
      <c r="ALL69" s="38"/>
      <c r="ALM69" s="38"/>
      <c r="ALN69" s="38"/>
      <c r="ALO69" s="38"/>
      <c r="ALP69" s="39"/>
      <c r="ALQ69" s="38"/>
      <c r="ALR69" s="38"/>
      <c r="ALS69" s="38"/>
      <c r="ALT69" s="38"/>
      <c r="ALU69" s="38"/>
      <c r="ALV69" s="38"/>
      <c r="ALW69" s="38"/>
      <c r="ALX69" s="88"/>
      <c r="ALY69" s="30"/>
      <c r="ALZ69" s="39"/>
      <c r="AMA69" s="88"/>
      <c r="AMB69" s="38"/>
      <c r="AMC69" s="38">
        <v>2916948</v>
      </c>
      <c r="AMD69" s="38">
        <v>2771100</v>
      </c>
      <c r="AME69" s="38">
        <v>145848</v>
      </c>
      <c r="AMF69" s="38"/>
      <c r="AMG69" s="38"/>
      <c r="AMH69" s="39"/>
      <c r="AMI69" s="38"/>
      <c r="AMJ69" s="38"/>
      <c r="AMK69" s="38"/>
      <c r="AML69" s="38"/>
      <c r="AMM69" s="38"/>
      <c r="AMN69" s="38"/>
      <c r="AMO69" s="38"/>
      <c r="AMP69" s="88"/>
      <c r="AMQ69" s="30"/>
      <c r="AMR69" s="39">
        <v>2771100</v>
      </c>
      <c r="AMS69" s="88">
        <v>2771100</v>
      </c>
      <c r="AMT69" s="38"/>
      <c r="AMU69" s="38"/>
      <c r="AMV69" s="38"/>
      <c r="AMW69" s="38"/>
      <c r="AMX69" s="38"/>
      <c r="AMY69" s="38"/>
      <c r="AMZ69" s="39"/>
      <c r="ANA69" s="38"/>
      <c r="ANB69" s="38"/>
      <c r="ANC69" s="38"/>
      <c r="AND69" s="38"/>
      <c r="ANE69" s="38"/>
      <c r="ANF69" s="38"/>
      <c r="ANG69" s="38"/>
      <c r="ANH69" s="88"/>
      <c r="ANI69" s="30"/>
      <c r="ANJ69" s="39"/>
      <c r="ANK69" s="88"/>
    </row>
    <row r="70" spans="1:1051" x14ac:dyDescent="0.25">
      <c r="A70" s="8" t="s">
        <v>144</v>
      </c>
      <c r="B70" s="11">
        <v>56</v>
      </c>
      <c r="C70" s="13" t="s">
        <v>146</v>
      </c>
      <c r="F70" s="39"/>
      <c r="G70" s="88"/>
      <c r="H70" s="38"/>
      <c r="I70" s="38">
        <v>57858300</v>
      </c>
      <c r="J70" s="38">
        <v>32354700</v>
      </c>
      <c r="K70" s="38">
        <v>25503600</v>
      </c>
      <c r="L70" s="38">
        <v>32354700</v>
      </c>
      <c r="M70" s="38"/>
      <c r="N70" s="39"/>
      <c r="O70" s="38">
        <v>57858300</v>
      </c>
      <c r="P70" s="38">
        <v>32354700</v>
      </c>
      <c r="Q70" s="38"/>
      <c r="R70" s="38">
        <v>25503600</v>
      </c>
      <c r="S70" s="38">
        <v>44.079410000000003</v>
      </c>
      <c r="T70" s="38"/>
      <c r="U70" s="38"/>
      <c r="V70" s="88">
        <v>32354700</v>
      </c>
      <c r="W70" s="30"/>
      <c r="X70" s="39">
        <v>32354700</v>
      </c>
      <c r="Y70" s="88">
        <v>32354700</v>
      </c>
      <c r="Z70" s="38"/>
      <c r="AA70" s="38">
        <v>27210100</v>
      </c>
      <c r="AB70" s="38">
        <v>18140100</v>
      </c>
      <c r="AC70" s="38">
        <v>9070000</v>
      </c>
      <c r="AD70" s="38">
        <v>18140100</v>
      </c>
      <c r="AE70" s="38">
        <v>31470</v>
      </c>
      <c r="AF70" s="39"/>
      <c r="AG70" s="38">
        <v>27210100</v>
      </c>
      <c r="AH70" s="38">
        <v>18140100</v>
      </c>
      <c r="AI70" s="38"/>
      <c r="AJ70" s="38">
        <v>9070000</v>
      </c>
      <c r="AK70" s="38">
        <v>33.333210000000001</v>
      </c>
      <c r="AL70" s="38">
        <v>31470</v>
      </c>
      <c r="AM70" s="38"/>
      <c r="AN70" s="88">
        <v>18140100</v>
      </c>
      <c r="AO70" s="30"/>
      <c r="AP70" s="39">
        <v>18140100</v>
      </c>
      <c r="AQ70" s="88">
        <v>18140100</v>
      </c>
      <c r="AR70" s="38"/>
      <c r="AS70" s="38">
        <v>164656200</v>
      </c>
      <c r="AT70" s="38">
        <v>124656200</v>
      </c>
      <c r="AU70" s="38">
        <v>40000000</v>
      </c>
      <c r="AV70" s="38">
        <v>124656200</v>
      </c>
      <c r="AW70" s="38"/>
      <c r="AX70" s="39"/>
      <c r="AY70" s="38">
        <v>164656200</v>
      </c>
      <c r="AZ70" s="38">
        <v>124656200</v>
      </c>
      <c r="BA70" s="38"/>
      <c r="BB70" s="38">
        <v>40000000</v>
      </c>
      <c r="BC70" s="38">
        <v>24.293040000000001</v>
      </c>
      <c r="BD70" s="38"/>
      <c r="BE70" s="38"/>
      <c r="BF70" s="88">
        <v>124656200</v>
      </c>
      <c r="BG70" s="30"/>
      <c r="BH70" s="39">
        <v>124656200</v>
      </c>
      <c r="BI70" s="88">
        <v>124656200</v>
      </c>
      <c r="BJ70" s="38"/>
      <c r="BK70" s="38">
        <v>373253000</v>
      </c>
      <c r="BL70" s="38">
        <v>273242800</v>
      </c>
      <c r="BM70" s="38">
        <v>100010200</v>
      </c>
      <c r="BN70" s="38">
        <v>273242800</v>
      </c>
      <c r="BO70" s="38">
        <v>2518338.6</v>
      </c>
      <c r="BP70" s="39"/>
      <c r="BQ70" s="38">
        <v>373253000</v>
      </c>
      <c r="BR70" s="38">
        <v>273242800</v>
      </c>
      <c r="BS70" s="38"/>
      <c r="BT70" s="38">
        <v>100010200</v>
      </c>
      <c r="BU70" s="38">
        <v>26.79421</v>
      </c>
      <c r="BV70" s="38">
        <v>2518338.6</v>
      </c>
      <c r="BW70" s="38"/>
      <c r="BX70" s="88">
        <v>273242800</v>
      </c>
      <c r="BY70" s="30"/>
      <c r="BZ70" s="39">
        <v>273242800</v>
      </c>
      <c r="CA70" s="88">
        <v>273242800</v>
      </c>
      <c r="CB70" s="38"/>
      <c r="CC70" s="38">
        <v>579500</v>
      </c>
      <c r="CD70" s="38">
        <v>151100</v>
      </c>
      <c r="CE70" s="38">
        <v>428400</v>
      </c>
      <c r="CF70" s="38">
        <v>151100</v>
      </c>
      <c r="CG70" s="38"/>
      <c r="CH70" s="39"/>
      <c r="CI70" s="38">
        <v>261131.31</v>
      </c>
      <c r="CJ70" s="38">
        <v>151100</v>
      </c>
      <c r="CK70" s="38"/>
      <c r="CL70" s="38">
        <v>110031.31</v>
      </c>
      <c r="CM70" s="38">
        <v>42.136389999999999</v>
      </c>
      <c r="CN70" s="38"/>
      <c r="CO70" s="38"/>
      <c r="CP70" s="88">
        <v>151100</v>
      </c>
      <c r="CQ70" s="30"/>
      <c r="CR70" s="39">
        <v>151100</v>
      </c>
      <c r="CS70" s="88">
        <v>151100</v>
      </c>
      <c r="CT70" s="38"/>
      <c r="CU70" s="38">
        <v>484560000</v>
      </c>
      <c r="CV70" s="38">
        <v>351410000</v>
      </c>
      <c r="CW70" s="38">
        <v>133150000</v>
      </c>
      <c r="CX70" s="38">
        <v>339310969</v>
      </c>
      <c r="CY70" s="38">
        <v>1125854.5</v>
      </c>
      <c r="CZ70" s="39"/>
      <c r="DA70" s="38">
        <v>472454342</v>
      </c>
      <c r="DB70" s="38">
        <v>339304342</v>
      </c>
      <c r="DC70" s="38"/>
      <c r="DD70" s="38">
        <v>133150000</v>
      </c>
      <c r="DE70" s="38">
        <v>28.18262</v>
      </c>
      <c r="DF70" s="38">
        <v>1125854.5</v>
      </c>
      <c r="DG70" s="38">
        <v>6627</v>
      </c>
      <c r="DH70" s="88">
        <v>339304342</v>
      </c>
      <c r="DI70" s="30"/>
      <c r="DJ70" s="39">
        <v>351410000</v>
      </c>
      <c r="DK70" s="88">
        <v>351410000</v>
      </c>
      <c r="DL70" s="38"/>
      <c r="DM70" s="38">
        <v>106809600</v>
      </c>
      <c r="DN70" s="38">
        <v>82704100</v>
      </c>
      <c r="DO70" s="38">
        <v>24105500</v>
      </c>
      <c r="DP70" s="38">
        <v>82704100</v>
      </c>
      <c r="DQ70" s="38">
        <v>183430</v>
      </c>
      <c r="DR70" s="39"/>
      <c r="DS70" s="38">
        <v>106809600</v>
      </c>
      <c r="DT70" s="38">
        <v>82704100</v>
      </c>
      <c r="DU70" s="38"/>
      <c r="DV70" s="38">
        <v>24105500</v>
      </c>
      <c r="DW70" s="38">
        <v>22.568660000000001</v>
      </c>
      <c r="DX70" s="38">
        <v>183430</v>
      </c>
      <c r="DY70" s="38"/>
      <c r="DZ70" s="88">
        <v>82704100</v>
      </c>
      <c r="EA70" s="30"/>
      <c r="EB70" s="39">
        <v>82704100</v>
      </c>
      <c r="EC70" s="88">
        <v>82704100</v>
      </c>
      <c r="ED70" s="38"/>
      <c r="EE70" s="38">
        <v>2458905.4</v>
      </c>
      <c r="EF70" s="38">
        <v>1893100</v>
      </c>
      <c r="EG70" s="38">
        <v>565805.4</v>
      </c>
      <c r="EH70" s="38">
        <v>1893100</v>
      </c>
      <c r="EI70" s="38"/>
      <c r="EJ70" s="39"/>
      <c r="EK70" s="38">
        <v>2458905.4</v>
      </c>
      <c r="EL70" s="38">
        <v>1893100</v>
      </c>
      <c r="EM70" s="38"/>
      <c r="EN70" s="38">
        <v>565805.4</v>
      </c>
      <c r="EO70" s="38">
        <v>23.010459999999998</v>
      </c>
      <c r="EP70" s="38"/>
      <c r="EQ70" s="38"/>
      <c r="ER70" s="88">
        <v>1893100</v>
      </c>
      <c r="ES70" s="30"/>
      <c r="ET70" s="39">
        <v>1893100</v>
      </c>
      <c r="EU70" s="88">
        <v>1893100</v>
      </c>
      <c r="EV70" s="38"/>
      <c r="EW70" s="38">
        <v>32018400</v>
      </c>
      <c r="EX70" s="38">
        <v>13896200</v>
      </c>
      <c r="EY70" s="38">
        <v>18122200</v>
      </c>
      <c r="EZ70" s="38">
        <v>13896200</v>
      </c>
      <c r="FA70" s="38"/>
      <c r="FB70" s="39"/>
      <c r="FC70" s="38">
        <v>32018400</v>
      </c>
      <c r="FD70" s="38">
        <v>13896200</v>
      </c>
      <c r="FE70" s="38"/>
      <c r="FF70" s="38">
        <v>18122200</v>
      </c>
      <c r="FG70" s="38">
        <v>56.599330000000002</v>
      </c>
      <c r="FH70" s="38"/>
      <c r="FI70" s="38"/>
      <c r="FJ70" s="88">
        <v>13896200</v>
      </c>
      <c r="FK70" s="30"/>
      <c r="FL70" s="39">
        <v>13896200</v>
      </c>
      <c r="FM70" s="88">
        <v>13896200</v>
      </c>
      <c r="FN70" s="38"/>
      <c r="FO70" s="38"/>
      <c r="FP70" s="38"/>
      <c r="FQ70" s="38"/>
      <c r="FR70" s="38"/>
      <c r="FS70" s="38"/>
      <c r="FT70" s="39"/>
      <c r="FU70" s="38"/>
      <c r="FV70" s="38"/>
      <c r="FW70" s="38"/>
      <c r="FX70" s="38"/>
      <c r="FY70" s="38"/>
      <c r="FZ70" s="38"/>
      <c r="GA70" s="38"/>
      <c r="GB70" s="88"/>
      <c r="GC70" s="30"/>
      <c r="GD70" s="39"/>
      <c r="GE70" s="88"/>
      <c r="GF70" s="38"/>
      <c r="GG70" s="38"/>
      <c r="GH70" s="38"/>
      <c r="GI70" s="38"/>
      <c r="GJ70" s="38"/>
      <c r="GK70" s="38"/>
      <c r="GL70" s="39"/>
      <c r="GM70" s="38"/>
      <c r="GN70" s="38"/>
      <c r="GO70" s="38"/>
      <c r="GP70" s="38"/>
      <c r="GQ70" s="38"/>
      <c r="GR70" s="38"/>
      <c r="GS70" s="38"/>
      <c r="GT70" s="88"/>
      <c r="GU70" s="30"/>
      <c r="GV70" s="39"/>
      <c r="GW70" s="88"/>
      <c r="GX70" s="38"/>
      <c r="GY70" s="38">
        <v>9227700</v>
      </c>
      <c r="GZ70" s="38">
        <v>8766300</v>
      </c>
      <c r="HA70" s="38">
        <v>461400</v>
      </c>
      <c r="HB70" s="38">
        <v>8766300</v>
      </c>
      <c r="HC70" s="38"/>
      <c r="HD70" s="39"/>
      <c r="HE70" s="38">
        <v>9227681</v>
      </c>
      <c r="HF70" s="38">
        <v>8766300</v>
      </c>
      <c r="HG70" s="38"/>
      <c r="HH70" s="38">
        <v>461381</v>
      </c>
      <c r="HI70" s="38">
        <v>4.9999700000000002</v>
      </c>
      <c r="HJ70" s="38"/>
      <c r="HK70" s="38"/>
      <c r="HL70" s="88">
        <v>8766300</v>
      </c>
      <c r="HM70" s="30"/>
      <c r="HN70" s="39">
        <v>8766300</v>
      </c>
      <c r="HO70" s="88">
        <v>8766300</v>
      </c>
      <c r="HP70" s="38"/>
      <c r="HQ70" s="38"/>
      <c r="HR70" s="38"/>
      <c r="HS70" s="38"/>
      <c r="HT70" s="38"/>
      <c r="HU70" s="38"/>
      <c r="HV70" s="39"/>
      <c r="HW70" s="38"/>
      <c r="HX70" s="38"/>
      <c r="HY70" s="38"/>
      <c r="HZ70" s="38"/>
      <c r="IA70" s="38"/>
      <c r="IB70" s="38"/>
      <c r="IC70" s="38"/>
      <c r="ID70" s="88"/>
      <c r="IE70" s="30"/>
      <c r="IF70" s="39"/>
      <c r="IG70" s="88"/>
      <c r="IH70" s="38"/>
      <c r="II70" s="38">
        <v>496600</v>
      </c>
      <c r="IJ70" s="38">
        <v>471700</v>
      </c>
      <c r="IK70" s="38">
        <v>24900</v>
      </c>
      <c r="IL70" s="38">
        <v>471700</v>
      </c>
      <c r="IM70" s="38"/>
      <c r="IN70" s="39"/>
      <c r="IO70" s="38">
        <v>496600</v>
      </c>
      <c r="IP70" s="38">
        <v>471700</v>
      </c>
      <c r="IQ70" s="38"/>
      <c r="IR70" s="38">
        <v>24900</v>
      </c>
      <c r="IS70" s="38">
        <v>5.0141</v>
      </c>
      <c r="IT70" s="38"/>
      <c r="IU70" s="38"/>
      <c r="IV70" s="88">
        <v>471700</v>
      </c>
      <c r="IW70" s="30"/>
      <c r="IX70" s="39">
        <v>471700</v>
      </c>
      <c r="IY70" s="88">
        <v>471700</v>
      </c>
      <c r="IZ70" s="38"/>
      <c r="JA70" s="38">
        <v>35234500</v>
      </c>
      <c r="JB70" s="38">
        <v>33472700</v>
      </c>
      <c r="JC70" s="38">
        <v>1761800</v>
      </c>
      <c r="JD70" s="38">
        <v>33472700</v>
      </c>
      <c r="JE70" s="38"/>
      <c r="JF70" s="39"/>
      <c r="JG70" s="38">
        <v>35234420</v>
      </c>
      <c r="JH70" s="38">
        <v>33472700</v>
      </c>
      <c r="JI70" s="38"/>
      <c r="JJ70" s="38">
        <v>1761720</v>
      </c>
      <c r="JK70" s="38">
        <v>5</v>
      </c>
      <c r="JL70" s="38"/>
      <c r="JM70" s="38"/>
      <c r="JN70" s="88">
        <v>33472700</v>
      </c>
      <c r="JO70" s="30"/>
      <c r="JP70" s="39">
        <v>33472700</v>
      </c>
      <c r="JQ70" s="88">
        <v>33472700</v>
      </c>
      <c r="JR70" s="38"/>
      <c r="JS70" s="38">
        <v>141779700</v>
      </c>
      <c r="JT70" s="38">
        <v>134690700</v>
      </c>
      <c r="JU70" s="38">
        <v>7089000</v>
      </c>
      <c r="JV70" s="38">
        <v>134690700</v>
      </c>
      <c r="JW70" s="38">
        <v>10768</v>
      </c>
      <c r="JX70" s="39"/>
      <c r="JY70" s="38">
        <v>141779700</v>
      </c>
      <c r="JZ70" s="38">
        <v>134690700</v>
      </c>
      <c r="KA70" s="38"/>
      <c r="KB70" s="38">
        <v>7089000</v>
      </c>
      <c r="KC70" s="38">
        <v>5.0000099999999996</v>
      </c>
      <c r="KD70" s="38">
        <v>10768</v>
      </c>
      <c r="KE70" s="38"/>
      <c r="KF70" s="88">
        <v>134690700</v>
      </c>
      <c r="KG70" s="30"/>
      <c r="KH70" s="39">
        <v>134690700</v>
      </c>
      <c r="KI70" s="88">
        <v>134690700</v>
      </c>
      <c r="KJ70" s="38"/>
      <c r="KK70" s="38"/>
      <c r="KL70" s="38"/>
      <c r="KM70" s="38"/>
      <c r="KN70" s="38"/>
      <c r="KO70" s="38"/>
      <c r="KP70" s="39"/>
      <c r="KQ70" s="38"/>
      <c r="KR70" s="38"/>
      <c r="KS70" s="38"/>
      <c r="KT70" s="38"/>
      <c r="KU70" s="38"/>
      <c r="KV70" s="38"/>
      <c r="KW70" s="38"/>
      <c r="KX70" s="88"/>
      <c r="KY70" s="30"/>
      <c r="KZ70" s="39"/>
      <c r="LA70" s="88"/>
      <c r="LB70" s="38"/>
      <c r="LC70" s="38"/>
      <c r="LD70" s="38"/>
      <c r="LE70" s="38"/>
      <c r="LF70" s="38"/>
      <c r="LG70" s="38"/>
      <c r="LH70" s="39"/>
      <c r="LI70" s="38"/>
      <c r="LJ70" s="38"/>
      <c r="LK70" s="38"/>
      <c r="LL70" s="38"/>
      <c r="LM70" s="38"/>
      <c r="LN70" s="38"/>
      <c r="LO70" s="38"/>
      <c r="LP70" s="88"/>
      <c r="LQ70" s="30"/>
      <c r="LR70" s="39"/>
      <c r="LS70" s="88"/>
      <c r="LT70" s="38"/>
      <c r="LU70" s="38"/>
      <c r="LV70" s="38"/>
      <c r="LW70" s="38"/>
      <c r="LX70" s="38"/>
      <c r="LY70" s="38"/>
      <c r="LZ70" s="39"/>
      <c r="MA70" s="38"/>
      <c r="MB70" s="38"/>
      <c r="MC70" s="38"/>
      <c r="MD70" s="38"/>
      <c r="ME70" s="38"/>
      <c r="MF70" s="38"/>
      <c r="MG70" s="38"/>
      <c r="MH70" s="88"/>
      <c r="MI70" s="30"/>
      <c r="MJ70" s="39">
        <v>0</v>
      </c>
      <c r="MK70" s="88"/>
      <c r="ML70" s="38"/>
      <c r="MM70" s="38">
        <v>39454700</v>
      </c>
      <c r="MN70" s="38">
        <v>9972100</v>
      </c>
      <c r="MO70" s="38">
        <v>29482600</v>
      </c>
      <c r="MP70" s="38">
        <v>9972100</v>
      </c>
      <c r="MQ70" s="38"/>
      <c r="MR70" s="39"/>
      <c r="MS70" s="38">
        <v>39454700</v>
      </c>
      <c r="MT70" s="38">
        <v>9972100</v>
      </c>
      <c r="MU70" s="38"/>
      <c r="MV70" s="38">
        <v>29482600</v>
      </c>
      <c r="MW70" s="38">
        <v>74.725189999999998</v>
      </c>
      <c r="MX70" s="38"/>
      <c r="MY70" s="38"/>
      <c r="MZ70" s="88">
        <v>9972100</v>
      </c>
      <c r="NA70" s="30"/>
      <c r="NB70" s="39">
        <v>9972100</v>
      </c>
      <c r="NC70" s="88">
        <v>9972100</v>
      </c>
      <c r="ND70" s="38"/>
      <c r="NE70" s="38"/>
      <c r="NF70" s="38"/>
      <c r="NG70" s="38"/>
      <c r="NH70" s="38"/>
      <c r="NI70" s="38"/>
      <c r="NJ70" s="39"/>
      <c r="NK70" s="38"/>
      <c r="NL70" s="38"/>
      <c r="NM70" s="38"/>
      <c r="NN70" s="38"/>
      <c r="NO70" s="38"/>
      <c r="NP70" s="38"/>
      <c r="NQ70" s="38"/>
      <c r="NR70" s="88"/>
      <c r="NS70" s="30"/>
      <c r="NT70" s="39"/>
      <c r="NU70" s="88"/>
      <c r="NV70" s="38"/>
      <c r="NW70" s="38">
        <v>249600</v>
      </c>
      <c r="NX70" s="38">
        <v>237100</v>
      </c>
      <c r="NY70" s="38">
        <v>12500</v>
      </c>
      <c r="NZ70" s="38">
        <v>200090</v>
      </c>
      <c r="OA70" s="38"/>
      <c r="OB70" s="39"/>
      <c r="OC70" s="38">
        <v>210621</v>
      </c>
      <c r="OD70" s="38">
        <v>200090</v>
      </c>
      <c r="OE70" s="38"/>
      <c r="OF70" s="38">
        <v>10531</v>
      </c>
      <c r="OG70" s="38">
        <v>4.9999799999999999</v>
      </c>
      <c r="OH70" s="38"/>
      <c r="OI70" s="38"/>
      <c r="OJ70" s="88">
        <v>200090</v>
      </c>
      <c r="OK70" s="30"/>
      <c r="OL70" s="39">
        <v>237100</v>
      </c>
      <c r="OM70" s="88">
        <v>237100</v>
      </c>
      <c r="ON70" s="38"/>
      <c r="OO70" s="38">
        <v>3807500</v>
      </c>
      <c r="OP70" s="38">
        <v>3539700</v>
      </c>
      <c r="OQ70" s="38">
        <v>267800</v>
      </c>
      <c r="OR70" s="38">
        <v>3539700</v>
      </c>
      <c r="OS70" s="38"/>
      <c r="OT70" s="39"/>
      <c r="OU70" s="38">
        <v>3764000</v>
      </c>
      <c r="OV70" s="38">
        <v>3539700</v>
      </c>
      <c r="OW70" s="38"/>
      <c r="OX70" s="38">
        <v>224300</v>
      </c>
      <c r="OY70" s="38">
        <v>5.9590899999999998</v>
      </c>
      <c r="OZ70" s="38"/>
      <c r="PA70" s="38"/>
      <c r="PB70" s="88">
        <v>3539700</v>
      </c>
      <c r="PC70" s="30"/>
      <c r="PD70" s="39">
        <v>3539700</v>
      </c>
      <c r="PE70" s="88">
        <v>3539700</v>
      </c>
      <c r="PF70" s="38"/>
      <c r="PG70" s="38"/>
      <c r="PH70" s="38"/>
      <c r="PI70" s="38"/>
      <c r="PJ70" s="38"/>
      <c r="PK70" s="38"/>
      <c r="PL70" s="39"/>
      <c r="PM70" s="38"/>
      <c r="PN70" s="38"/>
      <c r="PO70" s="38"/>
      <c r="PP70" s="38"/>
      <c r="PQ70" s="38"/>
      <c r="PR70" s="38"/>
      <c r="PS70" s="38"/>
      <c r="PT70" s="88"/>
      <c r="PU70" s="30"/>
      <c r="PV70" s="39"/>
      <c r="PW70" s="88"/>
      <c r="PX70" s="38"/>
      <c r="PY70" s="38"/>
      <c r="PZ70" s="38"/>
      <c r="QA70" s="38"/>
      <c r="QB70" s="38"/>
      <c r="QC70" s="38"/>
      <c r="QD70" s="39"/>
      <c r="QE70" s="38"/>
      <c r="QF70" s="38"/>
      <c r="QG70" s="38"/>
      <c r="QH70" s="38"/>
      <c r="QI70" s="38"/>
      <c r="QJ70" s="38"/>
      <c r="QK70" s="38"/>
      <c r="QL70" s="88"/>
      <c r="QM70" s="30"/>
      <c r="QN70" s="39"/>
      <c r="QO70" s="88"/>
      <c r="QP70" s="38"/>
      <c r="QQ70" s="38">
        <v>136657200</v>
      </c>
      <c r="QR70" s="38">
        <v>129824300</v>
      </c>
      <c r="QS70" s="38">
        <v>6832900</v>
      </c>
      <c r="QT70" s="38">
        <v>129824300</v>
      </c>
      <c r="QU70" s="38">
        <v>124902.18</v>
      </c>
      <c r="QV70" s="39"/>
      <c r="QW70" s="38">
        <v>136657200</v>
      </c>
      <c r="QX70" s="38">
        <v>129824300</v>
      </c>
      <c r="QY70" s="38"/>
      <c r="QZ70" s="38">
        <v>6832900</v>
      </c>
      <c r="RA70" s="38">
        <v>5.0000299999999998</v>
      </c>
      <c r="RB70" s="38">
        <v>124902.18</v>
      </c>
      <c r="RC70" s="38"/>
      <c r="RD70" s="88">
        <v>129824300</v>
      </c>
      <c r="RE70" s="30"/>
      <c r="RF70" s="39">
        <v>129824300</v>
      </c>
      <c r="RG70" s="88">
        <v>129824300</v>
      </c>
      <c r="RH70" s="38"/>
      <c r="RI70" s="38">
        <v>5263200</v>
      </c>
      <c r="RJ70" s="38">
        <v>5000000</v>
      </c>
      <c r="RK70" s="38">
        <v>263200</v>
      </c>
      <c r="RL70" s="38">
        <v>507155.55</v>
      </c>
      <c r="RM70" s="38"/>
      <c r="RN70" s="39"/>
      <c r="RO70" s="38">
        <v>533847.93999999994</v>
      </c>
      <c r="RP70" s="38">
        <v>507155.55</v>
      </c>
      <c r="RQ70" s="38"/>
      <c r="RR70" s="38">
        <v>26692.39</v>
      </c>
      <c r="RS70" s="38">
        <v>5</v>
      </c>
      <c r="RT70" s="38"/>
      <c r="RU70" s="38"/>
      <c r="RV70" s="88">
        <v>507155.55</v>
      </c>
      <c r="RW70" s="30"/>
      <c r="RX70" s="39">
        <v>5000000</v>
      </c>
      <c r="RY70" s="88">
        <v>5000000</v>
      </c>
      <c r="RZ70" s="38"/>
      <c r="SA70" s="38">
        <v>2105300</v>
      </c>
      <c r="SB70" s="38">
        <v>2000000</v>
      </c>
      <c r="SC70" s="38">
        <v>105300</v>
      </c>
      <c r="SD70" s="38">
        <v>765077.29</v>
      </c>
      <c r="SE70" s="38"/>
      <c r="SF70" s="39"/>
      <c r="SG70" s="38">
        <v>805344.51</v>
      </c>
      <c r="SH70" s="38">
        <v>765077.29</v>
      </c>
      <c r="SI70" s="38"/>
      <c r="SJ70" s="38">
        <v>40267.22</v>
      </c>
      <c r="SK70" s="38">
        <v>5</v>
      </c>
      <c r="SL70" s="38"/>
      <c r="SM70" s="38"/>
      <c r="SN70" s="88">
        <v>765077.29</v>
      </c>
      <c r="SO70" s="30"/>
      <c r="SP70" s="39">
        <v>2000000</v>
      </c>
      <c r="SQ70" s="88">
        <v>2000000</v>
      </c>
      <c r="SR70" s="38"/>
      <c r="SS70" s="38"/>
      <c r="ST70" s="38"/>
      <c r="SU70" s="38"/>
      <c r="SV70" s="38"/>
      <c r="SW70" s="38"/>
      <c r="SX70" s="39"/>
      <c r="SY70" s="38"/>
      <c r="SZ70" s="38"/>
      <c r="TA70" s="38"/>
      <c r="TB70" s="38"/>
      <c r="TC70" s="38"/>
      <c r="TD70" s="38"/>
      <c r="TE70" s="38"/>
      <c r="TF70" s="88"/>
      <c r="TG70" s="30"/>
      <c r="TH70" s="39"/>
      <c r="TI70" s="88"/>
      <c r="TJ70" s="38"/>
      <c r="TK70" s="38"/>
      <c r="TL70" s="38"/>
      <c r="TM70" s="38"/>
      <c r="TN70" s="38"/>
      <c r="TO70" s="38"/>
      <c r="TP70" s="39"/>
      <c r="TQ70" s="38"/>
      <c r="TR70" s="38"/>
      <c r="TS70" s="38"/>
      <c r="TT70" s="38"/>
      <c r="TU70" s="38"/>
      <c r="TV70" s="38"/>
      <c r="TW70" s="38"/>
      <c r="TX70" s="88"/>
      <c r="TY70" s="30"/>
      <c r="TZ70" s="39"/>
      <c r="UA70" s="88"/>
      <c r="UB70" s="38"/>
      <c r="UC70" s="38"/>
      <c r="UD70" s="38"/>
      <c r="UE70" s="38"/>
      <c r="UF70" s="38"/>
      <c r="UG70" s="38"/>
      <c r="UH70" s="39"/>
      <c r="UI70" s="38"/>
      <c r="UJ70" s="38"/>
      <c r="UK70" s="38"/>
      <c r="UL70" s="38"/>
      <c r="UM70" s="38"/>
      <c r="UN70" s="38"/>
      <c r="UO70" s="38"/>
      <c r="UP70" s="88"/>
      <c r="UQ70" s="30"/>
      <c r="UR70" s="39"/>
      <c r="US70" s="88"/>
      <c r="UT70" s="38"/>
      <c r="UU70" s="38">
        <v>24060526.32</v>
      </c>
      <c r="UV70" s="38">
        <v>22857500</v>
      </c>
      <c r="UW70" s="38">
        <v>1203026.32</v>
      </c>
      <c r="UX70" s="38">
        <v>22857414.100000001</v>
      </c>
      <c r="UY70" s="38"/>
      <c r="UZ70" s="39"/>
      <c r="VA70" s="38">
        <v>24060435.890000001</v>
      </c>
      <c r="VB70" s="38">
        <v>22857414.100000001</v>
      </c>
      <c r="VC70" s="38"/>
      <c r="VD70" s="38">
        <v>1203021.79</v>
      </c>
      <c r="VE70" s="38">
        <v>5</v>
      </c>
      <c r="VF70" s="38"/>
      <c r="VG70" s="38"/>
      <c r="VH70" s="88">
        <v>22857414.100000001</v>
      </c>
      <c r="VI70" s="30"/>
      <c r="VJ70" s="39">
        <v>22857500</v>
      </c>
      <c r="VK70" s="88">
        <v>22857500</v>
      </c>
      <c r="VL70" s="38"/>
      <c r="VM70" s="38"/>
      <c r="VN70" s="38"/>
      <c r="VO70" s="38"/>
      <c r="VP70" s="38"/>
      <c r="VQ70" s="38"/>
      <c r="VR70" s="39"/>
      <c r="VS70" s="38"/>
      <c r="VT70" s="38"/>
      <c r="VU70" s="38"/>
      <c r="VV70" s="38"/>
      <c r="VW70" s="38"/>
      <c r="VX70" s="38"/>
      <c r="VY70" s="38"/>
      <c r="VZ70" s="88"/>
      <c r="WA70" s="30"/>
      <c r="WB70" s="39"/>
      <c r="WC70" s="88"/>
      <c r="WD70" s="38"/>
      <c r="WE70" s="38">
        <v>4031800</v>
      </c>
      <c r="WF70" s="38">
        <v>3830200</v>
      </c>
      <c r="WG70" s="38">
        <v>201600</v>
      </c>
      <c r="WH70" s="38">
        <v>3830200</v>
      </c>
      <c r="WI70" s="38"/>
      <c r="WJ70" s="39"/>
      <c r="WK70" s="38">
        <v>4031789</v>
      </c>
      <c r="WL70" s="38">
        <v>3830200</v>
      </c>
      <c r="WM70" s="38"/>
      <c r="WN70" s="38">
        <v>201589</v>
      </c>
      <c r="WO70" s="38">
        <v>4.9999900000000004</v>
      </c>
      <c r="WP70" s="38"/>
      <c r="WQ70" s="38"/>
      <c r="WR70" s="88">
        <v>3830200</v>
      </c>
      <c r="WS70" s="30"/>
      <c r="WT70" s="39">
        <v>3830200</v>
      </c>
      <c r="WU70" s="88">
        <v>3830200</v>
      </c>
      <c r="WV70" s="38"/>
      <c r="WW70" s="38">
        <v>29305500</v>
      </c>
      <c r="WX70" s="38">
        <v>27840200</v>
      </c>
      <c r="WY70" s="38">
        <v>1465300</v>
      </c>
      <c r="WZ70" s="38">
        <v>27840197</v>
      </c>
      <c r="XA70" s="38"/>
      <c r="XB70" s="39"/>
      <c r="XC70" s="38">
        <v>29305471</v>
      </c>
      <c r="XD70" s="38">
        <v>27840197</v>
      </c>
      <c r="XE70" s="38"/>
      <c r="XF70" s="38">
        <v>1465274</v>
      </c>
      <c r="XG70" s="38">
        <v>5</v>
      </c>
      <c r="XH70" s="38"/>
      <c r="XI70" s="38"/>
      <c r="XJ70" s="88">
        <v>27840197</v>
      </c>
      <c r="XK70" s="30"/>
      <c r="XL70" s="39">
        <v>27840200</v>
      </c>
      <c r="XM70" s="88">
        <v>27840200</v>
      </c>
      <c r="XN70" s="38"/>
      <c r="XO70" s="38"/>
      <c r="XP70" s="38"/>
      <c r="XQ70" s="38"/>
      <c r="XR70" s="38"/>
      <c r="XS70" s="38"/>
      <c r="XT70" s="39"/>
      <c r="XU70" s="38"/>
      <c r="XV70" s="38"/>
      <c r="XW70" s="38"/>
      <c r="XX70" s="38"/>
      <c r="XY70" s="38"/>
      <c r="XZ70" s="38"/>
      <c r="YA70" s="38"/>
      <c r="YB70" s="88"/>
      <c r="YC70" s="30"/>
      <c r="YD70" s="39"/>
      <c r="YE70" s="88"/>
      <c r="YF70" s="38"/>
      <c r="YG70" s="38"/>
      <c r="YH70" s="38"/>
      <c r="YI70" s="38"/>
      <c r="YJ70" s="38"/>
      <c r="YK70" s="38"/>
      <c r="YL70" s="39"/>
      <c r="YM70" s="38"/>
      <c r="YN70" s="38"/>
      <c r="YO70" s="38"/>
      <c r="YP70" s="38"/>
      <c r="YQ70" s="38"/>
      <c r="YR70" s="38"/>
      <c r="YS70" s="38"/>
      <c r="YT70" s="88"/>
      <c r="YU70" s="30"/>
      <c r="YV70" s="39"/>
      <c r="YW70" s="88"/>
      <c r="YX70" s="38"/>
      <c r="YY70" s="38">
        <v>42501000</v>
      </c>
      <c r="YZ70" s="38">
        <v>38251000</v>
      </c>
      <c r="ZA70" s="38">
        <v>4250000</v>
      </c>
      <c r="ZB70" s="38">
        <v>5168758</v>
      </c>
      <c r="ZC70" s="38"/>
      <c r="ZD70" s="39"/>
      <c r="ZE70" s="38">
        <v>5743066</v>
      </c>
      <c r="ZF70" s="38">
        <v>5168758</v>
      </c>
      <c r="ZG70" s="38"/>
      <c r="ZH70" s="38">
        <v>574308</v>
      </c>
      <c r="ZI70" s="38">
        <v>10.000019999999999</v>
      </c>
      <c r="ZJ70" s="38"/>
      <c r="ZK70" s="38"/>
      <c r="ZL70" s="88">
        <v>5168758</v>
      </c>
      <c r="ZM70" s="30"/>
      <c r="ZN70" s="39">
        <v>38251000</v>
      </c>
      <c r="ZO70" s="88">
        <v>38251000</v>
      </c>
      <c r="ZP70" s="38"/>
      <c r="ZQ70" s="38">
        <v>113785900</v>
      </c>
      <c r="ZR70" s="38">
        <v>76071500</v>
      </c>
      <c r="ZS70" s="38">
        <v>37714400</v>
      </c>
      <c r="ZT70" s="38">
        <v>76071500</v>
      </c>
      <c r="ZU70" s="38">
        <v>416690</v>
      </c>
      <c r="ZV70" s="39"/>
      <c r="ZW70" s="38">
        <v>113785900</v>
      </c>
      <c r="ZX70" s="38">
        <v>76071500</v>
      </c>
      <c r="ZY70" s="38"/>
      <c r="ZZ70" s="38">
        <v>37714400</v>
      </c>
      <c r="AAA70" s="38">
        <v>33.145060000000001</v>
      </c>
      <c r="AAB70" s="38">
        <v>416690</v>
      </c>
      <c r="AAC70" s="38"/>
      <c r="AAD70" s="88">
        <v>76071500</v>
      </c>
      <c r="AAE70" s="30"/>
      <c r="AAF70" s="39">
        <v>76071500</v>
      </c>
      <c r="AAG70" s="88">
        <v>76071500</v>
      </c>
      <c r="AAH70" s="38"/>
      <c r="AAI70" s="38"/>
      <c r="AAJ70" s="38"/>
      <c r="AAK70" s="38"/>
      <c r="AAL70" s="38"/>
      <c r="AAM70" s="38"/>
      <c r="AAN70" s="39"/>
      <c r="AAO70" s="38"/>
      <c r="AAP70" s="38"/>
      <c r="AAQ70" s="38"/>
      <c r="AAR70" s="38"/>
      <c r="AAS70" s="38"/>
      <c r="AAT70" s="38"/>
      <c r="AAU70" s="38"/>
      <c r="AAV70" s="88"/>
      <c r="AAW70" s="30"/>
      <c r="AAX70" s="39"/>
      <c r="AAY70" s="88"/>
      <c r="AAZ70" s="38"/>
      <c r="ABA70" s="38"/>
      <c r="ABB70" s="38"/>
      <c r="ABC70" s="38"/>
      <c r="ABD70" s="38"/>
      <c r="ABE70" s="38"/>
      <c r="ABF70" s="39"/>
      <c r="ABG70" s="38"/>
      <c r="ABH70" s="38"/>
      <c r="ABI70" s="38"/>
      <c r="ABJ70" s="38"/>
      <c r="ABK70" s="38"/>
      <c r="ABL70" s="38"/>
      <c r="ABM70" s="38"/>
      <c r="ABN70" s="88"/>
      <c r="ABO70" s="30"/>
      <c r="ABP70" s="39"/>
      <c r="ABQ70" s="88"/>
      <c r="ABR70" s="38"/>
      <c r="ABS70" s="38"/>
      <c r="ABT70" s="38"/>
      <c r="ABU70" s="38"/>
      <c r="ABV70" s="38"/>
      <c r="ABW70" s="38"/>
      <c r="ABX70" s="39"/>
      <c r="ABY70" s="38"/>
      <c r="ABZ70" s="38"/>
      <c r="ACA70" s="38"/>
      <c r="ACB70" s="38"/>
      <c r="ACC70" s="38"/>
      <c r="ACD70" s="38"/>
      <c r="ACE70" s="38"/>
      <c r="ACF70" s="88"/>
      <c r="ACG70" s="30"/>
      <c r="ACH70" s="39"/>
      <c r="ACI70" s="88"/>
      <c r="ACJ70" s="38"/>
      <c r="ACK70" s="38">
        <v>111865600</v>
      </c>
      <c r="ACL70" s="38">
        <v>12040000</v>
      </c>
      <c r="ACM70" s="38">
        <v>99825600</v>
      </c>
      <c r="ACN70" s="38">
        <v>12040000</v>
      </c>
      <c r="ACO70" s="38"/>
      <c r="ACP70" s="39"/>
      <c r="ACQ70" s="38">
        <v>97593941.700000003</v>
      </c>
      <c r="ACR70" s="38">
        <v>12040000</v>
      </c>
      <c r="ACS70" s="38"/>
      <c r="ACT70" s="38">
        <v>85553941.700000003</v>
      </c>
      <c r="ACU70" s="38">
        <v>87.663169999999994</v>
      </c>
      <c r="ACV70" s="38"/>
      <c r="ACW70" s="38"/>
      <c r="ACX70" s="88">
        <v>12040000</v>
      </c>
      <c r="ACY70" s="30"/>
      <c r="ACZ70" s="39">
        <v>12040000</v>
      </c>
      <c r="ADA70" s="88">
        <v>12040000</v>
      </c>
      <c r="ADB70" s="38"/>
      <c r="ADC70" s="38"/>
      <c r="ADD70" s="38"/>
      <c r="ADE70" s="38"/>
      <c r="ADF70" s="38"/>
      <c r="ADG70" s="38"/>
      <c r="ADH70" s="39"/>
      <c r="ADI70" s="38"/>
      <c r="ADJ70" s="38"/>
      <c r="ADK70" s="38"/>
      <c r="ADL70" s="38"/>
      <c r="ADM70" s="38"/>
      <c r="ADN70" s="38"/>
      <c r="ADO70" s="38"/>
      <c r="ADP70" s="88"/>
      <c r="ADQ70" s="30"/>
      <c r="ADR70" s="39"/>
      <c r="ADS70" s="88"/>
      <c r="ADT70" s="38"/>
      <c r="ADU70" s="38">
        <v>53040000</v>
      </c>
      <c r="ADV70" s="38">
        <v>3040000</v>
      </c>
      <c r="ADW70" s="38">
        <v>50000000</v>
      </c>
      <c r="ADX70" s="38">
        <v>3040000</v>
      </c>
      <c r="ADY70" s="38"/>
      <c r="ADZ70" s="39"/>
      <c r="AEA70" s="38">
        <v>53040000</v>
      </c>
      <c r="AEB70" s="38">
        <v>3040000</v>
      </c>
      <c r="AEC70" s="38"/>
      <c r="AED70" s="38">
        <v>50000000</v>
      </c>
      <c r="AEE70" s="38">
        <v>94.268479999999997</v>
      </c>
      <c r="AEF70" s="38"/>
      <c r="AEG70" s="38"/>
      <c r="AEH70" s="88">
        <v>3040000</v>
      </c>
      <c r="AEI70" s="30"/>
      <c r="AEJ70" s="39">
        <v>3040000</v>
      </c>
      <c r="AEK70" s="88">
        <v>3040000</v>
      </c>
      <c r="AEL70" s="38"/>
      <c r="AEM70" s="38"/>
      <c r="AEN70" s="38"/>
      <c r="AEO70" s="38"/>
      <c r="AEP70" s="38"/>
      <c r="AEQ70" s="38"/>
      <c r="AER70" s="39"/>
      <c r="AES70" s="38"/>
      <c r="AET70" s="38"/>
      <c r="AEU70" s="38"/>
      <c r="AEV70" s="38"/>
      <c r="AEW70" s="38"/>
      <c r="AEX70" s="38"/>
      <c r="AEY70" s="38"/>
      <c r="AEZ70" s="88"/>
      <c r="AFA70" s="30"/>
      <c r="AFB70" s="39"/>
      <c r="AFC70" s="88"/>
      <c r="AFD70" s="38"/>
      <c r="AFE70" s="38"/>
      <c r="AFF70" s="38"/>
      <c r="AFG70" s="38"/>
      <c r="AFH70" s="38"/>
      <c r="AFI70" s="38"/>
      <c r="AFJ70" s="39"/>
      <c r="AFK70" s="38"/>
      <c r="AFL70" s="38"/>
      <c r="AFM70" s="38"/>
      <c r="AFN70" s="38"/>
      <c r="AFO70" s="38"/>
      <c r="AFP70" s="38"/>
      <c r="AFQ70" s="38"/>
      <c r="AFR70" s="88"/>
      <c r="AFS70" s="30"/>
      <c r="AFT70" s="39"/>
      <c r="AFU70" s="88"/>
      <c r="AFV70" s="38"/>
      <c r="AFW70" s="38"/>
      <c r="AFX70" s="38"/>
      <c r="AFY70" s="38"/>
      <c r="AFZ70" s="38"/>
      <c r="AGA70" s="38"/>
      <c r="AGB70" s="39"/>
      <c r="AGC70" s="38"/>
      <c r="AGD70" s="38"/>
      <c r="AGE70" s="38"/>
      <c r="AGF70" s="38"/>
      <c r="AGG70" s="38"/>
      <c r="AGH70" s="38"/>
      <c r="AGI70" s="38"/>
      <c r="AGJ70" s="88"/>
      <c r="AGK70" s="30"/>
      <c r="AGL70" s="39"/>
      <c r="AGM70" s="88"/>
      <c r="AGN70" s="38">
        <v>10420000</v>
      </c>
      <c r="AGO70" s="38">
        <v>31019000</v>
      </c>
      <c r="AGP70" s="38">
        <v>18419000</v>
      </c>
      <c r="AGQ70" s="38">
        <v>12600000</v>
      </c>
      <c r="AGR70" s="38">
        <v>18419000</v>
      </c>
      <c r="AGS70" s="38"/>
      <c r="AGT70" s="39"/>
      <c r="AGU70" s="38">
        <v>37373000</v>
      </c>
      <c r="AGV70" s="38">
        <v>28839000</v>
      </c>
      <c r="AGW70" s="38">
        <v>10420000</v>
      </c>
      <c r="AGX70" s="38">
        <v>8534000</v>
      </c>
      <c r="AGY70" s="38">
        <v>22.834669999999999</v>
      </c>
      <c r="AGZ70" s="38"/>
      <c r="AHA70" s="38"/>
      <c r="AHB70" s="88">
        <v>18419000</v>
      </c>
      <c r="AHC70" s="30"/>
      <c r="AHD70" s="39">
        <v>18419000</v>
      </c>
      <c r="AHE70" s="88">
        <v>18419000</v>
      </c>
      <c r="AHF70" s="38"/>
      <c r="AHG70" s="38"/>
      <c r="AHH70" s="38"/>
      <c r="AHI70" s="38"/>
      <c r="AHJ70" s="38"/>
      <c r="AHK70" s="38"/>
      <c r="AHL70" s="39"/>
      <c r="AHM70" s="38"/>
      <c r="AHN70" s="38"/>
      <c r="AHO70" s="38"/>
      <c r="AHP70" s="38"/>
      <c r="AHQ70" s="38"/>
      <c r="AHR70" s="38"/>
      <c r="AHS70" s="38"/>
      <c r="AHT70" s="88"/>
      <c r="AHU70" s="30"/>
      <c r="AHV70" s="39"/>
      <c r="AHW70" s="88"/>
      <c r="AHX70" s="38"/>
      <c r="AHY70" s="38">
        <v>1683700</v>
      </c>
      <c r="AHZ70" s="38">
        <v>683700</v>
      </c>
      <c r="AIA70" s="38">
        <v>1000000</v>
      </c>
      <c r="AIB70" s="38">
        <v>683700</v>
      </c>
      <c r="AIC70" s="38"/>
      <c r="AID70" s="39"/>
      <c r="AIE70" s="38">
        <v>1683700</v>
      </c>
      <c r="AIF70" s="38">
        <v>683700</v>
      </c>
      <c r="AIG70" s="38"/>
      <c r="AIH70" s="38">
        <v>1000000</v>
      </c>
      <c r="AII70" s="38">
        <v>59.393000000000001</v>
      </c>
      <c r="AIJ70" s="38"/>
      <c r="AIK70" s="38"/>
      <c r="AIL70" s="88">
        <v>683700</v>
      </c>
      <c r="AIM70" s="30"/>
      <c r="AIN70" s="39">
        <v>683700</v>
      </c>
      <c r="AIO70" s="88">
        <v>683700</v>
      </c>
      <c r="AIP70" s="38"/>
      <c r="AIQ70" s="38"/>
      <c r="AIR70" s="38"/>
      <c r="AIS70" s="38"/>
      <c r="AIT70" s="38"/>
      <c r="AIU70" s="38"/>
      <c r="AIV70" s="39"/>
      <c r="AIW70" s="38"/>
      <c r="AIX70" s="38"/>
      <c r="AIY70" s="38"/>
      <c r="AIZ70" s="38"/>
      <c r="AJA70" s="38"/>
      <c r="AJB70" s="38"/>
      <c r="AJC70" s="38"/>
      <c r="AJD70" s="88"/>
      <c r="AJE70" s="30"/>
      <c r="AJF70" s="39"/>
      <c r="AJG70" s="88"/>
      <c r="AJH70" s="38"/>
      <c r="AJI70" s="38">
        <v>35563100</v>
      </c>
      <c r="AJJ70" s="38">
        <v>33763000</v>
      </c>
      <c r="AJK70" s="38">
        <v>1800100</v>
      </c>
      <c r="AJL70" s="38">
        <v>33763000</v>
      </c>
      <c r="AJM70" s="38"/>
      <c r="AJN70" s="39"/>
      <c r="AJO70" s="38">
        <v>35563100</v>
      </c>
      <c r="AJP70" s="38">
        <v>33763000</v>
      </c>
      <c r="AJQ70" s="38"/>
      <c r="AJR70" s="38">
        <v>1800100</v>
      </c>
      <c r="AJS70" s="38">
        <v>5.0617099999999997</v>
      </c>
      <c r="AJT70" s="38"/>
      <c r="AJU70" s="38"/>
      <c r="AJV70" s="88">
        <v>33763000</v>
      </c>
      <c r="AJW70" s="30"/>
      <c r="AJX70" s="39">
        <v>33763000</v>
      </c>
      <c r="AJY70" s="88">
        <v>33763000</v>
      </c>
      <c r="AJZ70" s="38"/>
      <c r="AKA70" s="38">
        <v>32194600</v>
      </c>
      <c r="AKB70" s="38">
        <v>30351000</v>
      </c>
      <c r="AKC70" s="38">
        <v>1843600</v>
      </c>
      <c r="AKD70" s="38">
        <v>30351000</v>
      </c>
      <c r="AKE70" s="38">
        <v>298242.05</v>
      </c>
      <c r="AKF70" s="39"/>
      <c r="AKG70" s="38">
        <v>32194600</v>
      </c>
      <c r="AKH70" s="38">
        <v>30351000</v>
      </c>
      <c r="AKI70" s="38"/>
      <c r="AKJ70" s="38">
        <v>1843600</v>
      </c>
      <c r="AKK70" s="38">
        <v>5.7264299999999997</v>
      </c>
      <c r="AKL70" s="38">
        <v>298242.05</v>
      </c>
      <c r="AKM70" s="38"/>
      <c r="AKN70" s="88">
        <v>30351000</v>
      </c>
      <c r="AKO70" s="30"/>
      <c r="AKP70" s="39">
        <v>30351000</v>
      </c>
      <c r="AKQ70" s="88">
        <v>30351000</v>
      </c>
      <c r="AKR70" s="38"/>
      <c r="AKS70" s="38">
        <v>11731000</v>
      </c>
      <c r="AKT70" s="38">
        <v>10731000</v>
      </c>
      <c r="AKU70" s="38">
        <v>1000000</v>
      </c>
      <c r="AKV70" s="38">
        <v>10731000</v>
      </c>
      <c r="AKW70" s="38"/>
      <c r="AKX70" s="39"/>
      <c r="AKY70" s="38">
        <v>11731000</v>
      </c>
      <c r="AKZ70" s="38">
        <v>10731000</v>
      </c>
      <c r="ALA70" s="38"/>
      <c r="ALB70" s="38">
        <v>1000000</v>
      </c>
      <c r="ALC70" s="38">
        <v>8.5244199999999992</v>
      </c>
      <c r="ALD70" s="38"/>
      <c r="ALE70" s="38"/>
      <c r="ALF70" s="88">
        <v>10731000</v>
      </c>
      <c r="ALG70" s="30"/>
      <c r="ALH70" s="39">
        <v>10731000</v>
      </c>
      <c r="ALI70" s="88">
        <v>10731000</v>
      </c>
      <c r="ALJ70" s="38"/>
      <c r="ALK70" s="38"/>
      <c r="ALL70" s="38"/>
      <c r="ALM70" s="38"/>
      <c r="ALN70" s="38"/>
      <c r="ALO70" s="38">
        <v>97402.5</v>
      </c>
      <c r="ALP70" s="39"/>
      <c r="ALQ70" s="38"/>
      <c r="ALR70" s="38"/>
      <c r="ALS70" s="38"/>
      <c r="ALT70" s="38"/>
      <c r="ALU70" s="38"/>
      <c r="ALV70" s="38">
        <v>97402.5</v>
      </c>
      <c r="ALW70" s="38"/>
      <c r="ALX70" s="88"/>
      <c r="ALY70" s="30"/>
      <c r="ALZ70" s="39"/>
      <c r="AMA70" s="88"/>
      <c r="AMB70" s="38"/>
      <c r="AMC70" s="38">
        <v>7065400</v>
      </c>
      <c r="AMD70" s="38">
        <v>6675000</v>
      </c>
      <c r="AME70" s="38">
        <v>390400</v>
      </c>
      <c r="AMF70" s="38">
        <v>6675000</v>
      </c>
      <c r="AMG70" s="38"/>
      <c r="AMH70" s="39"/>
      <c r="AMI70" s="38">
        <v>7047308</v>
      </c>
      <c r="AMJ70" s="38">
        <v>6675000</v>
      </c>
      <c r="AMK70" s="38"/>
      <c r="AML70" s="38">
        <v>372308</v>
      </c>
      <c r="AMM70" s="38">
        <v>5.2829800000000002</v>
      </c>
      <c r="AMN70" s="38"/>
      <c r="AMO70" s="38"/>
      <c r="AMP70" s="88">
        <v>6675000</v>
      </c>
      <c r="AMQ70" s="30"/>
      <c r="AMR70" s="39">
        <v>6675000</v>
      </c>
      <c r="AMS70" s="88">
        <v>6675000</v>
      </c>
      <c r="AMT70" s="38"/>
      <c r="AMU70" s="38"/>
      <c r="AMV70" s="38"/>
      <c r="AMW70" s="38"/>
      <c r="AMX70" s="38"/>
      <c r="AMY70" s="38"/>
      <c r="AMZ70" s="39"/>
      <c r="ANA70" s="38"/>
      <c r="ANB70" s="38"/>
      <c r="ANC70" s="38"/>
      <c r="AND70" s="38"/>
      <c r="ANE70" s="38"/>
      <c r="ANF70" s="38"/>
      <c r="ANG70" s="38"/>
      <c r="ANH70" s="88"/>
      <c r="ANI70" s="30"/>
      <c r="ANJ70" s="39"/>
      <c r="ANK70" s="88"/>
    </row>
    <row r="71" spans="1:1051" x14ac:dyDescent="0.25">
      <c r="A71" s="8" t="s">
        <v>147</v>
      </c>
      <c r="B71" s="9">
        <v>57</v>
      </c>
      <c r="C71" s="13" t="s">
        <v>149</v>
      </c>
      <c r="F71" s="39"/>
      <c r="G71" s="88"/>
      <c r="H71" s="38"/>
      <c r="I71" s="38">
        <v>37502200</v>
      </c>
      <c r="J71" s="38">
        <v>27343200</v>
      </c>
      <c r="K71" s="38">
        <v>10159000</v>
      </c>
      <c r="L71" s="38">
        <v>27343200</v>
      </c>
      <c r="M71" s="38"/>
      <c r="N71" s="39"/>
      <c r="O71" s="38">
        <v>37502200</v>
      </c>
      <c r="P71" s="38">
        <v>27343200</v>
      </c>
      <c r="Q71" s="38"/>
      <c r="R71" s="38">
        <v>10159000</v>
      </c>
      <c r="S71" s="38">
        <v>27.089079999999999</v>
      </c>
      <c r="T71" s="38"/>
      <c r="U71" s="38"/>
      <c r="V71" s="88">
        <v>27343200</v>
      </c>
      <c r="W71" s="30"/>
      <c r="X71" s="39">
        <v>27343200</v>
      </c>
      <c r="Y71" s="88">
        <v>27343200</v>
      </c>
      <c r="Z71" s="38"/>
      <c r="AA71" s="38">
        <v>32250100</v>
      </c>
      <c r="AB71" s="38">
        <v>23800100</v>
      </c>
      <c r="AC71" s="38">
        <v>8450000</v>
      </c>
      <c r="AD71" s="38">
        <v>23800100</v>
      </c>
      <c r="AE71" s="38"/>
      <c r="AF71" s="39"/>
      <c r="AG71" s="38">
        <v>29250100</v>
      </c>
      <c r="AH71" s="38">
        <v>23800100</v>
      </c>
      <c r="AI71" s="38"/>
      <c r="AJ71" s="38">
        <v>5450000</v>
      </c>
      <c r="AK71" s="38">
        <v>18.63241</v>
      </c>
      <c r="AL71" s="38"/>
      <c r="AM71" s="38"/>
      <c r="AN71" s="88">
        <v>23800100</v>
      </c>
      <c r="AO71" s="30"/>
      <c r="AP71" s="39">
        <v>23800100</v>
      </c>
      <c r="AQ71" s="88">
        <v>23800100</v>
      </c>
      <c r="AR71" s="38"/>
      <c r="AS71" s="38">
        <v>29008700</v>
      </c>
      <c r="AT71" s="38">
        <v>18217400</v>
      </c>
      <c r="AU71" s="38">
        <v>10791300</v>
      </c>
      <c r="AV71" s="38">
        <v>18217400</v>
      </c>
      <c r="AW71" s="38"/>
      <c r="AX71" s="39"/>
      <c r="AY71" s="38">
        <v>29008700</v>
      </c>
      <c r="AZ71" s="38">
        <v>18217400</v>
      </c>
      <c r="BA71" s="38"/>
      <c r="BB71" s="38">
        <v>10791300</v>
      </c>
      <c r="BC71" s="38">
        <v>37.200220000000002</v>
      </c>
      <c r="BD71" s="38"/>
      <c r="BE71" s="38"/>
      <c r="BF71" s="88">
        <v>18217400</v>
      </c>
      <c r="BG71" s="30"/>
      <c r="BH71" s="39">
        <v>18217400</v>
      </c>
      <c r="BI71" s="88">
        <v>18217400</v>
      </c>
      <c r="BJ71" s="38"/>
      <c r="BK71" s="38">
        <v>153300800</v>
      </c>
      <c r="BL71" s="38">
        <v>125700800</v>
      </c>
      <c r="BM71" s="38">
        <v>27600000</v>
      </c>
      <c r="BN71" s="38">
        <v>125700800</v>
      </c>
      <c r="BO71" s="38"/>
      <c r="BP71" s="39"/>
      <c r="BQ71" s="38">
        <v>153300800</v>
      </c>
      <c r="BR71" s="38">
        <v>125700800</v>
      </c>
      <c r="BS71" s="38"/>
      <c r="BT71" s="38">
        <v>27600000</v>
      </c>
      <c r="BU71" s="38">
        <v>18.003820000000001</v>
      </c>
      <c r="BV71" s="38"/>
      <c r="BW71" s="38"/>
      <c r="BX71" s="88">
        <v>125700800</v>
      </c>
      <c r="BY71" s="30"/>
      <c r="BZ71" s="39">
        <v>125700800</v>
      </c>
      <c r="CA71" s="88">
        <v>125700800</v>
      </c>
      <c r="CB71" s="38"/>
      <c r="CC71" s="38"/>
      <c r="CD71" s="38"/>
      <c r="CE71" s="38"/>
      <c r="CF71" s="38"/>
      <c r="CG71" s="38"/>
      <c r="CH71" s="39"/>
      <c r="CI71" s="38"/>
      <c r="CJ71" s="38"/>
      <c r="CK71" s="38"/>
      <c r="CL71" s="38"/>
      <c r="CM71" s="38"/>
      <c r="CN71" s="38"/>
      <c r="CO71" s="38"/>
      <c r="CP71" s="88"/>
      <c r="CQ71" s="30"/>
      <c r="CR71" s="39"/>
      <c r="CS71" s="88"/>
      <c r="CT71" s="38"/>
      <c r="CU71" s="38">
        <v>19195100</v>
      </c>
      <c r="CV71" s="38">
        <v>14495100</v>
      </c>
      <c r="CW71" s="38">
        <v>4700000</v>
      </c>
      <c r="CX71" s="38">
        <v>13314573.73</v>
      </c>
      <c r="CY71" s="38">
        <v>37464.730000000003</v>
      </c>
      <c r="CZ71" s="39"/>
      <c r="DA71" s="38">
        <v>17000543.539999999</v>
      </c>
      <c r="DB71" s="38">
        <v>13078265.609999999</v>
      </c>
      <c r="DC71" s="38"/>
      <c r="DD71" s="38">
        <v>3922277.93</v>
      </c>
      <c r="DE71" s="38">
        <v>23.071490000000001</v>
      </c>
      <c r="DF71" s="38">
        <v>37464.730000000003</v>
      </c>
      <c r="DG71" s="38">
        <v>236308.12</v>
      </c>
      <c r="DH71" s="88">
        <v>13078265.609999999</v>
      </c>
      <c r="DI71" s="30"/>
      <c r="DJ71" s="39">
        <v>14495100</v>
      </c>
      <c r="DK71" s="88">
        <v>14495100</v>
      </c>
      <c r="DL71" s="38"/>
      <c r="DM71" s="38">
        <v>27803100</v>
      </c>
      <c r="DN71" s="38">
        <v>17724400</v>
      </c>
      <c r="DO71" s="38">
        <v>10078700</v>
      </c>
      <c r="DP71" s="38">
        <v>17724400</v>
      </c>
      <c r="DQ71" s="38"/>
      <c r="DR71" s="39"/>
      <c r="DS71" s="38">
        <v>27803100</v>
      </c>
      <c r="DT71" s="38">
        <v>17724400</v>
      </c>
      <c r="DU71" s="38"/>
      <c r="DV71" s="38">
        <v>10078700</v>
      </c>
      <c r="DW71" s="38">
        <v>36.25027</v>
      </c>
      <c r="DX71" s="38"/>
      <c r="DY71" s="38"/>
      <c r="DZ71" s="88">
        <v>17724400</v>
      </c>
      <c r="EA71" s="30"/>
      <c r="EB71" s="39">
        <v>17724400</v>
      </c>
      <c r="EC71" s="88">
        <v>17724400</v>
      </c>
      <c r="ED71" s="38"/>
      <c r="EE71" s="38">
        <v>41735100</v>
      </c>
      <c r="EF71" s="38">
        <v>30131400</v>
      </c>
      <c r="EG71" s="38">
        <v>11603700</v>
      </c>
      <c r="EH71" s="38">
        <v>30131400</v>
      </c>
      <c r="EI71" s="38"/>
      <c r="EJ71" s="39"/>
      <c r="EK71" s="38">
        <v>41735100</v>
      </c>
      <c r="EL71" s="38">
        <v>30131400</v>
      </c>
      <c r="EM71" s="38"/>
      <c r="EN71" s="38">
        <v>11603700</v>
      </c>
      <c r="EO71" s="38">
        <v>27.80322</v>
      </c>
      <c r="EP71" s="38"/>
      <c r="EQ71" s="38"/>
      <c r="ER71" s="88">
        <v>30131400</v>
      </c>
      <c r="ES71" s="30"/>
      <c r="ET71" s="39">
        <v>30131400</v>
      </c>
      <c r="EU71" s="88">
        <v>30131400</v>
      </c>
      <c r="EV71" s="38"/>
      <c r="EW71" s="38">
        <v>31315000</v>
      </c>
      <c r="EX71" s="38">
        <v>17856600</v>
      </c>
      <c r="EY71" s="38">
        <v>13458400</v>
      </c>
      <c r="EZ71" s="38">
        <v>17856600</v>
      </c>
      <c r="FA71" s="38"/>
      <c r="FB71" s="39"/>
      <c r="FC71" s="38">
        <v>30315000</v>
      </c>
      <c r="FD71" s="38">
        <v>17856600</v>
      </c>
      <c r="FE71" s="38"/>
      <c r="FF71" s="38">
        <v>12458400</v>
      </c>
      <c r="FG71" s="38">
        <v>41.096490000000003</v>
      </c>
      <c r="FH71" s="38"/>
      <c r="FI71" s="38"/>
      <c r="FJ71" s="88">
        <v>17856600</v>
      </c>
      <c r="FK71" s="30"/>
      <c r="FL71" s="39">
        <v>17856600</v>
      </c>
      <c r="FM71" s="88">
        <v>17856600</v>
      </c>
      <c r="FN71" s="38"/>
      <c r="FO71" s="38"/>
      <c r="FP71" s="38"/>
      <c r="FQ71" s="38"/>
      <c r="FR71" s="38"/>
      <c r="FS71" s="38"/>
      <c r="FT71" s="39"/>
      <c r="FU71" s="38"/>
      <c r="FV71" s="38"/>
      <c r="FW71" s="38"/>
      <c r="FX71" s="38"/>
      <c r="FY71" s="38"/>
      <c r="FZ71" s="38"/>
      <c r="GA71" s="38"/>
      <c r="GB71" s="88"/>
      <c r="GC71" s="30"/>
      <c r="GD71" s="39"/>
      <c r="GE71" s="88"/>
      <c r="GF71" s="38"/>
      <c r="GG71" s="38"/>
      <c r="GH71" s="38"/>
      <c r="GI71" s="38"/>
      <c r="GJ71" s="38"/>
      <c r="GK71" s="38"/>
      <c r="GL71" s="39"/>
      <c r="GM71" s="38"/>
      <c r="GN71" s="38"/>
      <c r="GO71" s="38"/>
      <c r="GP71" s="38"/>
      <c r="GQ71" s="38"/>
      <c r="GR71" s="38"/>
      <c r="GS71" s="38"/>
      <c r="GT71" s="88"/>
      <c r="GU71" s="30"/>
      <c r="GV71" s="39"/>
      <c r="GW71" s="88"/>
      <c r="GX71" s="38"/>
      <c r="GY71" s="38">
        <v>33614800</v>
      </c>
      <c r="GZ71" s="38">
        <v>2114800</v>
      </c>
      <c r="HA71" s="38">
        <v>31500000</v>
      </c>
      <c r="HB71" s="38">
        <v>2114800</v>
      </c>
      <c r="HC71" s="38"/>
      <c r="HD71" s="39"/>
      <c r="HE71" s="38">
        <v>32827864.41</v>
      </c>
      <c r="HF71" s="38">
        <v>2114800</v>
      </c>
      <c r="HG71" s="38"/>
      <c r="HH71" s="38">
        <v>30713064.41</v>
      </c>
      <c r="HI71" s="38">
        <v>93.557910000000007</v>
      </c>
      <c r="HJ71" s="38"/>
      <c r="HK71" s="38"/>
      <c r="HL71" s="88">
        <v>2114800</v>
      </c>
      <c r="HM71" s="30"/>
      <c r="HN71" s="39">
        <v>2114800</v>
      </c>
      <c r="HO71" s="88">
        <v>2114800</v>
      </c>
      <c r="HP71" s="38"/>
      <c r="HQ71" s="38"/>
      <c r="HR71" s="38"/>
      <c r="HS71" s="38"/>
      <c r="HT71" s="38"/>
      <c r="HU71" s="38"/>
      <c r="HV71" s="39"/>
      <c r="HW71" s="38"/>
      <c r="HX71" s="38"/>
      <c r="HY71" s="38"/>
      <c r="HZ71" s="38"/>
      <c r="IA71" s="38"/>
      <c r="IB71" s="38"/>
      <c r="IC71" s="38"/>
      <c r="ID71" s="88"/>
      <c r="IE71" s="30"/>
      <c r="IF71" s="39"/>
      <c r="IG71" s="88"/>
      <c r="IH71" s="38"/>
      <c r="II71" s="38">
        <v>18998100</v>
      </c>
      <c r="IJ71" s="38">
        <v>1698100</v>
      </c>
      <c r="IK71" s="38">
        <v>17300000</v>
      </c>
      <c r="IL71" s="38">
        <v>1698100</v>
      </c>
      <c r="IM71" s="38"/>
      <c r="IN71" s="39"/>
      <c r="IO71" s="38">
        <v>15434243.92</v>
      </c>
      <c r="IP71" s="38">
        <v>1698100</v>
      </c>
      <c r="IQ71" s="38"/>
      <c r="IR71" s="38">
        <v>13736143.92</v>
      </c>
      <c r="IS71" s="38">
        <v>88.997839999999997</v>
      </c>
      <c r="IT71" s="38"/>
      <c r="IU71" s="38"/>
      <c r="IV71" s="88">
        <v>1698100</v>
      </c>
      <c r="IW71" s="30"/>
      <c r="IX71" s="39">
        <v>1698100</v>
      </c>
      <c r="IY71" s="88">
        <v>1698100</v>
      </c>
      <c r="IZ71" s="38"/>
      <c r="JA71" s="38">
        <v>118271600</v>
      </c>
      <c r="JB71" s="38">
        <v>68271600</v>
      </c>
      <c r="JC71" s="38">
        <v>50000000</v>
      </c>
      <c r="JD71" s="38">
        <v>68271600</v>
      </c>
      <c r="JE71" s="38"/>
      <c r="JF71" s="39"/>
      <c r="JG71" s="38">
        <v>118269516.64</v>
      </c>
      <c r="JH71" s="38">
        <v>68271600</v>
      </c>
      <c r="JI71" s="38"/>
      <c r="JJ71" s="38">
        <v>49997916.640000001</v>
      </c>
      <c r="JK71" s="38">
        <v>42.274560000000001</v>
      </c>
      <c r="JL71" s="38"/>
      <c r="JM71" s="38"/>
      <c r="JN71" s="88">
        <v>68271600</v>
      </c>
      <c r="JO71" s="30"/>
      <c r="JP71" s="39">
        <v>68271600</v>
      </c>
      <c r="JQ71" s="88">
        <v>68271600</v>
      </c>
      <c r="JR71" s="38"/>
      <c r="JS71" s="38">
        <v>572007500</v>
      </c>
      <c r="JT71" s="38">
        <v>296607500</v>
      </c>
      <c r="JU71" s="38">
        <v>275400000</v>
      </c>
      <c r="JV71" s="38">
        <v>296607500</v>
      </c>
      <c r="JW71" s="38"/>
      <c r="JX71" s="39"/>
      <c r="JY71" s="38">
        <v>572001575.47000003</v>
      </c>
      <c r="JZ71" s="38">
        <v>296607500</v>
      </c>
      <c r="KA71" s="38"/>
      <c r="KB71" s="38">
        <v>275394075.47000003</v>
      </c>
      <c r="KC71" s="38">
        <v>48.145679999999999</v>
      </c>
      <c r="KD71" s="38"/>
      <c r="KE71" s="38"/>
      <c r="KF71" s="88">
        <v>296607500</v>
      </c>
      <c r="KG71" s="30"/>
      <c r="KH71" s="39">
        <v>296607500</v>
      </c>
      <c r="KI71" s="88">
        <v>296607500</v>
      </c>
      <c r="KJ71" s="38"/>
      <c r="KK71" s="38"/>
      <c r="KL71" s="38"/>
      <c r="KM71" s="38"/>
      <c r="KN71" s="38"/>
      <c r="KO71" s="38"/>
      <c r="KP71" s="39"/>
      <c r="KQ71" s="38"/>
      <c r="KR71" s="38"/>
      <c r="KS71" s="38"/>
      <c r="KT71" s="38"/>
      <c r="KU71" s="38"/>
      <c r="KV71" s="38"/>
      <c r="KW71" s="38"/>
      <c r="KX71" s="88"/>
      <c r="KY71" s="30"/>
      <c r="KZ71" s="39"/>
      <c r="LA71" s="88"/>
      <c r="LB71" s="38"/>
      <c r="LC71" s="38"/>
      <c r="LD71" s="38"/>
      <c r="LE71" s="38"/>
      <c r="LF71" s="38"/>
      <c r="LG71" s="38"/>
      <c r="LH71" s="39"/>
      <c r="LI71" s="38"/>
      <c r="LJ71" s="38"/>
      <c r="LK71" s="38"/>
      <c r="LL71" s="38"/>
      <c r="LM71" s="38"/>
      <c r="LN71" s="38"/>
      <c r="LO71" s="38"/>
      <c r="LP71" s="88"/>
      <c r="LQ71" s="30"/>
      <c r="LR71" s="39"/>
      <c r="LS71" s="88"/>
      <c r="LT71" s="38"/>
      <c r="LU71" s="38"/>
      <c r="LV71" s="38"/>
      <c r="LW71" s="38"/>
      <c r="LX71" s="38"/>
      <c r="LY71" s="38"/>
      <c r="LZ71" s="39"/>
      <c r="MA71" s="38"/>
      <c r="MB71" s="38"/>
      <c r="MC71" s="38"/>
      <c r="MD71" s="38"/>
      <c r="ME71" s="38"/>
      <c r="MF71" s="38"/>
      <c r="MG71" s="38"/>
      <c r="MH71" s="88"/>
      <c r="MI71" s="30"/>
      <c r="MJ71" s="39"/>
      <c r="MK71" s="88"/>
      <c r="ML71" s="38"/>
      <c r="MM71" s="38">
        <v>18189000</v>
      </c>
      <c r="MN71" s="38">
        <v>5989000</v>
      </c>
      <c r="MO71" s="38">
        <v>12200000</v>
      </c>
      <c r="MP71" s="38">
        <v>5989000</v>
      </c>
      <c r="MQ71" s="38"/>
      <c r="MR71" s="39"/>
      <c r="MS71" s="38">
        <v>18189000</v>
      </c>
      <c r="MT71" s="38">
        <v>5989000</v>
      </c>
      <c r="MU71" s="38"/>
      <c r="MV71" s="38">
        <v>12200000</v>
      </c>
      <c r="MW71" s="38">
        <v>67.073509999999999</v>
      </c>
      <c r="MX71" s="38"/>
      <c r="MY71" s="38"/>
      <c r="MZ71" s="88">
        <v>5989000</v>
      </c>
      <c r="NA71" s="30"/>
      <c r="NB71" s="39">
        <v>5989000</v>
      </c>
      <c r="NC71" s="88">
        <v>5989000</v>
      </c>
      <c r="ND71" s="38"/>
      <c r="NE71" s="38"/>
      <c r="NF71" s="38"/>
      <c r="NG71" s="38"/>
      <c r="NH71" s="38"/>
      <c r="NI71" s="38"/>
      <c r="NJ71" s="39"/>
      <c r="NK71" s="38"/>
      <c r="NL71" s="38"/>
      <c r="NM71" s="38"/>
      <c r="NN71" s="38"/>
      <c r="NO71" s="38"/>
      <c r="NP71" s="38"/>
      <c r="NQ71" s="38"/>
      <c r="NR71" s="88"/>
      <c r="NS71" s="30"/>
      <c r="NT71" s="39"/>
      <c r="NU71" s="88"/>
      <c r="NV71" s="38"/>
      <c r="NW71" s="38"/>
      <c r="NX71" s="38"/>
      <c r="NY71" s="38"/>
      <c r="NZ71" s="38"/>
      <c r="OA71" s="38"/>
      <c r="OB71" s="39"/>
      <c r="OC71" s="38"/>
      <c r="OD71" s="38"/>
      <c r="OE71" s="38"/>
      <c r="OF71" s="38"/>
      <c r="OG71" s="38"/>
      <c r="OH71" s="38"/>
      <c r="OI71" s="38"/>
      <c r="OJ71" s="88"/>
      <c r="OK71" s="30"/>
      <c r="OL71" s="39"/>
      <c r="OM71" s="88"/>
      <c r="ON71" s="38"/>
      <c r="OO71" s="38"/>
      <c r="OP71" s="38"/>
      <c r="OQ71" s="38"/>
      <c r="OR71" s="38"/>
      <c r="OS71" s="38"/>
      <c r="OT71" s="39"/>
      <c r="OU71" s="38"/>
      <c r="OV71" s="38"/>
      <c r="OW71" s="38"/>
      <c r="OX71" s="38"/>
      <c r="OY71" s="38"/>
      <c r="OZ71" s="38"/>
      <c r="PA71" s="38"/>
      <c r="PB71" s="88"/>
      <c r="PC71" s="30"/>
      <c r="PD71" s="39"/>
      <c r="PE71" s="88"/>
      <c r="PF71" s="38"/>
      <c r="PG71" s="38"/>
      <c r="PH71" s="38"/>
      <c r="PI71" s="38"/>
      <c r="PJ71" s="38"/>
      <c r="PK71" s="38"/>
      <c r="PL71" s="39"/>
      <c r="PM71" s="38"/>
      <c r="PN71" s="38"/>
      <c r="PO71" s="38"/>
      <c r="PP71" s="38"/>
      <c r="PQ71" s="38"/>
      <c r="PR71" s="38"/>
      <c r="PS71" s="38"/>
      <c r="PT71" s="88"/>
      <c r="PU71" s="30"/>
      <c r="PV71" s="39"/>
      <c r="PW71" s="88"/>
      <c r="PX71" s="38"/>
      <c r="PY71" s="38"/>
      <c r="PZ71" s="38"/>
      <c r="QA71" s="38"/>
      <c r="QB71" s="38"/>
      <c r="QC71" s="38"/>
      <c r="QD71" s="39"/>
      <c r="QE71" s="38"/>
      <c r="QF71" s="38"/>
      <c r="QG71" s="38"/>
      <c r="QH71" s="38"/>
      <c r="QI71" s="38"/>
      <c r="QJ71" s="38"/>
      <c r="QK71" s="38"/>
      <c r="QL71" s="88"/>
      <c r="QM71" s="30"/>
      <c r="QN71" s="39"/>
      <c r="QO71" s="88"/>
      <c r="QP71" s="38"/>
      <c r="QQ71" s="38">
        <v>502154200</v>
      </c>
      <c r="QR71" s="38">
        <v>185154200</v>
      </c>
      <c r="QS71" s="38">
        <v>317000000</v>
      </c>
      <c r="QT71" s="38">
        <v>185154200</v>
      </c>
      <c r="QU71" s="38"/>
      <c r="QV71" s="39"/>
      <c r="QW71" s="38">
        <v>502154026.36000001</v>
      </c>
      <c r="QX71" s="38">
        <v>185154200</v>
      </c>
      <c r="QY71" s="38"/>
      <c r="QZ71" s="38">
        <v>316999826.36000001</v>
      </c>
      <c r="RA71" s="38">
        <v>63.128010000000003</v>
      </c>
      <c r="RB71" s="38"/>
      <c r="RC71" s="38"/>
      <c r="RD71" s="88">
        <v>185154200</v>
      </c>
      <c r="RE71" s="30"/>
      <c r="RF71" s="39">
        <v>185154200</v>
      </c>
      <c r="RG71" s="88">
        <v>185154200</v>
      </c>
      <c r="RH71" s="38"/>
      <c r="RI71" s="38">
        <v>29402000</v>
      </c>
      <c r="RJ71" s="38">
        <v>20915900</v>
      </c>
      <c r="RK71" s="38">
        <v>8486100</v>
      </c>
      <c r="RL71" s="38">
        <v>19357543.43</v>
      </c>
      <c r="RM71" s="38"/>
      <c r="RN71" s="39"/>
      <c r="RO71" s="38">
        <v>27335347.420000002</v>
      </c>
      <c r="RP71" s="38">
        <v>19357543.43</v>
      </c>
      <c r="RQ71" s="38"/>
      <c r="RR71" s="38">
        <v>7977803.9900000002</v>
      </c>
      <c r="RS71" s="38">
        <v>29.184940000000001</v>
      </c>
      <c r="RT71" s="38"/>
      <c r="RU71" s="38"/>
      <c r="RV71" s="88">
        <v>19357543.43</v>
      </c>
      <c r="RW71" s="30"/>
      <c r="RX71" s="39">
        <v>20915900</v>
      </c>
      <c r="RY71" s="88">
        <v>20915900</v>
      </c>
      <c r="RZ71" s="38"/>
      <c r="SA71" s="38">
        <v>12175300</v>
      </c>
      <c r="SB71" s="38">
        <v>6509400</v>
      </c>
      <c r="SC71" s="38">
        <v>5665900</v>
      </c>
      <c r="SD71" s="38">
        <v>6509400</v>
      </c>
      <c r="SE71" s="38"/>
      <c r="SF71" s="39"/>
      <c r="SG71" s="38">
        <v>12175300</v>
      </c>
      <c r="SH71" s="38">
        <v>6509400</v>
      </c>
      <c r="SI71" s="38"/>
      <c r="SJ71" s="38">
        <v>5665900</v>
      </c>
      <c r="SK71" s="38">
        <v>46.536020000000001</v>
      </c>
      <c r="SL71" s="38"/>
      <c r="SM71" s="38"/>
      <c r="SN71" s="88">
        <v>6509400</v>
      </c>
      <c r="SO71" s="30"/>
      <c r="SP71" s="39">
        <v>6509400</v>
      </c>
      <c r="SQ71" s="88">
        <v>6509400</v>
      </c>
      <c r="SR71" s="38"/>
      <c r="SS71" s="38"/>
      <c r="ST71" s="38"/>
      <c r="SU71" s="38"/>
      <c r="SV71" s="38"/>
      <c r="SW71" s="38"/>
      <c r="SX71" s="39"/>
      <c r="SY71" s="38"/>
      <c r="SZ71" s="38"/>
      <c r="TA71" s="38"/>
      <c r="TB71" s="38"/>
      <c r="TC71" s="38"/>
      <c r="TD71" s="38"/>
      <c r="TE71" s="38"/>
      <c r="TF71" s="88"/>
      <c r="TG71" s="30"/>
      <c r="TH71" s="39"/>
      <c r="TI71" s="88"/>
      <c r="TJ71" s="38"/>
      <c r="TK71" s="38"/>
      <c r="TL71" s="38"/>
      <c r="TM71" s="38"/>
      <c r="TN71" s="38"/>
      <c r="TO71" s="38"/>
      <c r="TP71" s="39"/>
      <c r="TQ71" s="38"/>
      <c r="TR71" s="38"/>
      <c r="TS71" s="38"/>
      <c r="TT71" s="38"/>
      <c r="TU71" s="38"/>
      <c r="TV71" s="38"/>
      <c r="TW71" s="38"/>
      <c r="TX71" s="88"/>
      <c r="TY71" s="30"/>
      <c r="TZ71" s="39"/>
      <c r="UA71" s="88"/>
      <c r="UB71" s="38"/>
      <c r="UC71" s="38">
        <v>50875700</v>
      </c>
      <c r="UD71" s="38">
        <v>23040000</v>
      </c>
      <c r="UE71" s="38">
        <v>27835700</v>
      </c>
      <c r="UF71" s="38">
        <v>23040000</v>
      </c>
      <c r="UG71" s="38"/>
      <c r="UH71" s="39"/>
      <c r="UI71" s="38">
        <v>50875700</v>
      </c>
      <c r="UJ71" s="38">
        <v>23040000</v>
      </c>
      <c r="UK71" s="38"/>
      <c r="UL71" s="38">
        <v>27835700</v>
      </c>
      <c r="UM71" s="38">
        <v>54.713149999999999</v>
      </c>
      <c r="UN71" s="38"/>
      <c r="UO71" s="38"/>
      <c r="UP71" s="88">
        <v>23040000</v>
      </c>
      <c r="UQ71" s="30"/>
      <c r="UR71" s="39">
        <v>23040000</v>
      </c>
      <c r="US71" s="88">
        <v>23040000</v>
      </c>
      <c r="UT71" s="38"/>
      <c r="UU71" s="38"/>
      <c r="UV71" s="38"/>
      <c r="UW71" s="38"/>
      <c r="UX71" s="38"/>
      <c r="UY71" s="38"/>
      <c r="UZ71" s="39"/>
      <c r="VA71" s="38"/>
      <c r="VB71" s="38"/>
      <c r="VC71" s="38"/>
      <c r="VD71" s="38"/>
      <c r="VE71" s="38"/>
      <c r="VF71" s="38"/>
      <c r="VG71" s="38"/>
      <c r="VH71" s="88"/>
      <c r="VI71" s="30"/>
      <c r="VJ71" s="39"/>
      <c r="VK71" s="88"/>
      <c r="VL71" s="38"/>
      <c r="VM71" s="38"/>
      <c r="VN71" s="38"/>
      <c r="VO71" s="38"/>
      <c r="VP71" s="38"/>
      <c r="VQ71" s="38"/>
      <c r="VR71" s="39"/>
      <c r="VS71" s="38"/>
      <c r="VT71" s="38"/>
      <c r="VU71" s="38"/>
      <c r="VV71" s="38"/>
      <c r="VW71" s="38"/>
      <c r="VX71" s="38"/>
      <c r="VY71" s="38"/>
      <c r="VZ71" s="88"/>
      <c r="WA71" s="30"/>
      <c r="WB71" s="39"/>
      <c r="WC71" s="88"/>
      <c r="WD71" s="38"/>
      <c r="WE71" s="38"/>
      <c r="WF71" s="38"/>
      <c r="WG71" s="38"/>
      <c r="WH71" s="38"/>
      <c r="WI71" s="38"/>
      <c r="WJ71" s="39"/>
      <c r="WK71" s="38"/>
      <c r="WL71" s="38"/>
      <c r="WM71" s="38"/>
      <c r="WN71" s="38"/>
      <c r="WO71" s="38"/>
      <c r="WP71" s="38"/>
      <c r="WQ71" s="38"/>
      <c r="WR71" s="88"/>
      <c r="WS71" s="30"/>
      <c r="WT71" s="39"/>
      <c r="WU71" s="88"/>
      <c r="WV71" s="38"/>
      <c r="WW71" s="38">
        <v>125501400</v>
      </c>
      <c r="WX71" s="38">
        <v>20018400</v>
      </c>
      <c r="WY71" s="38">
        <v>105483000</v>
      </c>
      <c r="WZ71" s="38">
        <v>20018400</v>
      </c>
      <c r="XA71" s="38"/>
      <c r="XB71" s="39"/>
      <c r="XC71" s="38">
        <v>125501400</v>
      </c>
      <c r="XD71" s="38">
        <v>20018400</v>
      </c>
      <c r="XE71" s="38"/>
      <c r="XF71" s="38">
        <v>105483000</v>
      </c>
      <c r="XG71" s="38">
        <v>84.049260000000004</v>
      </c>
      <c r="XH71" s="38"/>
      <c r="XI71" s="38"/>
      <c r="XJ71" s="88">
        <v>20018400</v>
      </c>
      <c r="XK71" s="30"/>
      <c r="XL71" s="39">
        <v>20018400</v>
      </c>
      <c r="XM71" s="88">
        <v>20018400</v>
      </c>
      <c r="XN71" s="38"/>
      <c r="XO71" s="38"/>
      <c r="XP71" s="38"/>
      <c r="XQ71" s="38"/>
      <c r="XR71" s="38"/>
      <c r="XS71" s="38"/>
      <c r="XT71" s="39"/>
      <c r="XU71" s="38"/>
      <c r="XV71" s="38"/>
      <c r="XW71" s="38"/>
      <c r="XX71" s="38"/>
      <c r="XY71" s="38"/>
      <c r="XZ71" s="38"/>
      <c r="YA71" s="38"/>
      <c r="YB71" s="88"/>
      <c r="YC71" s="30"/>
      <c r="YD71" s="39"/>
      <c r="YE71" s="88"/>
      <c r="YF71" s="38"/>
      <c r="YG71" s="38"/>
      <c r="YH71" s="38"/>
      <c r="YI71" s="38"/>
      <c r="YJ71" s="38"/>
      <c r="YK71" s="38"/>
      <c r="YL71" s="39"/>
      <c r="YM71" s="38"/>
      <c r="YN71" s="38"/>
      <c r="YO71" s="38"/>
      <c r="YP71" s="38"/>
      <c r="YQ71" s="38"/>
      <c r="YR71" s="38"/>
      <c r="YS71" s="38"/>
      <c r="YT71" s="88"/>
      <c r="YU71" s="30"/>
      <c r="YV71" s="39"/>
      <c r="YW71" s="88"/>
      <c r="YX71" s="38"/>
      <c r="YY71" s="38">
        <v>23624500</v>
      </c>
      <c r="YZ71" s="38">
        <v>13188000</v>
      </c>
      <c r="ZA71" s="38">
        <v>10436500</v>
      </c>
      <c r="ZB71" s="38">
        <v>13188000</v>
      </c>
      <c r="ZC71" s="38"/>
      <c r="ZD71" s="39"/>
      <c r="ZE71" s="38">
        <v>15386000</v>
      </c>
      <c r="ZF71" s="38">
        <v>13188000</v>
      </c>
      <c r="ZG71" s="38"/>
      <c r="ZH71" s="38">
        <v>2198000</v>
      </c>
      <c r="ZI71" s="38">
        <v>14.28571</v>
      </c>
      <c r="ZJ71" s="38"/>
      <c r="ZK71" s="38"/>
      <c r="ZL71" s="88">
        <v>13188000</v>
      </c>
      <c r="ZM71" s="30"/>
      <c r="ZN71" s="39">
        <v>13188000</v>
      </c>
      <c r="ZO71" s="88">
        <v>13188000</v>
      </c>
      <c r="ZP71" s="38"/>
      <c r="ZQ71" s="38">
        <v>110329500</v>
      </c>
      <c r="ZR71" s="38">
        <v>77229500</v>
      </c>
      <c r="ZS71" s="38">
        <v>33100000</v>
      </c>
      <c r="ZT71" s="38">
        <v>77229500</v>
      </c>
      <c r="ZU71" s="38">
        <v>1426535.87</v>
      </c>
      <c r="ZV71" s="39"/>
      <c r="ZW71" s="38">
        <v>111428874.95999999</v>
      </c>
      <c r="ZX71" s="38">
        <v>78328874.959999993</v>
      </c>
      <c r="ZY71" s="38"/>
      <c r="ZZ71" s="38">
        <v>33100000</v>
      </c>
      <c r="AAA71" s="38">
        <v>29.70505</v>
      </c>
      <c r="AAB71" s="38">
        <v>180540.41</v>
      </c>
      <c r="AAC71" s="38">
        <v>146620.5</v>
      </c>
      <c r="AAD71" s="88">
        <v>78328874.959999993</v>
      </c>
      <c r="AAE71" s="30"/>
      <c r="AAF71" s="39">
        <v>77229500</v>
      </c>
      <c r="AAG71" s="88">
        <v>77229500</v>
      </c>
      <c r="AAH71" s="38"/>
      <c r="AAI71" s="38"/>
      <c r="AAJ71" s="38"/>
      <c r="AAK71" s="38"/>
      <c r="AAL71" s="38"/>
      <c r="AAM71" s="38">
        <v>307173.95</v>
      </c>
      <c r="AAN71" s="39"/>
      <c r="AAO71" s="38"/>
      <c r="AAP71" s="38"/>
      <c r="AAQ71" s="38"/>
      <c r="AAR71" s="38"/>
      <c r="AAS71" s="38"/>
      <c r="AAT71" s="38">
        <v>301637.45</v>
      </c>
      <c r="AAU71" s="38">
        <v>5536.5</v>
      </c>
      <c r="AAV71" s="88"/>
      <c r="AAW71" s="30"/>
      <c r="AAX71" s="39"/>
      <c r="AAY71" s="88"/>
      <c r="AAZ71" s="38"/>
      <c r="ABA71" s="38">
        <v>81972400</v>
      </c>
      <c r="ABB71" s="38">
        <v>57379400</v>
      </c>
      <c r="ABC71" s="38">
        <v>24593000</v>
      </c>
      <c r="ABD71" s="38">
        <v>57379400</v>
      </c>
      <c r="ABE71" s="38"/>
      <c r="ABF71" s="39"/>
      <c r="ABG71" s="38">
        <v>81972400</v>
      </c>
      <c r="ABH71" s="38">
        <v>57379400</v>
      </c>
      <c r="ABI71" s="38"/>
      <c r="ABJ71" s="38">
        <v>24593000</v>
      </c>
      <c r="ABK71" s="38">
        <v>30.001560000000001</v>
      </c>
      <c r="ABL71" s="38"/>
      <c r="ABM71" s="38"/>
      <c r="ABN71" s="88">
        <v>57379400</v>
      </c>
      <c r="ABO71" s="30"/>
      <c r="ABP71" s="39">
        <v>57379400</v>
      </c>
      <c r="ABQ71" s="88">
        <v>57379400</v>
      </c>
      <c r="ABR71" s="38"/>
      <c r="ABS71" s="38"/>
      <c r="ABT71" s="38"/>
      <c r="ABU71" s="38"/>
      <c r="ABV71" s="38"/>
      <c r="ABW71" s="38"/>
      <c r="ABX71" s="39"/>
      <c r="ABY71" s="38"/>
      <c r="ABZ71" s="38"/>
      <c r="ACA71" s="38"/>
      <c r="ACB71" s="38"/>
      <c r="ACC71" s="38"/>
      <c r="ACD71" s="38"/>
      <c r="ACE71" s="38"/>
      <c r="ACF71" s="88"/>
      <c r="ACG71" s="30"/>
      <c r="ACH71" s="39"/>
      <c r="ACI71" s="88"/>
      <c r="ACJ71" s="38"/>
      <c r="ACK71" s="38">
        <v>20743000</v>
      </c>
      <c r="ACL71" s="38">
        <v>14520000</v>
      </c>
      <c r="ACM71" s="38">
        <v>6223000</v>
      </c>
      <c r="ACN71" s="38">
        <v>14520000</v>
      </c>
      <c r="ACO71" s="38"/>
      <c r="ACP71" s="39"/>
      <c r="ACQ71" s="38">
        <v>20743000</v>
      </c>
      <c r="ACR71" s="38">
        <v>14520000</v>
      </c>
      <c r="ACS71" s="38"/>
      <c r="ACT71" s="38">
        <v>6223000</v>
      </c>
      <c r="ACU71" s="38">
        <v>30.00048</v>
      </c>
      <c r="ACV71" s="38"/>
      <c r="ACW71" s="38"/>
      <c r="ACX71" s="88">
        <v>14520000</v>
      </c>
      <c r="ACY71" s="30"/>
      <c r="ACZ71" s="39">
        <v>14520000</v>
      </c>
      <c r="ADA71" s="88">
        <v>14520000</v>
      </c>
      <c r="ADB71" s="38"/>
      <c r="ADC71" s="38"/>
      <c r="ADD71" s="38"/>
      <c r="ADE71" s="38"/>
      <c r="ADF71" s="38"/>
      <c r="ADG71" s="38"/>
      <c r="ADH71" s="39"/>
      <c r="ADI71" s="38"/>
      <c r="ADJ71" s="38"/>
      <c r="ADK71" s="38"/>
      <c r="ADL71" s="38"/>
      <c r="ADM71" s="38"/>
      <c r="ADN71" s="38"/>
      <c r="ADO71" s="38"/>
      <c r="ADP71" s="88"/>
      <c r="ADQ71" s="30"/>
      <c r="ADR71" s="39"/>
      <c r="ADS71" s="88"/>
      <c r="ADT71" s="38"/>
      <c r="ADU71" s="38">
        <v>3700000</v>
      </c>
      <c r="ADV71" s="38">
        <v>2590000</v>
      </c>
      <c r="ADW71" s="38">
        <v>1110000</v>
      </c>
      <c r="ADX71" s="38">
        <v>2590000</v>
      </c>
      <c r="ADY71" s="38"/>
      <c r="ADZ71" s="39"/>
      <c r="AEA71" s="38">
        <v>3700000</v>
      </c>
      <c r="AEB71" s="38">
        <v>2590000</v>
      </c>
      <c r="AEC71" s="38"/>
      <c r="AED71" s="38">
        <v>1110000</v>
      </c>
      <c r="AEE71" s="38">
        <v>30</v>
      </c>
      <c r="AEF71" s="38"/>
      <c r="AEG71" s="38"/>
      <c r="AEH71" s="88">
        <v>2590000</v>
      </c>
      <c r="AEI71" s="30"/>
      <c r="AEJ71" s="39">
        <v>2590000</v>
      </c>
      <c r="AEK71" s="88">
        <v>2590000</v>
      </c>
      <c r="AEL71" s="38"/>
      <c r="AEM71" s="38"/>
      <c r="AEN71" s="38"/>
      <c r="AEO71" s="38"/>
      <c r="AEP71" s="38"/>
      <c r="AEQ71" s="38"/>
      <c r="AER71" s="39"/>
      <c r="AES71" s="38"/>
      <c r="AET71" s="38"/>
      <c r="AEU71" s="38"/>
      <c r="AEV71" s="38"/>
      <c r="AEW71" s="38"/>
      <c r="AEX71" s="38"/>
      <c r="AEY71" s="38"/>
      <c r="AEZ71" s="88"/>
      <c r="AFA71" s="30"/>
      <c r="AFB71" s="39"/>
      <c r="AFC71" s="88"/>
      <c r="AFD71" s="38"/>
      <c r="AFE71" s="38">
        <v>18530000</v>
      </c>
      <c r="AFF71" s="38">
        <v>12970000</v>
      </c>
      <c r="AFG71" s="38">
        <v>5560000</v>
      </c>
      <c r="AFH71" s="38">
        <v>12970000</v>
      </c>
      <c r="AFI71" s="38"/>
      <c r="AFJ71" s="39"/>
      <c r="AFK71" s="38">
        <v>18530000</v>
      </c>
      <c r="AFL71" s="38">
        <v>12970000</v>
      </c>
      <c r="AFM71" s="38"/>
      <c r="AFN71" s="38">
        <v>5560000</v>
      </c>
      <c r="AFO71" s="38">
        <v>30.005400000000002</v>
      </c>
      <c r="AFP71" s="38"/>
      <c r="AFQ71" s="38"/>
      <c r="AFR71" s="88">
        <v>12970000</v>
      </c>
      <c r="AFS71" s="30"/>
      <c r="AFT71" s="39">
        <v>12970000</v>
      </c>
      <c r="AFU71" s="88">
        <v>12970000</v>
      </c>
      <c r="AFV71" s="38"/>
      <c r="AFW71" s="38"/>
      <c r="AFX71" s="38"/>
      <c r="AFY71" s="38"/>
      <c r="AFZ71" s="38"/>
      <c r="AGA71" s="38"/>
      <c r="AGB71" s="39"/>
      <c r="AGC71" s="38"/>
      <c r="AGD71" s="38"/>
      <c r="AGE71" s="38"/>
      <c r="AGF71" s="38"/>
      <c r="AGG71" s="38"/>
      <c r="AGH71" s="38"/>
      <c r="AGI71" s="38"/>
      <c r="AGJ71" s="88"/>
      <c r="AGK71" s="30"/>
      <c r="AGL71" s="39"/>
      <c r="AGM71" s="88"/>
      <c r="AGN71" s="38"/>
      <c r="AGO71" s="38"/>
      <c r="AGP71" s="38"/>
      <c r="AGQ71" s="38"/>
      <c r="AGR71" s="38"/>
      <c r="AGS71" s="38"/>
      <c r="AGT71" s="39"/>
      <c r="AGU71" s="38"/>
      <c r="AGV71" s="38"/>
      <c r="AGW71" s="38"/>
      <c r="AGX71" s="38"/>
      <c r="AGY71" s="38"/>
      <c r="AGZ71" s="38"/>
      <c r="AHA71" s="38"/>
      <c r="AHB71" s="88"/>
      <c r="AHC71" s="30"/>
      <c r="AHD71" s="39"/>
      <c r="AHE71" s="88"/>
      <c r="AHF71" s="38"/>
      <c r="AHG71" s="38"/>
      <c r="AHH71" s="38"/>
      <c r="AHI71" s="38"/>
      <c r="AHJ71" s="38"/>
      <c r="AHK71" s="38"/>
      <c r="AHL71" s="39"/>
      <c r="AHM71" s="38"/>
      <c r="AHN71" s="38"/>
      <c r="AHO71" s="38"/>
      <c r="AHP71" s="38"/>
      <c r="AHQ71" s="38"/>
      <c r="AHR71" s="38"/>
      <c r="AHS71" s="38"/>
      <c r="AHT71" s="88"/>
      <c r="AHU71" s="30"/>
      <c r="AHV71" s="39"/>
      <c r="AHW71" s="88"/>
      <c r="AHX71" s="38"/>
      <c r="AHY71" s="38">
        <v>3369200</v>
      </c>
      <c r="AHZ71" s="38">
        <v>2358200</v>
      </c>
      <c r="AIA71" s="38">
        <v>1011000</v>
      </c>
      <c r="AIB71" s="38">
        <v>2358200</v>
      </c>
      <c r="AIC71" s="38"/>
      <c r="AID71" s="39"/>
      <c r="AIE71" s="38">
        <v>3369200</v>
      </c>
      <c r="AIF71" s="38">
        <v>2358200</v>
      </c>
      <c r="AIG71" s="38"/>
      <c r="AIH71" s="38">
        <v>1011000</v>
      </c>
      <c r="AII71" s="38">
        <v>30.00712</v>
      </c>
      <c r="AIJ71" s="38"/>
      <c r="AIK71" s="38"/>
      <c r="AIL71" s="88">
        <v>2358200</v>
      </c>
      <c r="AIM71" s="30"/>
      <c r="AIN71" s="39">
        <v>2358200</v>
      </c>
      <c r="AIO71" s="88">
        <v>2358200</v>
      </c>
      <c r="AIP71" s="38"/>
      <c r="AIQ71" s="38"/>
      <c r="AIR71" s="38"/>
      <c r="AIS71" s="38"/>
      <c r="AIT71" s="38"/>
      <c r="AIU71" s="38"/>
      <c r="AIV71" s="39"/>
      <c r="AIW71" s="38"/>
      <c r="AIX71" s="38"/>
      <c r="AIY71" s="38"/>
      <c r="AIZ71" s="38"/>
      <c r="AJA71" s="38"/>
      <c r="AJB71" s="38"/>
      <c r="AJC71" s="38"/>
      <c r="AJD71" s="88"/>
      <c r="AJE71" s="30"/>
      <c r="AJF71" s="39"/>
      <c r="AJG71" s="88"/>
      <c r="AJH71" s="38"/>
      <c r="AJI71" s="38">
        <v>138330506</v>
      </c>
      <c r="AJJ71" s="38">
        <v>72922000</v>
      </c>
      <c r="AJK71" s="38">
        <v>65408506</v>
      </c>
      <c r="AJL71" s="38">
        <v>72922000</v>
      </c>
      <c r="AJM71" s="38">
        <v>78557.820000000007</v>
      </c>
      <c r="AJN71" s="39"/>
      <c r="AJO71" s="38">
        <v>138330506</v>
      </c>
      <c r="AJP71" s="38">
        <v>72922000</v>
      </c>
      <c r="AJQ71" s="38"/>
      <c r="AJR71" s="38">
        <v>65408506</v>
      </c>
      <c r="AJS71" s="38">
        <v>47.284219999999998</v>
      </c>
      <c r="AJT71" s="38">
        <v>78557.820000000007</v>
      </c>
      <c r="AJU71" s="38">
        <v>0</v>
      </c>
      <c r="AJV71" s="88">
        <v>72922000</v>
      </c>
      <c r="AJW71" s="30"/>
      <c r="AJX71" s="39">
        <v>72922000</v>
      </c>
      <c r="AJY71" s="88">
        <v>72922000</v>
      </c>
      <c r="AJZ71" s="38"/>
      <c r="AKA71" s="38">
        <v>110400240</v>
      </c>
      <c r="AKB71" s="38">
        <v>42973000</v>
      </c>
      <c r="AKC71" s="38">
        <v>67427240</v>
      </c>
      <c r="AKD71" s="38">
        <v>42973000</v>
      </c>
      <c r="AKE71" s="38"/>
      <c r="AKF71" s="39"/>
      <c r="AKG71" s="38">
        <v>110400240</v>
      </c>
      <c r="AKH71" s="38">
        <v>42973000</v>
      </c>
      <c r="AKI71" s="38"/>
      <c r="AKJ71" s="38">
        <v>67427240</v>
      </c>
      <c r="AKK71" s="38">
        <v>61.075270000000003</v>
      </c>
      <c r="AKL71" s="38"/>
      <c r="AKM71" s="38"/>
      <c r="AKN71" s="88">
        <v>42973000</v>
      </c>
      <c r="AKO71" s="30"/>
      <c r="AKP71" s="39">
        <v>42973000</v>
      </c>
      <c r="AKQ71" s="88">
        <v>42973000</v>
      </c>
      <c r="AKR71" s="38"/>
      <c r="AKS71" s="38">
        <v>99077000</v>
      </c>
      <c r="AKT71" s="38">
        <v>69577000</v>
      </c>
      <c r="AKU71" s="38">
        <v>29500000</v>
      </c>
      <c r="AKV71" s="38">
        <v>69577000</v>
      </c>
      <c r="AKW71" s="38"/>
      <c r="AKX71" s="39"/>
      <c r="AKY71" s="38">
        <v>99077000</v>
      </c>
      <c r="AKZ71" s="38">
        <v>69577000</v>
      </c>
      <c r="ALA71" s="38"/>
      <c r="ALB71" s="38">
        <v>29500000</v>
      </c>
      <c r="ALC71" s="38">
        <v>29.774819999999998</v>
      </c>
      <c r="ALD71" s="38"/>
      <c r="ALE71" s="38"/>
      <c r="ALF71" s="88">
        <v>69577000</v>
      </c>
      <c r="ALG71" s="30"/>
      <c r="ALH71" s="39">
        <v>69577000</v>
      </c>
      <c r="ALI71" s="88">
        <v>69577000</v>
      </c>
      <c r="ALJ71" s="38"/>
      <c r="ALK71" s="38"/>
      <c r="ALL71" s="38"/>
      <c r="ALM71" s="38"/>
      <c r="ALN71" s="38"/>
      <c r="ALO71" s="38"/>
      <c r="ALP71" s="39"/>
      <c r="ALQ71" s="38"/>
      <c r="ALR71" s="38"/>
      <c r="ALS71" s="38"/>
      <c r="ALT71" s="38"/>
      <c r="ALU71" s="38"/>
      <c r="ALV71" s="38"/>
      <c r="ALW71" s="38"/>
      <c r="ALX71" s="88"/>
      <c r="ALY71" s="30"/>
      <c r="ALZ71" s="39"/>
      <c r="AMA71" s="88"/>
      <c r="AMB71" s="38"/>
      <c r="AMC71" s="38">
        <v>6122400</v>
      </c>
      <c r="AMD71" s="38">
        <v>2122400</v>
      </c>
      <c r="AME71" s="38">
        <v>4000000</v>
      </c>
      <c r="AMF71" s="38">
        <v>297250</v>
      </c>
      <c r="AMG71" s="38"/>
      <c r="AMH71" s="39"/>
      <c r="AMI71" s="38">
        <v>857566.25</v>
      </c>
      <c r="AMJ71" s="38">
        <v>297250</v>
      </c>
      <c r="AMK71" s="38"/>
      <c r="AML71" s="38">
        <v>560316.25</v>
      </c>
      <c r="AMM71" s="38">
        <v>65.337950000000006</v>
      </c>
      <c r="AMN71" s="38"/>
      <c r="AMO71" s="38"/>
      <c r="AMP71" s="88">
        <v>297250</v>
      </c>
      <c r="AMQ71" s="30"/>
      <c r="AMR71" s="39">
        <v>2122400</v>
      </c>
      <c r="AMS71" s="88">
        <v>2122400</v>
      </c>
      <c r="AMT71" s="38"/>
      <c r="AMU71" s="38"/>
      <c r="AMV71" s="38"/>
      <c r="AMW71" s="38"/>
      <c r="AMX71" s="38"/>
      <c r="AMY71" s="38"/>
      <c r="AMZ71" s="39"/>
      <c r="ANA71" s="38"/>
      <c r="ANB71" s="38"/>
      <c r="ANC71" s="38"/>
      <c r="AND71" s="38"/>
      <c r="ANE71" s="38"/>
      <c r="ANF71" s="38"/>
      <c r="ANG71" s="38"/>
      <c r="ANH71" s="88"/>
      <c r="ANI71" s="30"/>
      <c r="ANJ71" s="39"/>
      <c r="ANK71" s="88"/>
    </row>
    <row r="72" spans="1:1051" x14ac:dyDescent="0.25">
      <c r="A72" s="8" t="s">
        <v>150</v>
      </c>
      <c r="B72" s="11">
        <v>58</v>
      </c>
      <c r="C72" s="13" t="s">
        <v>152</v>
      </c>
      <c r="F72" s="39"/>
      <c r="G72" s="88"/>
      <c r="H72" s="38"/>
      <c r="I72" s="38">
        <v>61646900</v>
      </c>
      <c r="J72" s="38">
        <v>34776200</v>
      </c>
      <c r="K72" s="38">
        <v>26870700</v>
      </c>
      <c r="L72" s="38">
        <v>34776200</v>
      </c>
      <c r="M72" s="38">
        <v>2406</v>
      </c>
      <c r="N72" s="39"/>
      <c r="O72" s="38">
        <v>61646900</v>
      </c>
      <c r="P72" s="38">
        <v>34776200</v>
      </c>
      <c r="Q72" s="38"/>
      <c r="R72" s="38">
        <v>26870700</v>
      </c>
      <c r="S72" s="38">
        <v>43.588079999999998</v>
      </c>
      <c r="T72" s="38">
        <v>2406</v>
      </c>
      <c r="U72" s="38"/>
      <c r="V72" s="88">
        <v>34776200</v>
      </c>
      <c r="W72" s="30"/>
      <c r="X72" s="39">
        <v>34776200</v>
      </c>
      <c r="Y72" s="88">
        <v>34776200</v>
      </c>
      <c r="Z72" s="38"/>
      <c r="AA72" s="38">
        <v>62300000</v>
      </c>
      <c r="AB72" s="38">
        <v>43000000</v>
      </c>
      <c r="AC72" s="38">
        <v>19300000</v>
      </c>
      <c r="AD72" s="38">
        <v>43000000</v>
      </c>
      <c r="AE72" s="38"/>
      <c r="AF72" s="39"/>
      <c r="AG72" s="38">
        <v>62300000</v>
      </c>
      <c r="AH72" s="38">
        <v>43000000</v>
      </c>
      <c r="AI72" s="38"/>
      <c r="AJ72" s="38">
        <v>19300000</v>
      </c>
      <c r="AK72" s="38">
        <v>30.979130000000001</v>
      </c>
      <c r="AL72" s="38"/>
      <c r="AM72" s="38"/>
      <c r="AN72" s="88">
        <v>43000000</v>
      </c>
      <c r="AO72" s="30"/>
      <c r="AP72" s="39">
        <v>43000000</v>
      </c>
      <c r="AQ72" s="88">
        <v>43000000</v>
      </c>
      <c r="AR72" s="38"/>
      <c r="AS72" s="38">
        <v>193506500</v>
      </c>
      <c r="AT72" s="38">
        <v>143506500</v>
      </c>
      <c r="AU72" s="38">
        <v>50000000</v>
      </c>
      <c r="AV72" s="38">
        <v>143506500</v>
      </c>
      <c r="AW72" s="38"/>
      <c r="AX72" s="39"/>
      <c r="AY72" s="38">
        <v>193506500</v>
      </c>
      <c r="AZ72" s="38">
        <v>143506500</v>
      </c>
      <c r="BA72" s="38"/>
      <c r="BB72" s="38">
        <v>50000000</v>
      </c>
      <c r="BC72" s="38">
        <v>25.838930000000001</v>
      </c>
      <c r="BD72" s="38"/>
      <c r="BE72" s="38"/>
      <c r="BF72" s="88">
        <v>143506500</v>
      </c>
      <c r="BG72" s="30"/>
      <c r="BH72" s="39">
        <v>143506500</v>
      </c>
      <c r="BI72" s="88">
        <v>143506500</v>
      </c>
      <c r="BJ72" s="38"/>
      <c r="BK72" s="38">
        <v>149534300</v>
      </c>
      <c r="BL72" s="38">
        <v>117486600</v>
      </c>
      <c r="BM72" s="38">
        <v>32047700</v>
      </c>
      <c r="BN72" s="38">
        <v>117486600</v>
      </c>
      <c r="BO72" s="38"/>
      <c r="BP72" s="39"/>
      <c r="BQ72" s="38">
        <v>149376865</v>
      </c>
      <c r="BR72" s="38">
        <v>117486600</v>
      </c>
      <c r="BS72" s="38"/>
      <c r="BT72" s="38">
        <v>31890265</v>
      </c>
      <c r="BU72" s="38">
        <v>21.348859999999998</v>
      </c>
      <c r="BV72" s="38"/>
      <c r="BW72" s="38"/>
      <c r="BX72" s="88">
        <v>117486600</v>
      </c>
      <c r="BY72" s="30"/>
      <c r="BZ72" s="39">
        <v>117486600</v>
      </c>
      <c r="CA72" s="88">
        <v>117486600</v>
      </c>
      <c r="CB72" s="38"/>
      <c r="CC72" s="38">
        <v>1722200</v>
      </c>
      <c r="CD72" s="38">
        <v>1421100</v>
      </c>
      <c r="CE72" s="38">
        <v>301100</v>
      </c>
      <c r="CF72" s="38">
        <v>1421100</v>
      </c>
      <c r="CG72" s="38"/>
      <c r="CH72" s="39"/>
      <c r="CI72" s="38">
        <v>1722195</v>
      </c>
      <c r="CJ72" s="38">
        <v>1421100</v>
      </c>
      <c r="CK72" s="38"/>
      <c r="CL72" s="38">
        <v>301095</v>
      </c>
      <c r="CM72" s="38">
        <v>17.48321</v>
      </c>
      <c r="CN72" s="38"/>
      <c r="CO72" s="38"/>
      <c r="CP72" s="88">
        <v>1421100</v>
      </c>
      <c r="CQ72" s="30"/>
      <c r="CR72" s="39">
        <v>1421100</v>
      </c>
      <c r="CS72" s="88">
        <v>1421100</v>
      </c>
      <c r="CT72" s="38"/>
      <c r="CU72" s="38">
        <v>4187200</v>
      </c>
      <c r="CV72" s="38">
        <v>3487200</v>
      </c>
      <c r="CW72" s="38">
        <v>700000</v>
      </c>
      <c r="CX72" s="38">
        <v>3482781</v>
      </c>
      <c r="CY72" s="38">
        <v>5657</v>
      </c>
      <c r="CZ72" s="39"/>
      <c r="DA72" s="38">
        <v>4179428</v>
      </c>
      <c r="DB72" s="38">
        <v>3482781</v>
      </c>
      <c r="DC72" s="38"/>
      <c r="DD72" s="38">
        <v>696647</v>
      </c>
      <c r="DE72" s="38">
        <v>16.668479999999999</v>
      </c>
      <c r="DF72" s="38">
        <v>5657</v>
      </c>
      <c r="DG72" s="38"/>
      <c r="DH72" s="88">
        <v>3482781</v>
      </c>
      <c r="DI72" s="30"/>
      <c r="DJ72" s="39">
        <v>3487200</v>
      </c>
      <c r="DK72" s="88">
        <v>3487200</v>
      </c>
      <c r="DL72" s="38"/>
      <c r="DM72" s="38">
        <v>174063800</v>
      </c>
      <c r="DN72" s="38">
        <v>126813300</v>
      </c>
      <c r="DO72" s="38">
        <v>47250500</v>
      </c>
      <c r="DP72" s="38">
        <v>126813300</v>
      </c>
      <c r="DQ72" s="38"/>
      <c r="DR72" s="39"/>
      <c r="DS72" s="38">
        <v>174063800</v>
      </c>
      <c r="DT72" s="38">
        <v>126813300</v>
      </c>
      <c r="DU72" s="38"/>
      <c r="DV72" s="38">
        <v>47250500</v>
      </c>
      <c r="DW72" s="38">
        <v>27.145510000000002</v>
      </c>
      <c r="DX72" s="38"/>
      <c r="DY72" s="38"/>
      <c r="DZ72" s="88">
        <v>126813300</v>
      </c>
      <c r="EA72" s="30"/>
      <c r="EB72" s="39">
        <v>126813300</v>
      </c>
      <c r="EC72" s="88">
        <v>126813300</v>
      </c>
      <c r="ED72" s="38"/>
      <c r="EE72" s="38">
        <v>36600000</v>
      </c>
      <c r="EF72" s="38">
        <v>30000000</v>
      </c>
      <c r="EG72" s="38">
        <v>6600000</v>
      </c>
      <c r="EH72" s="38">
        <v>30000000</v>
      </c>
      <c r="EI72" s="38"/>
      <c r="EJ72" s="39"/>
      <c r="EK72" s="38">
        <v>36600000</v>
      </c>
      <c r="EL72" s="38">
        <v>30000000</v>
      </c>
      <c r="EM72" s="38"/>
      <c r="EN72" s="38">
        <v>6600000</v>
      </c>
      <c r="EO72" s="38">
        <v>18.032789999999999</v>
      </c>
      <c r="EP72" s="38"/>
      <c r="EQ72" s="38"/>
      <c r="ER72" s="88">
        <v>30000000</v>
      </c>
      <c r="ES72" s="30"/>
      <c r="ET72" s="39">
        <v>30000000</v>
      </c>
      <c r="EU72" s="88">
        <v>30000000</v>
      </c>
      <c r="EV72" s="38"/>
      <c r="EW72" s="38">
        <v>61473400</v>
      </c>
      <c r="EX72" s="38">
        <v>31473400</v>
      </c>
      <c r="EY72" s="38">
        <v>30000000</v>
      </c>
      <c r="EZ72" s="38">
        <v>31473400</v>
      </c>
      <c r="FA72" s="38"/>
      <c r="FB72" s="39"/>
      <c r="FC72" s="38">
        <v>61473400</v>
      </c>
      <c r="FD72" s="38">
        <v>31473400</v>
      </c>
      <c r="FE72" s="38"/>
      <c r="FF72" s="38">
        <v>30000000</v>
      </c>
      <c r="FG72" s="38">
        <v>48.801600000000001</v>
      </c>
      <c r="FH72" s="38"/>
      <c r="FI72" s="38"/>
      <c r="FJ72" s="88">
        <v>31473400</v>
      </c>
      <c r="FK72" s="30"/>
      <c r="FL72" s="39">
        <v>31473400</v>
      </c>
      <c r="FM72" s="88">
        <v>31473400</v>
      </c>
      <c r="FN72" s="38"/>
      <c r="FO72" s="38"/>
      <c r="FP72" s="38"/>
      <c r="FQ72" s="38"/>
      <c r="FR72" s="38"/>
      <c r="FS72" s="38"/>
      <c r="FT72" s="39"/>
      <c r="FU72" s="38"/>
      <c r="FV72" s="38"/>
      <c r="FW72" s="38"/>
      <c r="FX72" s="38"/>
      <c r="FY72" s="38"/>
      <c r="FZ72" s="38"/>
      <c r="GA72" s="38"/>
      <c r="GB72" s="88"/>
      <c r="GC72" s="30"/>
      <c r="GD72" s="39"/>
      <c r="GE72" s="88"/>
      <c r="GF72" s="38"/>
      <c r="GG72" s="38"/>
      <c r="GH72" s="38"/>
      <c r="GI72" s="38"/>
      <c r="GJ72" s="38"/>
      <c r="GK72" s="38"/>
      <c r="GL72" s="39"/>
      <c r="GM72" s="38"/>
      <c r="GN72" s="38"/>
      <c r="GO72" s="38"/>
      <c r="GP72" s="38"/>
      <c r="GQ72" s="38"/>
      <c r="GR72" s="38"/>
      <c r="GS72" s="38"/>
      <c r="GT72" s="88"/>
      <c r="GU72" s="30"/>
      <c r="GV72" s="39"/>
      <c r="GW72" s="88"/>
      <c r="GX72" s="38"/>
      <c r="GY72" s="38">
        <v>9126100</v>
      </c>
      <c r="GZ72" s="38">
        <v>6140100</v>
      </c>
      <c r="HA72" s="38">
        <v>2986000</v>
      </c>
      <c r="HB72" s="38">
        <v>6140100</v>
      </c>
      <c r="HC72" s="38"/>
      <c r="HD72" s="39"/>
      <c r="HE72" s="38">
        <v>9126100</v>
      </c>
      <c r="HF72" s="38">
        <v>6140100</v>
      </c>
      <c r="HG72" s="38"/>
      <c r="HH72" s="38">
        <v>2986000</v>
      </c>
      <c r="HI72" s="38">
        <v>32.719340000000003</v>
      </c>
      <c r="HJ72" s="38"/>
      <c r="HK72" s="38"/>
      <c r="HL72" s="88">
        <v>6140100</v>
      </c>
      <c r="HM72" s="30"/>
      <c r="HN72" s="39">
        <v>6140100</v>
      </c>
      <c r="HO72" s="88">
        <v>6140100</v>
      </c>
      <c r="HP72" s="38"/>
      <c r="HQ72" s="38"/>
      <c r="HR72" s="38"/>
      <c r="HS72" s="38"/>
      <c r="HT72" s="38"/>
      <c r="HU72" s="38"/>
      <c r="HV72" s="39"/>
      <c r="HW72" s="38"/>
      <c r="HX72" s="38"/>
      <c r="HY72" s="38"/>
      <c r="HZ72" s="38"/>
      <c r="IA72" s="38"/>
      <c r="IB72" s="38"/>
      <c r="IC72" s="38"/>
      <c r="ID72" s="88"/>
      <c r="IE72" s="30"/>
      <c r="IF72" s="39"/>
      <c r="IG72" s="88"/>
      <c r="IH72" s="38"/>
      <c r="II72" s="38">
        <v>8798500</v>
      </c>
      <c r="IJ72" s="38">
        <v>2798500</v>
      </c>
      <c r="IK72" s="38">
        <v>6000000</v>
      </c>
      <c r="IL72" s="38">
        <v>2798500</v>
      </c>
      <c r="IM72" s="38"/>
      <c r="IN72" s="39"/>
      <c r="IO72" s="38">
        <v>8798500</v>
      </c>
      <c r="IP72" s="38">
        <v>2798500</v>
      </c>
      <c r="IQ72" s="38"/>
      <c r="IR72" s="38">
        <v>6000000</v>
      </c>
      <c r="IS72" s="38">
        <v>68.193439999999995</v>
      </c>
      <c r="IT72" s="38"/>
      <c r="IU72" s="38"/>
      <c r="IV72" s="88">
        <v>2798500</v>
      </c>
      <c r="IW72" s="30"/>
      <c r="IX72" s="39">
        <v>2798500</v>
      </c>
      <c r="IY72" s="88">
        <v>2798500</v>
      </c>
      <c r="IZ72" s="38"/>
      <c r="JA72" s="38">
        <v>223150400</v>
      </c>
      <c r="JB72" s="38">
        <v>145580400</v>
      </c>
      <c r="JC72" s="38">
        <v>77570000</v>
      </c>
      <c r="JD72" s="38">
        <v>145580400</v>
      </c>
      <c r="JE72" s="38"/>
      <c r="JF72" s="39"/>
      <c r="JG72" s="38">
        <v>223150400</v>
      </c>
      <c r="JH72" s="38">
        <v>145580400</v>
      </c>
      <c r="JI72" s="38"/>
      <c r="JJ72" s="38">
        <v>77570000</v>
      </c>
      <c r="JK72" s="38">
        <v>34.761310000000002</v>
      </c>
      <c r="JL72" s="38"/>
      <c r="JM72" s="38"/>
      <c r="JN72" s="88">
        <v>145580400</v>
      </c>
      <c r="JO72" s="30"/>
      <c r="JP72" s="39">
        <v>145580400</v>
      </c>
      <c r="JQ72" s="88">
        <v>145580400</v>
      </c>
      <c r="JR72" s="38"/>
      <c r="JS72" s="38">
        <v>583241800</v>
      </c>
      <c r="JT72" s="38">
        <v>533941800</v>
      </c>
      <c r="JU72" s="38">
        <v>49300000</v>
      </c>
      <c r="JV72" s="38">
        <v>533941800</v>
      </c>
      <c r="JW72" s="38"/>
      <c r="JX72" s="39"/>
      <c r="JY72" s="38">
        <v>583241800</v>
      </c>
      <c r="JZ72" s="38">
        <v>533941800</v>
      </c>
      <c r="KA72" s="38"/>
      <c r="KB72" s="38">
        <v>49300000</v>
      </c>
      <c r="KC72" s="38">
        <v>8.45275</v>
      </c>
      <c r="KD72" s="38"/>
      <c r="KE72" s="38"/>
      <c r="KF72" s="88">
        <v>533941800</v>
      </c>
      <c r="KG72" s="30"/>
      <c r="KH72" s="39">
        <v>533941800</v>
      </c>
      <c r="KI72" s="88">
        <v>533941800</v>
      </c>
      <c r="KJ72" s="38"/>
      <c r="KK72" s="38"/>
      <c r="KL72" s="38"/>
      <c r="KM72" s="38"/>
      <c r="KN72" s="38"/>
      <c r="KO72" s="38"/>
      <c r="KP72" s="39"/>
      <c r="KQ72" s="38"/>
      <c r="KR72" s="38"/>
      <c r="KS72" s="38"/>
      <c r="KT72" s="38"/>
      <c r="KU72" s="38"/>
      <c r="KV72" s="38"/>
      <c r="KW72" s="38"/>
      <c r="KX72" s="88"/>
      <c r="KY72" s="30"/>
      <c r="KZ72" s="39"/>
      <c r="LA72" s="88"/>
      <c r="LB72" s="38"/>
      <c r="LC72" s="38"/>
      <c r="LD72" s="38"/>
      <c r="LE72" s="38"/>
      <c r="LF72" s="38"/>
      <c r="LG72" s="38"/>
      <c r="LH72" s="39"/>
      <c r="LI72" s="38"/>
      <c r="LJ72" s="38"/>
      <c r="LK72" s="38"/>
      <c r="LL72" s="38"/>
      <c r="LM72" s="38"/>
      <c r="LN72" s="38"/>
      <c r="LO72" s="38"/>
      <c r="LP72" s="88"/>
      <c r="LQ72" s="30"/>
      <c r="LR72" s="39"/>
      <c r="LS72" s="88"/>
      <c r="LT72" s="38"/>
      <c r="LU72" s="38"/>
      <c r="LV72" s="38"/>
      <c r="LW72" s="38"/>
      <c r="LX72" s="38"/>
      <c r="LY72" s="38"/>
      <c r="LZ72" s="39"/>
      <c r="MA72" s="38"/>
      <c r="MB72" s="38"/>
      <c r="MC72" s="38"/>
      <c r="MD72" s="38"/>
      <c r="ME72" s="38"/>
      <c r="MF72" s="38"/>
      <c r="MG72" s="38"/>
      <c r="MH72" s="88"/>
      <c r="MI72" s="30"/>
      <c r="MJ72" s="39"/>
      <c r="MK72" s="88"/>
      <c r="ML72" s="38"/>
      <c r="MM72" s="38">
        <v>18238200</v>
      </c>
      <c r="MN72" s="38">
        <v>9738200</v>
      </c>
      <c r="MO72" s="38">
        <v>8500000</v>
      </c>
      <c r="MP72" s="38">
        <v>9738200</v>
      </c>
      <c r="MQ72" s="38"/>
      <c r="MR72" s="39"/>
      <c r="MS72" s="38">
        <v>18238200</v>
      </c>
      <c r="MT72" s="38">
        <v>9738200</v>
      </c>
      <c r="MU72" s="38"/>
      <c r="MV72" s="38">
        <v>8500000</v>
      </c>
      <c r="MW72" s="38">
        <v>46.60548</v>
      </c>
      <c r="MX72" s="38"/>
      <c r="MY72" s="38"/>
      <c r="MZ72" s="88">
        <v>9738200</v>
      </c>
      <c r="NA72" s="30"/>
      <c r="NB72" s="39">
        <v>9738200</v>
      </c>
      <c r="NC72" s="88">
        <v>9738200</v>
      </c>
      <c r="ND72" s="38"/>
      <c r="NE72" s="38"/>
      <c r="NF72" s="38"/>
      <c r="NG72" s="38"/>
      <c r="NH72" s="38"/>
      <c r="NI72" s="38"/>
      <c r="NJ72" s="39"/>
      <c r="NK72" s="38"/>
      <c r="NL72" s="38"/>
      <c r="NM72" s="38"/>
      <c r="NN72" s="38"/>
      <c r="NO72" s="38"/>
      <c r="NP72" s="38"/>
      <c r="NQ72" s="38"/>
      <c r="NR72" s="88"/>
      <c r="NS72" s="30"/>
      <c r="NT72" s="39"/>
      <c r="NU72" s="88"/>
      <c r="NV72" s="38"/>
      <c r="NW72" s="38"/>
      <c r="NX72" s="38"/>
      <c r="NY72" s="38"/>
      <c r="NZ72" s="38"/>
      <c r="OA72" s="38"/>
      <c r="OB72" s="39"/>
      <c r="OC72" s="38"/>
      <c r="OD72" s="38"/>
      <c r="OE72" s="38"/>
      <c r="OF72" s="38"/>
      <c r="OG72" s="38"/>
      <c r="OH72" s="38"/>
      <c r="OI72" s="38"/>
      <c r="OJ72" s="88"/>
      <c r="OK72" s="30"/>
      <c r="OL72" s="39"/>
      <c r="OM72" s="88"/>
      <c r="ON72" s="38"/>
      <c r="OO72" s="38">
        <v>746500</v>
      </c>
      <c r="OP72" s="38">
        <v>501500</v>
      </c>
      <c r="OQ72" s="38">
        <v>245000</v>
      </c>
      <c r="OR72" s="38">
        <v>501500</v>
      </c>
      <c r="OS72" s="38"/>
      <c r="OT72" s="39"/>
      <c r="OU72" s="38">
        <v>746500</v>
      </c>
      <c r="OV72" s="38">
        <v>501500</v>
      </c>
      <c r="OW72" s="38"/>
      <c r="OX72" s="38">
        <v>245000</v>
      </c>
      <c r="OY72" s="38">
        <v>32.819830000000003</v>
      </c>
      <c r="OZ72" s="38"/>
      <c r="PA72" s="38"/>
      <c r="PB72" s="88">
        <v>501500</v>
      </c>
      <c r="PC72" s="30"/>
      <c r="PD72" s="39">
        <v>501500</v>
      </c>
      <c r="PE72" s="88">
        <v>501500</v>
      </c>
      <c r="PF72" s="38"/>
      <c r="PG72" s="38"/>
      <c r="PH72" s="38"/>
      <c r="PI72" s="38"/>
      <c r="PJ72" s="38"/>
      <c r="PK72" s="38"/>
      <c r="PL72" s="39"/>
      <c r="PM72" s="38"/>
      <c r="PN72" s="38"/>
      <c r="PO72" s="38"/>
      <c r="PP72" s="38"/>
      <c r="PQ72" s="38"/>
      <c r="PR72" s="38"/>
      <c r="PS72" s="38"/>
      <c r="PT72" s="88"/>
      <c r="PU72" s="30"/>
      <c r="PV72" s="39"/>
      <c r="PW72" s="88"/>
      <c r="PX72" s="38"/>
      <c r="PY72" s="38"/>
      <c r="PZ72" s="38"/>
      <c r="QA72" s="38"/>
      <c r="QB72" s="38"/>
      <c r="QC72" s="38"/>
      <c r="QD72" s="39"/>
      <c r="QE72" s="38"/>
      <c r="QF72" s="38"/>
      <c r="QG72" s="38"/>
      <c r="QH72" s="38"/>
      <c r="QI72" s="38"/>
      <c r="QJ72" s="38"/>
      <c r="QK72" s="38"/>
      <c r="QL72" s="88"/>
      <c r="QM72" s="30"/>
      <c r="QN72" s="39"/>
      <c r="QO72" s="88"/>
      <c r="QP72" s="38"/>
      <c r="QQ72" s="38">
        <v>252419900</v>
      </c>
      <c r="QR72" s="38">
        <v>232419900</v>
      </c>
      <c r="QS72" s="38">
        <v>20000000</v>
      </c>
      <c r="QT72" s="38">
        <v>232419900</v>
      </c>
      <c r="QU72" s="38"/>
      <c r="QV72" s="39"/>
      <c r="QW72" s="38">
        <v>252419900</v>
      </c>
      <c r="QX72" s="38">
        <v>232419900</v>
      </c>
      <c r="QY72" s="38"/>
      <c r="QZ72" s="38">
        <v>20000000</v>
      </c>
      <c r="RA72" s="38">
        <v>7.9233099999999999</v>
      </c>
      <c r="RB72" s="38"/>
      <c r="RC72" s="38"/>
      <c r="RD72" s="88">
        <v>232419900</v>
      </c>
      <c r="RE72" s="30"/>
      <c r="RF72" s="39">
        <v>232419900</v>
      </c>
      <c r="RG72" s="88">
        <v>232419900</v>
      </c>
      <c r="RH72" s="38"/>
      <c r="RI72" s="38"/>
      <c r="RJ72" s="38"/>
      <c r="RK72" s="38"/>
      <c r="RL72" s="38"/>
      <c r="RM72" s="38"/>
      <c r="RN72" s="39"/>
      <c r="RO72" s="38"/>
      <c r="RP72" s="38"/>
      <c r="RQ72" s="38"/>
      <c r="RR72" s="38"/>
      <c r="RS72" s="38"/>
      <c r="RT72" s="38"/>
      <c r="RU72" s="38"/>
      <c r="RV72" s="88"/>
      <c r="RW72" s="30"/>
      <c r="RX72" s="39">
        <v>0</v>
      </c>
      <c r="RY72" s="88"/>
      <c r="RZ72" s="38"/>
      <c r="SA72" s="38"/>
      <c r="SB72" s="38"/>
      <c r="SC72" s="38"/>
      <c r="SD72" s="38"/>
      <c r="SE72" s="38"/>
      <c r="SF72" s="39"/>
      <c r="SG72" s="38"/>
      <c r="SH72" s="38"/>
      <c r="SI72" s="38"/>
      <c r="SJ72" s="38"/>
      <c r="SK72" s="38"/>
      <c r="SL72" s="38"/>
      <c r="SM72" s="38"/>
      <c r="SN72" s="88"/>
      <c r="SO72" s="30"/>
      <c r="SP72" s="39">
        <v>0</v>
      </c>
      <c r="SQ72" s="88"/>
      <c r="SR72" s="38"/>
      <c r="SS72" s="38"/>
      <c r="ST72" s="38"/>
      <c r="SU72" s="38"/>
      <c r="SV72" s="38"/>
      <c r="SW72" s="38"/>
      <c r="SX72" s="39"/>
      <c r="SY72" s="38"/>
      <c r="SZ72" s="38"/>
      <c r="TA72" s="38"/>
      <c r="TB72" s="38"/>
      <c r="TC72" s="38"/>
      <c r="TD72" s="38"/>
      <c r="TE72" s="38"/>
      <c r="TF72" s="88"/>
      <c r="TG72" s="30"/>
      <c r="TH72" s="39"/>
      <c r="TI72" s="88"/>
      <c r="TJ72" s="38"/>
      <c r="TK72" s="38"/>
      <c r="TL72" s="38"/>
      <c r="TM72" s="38"/>
      <c r="TN72" s="38"/>
      <c r="TO72" s="38"/>
      <c r="TP72" s="39"/>
      <c r="TQ72" s="38"/>
      <c r="TR72" s="38"/>
      <c r="TS72" s="38"/>
      <c r="TT72" s="38"/>
      <c r="TU72" s="38"/>
      <c r="TV72" s="38"/>
      <c r="TW72" s="38"/>
      <c r="TX72" s="88"/>
      <c r="TY72" s="30"/>
      <c r="TZ72" s="39"/>
      <c r="UA72" s="88"/>
      <c r="UB72" s="38"/>
      <c r="UC72" s="38"/>
      <c r="UD72" s="38"/>
      <c r="UE72" s="38"/>
      <c r="UF72" s="38"/>
      <c r="UG72" s="38"/>
      <c r="UH72" s="39"/>
      <c r="UI72" s="38"/>
      <c r="UJ72" s="38"/>
      <c r="UK72" s="38"/>
      <c r="UL72" s="38"/>
      <c r="UM72" s="38"/>
      <c r="UN72" s="38"/>
      <c r="UO72" s="38"/>
      <c r="UP72" s="88"/>
      <c r="UQ72" s="30"/>
      <c r="UR72" s="39"/>
      <c r="US72" s="88"/>
      <c r="UT72" s="38"/>
      <c r="UU72" s="38"/>
      <c r="UV72" s="38"/>
      <c r="UW72" s="38"/>
      <c r="UX72" s="38"/>
      <c r="UY72" s="38"/>
      <c r="UZ72" s="39"/>
      <c r="VA72" s="38"/>
      <c r="VB72" s="38"/>
      <c r="VC72" s="38"/>
      <c r="VD72" s="38"/>
      <c r="VE72" s="38"/>
      <c r="VF72" s="38"/>
      <c r="VG72" s="38"/>
      <c r="VH72" s="88"/>
      <c r="VI72" s="30"/>
      <c r="VJ72" s="39"/>
      <c r="VK72" s="88"/>
      <c r="VL72" s="38"/>
      <c r="VM72" s="38"/>
      <c r="VN72" s="38"/>
      <c r="VO72" s="38"/>
      <c r="VP72" s="38"/>
      <c r="VQ72" s="38"/>
      <c r="VR72" s="39"/>
      <c r="VS72" s="38"/>
      <c r="VT72" s="38"/>
      <c r="VU72" s="38"/>
      <c r="VV72" s="38"/>
      <c r="VW72" s="38"/>
      <c r="VX72" s="38"/>
      <c r="VY72" s="38"/>
      <c r="VZ72" s="88"/>
      <c r="WA72" s="30"/>
      <c r="WB72" s="39"/>
      <c r="WC72" s="88"/>
      <c r="WD72" s="38"/>
      <c r="WE72" s="38"/>
      <c r="WF72" s="38"/>
      <c r="WG72" s="38"/>
      <c r="WH72" s="38"/>
      <c r="WI72" s="38"/>
      <c r="WJ72" s="39"/>
      <c r="WK72" s="38"/>
      <c r="WL72" s="38"/>
      <c r="WM72" s="38"/>
      <c r="WN72" s="38"/>
      <c r="WO72" s="38"/>
      <c r="WP72" s="38"/>
      <c r="WQ72" s="38"/>
      <c r="WR72" s="88"/>
      <c r="WS72" s="30"/>
      <c r="WT72" s="39"/>
      <c r="WU72" s="88"/>
      <c r="WV72" s="38"/>
      <c r="WW72" s="38"/>
      <c r="WX72" s="38"/>
      <c r="WY72" s="38"/>
      <c r="WZ72" s="38"/>
      <c r="XA72" s="38"/>
      <c r="XB72" s="39"/>
      <c r="XC72" s="38"/>
      <c r="XD72" s="38"/>
      <c r="XE72" s="38"/>
      <c r="XF72" s="38"/>
      <c r="XG72" s="38"/>
      <c r="XH72" s="38"/>
      <c r="XI72" s="38"/>
      <c r="XJ72" s="88"/>
      <c r="XK72" s="30"/>
      <c r="XL72" s="39"/>
      <c r="XM72" s="88"/>
      <c r="XN72" s="38"/>
      <c r="XO72" s="38"/>
      <c r="XP72" s="38"/>
      <c r="XQ72" s="38"/>
      <c r="XR72" s="38"/>
      <c r="XS72" s="38"/>
      <c r="XT72" s="39"/>
      <c r="XU72" s="38"/>
      <c r="XV72" s="38"/>
      <c r="XW72" s="38"/>
      <c r="XX72" s="38"/>
      <c r="XY72" s="38"/>
      <c r="XZ72" s="38"/>
      <c r="YA72" s="38"/>
      <c r="YB72" s="88"/>
      <c r="YC72" s="30"/>
      <c r="YD72" s="39"/>
      <c r="YE72" s="88"/>
      <c r="YF72" s="38"/>
      <c r="YG72" s="38"/>
      <c r="YH72" s="38"/>
      <c r="YI72" s="38"/>
      <c r="YJ72" s="38"/>
      <c r="YK72" s="38"/>
      <c r="YL72" s="39"/>
      <c r="YM72" s="38"/>
      <c r="YN72" s="38"/>
      <c r="YO72" s="38"/>
      <c r="YP72" s="38"/>
      <c r="YQ72" s="38"/>
      <c r="YR72" s="38"/>
      <c r="YS72" s="38"/>
      <c r="YT72" s="88"/>
      <c r="YU72" s="30"/>
      <c r="YV72" s="39"/>
      <c r="YW72" s="88"/>
      <c r="YX72" s="38"/>
      <c r="YY72" s="38"/>
      <c r="YZ72" s="38"/>
      <c r="ZA72" s="38"/>
      <c r="ZB72" s="38"/>
      <c r="ZC72" s="38"/>
      <c r="ZD72" s="39"/>
      <c r="ZE72" s="38"/>
      <c r="ZF72" s="38"/>
      <c r="ZG72" s="38"/>
      <c r="ZH72" s="38"/>
      <c r="ZI72" s="38"/>
      <c r="ZJ72" s="38"/>
      <c r="ZK72" s="38"/>
      <c r="ZL72" s="88"/>
      <c r="ZM72" s="30"/>
      <c r="ZN72" s="39"/>
      <c r="ZO72" s="88"/>
      <c r="ZP72" s="38"/>
      <c r="ZQ72" s="38">
        <v>27291800</v>
      </c>
      <c r="ZR72" s="38">
        <v>19104100</v>
      </c>
      <c r="ZS72" s="38">
        <v>8187700</v>
      </c>
      <c r="ZT72" s="38">
        <v>19104100</v>
      </c>
      <c r="ZU72" s="38">
        <v>850995.6</v>
      </c>
      <c r="ZV72" s="39"/>
      <c r="ZW72" s="38">
        <v>27291630</v>
      </c>
      <c r="ZX72" s="38">
        <v>19104100</v>
      </c>
      <c r="ZY72" s="38"/>
      <c r="ZZ72" s="38">
        <v>8187530</v>
      </c>
      <c r="AAA72" s="38">
        <v>30.000150000000001</v>
      </c>
      <c r="AAB72" s="38">
        <v>850995.6</v>
      </c>
      <c r="AAC72" s="38"/>
      <c r="AAD72" s="88">
        <v>19104100</v>
      </c>
      <c r="AAE72" s="30"/>
      <c r="AAF72" s="39">
        <v>19104100</v>
      </c>
      <c r="AAG72" s="88">
        <v>19104100</v>
      </c>
      <c r="AAH72" s="38"/>
      <c r="AAI72" s="38"/>
      <c r="AAJ72" s="38"/>
      <c r="AAK72" s="38"/>
      <c r="AAL72" s="38"/>
      <c r="AAM72" s="38"/>
      <c r="AAN72" s="39"/>
      <c r="AAO72" s="38"/>
      <c r="AAP72" s="38"/>
      <c r="AAQ72" s="38"/>
      <c r="AAR72" s="38"/>
      <c r="AAS72" s="38"/>
      <c r="AAT72" s="38"/>
      <c r="AAU72" s="38"/>
      <c r="AAV72" s="88"/>
      <c r="AAW72" s="30"/>
      <c r="AAX72" s="39"/>
      <c r="AAY72" s="88"/>
      <c r="AAZ72" s="38"/>
      <c r="ABA72" s="38">
        <v>23079000</v>
      </c>
      <c r="ABB72" s="38">
        <v>12727000</v>
      </c>
      <c r="ABC72" s="38">
        <v>10352000</v>
      </c>
      <c r="ABD72" s="38">
        <v>12727000</v>
      </c>
      <c r="ABE72" s="38"/>
      <c r="ABF72" s="39"/>
      <c r="ABG72" s="38">
        <v>22350620</v>
      </c>
      <c r="ABH72" s="38">
        <v>12727000</v>
      </c>
      <c r="ABI72" s="38"/>
      <c r="ABJ72" s="38">
        <v>9623620</v>
      </c>
      <c r="ABK72" s="38">
        <v>43.057510000000001</v>
      </c>
      <c r="ABL72" s="38"/>
      <c r="ABM72" s="38"/>
      <c r="ABN72" s="88">
        <v>12727000</v>
      </c>
      <c r="ABO72" s="30"/>
      <c r="ABP72" s="39">
        <v>12727000</v>
      </c>
      <c r="ABQ72" s="88">
        <v>12727000</v>
      </c>
      <c r="ABR72" s="38"/>
      <c r="ABS72" s="38"/>
      <c r="ABT72" s="38"/>
      <c r="ABU72" s="38"/>
      <c r="ABV72" s="38"/>
      <c r="ABW72" s="38"/>
      <c r="ABX72" s="39"/>
      <c r="ABY72" s="38"/>
      <c r="ABZ72" s="38"/>
      <c r="ACA72" s="38"/>
      <c r="ACB72" s="38"/>
      <c r="ACC72" s="38"/>
      <c r="ACD72" s="38"/>
      <c r="ACE72" s="38"/>
      <c r="ACF72" s="88"/>
      <c r="ACG72" s="30"/>
      <c r="ACH72" s="39"/>
      <c r="ACI72" s="88"/>
      <c r="ACJ72" s="38"/>
      <c r="ACK72" s="38"/>
      <c r="ACL72" s="38"/>
      <c r="ACM72" s="38"/>
      <c r="ACN72" s="38"/>
      <c r="ACO72" s="38"/>
      <c r="ACP72" s="39"/>
      <c r="ACQ72" s="38"/>
      <c r="ACR72" s="38"/>
      <c r="ACS72" s="38"/>
      <c r="ACT72" s="38"/>
      <c r="ACU72" s="38"/>
      <c r="ACV72" s="38"/>
      <c r="ACW72" s="38"/>
      <c r="ACX72" s="88"/>
      <c r="ACY72" s="30"/>
      <c r="ACZ72" s="39"/>
      <c r="ADA72" s="88"/>
      <c r="ADB72" s="38"/>
      <c r="ADC72" s="38"/>
      <c r="ADD72" s="38"/>
      <c r="ADE72" s="38"/>
      <c r="ADF72" s="38"/>
      <c r="ADG72" s="38"/>
      <c r="ADH72" s="39"/>
      <c r="ADI72" s="38"/>
      <c r="ADJ72" s="38"/>
      <c r="ADK72" s="38"/>
      <c r="ADL72" s="38"/>
      <c r="ADM72" s="38"/>
      <c r="ADN72" s="38"/>
      <c r="ADO72" s="38"/>
      <c r="ADP72" s="88"/>
      <c r="ADQ72" s="30"/>
      <c r="ADR72" s="39"/>
      <c r="ADS72" s="88"/>
      <c r="ADT72" s="38"/>
      <c r="ADU72" s="38"/>
      <c r="ADV72" s="38"/>
      <c r="ADW72" s="38"/>
      <c r="ADX72" s="38"/>
      <c r="ADY72" s="38"/>
      <c r="ADZ72" s="39"/>
      <c r="AEA72" s="38"/>
      <c r="AEB72" s="38"/>
      <c r="AEC72" s="38"/>
      <c r="AED72" s="38"/>
      <c r="AEE72" s="38"/>
      <c r="AEF72" s="38"/>
      <c r="AEG72" s="38"/>
      <c r="AEH72" s="88"/>
      <c r="AEI72" s="30"/>
      <c r="AEJ72" s="39"/>
      <c r="AEK72" s="88"/>
      <c r="AEL72" s="38"/>
      <c r="AEM72" s="38"/>
      <c r="AEN72" s="38"/>
      <c r="AEO72" s="38"/>
      <c r="AEP72" s="38"/>
      <c r="AEQ72" s="38"/>
      <c r="AER72" s="39"/>
      <c r="AES72" s="38"/>
      <c r="AET72" s="38"/>
      <c r="AEU72" s="38"/>
      <c r="AEV72" s="38"/>
      <c r="AEW72" s="38"/>
      <c r="AEX72" s="38"/>
      <c r="AEY72" s="38"/>
      <c r="AEZ72" s="88"/>
      <c r="AFA72" s="30"/>
      <c r="AFB72" s="39"/>
      <c r="AFC72" s="88"/>
      <c r="AFD72" s="38"/>
      <c r="AFE72" s="38"/>
      <c r="AFF72" s="38"/>
      <c r="AFG72" s="38"/>
      <c r="AFH72" s="38"/>
      <c r="AFI72" s="38"/>
      <c r="AFJ72" s="39"/>
      <c r="AFK72" s="38"/>
      <c r="AFL72" s="38"/>
      <c r="AFM72" s="38"/>
      <c r="AFN72" s="38"/>
      <c r="AFO72" s="38"/>
      <c r="AFP72" s="38"/>
      <c r="AFQ72" s="38"/>
      <c r="AFR72" s="88"/>
      <c r="AFS72" s="30"/>
      <c r="AFT72" s="39"/>
      <c r="AFU72" s="88"/>
      <c r="AFV72" s="38"/>
      <c r="AFW72" s="38"/>
      <c r="AFX72" s="38"/>
      <c r="AFY72" s="38"/>
      <c r="AFZ72" s="38"/>
      <c r="AGA72" s="38"/>
      <c r="AGB72" s="39"/>
      <c r="AGC72" s="38"/>
      <c r="AGD72" s="38"/>
      <c r="AGE72" s="38"/>
      <c r="AGF72" s="38"/>
      <c r="AGG72" s="38"/>
      <c r="AGH72" s="38"/>
      <c r="AGI72" s="38"/>
      <c r="AGJ72" s="88"/>
      <c r="AGK72" s="30"/>
      <c r="AGL72" s="39"/>
      <c r="AGM72" s="88"/>
      <c r="AGN72" s="38"/>
      <c r="AGO72" s="38"/>
      <c r="AGP72" s="38"/>
      <c r="AGQ72" s="38"/>
      <c r="AGR72" s="38"/>
      <c r="AGS72" s="38"/>
      <c r="AGT72" s="39"/>
      <c r="AGU72" s="38"/>
      <c r="AGV72" s="38"/>
      <c r="AGW72" s="38"/>
      <c r="AGX72" s="38"/>
      <c r="AGY72" s="38"/>
      <c r="AGZ72" s="38"/>
      <c r="AHA72" s="38"/>
      <c r="AHB72" s="88"/>
      <c r="AHC72" s="30"/>
      <c r="AHD72" s="39"/>
      <c r="AHE72" s="88"/>
      <c r="AHF72" s="38"/>
      <c r="AHG72" s="38"/>
      <c r="AHH72" s="38"/>
      <c r="AHI72" s="38"/>
      <c r="AHJ72" s="38"/>
      <c r="AHK72" s="38"/>
      <c r="AHL72" s="39"/>
      <c r="AHM72" s="38"/>
      <c r="AHN72" s="38"/>
      <c r="AHO72" s="38"/>
      <c r="AHP72" s="38"/>
      <c r="AHQ72" s="38"/>
      <c r="AHR72" s="38"/>
      <c r="AHS72" s="38"/>
      <c r="AHT72" s="88"/>
      <c r="AHU72" s="30"/>
      <c r="AHV72" s="39"/>
      <c r="AHW72" s="88"/>
      <c r="AHX72" s="38"/>
      <c r="AHY72" s="38"/>
      <c r="AHZ72" s="38"/>
      <c r="AIA72" s="38"/>
      <c r="AIB72" s="38"/>
      <c r="AIC72" s="38"/>
      <c r="AID72" s="39"/>
      <c r="AIE72" s="38"/>
      <c r="AIF72" s="38"/>
      <c r="AIG72" s="38"/>
      <c r="AIH72" s="38"/>
      <c r="AII72" s="38"/>
      <c r="AIJ72" s="38"/>
      <c r="AIK72" s="38"/>
      <c r="AIL72" s="88"/>
      <c r="AIM72" s="30"/>
      <c r="AIN72" s="39"/>
      <c r="AIO72" s="88"/>
      <c r="AIP72" s="38"/>
      <c r="AIQ72" s="38"/>
      <c r="AIR72" s="38"/>
      <c r="AIS72" s="38"/>
      <c r="AIT72" s="38"/>
      <c r="AIU72" s="38"/>
      <c r="AIV72" s="39"/>
      <c r="AIW72" s="38"/>
      <c r="AIX72" s="38"/>
      <c r="AIY72" s="38"/>
      <c r="AIZ72" s="38"/>
      <c r="AJA72" s="38"/>
      <c r="AJB72" s="38"/>
      <c r="AJC72" s="38"/>
      <c r="AJD72" s="88"/>
      <c r="AJE72" s="30"/>
      <c r="AJF72" s="39"/>
      <c r="AJG72" s="88"/>
      <c r="AJH72" s="38"/>
      <c r="AJI72" s="38">
        <v>30434000</v>
      </c>
      <c r="AJJ72" s="38">
        <v>25434000</v>
      </c>
      <c r="AJK72" s="38">
        <v>5000000</v>
      </c>
      <c r="AJL72" s="38">
        <v>25434000</v>
      </c>
      <c r="AJM72" s="38"/>
      <c r="AJN72" s="39"/>
      <c r="AJO72" s="38">
        <v>30434000</v>
      </c>
      <c r="AJP72" s="38">
        <v>25434000</v>
      </c>
      <c r="AJQ72" s="38"/>
      <c r="AJR72" s="38">
        <v>5000000</v>
      </c>
      <c r="AJS72" s="38">
        <v>16.428989999999999</v>
      </c>
      <c r="AJT72" s="38"/>
      <c r="AJU72" s="38"/>
      <c r="AJV72" s="88">
        <v>25434000</v>
      </c>
      <c r="AJW72" s="30"/>
      <c r="AJX72" s="39">
        <v>25434000</v>
      </c>
      <c r="AJY72" s="88">
        <v>25434000</v>
      </c>
      <c r="AJZ72" s="38"/>
      <c r="AKA72" s="38">
        <v>46442337</v>
      </c>
      <c r="AKB72" s="38">
        <v>33560000</v>
      </c>
      <c r="AKC72" s="38">
        <v>12882337</v>
      </c>
      <c r="AKD72" s="38">
        <v>33560000</v>
      </c>
      <c r="AKE72" s="38"/>
      <c r="AKF72" s="39"/>
      <c r="AKG72" s="38">
        <v>46442337</v>
      </c>
      <c r="AKH72" s="38">
        <v>33560000</v>
      </c>
      <c r="AKI72" s="38"/>
      <c r="AKJ72" s="38">
        <v>12882337</v>
      </c>
      <c r="AKK72" s="38">
        <v>27.738350000000001</v>
      </c>
      <c r="AKL72" s="38"/>
      <c r="AKM72" s="38"/>
      <c r="AKN72" s="88">
        <v>33560000</v>
      </c>
      <c r="AKO72" s="30"/>
      <c r="AKP72" s="39">
        <v>33560000</v>
      </c>
      <c r="AKQ72" s="88">
        <v>33560000</v>
      </c>
      <c r="AKR72" s="38"/>
      <c r="AKS72" s="38">
        <v>10768000</v>
      </c>
      <c r="AKT72" s="38">
        <v>7618000</v>
      </c>
      <c r="AKU72" s="38">
        <v>3150000</v>
      </c>
      <c r="AKV72" s="38">
        <v>7618000</v>
      </c>
      <c r="AKW72" s="38"/>
      <c r="AKX72" s="39"/>
      <c r="AKY72" s="38">
        <v>10768000</v>
      </c>
      <c r="AKZ72" s="38">
        <v>7618000</v>
      </c>
      <c r="ALA72" s="38"/>
      <c r="ALB72" s="38">
        <v>3150000</v>
      </c>
      <c r="ALC72" s="38">
        <v>29.253340000000001</v>
      </c>
      <c r="ALD72" s="38"/>
      <c r="ALE72" s="38"/>
      <c r="ALF72" s="88">
        <v>7618000</v>
      </c>
      <c r="ALG72" s="30"/>
      <c r="ALH72" s="39">
        <v>7618000</v>
      </c>
      <c r="ALI72" s="88">
        <v>7618000</v>
      </c>
      <c r="ALJ72" s="38"/>
      <c r="ALK72" s="38"/>
      <c r="ALL72" s="38"/>
      <c r="ALM72" s="38"/>
      <c r="ALN72" s="38"/>
      <c r="ALO72" s="38"/>
      <c r="ALP72" s="39"/>
      <c r="ALQ72" s="38"/>
      <c r="ALR72" s="38"/>
      <c r="ALS72" s="38"/>
      <c r="ALT72" s="38"/>
      <c r="ALU72" s="38"/>
      <c r="ALV72" s="38"/>
      <c r="ALW72" s="38"/>
      <c r="ALX72" s="88"/>
      <c r="ALY72" s="30"/>
      <c r="ALZ72" s="39"/>
      <c r="AMA72" s="88"/>
      <c r="AMB72" s="38"/>
      <c r="AMC72" s="38">
        <v>1779100</v>
      </c>
      <c r="AMD72" s="38">
        <v>899100</v>
      </c>
      <c r="AME72" s="38">
        <v>880000</v>
      </c>
      <c r="AMF72" s="38">
        <v>899100</v>
      </c>
      <c r="AMG72" s="38"/>
      <c r="AMH72" s="39"/>
      <c r="AMI72" s="38">
        <v>1779100</v>
      </c>
      <c r="AMJ72" s="38">
        <v>899100</v>
      </c>
      <c r="AMK72" s="38"/>
      <c r="AML72" s="38">
        <v>880000</v>
      </c>
      <c r="AMM72" s="38">
        <v>49.463209999999997</v>
      </c>
      <c r="AMN72" s="38"/>
      <c r="AMO72" s="38"/>
      <c r="AMP72" s="88">
        <v>899100</v>
      </c>
      <c r="AMQ72" s="30"/>
      <c r="AMR72" s="39">
        <v>899100</v>
      </c>
      <c r="AMS72" s="88">
        <v>899100</v>
      </c>
      <c r="AMT72" s="38"/>
      <c r="AMU72" s="38"/>
      <c r="AMV72" s="38"/>
      <c r="AMW72" s="38"/>
      <c r="AMX72" s="38"/>
      <c r="AMY72" s="38"/>
      <c r="AMZ72" s="39"/>
      <c r="ANA72" s="38"/>
      <c r="ANB72" s="38"/>
      <c r="ANC72" s="38"/>
      <c r="AND72" s="38"/>
      <c r="ANE72" s="38"/>
      <c r="ANF72" s="38"/>
      <c r="ANG72" s="38"/>
      <c r="ANH72" s="88"/>
      <c r="ANI72" s="30"/>
      <c r="ANJ72" s="39"/>
      <c r="ANK72" s="88"/>
    </row>
    <row r="73" spans="1:1051" x14ac:dyDescent="0.25">
      <c r="A73" s="8" t="s">
        <v>153</v>
      </c>
      <c r="B73" s="9">
        <v>59</v>
      </c>
      <c r="C73" s="13" t="s">
        <v>155</v>
      </c>
      <c r="F73" s="39"/>
      <c r="G73" s="88"/>
      <c r="H73" s="38"/>
      <c r="I73" s="38">
        <v>71547162</v>
      </c>
      <c r="J73" s="38">
        <v>36792100</v>
      </c>
      <c r="K73" s="38">
        <v>34755062</v>
      </c>
      <c r="L73" s="38">
        <v>36792100</v>
      </c>
      <c r="M73" s="38"/>
      <c r="N73" s="39"/>
      <c r="O73" s="38">
        <v>71547162</v>
      </c>
      <c r="P73" s="38">
        <v>36792100</v>
      </c>
      <c r="Q73" s="38"/>
      <c r="R73" s="38">
        <v>34755062</v>
      </c>
      <c r="S73" s="38">
        <v>48.576439999999998</v>
      </c>
      <c r="T73" s="38"/>
      <c r="U73" s="38"/>
      <c r="V73" s="88">
        <v>36792100</v>
      </c>
      <c r="W73" s="30"/>
      <c r="X73" s="39">
        <v>36792100</v>
      </c>
      <c r="Y73" s="88">
        <v>36792100</v>
      </c>
      <c r="Z73" s="38"/>
      <c r="AA73" s="38">
        <v>76500000</v>
      </c>
      <c r="AB73" s="38">
        <v>60000000</v>
      </c>
      <c r="AC73" s="38">
        <v>16500000</v>
      </c>
      <c r="AD73" s="38">
        <v>60000000</v>
      </c>
      <c r="AE73" s="38"/>
      <c r="AF73" s="39"/>
      <c r="AG73" s="38">
        <v>76500000</v>
      </c>
      <c r="AH73" s="38">
        <v>60000000</v>
      </c>
      <c r="AI73" s="38"/>
      <c r="AJ73" s="38">
        <v>16500000</v>
      </c>
      <c r="AK73" s="38">
        <v>21.568629999999999</v>
      </c>
      <c r="AL73" s="38"/>
      <c r="AM73" s="38"/>
      <c r="AN73" s="88">
        <v>60000000</v>
      </c>
      <c r="AO73" s="30"/>
      <c r="AP73" s="39">
        <v>60000000</v>
      </c>
      <c r="AQ73" s="88">
        <v>60000000</v>
      </c>
      <c r="AR73" s="38"/>
      <c r="AS73" s="38">
        <v>136677700</v>
      </c>
      <c r="AT73" s="38">
        <v>105077700</v>
      </c>
      <c r="AU73" s="38">
        <v>31600000</v>
      </c>
      <c r="AV73" s="38">
        <v>105077700</v>
      </c>
      <c r="AW73" s="38"/>
      <c r="AX73" s="39"/>
      <c r="AY73" s="38">
        <v>136677700</v>
      </c>
      <c r="AZ73" s="38">
        <v>105077700</v>
      </c>
      <c r="BA73" s="38"/>
      <c r="BB73" s="38">
        <v>31600000</v>
      </c>
      <c r="BC73" s="38">
        <v>23.120080000000002</v>
      </c>
      <c r="BD73" s="38"/>
      <c r="BE73" s="38"/>
      <c r="BF73" s="88">
        <v>105077700</v>
      </c>
      <c r="BG73" s="30"/>
      <c r="BH73" s="39">
        <v>105077700</v>
      </c>
      <c r="BI73" s="88">
        <v>105077700</v>
      </c>
      <c r="BJ73" s="38"/>
      <c r="BK73" s="38">
        <v>195451100</v>
      </c>
      <c r="BL73" s="38">
        <v>146011100</v>
      </c>
      <c r="BM73" s="38">
        <v>49440000</v>
      </c>
      <c r="BN73" s="38">
        <v>146011100</v>
      </c>
      <c r="BO73" s="38">
        <v>10390925</v>
      </c>
      <c r="BP73" s="39"/>
      <c r="BQ73" s="38">
        <v>195451100</v>
      </c>
      <c r="BR73" s="38">
        <v>146011100</v>
      </c>
      <c r="BS73" s="38"/>
      <c r="BT73" s="38">
        <v>49440000</v>
      </c>
      <c r="BU73" s="38">
        <v>25.29533</v>
      </c>
      <c r="BV73" s="38">
        <v>10390925</v>
      </c>
      <c r="BW73" s="38"/>
      <c r="BX73" s="88">
        <v>146011100</v>
      </c>
      <c r="BY73" s="30"/>
      <c r="BZ73" s="39">
        <v>146011100</v>
      </c>
      <c r="CA73" s="88">
        <v>146011100</v>
      </c>
      <c r="CB73" s="38"/>
      <c r="CC73" s="38">
        <v>18073300</v>
      </c>
      <c r="CD73" s="38">
        <v>13513300</v>
      </c>
      <c r="CE73" s="38">
        <v>4560000</v>
      </c>
      <c r="CF73" s="38">
        <v>13513300</v>
      </c>
      <c r="CG73" s="38"/>
      <c r="CH73" s="39"/>
      <c r="CI73" s="38">
        <v>17673459</v>
      </c>
      <c r="CJ73" s="38">
        <v>13245399</v>
      </c>
      <c r="CK73" s="38"/>
      <c r="CL73" s="38">
        <v>4428060</v>
      </c>
      <c r="CM73" s="38">
        <v>25.054860000000001</v>
      </c>
      <c r="CN73" s="38"/>
      <c r="CO73" s="38">
        <v>267901</v>
      </c>
      <c r="CP73" s="88">
        <v>13245399</v>
      </c>
      <c r="CQ73" s="30"/>
      <c r="CR73" s="39">
        <v>13513300</v>
      </c>
      <c r="CS73" s="88">
        <v>13513300</v>
      </c>
      <c r="CT73" s="38"/>
      <c r="CU73" s="38">
        <v>59937600</v>
      </c>
      <c r="CV73" s="38">
        <v>43620600</v>
      </c>
      <c r="CW73" s="38">
        <v>16317000</v>
      </c>
      <c r="CX73" s="38">
        <v>43620600</v>
      </c>
      <c r="CY73" s="38">
        <v>241953</v>
      </c>
      <c r="CZ73" s="39"/>
      <c r="DA73" s="38">
        <v>59858335</v>
      </c>
      <c r="DB73" s="38">
        <v>43558005</v>
      </c>
      <c r="DC73" s="38"/>
      <c r="DD73" s="38">
        <v>16300330</v>
      </c>
      <c r="DE73" s="38">
        <v>27.23151</v>
      </c>
      <c r="DF73" s="38">
        <v>241953</v>
      </c>
      <c r="DG73" s="38">
        <v>62595</v>
      </c>
      <c r="DH73" s="88">
        <v>43558005</v>
      </c>
      <c r="DI73" s="30"/>
      <c r="DJ73" s="39">
        <v>43620600</v>
      </c>
      <c r="DK73" s="88">
        <v>43620600</v>
      </c>
      <c r="DL73" s="38"/>
      <c r="DM73" s="38">
        <v>198374200</v>
      </c>
      <c r="DN73" s="38">
        <v>147838200</v>
      </c>
      <c r="DO73" s="38">
        <v>50536000</v>
      </c>
      <c r="DP73" s="38">
        <v>147838200</v>
      </c>
      <c r="DQ73" s="38"/>
      <c r="DR73" s="39"/>
      <c r="DS73" s="38">
        <v>198374200</v>
      </c>
      <c r="DT73" s="38">
        <v>147838200</v>
      </c>
      <c r="DU73" s="38"/>
      <c r="DV73" s="38">
        <v>50536000</v>
      </c>
      <c r="DW73" s="38">
        <v>25.475090000000002</v>
      </c>
      <c r="DX73" s="38"/>
      <c r="DY73" s="38"/>
      <c r="DZ73" s="88">
        <v>147838200</v>
      </c>
      <c r="EA73" s="30"/>
      <c r="EB73" s="39">
        <v>147838200</v>
      </c>
      <c r="EC73" s="88">
        <v>147838200</v>
      </c>
      <c r="ED73" s="38"/>
      <c r="EE73" s="38">
        <v>41934500</v>
      </c>
      <c r="EF73" s="38">
        <v>34714500</v>
      </c>
      <c r="EG73" s="38">
        <v>7220000</v>
      </c>
      <c r="EH73" s="38">
        <v>34714500</v>
      </c>
      <c r="EI73" s="38"/>
      <c r="EJ73" s="39"/>
      <c r="EK73" s="38">
        <v>41934500</v>
      </c>
      <c r="EL73" s="38">
        <v>34714500</v>
      </c>
      <c r="EM73" s="38"/>
      <c r="EN73" s="38">
        <v>7220000</v>
      </c>
      <c r="EO73" s="38">
        <v>17.21733</v>
      </c>
      <c r="EP73" s="38"/>
      <c r="EQ73" s="38"/>
      <c r="ER73" s="88">
        <v>34714500</v>
      </c>
      <c r="ES73" s="30"/>
      <c r="ET73" s="39">
        <v>34714500</v>
      </c>
      <c r="EU73" s="88">
        <v>34714500</v>
      </c>
      <c r="EV73" s="38"/>
      <c r="EW73" s="38">
        <v>82382136</v>
      </c>
      <c r="EX73" s="38">
        <v>42943400</v>
      </c>
      <c r="EY73" s="38">
        <v>39438736</v>
      </c>
      <c r="EZ73" s="38">
        <v>42943400</v>
      </c>
      <c r="FA73" s="38"/>
      <c r="FB73" s="39"/>
      <c r="FC73" s="38">
        <v>82382136</v>
      </c>
      <c r="FD73" s="38">
        <v>42943400</v>
      </c>
      <c r="FE73" s="38"/>
      <c r="FF73" s="38">
        <v>39438736</v>
      </c>
      <c r="FG73" s="38">
        <v>47.872920000000001</v>
      </c>
      <c r="FH73" s="38"/>
      <c r="FI73" s="38"/>
      <c r="FJ73" s="88">
        <v>42943400</v>
      </c>
      <c r="FK73" s="30"/>
      <c r="FL73" s="39">
        <v>42943400</v>
      </c>
      <c r="FM73" s="88">
        <v>42943400</v>
      </c>
      <c r="FN73" s="38"/>
      <c r="FO73" s="38"/>
      <c r="FP73" s="38"/>
      <c r="FQ73" s="38"/>
      <c r="FR73" s="38"/>
      <c r="FS73" s="38"/>
      <c r="FT73" s="39"/>
      <c r="FU73" s="38"/>
      <c r="FV73" s="38"/>
      <c r="FW73" s="38"/>
      <c r="FX73" s="38"/>
      <c r="FY73" s="38"/>
      <c r="FZ73" s="38"/>
      <c r="GA73" s="38"/>
      <c r="GB73" s="88"/>
      <c r="GC73" s="30"/>
      <c r="GD73" s="39"/>
      <c r="GE73" s="88"/>
      <c r="GF73" s="38"/>
      <c r="GG73" s="38"/>
      <c r="GH73" s="38"/>
      <c r="GI73" s="38"/>
      <c r="GJ73" s="38"/>
      <c r="GK73" s="38"/>
      <c r="GL73" s="39"/>
      <c r="GM73" s="38"/>
      <c r="GN73" s="38"/>
      <c r="GO73" s="38"/>
      <c r="GP73" s="38"/>
      <c r="GQ73" s="38"/>
      <c r="GR73" s="38"/>
      <c r="GS73" s="38"/>
      <c r="GT73" s="88"/>
      <c r="GU73" s="30"/>
      <c r="GV73" s="39"/>
      <c r="GW73" s="88"/>
      <c r="GX73" s="38"/>
      <c r="GY73" s="38">
        <v>3566300</v>
      </c>
      <c r="GZ73" s="38">
        <v>2713900</v>
      </c>
      <c r="HA73" s="38">
        <v>852400</v>
      </c>
      <c r="HB73" s="38">
        <v>2713900</v>
      </c>
      <c r="HC73" s="38"/>
      <c r="HD73" s="39"/>
      <c r="HE73" s="38">
        <v>3566300</v>
      </c>
      <c r="HF73" s="38">
        <v>2713900</v>
      </c>
      <c r="HG73" s="38"/>
      <c r="HH73" s="38">
        <v>852400</v>
      </c>
      <c r="HI73" s="38">
        <v>23.901520000000001</v>
      </c>
      <c r="HJ73" s="38"/>
      <c r="HK73" s="38"/>
      <c r="HL73" s="88">
        <v>2713900</v>
      </c>
      <c r="HM73" s="30"/>
      <c r="HN73" s="39">
        <v>2713900</v>
      </c>
      <c r="HO73" s="88">
        <v>2713900</v>
      </c>
      <c r="HP73" s="38"/>
      <c r="HQ73" s="38"/>
      <c r="HR73" s="38"/>
      <c r="HS73" s="38"/>
      <c r="HT73" s="38"/>
      <c r="HU73" s="38"/>
      <c r="HV73" s="39"/>
      <c r="HW73" s="38"/>
      <c r="HX73" s="38"/>
      <c r="HY73" s="38"/>
      <c r="HZ73" s="38"/>
      <c r="IA73" s="38"/>
      <c r="IB73" s="38"/>
      <c r="IC73" s="38"/>
      <c r="ID73" s="88"/>
      <c r="IE73" s="30"/>
      <c r="IF73" s="39"/>
      <c r="IG73" s="88"/>
      <c r="IH73" s="38"/>
      <c r="II73" s="38">
        <v>4078212</v>
      </c>
      <c r="IJ73" s="38">
        <v>472800</v>
      </c>
      <c r="IK73" s="38">
        <v>3605412</v>
      </c>
      <c r="IL73" s="38">
        <v>472800</v>
      </c>
      <c r="IM73" s="38"/>
      <c r="IN73" s="39"/>
      <c r="IO73" s="38">
        <v>4078212</v>
      </c>
      <c r="IP73" s="38">
        <v>472800</v>
      </c>
      <c r="IQ73" s="38"/>
      <c r="IR73" s="38">
        <v>3605412</v>
      </c>
      <c r="IS73" s="38">
        <v>88.406679999999994</v>
      </c>
      <c r="IT73" s="38"/>
      <c r="IU73" s="38"/>
      <c r="IV73" s="88">
        <v>472800</v>
      </c>
      <c r="IW73" s="30"/>
      <c r="IX73" s="39">
        <v>472800</v>
      </c>
      <c r="IY73" s="88">
        <v>472800</v>
      </c>
      <c r="IZ73" s="38"/>
      <c r="JA73" s="38">
        <v>155326153</v>
      </c>
      <c r="JB73" s="38">
        <v>65456600</v>
      </c>
      <c r="JC73" s="38">
        <v>89869553</v>
      </c>
      <c r="JD73" s="38">
        <v>65456600</v>
      </c>
      <c r="JE73" s="38"/>
      <c r="JF73" s="39"/>
      <c r="JG73" s="38">
        <v>155319223</v>
      </c>
      <c r="JH73" s="38">
        <v>65456600</v>
      </c>
      <c r="JI73" s="38"/>
      <c r="JJ73" s="38">
        <v>89862623</v>
      </c>
      <c r="JK73" s="38">
        <v>57.856729999999999</v>
      </c>
      <c r="JL73" s="38"/>
      <c r="JM73" s="38"/>
      <c r="JN73" s="88">
        <v>65456600</v>
      </c>
      <c r="JO73" s="30"/>
      <c r="JP73" s="39">
        <v>65456600</v>
      </c>
      <c r="JQ73" s="88">
        <v>65456600</v>
      </c>
      <c r="JR73" s="38"/>
      <c r="JS73" s="38">
        <v>517574482</v>
      </c>
      <c r="JT73" s="38">
        <v>361540900</v>
      </c>
      <c r="JU73" s="38">
        <v>156033582</v>
      </c>
      <c r="JV73" s="38">
        <v>361540900</v>
      </c>
      <c r="JW73" s="38"/>
      <c r="JX73" s="39"/>
      <c r="JY73" s="38">
        <v>517574482</v>
      </c>
      <c r="JZ73" s="38">
        <v>361540900</v>
      </c>
      <c r="KA73" s="38"/>
      <c r="KB73" s="38">
        <v>156033582</v>
      </c>
      <c r="KC73" s="38">
        <v>30.147079999999999</v>
      </c>
      <c r="KD73" s="38"/>
      <c r="KE73" s="38"/>
      <c r="KF73" s="88">
        <v>361540900</v>
      </c>
      <c r="KG73" s="30"/>
      <c r="KH73" s="39">
        <v>361540900</v>
      </c>
      <c r="KI73" s="88">
        <v>361540900</v>
      </c>
      <c r="KJ73" s="38"/>
      <c r="KK73" s="38"/>
      <c r="KL73" s="38"/>
      <c r="KM73" s="38"/>
      <c r="KN73" s="38"/>
      <c r="KO73" s="38"/>
      <c r="KP73" s="39"/>
      <c r="KQ73" s="38"/>
      <c r="KR73" s="38"/>
      <c r="KS73" s="38"/>
      <c r="KT73" s="38"/>
      <c r="KU73" s="38"/>
      <c r="KV73" s="38"/>
      <c r="KW73" s="38"/>
      <c r="KX73" s="88"/>
      <c r="KY73" s="30"/>
      <c r="KZ73" s="39"/>
      <c r="LA73" s="88"/>
      <c r="LB73" s="38"/>
      <c r="LC73" s="38"/>
      <c r="LD73" s="38"/>
      <c r="LE73" s="38"/>
      <c r="LF73" s="38"/>
      <c r="LG73" s="38"/>
      <c r="LH73" s="39"/>
      <c r="LI73" s="38"/>
      <c r="LJ73" s="38"/>
      <c r="LK73" s="38"/>
      <c r="LL73" s="38"/>
      <c r="LM73" s="38"/>
      <c r="LN73" s="38"/>
      <c r="LO73" s="38"/>
      <c r="LP73" s="88"/>
      <c r="LQ73" s="30"/>
      <c r="LR73" s="39"/>
      <c r="LS73" s="88"/>
      <c r="LT73" s="38"/>
      <c r="LU73" s="38"/>
      <c r="LV73" s="38"/>
      <c r="LW73" s="38"/>
      <c r="LX73" s="38"/>
      <c r="LY73" s="38"/>
      <c r="LZ73" s="39"/>
      <c r="MA73" s="38"/>
      <c r="MB73" s="38"/>
      <c r="MC73" s="38"/>
      <c r="MD73" s="38"/>
      <c r="ME73" s="38"/>
      <c r="MF73" s="38"/>
      <c r="MG73" s="38"/>
      <c r="MH73" s="88"/>
      <c r="MI73" s="30"/>
      <c r="MJ73" s="39"/>
      <c r="MK73" s="88"/>
      <c r="ML73" s="38"/>
      <c r="MM73" s="38">
        <v>65904279</v>
      </c>
      <c r="MN73" s="38">
        <v>16318700</v>
      </c>
      <c r="MO73" s="38">
        <v>49585579</v>
      </c>
      <c r="MP73" s="38">
        <v>16318700</v>
      </c>
      <c r="MQ73" s="38"/>
      <c r="MR73" s="39"/>
      <c r="MS73" s="38">
        <v>65904279</v>
      </c>
      <c r="MT73" s="38">
        <v>16318700</v>
      </c>
      <c r="MU73" s="38"/>
      <c r="MV73" s="38">
        <v>49585579</v>
      </c>
      <c r="MW73" s="38">
        <v>75.238789999999995</v>
      </c>
      <c r="MX73" s="38"/>
      <c r="MY73" s="38"/>
      <c r="MZ73" s="88">
        <v>16318700</v>
      </c>
      <c r="NA73" s="30"/>
      <c r="NB73" s="39">
        <v>16318700</v>
      </c>
      <c r="NC73" s="88">
        <v>16318700</v>
      </c>
      <c r="ND73" s="38"/>
      <c r="NE73" s="38"/>
      <c r="NF73" s="38"/>
      <c r="NG73" s="38"/>
      <c r="NH73" s="38"/>
      <c r="NI73" s="38"/>
      <c r="NJ73" s="39"/>
      <c r="NK73" s="38"/>
      <c r="NL73" s="38"/>
      <c r="NM73" s="38"/>
      <c r="NN73" s="38"/>
      <c r="NO73" s="38"/>
      <c r="NP73" s="38"/>
      <c r="NQ73" s="38"/>
      <c r="NR73" s="88"/>
      <c r="NS73" s="30"/>
      <c r="NT73" s="39"/>
      <c r="NU73" s="88"/>
      <c r="NV73" s="38"/>
      <c r="NW73" s="38"/>
      <c r="NX73" s="38"/>
      <c r="NY73" s="38"/>
      <c r="NZ73" s="38"/>
      <c r="OA73" s="38"/>
      <c r="OB73" s="39"/>
      <c r="OC73" s="38"/>
      <c r="OD73" s="38"/>
      <c r="OE73" s="38"/>
      <c r="OF73" s="38"/>
      <c r="OG73" s="38"/>
      <c r="OH73" s="38"/>
      <c r="OI73" s="38"/>
      <c r="OJ73" s="88"/>
      <c r="OK73" s="30"/>
      <c r="OL73" s="39"/>
      <c r="OM73" s="88"/>
      <c r="ON73" s="38"/>
      <c r="OO73" s="38">
        <v>888977</v>
      </c>
      <c r="OP73" s="38">
        <v>347800</v>
      </c>
      <c r="OQ73" s="38">
        <v>541177</v>
      </c>
      <c r="OR73" s="38">
        <v>347800</v>
      </c>
      <c r="OS73" s="38"/>
      <c r="OT73" s="39"/>
      <c r="OU73" s="38">
        <v>888977</v>
      </c>
      <c r="OV73" s="38">
        <v>347800</v>
      </c>
      <c r="OW73" s="38"/>
      <c r="OX73" s="38">
        <v>541177</v>
      </c>
      <c r="OY73" s="38">
        <v>60.876379999999997</v>
      </c>
      <c r="OZ73" s="38"/>
      <c r="PA73" s="38"/>
      <c r="PB73" s="88">
        <v>347800</v>
      </c>
      <c r="PC73" s="30"/>
      <c r="PD73" s="39">
        <v>347800</v>
      </c>
      <c r="PE73" s="88">
        <v>347800</v>
      </c>
      <c r="PF73" s="38"/>
      <c r="PG73" s="38"/>
      <c r="PH73" s="38"/>
      <c r="PI73" s="38"/>
      <c r="PJ73" s="38"/>
      <c r="PK73" s="38"/>
      <c r="PL73" s="39"/>
      <c r="PM73" s="38"/>
      <c r="PN73" s="38"/>
      <c r="PO73" s="38"/>
      <c r="PP73" s="38"/>
      <c r="PQ73" s="38"/>
      <c r="PR73" s="38"/>
      <c r="PS73" s="38"/>
      <c r="PT73" s="88"/>
      <c r="PU73" s="30"/>
      <c r="PV73" s="39"/>
      <c r="PW73" s="88"/>
      <c r="PX73" s="38"/>
      <c r="PY73" s="38"/>
      <c r="PZ73" s="38"/>
      <c r="QA73" s="38"/>
      <c r="QB73" s="38"/>
      <c r="QC73" s="38"/>
      <c r="QD73" s="39"/>
      <c r="QE73" s="38"/>
      <c r="QF73" s="38"/>
      <c r="QG73" s="38"/>
      <c r="QH73" s="38"/>
      <c r="QI73" s="38"/>
      <c r="QJ73" s="38"/>
      <c r="QK73" s="38"/>
      <c r="QL73" s="88"/>
      <c r="QM73" s="30"/>
      <c r="QN73" s="39"/>
      <c r="QO73" s="88"/>
      <c r="QP73" s="38"/>
      <c r="QQ73" s="38">
        <v>518490300</v>
      </c>
      <c r="QR73" s="38">
        <v>310490300</v>
      </c>
      <c r="QS73" s="38">
        <v>208000000</v>
      </c>
      <c r="QT73" s="38">
        <v>310490300</v>
      </c>
      <c r="QU73" s="38">
        <v>131808</v>
      </c>
      <c r="QV73" s="39"/>
      <c r="QW73" s="38">
        <v>518490300</v>
      </c>
      <c r="QX73" s="38">
        <v>310490300</v>
      </c>
      <c r="QY73" s="38"/>
      <c r="QZ73" s="38">
        <v>208000000</v>
      </c>
      <c r="RA73" s="38">
        <v>40.11647</v>
      </c>
      <c r="RB73" s="38">
        <v>131808</v>
      </c>
      <c r="RC73" s="38"/>
      <c r="RD73" s="88">
        <v>310490300</v>
      </c>
      <c r="RE73" s="30"/>
      <c r="RF73" s="39">
        <v>310490300</v>
      </c>
      <c r="RG73" s="88">
        <v>310490300</v>
      </c>
      <c r="RH73" s="38"/>
      <c r="RI73" s="38">
        <v>4476839</v>
      </c>
      <c r="RJ73" s="38">
        <v>4253000</v>
      </c>
      <c r="RK73" s="38">
        <v>223839</v>
      </c>
      <c r="RL73" s="38">
        <v>4252936</v>
      </c>
      <c r="RM73" s="38"/>
      <c r="RN73" s="39"/>
      <c r="RO73" s="38">
        <v>4476775</v>
      </c>
      <c r="RP73" s="38">
        <v>4252936</v>
      </c>
      <c r="RQ73" s="38"/>
      <c r="RR73" s="38">
        <v>223839</v>
      </c>
      <c r="RS73" s="38">
        <v>5.0000099999999996</v>
      </c>
      <c r="RT73" s="38"/>
      <c r="RU73" s="38"/>
      <c r="RV73" s="88">
        <v>4252936</v>
      </c>
      <c r="RW73" s="30"/>
      <c r="RX73" s="39">
        <v>4253000</v>
      </c>
      <c r="RY73" s="88">
        <v>4253000</v>
      </c>
      <c r="RZ73" s="38"/>
      <c r="SA73" s="38">
        <v>13680</v>
      </c>
      <c r="SB73" s="38">
        <v>13000</v>
      </c>
      <c r="SC73" s="38">
        <v>680</v>
      </c>
      <c r="SD73" s="38">
        <v>12923</v>
      </c>
      <c r="SE73" s="38"/>
      <c r="SF73" s="39"/>
      <c r="SG73" s="38">
        <v>13603</v>
      </c>
      <c r="SH73" s="38">
        <v>12923</v>
      </c>
      <c r="SI73" s="38"/>
      <c r="SJ73" s="38">
        <v>680</v>
      </c>
      <c r="SK73" s="38">
        <v>4.9988999999999999</v>
      </c>
      <c r="SL73" s="38"/>
      <c r="SM73" s="38"/>
      <c r="SN73" s="88">
        <v>12923</v>
      </c>
      <c r="SO73" s="30"/>
      <c r="SP73" s="39">
        <v>13000</v>
      </c>
      <c r="SQ73" s="88">
        <v>13000</v>
      </c>
      <c r="SR73" s="38"/>
      <c r="SS73" s="38">
        <v>16014000</v>
      </c>
      <c r="ST73" s="38">
        <v>12014000</v>
      </c>
      <c r="SU73" s="38">
        <v>4000000</v>
      </c>
      <c r="SV73" s="38">
        <v>12014000</v>
      </c>
      <c r="SW73" s="38"/>
      <c r="SX73" s="39"/>
      <c r="SY73" s="38">
        <v>16014000</v>
      </c>
      <c r="SZ73" s="38">
        <v>12014000</v>
      </c>
      <c r="TA73" s="38"/>
      <c r="TB73" s="38">
        <v>4000000</v>
      </c>
      <c r="TC73" s="38">
        <v>24.97814</v>
      </c>
      <c r="TD73" s="38"/>
      <c r="TE73" s="38"/>
      <c r="TF73" s="88">
        <v>12014000</v>
      </c>
      <c r="TG73" s="30"/>
      <c r="TH73" s="39">
        <v>12014000</v>
      </c>
      <c r="TI73" s="88">
        <v>12014000</v>
      </c>
      <c r="TJ73" s="38"/>
      <c r="TK73" s="38"/>
      <c r="TL73" s="38"/>
      <c r="TM73" s="38"/>
      <c r="TN73" s="38"/>
      <c r="TO73" s="38"/>
      <c r="TP73" s="39"/>
      <c r="TQ73" s="38"/>
      <c r="TR73" s="38"/>
      <c r="TS73" s="38"/>
      <c r="TT73" s="38"/>
      <c r="TU73" s="38"/>
      <c r="TV73" s="38"/>
      <c r="TW73" s="38"/>
      <c r="TX73" s="88"/>
      <c r="TY73" s="30"/>
      <c r="TZ73" s="39"/>
      <c r="UA73" s="88"/>
      <c r="UB73" s="38"/>
      <c r="UC73" s="38">
        <v>57845080</v>
      </c>
      <c r="UD73" s="38">
        <v>21923600</v>
      </c>
      <c r="UE73" s="38">
        <v>35921480</v>
      </c>
      <c r="UF73" s="38">
        <v>9071120</v>
      </c>
      <c r="UG73" s="38"/>
      <c r="UH73" s="39"/>
      <c r="UI73" s="38">
        <v>44992600</v>
      </c>
      <c r="UJ73" s="38">
        <v>9071120</v>
      </c>
      <c r="UK73" s="38"/>
      <c r="UL73" s="38">
        <v>35921480</v>
      </c>
      <c r="UM73" s="38">
        <v>79.838639999999998</v>
      </c>
      <c r="UN73" s="38"/>
      <c r="UO73" s="38"/>
      <c r="UP73" s="88">
        <v>9071120</v>
      </c>
      <c r="UQ73" s="30"/>
      <c r="UR73" s="39">
        <v>21923600</v>
      </c>
      <c r="US73" s="88">
        <v>21923600</v>
      </c>
      <c r="UT73" s="38"/>
      <c r="UU73" s="38"/>
      <c r="UV73" s="38"/>
      <c r="UW73" s="38"/>
      <c r="UX73" s="38"/>
      <c r="UY73" s="38"/>
      <c r="UZ73" s="39"/>
      <c r="VA73" s="38"/>
      <c r="VB73" s="38"/>
      <c r="VC73" s="38"/>
      <c r="VD73" s="38"/>
      <c r="VE73" s="38"/>
      <c r="VF73" s="38"/>
      <c r="VG73" s="38"/>
      <c r="VH73" s="88"/>
      <c r="VI73" s="30"/>
      <c r="VJ73" s="39"/>
      <c r="VK73" s="88"/>
      <c r="VL73" s="38"/>
      <c r="VM73" s="38"/>
      <c r="VN73" s="38"/>
      <c r="VO73" s="38"/>
      <c r="VP73" s="38"/>
      <c r="VQ73" s="38"/>
      <c r="VR73" s="39"/>
      <c r="VS73" s="38"/>
      <c r="VT73" s="38"/>
      <c r="VU73" s="38"/>
      <c r="VV73" s="38"/>
      <c r="VW73" s="38"/>
      <c r="VX73" s="38"/>
      <c r="VY73" s="38"/>
      <c r="VZ73" s="88"/>
      <c r="WA73" s="30"/>
      <c r="WB73" s="39"/>
      <c r="WC73" s="88"/>
      <c r="WD73" s="38"/>
      <c r="WE73" s="38">
        <v>51790000</v>
      </c>
      <c r="WF73" s="38">
        <v>49200000</v>
      </c>
      <c r="WG73" s="38">
        <v>2590000</v>
      </c>
      <c r="WH73" s="38">
        <v>49200000</v>
      </c>
      <c r="WI73" s="38"/>
      <c r="WJ73" s="39"/>
      <c r="WK73" s="38">
        <v>51790000</v>
      </c>
      <c r="WL73" s="38">
        <v>49200000</v>
      </c>
      <c r="WM73" s="38"/>
      <c r="WN73" s="38">
        <v>2590000</v>
      </c>
      <c r="WO73" s="38">
        <v>5.0009699999999997</v>
      </c>
      <c r="WP73" s="38"/>
      <c r="WQ73" s="38"/>
      <c r="WR73" s="88">
        <v>49200000</v>
      </c>
      <c r="WS73" s="30"/>
      <c r="WT73" s="39">
        <v>49200000</v>
      </c>
      <c r="WU73" s="88">
        <v>49200000</v>
      </c>
      <c r="WV73" s="38"/>
      <c r="WW73" s="38"/>
      <c r="WX73" s="38"/>
      <c r="WY73" s="38"/>
      <c r="WZ73" s="38"/>
      <c r="XA73" s="38"/>
      <c r="XB73" s="39"/>
      <c r="XC73" s="38"/>
      <c r="XD73" s="38"/>
      <c r="XE73" s="38"/>
      <c r="XF73" s="38"/>
      <c r="XG73" s="38"/>
      <c r="XH73" s="38"/>
      <c r="XI73" s="38"/>
      <c r="XJ73" s="88"/>
      <c r="XK73" s="30"/>
      <c r="XL73" s="39"/>
      <c r="XM73" s="88"/>
      <c r="XN73" s="38"/>
      <c r="XO73" s="38"/>
      <c r="XP73" s="38"/>
      <c r="XQ73" s="38"/>
      <c r="XR73" s="38"/>
      <c r="XS73" s="38"/>
      <c r="XT73" s="39"/>
      <c r="XU73" s="38"/>
      <c r="XV73" s="38"/>
      <c r="XW73" s="38"/>
      <c r="XX73" s="38"/>
      <c r="XY73" s="38"/>
      <c r="XZ73" s="38"/>
      <c r="YA73" s="38"/>
      <c r="YB73" s="88"/>
      <c r="YC73" s="30"/>
      <c r="YD73" s="39"/>
      <c r="YE73" s="88"/>
      <c r="YF73" s="38"/>
      <c r="YG73" s="38"/>
      <c r="YH73" s="38"/>
      <c r="YI73" s="38"/>
      <c r="YJ73" s="38"/>
      <c r="YK73" s="38"/>
      <c r="YL73" s="39"/>
      <c r="YM73" s="38"/>
      <c r="YN73" s="38"/>
      <c r="YO73" s="38"/>
      <c r="YP73" s="38"/>
      <c r="YQ73" s="38"/>
      <c r="YR73" s="38"/>
      <c r="YS73" s="38"/>
      <c r="YT73" s="88"/>
      <c r="YU73" s="30"/>
      <c r="YV73" s="39"/>
      <c r="YW73" s="88"/>
      <c r="YX73" s="38"/>
      <c r="YY73" s="38">
        <v>57979000</v>
      </c>
      <c r="YZ73" s="38">
        <v>51979000</v>
      </c>
      <c r="ZA73" s="38">
        <v>6000000</v>
      </c>
      <c r="ZB73" s="38">
        <v>51979000</v>
      </c>
      <c r="ZC73" s="38"/>
      <c r="ZD73" s="39"/>
      <c r="ZE73" s="38">
        <v>57979000</v>
      </c>
      <c r="ZF73" s="38">
        <v>51979000</v>
      </c>
      <c r="ZG73" s="38"/>
      <c r="ZH73" s="38">
        <v>6000000</v>
      </c>
      <c r="ZI73" s="38">
        <v>10.34857</v>
      </c>
      <c r="ZJ73" s="38"/>
      <c r="ZK73" s="38"/>
      <c r="ZL73" s="88">
        <v>51979000</v>
      </c>
      <c r="ZM73" s="30"/>
      <c r="ZN73" s="39">
        <v>51979000</v>
      </c>
      <c r="ZO73" s="88">
        <v>51979000</v>
      </c>
      <c r="ZP73" s="38"/>
      <c r="ZQ73" s="38">
        <v>81958200</v>
      </c>
      <c r="ZR73" s="38">
        <v>41680200</v>
      </c>
      <c r="ZS73" s="38">
        <v>40278000</v>
      </c>
      <c r="ZT73" s="38">
        <v>41680200</v>
      </c>
      <c r="ZU73" s="38"/>
      <c r="ZV73" s="39"/>
      <c r="ZW73" s="38">
        <v>81958200</v>
      </c>
      <c r="ZX73" s="38">
        <v>41680200</v>
      </c>
      <c r="ZY73" s="38"/>
      <c r="ZZ73" s="38">
        <v>40278000</v>
      </c>
      <c r="AAA73" s="38">
        <v>49.144559999999998</v>
      </c>
      <c r="AAB73" s="38"/>
      <c r="AAC73" s="38"/>
      <c r="AAD73" s="88">
        <v>41680200</v>
      </c>
      <c r="AAE73" s="30"/>
      <c r="AAF73" s="39">
        <v>41680200</v>
      </c>
      <c r="AAG73" s="88">
        <v>41680200</v>
      </c>
      <c r="AAH73" s="38"/>
      <c r="AAI73" s="38"/>
      <c r="AAJ73" s="38"/>
      <c r="AAK73" s="38"/>
      <c r="AAL73" s="38"/>
      <c r="AAM73" s="38">
        <v>1126481.49</v>
      </c>
      <c r="AAN73" s="39"/>
      <c r="AAO73" s="38"/>
      <c r="AAP73" s="38"/>
      <c r="AAQ73" s="38"/>
      <c r="AAR73" s="38"/>
      <c r="AAS73" s="38"/>
      <c r="AAT73" s="38">
        <v>1126481.49</v>
      </c>
      <c r="AAU73" s="38"/>
      <c r="AAV73" s="88"/>
      <c r="AAW73" s="30"/>
      <c r="AAX73" s="39"/>
      <c r="AAY73" s="88"/>
      <c r="AAZ73" s="38"/>
      <c r="ABA73" s="38">
        <v>172362000</v>
      </c>
      <c r="ABB73" s="38">
        <v>30040000</v>
      </c>
      <c r="ABC73" s="38">
        <v>142322000</v>
      </c>
      <c r="ABD73" s="38">
        <v>30040000</v>
      </c>
      <c r="ABE73" s="38"/>
      <c r="ABF73" s="39"/>
      <c r="ABG73" s="38">
        <v>172362000</v>
      </c>
      <c r="ABH73" s="38">
        <v>30040000</v>
      </c>
      <c r="ABI73" s="38"/>
      <c r="ABJ73" s="38">
        <v>142322000</v>
      </c>
      <c r="ABK73" s="38">
        <v>82.571560000000005</v>
      </c>
      <c r="ABL73" s="38"/>
      <c r="ABM73" s="38"/>
      <c r="ABN73" s="88">
        <v>30040000</v>
      </c>
      <c r="ABO73" s="30"/>
      <c r="ABP73" s="39">
        <v>30040000</v>
      </c>
      <c r="ABQ73" s="88">
        <v>30040000</v>
      </c>
      <c r="ABR73" s="38"/>
      <c r="ABS73" s="38"/>
      <c r="ABT73" s="38"/>
      <c r="ABU73" s="38"/>
      <c r="ABV73" s="38"/>
      <c r="ABW73" s="38"/>
      <c r="ABX73" s="39"/>
      <c r="ABY73" s="38"/>
      <c r="ABZ73" s="38"/>
      <c r="ACA73" s="38"/>
      <c r="ACB73" s="38"/>
      <c r="ACC73" s="38"/>
      <c r="ACD73" s="38"/>
      <c r="ACE73" s="38"/>
      <c r="ACF73" s="88"/>
      <c r="ACG73" s="30"/>
      <c r="ACH73" s="39"/>
      <c r="ACI73" s="88"/>
      <c r="ACJ73" s="38"/>
      <c r="ACK73" s="38"/>
      <c r="ACL73" s="38"/>
      <c r="ACM73" s="38"/>
      <c r="ACN73" s="38"/>
      <c r="ACO73" s="38"/>
      <c r="ACP73" s="39"/>
      <c r="ACQ73" s="38"/>
      <c r="ACR73" s="38"/>
      <c r="ACS73" s="38"/>
      <c r="ACT73" s="38"/>
      <c r="ACU73" s="38"/>
      <c r="ACV73" s="38"/>
      <c r="ACW73" s="38"/>
      <c r="ACX73" s="88"/>
      <c r="ACY73" s="30"/>
      <c r="ACZ73" s="39"/>
      <c r="ADA73" s="88"/>
      <c r="ADB73" s="38"/>
      <c r="ADC73" s="38"/>
      <c r="ADD73" s="38"/>
      <c r="ADE73" s="38"/>
      <c r="ADF73" s="38"/>
      <c r="ADG73" s="38"/>
      <c r="ADH73" s="39"/>
      <c r="ADI73" s="38"/>
      <c r="ADJ73" s="38"/>
      <c r="ADK73" s="38"/>
      <c r="ADL73" s="38"/>
      <c r="ADM73" s="38"/>
      <c r="ADN73" s="38"/>
      <c r="ADO73" s="38"/>
      <c r="ADP73" s="88"/>
      <c r="ADQ73" s="30"/>
      <c r="ADR73" s="39"/>
      <c r="ADS73" s="88"/>
      <c r="ADT73" s="38"/>
      <c r="ADU73" s="38"/>
      <c r="ADV73" s="38"/>
      <c r="ADW73" s="38"/>
      <c r="ADX73" s="38"/>
      <c r="ADY73" s="38"/>
      <c r="ADZ73" s="39"/>
      <c r="AEA73" s="38"/>
      <c r="AEB73" s="38"/>
      <c r="AEC73" s="38"/>
      <c r="AED73" s="38"/>
      <c r="AEE73" s="38"/>
      <c r="AEF73" s="38"/>
      <c r="AEG73" s="38"/>
      <c r="AEH73" s="88"/>
      <c r="AEI73" s="30"/>
      <c r="AEJ73" s="39"/>
      <c r="AEK73" s="88"/>
      <c r="AEL73" s="38"/>
      <c r="AEM73" s="38"/>
      <c r="AEN73" s="38"/>
      <c r="AEO73" s="38"/>
      <c r="AEP73" s="38"/>
      <c r="AEQ73" s="38"/>
      <c r="AER73" s="39"/>
      <c r="AES73" s="38"/>
      <c r="AET73" s="38"/>
      <c r="AEU73" s="38"/>
      <c r="AEV73" s="38"/>
      <c r="AEW73" s="38"/>
      <c r="AEX73" s="38"/>
      <c r="AEY73" s="38"/>
      <c r="AEZ73" s="88"/>
      <c r="AFA73" s="30"/>
      <c r="AFB73" s="39"/>
      <c r="AFC73" s="88"/>
      <c r="AFD73" s="38"/>
      <c r="AFE73" s="38"/>
      <c r="AFF73" s="38"/>
      <c r="AFG73" s="38"/>
      <c r="AFH73" s="38"/>
      <c r="AFI73" s="38"/>
      <c r="AFJ73" s="39"/>
      <c r="AFK73" s="38"/>
      <c r="AFL73" s="38"/>
      <c r="AFM73" s="38"/>
      <c r="AFN73" s="38"/>
      <c r="AFO73" s="38"/>
      <c r="AFP73" s="38"/>
      <c r="AFQ73" s="38"/>
      <c r="AFR73" s="88"/>
      <c r="AFS73" s="30"/>
      <c r="AFT73" s="39"/>
      <c r="AFU73" s="88"/>
      <c r="AFV73" s="38"/>
      <c r="AFW73" s="38"/>
      <c r="AFX73" s="38"/>
      <c r="AFY73" s="38"/>
      <c r="AFZ73" s="38"/>
      <c r="AGA73" s="38"/>
      <c r="AGB73" s="39"/>
      <c r="AGC73" s="38"/>
      <c r="AGD73" s="38"/>
      <c r="AGE73" s="38"/>
      <c r="AGF73" s="38"/>
      <c r="AGG73" s="38"/>
      <c r="AGH73" s="38"/>
      <c r="AGI73" s="38"/>
      <c r="AGJ73" s="88"/>
      <c r="AGK73" s="30"/>
      <c r="AGL73" s="39"/>
      <c r="AGM73" s="88"/>
      <c r="AGN73" s="38"/>
      <c r="AGO73" s="38"/>
      <c r="AGP73" s="38"/>
      <c r="AGQ73" s="38"/>
      <c r="AGR73" s="38"/>
      <c r="AGS73" s="38"/>
      <c r="AGT73" s="39"/>
      <c r="AGU73" s="38"/>
      <c r="AGV73" s="38"/>
      <c r="AGW73" s="38"/>
      <c r="AGX73" s="38"/>
      <c r="AGY73" s="38"/>
      <c r="AGZ73" s="38"/>
      <c r="AHA73" s="38"/>
      <c r="AHB73" s="88"/>
      <c r="AHC73" s="30"/>
      <c r="AHD73" s="39"/>
      <c r="AHE73" s="88"/>
      <c r="AHF73" s="38"/>
      <c r="AHG73" s="38"/>
      <c r="AHH73" s="38"/>
      <c r="AHI73" s="38"/>
      <c r="AHJ73" s="38"/>
      <c r="AHK73" s="38"/>
      <c r="AHL73" s="39"/>
      <c r="AHM73" s="38"/>
      <c r="AHN73" s="38"/>
      <c r="AHO73" s="38"/>
      <c r="AHP73" s="38"/>
      <c r="AHQ73" s="38"/>
      <c r="AHR73" s="38"/>
      <c r="AHS73" s="38"/>
      <c r="AHT73" s="88"/>
      <c r="AHU73" s="30"/>
      <c r="AHV73" s="39"/>
      <c r="AHW73" s="88"/>
      <c r="AHX73" s="38"/>
      <c r="AHY73" s="38"/>
      <c r="AHZ73" s="38"/>
      <c r="AIA73" s="38"/>
      <c r="AIB73" s="38"/>
      <c r="AIC73" s="38"/>
      <c r="AID73" s="39"/>
      <c r="AIE73" s="38"/>
      <c r="AIF73" s="38"/>
      <c r="AIG73" s="38"/>
      <c r="AIH73" s="38"/>
      <c r="AII73" s="38"/>
      <c r="AIJ73" s="38"/>
      <c r="AIK73" s="38"/>
      <c r="AIL73" s="88"/>
      <c r="AIM73" s="30"/>
      <c r="AIN73" s="39"/>
      <c r="AIO73" s="88"/>
      <c r="AIP73" s="38"/>
      <c r="AIQ73" s="38"/>
      <c r="AIR73" s="38"/>
      <c r="AIS73" s="38"/>
      <c r="AIT73" s="38"/>
      <c r="AIU73" s="38"/>
      <c r="AIV73" s="39"/>
      <c r="AIW73" s="38"/>
      <c r="AIX73" s="38"/>
      <c r="AIY73" s="38"/>
      <c r="AIZ73" s="38"/>
      <c r="AJA73" s="38"/>
      <c r="AJB73" s="38"/>
      <c r="AJC73" s="38"/>
      <c r="AJD73" s="88"/>
      <c r="AJE73" s="30"/>
      <c r="AJF73" s="39"/>
      <c r="AJG73" s="88"/>
      <c r="AJH73" s="38"/>
      <c r="AJI73" s="38">
        <v>41818000</v>
      </c>
      <c r="AJJ73" s="38">
        <v>31818000</v>
      </c>
      <c r="AJK73" s="38">
        <v>10000000</v>
      </c>
      <c r="AJL73" s="38">
        <v>31818000</v>
      </c>
      <c r="AJM73" s="38"/>
      <c r="AJN73" s="39"/>
      <c r="AJO73" s="38">
        <v>41818000</v>
      </c>
      <c r="AJP73" s="38">
        <v>31818000</v>
      </c>
      <c r="AJQ73" s="38"/>
      <c r="AJR73" s="38">
        <v>10000000</v>
      </c>
      <c r="AJS73" s="38">
        <v>23.913150000000002</v>
      </c>
      <c r="AJT73" s="38"/>
      <c r="AJU73" s="38"/>
      <c r="AJV73" s="88">
        <v>31818000</v>
      </c>
      <c r="AJW73" s="30"/>
      <c r="AJX73" s="39">
        <v>31818000</v>
      </c>
      <c r="AJY73" s="88">
        <v>31818000</v>
      </c>
      <c r="AJZ73" s="38"/>
      <c r="AKA73" s="38">
        <v>41818000</v>
      </c>
      <c r="AKB73" s="38">
        <v>31818000</v>
      </c>
      <c r="AKC73" s="38">
        <v>10000000</v>
      </c>
      <c r="AKD73" s="38">
        <v>31818000</v>
      </c>
      <c r="AKE73" s="38"/>
      <c r="AKF73" s="39"/>
      <c r="AKG73" s="38">
        <v>41818000</v>
      </c>
      <c r="AKH73" s="38">
        <v>31818000</v>
      </c>
      <c r="AKI73" s="38"/>
      <c r="AKJ73" s="38">
        <v>10000000</v>
      </c>
      <c r="AKK73" s="38">
        <v>23.913150000000002</v>
      </c>
      <c r="AKL73" s="38"/>
      <c r="AKM73" s="38"/>
      <c r="AKN73" s="88">
        <v>31818000</v>
      </c>
      <c r="AKO73" s="30"/>
      <c r="AKP73" s="39">
        <v>31818000</v>
      </c>
      <c r="AKQ73" s="88">
        <v>31818000</v>
      </c>
      <c r="AKR73" s="38"/>
      <c r="AKS73" s="38"/>
      <c r="AKT73" s="38"/>
      <c r="AKU73" s="38"/>
      <c r="AKV73" s="38"/>
      <c r="AKW73" s="38"/>
      <c r="AKX73" s="39"/>
      <c r="AKY73" s="38"/>
      <c r="AKZ73" s="38"/>
      <c r="ALA73" s="38"/>
      <c r="ALB73" s="38"/>
      <c r="ALC73" s="38"/>
      <c r="ALD73" s="38"/>
      <c r="ALE73" s="38"/>
      <c r="ALF73" s="88"/>
      <c r="ALG73" s="30"/>
      <c r="ALH73" s="39"/>
      <c r="ALI73" s="88"/>
      <c r="ALJ73" s="38"/>
      <c r="ALK73" s="38"/>
      <c r="ALL73" s="38"/>
      <c r="ALM73" s="38"/>
      <c r="ALN73" s="38"/>
      <c r="ALO73" s="38"/>
      <c r="ALP73" s="39"/>
      <c r="ALQ73" s="38"/>
      <c r="ALR73" s="38"/>
      <c r="ALS73" s="38"/>
      <c r="ALT73" s="38"/>
      <c r="ALU73" s="38"/>
      <c r="ALV73" s="38"/>
      <c r="ALW73" s="38"/>
      <c r="ALX73" s="88"/>
      <c r="ALY73" s="30"/>
      <c r="ALZ73" s="39"/>
      <c r="AMA73" s="88"/>
      <c r="AMB73" s="38"/>
      <c r="AMC73" s="38">
        <v>7153200</v>
      </c>
      <c r="AMD73" s="38">
        <v>5302700</v>
      </c>
      <c r="AME73" s="38">
        <v>1850500</v>
      </c>
      <c r="AMF73" s="38">
        <v>5302700</v>
      </c>
      <c r="AMG73" s="38"/>
      <c r="AMH73" s="39"/>
      <c r="AMI73" s="38">
        <v>7153200</v>
      </c>
      <c r="AMJ73" s="38">
        <v>5302700</v>
      </c>
      <c r="AMK73" s="38"/>
      <c r="AML73" s="38">
        <v>1850500</v>
      </c>
      <c r="AMM73" s="38">
        <v>25.869540000000001</v>
      </c>
      <c r="AMN73" s="38"/>
      <c r="AMO73" s="38"/>
      <c r="AMP73" s="88">
        <v>5302700</v>
      </c>
      <c r="AMQ73" s="30"/>
      <c r="AMR73" s="39">
        <v>5302700</v>
      </c>
      <c r="AMS73" s="88">
        <v>5302700</v>
      </c>
      <c r="AMT73" s="38"/>
      <c r="AMU73" s="38"/>
      <c r="AMV73" s="38"/>
      <c r="AMW73" s="38"/>
      <c r="AMX73" s="38"/>
      <c r="AMY73" s="38"/>
      <c r="AMZ73" s="39"/>
      <c r="ANA73" s="38"/>
      <c r="ANB73" s="38"/>
      <c r="ANC73" s="38"/>
      <c r="AND73" s="38"/>
      <c r="ANE73" s="38"/>
      <c r="ANF73" s="38"/>
      <c r="ANG73" s="38"/>
      <c r="ANH73" s="88"/>
      <c r="ANI73" s="30"/>
      <c r="ANJ73" s="39"/>
      <c r="ANK73" s="88"/>
    </row>
    <row r="74" spans="1:1051" x14ac:dyDescent="0.25">
      <c r="A74" s="8" t="s">
        <v>156</v>
      </c>
      <c r="B74" s="11">
        <v>60</v>
      </c>
      <c r="C74" s="13" t="s">
        <v>158</v>
      </c>
      <c r="F74" s="39"/>
      <c r="G74" s="88"/>
      <c r="H74" s="38"/>
      <c r="I74" s="38">
        <v>46601100</v>
      </c>
      <c r="J74" s="38">
        <v>36601100</v>
      </c>
      <c r="K74" s="38">
        <v>10000000</v>
      </c>
      <c r="L74" s="38">
        <v>36601100</v>
      </c>
      <c r="M74" s="38">
        <v>1026368.5</v>
      </c>
      <c r="N74" s="39"/>
      <c r="O74" s="38">
        <v>46601100</v>
      </c>
      <c r="P74" s="38">
        <v>36601100</v>
      </c>
      <c r="Q74" s="38"/>
      <c r="R74" s="38">
        <v>10000000</v>
      </c>
      <c r="S74" s="38">
        <v>21.45872</v>
      </c>
      <c r="T74" s="38">
        <v>1026368.5</v>
      </c>
      <c r="U74" s="38"/>
      <c r="V74" s="88">
        <v>36601100</v>
      </c>
      <c r="W74" s="30"/>
      <c r="X74" s="39">
        <v>36601100</v>
      </c>
      <c r="Y74" s="88">
        <v>36601100</v>
      </c>
      <c r="Z74" s="38"/>
      <c r="AA74" s="38">
        <v>133294500</v>
      </c>
      <c r="AB74" s="38">
        <v>106460800</v>
      </c>
      <c r="AC74" s="38">
        <v>26833700</v>
      </c>
      <c r="AD74" s="38">
        <v>106460800</v>
      </c>
      <c r="AE74" s="38">
        <v>157725.71</v>
      </c>
      <c r="AF74" s="39"/>
      <c r="AG74" s="38">
        <v>133294500</v>
      </c>
      <c r="AH74" s="38">
        <v>106460800</v>
      </c>
      <c r="AI74" s="38"/>
      <c r="AJ74" s="38">
        <v>26833700</v>
      </c>
      <c r="AK74" s="38">
        <v>20.131139999999998</v>
      </c>
      <c r="AL74" s="38">
        <v>157725.71</v>
      </c>
      <c r="AM74" s="38"/>
      <c r="AN74" s="88">
        <v>106460800</v>
      </c>
      <c r="AO74" s="30"/>
      <c r="AP74" s="39">
        <v>106460800</v>
      </c>
      <c r="AQ74" s="88">
        <v>106460800</v>
      </c>
      <c r="AR74" s="38"/>
      <c r="AS74" s="38">
        <v>338185586</v>
      </c>
      <c r="AT74" s="38">
        <v>253249500</v>
      </c>
      <c r="AU74" s="38">
        <v>84936086</v>
      </c>
      <c r="AV74" s="38">
        <v>253249500</v>
      </c>
      <c r="AW74" s="38"/>
      <c r="AX74" s="39"/>
      <c r="AY74" s="38">
        <v>338137342.23000002</v>
      </c>
      <c r="AZ74" s="38">
        <v>253201256.22999999</v>
      </c>
      <c r="BA74" s="38"/>
      <c r="BB74" s="38">
        <v>84936086</v>
      </c>
      <c r="BC74" s="38">
        <v>25.11881</v>
      </c>
      <c r="BD74" s="38"/>
      <c r="BE74" s="38">
        <v>48243.77</v>
      </c>
      <c r="BF74" s="88">
        <v>253201256.22999999</v>
      </c>
      <c r="BG74" s="30"/>
      <c r="BH74" s="39">
        <v>253249500</v>
      </c>
      <c r="BI74" s="88">
        <v>253249500</v>
      </c>
      <c r="BJ74" s="38"/>
      <c r="BK74" s="38">
        <v>202414224</v>
      </c>
      <c r="BL74" s="38">
        <v>163483600</v>
      </c>
      <c r="BM74" s="38">
        <v>38930624</v>
      </c>
      <c r="BN74" s="38">
        <v>163483600</v>
      </c>
      <c r="BO74" s="38"/>
      <c r="BP74" s="39"/>
      <c r="BQ74" s="38">
        <v>202414224</v>
      </c>
      <c r="BR74" s="38">
        <v>163483600</v>
      </c>
      <c r="BS74" s="38"/>
      <c r="BT74" s="38">
        <v>38930624</v>
      </c>
      <c r="BU74" s="38">
        <v>19.233149999999998</v>
      </c>
      <c r="BV74" s="38"/>
      <c r="BW74" s="38"/>
      <c r="BX74" s="88">
        <v>163483600</v>
      </c>
      <c r="BY74" s="30"/>
      <c r="BZ74" s="39">
        <v>163483600</v>
      </c>
      <c r="CA74" s="88">
        <v>163483600</v>
      </c>
      <c r="CB74" s="38"/>
      <c r="CC74" s="38">
        <v>77154600</v>
      </c>
      <c r="CD74" s="38">
        <v>57154600</v>
      </c>
      <c r="CE74" s="38">
        <v>20000000</v>
      </c>
      <c r="CF74" s="38">
        <v>57154600</v>
      </c>
      <c r="CG74" s="38"/>
      <c r="CH74" s="39"/>
      <c r="CI74" s="38">
        <v>77154600</v>
      </c>
      <c r="CJ74" s="38">
        <v>57154600</v>
      </c>
      <c r="CK74" s="38"/>
      <c r="CL74" s="38">
        <v>20000000</v>
      </c>
      <c r="CM74" s="38">
        <v>25.921980000000001</v>
      </c>
      <c r="CN74" s="38"/>
      <c r="CO74" s="38"/>
      <c r="CP74" s="88">
        <v>57154600</v>
      </c>
      <c r="CQ74" s="30"/>
      <c r="CR74" s="39">
        <v>57154600</v>
      </c>
      <c r="CS74" s="88">
        <v>57154600</v>
      </c>
      <c r="CT74" s="38"/>
      <c r="CU74" s="38">
        <v>119000000</v>
      </c>
      <c r="CV74" s="38">
        <v>96000000</v>
      </c>
      <c r="CW74" s="38">
        <v>23000000</v>
      </c>
      <c r="CX74" s="38">
        <v>96000000</v>
      </c>
      <c r="CY74" s="38">
        <v>386273.69</v>
      </c>
      <c r="CZ74" s="39"/>
      <c r="DA74" s="38">
        <v>119000000</v>
      </c>
      <c r="DB74" s="38">
        <v>96000000</v>
      </c>
      <c r="DC74" s="38"/>
      <c r="DD74" s="38">
        <v>23000000</v>
      </c>
      <c r="DE74" s="38">
        <v>19.327729999999999</v>
      </c>
      <c r="DF74" s="38">
        <v>386273.69</v>
      </c>
      <c r="DG74" s="38"/>
      <c r="DH74" s="88">
        <v>96000000</v>
      </c>
      <c r="DI74" s="30"/>
      <c r="DJ74" s="39">
        <v>96000000</v>
      </c>
      <c r="DK74" s="88">
        <v>96000000</v>
      </c>
      <c r="DL74" s="38"/>
      <c r="DM74" s="38">
        <v>19203800</v>
      </c>
      <c r="DN74" s="38">
        <v>14775700</v>
      </c>
      <c r="DO74" s="38">
        <v>4428100</v>
      </c>
      <c r="DP74" s="38">
        <v>14775700</v>
      </c>
      <c r="DQ74" s="38"/>
      <c r="DR74" s="39"/>
      <c r="DS74" s="38">
        <v>19203800</v>
      </c>
      <c r="DT74" s="38">
        <v>14775700</v>
      </c>
      <c r="DU74" s="38"/>
      <c r="DV74" s="38">
        <v>4428100</v>
      </c>
      <c r="DW74" s="38">
        <v>23.05846</v>
      </c>
      <c r="DX74" s="38"/>
      <c r="DY74" s="38"/>
      <c r="DZ74" s="88">
        <v>14775700</v>
      </c>
      <c r="EA74" s="30"/>
      <c r="EB74" s="39">
        <v>14775700</v>
      </c>
      <c r="EC74" s="88">
        <v>14775700</v>
      </c>
      <c r="ED74" s="38"/>
      <c r="EE74" s="38">
        <v>16946700</v>
      </c>
      <c r="EF74" s="38">
        <v>15718600</v>
      </c>
      <c r="EG74" s="38">
        <v>1228100</v>
      </c>
      <c r="EH74" s="38">
        <v>15718600</v>
      </c>
      <c r="EI74" s="38"/>
      <c r="EJ74" s="39"/>
      <c r="EK74" s="38">
        <v>16946700</v>
      </c>
      <c r="EL74" s="38">
        <v>15718600</v>
      </c>
      <c r="EM74" s="38"/>
      <c r="EN74" s="38">
        <v>1228100</v>
      </c>
      <c r="EO74" s="38">
        <v>7.2468399999999997</v>
      </c>
      <c r="EP74" s="38"/>
      <c r="EQ74" s="38"/>
      <c r="ER74" s="88">
        <v>15718600</v>
      </c>
      <c r="ES74" s="30"/>
      <c r="ET74" s="39">
        <v>15718600</v>
      </c>
      <c r="EU74" s="88">
        <v>15718600</v>
      </c>
      <c r="EV74" s="38"/>
      <c r="EW74" s="38">
        <v>7398700</v>
      </c>
      <c r="EX74" s="38">
        <v>6555400</v>
      </c>
      <c r="EY74" s="38">
        <v>843300</v>
      </c>
      <c r="EZ74" s="38">
        <v>6555400</v>
      </c>
      <c r="FA74" s="38"/>
      <c r="FB74" s="39"/>
      <c r="FC74" s="38">
        <v>7398700</v>
      </c>
      <c r="FD74" s="38">
        <v>6555400</v>
      </c>
      <c r="FE74" s="38"/>
      <c r="FF74" s="38">
        <v>843300</v>
      </c>
      <c r="FG74" s="38">
        <v>11.39795</v>
      </c>
      <c r="FH74" s="38"/>
      <c r="FI74" s="38"/>
      <c r="FJ74" s="88">
        <v>6555400</v>
      </c>
      <c r="FK74" s="30"/>
      <c r="FL74" s="39">
        <v>6555400</v>
      </c>
      <c r="FM74" s="88">
        <v>6555400</v>
      </c>
      <c r="FN74" s="38"/>
      <c r="FO74" s="38"/>
      <c r="FP74" s="38"/>
      <c r="FQ74" s="38"/>
      <c r="FR74" s="38"/>
      <c r="FS74" s="38"/>
      <c r="FT74" s="39"/>
      <c r="FU74" s="38"/>
      <c r="FV74" s="38"/>
      <c r="FW74" s="38"/>
      <c r="FX74" s="38"/>
      <c r="FY74" s="38"/>
      <c r="FZ74" s="38"/>
      <c r="GA74" s="38"/>
      <c r="GB74" s="88"/>
      <c r="GC74" s="30"/>
      <c r="GD74" s="39"/>
      <c r="GE74" s="88"/>
      <c r="GF74" s="38"/>
      <c r="GG74" s="38"/>
      <c r="GH74" s="38"/>
      <c r="GI74" s="38"/>
      <c r="GJ74" s="38"/>
      <c r="GK74" s="38"/>
      <c r="GL74" s="39"/>
      <c r="GM74" s="38"/>
      <c r="GN74" s="38"/>
      <c r="GO74" s="38"/>
      <c r="GP74" s="38"/>
      <c r="GQ74" s="38"/>
      <c r="GR74" s="38"/>
      <c r="GS74" s="38"/>
      <c r="GT74" s="88"/>
      <c r="GU74" s="30"/>
      <c r="GV74" s="39"/>
      <c r="GW74" s="88"/>
      <c r="GX74" s="38"/>
      <c r="GY74" s="38">
        <v>9708800</v>
      </c>
      <c r="GZ74" s="38">
        <v>7844700</v>
      </c>
      <c r="HA74" s="38">
        <v>1864100</v>
      </c>
      <c r="HB74" s="38">
        <v>7844700</v>
      </c>
      <c r="HC74" s="38"/>
      <c r="HD74" s="39"/>
      <c r="HE74" s="38">
        <v>9708800</v>
      </c>
      <c r="HF74" s="38">
        <v>7844700</v>
      </c>
      <c r="HG74" s="38"/>
      <c r="HH74" s="38">
        <v>1864100</v>
      </c>
      <c r="HI74" s="38">
        <v>19.200109999999999</v>
      </c>
      <c r="HJ74" s="38"/>
      <c r="HK74" s="38"/>
      <c r="HL74" s="88">
        <v>7844700</v>
      </c>
      <c r="HM74" s="30"/>
      <c r="HN74" s="39">
        <v>7844700</v>
      </c>
      <c r="HO74" s="88">
        <v>7844700</v>
      </c>
      <c r="HP74" s="38"/>
      <c r="HQ74" s="38"/>
      <c r="HR74" s="38"/>
      <c r="HS74" s="38"/>
      <c r="HT74" s="38"/>
      <c r="HU74" s="38"/>
      <c r="HV74" s="39"/>
      <c r="HW74" s="38"/>
      <c r="HX74" s="38"/>
      <c r="HY74" s="38"/>
      <c r="HZ74" s="38"/>
      <c r="IA74" s="38"/>
      <c r="IB74" s="38"/>
      <c r="IC74" s="38"/>
      <c r="ID74" s="88"/>
      <c r="IE74" s="30"/>
      <c r="IF74" s="39"/>
      <c r="IG74" s="88"/>
      <c r="IH74" s="38"/>
      <c r="II74" s="38">
        <v>20543900</v>
      </c>
      <c r="IJ74" s="38">
        <v>15981700</v>
      </c>
      <c r="IK74" s="38">
        <v>4562200</v>
      </c>
      <c r="IL74" s="38">
        <v>15981700</v>
      </c>
      <c r="IM74" s="38"/>
      <c r="IN74" s="39"/>
      <c r="IO74" s="38">
        <v>20543900</v>
      </c>
      <c r="IP74" s="38">
        <v>15981700</v>
      </c>
      <c r="IQ74" s="38"/>
      <c r="IR74" s="38">
        <v>4562200</v>
      </c>
      <c r="IS74" s="38">
        <v>22.207080000000001</v>
      </c>
      <c r="IT74" s="38"/>
      <c r="IU74" s="38"/>
      <c r="IV74" s="88">
        <v>15981700</v>
      </c>
      <c r="IW74" s="30"/>
      <c r="IX74" s="39">
        <v>15981700</v>
      </c>
      <c r="IY74" s="88">
        <v>15981700</v>
      </c>
      <c r="IZ74" s="38"/>
      <c r="JA74" s="38">
        <v>51536700</v>
      </c>
      <c r="JB74" s="38">
        <v>27949400</v>
      </c>
      <c r="JC74" s="38">
        <v>23587300</v>
      </c>
      <c r="JD74" s="38">
        <v>27949400</v>
      </c>
      <c r="JE74" s="38"/>
      <c r="JF74" s="39"/>
      <c r="JG74" s="38">
        <v>51536700</v>
      </c>
      <c r="JH74" s="38">
        <v>27949400</v>
      </c>
      <c r="JI74" s="38"/>
      <c r="JJ74" s="38">
        <v>23587300</v>
      </c>
      <c r="JK74" s="38">
        <v>45.767969999999998</v>
      </c>
      <c r="JL74" s="38"/>
      <c r="JM74" s="38"/>
      <c r="JN74" s="88">
        <v>27949400</v>
      </c>
      <c r="JO74" s="30"/>
      <c r="JP74" s="39">
        <v>27949400</v>
      </c>
      <c r="JQ74" s="88">
        <v>27949400</v>
      </c>
      <c r="JR74" s="38"/>
      <c r="JS74" s="38">
        <v>200067000</v>
      </c>
      <c r="JT74" s="38">
        <v>153088300</v>
      </c>
      <c r="JU74" s="38">
        <v>46978700</v>
      </c>
      <c r="JV74" s="38">
        <v>153088201.16</v>
      </c>
      <c r="JW74" s="38"/>
      <c r="JX74" s="39"/>
      <c r="JY74" s="38">
        <v>199925522.55000001</v>
      </c>
      <c r="JZ74" s="38">
        <v>153088201.16</v>
      </c>
      <c r="KA74" s="38"/>
      <c r="KB74" s="38">
        <v>46837321.390000001</v>
      </c>
      <c r="KC74" s="38">
        <v>23.427379999999999</v>
      </c>
      <c r="KD74" s="38"/>
      <c r="KE74" s="38"/>
      <c r="KF74" s="88">
        <v>153088201.16</v>
      </c>
      <c r="KG74" s="30"/>
      <c r="KH74" s="39">
        <v>153088300</v>
      </c>
      <c r="KI74" s="88">
        <v>153088300</v>
      </c>
      <c r="KJ74" s="38"/>
      <c r="KK74" s="38"/>
      <c r="KL74" s="38"/>
      <c r="KM74" s="38"/>
      <c r="KN74" s="38"/>
      <c r="KO74" s="38"/>
      <c r="KP74" s="39"/>
      <c r="KQ74" s="38"/>
      <c r="KR74" s="38"/>
      <c r="KS74" s="38"/>
      <c r="KT74" s="38"/>
      <c r="KU74" s="38"/>
      <c r="KV74" s="38"/>
      <c r="KW74" s="38"/>
      <c r="KX74" s="88"/>
      <c r="KY74" s="30"/>
      <c r="KZ74" s="39"/>
      <c r="LA74" s="88"/>
      <c r="LB74" s="38"/>
      <c r="LC74" s="38">
        <v>8023000</v>
      </c>
      <c r="LD74" s="38">
        <v>4023000</v>
      </c>
      <c r="LE74" s="38">
        <v>4000000</v>
      </c>
      <c r="LF74" s="38">
        <v>4022708.32</v>
      </c>
      <c r="LG74" s="38">
        <v>42180</v>
      </c>
      <c r="LH74" s="39"/>
      <c r="LI74" s="38">
        <v>8022420.46</v>
      </c>
      <c r="LJ74" s="38">
        <v>4022708.32</v>
      </c>
      <c r="LK74" s="38"/>
      <c r="LL74" s="38">
        <v>3999712.14</v>
      </c>
      <c r="LM74" s="38">
        <v>49.856679999999997</v>
      </c>
      <c r="LN74" s="38">
        <v>42180</v>
      </c>
      <c r="LO74" s="38"/>
      <c r="LP74" s="88">
        <v>4022708.32</v>
      </c>
      <c r="LQ74" s="30"/>
      <c r="LR74" s="39">
        <v>4023000</v>
      </c>
      <c r="LS74" s="88">
        <v>4023000</v>
      </c>
      <c r="LT74" s="38"/>
      <c r="LU74" s="38"/>
      <c r="LV74" s="38"/>
      <c r="LW74" s="38"/>
      <c r="LX74" s="38"/>
      <c r="LY74" s="38"/>
      <c r="LZ74" s="39"/>
      <c r="MA74" s="38"/>
      <c r="MB74" s="38"/>
      <c r="MC74" s="38"/>
      <c r="MD74" s="38"/>
      <c r="ME74" s="38"/>
      <c r="MF74" s="38"/>
      <c r="MG74" s="38"/>
      <c r="MH74" s="88"/>
      <c r="MI74" s="30"/>
      <c r="MJ74" s="39">
        <v>0</v>
      </c>
      <c r="MK74" s="88"/>
      <c r="ML74" s="38"/>
      <c r="MM74" s="38">
        <v>70259800</v>
      </c>
      <c r="MN74" s="38">
        <v>56769900</v>
      </c>
      <c r="MO74" s="38">
        <v>13489900</v>
      </c>
      <c r="MP74" s="38">
        <v>56769900</v>
      </c>
      <c r="MQ74" s="38"/>
      <c r="MR74" s="39"/>
      <c r="MS74" s="38">
        <v>70259800</v>
      </c>
      <c r="MT74" s="38">
        <v>56769900</v>
      </c>
      <c r="MU74" s="38"/>
      <c r="MV74" s="38">
        <v>13489900</v>
      </c>
      <c r="MW74" s="38">
        <v>19.200030000000002</v>
      </c>
      <c r="MX74" s="38"/>
      <c r="MY74" s="38"/>
      <c r="MZ74" s="88">
        <v>56769900</v>
      </c>
      <c r="NA74" s="30"/>
      <c r="NB74" s="39">
        <v>56769900</v>
      </c>
      <c r="NC74" s="88">
        <v>56769900</v>
      </c>
      <c r="ND74" s="38"/>
      <c r="NE74" s="38"/>
      <c r="NF74" s="38"/>
      <c r="NG74" s="38"/>
      <c r="NH74" s="38"/>
      <c r="NI74" s="38"/>
      <c r="NJ74" s="39"/>
      <c r="NK74" s="38"/>
      <c r="NL74" s="38"/>
      <c r="NM74" s="38"/>
      <c r="NN74" s="38"/>
      <c r="NO74" s="38"/>
      <c r="NP74" s="38"/>
      <c r="NQ74" s="38"/>
      <c r="NR74" s="88"/>
      <c r="NS74" s="30"/>
      <c r="NT74" s="39"/>
      <c r="NU74" s="88"/>
      <c r="NV74" s="38"/>
      <c r="NW74" s="38"/>
      <c r="NX74" s="38"/>
      <c r="NY74" s="38"/>
      <c r="NZ74" s="38"/>
      <c r="OA74" s="38"/>
      <c r="OB74" s="39"/>
      <c r="OC74" s="38"/>
      <c r="OD74" s="38"/>
      <c r="OE74" s="38"/>
      <c r="OF74" s="38"/>
      <c r="OG74" s="38"/>
      <c r="OH74" s="38"/>
      <c r="OI74" s="38"/>
      <c r="OJ74" s="88"/>
      <c r="OK74" s="30"/>
      <c r="OL74" s="39">
        <v>0</v>
      </c>
      <c r="OM74" s="88"/>
      <c r="ON74" s="38"/>
      <c r="OO74" s="38"/>
      <c r="OP74" s="38"/>
      <c r="OQ74" s="38"/>
      <c r="OR74" s="38"/>
      <c r="OS74" s="38"/>
      <c r="OT74" s="39"/>
      <c r="OU74" s="38"/>
      <c r="OV74" s="38"/>
      <c r="OW74" s="38"/>
      <c r="OX74" s="38"/>
      <c r="OY74" s="38"/>
      <c r="OZ74" s="38"/>
      <c r="PA74" s="38"/>
      <c r="PB74" s="88"/>
      <c r="PC74" s="30"/>
      <c r="PD74" s="39">
        <v>0</v>
      </c>
      <c r="PE74" s="88"/>
      <c r="PF74" s="38"/>
      <c r="PG74" s="38"/>
      <c r="PH74" s="38"/>
      <c r="PI74" s="38"/>
      <c r="PJ74" s="38"/>
      <c r="PK74" s="38"/>
      <c r="PL74" s="39"/>
      <c r="PM74" s="38"/>
      <c r="PN74" s="38"/>
      <c r="PO74" s="38"/>
      <c r="PP74" s="38"/>
      <c r="PQ74" s="38"/>
      <c r="PR74" s="38"/>
      <c r="PS74" s="38"/>
      <c r="PT74" s="88"/>
      <c r="PU74" s="30"/>
      <c r="PV74" s="39"/>
      <c r="PW74" s="88"/>
      <c r="PX74" s="38"/>
      <c r="PY74" s="38"/>
      <c r="PZ74" s="38"/>
      <c r="QA74" s="38"/>
      <c r="QB74" s="38"/>
      <c r="QC74" s="38"/>
      <c r="QD74" s="39"/>
      <c r="QE74" s="38"/>
      <c r="QF74" s="38"/>
      <c r="QG74" s="38"/>
      <c r="QH74" s="38"/>
      <c r="QI74" s="38"/>
      <c r="QJ74" s="38"/>
      <c r="QK74" s="38"/>
      <c r="QL74" s="88"/>
      <c r="QM74" s="30"/>
      <c r="QN74" s="39"/>
      <c r="QO74" s="88"/>
      <c r="QP74" s="38"/>
      <c r="QQ74" s="38">
        <v>1234183900</v>
      </c>
      <c r="QR74" s="38">
        <v>996479800</v>
      </c>
      <c r="QS74" s="38">
        <v>237704100</v>
      </c>
      <c r="QT74" s="38">
        <v>996479800</v>
      </c>
      <c r="QU74" s="38">
        <v>562321.67000000004</v>
      </c>
      <c r="QV74" s="39"/>
      <c r="QW74" s="38">
        <v>1234183900</v>
      </c>
      <c r="QX74" s="38">
        <v>996479800</v>
      </c>
      <c r="QY74" s="38"/>
      <c r="QZ74" s="38">
        <v>237704100</v>
      </c>
      <c r="RA74" s="38">
        <v>19.260020000000001</v>
      </c>
      <c r="RB74" s="38">
        <v>562321.67000000004</v>
      </c>
      <c r="RC74" s="38"/>
      <c r="RD74" s="88">
        <v>996479800</v>
      </c>
      <c r="RE74" s="30"/>
      <c r="RF74" s="39">
        <v>996479800</v>
      </c>
      <c r="RG74" s="88">
        <v>996479800</v>
      </c>
      <c r="RH74" s="38"/>
      <c r="RI74" s="38">
        <v>31552200</v>
      </c>
      <c r="RJ74" s="38">
        <v>29974500</v>
      </c>
      <c r="RK74" s="38">
        <v>1577700</v>
      </c>
      <c r="RL74" s="38">
        <v>29974471.75</v>
      </c>
      <c r="RM74" s="38"/>
      <c r="RN74" s="39"/>
      <c r="RO74" s="38">
        <v>31552075.52</v>
      </c>
      <c r="RP74" s="38">
        <v>29974471.75</v>
      </c>
      <c r="RQ74" s="38"/>
      <c r="RR74" s="38">
        <v>1577603.77</v>
      </c>
      <c r="RS74" s="38">
        <v>5</v>
      </c>
      <c r="RT74" s="38"/>
      <c r="RU74" s="38"/>
      <c r="RV74" s="88">
        <v>29974471.75</v>
      </c>
      <c r="RW74" s="30"/>
      <c r="RX74" s="39">
        <v>29974500</v>
      </c>
      <c r="RY74" s="88">
        <v>29974500</v>
      </c>
      <c r="RZ74" s="38"/>
      <c r="SA74" s="38">
        <v>8797600</v>
      </c>
      <c r="SB74" s="38">
        <v>8357700</v>
      </c>
      <c r="SC74" s="38">
        <v>439900</v>
      </c>
      <c r="SD74" s="38">
        <v>8357700</v>
      </c>
      <c r="SE74" s="38"/>
      <c r="SF74" s="39"/>
      <c r="SG74" s="38">
        <v>8797600</v>
      </c>
      <c r="SH74" s="38">
        <v>8357700</v>
      </c>
      <c r="SI74" s="38"/>
      <c r="SJ74" s="38">
        <v>439900</v>
      </c>
      <c r="SK74" s="38">
        <v>5.0002300000000002</v>
      </c>
      <c r="SL74" s="38"/>
      <c r="SM74" s="38"/>
      <c r="SN74" s="88">
        <v>8357700</v>
      </c>
      <c r="SO74" s="30"/>
      <c r="SP74" s="39">
        <v>8357700</v>
      </c>
      <c r="SQ74" s="88">
        <v>8357700</v>
      </c>
      <c r="SR74" s="38"/>
      <c r="SS74" s="38"/>
      <c r="ST74" s="38"/>
      <c r="SU74" s="38"/>
      <c r="SV74" s="38"/>
      <c r="SW74" s="38"/>
      <c r="SX74" s="39"/>
      <c r="SY74" s="38"/>
      <c r="SZ74" s="38"/>
      <c r="TA74" s="38"/>
      <c r="TB74" s="38"/>
      <c r="TC74" s="38"/>
      <c r="TD74" s="38"/>
      <c r="TE74" s="38"/>
      <c r="TF74" s="88"/>
      <c r="TG74" s="30"/>
      <c r="TH74" s="39"/>
      <c r="TI74" s="88"/>
      <c r="TJ74" s="38"/>
      <c r="TK74" s="38"/>
      <c r="TL74" s="38"/>
      <c r="TM74" s="38"/>
      <c r="TN74" s="38"/>
      <c r="TO74" s="38"/>
      <c r="TP74" s="39"/>
      <c r="TQ74" s="38"/>
      <c r="TR74" s="38"/>
      <c r="TS74" s="38"/>
      <c r="TT74" s="38"/>
      <c r="TU74" s="38"/>
      <c r="TV74" s="38"/>
      <c r="TW74" s="38"/>
      <c r="TX74" s="88"/>
      <c r="TY74" s="30"/>
      <c r="TZ74" s="39"/>
      <c r="UA74" s="88"/>
      <c r="UB74" s="38"/>
      <c r="UC74" s="38">
        <v>62238400</v>
      </c>
      <c r="UD74" s="38">
        <v>10990400</v>
      </c>
      <c r="UE74" s="38">
        <v>51248000</v>
      </c>
      <c r="UF74" s="38">
        <v>10990398.15</v>
      </c>
      <c r="UG74" s="38"/>
      <c r="UH74" s="39"/>
      <c r="UI74" s="38">
        <v>62238090</v>
      </c>
      <c r="UJ74" s="38">
        <v>10990398.15</v>
      </c>
      <c r="UK74" s="38"/>
      <c r="UL74" s="38">
        <v>51247691.850000001</v>
      </c>
      <c r="UM74" s="38">
        <v>82.341359999999995</v>
      </c>
      <c r="UN74" s="38"/>
      <c r="UO74" s="38"/>
      <c r="UP74" s="88">
        <v>10990398.15</v>
      </c>
      <c r="UQ74" s="30"/>
      <c r="UR74" s="39">
        <v>10990400</v>
      </c>
      <c r="US74" s="88">
        <v>10990400</v>
      </c>
      <c r="UT74" s="38"/>
      <c r="UU74" s="38">
        <v>114303100</v>
      </c>
      <c r="UV74" s="38">
        <v>106374800</v>
      </c>
      <c r="UW74" s="38">
        <v>7928300</v>
      </c>
      <c r="UX74" s="38">
        <v>105711646.70999999</v>
      </c>
      <c r="UY74" s="38"/>
      <c r="UZ74" s="39"/>
      <c r="VA74" s="38">
        <v>113639946.70999999</v>
      </c>
      <c r="VB74" s="38">
        <v>105711646.70999999</v>
      </c>
      <c r="VC74" s="38"/>
      <c r="VD74" s="38">
        <v>7928300</v>
      </c>
      <c r="VE74" s="38">
        <v>6.97668</v>
      </c>
      <c r="VF74" s="38"/>
      <c r="VG74" s="38"/>
      <c r="VH74" s="88">
        <v>105711646.70999999</v>
      </c>
      <c r="VI74" s="30"/>
      <c r="VJ74" s="39">
        <v>106374800</v>
      </c>
      <c r="VK74" s="88">
        <v>106374800</v>
      </c>
      <c r="VL74" s="38"/>
      <c r="VM74" s="38"/>
      <c r="VN74" s="38"/>
      <c r="VO74" s="38"/>
      <c r="VP74" s="38"/>
      <c r="VQ74" s="38"/>
      <c r="VR74" s="39"/>
      <c r="VS74" s="38"/>
      <c r="VT74" s="38"/>
      <c r="VU74" s="38"/>
      <c r="VV74" s="38"/>
      <c r="VW74" s="38"/>
      <c r="VX74" s="38"/>
      <c r="VY74" s="38"/>
      <c r="VZ74" s="88"/>
      <c r="WA74" s="30"/>
      <c r="WB74" s="39"/>
      <c r="WC74" s="88"/>
      <c r="WD74" s="38"/>
      <c r="WE74" s="38"/>
      <c r="WF74" s="38"/>
      <c r="WG74" s="38"/>
      <c r="WH74" s="38"/>
      <c r="WI74" s="38"/>
      <c r="WJ74" s="39"/>
      <c r="WK74" s="38"/>
      <c r="WL74" s="38"/>
      <c r="WM74" s="38"/>
      <c r="WN74" s="38"/>
      <c r="WO74" s="38"/>
      <c r="WP74" s="38"/>
      <c r="WQ74" s="38"/>
      <c r="WR74" s="88"/>
      <c r="WS74" s="30"/>
      <c r="WT74" s="39"/>
      <c r="WU74" s="88"/>
      <c r="WV74" s="38"/>
      <c r="WW74" s="38"/>
      <c r="WX74" s="38"/>
      <c r="WY74" s="38"/>
      <c r="WZ74" s="38"/>
      <c r="XA74" s="38"/>
      <c r="XB74" s="39"/>
      <c r="XC74" s="38"/>
      <c r="XD74" s="38"/>
      <c r="XE74" s="38"/>
      <c r="XF74" s="38"/>
      <c r="XG74" s="38"/>
      <c r="XH74" s="38"/>
      <c r="XI74" s="38"/>
      <c r="XJ74" s="88"/>
      <c r="XK74" s="30"/>
      <c r="XL74" s="39"/>
      <c r="XM74" s="88"/>
      <c r="XN74" s="38"/>
      <c r="XO74" s="38">
        <v>96750800</v>
      </c>
      <c r="XP74" s="38">
        <v>91912800</v>
      </c>
      <c r="XQ74" s="38">
        <v>4838000</v>
      </c>
      <c r="XR74" s="38">
        <v>91912781.650000006</v>
      </c>
      <c r="XS74" s="38"/>
      <c r="XT74" s="39"/>
      <c r="XU74" s="38">
        <v>96508420.739999995</v>
      </c>
      <c r="XV74" s="38">
        <v>91912781.650000006</v>
      </c>
      <c r="XW74" s="38"/>
      <c r="XX74" s="38">
        <v>4595639.09</v>
      </c>
      <c r="XY74" s="38">
        <v>4.7618999999999998</v>
      </c>
      <c r="XZ74" s="38"/>
      <c r="YA74" s="38"/>
      <c r="YB74" s="88">
        <v>91912781.650000006</v>
      </c>
      <c r="YC74" s="30"/>
      <c r="YD74" s="39">
        <v>91912800</v>
      </c>
      <c r="YE74" s="88">
        <v>91912800</v>
      </c>
      <c r="YF74" s="38"/>
      <c r="YG74" s="38"/>
      <c r="YH74" s="38"/>
      <c r="YI74" s="38"/>
      <c r="YJ74" s="38"/>
      <c r="YK74" s="38"/>
      <c r="YL74" s="39"/>
      <c r="YM74" s="38"/>
      <c r="YN74" s="38"/>
      <c r="YO74" s="38"/>
      <c r="YP74" s="38"/>
      <c r="YQ74" s="38"/>
      <c r="YR74" s="38"/>
      <c r="YS74" s="38"/>
      <c r="YT74" s="88"/>
      <c r="YU74" s="30"/>
      <c r="YV74" s="39"/>
      <c r="YW74" s="88"/>
      <c r="YX74" s="38"/>
      <c r="YY74" s="38">
        <v>9049100</v>
      </c>
      <c r="YZ74" s="38">
        <v>6080000</v>
      </c>
      <c r="ZA74" s="38">
        <v>2969100</v>
      </c>
      <c r="ZB74" s="38">
        <v>6080000</v>
      </c>
      <c r="ZC74" s="38"/>
      <c r="ZD74" s="39"/>
      <c r="ZE74" s="38">
        <v>9049100</v>
      </c>
      <c r="ZF74" s="38">
        <v>6080000</v>
      </c>
      <c r="ZG74" s="38"/>
      <c r="ZH74" s="38">
        <v>2969100</v>
      </c>
      <c r="ZI74" s="38">
        <v>32.811</v>
      </c>
      <c r="ZJ74" s="38"/>
      <c r="ZK74" s="38"/>
      <c r="ZL74" s="88">
        <v>6080000</v>
      </c>
      <c r="ZM74" s="30"/>
      <c r="ZN74" s="39">
        <v>6080000</v>
      </c>
      <c r="ZO74" s="88">
        <v>6080000</v>
      </c>
      <c r="ZP74" s="38"/>
      <c r="ZQ74" s="38">
        <v>236393400</v>
      </c>
      <c r="ZR74" s="38">
        <v>93393400</v>
      </c>
      <c r="ZS74" s="38">
        <v>143000000</v>
      </c>
      <c r="ZT74" s="38">
        <v>93393400</v>
      </c>
      <c r="ZU74" s="38">
        <v>263606</v>
      </c>
      <c r="ZV74" s="39"/>
      <c r="ZW74" s="38">
        <v>236393400</v>
      </c>
      <c r="ZX74" s="38">
        <v>93393400</v>
      </c>
      <c r="ZY74" s="38"/>
      <c r="ZZ74" s="38">
        <v>143000000</v>
      </c>
      <c r="AAA74" s="38">
        <v>60.492379999999997</v>
      </c>
      <c r="AAB74" s="38">
        <v>263606</v>
      </c>
      <c r="AAC74" s="38"/>
      <c r="AAD74" s="88">
        <v>93393400</v>
      </c>
      <c r="AAE74" s="30"/>
      <c r="AAF74" s="39">
        <v>93393400</v>
      </c>
      <c r="AAG74" s="88">
        <v>93393400</v>
      </c>
      <c r="AAH74" s="38"/>
      <c r="AAI74" s="38"/>
      <c r="AAJ74" s="38"/>
      <c r="AAK74" s="38"/>
      <c r="AAL74" s="38"/>
      <c r="AAM74" s="38">
        <v>270230.62</v>
      </c>
      <c r="AAN74" s="39"/>
      <c r="AAO74" s="38"/>
      <c r="AAP74" s="38"/>
      <c r="AAQ74" s="38"/>
      <c r="AAR74" s="38"/>
      <c r="AAS74" s="38"/>
      <c r="AAT74" s="38">
        <v>270230.62</v>
      </c>
      <c r="AAU74" s="38"/>
      <c r="AAV74" s="88"/>
      <c r="AAW74" s="30"/>
      <c r="AAX74" s="39"/>
      <c r="AAY74" s="88"/>
      <c r="AAZ74" s="38"/>
      <c r="ABA74" s="38">
        <v>99141000</v>
      </c>
      <c r="ABB74" s="38">
        <v>24410000</v>
      </c>
      <c r="ABC74" s="38">
        <v>74731000</v>
      </c>
      <c r="ABD74" s="38">
        <v>24254925</v>
      </c>
      <c r="ABE74" s="38"/>
      <c r="ABF74" s="39"/>
      <c r="ABG74" s="38">
        <v>97639442.680000007</v>
      </c>
      <c r="ABH74" s="38">
        <v>24254925</v>
      </c>
      <c r="ABI74" s="38"/>
      <c r="ABJ74" s="38">
        <v>73384517.680000007</v>
      </c>
      <c r="ABK74" s="38">
        <v>75.158680000000004</v>
      </c>
      <c r="ABL74" s="38"/>
      <c r="ABM74" s="38"/>
      <c r="ABN74" s="88">
        <v>24254925</v>
      </c>
      <c r="ABO74" s="30"/>
      <c r="ABP74" s="39">
        <v>24410000</v>
      </c>
      <c r="ABQ74" s="88">
        <v>24410000</v>
      </c>
      <c r="ABR74" s="38"/>
      <c r="ABS74" s="38"/>
      <c r="ABT74" s="38"/>
      <c r="ABU74" s="38"/>
      <c r="ABV74" s="38"/>
      <c r="ABW74" s="38"/>
      <c r="ABX74" s="39"/>
      <c r="ABY74" s="38"/>
      <c r="ABZ74" s="38"/>
      <c r="ACA74" s="38"/>
      <c r="ACB74" s="38"/>
      <c r="ACC74" s="38"/>
      <c r="ACD74" s="38"/>
      <c r="ACE74" s="38"/>
      <c r="ACF74" s="88"/>
      <c r="ACG74" s="30"/>
      <c r="ACH74" s="39"/>
      <c r="ACI74" s="88"/>
      <c r="ACJ74" s="38"/>
      <c r="ACK74" s="38"/>
      <c r="ACL74" s="38"/>
      <c r="ACM74" s="38"/>
      <c r="ACN74" s="38"/>
      <c r="ACO74" s="38"/>
      <c r="ACP74" s="39"/>
      <c r="ACQ74" s="38"/>
      <c r="ACR74" s="38"/>
      <c r="ACS74" s="38"/>
      <c r="ACT74" s="38"/>
      <c r="ACU74" s="38"/>
      <c r="ACV74" s="38"/>
      <c r="ACW74" s="38"/>
      <c r="ACX74" s="88"/>
      <c r="ACY74" s="30"/>
      <c r="ACZ74" s="39"/>
      <c r="ADA74" s="88"/>
      <c r="ADB74" s="38"/>
      <c r="ADC74" s="38"/>
      <c r="ADD74" s="38"/>
      <c r="ADE74" s="38"/>
      <c r="ADF74" s="38"/>
      <c r="ADG74" s="38"/>
      <c r="ADH74" s="39"/>
      <c r="ADI74" s="38"/>
      <c r="ADJ74" s="38"/>
      <c r="ADK74" s="38"/>
      <c r="ADL74" s="38"/>
      <c r="ADM74" s="38"/>
      <c r="ADN74" s="38"/>
      <c r="ADO74" s="38"/>
      <c r="ADP74" s="88"/>
      <c r="ADQ74" s="30"/>
      <c r="ADR74" s="39"/>
      <c r="ADS74" s="88"/>
      <c r="ADT74" s="38"/>
      <c r="ADU74" s="38">
        <v>63280300</v>
      </c>
      <c r="ADV74" s="38">
        <v>4320000</v>
      </c>
      <c r="ADW74" s="38">
        <v>58960300</v>
      </c>
      <c r="ADX74" s="38">
        <v>4320000</v>
      </c>
      <c r="ADY74" s="38"/>
      <c r="ADZ74" s="39"/>
      <c r="AEA74" s="38">
        <v>56390959.829999998</v>
      </c>
      <c r="AEB74" s="38">
        <v>4320000</v>
      </c>
      <c r="AEC74" s="38"/>
      <c r="AED74" s="38">
        <v>52070959.829999998</v>
      </c>
      <c r="AEE74" s="38">
        <v>92.339200000000005</v>
      </c>
      <c r="AEF74" s="38"/>
      <c r="AEG74" s="38"/>
      <c r="AEH74" s="88">
        <v>4320000</v>
      </c>
      <c r="AEI74" s="30"/>
      <c r="AEJ74" s="39">
        <v>4320000</v>
      </c>
      <c r="AEK74" s="88">
        <v>4320000</v>
      </c>
      <c r="AEL74" s="38"/>
      <c r="AEM74" s="38"/>
      <c r="AEN74" s="38"/>
      <c r="AEO74" s="38"/>
      <c r="AEP74" s="38"/>
      <c r="AEQ74" s="38"/>
      <c r="AER74" s="39"/>
      <c r="AES74" s="38"/>
      <c r="AET74" s="38"/>
      <c r="AEU74" s="38"/>
      <c r="AEV74" s="38"/>
      <c r="AEW74" s="38"/>
      <c r="AEX74" s="38"/>
      <c r="AEY74" s="38"/>
      <c r="AEZ74" s="88"/>
      <c r="AFA74" s="30"/>
      <c r="AFB74" s="39"/>
      <c r="AFC74" s="88"/>
      <c r="AFD74" s="38"/>
      <c r="AFE74" s="38"/>
      <c r="AFF74" s="38"/>
      <c r="AFG74" s="38"/>
      <c r="AFH74" s="38"/>
      <c r="AFI74" s="38"/>
      <c r="AFJ74" s="39"/>
      <c r="AFK74" s="38"/>
      <c r="AFL74" s="38"/>
      <c r="AFM74" s="38"/>
      <c r="AFN74" s="38"/>
      <c r="AFO74" s="38"/>
      <c r="AFP74" s="38"/>
      <c r="AFQ74" s="38"/>
      <c r="AFR74" s="88"/>
      <c r="AFS74" s="30"/>
      <c r="AFT74" s="39"/>
      <c r="AFU74" s="88"/>
      <c r="AFV74" s="38"/>
      <c r="AFW74" s="38"/>
      <c r="AFX74" s="38"/>
      <c r="AFY74" s="38"/>
      <c r="AFZ74" s="38"/>
      <c r="AGA74" s="38"/>
      <c r="AGB74" s="39"/>
      <c r="AGC74" s="38"/>
      <c r="AGD74" s="38"/>
      <c r="AGE74" s="38"/>
      <c r="AGF74" s="38"/>
      <c r="AGG74" s="38"/>
      <c r="AGH74" s="38"/>
      <c r="AGI74" s="38"/>
      <c r="AGJ74" s="88"/>
      <c r="AGK74" s="30"/>
      <c r="AGL74" s="39"/>
      <c r="AGM74" s="88"/>
      <c r="AGN74" s="38"/>
      <c r="AGO74" s="38"/>
      <c r="AGP74" s="38"/>
      <c r="AGQ74" s="38"/>
      <c r="AGR74" s="38"/>
      <c r="AGS74" s="38"/>
      <c r="AGT74" s="39"/>
      <c r="AGU74" s="38"/>
      <c r="AGV74" s="38"/>
      <c r="AGW74" s="38"/>
      <c r="AGX74" s="38"/>
      <c r="AGY74" s="38"/>
      <c r="AGZ74" s="38"/>
      <c r="AHA74" s="38"/>
      <c r="AHB74" s="88"/>
      <c r="AHC74" s="30"/>
      <c r="AHD74" s="39"/>
      <c r="AHE74" s="88"/>
      <c r="AHF74" s="38"/>
      <c r="AHG74" s="38"/>
      <c r="AHH74" s="38"/>
      <c r="AHI74" s="38"/>
      <c r="AHJ74" s="38"/>
      <c r="AHK74" s="38"/>
      <c r="AHL74" s="39"/>
      <c r="AHM74" s="38"/>
      <c r="AHN74" s="38"/>
      <c r="AHO74" s="38"/>
      <c r="AHP74" s="38"/>
      <c r="AHQ74" s="38"/>
      <c r="AHR74" s="38"/>
      <c r="AHS74" s="38"/>
      <c r="AHT74" s="88"/>
      <c r="AHU74" s="30"/>
      <c r="AHV74" s="39"/>
      <c r="AHW74" s="88"/>
      <c r="AHX74" s="38"/>
      <c r="AHY74" s="38"/>
      <c r="AHZ74" s="38"/>
      <c r="AIA74" s="38"/>
      <c r="AIB74" s="38"/>
      <c r="AIC74" s="38"/>
      <c r="AID74" s="39"/>
      <c r="AIE74" s="38"/>
      <c r="AIF74" s="38"/>
      <c r="AIG74" s="38"/>
      <c r="AIH74" s="38"/>
      <c r="AII74" s="38"/>
      <c r="AIJ74" s="38"/>
      <c r="AIK74" s="38"/>
      <c r="AIL74" s="88"/>
      <c r="AIM74" s="30"/>
      <c r="AIN74" s="39"/>
      <c r="AIO74" s="88"/>
      <c r="AIP74" s="38"/>
      <c r="AIQ74" s="38"/>
      <c r="AIR74" s="38"/>
      <c r="AIS74" s="38"/>
      <c r="AIT74" s="38"/>
      <c r="AIU74" s="38"/>
      <c r="AIV74" s="39"/>
      <c r="AIW74" s="38"/>
      <c r="AIX74" s="38"/>
      <c r="AIY74" s="38"/>
      <c r="AIZ74" s="38"/>
      <c r="AJA74" s="38"/>
      <c r="AJB74" s="38"/>
      <c r="AJC74" s="38"/>
      <c r="AJD74" s="88"/>
      <c r="AJE74" s="30"/>
      <c r="AJF74" s="39"/>
      <c r="AJG74" s="88"/>
      <c r="AJH74" s="38"/>
      <c r="AJI74" s="38">
        <v>110678000</v>
      </c>
      <c r="AJJ74" s="38">
        <v>84702000</v>
      </c>
      <c r="AJK74" s="38">
        <v>25976000</v>
      </c>
      <c r="AJL74" s="38">
        <v>84702000</v>
      </c>
      <c r="AJM74" s="38">
        <v>44029.5</v>
      </c>
      <c r="AJN74" s="39"/>
      <c r="AJO74" s="38">
        <v>110678000</v>
      </c>
      <c r="AJP74" s="38">
        <v>84702000</v>
      </c>
      <c r="AJQ74" s="38"/>
      <c r="AJR74" s="38">
        <v>25976000</v>
      </c>
      <c r="AJS74" s="38">
        <v>23.469889999999999</v>
      </c>
      <c r="AJT74" s="38">
        <v>44029.5</v>
      </c>
      <c r="AJU74" s="38"/>
      <c r="AJV74" s="88">
        <v>84702000</v>
      </c>
      <c r="AJW74" s="30"/>
      <c r="AJX74" s="39">
        <v>84702000</v>
      </c>
      <c r="AJY74" s="88">
        <v>84702000</v>
      </c>
      <c r="AJZ74" s="38"/>
      <c r="AKA74" s="38">
        <v>99628000</v>
      </c>
      <c r="AKB74" s="38">
        <v>72808000</v>
      </c>
      <c r="AKC74" s="38">
        <v>26820000</v>
      </c>
      <c r="AKD74" s="38">
        <v>72808000</v>
      </c>
      <c r="AKE74" s="38">
        <v>2407511</v>
      </c>
      <c r="AKF74" s="39"/>
      <c r="AKG74" s="38">
        <v>99628000</v>
      </c>
      <c r="AKH74" s="38">
        <v>72808000</v>
      </c>
      <c r="AKI74" s="38"/>
      <c r="AKJ74" s="38">
        <v>26820000</v>
      </c>
      <c r="AKK74" s="38">
        <v>26.92014</v>
      </c>
      <c r="AKL74" s="38">
        <v>2407511</v>
      </c>
      <c r="AKM74" s="38"/>
      <c r="AKN74" s="88">
        <v>72808000</v>
      </c>
      <c r="AKO74" s="30"/>
      <c r="AKP74" s="39">
        <v>72808000</v>
      </c>
      <c r="AKQ74" s="88">
        <v>72808000</v>
      </c>
      <c r="AKR74" s="38"/>
      <c r="AKS74" s="38">
        <v>20594100</v>
      </c>
      <c r="AKT74" s="38">
        <v>16640000</v>
      </c>
      <c r="AKU74" s="38">
        <v>3954100</v>
      </c>
      <c r="AKV74" s="38">
        <v>16640000</v>
      </c>
      <c r="AKW74" s="38"/>
      <c r="AKX74" s="39"/>
      <c r="AKY74" s="38">
        <v>20594100</v>
      </c>
      <c r="AKZ74" s="38">
        <v>16640000</v>
      </c>
      <c r="ALA74" s="38"/>
      <c r="ALB74" s="38">
        <v>3954100</v>
      </c>
      <c r="ALC74" s="38">
        <v>19.20016</v>
      </c>
      <c r="ALD74" s="38"/>
      <c r="ALE74" s="38"/>
      <c r="ALF74" s="88">
        <v>16640000</v>
      </c>
      <c r="ALG74" s="30"/>
      <c r="ALH74" s="39">
        <v>16640000</v>
      </c>
      <c r="ALI74" s="88">
        <v>16640000</v>
      </c>
      <c r="ALJ74" s="38"/>
      <c r="ALK74" s="38"/>
      <c r="ALL74" s="38"/>
      <c r="ALM74" s="38"/>
      <c r="ALN74" s="38"/>
      <c r="ALO74" s="38"/>
      <c r="ALP74" s="39"/>
      <c r="ALQ74" s="38"/>
      <c r="ALR74" s="38"/>
      <c r="ALS74" s="38"/>
      <c r="ALT74" s="38"/>
      <c r="ALU74" s="38"/>
      <c r="ALV74" s="38"/>
      <c r="ALW74" s="38"/>
      <c r="ALX74" s="88"/>
      <c r="ALY74" s="30"/>
      <c r="ALZ74" s="39"/>
      <c r="AMA74" s="88"/>
      <c r="AMB74" s="38"/>
      <c r="AMC74" s="38">
        <v>4396800</v>
      </c>
      <c r="AMD74" s="38">
        <v>3439800</v>
      </c>
      <c r="AME74" s="38">
        <v>957000</v>
      </c>
      <c r="AMF74" s="38">
        <v>3439800</v>
      </c>
      <c r="AMG74" s="38"/>
      <c r="AMH74" s="39"/>
      <c r="AMI74" s="38">
        <v>4396800</v>
      </c>
      <c r="AMJ74" s="38">
        <v>3439800</v>
      </c>
      <c r="AMK74" s="38"/>
      <c r="AML74" s="38">
        <v>957000</v>
      </c>
      <c r="AMM74" s="38">
        <v>21.765830000000001</v>
      </c>
      <c r="AMN74" s="38"/>
      <c r="AMO74" s="38"/>
      <c r="AMP74" s="88">
        <v>3439800</v>
      </c>
      <c r="AMQ74" s="30"/>
      <c r="AMR74" s="39">
        <v>3439800</v>
      </c>
      <c r="AMS74" s="88">
        <v>3439800</v>
      </c>
      <c r="AMT74" s="38"/>
      <c r="AMU74" s="38"/>
      <c r="AMV74" s="38"/>
      <c r="AMW74" s="38"/>
      <c r="AMX74" s="38"/>
      <c r="AMY74" s="38"/>
      <c r="AMZ74" s="39"/>
      <c r="ANA74" s="38"/>
      <c r="ANB74" s="38"/>
      <c r="ANC74" s="38"/>
      <c r="AND74" s="38"/>
      <c r="ANE74" s="38"/>
      <c r="ANF74" s="38"/>
      <c r="ANG74" s="38"/>
      <c r="ANH74" s="88"/>
      <c r="ANI74" s="30"/>
      <c r="ANJ74" s="39"/>
      <c r="ANK74" s="88"/>
    </row>
    <row r="75" spans="1:1051" x14ac:dyDescent="0.25">
      <c r="A75" s="8" t="s">
        <v>159</v>
      </c>
      <c r="B75" s="9">
        <v>61</v>
      </c>
      <c r="C75" s="13" t="s">
        <v>161</v>
      </c>
      <c r="F75" s="39"/>
      <c r="G75" s="88"/>
      <c r="H75" s="38"/>
      <c r="I75" s="38">
        <v>76408292</v>
      </c>
      <c r="J75" s="38">
        <v>60571100</v>
      </c>
      <c r="K75" s="38">
        <v>15837192</v>
      </c>
      <c r="L75" s="38">
        <v>60571100</v>
      </c>
      <c r="M75" s="38"/>
      <c r="N75" s="39"/>
      <c r="O75" s="38">
        <v>76408292</v>
      </c>
      <c r="P75" s="38">
        <v>60571100</v>
      </c>
      <c r="Q75" s="38"/>
      <c r="R75" s="38">
        <v>15837192</v>
      </c>
      <c r="S75" s="38">
        <v>20.727060000000002</v>
      </c>
      <c r="T75" s="38"/>
      <c r="U75" s="38"/>
      <c r="V75" s="88">
        <v>60571100</v>
      </c>
      <c r="W75" s="30"/>
      <c r="X75" s="39">
        <v>60571100</v>
      </c>
      <c r="Y75" s="88">
        <v>60571100</v>
      </c>
      <c r="Z75" s="38"/>
      <c r="AA75" s="38">
        <v>189865080</v>
      </c>
      <c r="AB75" s="38">
        <v>162671300</v>
      </c>
      <c r="AC75" s="38">
        <v>27193780</v>
      </c>
      <c r="AD75" s="38">
        <v>162671300</v>
      </c>
      <c r="AE75" s="38"/>
      <c r="AF75" s="39"/>
      <c r="AG75" s="38">
        <v>189865080</v>
      </c>
      <c r="AH75" s="38">
        <v>162671300</v>
      </c>
      <c r="AI75" s="38"/>
      <c r="AJ75" s="38">
        <v>27193780</v>
      </c>
      <c r="AK75" s="38">
        <v>14.32269</v>
      </c>
      <c r="AL75" s="38"/>
      <c r="AM75" s="38"/>
      <c r="AN75" s="88">
        <v>162671300</v>
      </c>
      <c r="AO75" s="30"/>
      <c r="AP75" s="39">
        <v>162671300</v>
      </c>
      <c r="AQ75" s="88">
        <v>162671300</v>
      </c>
      <c r="AR75" s="38"/>
      <c r="AS75" s="38">
        <v>172771200</v>
      </c>
      <c r="AT75" s="38">
        <v>148771200</v>
      </c>
      <c r="AU75" s="38">
        <v>24000000</v>
      </c>
      <c r="AV75" s="38">
        <v>148771200</v>
      </c>
      <c r="AW75" s="38"/>
      <c r="AX75" s="39"/>
      <c r="AY75" s="38">
        <v>172771200</v>
      </c>
      <c r="AZ75" s="38">
        <v>148771200</v>
      </c>
      <c r="BA75" s="38"/>
      <c r="BB75" s="38">
        <v>24000000</v>
      </c>
      <c r="BC75" s="38">
        <v>13.8912</v>
      </c>
      <c r="BD75" s="38"/>
      <c r="BE75" s="38"/>
      <c r="BF75" s="88">
        <v>148771200</v>
      </c>
      <c r="BG75" s="30"/>
      <c r="BH75" s="39">
        <v>148771200</v>
      </c>
      <c r="BI75" s="88">
        <v>148771200</v>
      </c>
      <c r="BJ75" s="38"/>
      <c r="BK75" s="38">
        <v>1216214900</v>
      </c>
      <c r="BL75" s="38">
        <v>996214900</v>
      </c>
      <c r="BM75" s="38">
        <v>220000000</v>
      </c>
      <c r="BN75" s="38">
        <v>996214900</v>
      </c>
      <c r="BO75" s="38"/>
      <c r="BP75" s="39"/>
      <c r="BQ75" s="38">
        <v>1216214900</v>
      </c>
      <c r="BR75" s="38">
        <v>996214900</v>
      </c>
      <c r="BS75" s="38"/>
      <c r="BT75" s="38">
        <v>220000000</v>
      </c>
      <c r="BU75" s="38">
        <v>18.088909999999998</v>
      </c>
      <c r="BV75" s="38"/>
      <c r="BW75" s="38"/>
      <c r="BX75" s="88">
        <v>996214900</v>
      </c>
      <c r="BY75" s="30"/>
      <c r="BZ75" s="39">
        <v>996214900</v>
      </c>
      <c r="CA75" s="88">
        <v>996214900</v>
      </c>
      <c r="CB75" s="38"/>
      <c r="CC75" s="38"/>
      <c r="CD75" s="38"/>
      <c r="CE75" s="38"/>
      <c r="CF75" s="38"/>
      <c r="CG75" s="38"/>
      <c r="CH75" s="39"/>
      <c r="CI75" s="38"/>
      <c r="CJ75" s="38"/>
      <c r="CK75" s="38"/>
      <c r="CL75" s="38"/>
      <c r="CM75" s="38"/>
      <c r="CN75" s="38"/>
      <c r="CO75" s="38"/>
      <c r="CP75" s="88"/>
      <c r="CQ75" s="30"/>
      <c r="CR75" s="39"/>
      <c r="CS75" s="88"/>
      <c r="CT75" s="38"/>
      <c r="CU75" s="38">
        <v>12399600</v>
      </c>
      <c r="CV75" s="38">
        <v>9332400</v>
      </c>
      <c r="CW75" s="38">
        <v>3067200</v>
      </c>
      <c r="CX75" s="38">
        <v>9332400</v>
      </c>
      <c r="CY75" s="38">
        <v>50572</v>
      </c>
      <c r="CZ75" s="39"/>
      <c r="DA75" s="38">
        <v>12399600</v>
      </c>
      <c r="DB75" s="38">
        <v>9332400</v>
      </c>
      <c r="DC75" s="38"/>
      <c r="DD75" s="38">
        <v>3067200</v>
      </c>
      <c r="DE75" s="38">
        <v>24.736280000000001</v>
      </c>
      <c r="DF75" s="38">
        <v>50572</v>
      </c>
      <c r="DG75" s="38"/>
      <c r="DH75" s="88">
        <v>9332400</v>
      </c>
      <c r="DI75" s="30"/>
      <c r="DJ75" s="39">
        <v>9332400</v>
      </c>
      <c r="DK75" s="88">
        <v>9332400</v>
      </c>
      <c r="DL75" s="38"/>
      <c r="DM75" s="38">
        <v>211831900</v>
      </c>
      <c r="DN75" s="38">
        <v>201143900</v>
      </c>
      <c r="DO75" s="38">
        <v>10688000</v>
      </c>
      <c r="DP75" s="38">
        <v>201143900</v>
      </c>
      <c r="DQ75" s="38"/>
      <c r="DR75" s="39"/>
      <c r="DS75" s="38">
        <v>211831900</v>
      </c>
      <c r="DT75" s="38">
        <v>201143900</v>
      </c>
      <c r="DU75" s="38"/>
      <c r="DV75" s="38">
        <v>10688000</v>
      </c>
      <c r="DW75" s="38">
        <v>5.0455100000000002</v>
      </c>
      <c r="DX75" s="38"/>
      <c r="DY75" s="38"/>
      <c r="DZ75" s="88">
        <v>201143900</v>
      </c>
      <c r="EA75" s="30"/>
      <c r="EB75" s="39">
        <v>201143900</v>
      </c>
      <c r="EC75" s="88">
        <v>201143900</v>
      </c>
      <c r="ED75" s="38"/>
      <c r="EE75" s="38">
        <v>55077587</v>
      </c>
      <c r="EF75" s="38">
        <v>51439400</v>
      </c>
      <c r="EG75" s="38">
        <v>3638187</v>
      </c>
      <c r="EH75" s="38">
        <v>51439400</v>
      </c>
      <c r="EI75" s="38"/>
      <c r="EJ75" s="39"/>
      <c r="EK75" s="38">
        <v>55077587</v>
      </c>
      <c r="EL75" s="38">
        <v>51439400</v>
      </c>
      <c r="EM75" s="38"/>
      <c r="EN75" s="38">
        <v>3638187</v>
      </c>
      <c r="EO75" s="38">
        <v>6.6055700000000002</v>
      </c>
      <c r="EP75" s="38"/>
      <c r="EQ75" s="38"/>
      <c r="ER75" s="88">
        <v>51439400</v>
      </c>
      <c r="ES75" s="30"/>
      <c r="ET75" s="39">
        <v>51439400</v>
      </c>
      <c r="EU75" s="88">
        <v>51439400</v>
      </c>
      <c r="EV75" s="38"/>
      <c r="EW75" s="38">
        <v>40458800</v>
      </c>
      <c r="EX75" s="38">
        <v>34958800</v>
      </c>
      <c r="EY75" s="38">
        <v>5500000</v>
      </c>
      <c r="EZ75" s="38">
        <v>34958800</v>
      </c>
      <c r="FA75" s="38"/>
      <c r="FB75" s="39"/>
      <c r="FC75" s="38">
        <v>40458800</v>
      </c>
      <c r="FD75" s="38">
        <v>34958800</v>
      </c>
      <c r="FE75" s="38"/>
      <c r="FF75" s="38">
        <v>5500000</v>
      </c>
      <c r="FG75" s="38">
        <v>13.59408</v>
      </c>
      <c r="FH75" s="38"/>
      <c r="FI75" s="38"/>
      <c r="FJ75" s="88">
        <v>34958800</v>
      </c>
      <c r="FK75" s="30"/>
      <c r="FL75" s="39">
        <v>34958800</v>
      </c>
      <c r="FM75" s="88">
        <v>34958800</v>
      </c>
      <c r="FN75" s="38"/>
      <c r="FO75" s="38"/>
      <c r="FP75" s="38"/>
      <c r="FQ75" s="38"/>
      <c r="FR75" s="38"/>
      <c r="FS75" s="38"/>
      <c r="FT75" s="39"/>
      <c r="FU75" s="38"/>
      <c r="FV75" s="38"/>
      <c r="FW75" s="38"/>
      <c r="FX75" s="38"/>
      <c r="FY75" s="38"/>
      <c r="FZ75" s="38"/>
      <c r="GA75" s="38"/>
      <c r="GB75" s="88"/>
      <c r="GC75" s="30"/>
      <c r="GD75" s="39"/>
      <c r="GE75" s="88"/>
      <c r="GF75" s="38"/>
      <c r="GG75" s="38"/>
      <c r="GH75" s="38"/>
      <c r="GI75" s="38"/>
      <c r="GJ75" s="38"/>
      <c r="GK75" s="38"/>
      <c r="GL75" s="39"/>
      <c r="GM75" s="38"/>
      <c r="GN75" s="38"/>
      <c r="GO75" s="38"/>
      <c r="GP75" s="38"/>
      <c r="GQ75" s="38"/>
      <c r="GR75" s="38"/>
      <c r="GS75" s="38"/>
      <c r="GT75" s="88"/>
      <c r="GU75" s="30"/>
      <c r="GV75" s="39"/>
      <c r="GW75" s="88"/>
      <c r="GX75" s="38"/>
      <c r="GY75" s="38">
        <v>21053579</v>
      </c>
      <c r="GZ75" s="38">
        <v>20000900</v>
      </c>
      <c r="HA75" s="38">
        <v>1052679</v>
      </c>
      <c r="HB75" s="38">
        <v>20000900</v>
      </c>
      <c r="HC75" s="38"/>
      <c r="HD75" s="39"/>
      <c r="HE75" s="38">
        <v>21053579</v>
      </c>
      <c r="HF75" s="38">
        <v>20000900</v>
      </c>
      <c r="HG75" s="38"/>
      <c r="HH75" s="38">
        <v>1052679</v>
      </c>
      <c r="HI75" s="38">
        <v>5</v>
      </c>
      <c r="HJ75" s="38"/>
      <c r="HK75" s="38"/>
      <c r="HL75" s="88">
        <v>20000900</v>
      </c>
      <c r="HM75" s="30"/>
      <c r="HN75" s="39">
        <v>20000900</v>
      </c>
      <c r="HO75" s="88">
        <v>20000900</v>
      </c>
      <c r="HP75" s="38"/>
      <c r="HQ75" s="38"/>
      <c r="HR75" s="38"/>
      <c r="HS75" s="38"/>
      <c r="HT75" s="38"/>
      <c r="HU75" s="38"/>
      <c r="HV75" s="39"/>
      <c r="HW75" s="38"/>
      <c r="HX75" s="38"/>
      <c r="HY75" s="38"/>
      <c r="HZ75" s="38"/>
      <c r="IA75" s="38"/>
      <c r="IB75" s="38"/>
      <c r="IC75" s="38"/>
      <c r="ID75" s="88"/>
      <c r="IE75" s="30"/>
      <c r="IF75" s="39"/>
      <c r="IG75" s="88"/>
      <c r="IH75" s="38"/>
      <c r="II75" s="38">
        <v>3803790</v>
      </c>
      <c r="IJ75" s="38">
        <v>3613600</v>
      </c>
      <c r="IK75" s="38">
        <v>190190</v>
      </c>
      <c r="IL75" s="38">
        <v>3613600</v>
      </c>
      <c r="IM75" s="38"/>
      <c r="IN75" s="39"/>
      <c r="IO75" s="38">
        <v>3803789</v>
      </c>
      <c r="IP75" s="38">
        <v>3613600</v>
      </c>
      <c r="IQ75" s="38"/>
      <c r="IR75" s="38">
        <v>190189</v>
      </c>
      <c r="IS75" s="38">
        <v>4.9999900000000004</v>
      </c>
      <c r="IT75" s="38"/>
      <c r="IU75" s="38"/>
      <c r="IV75" s="88">
        <v>3613600</v>
      </c>
      <c r="IW75" s="30"/>
      <c r="IX75" s="39">
        <v>3613600</v>
      </c>
      <c r="IY75" s="88">
        <v>3613600</v>
      </c>
      <c r="IZ75" s="38"/>
      <c r="JA75" s="38">
        <v>23389385</v>
      </c>
      <c r="JB75" s="38">
        <v>22219900</v>
      </c>
      <c r="JC75" s="38">
        <v>1169485</v>
      </c>
      <c r="JD75" s="38">
        <v>22219900</v>
      </c>
      <c r="JE75" s="38"/>
      <c r="JF75" s="39"/>
      <c r="JG75" s="38">
        <v>23389385</v>
      </c>
      <c r="JH75" s="38">
        <v>22219900</v>
      </c>
      <c r="JI75" s="38"/>
      <c r="JJ75" s="38">
        <v>1169485</v>
      </c>
      <c r="JK75" s="38">
        <v>5.00007</v>
      </c>
      <c r="JL75" s="38"/>
      <c r="JM75" s="38"/>
      <c r="JN75" s="88">
        <v>22219900</v>
      </c>
      <c r="JO75" s="30"/>
      <c r="JP75" s="39">
        <v>22219900</v>
      </c>
      <c r="JQ75" s="88">
        <v>22219900</v>
      </c>
      <c r="JR75" s="38"/>
      <c r="JS75" s="38">
        <v>176587579</v>
      </c>
      <c r="JT75" s="38">
        <v>167758200</v>
      </c>
      <c r="JU75" s="38">
        <v>8829379</v>
      </c>
      <c r="JV75" s="38">
        <v>167758200</v>
      </c>
      <c r="JW75" s="38"/>
      <c r="JX75" s="39"/>
      <c r="JY75" s="38">
        <v>176587579</v>
      </c>
      <c r="JZ75" s="38">
        <v>167758200</v>
      </c>
      <c r="KA75" s="38"/>
      <c r="KB75" s="38">
        <v>8829379</v>
      </c>
      <c r="KC75" s="38">
        <v>5</v>
      </c>
      <c r="KD75" s="38"/>
      <c r="KE75" s="38"/>
      <c r="KF75" s="88">
        <v>167758200</v>
      </c>
      <c r="KG75" s="30"/>
      <c r="KH75" s="39">
        <v>167758200</v>
      </c>
      <c r="KI75" s="88">
        <v>167758200</v>
      </c>
      <c r="KJ75" s="38"/>
      <c r="KK75" s="38"/>
      <c r="KL75" s="38"/>
      <c r="KM75" s="38"/>
      <c r="KN75" s="38"/>
      <c r="KO75" s="38"/>
      <c r="KP75" s="39"/>
      <c r="KQ75" s="38"/>
      <c r="KR75" s="38"/>
      <c r="KS75" s="38"/>
      <c r="KT75" s="38"/>
      <c r="KU75" s="38"/>
      <c r="KV75" s="38"/>
      <c r="KW75" s="38"/>
      <c r="KX75" s="88"/>
      <c r="KY75" s="30"/>
      <c r="KZ75" s="39"/>
      <c r="LA75" s="88"/>
      <c r="LB75" s="38"/>
      <c r="LC75" s="38"/>
      <c r="LD75" s="38"/>
      <c r="LE75" s="38"/>
      <c r="LF75" s="38"/>
      <c r="LG75" s="38"/>
      <c r="LH75" s="39"/>
      <c r="LI75" s="38"/>
      <c r="LJ75" s="38"/>
      <c r="LK75" s="38"/>
      <c r="LL75" s="38"/>
      <c r="LM75" s="38"/>
      <c r="LN75" s="38"/>
      <c r="LO75" s="38"/>
      <c r="LP75" s="88"/>
      <c r="LQ75" s="30"/>
      <c r="LR75" s="39"/>
      <c r="LS75" s="88"/>
      <c r="LT75" s="38"/>
      <c r="LU75" s="38"/>
      <c r="LV75" s="38"/>
      <c r="LW75" s="38"/>
      <c r="LX75" s="38"/>
      <c r="LY75" s="38"/>
      <c r="LZ75" s="39"/>
      <c r="MA75" s="38"/>
      <c r="MB75" s="38"/>
      <c r="MC75" s="38"/>
      <c r="MD75" s="38"/>
      <c r="ME75" s="38"/>
      <c r="MF75" s="38"/>
      <c r="MG75" s="38"/>
      <c r="MH75" s="88"/>
      <c r="MI75" s="30"/>
      <c r="MJ75" s="39"/>
      <c r="MK75" s="88"/>
      <c r="ML75" s="38"/>
      <c r="MM75" s="38">
        <v>34512416</v>
      </c>
      <c r="MN75" s="38">
        <v>32786600</v>
      </c>
      <c r="MO75" s="38">
        <v>1725816</v>
      </c>
      <c r="MP75" s="38">
        <v>32786600</v>
      </c>
      <c r="MQ75" s="38"/>
      <c r="MR75" s="39"/>
      <c r="MS75" s="38">
        <v>34512416</v>
      </c>
      <c r="MT75" s="38">
        <v>32786600</v>
      </c>
      <c r="MU75" s="38"/>
      <c r="MV75" s="38">
        <v>1725816</v>
      </c>
      <c r="MW75" s="38">
        <v>5.0005699999999997</v>
      </c>
      <c r="MX75" s="38"/>
      <c r="MY75" s="38"/>
      <c r="MZ75" s="88">
        <v>32786600</v>
      </c>
      <c r="NA75" s="30"/>
      <c r="NB75" s="39">
        <v>32786600</v>
      </c>
      <c r="NC75" s="88">
        <v>32786600</v>
      </c>
      <c r="ND75" s="38"/>
      <c r="NE75" s="38"/>
      <c r="NF75" s="38"/>
      <c r="NG75" s="38"/>
      <c r="NH75" s="38"/>
      <c r="NI75" s="38"/>
      <c r="NJ75" s="39"/>
      <c r="NK75" s="38"/>
      <c r="NL75" s="38"/>
      <c r="NM75" s="38"/>
      <c r="NN75" s="38"/>
      <c r="NO75" s="38"/>
      <c r="NP75" s="38"/>
      <c r="NQ75" s="38"/>
      <c r="NR75" s="88"/>
      <c r="NS75" s="30"/>
      <c r="NT75" s="39"/>
      <c r="NU75" s="88"/>
      <c r="NV75" s="38"/>
      <c r="NW75" s="38"/>
      <c r="NX75" s="38"/>
      <c r="NY75" s="38"/>
      <c r="NZ75" s="38"/>
      <c r="OA75" s="38"/>
      <c r="OB75" s="39"/>
      <c r="OC75" s="38"/>
      <c r="OD75" s="38"/>
      <c r="OE75" s="38"/>
      <c r="OF75" s="38"/>
      <c r="OG75" s="38"/>
      <c r="OH75" s="38"/>
      <c r="OI75" s="38"/>
      <c r="OJ75" s="88"/>
      <c r="OK75" s="30"/>
      <c r="OL75" s="39"/>
      <c r="OM75" s="88"/>
      <c r="ON75" s="38"/>
      <c r="OO75" s="38">
        <v>1612948</v>
      </c>
      <c r="OP75" s="38">
        <v>1532300</v>
      </c>
      <c r="OQ75" s="38">
        <v>80648</v>
      </c>
      <c r="OR75" s="38">
        <v>1532300</v>
      </c>
      <c r="OS75" s="38"/>
      <c r="OT75" s="39"/>
      <c r="OU75" s="38">
        <v>1612947</v>
      </c>
      <c r="OV75" s="38">
        <v>1532300</v>
      </c>
      <c r="OW75" s="38"/>
      <c r="OX75" s="38">
        <v>80647</v>
      </c>
      <c r="OY75" s="38">
        <v>4.9999799999999999</v>
      </c>
      <c r="OZ75" s="38"/>
      <c r="PA75" s="38"/>
      <c r="PB75" s="88">
        <v>1532300</v>
      </c>
      <c r="PC75" s="30"/>
      <c r="PD75" s="39">
        <v>1532300</v>
      </c>
      <c r="PE75" s="88">
        <v>1532300</v>
      </c>
      <c r="PF75" s="38"/>
      <c r="PG75" s="38"/>
      <c r="PH75" s="38"/>
      <c r="PI75" s="38"/>
      <c r="PJ75" s="38"/>
      <c r="PK75" s="38"/>
      <c r="PL75" s="39"/>
      <c r="PM75" s="38"/>
      <c r="PN75" s="38"/>
      <c r="PO75" s="38"/>
      <c r="PP75" s="38"/>
      <c r="PQ75" s="38"/>
      <c r="PR75" s="38"/>
      <c r="PS75" s="38"/>
      <c r="PT75" s="88"/>
      <c r="PU75" s="30"/>
      <c r="PV75" s="39"/>
      <c r="PW75" s="88"/>
      <c r="PX75" s="38"/>
      <c r="PY75" s="38"/>
      <c r="PZ75" s="38"/>
      <c r="QA75" s="38"/>
      <c r="QB75" s="38"/>
      <c r="QC75" s="38"/>
      <c r="QD75" s="39"/>
      <c r="QE75" s="38"/>
      <c r="QF75" s="38"/>
      <c r="QG75" s="38"/>
      <c r="QH75" s="38"/>
      <c r="QI75" s="38"/>
      <c r="QJ75" s="38"/>
      <c r="QK75" s="38"/>
      <c r="QL75" s="88"/>
      <c r="QM75" s="30"/>
      <c r="QN75" s="39"/>
      <c r="QO75" s="88"/>
      <c r="QP75" s="38"/>
      <c r="QQ75" s="38">
        <v>369270000</v>
      </c>
      <c r="QR75" s="38">
        <v>350806500</v>
      </c>
      <c r="QS75" s="38">
        <v>18463500</v>
      </c>
      <c r="QT75" s="38">
        <v>350806500</v>
      </c>
      <c r="QU75" s="38">
        <v>268250</v>
      </c>
      <c r="QV75" s="39"/>
      <c r="QW75" s="38">
        <v>369270000</v>
      </c>
      <c r="QX75" s="38">
        <v>350806500</v>
      </c>
      <c r="QY75" s="38"/>
      <c r="QZ75" s="38">
        <v>18463500</v>
      </c>
      <c r="RA75" s="38">
        <v>5</v>
      </c>
      <c r="RB75" s="38">
        <v>268250</v>
      </c>
      <c r="RC75" s="38"/>
      <c r="RD75" s="88">
        <v>350806500</v>
      </c>
      <c r="RE75" s="30"/>
      <c r="RF75" s="39">
        <v>350806500</v>
      </c>
      <c r="RG75" s="88">
        <v>350806500</v>
      </c>
      <c r="RH75" s="38"/>
      <c r="RI75" s="38">
        <v>87045053</v>
      </c>
      <c r="RJ75" s="38">
        <v>82692800</v>
      </c>
      <c r="RK75" s="38">
        <v>4352253</v>
      </c>
      <c r="RL75" s="38">
        <v>69452901</v>
      </c>
      <c r="RM75" s="38">
        <v>17702</v>
      </c>
      <c r="RN75" s="39"/>
      <c r="RO75" s="38">
        <v>73108316</v>
      </c>
      <c r="RP75" s="38">
        <v>69452901</v>
      </c>
      <c r="RQ75" s="38"/>
      <c r="RR75" s="38">
        <v>3655415</v>
      </c>
      <c r="RS75" s="38">
        <v>5</v>
      </c>
      <c r="RT75" s="38">
        <v>17702</v>
      </c>
      <c r="RU75" s="38"/>
      <c r="RV75" s="88">
        <v>69452901</v>
      </c>
      <c r="RW75" s="30"/>
      <c r="RX75" s="39">
        <v>82692800</v>
      </c>
      <c r="RY75" s="88">
        <v>82692800</v>
      </c>
      <c r="RZ75" s="38"/>
      <c r="SA75" s="38">
        <v>7444316</v>
      </c>
      <c r="SB75" s="38">
        <v>7072100</v>
      </c>
      <c r="SC75" s="38">
        <v>372216</v>
      </c>
      <c r="SD75" s="38">
        <v>3478154</v>
      </c>
      <c r="SE75" s="38"/>
      <c r="SF75" s="39"/>
      <c r="SG75" s="38">
        <v>3661215</v>
      </c>
      <c r="SH75" s="38">
        <v>3478154</v>
      </c>
      <c r="SI75" s="38"/>
      <c r="SJ75" s="38">
        <v>183061</v>
      </c>
      <c r="SK75" s="38">
        <v>5.0000099999999996</v>
      </c>
      <c r="SL75" s="38"/>
      <c r="SM75" s="38"/>
      <c r="SN75" s="88">
        <v>3478154</v>
      </c>
      <c r="SO75" s="30"/>
      <c r="SP75" s="39">
        <v>7072100</v>
      </c>
      <c r="SQ75" s="88">
        <v>7072100</v>
      </c>
      <c r="SR75" s="38"/>
      <c r="SS75" s="38"/>
      <c r="ST75" s="38"/>
      <c r="SU75" s="38"/>
      <c r="SV75" s="38"/>
      <c r="SW75" s="38"/>
      <c r="SX75" s="39"/>
      <c r="SY75" s="38"/>
      <c r="SZ75" s="38"/>
      <c r="TA75" s="38"/>
      <c r="TB75" s="38"/>
      <c r="TC75" s="38"/>
      <c r="TD75" s="38"/>
      <c r="TE75" s="38"/>
      <c r="TF75" s="88"/>
      <c r="TG75" s="30"/>
      <c r="TH75" s="39"/>
      <c r="TI75" s="88"/>
      <c r="TJ75" s="38"/>
      <c r="TK75" s="38"/>
      <c r="TL75" s="38"/>
      <c r="TM75" s="38"/>
      <c r="TN75" s="38"/>
      <c r="TO75" s="38"/>
      <c r="TP75" s="39"/>
      <c r="TQ75" s="38"/>
      <c r="TR75" s="38"/>
      <c r="TS75" s="38"/>
      <c r="TT75" s="38"/>
      <c r="TU75" s="38"/>
      <c r="TV75" s="38"/>
      <c r="TW75" s="38"/>
      <c r="TX75" s="88"/>
      <c r="TY75" s="30"/>
      <c r="TZ75" s="39"/>
      <c r="UA75" s="88"/>
      <c r="UB75" s="38"/>
      <c r="UC75" s="38">
        <v>67149000</v>
      </c>
      <c r="UD75" s="38">
        <v>27409700</v>
      </c>
      <c r="UE75" s="38">
        <v>39739300</v>
      </c>
      <c r="UF75" s="38">
        <v>27409700</v>
      </c>
      <c r="UG75" s="38"/>
      <c r="UH75" s="39"/>
      <c r="UI75" s="38">
        <v>67149000</v>
      </c>
      <c r="UJ75" s="38">
        <v>27409700</v>
      </c>
      <c r="UK75" s="38"/>
      <c r="UL75" s="38">
        <v>39739300</v>
      </c>
      <c r="UM75" s="38">
        <v>59.180779999999999</v>
      </c>
      <c r="UN75" s="38"/>
      <c r="UO75" s="38"/>
      <c r="UP75" s="88">
        <v>27409700</v>
      </c>
      <c r="UQ75" s="30"/>
      <c r="UR75" s="39">
        <v>27409700</v>
      </c>
      <c r="US75" s="88">
        <v>27409700</v>
      </c>
      <c r="UT75" s="38"/>
      <c r="UU75" s="38"/>
      <c r="UV75" s="38"/>
      <c r="UW75" s="38"/>
      <c r="UX75" s="38"/>
      <c r="UY75" s="38"/>
      <c r="UZ75" s="39"/>
      <c r="VA75" s="38"/>
      <c r="VB75" s="38"/>
      <c r="VC75" s="38"/>
      <c r="VD75" s="38"/>
      <c r="VE75" s="38"/>
      <c r="VF75" s="38"/>
      <c r="VG75" s="38"/>
      <c r="VH75" s="88"/>
      <c r="VI75" s="30"/>
      <c r="VJ75" s="39"/>
      <c r="VK75" s="88"/>
      <c r="VL75" s="38"/>
      <c r="VM75" s="38"/>
      <c r="VN75" s="38"/>
      <c r="VO75" s="38"/>
      <c r="VP75" s="38"/>
      <c r="VQ75" s="38"/>
      <c r="VR75" s="39"/>
      <c r="VS75" s="38"/>
      <c r="VT75" s="38"/>
      <c r="VU75" s="38"/>
      <c r="VV75" s="38"/>
      <c r="VW75" s="38"/>
      <c r="VX75" s="38"/>
      <c r="VY75" s="38"/>
      <c r="VZ75" s="88"/>
      <c r="WA75" s="30"/>
      <c r="WB75" s="39"/>
      <c r="WC75" s="88"/>
      <c r="WD75" s="38"/>
      <c r="WE75" s="38"/>
      <c r="WF75" s="38"/>
      <c r="WG75" s="38"/>
      <c r="WH75" s="38"/>
      <c r="WI75" s="38"/>
      <c r="WJ75" s="39"/>
      <c r="WK75" s="38"/>
      <c r="WL75" s="38"/>
      <c r="WM75" s="38"/>
      <c r="WN75" s="38"/>
      <c r="WO75" s="38"/>
      <c r="WP75" s="38"/>
      <c r="WQ75" s="38"/>
      <c r="WR75" s="88"/>
      <c r="WS75" s="30"/>
      <c r="WT75" s="39"/>
      <c r="WU75" s="88"/>
      <c r="WV75" s="38"/>
      <c r="WW75" s="38">
        <v>34634106</v>
      </c>
      <c r="WX75" s="38">
        <v>32902400</v>
      </c>
      <c r="WY75" s="38">
        <v>1731706</v>
      </c>
      <c r="WZ75" s="38">
        <v>32902400</v>
      </c>
      <c r="XA75" s="38"/>
      <c r="XB75" s="39"/>
      <c r="XC75" s="38">
        <v>34634105</v>
      </c>
      <c r="XD75" s="38">
        <v>32902400</v>
      </c>
      <c r="XE75" s="38"/>
      <c r="XF75" s="38">
        <v>1731705</v>
      </c>
      <c r="XG75" s="38">
        <v>5</v>
      </c>
      <c r="XH75" s="38"/>
      <c r="XI75" s="38"/>
      <c r="XJ75" s="88">
        <v>32902400</v>
      </c>
      <c r="XK75" s="30"/>
      <c r="XL75" s="39">
        <v>32902400</v>
      </c>
      <c r="XM75" s="88">
        <v>32902400</v>
      </c>
      <c r="XN75" s="38"/>
      <c r="XO75" s="38"/>
      <c r="XP75" s="38"/>
      <c r="XQ75" s="38"/>
      <c r="XR75" s="38"/>
      <c r="XS75" s="38"/>
      <c r="XT75" s="39"/>
      <c r="XU75" s="38"/>
      <c r="XV75" s="38"/>
      <c r="XW75" s="38"/>
      <c r="XX75" s="38"/>
      <c r="XY75" s="38"/>
      <c r="XZ75" s="38"/>
      <c r="YA75" s="38"/>
      <c r="YB75" s="88"/>
      <c r="YC75" s="30"/>
      <c r="YD75" s="39"/>
      <c r="YE75" s="88"/>
      <c r="YF75" s="38"/>
      <c r="YG75" s="38"/>
      <c r="YH75" s="38"/>
      <c r="YI75" s="38"/>
      <c r="YJ75" s="38"/>
      <c r="YK75" s="38"/>
      <c r="YL75" s="39"/>
      <c r="YM75" s="38"/>
      <c r="YN75" s="38"/>
      <c r="YO75" s="38"/>
      <c r="YP75" s="38"/>
      <c r="YQ75" s="38"/>
      <c r="YR75" s="38"/>
      <c r="YS75" s="38"/>
      <c r="YT75" s="88"/>
      <c r="YU75" s="30"/>
      <c r="YV75" s="39"/>
      <c r="YW75" s="88"/>
      <c r="YX75" s="38"/>
      <c r="YY75" s="38">
        <v>82353400</v>
      </c>
      <c r="YZ75" s="38">
        <v>48199000</v>
      </c>
      <c r="ZA75" s="38">
        <v>34154400</v>
      </c>
      <c r="ZB75" s="38">
        <v>48199000</v>
      </c>
      <c r="ZC75" s="38"/>
      <c r="ZD75" s="39"/>
      <c r="ZE75" s="38">
        <v>82353400</v>
      </c>
      <c r="ZF75" s="38">
        <v>48199000</v>
      </c>
      <c r="ZG75" s="38"/>
      <c r="ZH75" s="38">
        <v>34154400</v>
      </c>
      <c r="ZI75" s="38">
        <v>41.472969999999997</v>
      </c>
      <c r="ZJ75" s="38"/>
      <c r="ZK75" s="38"/>
      <c r="ZL75" s="88">
        <v>48199000</v>
      </c>
      <c r="ZM75" s="30"/>
      <c r="ZN75" s="39">
        <v>48199000</v>
      </c>
      <c r="ZO75" s="88">
        <v>48199000</v>
      </c>
      <c r="ZP75" s="38"/>
      <c r="ZQ75" s="38">
        <v>52898000</v>
      </c>
      <c r="ZR75" s="38">
        <v>33398000</v>
      </c>
      <c r="ZS75" s="38">
        <v>19500000</v>
      </c>
      <c r="ZT75" s="38">
        <v>33398000</v>
      </c>
      <c r="ZU75" s="38">
        <v>1713900</v>
      </c>
      <c r="ZV75" s="39"/>
      <c r="ZW75" s="38">
        <v>52011000</v>
      </c>
      <c r="ZX75" s="38">
        <v>33398000</v>
      </c>
      <c r="ZY75" s="38"/>
      <c r="ZZ75" s="38">
        <v>18613000</v>
      </c>
      <c r="AAA75" s="38">
        <v>35.786659999999998</v>
      </c>
      <c r="AAB75" s="38">
        <v>1713900</v>
      </c>
      <c r="AAC75" s="38"/>
      <c r="AAD75" s="88">
        <v>33398000</v>
      </c>
      <c r="AAE75" s="30"/>
      <c r="AAF75" s="39">
        <v>33398000</v>
      </c>
      <c r="AAG75" s="88">
        <v>33398000</v>
      </c>
      <c r="AAH75" s="38"/>
      <c r="AAI75" s="38"/>
      <c r="AAJ75" s="38"/>
      <c r="AAK75" s="38"/>
      <c r="AAL75" s="38"/>
      <c r="AAM75" s="38">
        <v>105750</v>
      </c>
      <c r="AAN75" s="39"/>
      <c r="AAO75" s="38"/>
      <c r="AAP75" s="38"/>
      <c r="AAQ75" s="38"/>
      <c r="AAR75" s="38"/>
      <c r="AAS75" s="38"/>
      <c r="AAT75" s="38">
        <v>105750</v>
      </c>
      <c r="AAU75" s="38"/>
      <c r="AAV75" s="88"/>
      <c r="AAW75" s="30"/>
      <c r="AAX75" s="39"/>
      <c r="AAY75" s="88"/>
      <c r="AAZ75" s="38"/>
      <c r="ABA75" s="38">
        <v>10250000</v>
      </c>
      <c r="ABB75" s="38">
        <v>5410000</v>
      </c>
      <c r="ABC75" s="38">
        <v>4840000</v>
      </c>
      <c r="ABD75" s="38">
        <v>5410000</v>
      </c>
      <c r="ABE75" s="38"/>
      <c r="ABF75" s="39"/>
      <c r="ABG75" s="38">
        <v>10250000</v>
      </c>
      <c r="ABH75" s="38">
        <v>5410000</v>
      </c>
      <c r="ABI75" s="38"/>
      <c r="ABJ75" s="38">
        <v>4840000</v>
      </c>
      <c r="ABK75" s="38">
        <v>47.21951</v>
      </c>
      <c r="ABL75" s="38"/>
      <c r="ABM75" s="38"/>
      <c r="ABN75" s="88">
        <v>5410000</v>
      </c>
      <c r="ABO75" s="30"/>
      <c r="ABP75" s="39">
        <v>5410000</v>
      </c>
      <c r="ABQ75" s="88">
        <v>5410000</v>
      </c>
      <c r="ABR75" s="38"/>
      <c r="ABS75" s="38"/>
      <c r="ABT75" s="38"/>
      <c r="ABU75" s="38"/>
      <c r="ABV75" s="38"/>
      <c r="ABW75" s="38"/>
      <c r="ABX75" s="39"/>
      <c r="ABY75" s="38"/>
      <c r="ABZ75" s="38"/>
      <c r="ACA75" s="38"/>
      <c r="ACB75" s="38"/>
      <c r="ACC75" s="38"/>
      <c r="ACD75" s="38"/>
      <c r="ACE75" s="38"/>
      <c r="ACF75" s="88"/>
      <c r="ACG75" s="30"/>
      <c r="ACH75" s="39"/>
      <c r="ACI75" s="88"/>
      <c r="ACJ75" s="38"/>
      <c r="ACK75" s="38">
        <v>23434300</v>
      </c>
      <c r="ACL75" s="38">
        <v>8290000</v>
      </c>
      <c r="ACM75" s="38">
        <v>15144300</v>
      </c>
      <c r="ACN75" s="38">
        <v>8290000</v>
      </c>
      <c r="ACO75" s="38"/>
      <c r="ACP75" s="39"/>
      <c r="ACQ75" s="38">
        <v>23434300</v>
      </c>
      <c r="ACR75" s="38">
        <v>8290000</v>
      </c>
      <c r="ACS75" s="38"/>
      <c r="ACT75" s="38">
        <v>15144300</v>
      </c>
      <c r="ACU75" s="38">
        <v>64.624499999999998</v>
      </c>
      <c r="ACV75" s="38"/>
      <c r="ACW75" s="38"/>
      <c r="ACX75" s="88">
        <v>8290000</v>
      </c>
      <c r="ACY75" s="30"/>
      <c r="ACZ75" s="39">
        <v>8290000</v>
      </c>
      <c r="ADA75" s="88">
        <v>8290000</v>
      </c>
      <c r="ADB75" s="38"/>
      <c r="ADC75" s="38"/>
      <c r="ADD75" s="38"/>
      <c r="ADE75" s="38"/>
      <c r="ADF75" s="38"/>
      <c r="ADG75" s="38"/>
      <c r="ADH75" s="39"/>
      <c r="ADI75" s="38"/>
      <c r="ADJ75" s="38"/>
      <c r="ADK75" s="38"/>
      <c r="ADL75" s="38"/>
      <c r="ADM75" s="38"/>
      <c r="ADN75" s="38"/>
      <c r="ADO75" s="38"/>
      <c r="ADP75" s="88"/>
      <c r="ADQ75" s="30"/>
      <c r="ADR75" s="39"/>
      <c r="ADS75" s="88"/>
      <c r="ADT75" s="38"/>
      <c r="ADU75" s="38">
        <v>2864000</v>
      </c>
      <c r="ADV75" s="38">
        <v>1590000</v>
      </c>
      <c r="ADW75" s="38">
        <v>1274000</v>
      </c>
      <c r="ADX75" s="38">
        <v>1590000</v>
      </c>
      <c r="ADY75" s="38"/>
      <c r="ADZ75" s="39"/>
      <c r="AEA75" s="38">
        <v>2812275.91</v>
      </c>
      <c r="AEB75" s="38">
        <v>1590000</v>
      </c>
      <c r="AEC75" s="38"/>
      <c r="AED75" s="38">
        <v>1222275.9099999999</v>
      </c>
      <c r="AEE75" s="38">
        <v>43.462159999999997</v>
      </c>
      <c r="AEF75" s="38"/>
      <c r="AEG75" s="38"/>
      <c r="AEH75" s="88">
        <v>1590000</v>
      </c>
      <c r="AEI75" s="30"/>
      <c r="AEJ75" s="39">
        <v>1590000</v>
      </c>
      <c r="AEK75" s="88">
        <v>1590000</v>
      </c>
      <c r="AEL75" s="38"/>
      <c r="AEM75" s="38"/>
      <c r="AEN75" s="38"/>
      <c r="AEO75" s="38"/>
      <c r="AEP75" s="38"/>
      <c r="AEQ75" s="38"/>
      <c r="AER75" s="39"/>
      <c r="AES75" s="38"/>
      <c r="AET75" s="38"/>
      <c r="AEU75" s="38"/>
      <c r="AEV75" s="38"/>
      <c r="AEW75" s="38"/>
      <c r="AEX75" s="38"/>
      <c r="AEY75" s="38"/>
      <c r="AEZ75" s="88"/>
      <c r="AFA75" s="30"/>
      <c r="AFB75" s="39"/>
      <c r="AFC75" s="88"/>
      <c r="AFD75" s="38"/>
      <c r="AFE75" s="38">
        <v>8356400</v>
      </c>
      <c r="AFF75" s="38">
        <v>2080000</v>
      </c>
      <c r="AFG75" s="38">
        <v>6276400</v>
      </c>
      <c r="AFH75" s="38">
        <v>2080000</v>
      </c>
      <c r="AFI75" s="38"/>
      <c r="AFJ75" s="39"/>
      <c r="AFK75" s="38">
        <v>7779650.54</v>
      </c>
      <c r="AFL75" s="38">
        <v>2080000</v>
      </c>
      <c r="AFM75" s="38"/>
      <c r="AFN75" s="38">
        <v>5699650.54</v>
      </c>
      <c r="AFO75" s="38">
        <v>73.263580000000005</v>
      </c>
      <c r="AFP75" s="38"/>
      <c r="AFQ75" s="38"/>
      <c r="AFR75" s="88">
        <v>2080000</v>
      </c>
      <c r="AFS75" s="30"/>
      <c r="AFT75" s="39">
        <v>2080000</v>
      </c>
      <c r="AFU75" s="88">
        <v>2080000</v>
      </c>
      <c r="AFV75" s="38"/>
      <c r="AFW75" s="38"/>
      <c r="AFX75" s="38"/>
      <c r="AFY75" s="38"/>
      <c r="AFZ75" s="38"/>
      <c r="AGA75" s="38"/>
      <c r="AGB75" s="39"/>
      <c r="AGC75" s="38"/>
      <c r="AGD75" s="38"/>
      <c r="AGE75" s="38"/>
      <c r="AGF75" s="38"/>
      <c r="AGG75" s="38"/>
      <c r="AGH75" s="38"/>
      <c r="AGI75" s="38"/>
      <c r="AGJ75" s="88"/>
      <c r="AGK75" s="30"/>
      <c r="AGL75" s="39"/>
      <c r="AGM75" s="88"/>
      <c r="AGN75" s="38"/>
      <c r="AGO75" s="38"/>
      <c r="AGP75" s="38"/>
      <c r="AGQ75" s="38"/>
      <c r="AGR75" s="38"/>
      <c r="AGS75" s="38"/>
      <c r="AGT75" s="39"/>
      <c r="AGU75" s="38"/>
      <c r="AGV75" s="38"/>
      <c r="AGW75" s="38"/>
      <c r="AGX75" s="38"/>
      <c r="AGY75" s="38"/>
      <c r="AGZ75" s="38"/>
      <c r="AHA75" s="38"/>
      <c r="AHB75" s="88"/>
      <c r="AHC75" s="30"/>
      <c r="AHD75" s="39"/>
      <c r="AHE75" s="88"/>
      <c r="AHF75" s="38"/>
      <c r="AHG75" s="38"/>
      <c r="AHH75" s="38"/>
      <c r="AHI75" s="38"/>
      <c r="AHJ75" s="38"/>
      <c r="AHK75" s="38"/>
      <c r="AHL75" s="39"/>
      <c r="AHM75" s="38"/>
      <c r="AHN75" s="38"/>
      <c r="AHO75" s="38"/>
      <c r="AHP75" s="38"/>
      <c r="AHQ75" s="38"/>
      <c r="AHR75" s="38"/>
      <c r="AHS75" s="38"/>
      <c r="AHT75" s="88"/>
      <c r="AHU75" s="30"/>
      <c r="AHV75" s="39"/>
      <c r="AHW75" s="88"/>
      <c r="AHX75" s="38"/>
      <c r="AHY75" s="38">
        <v>4171100</v>
      </c>
      <c r="AHZ75" s="38">
        <v>2195800</v>
      </c>
      <c r="AIA75" s="38">
        <v>1975300</v>
      </c>
      <c r="AIB75" s="38">
        <v>2195800</v>
      </c>
      <c r="AIC75" s="38"/>
      <c r="AID75" s="39"/>
      <c r="AIE75" s="38">
        <v>4171100</v>
      </c>
      <c r="AIF75" s="38">
        <v>2195800</v>
      </c>
      <c r="AIG75" s="38"/>
      <c r="AIH75" s="38">
        <v>1975300</v>
      </c>
      <c r="AII75" s="38">
        <v>47.356810000000003</v>
      </c>
      <c r="AIJ75" s="38"/>
      <c r="AIK75" s="38"/>
      <c r="AIL75" s="88">
        <v>2195800</v>
      </c>
      <c r="AIM75" s="30"/>
      <c r="AIN75" s="39">
        <v>2195800</v>
      </c>
      <c r="AIO75" s="88">
        <v>2195800</v>
      </c>
      <c r="AIP75" s="38"/>
      <c r="AIQ75" s="38"/>
      <c r="AIR75" s="38"/>
      <c r="AIS75" s="38"/>
      <c r="AIT75" s="38"/>
      <c r="AIU75" s="38"/>
      <c r="AIV75" s="39"/>
      <c r="AIW75" s="38"/>
      <c r="AIX75" s="38"/>
      <c r="AIY75" s="38"/>
      <c r="AIZ75" s="38"/>
      <c r="AJA75" s="38"/>
      <c r="AJB75" s="38"/>
      <c r="AJC75" s="38"/>
      <c r="AJD75" s="88"/>
      <c r="AJE75" s="30"/>
      <c r="AJF75" s="39"/>
      <c r="AJG75" s="88"/>
      <c r="AJH75" s="38"/>
      <c r="AJI75" s="38">
        <v>56402106</v>
      </c>
      <c r="AJJ75" s="38">
        <v>53582000</v>
      </c>
      <c r="AJK75" s="38">
        <v>2820106</v>
      </c>
      <c r="AJL75" s="38">
        <v>53582000</v>
      </c>
      <c r="AJM75" s="38">
        <v>2430381.31</v>
      </c>
      <c r="AJN75" s="39"/>
      <c r="AJO75" s="38">
        <v>56402105</v>
      </c>
      <c r="AJP75" s="38">
        <v>53582000</v>
      </c>
      <c r="AJQ75" s="38"/>
      <c r="AJR75" s="38">
        <v>2820105</v>
      </c>
      <c r="AJS75" s="38">
        <v>5</v>
      </c>
      <c r="AJT75" s="38">
        <v>2430381.31</v>
      </c>
      <c r="AJU75" s="38"/>
      <c r="AJV75" s="88">
        <v>53582000</v>
      </c>
      <c r="AJW75" s="30"/>
      <c r="AJX75" s="39">
        <v>53582000</v>
      </c>
      <c r="AJY75" s="88">
        <v>53582000</v>
      </c>
      <c r="AJZ75" s="38"/>
      <c r="AKA75" s="38">
        <v>47991579</v>
      </c>
      <c r="AKB75" s="38">
        <v>45592000</v>
      </c>
      <c r="AKC75" s="38">
        <v>2399579</v>
      </c>
      <c r="AKD75" s="38">
        <v>45592000</v>
      </c>
      <c r="AKE75" s="38"/>
      <c r="AKF75" s="39"/>
      <c r="AKG75" s="38">
        <v>47991579</v>
      </c>
      <c r="AKH75" s="38">
        <v>45592000</v>
      </c>
      <c r="AKI75" s="38"/>
      <c r="AKJ75" s="38">
        <v>2399579</v>
      </c>
      <c r="AKK75" s="38">
        <v>5</v>
      </c>
      <c r="AKL75" s="38"/>
      <c r="AKM75" s="38"/>
      <c r="AKN75" s="88">
        <v>45592000</v>
      </c>
      <c r="AKO75" s="30"/>
      <c r="AKP75" s="39">
        <v>45592000</v>
      </c>
      <c r="AKQ75" s="88">
        <v>45592000</v>
      </c>
      <c r="AKR75" s="38"/>
      <c r="AKS75" s="38">
        <v>35278948</v>
      </c>
      <c r="AKT75" s="38">
        <v>33515000</v>
      </c>
      <c r="AKU75" s="38">
        <v>1763948</v>
      </c>
      <c r="AKV75" s="38">
        <v>33515000</v>
      </c>
      <c r="AKW75" s="38"/>
      <c r="AKX75" s="39"/>
      <c r="AKY75" s="38">
        <v>35278947</v>
      </c>
      <c r="AKZ75" s="38">
        <v>33515000</v>
      </c>
      <c r="ALA75" s="38"/>
      <c r="ALB75" s="38">
        <v>1763947</v>
      </c>
      <c r="ALC75" s="38">
        <v>5</v>
      </c>
      <c r="ALD75" s="38"/>
      <c r="ALE75" s="38"/>
      <c r="ALF75" s="88">
        <v>33515000</v>
      </c>
      <c r="ALG75" s="30"/>
      <c r="ALH75" s="39">
        <v>33515000</v>
      </c>
      <c r="ALI75" s="88">
        <v>33515000</v>
      </c>
      <c r="ALJ75" s="38"/>
      <c r="ALK75" s="38"/>
      <c r="ALL75" s="38"/>
      <c r="ALM75" s="38"/>
      <c r="ALN75" s="38"/>
      <c r="ALO75" s="38">
        <v>393.56</v>
      </c>
      <c r="ALP75" s="39"/>
      <c r="ALQ75" s="38"/>
      <c r="ALR75" s="38"/>
      <c r="ALS75" s="38"/>
      <c r="ALT75" s="38"/>
      <c r="ALU75" s="38"/>
      <c r="ALV75" s="38">
        <v>393.56</v>
      </c>
      <c r="ALW75" s="38"/>
      <c r="ALX75" s="88"/>
      <c r="ALY75" s="30"/>
      <c r="ALZ75" s="39"/>
      <c r="AMA75" s="88"/>
      <c r="AMB75" s="38"/>
      <c r="AMC75" s="38">
        <v>5296211</v>
      </c>
      <c r="AMD75" s="38">
        <v>5031400</v>
      </c>
      <c r="AME75" s="38">
        <v>264811</v>
      </c>
      <c r="AMF75" s="38">
        <v>1900999</v>
      </c>
      <c r="AMG75" s="38"/>
      <c r="AMH75" s="39"/>
      <c r="AMI75" s="38">
        <v>2001049</v>
      </c>
      <c r="AMJ75" s="38">
        <v>1900999</v>
      </c>
      <c r="AMK75" s="38"/>
      <c r="AML75" s="38">
        <v>100050</v>
      </c>
      <c r="AMM75" s="38">
        <v>4.9998800000000001</v>
      </c>
      <c r="AMN75" s="38"/>
      <c r="AMO75" s="38"/>
      <c r="AMP75" s="88">
        <v>1900999</v>
      </c>
      <c r="AMQ75" s="30"/>
      <c r="AMR75" s="39">
        <v>5031400</v>
      </c>
      <c r="AMS75" s="88">
        <v>5031400</v>
      </c>
      <c r="AMT75" s="38"/>
      <c r="AMU75" s="38"/>
      <c r="AMV75" s="38"/>
      <c r="AMW75" s="38"/>
      <c r="AMX75" s="38"/>
      <c r="AMY75" s="38"/>
      <c r="AMZ75" s="39"/>
      <c r="ANA75" s="38"/>
      <c r="ANB75" s="38"/>
      <c r="ANC75" s="38"/>
      <c r="AND75" s="38"/>
      <c r="ANE75" s="38"/>
      <c r="ANF75" s="38"/>
      <c r="ANG75" s="38"/>
      <c r="ANH75" s="88"/>
      <c r="ANI75" s="30"/>
      <c r="ANJ75" s="39"/>
      <c r="ANK75" s="88"/>
    </row>
    <row r="76" spans="1:1051" x14ac:dyDescent="0.25">
      <c r="A76" s="8" t="s">
        <v>162</v>
      </c>
      <c r="B76" s="11">
        <v>62</v>
      </c>
      <c r="C76" s="13" t="s">
        <v>164</v>
      </c>
      <c r="F76" s="39"/>
      <c r="G76" s="88"/>
      <c r="H76" s="38"/>
      <c r="I76" s="38">
        <v>11366800</v>
      </c>
      <c r="J76" s="38">
        <v>10798400</v>
      </c>
      <c r="K76" s="38">
        <v>568400</v>
      </c>
      <c r="L76" s="38">
        <v>10798400</v>
      </c>
      <c r="M76" s="38"/>
      <c r="N76" s="39"/>
      <c r="O76" s="38">
        <v>11364108</v>
      </c>
      <c r="P76" s="38">
        <v>10795708</v>
      </c>
      <c r="Q76" s="38"/>
      <c r="R76" s="38">
        <v>568400</v>
      </c>
      <c r="S76" s="38">
        <v>5.0017100000000001</v>
      </c>
      <c r="T76" s="38"/>
      <c r="U76" s="38">
        <v>2692</v>
      </c>
      <c r="V76" s="88">
        <v>10795708</v>
      </c>
      <c r="W76" s="30"/>
      <c r="X76" s="39">
        <v>10798400</v>
      </c>
      <c r="Y76" s="88">
        <v>10798400</v>
      </c>
      <c r="Z76" s="38"/>
      <c r="AA76" s="38">
        <v>308723200</v>
      </c>
      <c r="AB76" s="38">
        <v>293286200</v>
      </c>
      <c r="AC76" s="38">
        <v>15437000</v>
      </c>
      <c r="AD76" s="38">
        <v>292453273</v>
      </c>
      <c r="AE76" s="38"/>
      <c r="AF76" s="39"/>
      <c r="AG76" s="38">
        <v>307824070</v>
      </c>
      <c r="AH76" s="38">
        <v>292387070</v>
      </c>
      <c r="AI76" s="38"/>
      <c r="AJ76" s="38">
        <v>15437000</v>
      </c>
      <c r="AK76" s="38">
        <v>5.0148799999999998</v>
      </c>
      <c r="AL76" s="38"/>
      <c r="AM76" s="38">
        <v>66203</v>
      </c>
      <c r="AN76" s="88">
        <v>292387070</v>
      </c>
      <c r="AO76" s="30"/>
      <c r="AP76" s="39">
        <v>293286200</v>
      </c>
      <c r="AQ76" s="88">
        <v>293286200</v>
      </c>
      <c r="AR76" s="38"/>
      <c r="AS76" s="38">
        <v>186215900</v>
      </c>
      <c r="AT76" s="38">
        <v>176155900</v>
      </c>
      <c r="AU76" s="38">
        <v>10060000</v>
      </c>
      <c r="AV76" s="38">
        <v>176155900</v>
      </c>
      <c r="AW76" s="38"/>
      <c r="AX76" s="39"/>
      <c r="AY76" s="38">
        <v>186215677</v>
      </c>
      <c r="AZ76" s="38">
        <v>176155677</v>
      </c>
      <c r="BA76" s="38"/>
      <c r="BB76" s="38">
        <v>10060000</v>
      </c>
      <c r="BC76" s="38">
        <v>5.4023399999999997</v>
      </c>
      <c r="BD76" s="38"/>
      <c r="BE76" s="38">
        <v>223</v>
      </c>
      <c r="BF76" s="88">
        <v>176155677</v>
      </c>
      <c r="BG76" s="30"/>
      <c r="BH76" s="39">
        <v>176155900</v>
      </c>
      <c r="BI76" s="88">
        <v>176155900</v>
      </c>
      <c r="BJ76" s="38"/>
      <c r="BK76" s="38">
        <v>14242600</v>
      </c>
      <c r="BL76" s="38">
        <v>11759000</v>
      </c>
      <c r="BM76" s="38">
        <v>2483600</v>
      </c>
      <c r="BN76" s="38">
        <v>11758990</v>
      </c>
      <c r="BO76" s="38"/>
      <c r="BP76" s="39"/>
      <c r="BQ76" s="38">
        <v>14242590</v>
      </c>
      <c r="BR76" s="38">
        <v>11758990</v>
      </c>
      <c r="BS76" s="38"/>
      <c r="BT76" s="38">
        <v>2483600</v>
      </c>
      <c r="BU76" s="38">
        <v>17.437840000000001</v>
      </c>
      <c r="BV76" s="38"/>
      <c r="BW76" s="38"/>
      <c r="BX76" s="88">
        <v>11758990</v>
      </c>
      <c r="BY76" s="30"/>
      <c r="BZ76" s="39">
        <v>11759000</v>
      </c>
      <c r="CA76" s="88">
        <v>11759000</v>
      </c>
      <c r="CB76" s="38"/>
      <c r="CC76" s="38">
        <v>2038000</v>
      </c>
      <c r="CD76" s="38">
        <v>1800000</v>
      </c>
      <c r="CE76" s="38">
        <v>238000</v>
      </c>
      <c r="CF76" s="38">
        <v>1799969</v>
      </c>
      <c r="CG76" s="38"/>
      <c r="CH76" s="39"/>
      <c r="CI76" s="38">
        <v>2037969</v>
      </c>
      <c r="CJ76" s="38">
        <v>1799969</v>
      </c>
      <c r="CK76" s="38"/>
      <c r="CL76" s="38">
        <v>238000</v>
      </c>
      <c r="CM76" s="38">
        <v>11.678290000000001</v>
      </c>
      <c r="CN76" s="38"/>
      <c r="CO76" s="38"/>
      <c r="CP76" s="88">
        <v>1799969</v>
      </c>
      <c r="CQ76" s="30"/>
      <c r="CR76" s="39">
        <v>1800000</v>
      </c>
      <c r="CS76" s="88">
        <v>1800000</v>
      </c>
      <c r="CT76" s="38"/>
      <c r="CU76" s="38">
        <v>20622500</v>
      </c>
      <c r="CV76" s="38">
        <v>19591300</v>
      </c>
      <c r="CW76" s="38">
        <v>1031200</v>
      </c>
      <c r="CX76" s="38">
        <v>19591300</v>
      </c>
      <c r="CY76" s="38"/>
      <c r="CZ76" s="39"/>
      <c r="DA76" s="38">
        <v>20405325</v>
      </c>
      <c r="DB76" s="38">
        <v>19374125</v>
      </c>
      <c r="DC76" s="38"/>
      <c r="DD76" s="38">
        <v>1031200</v>
      </c>
      <c r="DE76" s="38">
        <v>5.0535800000000002</v>
      </c>
      <c r="DF76" s="38"/>
      <c r="DG76" s="38">
        <v>217175</v>
      </c>
      <c r="DH76" s="88">
        <v>19374125</v>
      </c>
      <c r="DI76" s="30"/>
      <c r="DJ76" s="39">
        <v>19591300</v>
      </c>
      <c r="DK76" s="88">
        <v>19591300</v>
      </c>
      <c r="DL76" s="38"/>
      <c r="DM76" s="38">
        <v>23248300</v>
      </c>
      <c r="DN76" s="38">
        <v>22066300</v>
      </c>
      <c r="DO76" s="38">
        <v>1182000</v>
      </c>
      <c r="DP76" s="38">
        <v>22065717</v>
      </c>
      <c r="DQ76" s="38"/>
      <c r="DR76" s="39"/>
      <c r="DS76" s="38">
        <v>23247717</v>
      </c>
      <c r="DT76" s="38">
        <v>22065717</v>
      </c>
      <c r="DU76" s="38"/>
      <c r="DV76" s="38">
        <v>1182000</v>
      </c>
      <c r="DW76" s="38">
        <v>5.0843699999999998</v>
      </c>
      <c r="DX76" s="38"/>
      <c r="DY76" s="38"/>
      <c r="DZ76" s="88">
        <v>22065717</v>
      </c>
      <c r="EA76" s="30"/>
      <c r="EB76" s="39">
        <v>22066300</v>
      </c>
      <c r="EC76" s="88">
        <v>22066300</v>
      </c>
      <c r="ED76" s="38"/>
      <c r="EE76" s="38"/>
      <c r="EF76" s="38"/>
      <c r="EG76" s="38"/>
      <c r="EH76" s="38"/>
      <c r="EI76" s="38"/>
      <c r="EJ76" s="39"/>
      <c r="EK76" s="38"/>
      <c r="EL76" s="38"/>
      <c r="EM76" s="38"/>
      <c r="EN76" s="38"/>
      <c r="EO76" s="38"/>
      <c r="EP76" s="38"/>
      <c r="EQ76" s="38"/>
      <c r="ER76" s="88"/>
      <c r="ES76" s="30"/>
      <c r="ET76" s="39"/>
      <c r="EU76" s="88"/>
      <c r="EV76" s="38"/>
      <c r="EW76" s="38">
        <v>36935800</v>
      </c>
      <c r="EX76" s="38">
        <v>35088800</v>
      </c>
      <c r="EY76" s="38">
        <v>1847000</v>
      </c>
      <c r="EZ76" s="38">
        <v>35088800</v>
      </c>
      <c r="FA76" s="38"/>
      <c r="FB76" s="39"/>
      <c r="FC76" s="38">
        <v>36934791</v>
      </c>
      <c r="FD76" s="38">
        <v>35087791</v>
      </c>
      <c r="FE76" s="38"/>
      <c r="FF76" s="38">
        <v>1847000</v>
      </c>
      <c r="FG76" s="38">
        <v>5.0007099999999998</v>
      </c>
      <c r="FH76" s="38"/>
      <c r="FI76" s="38">
        <v>1009</v>
      </c>
      <c r="FJ76" s="88">
        <v>35087791</v>
      </c>
      <c r="FK76" s="30"/>
      <c r="FL76" s="39">
        <v>35088800</v>
      </c>
      <c r="FM76" s="88">
        <v>35088800</v>
      </c>
      <c r="FN76" s="38"/>
      <c r="FO76" s="38"/>
      <c r="FP76" s="38"/>
      <c r="FQ76" s="38"/>
      <c r="FR76" s="38"/>
      <c r="FS76" s="38"/>
      <c r="FT76" s="39"/>
      <c r="FU76" s="38"/>
      <c r="FV76" s="38"/>
      <c r="FW76" s="38"/>
      <c r="FX76" s="38"/>
      <c r="FY76" s="38"/>
      <c r="FZ76" s="38"/>
      <c r="GA76" s="38"/>
      <c r="GB76" s="88"/>
      <c r="GC76" s="30"/>
      <c r="GD76" s="39"/>
      <c r="GE76" s="88"/>
      <c r="GF76" s="38"/>
      <c r="GG76" s="38"/>
      <c r="GH76" s="38"/>
      <c r="GI76" s="38"/>
      <c r="GJ76" s="38"/>
      <c r="GK76" s="38"/>
      <c r="GL76" s="39"/>
      <c r="GM76" s="38"/>
      <c r="GN76" s="38"/>
      <c r="GO76" s="38"/>
      <c r="GP76" s="38"/>
      <c r="GQ76" s="38"/>
      <c r="GR76" s="38"/>
      <c r="GS76" s="38"/>
      <c r="GT76" s="88"/>
      <c r="GU76" s="30"/>
      <c r="GV76" s="39"/>
      <c r="GW76" s="88"/>
      <c r="GX76" s="38"/>
      <c r="GY76" s="38">
        <v>3947000</v>
      </c>
      <c r="GZ76" s="38">
        <v>2762900</v>
      </c>
      <c r="HA76" s="38">
        <v>1184100</v>
      </c>
      <c r="HB76" s="38">
        <v>2762900</v>
      </c>
      <c r="HC76" s="38"/>
      <c r="HD76" s="39"/>
      <c r="HE76" s="38">
        <v>3947000</v>
      </c>
      <c r="HF76" s="38">
        <v>2762900</v>
      </c>
      <c r="HG76" s="38"/>
      <c r="HH76" s="38">
        <v>1184100</v>
      </c>
      <c r="HI76" s="38">
        <v>30</v>
      </c>
      <c r="HJ76" s="38"/>
      <c r="HK76" s="38"/>
      <c r="HL76" s="88">
        <v>2762900</v>
      </c>
      <c r="HM76" s="30"/>
      <c r="HN76" s="39">
        <v>2762900</v>
      </c>
      <c r="HO76" s="88">
        <v>2762900</v>
      </c>
      <c r="HP76" s="38"/>
      <c r="HQ76" s="38"/>
      <c r="HR76" s="38"/>
      <c r="HS76" s="38"/>
      <c r="HT76" s="38"/>
      <c r="HU76" s="38"/>
      <c r="HV76" s="39"/>
      <c r="HW76" s="38"/>
      <c r="HX76" s="38"/>
      <c r="HY76" s="38"/>
      <c r="HZ76" s="38"/>
      <c r="IA76" s="38"/>
      <c r="IB76" s="38"/>
      <c r="IC76" s="38"/>
      <c r="ID76" s="88"/>
      <c r="IE76" s="30"/>
      <c r="IF76" s="39"/>
      <c r="IG76" s="88"/>
      <c r="IH76" s="38"/>
      <c r="II76" s="38">
        <v>4951800</v>
      </c>
      <c r="IJ76" s="38">
        <v>3466200</v>
      </c>
      <c r="IK76" s="38">
        <v>1485600</v>
      </c>
      <c r="IL76" s="38">
        <v>3461976</v>
      </c>
      <c r="IM76" s="38"/>
      <c r="IN76" s="39"/>
      <c r="IO76" s="38">
        <v>4947576</v>
      </c>
      <c r="IP76" s="38">
        <v>3461976</v>
      </c>
      <c r="IQ76" s="38"/>
      <c r="IR76" s="38">
        <v>1485600</v>
      </c>
      <c r="IS76" s="38">
        <v>30.02683</v>
      </c>
      <c r="IT76" s="38"/>
      <c r="IU76" s="38"/>
      <c r="IV76" s="88">
        <v>3461976</v>
      </c>
      <c r="IW76" s="30"/>
      <c r="IX76" s="39">
        <v>3466200</v>
      </c>
      <c r="IY76" s="88">
        <v>3466200</v>
      </c>
      <c r="IZ76" s="38"/>
      <c r="JA76" s="38">
        <v>30013600</v>
      </c>
      <c r="JB76" s="38">
        <v>11393900</v>
      </c>
      <c r="JC76" s="38">
        <v>18619700</v>
      </c>
      <c r="JD76" s="38">
        <v>11393889</v>
      </c>
      <c r="JE76" s="38"/>
      <c r="JF76" s="39"/>
      <c r="JG76" s="38">
        <v>30013588</v>
      </c>
      <c r="JH76" s="38">
        <v>11393889</v>
      </c>
      <c r="JI76" s="38"/>
      <c r="JJ76" s="38">
        <v>18619699</v>
      </c>
      <c r="JK76" s="38">
        <v>62.037559999999999</v>
      </c>
      <c r="JL76" s="38"/>
      <c r="JM76" s="38"/>
      <c r="JN76" s="88">
        <v>11393889</v>
      </c>
      <c r="JO76" s="30"/>
      <c r="JP76" s="39">
        <v>11393900</v>
      </c>
      <c r="JQ76" s="88">
        <v>11393900</v>
      </c>
      <c r="JR76" s="38"/>
      <c r="JS76" s="38">
        <v>150545900</v>
      </c>
      <c r="JT76" s="38">
        <v>105382100</v>
      </c>
      <c r="JU76" s="38">
        <v>45163800</v>
      </c>
      <c r="JV76" s="38">
        <v>105382099</v>
      </c>
      <c r="JW76" s="38"/>
      <c r="JX76" s="39"/>
      <c r="JY76" s="38">
        <v>150545899</v>
      </c>
      <c r="JZ76" s="38">
        <v>105382099</v>
      </c>
      <c r="KA76" s="38"/>
      <c r="KB76" s="38">
        <v>45163800</v>
      </c>
      <c r="KC76" s="38">
        <v>30.000019999999999</v>
      </c>
      <c r="KD76" s="38"/>
      <c r="KE76" s="38"/>
      <c r="KF76" s="88">
        <v>105382099</v>
      </c>
      <c r="KG76" s="30"/>
      <c r="KH76" s="39">
        <v>105382100</v>
      </c>
      <c r="KI76" s="88">
        <v>105382100</v>
      </c>
      <c r="KJ76" s="38"/>
      <c r="KK76" s="38"/>
      <c r="KL76" s="38"/>
      <c r="KM76" s="38"/>
      <c r="KN76" s="38"/>
      <c r="KO76" s="38"/>
      <c r="KP76" s="39"/>
      <c r="KQ76" s="38"/>
      <c r="KR76" s="38"/>
      <c r="KS76" s="38"/>
      <c r="KT76" s="38"/>
      <c r="KU76" s="38"/>
      <c r="KV76" s="38"/>
      <c r="KW76" s="38"/>
      <c r="KX76" s="88"/>
      <c r="KY76" s="30"/>
      <c r="KZ76" s="39"/>
      <c r="LA76" s="88"/>
      <c r="LB76" s="38"/>
      <c r="LC76" s="38">
        <v>2939200</v>
      </c>
      <c r="LD76" s="38">
        <v>2057400</v>
      </c>
      <c r="LE76" s="38">
        <v>881800</v>
      </c>
      <c r="LF76" s="38">
        <v>2057345</v>
      </c>
      <c r="LG76" s="38"/>
      <c r="LH76" s="39"/>
      <c r="LI76" s="38">
        <v>2939145</v>
      </c>
      <c r="LJ76" s="38">
        <v>2057345</v>
      </c>
      <c r="LK76" s="38"/>
      <c r="LL76" s="38">
        <v>881800</v>
      </c>
      <c r="LM76" s="38">
        <v>30.001919999999998</v>
      </c>
      <c r="LN76" s="38"/>
      <c r="LO76" s="38"/>
      <c r="LP76" s="88">
        <v>2057345</v>
      </c>
      <c r="LQ76" s="30"/>
      <c r="LR76" s="39">
        <v>2057400</v>
      </c>
      <c r="LS76" s="88">
        <v>2057400</v>
      </c>
      <c r="LT76" s="38"/>
      <c r="LU76" s="38"/>
      <c r="LV76" s="38"/>
      <c r="LW76" s="38"/>
      <c r="LX76" s="38"/>
      <c r="LY76" s="38"/>
      <c r="LZ76" s="39"/>
      <c r="MA76" s="38"/>
      <c r="MB76" s="38"/>
      <c r="MC76" s="38"/>
      <c r="MD76" s="38"/>
      <c r="ME76" s="38"/>
      <c r="MF76" s="38"/>
      <c r="MG76" s="38"/>
      <c r="MH76" s="88"/>
      <c r="MI76" s="30"/>
      <c r="MJ76" s="39">
        <v>0</v>
      </c>
      <c r="MK76" s="88"/>
      <c r="ML76" s="38"/>
      <c r="MM76" s="38">
        <v>42244300</v>
      </c>
      <c r="MN76" s="38">
        <v>29571000</v>
      </c>
      <c r="MO76" s="38">
        <v>12673300</v>
      </c>
      <c r="MP76" s="38">
        <v>29564596</v>
      </c>
      <c r="MQ76" s="38">
        <v>106400</v>
      </c>
      <c r="MR76" s="39"/>
      <c r="MS76" s="38">
        <v>42237896</v>
      </c>
      <c r="MT76" s="38">
        <v>29564596</v>
      </c>
      <c r="MU76" s="38"/>
      <c r="MV76" s="38">
        <v>12673300</v>
      </c>
      <c r="MW76" s="38">
        <v>30.004570000000001</v>
      </c>
      <c r="MX76" s="38">
        <v>106400</v>
      </c>
      <c r="MY76" s="38"/>
      <c r="MZ76" s="88">
        <v>29564596</v>
      </c>
      <c r="NA76" s="30"/>
      <c r="NB76" s="39">
        <v>29571000</v>
      </c>
      <c r="NC76" s="88">
        <v>29571000</v>
      </c>
      <c r="ND76" s="38"/>
      <c r="NE76" s="38"/>
      <c r="NF76" s="38"/>
      <c r="NG76" s="38"/>
      <c r="NH76" s="38"/>
      <c r="NI76" s="38"/>
      <c r="NJ76" s="39"/>
      <c r="NK76" s="38"/>
      <c r="NL76" s="38"/>
      <c r="NM76" s="38"/>
      <c r="NN76" s="38"/>
      <c r="NO76" s="38"/>
      <c r="NP76" s="38"/>
      <c r="NQ76" s="38"/>
      <c r="NR76" s="88"/>
      <c r="NS76" s="30"/>
      <c r="NT76" s="39"/>
      <c r="NU76" s="88"/>
      <c r="NV76" s="38"/>
      <c r="NW76" s="38">
        <v>2858900</v>
      </c>
      <c r="NX76" s="38">
        <v>2000900</v>
      </c>
      <c r="NY76" s="38">
        <v>858000</v>
      </c>
      <c r="NZ76" s="38">
        <v>1849923</v>
      </c>
      <c r="OA76" s="38"/>
      <c r="OB76" s="39"/>
      <c r="OC76" s="38">
        <v>2643183</v>
      </c>
      <c r="OD76" s="38">
        <v>1849923</v>
      </c>
      <c r="OE76" s="38"/>
      <c r="OF76" s="38">
        <v>793260</v>
      </c>
      <c r="OG76" s="38">
        <v>30.01154</v>
      </c>
      <c r="OH76" s="38"/>
      <c r="OI76" s="38"/>
      <c r="OJ76" s="88">
        <v>1849923</v>
      </c>
      <c r="OK76" s="30"/>
      <c r="OL76" s="39">
        <v>2000900</v>
      </c>
      <c r="OM76" s="88">
        <v>2000900</v>
      </c>
      <c r="ON76" s="38"/>
      <c r="OO76" s="38">
        <v>39559800</v>
      </c>
      <c r="OP76" s="38">
        <v>24256300</v>
      </c>
      <c r="OQ76" s="38">
        <v>15303500</v>
      </c>
      <c r="OR76" s="38">
        <v>24256268</v>
      </c>
      <c r="OS76" s="38"/>
      <c r="OT76" s="39"/>
      <c r="OU76" s="38">
        <v>39558969</v>
      </c>
      <c r="OV76" s="38">
        <v>24256268</v>
      </c>
      <c r="OW76" s="38"/>
      <c r="OX76" s="38">
        <v>15302701</v>
      </c>
      <c r="OY76" s="38">
        <v>38.68327</v>
      </c>
      <c r="OZ76" s="38"/>
      <c r="PA76" s="38"/>
      <c r="PB76" s="88">
        <v>24256268</v>
      </c>
      <c r="PC76" s="30"/>
      <c r="PD76" s="39">
        <v>24256300</v>
      </c>
      <c r="PE76" s="88">
        <v>24256300</v>
      </c>
      <c r="PF76" s="38"/>
      <c r="PG76" s="38"/>
      <c r="PH76" s="38"/>
      <c r="PI76" s="38"/>
      <c r="PJ76" s="38"/>
      <c r="PK76" s="38"/>
      <c r="PL76" s="39"/>
      <c r="PM76" s="38"/>
      <c r="PN76" s="38"/>
      <c r="PO76" s="38"/>
      <c r="PP76" s="38"/>
      <c r="PQ76" s="38"/>
      <c r="PR76" s="38"/>
      <c r="PS76" s="38"/>
      <c r="PT76" s="88"/>
      <c r="PU76" s="30"/>
      <c r="PV76" s="39"/>
      <c r="PW76" s="88"/>
      <c r="PX76" s="38"/>
      <c r="PY76" s="38"/>
      <c r="PZ76" s="38"/>
      <c r="QA76" s="38"/>
      <c r="QB76" s="38"/>
      <c r="QC76" s="38"/>
      <c r="QD76" s="39"/>
      <c r="QE76" s="38"/>
      <c r="QF76" s="38"/>
      <c r="QG76" s="38"/>
      <c r="QH76" s="38"/>
      <c r="QI76" s="38"/>
      <c r="QJ76" s="38"/>
      <c r="QK76" s="38"/>
      <c r="QL76" s="88"/>
      <c r="QM76" s="30"/>
      <c r="QN76" s="39"/>
      <c r="QO76" s="88"/>
      <c r="QP76" s="38"/>
      <c r="QQ76" s="38">
        <v>783591110</v>
      </c>
      <c r="QR76" s="38">
        <v>548296400</v>
      </c>
      <c r="QS76" s="38">
        <v>235294710</v>
      </c>
      <c r="QT76" s="38">
        <v>548296342</v>
      </c>
      <c r="QU76" s="38">
        <v>17652</v>
      </c>
      <c r="QV76" s="39"/>
      <c r="QW76" s="38">
        <v>783590752</v>
      </c>
      <c r="QX76" s="38">
        <v>548296342</v>
      </c>
      <c r="QY76" s="38"/>
      <c r="QZ76" s="38">
        <v>235294410</v>
      </c>
      <c r="RA76" s="38">
        <v>30.027719999999999</v>
      </c>
      <c r="RB76" s="38">
        <v>17652</v>
      </c>
      <c r="RC76" s="38"/>
      <c r="RD76" s="88">
        <v>548296342</v>
      </c>
      <c r="RE76" s="30"/>
      <c r="RF76" s="39">
        <v>548296400</v>
      </c>
      <c r="RG76" s="88">
        <v>548296400</v>
      </c>
      <c r="RH76" s="38"/>
      <c r="RI76" s="38">
        <v>86421800</v>
      </c>
      <c r="RJ76" s="38">
        <v>82100700</v>
      </c>
      <c r="RK76" s="38">
        <v>4321100</v>
      </c>
      <c r="RL76" s="38">
        <v>82097771.780000001</v>
      </c>
      <c r="RM76" s="38"/>
      <c r="RN76" s="39"/>
      <c r="RO76" s="38">
        <v>86418707.099999994</v>
      </c>
      <c r="RP76" s="38">
        <v>82097771.780000001</v>
      </c>
      <c r="RQ76" s="38"/>
      <c r="RR76" s="38">
        <v>4320935.32</v>
      </c>
      <c r="RS76" s="38">
        <v>5</v>
      </c>
      <c r="RT76" s="38"/>
      <c r="RU76" s="38"/>
      <c r="RV76" s="88">
        <v>82097771.780000001</v>
      </c>
      <c r="RW76" s="30"/>
      <c r="RX76" s="39">
        <v>82100700</v>
      </c>
      <c r="RY76" s="88">
        <v>82100700</v>
      </c>
      <c r="RZ76" s="38"/>
      <c r="SA76" s="38">
        <v>3165100</v>
      </c>
      <c r="SB76" s="38">
        <v>3006800</v>
      </c>
      <c r="SC76" s="38">
        <v>158300</v>
      </c>
      <c r="SD76" s="38">
        <v>3006800</v>
      </c>
      <c r="SE76" s="38"/>
      <c r="SF76" s="39"/>
      <c r="SG76" s="38">
        <v>3165100</v>
      </c>
      <c r="SH76" s="38">
        <v>3006800</v>
      </c>
      <c r="SI76" s="38"/>
      <c r="SJ76" s="38">
        <v>158300</v>
      </c>
      <c r="SK76" s="38">
        <v>5.0014200000000004</v>
      </c>
      <c r="SL76" s="38"/>
      <c r="SM76" s="38"/>
      <c r="SN76" s="88">
        <v>3006800</v>
      </c>
      <c r="SO76" s="30"/>
      <c r="SP76" s="39">
        <v>3006800</v>
      </c>
      <c r="SQ76" s="88">
        <v>3006800</v>
      </c>
      <c r="SR76" s="38"/>
      <c r="SS76" s="38"/>
      <c r="ST76" s="38"/>
      <c r="SU76" s="38"/>
      <c r="SV76" s="38"/>
      <c r="SW76" s="38"/>
      <c r="SX76" s="39"/>
      <c r="SY76" s="38"/>
      <c r="SZ76" s="38"/>
      <c r="TA76" s="38"/>
      <c r="TB76" s="38"/>
      <c r="TC76" s="38"/>
      <c r="TD76" s="38"/>
      <c r="TE76" s="38"/>
      <c r="TF76" s="88"/>
      <c r="TG76" s="30"/>
      <c r="TH76" s="39"/>
      <c r="TI76" s="88"/>
      <c r="TJ76" s="38"/>
      <c r="TK76" s="38">
        <v>39431000</v>
      </c>
      <c r="TL76" s="38">
        <v>21561000</v>
      </c>
      <c r="TM76" s="38">
        <v>17870000</v>
      </c>
      <c r="TN76" s="38">
        <v>21561000</v>
      </c>
      <c r="TO76" s="38"/>
      <c r="TP76" s="39"/>
      <c r="TQ76" s="38">
        <v>39430950</v>
      </c>
      <c r="TR76" s="38">
        <v>21561000</v>
      </c>
      <c r="TS76" s="38"/>
      <c r="TT76" s="38">
        <v>17869950</v>
      </c>
      <c r="TU76" s="38">
        <v>45.319600000000001</v>
      </c>
      <c r="TV76" s="38"/>
      <c r="TW76" s="38"/>
      <c r="TX76" s="88">
        <v>21561000</v>
      </c>
      <c r="TY76" s="30"/>
      <c r="TZ76" s="39">
        <v>21561000</v>
      </c>
      <c r="UA76" s="88">
        <v>21561000</v>
      </c>
      <c r="UB76" s="38"/>
      <c r="UC76" s="38">
        <v>129587700</v>
      </c>
      <c r="UD76" s="38">
        <v>96587700</v>
      </c>
      <c r="UE76" s="38">
        <v>33000000</v>
      </c>
      <c r="UF76" s="38">
        <v>96587700</v>
      </c>
      <c r="UG76" s="38">
        <v>180678.6</v>
      </c>
      <c r="UH76" s="39"/>
      <c r="UI76" s="38">
        <v>129567098</v>
      </c>
      <c r="UJ76" s="38">
        <v>96587700</v>
      </c>
      <c r="UK76" s="38"/>
      <c r="UL76" s="38">
        <v>32979398</v>
      </c>
      <c r="UM76" s="38">
        <v>25.453530000000001</v>
      </c>
      <c r="UN76" s="38">
        <v>180678.6</v>
      </c>
      <c r="UO76" s="38"/>
      <c r="UP76" s="88">
        <v>96587700</v>
      </c>
      <c r="UQ76" s="30"/>
      <c r="UR76" s="39">
        <v>96587700</v>
      </c>
      <c r="US76" s="88">
        <v>96587700</v>
      </c>
      <c r="UT76" s="38"/>
      <c r="UU76" s="38"/>
      <c r="UV76" s="38"/>
      <c r="UW76" s="38"/>
      <c r="UX76" s="38"/>
      <c r="UY76" s="38"/>
      <c r="UZ76" s="39"/>
      <c r="VA76" s="38"/>
      <c r="VB76" s="38"/>
      <c r="VC76" s="38"/>
      <c r="VD76" s="38"/>
      <c r="VE76" s="38"/>
      <c r="VF76" s="38"/>
      <c r="VG76" s="38"/>
      <c r="VH76" s="88"/>
      <c r="VI76" s="30"/>
      <c r="VJ76" s="39"/>
      <c r="VK76" s="88"/>
      <c r="VL76" s="38"/>
      <c r="VM76" s="38"/>
      <c r="VN76" s="38"/>
      <c r="VO76" s="38"/>
      <c r="VP76" s="38"/>
      <c r="VQ76" s="38"/>
      <c r="VR76" s="39"/>
      <c r="VS76" s="38"/>
      <c r="VT76" s="38"/>
      <c r="VU76" s="38"/>
      <c r="VV76" s="38"/>
      <c r="VW76" s="38"/>
      <c r="VX76" s="38"/>
      <c r="VY76" s="38"/>
      <c r="VZ76" s="88"/>
      <c r="WA76" s="30"/>
      <c r="WB76" s="39"/>
      <c r="WC76" s="88"/>
      <c r="WD76" s="38"/>
      <c r="WE76" s="38"/>
      <c r="WF76" s="38"/>
      <c r="WG76" s="38"/>
      <c r="WH76" s="38"/>
      <c r="WI76" s="38"/>
      <c r="WJ76" s="39"/>
      <c r="WK76" s="38"/>
      <c r="WL76" s="38"/>
      <c r="WM76" s="38"/>
      <c r="WN76" s="38"/>
      <c r="WO76" s="38"/>
      <c r="WP76" s="38"/>
      <c r="WQ76" s="38"/>
      <c r="WR76" s="88"/>
      <c r="WS76" s="30"/>
      <c r="WT76" s="39"/>
      <c r="WU76" s="88"/>
      <c r="WV76" s="38"/>
      <c r="WW76" s="38"/>
      <c r="WX76" s="38"/>
      <c r="WY76" s="38"/>
      <c r="WZ76" s="38"/>
      <c r="XA76" s="38"/>
      <c r="XB76" s="39"/>
      <c r="XC76" s="38"/>
      <c r="XD76" s="38"/>
      <c r="XE76" s="38"/>
      <c r="XF76" s="38"/>
      <c r="XG76" s="38"/>
      <c r="XH76" s="38"/>
      <c r="XI76" s="38"/>
      <c r="XJ76" s="88"/>
      <c r="XK76" s="30"/>
      <c r="XL76" s="39"/>
      <c r="XM76" s="88"/>
      <c r="XN76" s="38"/>
      <c r="XO76" s="38"/>
      <c r="XP76" s="38"/>
      <c r="XQ76" s="38"/>
      <c r="XR76" s="38"/>
      <c r="XS76" s="38"/>
      <c r="XT76" s="39"/>
      <c r="XU76" s="38"/>
      <c r="XV76" s="38"/>
      <c r="XW76" s="38"/>
      <c r="XX76" s="38"/>
      <c r="XY76" s="38"/>
      <c r="XZ76" s="38"/>
      <c r="YA76" s="38"/>
      <c r="YB76" s="88"/>
      <c r="YC76" s="30"/>
      <c r="YD76" s="39"/>
      <c r="YE76" s="88"/>
      <c r="YF76" s="38"/>
      <c r="YG76" s="38"/>
      <c r="YH76" s="38"/>
      <c r="YI76" s="38"/>
      <c r="YJ76" s="38"/>
      <c r="YK76" s="38"/>
      <c r="YL76" s="39"/>
      <c r="YM76" s="38"/>
      <c r="YN76" s="38"/>
      <c r="YO76" s="38"/>
      <c r="YP76" s="38"/>
      <c r="YQ76" s="38"/>
      <c r="YR76" s="38"/>
      <c r="YS76" s="38"/>
      <c r="YT76" s="88"/>
      <c r="YU76" s="30"/>
      <c r="YV76" s="39"/>
      <c r="YW76" s="88"/>
      <c r="YX76" s="38"/>
      <c r="YY76" s="38">
        <v>76282000</v>
      </c>
      <c r="YZ76" s="38">
        <v>21201000</v>
      </c>
      <c r="ZA76" s="38">
        <v>55081000</v>
      </c>
      <c r="ZB76" s="38">
        <v>21201000</v>
      </c>
      <c r="ZC76" s="38"/>
      <c r="ZD76" s="39"/>
      <c r="ZE76" s="38">
        <v>76282000</v>
      </c>
      <c r="ZF76" s="38">
        <v>21201000</v>
      </c>
      <c r="ZG76" s="38"/>
      <c r="ZH76" s="38">
        <v>55081000</v>
      </c>
      <c r="ZI76" s="38">
        <v>72.207070000000002</v>
      </c>
      <c r="ZJ76" s="38"/>
      <c r="ZK76" s="38"/>
      <c r="ZL76" s="88">
        <v>21201000</v>
      </c>
      <c r="ZM76" s="30"/>
      <c r="ZN76" s="39">
        <v>21201000</v>
      </c>
      <c r="ZO76" s="88">
        <v>21201000</v>
      </c>
      <c r="ZP76" s="38"/>
      <c r="ZQ76" s="38">
        <v>182272300</v>
      </c>
      <c r="ZR76" s="38">
        <v>127590300</v>
      </c>
      <c r="ZS76" s="38">
        <v>54682000</v>
      </c>
      <c r="ZT76" s="38">
        <v>127308411.73999999</v>
      </c>
      <c r="ZU76" s="38">
        <v>11211311.74</v>
      </c>
      <c r="ZV76" s="39"/>
      <c r="ZW76" s="38">
        <v>182272300</v>
      </c>
      <c r="ZX76" s="38">
        <v>127590300</v>
      </c>
      <c r="ZY76" s="38"/>
      <c r="ZZ76" s="38">
        <v>54682000</v>
      </c>
      <c r="AAA76" s="38">
        <v>30.000170000000001</v>
      </c>
      <c r="AAB76" s="38">
        <v>9903597.5</v>
      </c>
      <c r="AAC76" s="38">
        <v>1025825.98</v>
      </c>
      <c r="AAD76" s="88">
        <v>127590300</v>
      </c>
      <c r="AAE76" s="30"/>
      <c r="AAF76" s="39">
        <v>127590300</v>
      </c>
      <c r="AAG76" s="88">
        <v>127590300</v>
      </c>
      <c r="AAH76" s="38"/>
      <c r="AAI76" s="38"/>
      <c r="AAJ76" s="38"/>
      <c r="AAK76" s="38"/>
      <c r="AAL76" s="38"/>
      <c r="AAM76" s="38">
        <v>381386</v>
      </c>
      <c r="AAN76" s="39"/>
      <c r="AAO76" s="38"/>
      <c r="AAP76" s="38"/>
      <c r="AAQ76" s="38"/>
      <c r="AAR76" s="38"/>
      <c r="AAS76" s="38"/>
      <c r="AAT76" s="38">
        <v>381386</v>
      </c>
      <c r="AAU76" s="38"/>
      <c r="AAV76" s="88"/>
      <c r="AAW76" s="30"/>
      <c r="AAX76" s="39"/>
      <c r="AAY76" s="88"/>
      <c r="AAZ76" s="38"/>
      <c r="ABA76" s="38">
        <v>38969000</v>
      </c>
      <c r="ABB76" s="38">
        <v>17774000</v>
      </c>
      <c r="ABC76" s="38">
        <v>21195000</v>
      </c>
      <c r="ABD76" s="38">
        <v>17774000</v>
      </c>
      <c r="ABE76" s="38"/>
      <c r="ABF76" s="39"/>
      <c r="ABG76" s="38">
        <v>38221903.079999998</v>
      </c>
      <c r="ABH76" s="38">
        <v>17774000</v>
      </c>
      <c r="ABI76" s="38"/>
      <c r="ABJ76" s="38">
        <v>20447903.079999998</v>
      </c>
      <c r="ABK76" s="38">
        <v>53.497869999999999</v>
      </c>
      <c r="ABL76" s="38"/>
      <c r="ABM76" s="38"/>
      <c r="ABN76" s="88">
        <v>17774000</v>
      </c>
      <c r="ABO76" s="30"/>
      <c r="ABP76" s="39">
        <v>17774000</v>
      </c>
      <c r="ABQ76" s="88">
        <v>17774000</v>
      </c>
      <c r="ABR76" s="38"/>
      <c r="ABS76" s="38"/>
      <c r="ABT76" s="38"/>
      <c r="ABU76" s="38"/>
      <c r="ABV76" s="38"/>
      <c r="ABW76" s="38"/>
      <c r="ABX76" s="39"/>
      <c r="ABY76" s="38"/>
      <c r="ABZ76" s="38"/>
      <c r="ACA76" s="38"/>
      <c r="ACB76" s="38"/>
      <c r="ACC76" s="38"/>
      <c r="ACD76" s="38"/>
      <c r="ACE76" s="38"/>
      <c r="ACF76" s="88"/>
      <c r="ACG76" s="30"/>
      <c r="ACH76" s="39"/>
      <c r="ACI76" s="88"/>
      <c r="ACJ76" s="38"/>
      <c r="ACK76" s="38"/>
      <c r="ACL76" s="38"/>
      <c r="ACM76" s="38"/>
      <c r="ACN76" s="38"/>
      <c r="ACO76" s="38"/>
      <c r="ACP76" s="39"/>
      <c r="ACQ76" s="38"/>
      <c r="ACR76" s="38"/>
      <c r="ACS76" s="38"/>
      <c r="ACT76" s="38"/>
      <c r="ACU76" s="38"/>
      <c r="ACV76" s="38"/>
      <c r="ACW76" s="38"/>
      <c r="ACX76" s="88"/>
      <c r="ACY76" s="30"/>
      <c r="ACZ76" s="39"/>
      <c r="ADA76" s="88"/>
      <c r="ADB76" s="38"/>
      <c r="ADC76" s="38"/>
      <c r="ADD76" s="38"/>
      <c r="ADE76" s="38"/>
      <c r="ADF76" s="38"/>
      <c r="ADG76" s="38"/>
      <c r="ADH76" s="39"/>
      <c r="ADI76" s="38"/>
      <c r="ADJ76" s="38"/>
      <c r="ADK76" s="38"/>
      <c r="ADL76" s="38"/>
      <c r="ADM76" s="38"/>
      <c r="ADN76" s="38"/>
      <c r="ADO76" s="38"/>
      <c r="ADP76" s="88"/>
      <c r="ADQ76" s="30"/>
      <c r="ADR76" s="39"/>
      <c r="ADS76" s="88"/>
      <c r="ADT76" s="38"/>
      <c r="ADU76" s="38"/>
      <c r="ADV76" s="38"/>
      <c r="ADW76" s="38"/>
      <c r="ADX76" s="38"/>
      <c r="ADY76" s="38"/>
      <c r="ADZ76" s="39"/>
      <c r="AEA76" s="38"/>
      <c r="AEB76" s="38"/>
      <c r="AEC76" s="38"/>
      <c r="AED76" s="38"/>
      <c r="AEE76" s="38"/>
      <c r="AEF76" s="38"/>
      <c r="AEG76" s="38"/>
      <c r="AEH76" s="88"/>
      <c r="AEI76" s="30"/>
      <c r="AEJ76" s="39"/>
      <c r="AEK76" s="88"/>
      <c r="AEL76" s="38"/>
      <c r="AEM76" s="38"/>
      <c r="AEN76" s="38"/>
      <c r="AEO76" s="38"/>
      <c r="AEP76" s="38"/>
      <c r="AEQ76" s="38"/>
      <c r="AER76" s="39"/>
      <c r="AES76" s="38"/>
      <c r="AET76" s="38"/>
      <c r="AEU76" s="38"/>
      <c r="AEV76" s="38"/>
      <c r="AEW76" s="38"/>
      <c r="AEX76" s="38"/>
      <c r="AEY76" s="38"/>
      <c r="AEZ76" s="88"/>
      <c r="AFA76" s="30"/>
      <c r="AFB76" s="39"/>
      <c r="AFC76" s="88"/>
      <c r="AFD76" s="38"/>
      <c r="AFE76" s="38">
        <v>13790000</v>
      </c>
      <c r="AFF76" s="38">
        <v>3910000</v>
      </c>
      <c r="AFG76" s="38">
        <v>9880000</v>
      </c>
      <c r="AFH76" s="38">
        <v>3910000</v>
      </c>
      <c r="AFI76" s="38"/>
      <c r="AFJ76" s="39"/>
      <c r="AFK76" s="38">
        <v>12951952.529999999</v>
      </c>
      <c r="AFL76" s="38">
        <v>3910000</v>
      </c>
      <c r="AFM76" s="38"/>
      <c r="AFN76" s="38">
        <v>9041952.5299999993</v>
      </c>
      <c r="AFO76" s="38">
        <v>69.811499999999995</v>
      </c>
      <c r="AFP76" s="38"/>
      <c r="AFQ76" s="38"/>
      <c r="AFR76" s="88">
        <v>3910000</v>
      </c>
      <c r="AFS76" s="30"/>
      <c r="AFT76" s="39">
        <v>3910000</v>
      </c>
      <c r="AFU76" s="88">
        <v>3910000</v>
      </c>
      <c r="AFV76" s="38"/>
      <c r="AFW76" s="38"/>
      <c r="AFX76" s="38"/>
      <c r="AFY76" s="38"/>
      <c r="AFZ76" s="38"/>
      <c r="AGA76" s="38"/>
      <c r="AGB76" s="39"/>
      <c r="AGC76" s="38"/>
      <c r="AGD76" s="38"/>
      <c r="AGE76" s="38"/>
      <c r="AGF76" s="38"/>
      <c r="AGG76" s="38"/>
      <c r="AGH76" s="38"/>
      <c r="AGI76" s="38"/>
      <c r="AGJ76" s="88"/>
      <c r="AGK76" s="30"/>
      <c r="AGL76" s="39"/>
      <c r="AGM76" s="88"/>
      <c r="AGN76" s="38"/>
      <c r="AGO76" s="38">
        <v>146336000</v>
      </c>
      <c r="AGP76" s="38">
        <v>66597000</v>
      </c>
      <c r="AGQ76" s="38">
        <v>79739000</v>
      </c>
      <c r="AGR76" s="38">
        <v>66597000</v>
      </c>
      <c r="AGS76" s="38"/>
      <c r="AGT76" s="39"/>
      <c r="AGU76" s="38">
        <v>146336000</v>
      </c>
      <c r="AGV76" s="38">
        <v>66597000</v>
      </c>
      <c r="AGW76" s="38"/>
      <c r="AGX76" s="38">
        <v>79739000</v>
      </c>
      <c r="AGY76" s="38">
        <v>54.490349999999999</v>
      </c>
      <c r="AGZ76" s="38"/>
      <c r="AHA76" s="38"/>
      <c r="AHB76" s="88">
        <v>66597000</v>
      </c>
      <c r="AHC76" s="30"/>
      <c r="AHD76" s="39">
        <v>66597000</v>
      </c>
      <c r="AHE76" s="88">
        <v>66597000</v>
      </c>
      <c r="AHF76" s="38"/>
      <c r="AHG76" s="38"/>
      <c r="AHH76" s="38"/>
      <c r="AHI76" s="38"/>
      <c r="AHJ76" s="38"/>
      <c r="AHK76" s="38"/>
      <c r="AHL76" s="39"/>
      <c r="AHM76" s="38"/>
      <c r="AHN76" s="38"/>
      <c r="AHO76" s="38"/>
      <c r="AHP76" s="38"/>
      <c r="AHQ76" s="38"/>
      <c r="AHR76" s="38"/>
      <c r="AHS76" s="38"/>
      <c r="AHT76" s="88"/>
      <c r="AHU76" s="30"/>
      <c r="AHV76" s="39"/>
      <c r="AHW76" s="88"/>
      <c r="AHX76" s="38"/>
      <c r="AHY76" s="38"/>
      <c r="AHZ76" s="38"/>
      <c r="AIA76" s="38"/>
      <c r="AIB76" s="38"/>
      <c r="AIC76" s="38"/>
      <c r="AID76" s="39"/>
      <c r="AIE76" s="38"/>
      <c r="AIF76" s="38"/>
      <c r="AIG76" s="38"/>
      <c r="AIH76" s="38"/>
      <c r="AII76" s="38"/>
      <c r="AIJ76" s="38"/>
      <c r="AIK76" s="38"/>
      <c r="AIL76" s="88"/>
      <c r="AIM76" s="30"/>
      <c r="AIN76" s="39"/>
      <c r="AIO76" s="88"/>
      <c r="AIP76" s="38"/>
      <c r="AIQ76" s="38"/>
      <c r="AIR76" s="38"/>
      <c r="AIS76" s="38"/>
      <c r="AIT76" s="38"/>
      <c r="AIU76" s="38"/>
      <c r="AIV76" s="39"/>
      <c r="AIW76" s="38"/>
      <c r="AIX76" s="38"/>
      <c r="AIY76" s="38"/>
      <c r="AIZ76" s="38"/>
      <c r="AJA76" s="38"/>
      <c r="AJB76" s="38"/>
      <c r="AJC76" s="38"/>
      <c r="AJD76" s="88"/>
      <c r="AJE76" s="30"/>
      <c r="AJF76" s="39"/>
      <c r="AJG76" s="88"/>
      <c r="AJH76" s="38"/>
      <c r="AJI76" s="38">
        <v>50536000</v>
      </c>
      <c r="AJJ76" s="38">
        <v>34381000</v>
      </c>
      <c r="AJK76" s="38">
        <v>16155000</v>
      </c>
      <c r="AJL76" s="38">
        <v>34381000</v>
      </c>
      <c r="AJM76" s="38">
        <v>390066.06</v>
      </c>
      <c r="AJN76" s="39"/>
      <c r="AJO76" s="38">
        <v>50536000</v>
      </c>
      <c r="AJP76" s="38">
        <v>34381000</v>
      </c>
      <c r="AJQ76" s="38"/>
      <c r="AJR76" s="38">
        <v>16155000</v>
      </c>
      <c r="AJS76" s="38">
        <v>31.967310000000001</v>
      </c>
      <c r="AJT76" s="38">
        <v>389177.85</v>
      </c>
      <c r="AJU76" s="38">
        <v>888.21</v>
      </c>
      <c r="AJV76" s="88">
        <v>34381000</v>
      </c>
      <c r="AJW76" s="30"/>
      <c r="AJX76" s="39">
        <v>34381000</v>
      </c>
      <c r="AJY76" s="88">
        <v>34381000</v>
      </c>
      <c r="AJZ76" s="38"/>
      <c r="AKA76" s="38">
        <v>43474000</v>
      </c>
      <c r="AKB76" s="38">
        <v>30084000</v>
      </c>
      <c r="AKC76" s="38">
        <v>13390000</v>
      </c>
      <c r="AKD76" s="38">
        <v>30084000</v>
      </c>
      <c r="AKE76" s="38">
        <v>677270.33</v>
      </c>
      <c r="AKF76" s="39"/>
      <c r="AKG76" s="38">
        <v>43474000</v>
      </c>
      <c r="AKH76" s="38">
        <v>30084000</v>
      </c>
      <c r="AKI76" s="38"/>
      <c r="AKJ76" s="38">
        <v>13390000</v>
      </c>
      <c r="AKK76" s="38">
        <v>30.80002</v>
      </c>
      <c r="AKL76" s="38">
        <v>675423.65</v>
      </c>
      <c r="AKM76" s="38">
        <v>1846.68</v>
      </c>
      <c r="AKN76" s="88">
        <v>30084000</v>
      </c>
      <c r="AKO76" s="30"/>
      <c r="AKP76" s="39">
        <v>30084000</v>
      </c>
      <c r="AKQ76" s="88">
        <v>30084000</v>
      </c>
      <c r="AKR76" s="38"/>
      <c r="AKS76" s="38"/>
      <c r="AKT76" s="38"/>
      <c r="AKU76" s="38"/>
      <c r="AKV76" s="38"/>
      <c r="AKW76" s="38"/>
      <c r="AKX76" s="39"/>
      <c r="AKY76" s="38"/>
      <c r="AKZ76" s="38"/>
      <c r="ALA76" s="38"/>
      <c r="ALB76" s="38"/>
      <c r="ALC76" s="38"/>
      <c r="ALD76" s="38"/>
      <c r="ALE76" s="38"/>
      <c r="ALF76" s="88"/>
      <c r="ALG76" s="30"/>
      <c r="ALH76" s="39"/>
      <c r="ALI76" s="88"/>
      <c r="ALJ76" s="38"/>
      <c r="ALK76" s="38"/>
      <c r="ALL76" s="38"/>
      <c r="ALM76" s="38"/>
      <c r="ALN76" s="38"/>
      <c r="ALO76" s="38"/>
      <c r="ALP76" s="39"/>
      <c r="ALQ76" s="38"/>
      <c r="ALR76" s="38"/>
      <c r="ALS76" s="38"/>
      <c r="ALT76" s="38"/>
      <c r="ALU76" s="38"/>
      <c r="ALV76" s="38"/>
      <c r="ALW76" s="38"/>
      <c r="ALX76" s="88"/>
      <c r="ALY76" s="30"/>
      <c r="ALZ76" s="39"/>
      <c r="AMA76" s="88"/>
      <c r="AMB76" s="38"/>
      <c r="AMC76" s="38">
        <v>7324600</v>
      </c>
      <c r="AMD76" s="38">
        <v>4961800</v>
      </c>
      <c r="AME76" s="38">
        <v>2362800</v>
      </c>
      <c r="AMF76" s="38">
        <v>4960644</v>
      </c>
      <c r="AMG76" s="38"/>
      <c r="AMH76" s="39"/>
      <c r="AMI76" s="38">
        <v>7296727</v>
      </c>
      <c r="AMJ76" s="38">
        <v>4960644</v>
      </c>
      <c r="AMK76" s="38"/>
      <c r="AML76" s="38">
        <v>2336083</v>
      </c>
      <c r="AMM76" s="38">
        <v>32.01549</v>
      </c>
      <c r="AMN76" s="38"/>
      <c r="AMO76" s="38"/>
      <c r="AMP76" s="88">
        <v>4960644</v>
      </c>
      <c r="AMQ76" s="30"/>
      <c r="AMR76" s="39">
        <v>4961800</v>
      </c>
      <c r="AMS76" s="88">
        <v>4961800</v>
      </c>
      <c r="AMT76" s="38"/>
      <c r="AMU76" s="38"/>
      <c r="AMV76" s="38"/>
      <c r="AMW76" s="38"/>
      <c r="AMX76" s="38"/>
      <c r="AMY76" s="38"/>
      <c r="AMZ76" s="39"/>
      <c r="ANA76" s="38"/>
      <c r="ANB76" s="38"/>
      <c r="ANC76" s="38"/>
      <c r="AND76" s="38"/>
      <c r="ANE76" s="38"/>
      <c r="ANF76" s="38"/>
      <c r="ANG76" s="38"/>
      <c r="ANH76" s="88"/>
      <c r="ANI76" s="30"/>
      <c r="ANJ76" s="39"/>
      <c r="ANK76" s="88"/>
    </row>
    <row r="77" spans="1:1051" x14ac:dyDescent="0.25">
      <c r="A77" s="8" t="s">
        <v>165</v>
      </c>
      <c r="B77" s="9">
        <v>63</v>
      </c>
      <c r="C77" s="13" t="s">
        <v>167</v>
      </c>
      <c r="F77" s="39"/>
      <c r="G77" s="88"/>
      <c r="H77" s="38"/>
      <c r="I77" s="38">
        <v>16302500</v>
      </c>
      <c r="J77" s="38">
        <v>15487300</v>
      </c>
      <c r="K77" s="38">
        <v>815200</v>
      </c>
      <c r="L77" s="38">
        <v>15487300</v>
      </c>
      <c r="M77" s="38"/>
      <c r="N77" s="39"/>
      <c r="O77" s="38">
        <v>16302500</v>
      </c>
      <c r="P77" s="38">
        <v>15487300</v>
      </c>
      <c r="Q77" s="38"/>
      <c r="R77" s="38">
        <v>815200</v>
      </c>
      <c r="S77" s="38">
        <v>5.0004600000000003</v>
      </c>
      <c r="T77" s="38"/>
      <c r="U77" s="38"/>
      <c r="V77" s="88">
        <v>15487300</v>
      </c>
      <c r="W77" s="30"/>
      <c r="X77" s="39">
        <v>15487300</v>
      </c>
      <c r="Y77" s="88">
        <v>15487300</v>
      </c>
      <c r="Z77" s="38"/>
      <c r="AA77" s="38">
        <v>90000000</v>
      </c>
      <c r="AB77" s="38">
        <v>85500000</v>
      </c>
      <c r="AC77" s="38">
        <v>4500000</v>
      </c>
      <c r="AD77" s="38">
        <v>85500000</v>
      </c>
      <c r="AE77" s="38"/>
      <c r="AF77" s="39"/>
      <c r="AG77" s="38">
        <v>90000000</v>
      </c>
      <c r="AH77" s="38">
        <v>85500000</v>
      </c>
      <c r="AI77" s="38"/>
      <c r="AJ77" s="38">
        <v>4500000</v>
      </c>
      <c r="AK77" s="38">
        <v>5</v>
      </c>
      <c r="AL77" s="38"/>
      <c r="AM77" s="38"/>
      <c r="AN77" s="88">
        <v>85500000</v>
      </c>
      <c r="AO77" s="30"/>
      <c r="AP77" s="39">
        <v>85500000</v>
      </c>
      <c r="AQ77" s="88">
        <v>85500000</v>
      </c>
      <c r="AR77" s="38"/>
      <c r="AS77" s="38">
        <v>365596000</v>
      </c>
      <c r="AT77" s="38">
        <v>347316200</v>
      </c>
      <c r="AU77" s="38">
        <v>18279800</v>
      </c>
      <c r="AV77" s="38">
        <v>347316200</v>
      </c>
      <c r="AW77" s="38"/>
      <c r="AX77" s="39"/>
      <c r="AY77" s="38">
        <v>363683499</v>
      </c>
      <c r="AZ77" s="38">
        <v>345403699</v>
      </c>
      <c r="BA77" s="38"/>
      <c r="BB77" s="38">
        <v>18279800</v>
      </c>
      <c r="BC77" s="38">
        <v>5.0262900000000004</v>
      </c>
      <c r="BD77" s="38"/>
      <c r="BE77" s="38">
        <v>1912501</v>
      </c>
      <c r="BF77" s="88">
        <v>345403699</v>
      </c>
      <c r="BG77" s="30"/>
      <c r="BH77" s="39">
        <v>347316200</v>
      </c>
      <c r="BI77" s="88">
        <v>347316200</v>
      </c>
      <c r="BJ77" s="38"/>
      <c r="BK77" s="38">
        <v>31000000</v>
      </c>
      <c r="BL77" s="38">
        <v>29450000</v>
      </c>
      <c r="BM77" s="38">
        <v>1550000</v>
      </c>
      <c r="BN77" s="38">
        <v>29450000</v>
      </c>
      <c r="BO77" s="38"/>
      <c r="BP77" s="39"/>
      <c r="BQ77" s="38">
        <v>29649854</v>
      </c>
      <c r="BR77" s="38">
        <v>29450000</v>
      </c>
      <c r="BS77" s="38"/>
      <c r="BT77" s="38">
        <v>199854</v>
      </c>
      <c r="BU77" s="38">
        <v>0.67405000000000004</v>
      </c>
      <c r="BV77" s="38"/>
      <c r="BW77" s="38"/>
      <c r="BX77" s="88">
        <v>29450000</v>
      </c>
      <c r="BY77" s="30"/>
      <c r="BZ77" s="39">
        <v>29450000</v>
      </c>
      <c r="CA77" s="88">
        <v>29450000</v>
      </c>
      <c r="CB77" s="38"/>
      <c r="CC77" s="38">
        <v>1218200</v>
      </c>
      <c r="CD77" s="38">
        <v>1157300</v>
      </c>
      <c r="CE77" s="38">
        <v>60900</v>
      </c>
      <c r="CF77" s="38">
        <v>1157300</v>
      </c>
      <c r="CG77" s="38"/>
      <c r="CH77" s="39"/>
      <c r="CI77" s="38">
        <v>1218200</v>
      </c>
      <c r="CJ77" s="38">
        <v>1157300</v>
      </c>
      <c r="CK77" s="38"/>
      <c r="CL77" s="38">
        <v>60900</v>
      </c>
      <c r="CM77" s="38">
        <v>4.99918</v>
      </c>
      <c r="CN77" s="38"/>
      <c r="CO77" s="38"/>
      <c r="CP77" s="88">
        <v>1157300</v>
      </c>
      <c r="CQ77" s="30"/>
      <c r="CR77" s="39">
        <v>1157300</v>
      </c>
      <c r="CS77" s="88">
        <v>1157300</v>
      </c>
      <c r="CT77" s="38"/>
      <c r="CU77" s="38">
        <v>15160900</v>
      </c>
      <c r="CV77" s="38">
        <v>14402800</v>
      </c>
      <c r="CW77" s="38">
        <v>758100</v>
      </c>
      <c r="CX77" s="38">
        <v>14402800</v>
      </c>
      <c r="CY77" s="38"/>
      <c r="CZ77" s="39"/>
      <c r="DA77" s="38">
        <v>15160810</v>
      </c>
      <c r="DB77" s="38">
        <v>14402800</v>
      </c>
      <c r="DC77" s="38"/>
      <c r="DD77" s="38">
        <v>758010</v>
      </c>
      <c r="DE77" s="38">
        <v>4.9997999999999996</v>
      </c>
      <c r="DF77" s="38"/>
      <c r="DG77" s="38"/>
      <c r="DH77" s="88">
        <v>14402800</v>
      </c>
      <c r="DI77" s="30"/>
      <c r="DJ77" s="39">
        <v>14402800</v>
      </c>
      <c r="DK77" s="88">
        <v>14402800</v>
      </c>
      <c r="DL77" s="38"/>
      <c r="DM77" s="38">
        <v>38077600</v>
      </c>
      <c r="DN77" s="38">
        <v>36173700</v>
      </c>
      <c r="DO77" s="38">
        <v>1903900</v>
      </c>
      <c r="DP77" s="38">
        <v>36173700</v>
      </c>
      <c r="DQ77" s="38"/>
      <c r="DR77" s="39"/>
      <c r="DS77" s="38">
        <v>38077600</v>
      </c>
      <c r="DT77" s="38">
        <v>36173700</v>
      </c>
      <c r="DU77" s="38"/>
      <c r="DV77" s="38">
        <v>1903900</v>
      </c>
      <c r="DW77" s="38">
        <v>5.0000499999999999</v>
      </c>
      <c r="DX77" s="38"/>
      <c r="DY77" s="38"/>
      <c r="DZ77" s="88">
        <v>36173700</v>
      </c>
      <c r="EA77" s="30"/>
      <c r="EB77" s="39">
        <v>36173700</v>
      </c>
      <c r="EC77" s="88">
        <v>36173700</v>
      </c>
      <c r="ED77" s="38"/>
      <c r="EE77" s="38">
        <v>10520000</v>
      </c>
      <c r="EF77" s="38">
        <v>9994000</v>
      </c>
      <c r="EG77" s="38">
        <v>526000</v>
      </c>
      <c r="EH77" s="38">
        <v>9994000</v>
      </c>
      <c r="EI77" s="38"/>
      <c r="EJ77" s="39"/>
      <c r="EK77" s="38">
        <v>10520000</v>
      </c>
      <c r="EL77" s="38">
        <v>9994000</v>
      </c>
      <c r="EM77" s="38"/>
      <c r="EN77" s="38">
        <v>526000</v>
      </c>
      <c r="EO77" s="38">
        <v>5</v>
      </c>
      <c r="EP77" s="38"/>
      <c r="EQ77" s="38"/>
      <c r="ER77" s="88">
        <v>9994000</v>
      </c>
      <c r="ES77" s="30"/>
      <c r="ET77" s="39">
        <v>9994000</v>
      </c>
      <c r="EU77" s="88">
        <v>9994000</v>
      </c>
      <c r="EV77" s="38"/>
      <c r="EW77" s="38">
        <v>25425700</v>
      </c>
      <c r="EX77" s="38">
        <v>24154400</v>
      </c>
      <c r="EY77" s="38">
        <v>1271300</v>
      </c>
      <c r="EZ77" s="38">
        <v>24154400</v>
      </c>
      <c r="FA77" s="38"/>
      <c r="FB77" s="39"/>
      <c r="FC77" s="38">
        <v>25425700</v>
      </c>
      <c r="FD77" s="38">
        <v>24154400</v>
      </c>
      <c r="FE77" s="38"/>
      <c r="FF77" s="38">
        <v>1271300</v>
      </c>
      <c r="FG77" s="38">
        <v>5.0000600000000004</v>
      </c>
      <c r="FH77" s="38"/>
      <c r="FI77" s="38"/>
      <c r="FJ77" s="88">
        <v>24154400</v>
      </c>
      <c r="FK77" s="30"/>
      <c r="FL77" s="39">
        <v>24154400</v>
      </c>
      <c r="FM77" s="88">
        <v>24154400</v>
      </c>
      <c r="FN77" s="38"/>
      <c r="FO77" s="38"/>
      <c r="FP77" s="38"/>
      <c r="FQ77" s="38"/>
      <c r="FR77" s="38"/>
      <c r="FS77" s="38"/>
      <c r="FT77" s="39"/>
      <c r="FU77" s="38"/>
      <c r="FV77" s="38"/>
      <c r="FW77" s="38"/>
      <c r="FX77" s="38"/>
      <c r="FY77" s="38"/>
      <c r="FZ77" s="38"/>
      <c r="GA77" s="38"/>
      <c r="GB77" s="88"/>
      <c r="GC77" s="30"/>
      <c r="GD77" s="39"/>
      <c r="GE77" s="88"/>
      <c r="GF77" s="38"/>
      <c r="GG77" s="38"/>
      <c r="GH77" s="38"/>
      <c r="GI77" s="38"/>
      <c r="GJ77" s="38"/>
      <c r="GK77" s="38"/>
      <c r="GL77" s="39"/>
      <c r="GM77" s="38"/>
      <c r="GN77" s="38"/>
      <c r="GO77" s="38"/>
      <c r="GP77" s="38"/>
      <c r="GQ77" s="38"/>
      <c r="GR77" s="38"/>
      <c r="GS77" s="38"/>
      <c r="GT77" s="88"/>
      <c r="GU77" s="30"/>
      <c r="GV77" s="39"/>
      <c r="GW77" s="88"/>
      <c r="GX77" s="38"/>
      <c r="GY77" s="38">
        <v>13758200</v>
      </c>
      <c r="GZ77" s="38">
        <v>12519900</v>
      </c>
      <c r="HA77" s="38">
        <v>1238300</v>
      </c>
      <c r="HB77" s="38">
        <v>12519900</v>
      </c>
      <c r="HC77" s="38"/>
      <c r="HD77" s="39"/>
      <c r="HE77" s="38">
        <v>13758200</v>
      </c>
      <c r="HF77" s="38">
        <v>12519900</v>
      </c>
      <c r="HG77" s="38"/>
      <c r="HH77" s="38">
        <v>1238300</v>
      </c>
      <c r="HI77" s="38">
        <v>9.0004500000000007</v>
      </c>
      <c r="HJ77" s="38"/>
      <c r="HK77" s="38"/>
      <c r="HL77" s="88">
        <v>12519900</v>
      </c>
      <c r="HM77" s="30"/>
      <c r="HN77" s="39">
        <v>12519900</v>
      </c>
      <c r="HO77" s="88">
        <v>12519900</v>
      </c>
      <c r="HP77" s="38"/>
      <c r="HQ77" s="38"/>
      <c r="HR77" s="38"/>
      <c r="HS77" s="38"/>
      <c r="HT77" s="38"/>
      <c r="HU77" s="38"/>
      <c r="HV77" s="39"/>
      <c r="HW77" s="38"/>
      <c r="HX77" s="38"/>
      <c r="HY77" s="38"/>
      <c r="HZ77" s="38"/>
      <c r="IA77" s="38"/>
      <c r="IB77" s="38"/>
      <c r="IC77" s="38"/>
      <c r="ID77" s="88"/>
      <c r="IE77" s="30"/>
      <c r="IF77" s="39"/>
      <c r="IG77" s="88"/>
      <c r="IH77" s="38"/>
      <c r="II77" s="38">
        <v>6921000</v>
      </c>
      <c r="IJ77" s="38">
        <v>6298100</v>
      </c>
      <c r="IK77" s="38">
        <v>622900</v>
      </c>
      <c r="IL77" s="38">
        <v>6298100</v>
      </c>
      <c r="IM77" s="38"/>
      <c r="IN77" s="39"/>
      <c r="IO77" s="38">
        <v>6921000</v>
      </c>
      <c r="IP77" s="38">
        <v>6298100</v>
      </c>
      <c r="IQ77" s="38"/>
      <c r="IR77" s="38">
        <v>622900</v>
      </c>
      <c r="IS77" s="38">
        <v>9.00014</v>
      </c>
      <c r="IT77" s="38"/>
      <c r="IU77" s="38"/>
      <c r="IV77" s="88">
        <v>6298100</v>
      </c>
      <c r="IW77" s="30"/>
      <c r="IX77" s="39">
        <v>6298100</v>
      </c>
      <c r="IY77" s="88">
        <v>6298100</v>
      </c>
      <c r="IZ77" s="38"/>
      <c r="JA77" s="38">
        <v>24213500</v>
      </c>
      <c r="JB77" s="38">
        <v>22882100</v>
      </c>
      <c r="JC77" s="38">
        <v>1331400</v>
      </c>
      <c r="JD77" s="38">
        <v>22882100</v>
      </c>
      <c r="JE77" s="38"/>
      <c r="JF77" s="39"/>
      <c r="JG77" s="38">
        <v>24213500</v>
      </c>
      <c r="JH77" s="38">
        <v>22882100</v>
      </c>
      <c r="JI77" s="38"/>
      <c r="JJ77" s="38">
        <v>1331400</v>
      </c>
      <c r="JK77" s="38">
        <v>5.4985900000000001</v>
      </c>
      <c r="JL77" s="38"/>
      <c r="JM77" s="38"/>
      <c r="JN77" s="88">
        <v>22882100</v>
      </c>
      <c r="JO77" s="30"/>
      <c r="JP77" s="39">
        <v>22882100</v>
      </c>
      <c r="JQ77" s="88">
        <v>22882100</v>
      </c>
      <c r="JR77" s="38"/>
      <c r="JS77" s="38">
        <v>146133900</v>
      </c>
      <c r="JT77" s="38">
        <v>132981800</v>
      </c>
      <c r="JU77" s="38">
        <v>13152100</v>
      </c>
      <c r="JV77" s="38">
        <v>132981800</v>
      </c>
      <c r="JW77" s="38"/>
      <c r="JX77" s="39"/>
      <c r="JY77" s="38">
        <v>146133900</v>
      </c>
      <c r="JZ77" s="38">
        <v>132981800</v>
      </c>
      <c r="KA77" s="38"/>
      <c r="KB77" s="38">
        <v>13152100</v>
      </c>
      <c r="KC77" s="38">
        <v>9.0000300000000006</v>
      </c>
      <c r="KD77" s="38"/>
      <c r="KE77" s="38"/>
      <c r="KF77" s="88">
        <v>132981800</v>
      </c>
      <c r="KG77" s="30"/>
      <c r="KH77" s="39">
        <v>132981800</v>
      </c>
      <c r="KI77" s="88">
        <v>132981800</v>
      </c>
      <c r="KJ77" s="38"/>
      <c r="KK77" s="38"/>
      <c r="KL77" s="38"/>
      <c r="KM77" s="38"/>
      <c r="KN77" s="38"/>
      <c r="KO77" s="38"/>
      <c r="KP77" s="39"/>
      <c r="KQ77" s="38"/>
      <c r="KR77" s="38"/>
      <c r="KS77" s="38"/>
      <c r="KT77" s="38"/>
      <c r="KU77" s="38"/>
      <c r="KV77" s="38"/>
      <c r="KW77" s="38"/>
      <c r="KX77" s="88"/>
      <c r="KY77" s="30"/>
      <c r="KZ77" s="39"/>
      <c r="LA77" s="88"/>
      <c r="LB77" s="38"/>
      <c r="LC77" s="38">
        <v>12147300</v>
      </c>
      <c r="LD77" s="38">
        <v>11054000</v>
      </c>
      <c r="LE77" s="38">
        <v>1093300</v>
      </c>
      <c r="LF77" s="38">
        <v>11054000</v>
      </c>
      <c r="LG77" s="38"/>
      <c r="LH77" s="39"/>
      <c r="LI77" s="38">
        <v>12147300</v>
      </c>
      <c r="LJ77" s="38">
        <v>11054000</v>
      </c>
      <c r="LK77" s="38"/>
      <c r="LL77" s="38">
        <v>1093300</v>
      </c>
      <c r="LM77" s="38">
        <v>9.0003499999999992</v>
      </c>
      <c r="LN77" s="38"/>
      <c r="LO77" s="38"/>
      <c r="LP77" s="88">
        <v>11054000</v>
      </c>
      <c r="LQ77" s="30"/>
      <c r="LR77" s="39">
        <v>11054000</v>
      </c>
      <c r="LS77" s="88">
        <v>11054000</v>
      </c>
      <c r="LT77" s="38"/>
      <c r="LU77" s="38">
        <v>1768200</v>
      </c>
      <c r="LV77" s="38">
        <v>1679700</v>
      </c>
      <c r="LW77" s="38">
        <v>88500</v>
      </c>
      <c r="LX77" s="38">
        <v>1679700</v>
      </c>
      <c r="LY77" s="38"/>
      <c r="LZ77" s="39"/>
      <c r="MA77" s="38">
        <v>1768200</v>
      </c>
      <c r="MB77" s="38">
        <v>1679700</v>
      </c>
      <c r="MC77" s="38"/>
      <c r="MD77" s="38">
        <v>88500</v>
      </c>
      <c r="ME77" s="38">
        <v>5.00509</v>
      </c>
      <c r="MF77" s="38"/>
      <c r="MG77" s="38"/>
      <c r="MH77" s="88">
        <v>1679700</v>
      </c>
      <c r="MI77" s="30"/>
      <c r="MJ77" s="39">
        <v>1679700</v>
      </c>
      <c r="MK77" s="88">
        <v>1679700</v>
      </c>
      <c r="ML77" s="38"/>
      <c r="MM77" s="38">
        <v>64862700</v>
      </c>
      <c r="MN77" s="38">
        <v>59025000</v>
      </c>
      <c r="MO77" s="38">
        <v>5837700</v>
      </c>
      <c r="MP77" s="38">
        <v>59025000</v>
      </c>
      <c r="MQ77" s="38"/>
      <c r="MR77" s="39"/>
      <c r="MS77" s="38">
        <v>64862700</v>
      </c>
      <c r="MT77" s="38">
        <v>59025000</v>
      </c>
      <c r="MU77" s="38"/>
      <c r="MV77" s="38">
        <v>5837700</v>
      </c>
      <c r="MW77" s="38">
        <v>9.0000900000000001</v>
      </c>
      <c r="MX77" s="38"/>
      <c r="MY77" s="38"/>
      <c r="MZ77" s="88">
        <v>59025000</v>
      </c>
      <c r="NA77" s="30"/>
      <c r="NB77" s="39">
        <v>59025000</v>
      </c>
      <c r="NC77" s="88">
        <v>59025000</v>
      </c>
      <c r="ND77" s="38"/>
      <c r="NE77" s="38">
        <v>1193700</v>
      </c>
      <c r="NF77" s="38">
        <v>1086200</v>
      </c>
      <c r="NG77" s="38">
        <v>107500</v>
      </c>
      <c r="NH77" s="38">
        <v>1086200</v>
      </c>
      <c r="NI77" s="38"/>
      <c r="NJ77" s="39"/>
      <c r="NK77" s="38">
        <v>1193700</v>
      </c>
      <c r="NL77" s="38">
        <v>1086200</v>
      </c>
      <c r="NM77" s="38"/>
      <c r="NN77" s="38">
        <v>107500</v>
      </c>
      <c r="NO77" s="38">
        <v>9.0056100000000008</v>
      </c>
      <c r="NP77" s="38"/>
      <c r="NQ77" s="38"/>
      <c r="NR77" s="88">
        <v>1086200</v>
      </c>
      <c r="NS77" s="30"/>
      <c r="NT77" s="39">
        <v>1086200</v>
      </c>
      <c r="NU77" s="88">
        <v>1086200</v>
      </c>
      <c r="NV77" s="38"/>
      <c r="NW77" s="38">
        <v>4395800</v>
      </c>
      <c r="NX77" s="38">
        <v>4000100</v>
      </c>
      <c r="NY77" s="38">
        <v>395700</v>
      </c>
      <c r="NZ77" s="38">
        <v>4000100</v>
      </c>
      <c r="OA77" s="38"/>
      <c r="OB77" s="39"/>
      <c r="OC77" s="38">
        <v>4395800</v>
      </c>
      <c r="OD77" s="38">
        <v>4000100</v>
      </c>
      <c r="OE77" s="38"/>
      <c r="OF77" s="38">
        <v>395700</v>
      </c>
      <c r="OG77" s="38">
        <v>9.0017700000000005</v>
      </c>
      <c r="OH77" s="38"/>
      <c r="OI77" s="38"/>
      <c r="OJ77" s="88">
        <v>4000100</v>
      </c>
      <c r="OK77" s="30"/>
      <c r="OL77" s="39">
        <v>4000100</v>
      </c>
      <c r="OM77" s="88">
        <v>4000100</v>
      </c>
      <c r="ON77" s="38"/>
      <c r="OO77" s="38">
        <v>55892000</v>
      </c>
      <c r="OP77" s="38">
        <v>50861700</v>
      </c>
      <c r="OQ77" s="38">
        <v>5030300</v>
      </c>
      <c r="OR77" s="38">
        <v>50861700</v>
      </c>
      <c r="OS77" s="38"/>
      <c r="OT77" s="39"/>
      <c r="OU77" s="38">
        <v>55892000</v>
      </c>
      <c r="OV77" s="38">
        <v>50861700</v>
      </c>
      <c r="OW77" s="38"/>
      <c r="OX77" s="38">
        <v>5030300</v>
      </c>
      <c r="OY77" s="38">
        <v>9.0000400000000003</v>
      </c>
      <c r="OZ77" s="38"/>
      <c r="PA77" s="38"/>
      <c r="PB77" s="88">
        <v>50861700</v>
      </c>
      <c r="PC77" s="30"/>
      <c r="PD77" s="39">
        <v>50861700</v>
      </c>
      <c r="PE77" s="88">
        <v>50861700</v>
      </c>
      <c r="PF77" s="38"/>
      <c r="PG77" s="38"/>
      <c r="PH77" s="38"/>
      <c r="PI77" s="38"/>
      <c r="PJ77" s="38"/>
      <c r="PK77" s="38"/>
      <c r="PL77" s="39"/>
      <c r="PM77" s="38"/>
      <c r="PN77" s="38"/>
      <c r="PO77" s="38"/>
      <c r="PP77" s="38"/>
      <c r="PQ77" s="38"/>
      <c r="PR77" s="38"/>
      <c r="PS77" s="38"/>
      <c r="PT77" s="88"/>
      <c r="PU77" s="30"/>
      <c r="PV77" s="39"/>
      <c r="PW77" s="88"/>
      <c r="PX77" s="38"/>
      <c r="PY77" s="38"/>
      <c r="PZ77" s="38"/>
      <c r="QA77" s="38"/>
      <c r="QB77" s="38"/>
      <c r="QC77" s="38"/>
      <c r="QD77" s="39"/>
      <c r="QE77" s="38"/>
      <c r="QF77" s="38"/>
      <c r="QG77" s="38"/>
      <c r="QH77" s="38"/>
      <c r="QI77" s="38"/>
      <c r="QJ77" s="38"/>
      <c r="QK77" s="38"/>
      <c r="QL77" s="88"/>
      <c r="QM77" s="30"/>
      <c r="QN77" s="39"/>
      <c r="QO77" s="88"/>
      <c r="QP77" s="38"/>
      <c r="QQ77" s="38">
        <v>1065170900</v>
      </c>
      <c r="QR77" s="38">
        <v>969305500</v>
      </c>
      <c r="QS77" s="38">
        <v>95865400</v>
      </c>
      <c r="QT77" s="38">
        <v>969305500</v>
      </c>
      <c r="QU77" s="38"/>
      <c r="QV77" s="39"/>
      <c r="QW77" s="38">
        <v>1065167519</v>
      </c>
      <c r="QX77" s="38">
        <v>969305500</v>
      </c>
      <c r="QY77" s="38"/>
      <c r="QZ77" s="38">
        <v>95862019</v>
      </c>
      <c r="RA77" s="38">
        <v>8.9997100000000003</v>
      </c>
      <c r="RB77" s="38"/>
      <c r="RC77" s="38"/>
      <c r="RD77" s="88">
        <v>969305500</v>
      </c>
      <c r="RE77" s="30"/>
      <c r="RF77" s="39">
        <v>969305500</v>
      </c>
      <c r="RG77" s="88">
        <v>969305500</v>
      </c>
      <c r="RH77" s="38"/>
      <c r="RI77" s="38">
        <v>1782106</v>
      </c>
      <c r="RJ77" s="38">
        <v>1693000</v>
      </c>
      <c r="RK77" s="38">
        <v>89106</v>
      </c>
      <c r="RL77" s="38">
        <v>1692989</v>
      </c>
      <c r="RM77" s="38"/>
      <c r="RN77" s="39"/>
      <c r="RO77" s="38">
        <v>1782093</v>
      </c>
      <c r="RP77" s="38">
        <v>1692989</v>
      </c>
      <c r="RQ77" s="38"/>
      <c r="RR77" s="38">
        <v>89104</v>
      </c>
      <c r="RS77" s="38">
        <v>4.9999599999999997</v>
      </c>
      <c r="RT77" s="38"/>
      <c r="RU77" s="38"/>
      <c r="RV77" s="88">
        <v>1692989</v>
      </c>
      <c r="RW77" s="30"/>
      <c r="RX77" s="39">
        <v>1693000</v>
      </c>
      <c r="RY77" s="88">
        <v>1693000</v>
      </c>
      <c r="RZ77" s="38"/>
      <c r="SA77" s="38">
        <v>714000</v>
      </c>
      <c r="SB77" s="38">
        <v>678300</v>
      </c>
      <c r="SC77" s="38">
        <v>35700</v>
      </c>
      <c r="SD77" s="38">
        <v>678227</v>
      </c>
      <c r="SE77" s="38"/>
      <c r="SF77" s="39"/>
      <c r="SG77" s="38">
        <v>713923</v>
      </c>
      <c r="SH77" s="38">
        <v>678227</v>
      </c>
      <c r="SI77" s="38"/>
      <c r="SJ77" s="38">
        <v>35696</v>
      </c>
      <c r="SK77" s="38">
        <v>4.9999799999999999</v>
      </c>
      <c r="SL77" s="38"/>
      <c r="SM77" s="38"/>
      <c r="SN77" s="88">
        <v>678227</v>
      </c>
      <c r="SO77" s="30"/>
      <c r="SP77" s="39">
        <v>678300</v>
      </c>
      <c r="SQ77" s="88">
        <v>678300</v>
      </c>
      <c r="SR77" s="38"/>
      <c r="SS77" s="38"/>
      <c r="ST77" s="38"/>
      <c r="SU77" s="38"/>
      <c r="SV77" s="38"/>
      <c r="SW77" s="38"/>
      <c r="SX77" s="39"/>
      <c r="SY77" s="38"/>
      <c r="SZ77" s="38"/>
      <c r="TA77" s="38"/>
      <c r="TB77" s="38"/>
      <c r="TC77" s="38"/>
      <c r="TD77" s="38"/>
      <c r="TE77" s="38"/>
      <c r="TF77" s="88"/>
      <c r="TG77" s="30"/>
      <c r="TH77" s="39"/>
      <c r="TI77" s="88"/>
      <c r="TJ77" s="38"/>
      <c r="TK77" s="38"/>
      <c r="TL77" s="38"/>
      <c r="TM77" s="38"/>
      <c r="TN77" s="38"/>
      <c r="TO77" s="38"/>
      <c r="TP77" s="39"/>
      <c r="TQ77" s="38"/>
      <c r="TR77" s="38"/>
      <c r="TS77" s="38"/>
      <c r="TT77" s="38"/>
      <c r="TU77" s="38"/>
      <c r="TV77" s="38"/>
      <c r="TW77" s="38"/>
      <c r="TX77" s="88"/>
      <c r="TY77" s="30"/>
      <c r="TZ77" s="39"/>
      <c r="UA77" s="88"/>
      <c r="UB77" s="38"/>
      <c r="UC77" s="38"/>
      <c r="UD77" s="38"/>
      <c r="UE77" s="38"/>
      <c r="UF77" s="38"/>
      <c r="UG77" s="38"/>
      <c r="UH77" s="39"/>
      <c r="UI77" s="38"/>
      <c r="UJ77" s="38"/>
      <c r="UK77" s="38"/>
      <c r="UL77" s="38"/>
      <c r="UM77" s="38"/>
      <c r="UN77" s="38"/>
      <c r="UO77" s="38"/>
      <c r="UP77" s="88"/>
      <c r="UQ77" s="30"/>
      <c r="UR77" s="39"/>
      <c r="US77" s="88"/>
      <c r="UT77" s="38"/>
      <c r="UU77" s="38">
        <v>89251895</v>
      </c>
      <c r="UV77" s="38">
        <v>84789300</v>
      </c>
      <c r="UW77" s="38">
        <v>4462595</v>
      </c>
      <c r="UX77" s="38">
        <v>84743400</v>
      </c>
      <c r="UY77" s="38"/>
      <c r="UZ77" s="39"/>
      <c r="VA77" s="38">
        <v>88980569</v>
      </c>
      <c r="VB77" s="38">
        <v>84743400</v>
      </c>
      <c r="VC77" s="38"/>
      <c r="VD77" s="38">
        <v>4237169</v>
      </c>
      <c r="VE77" s="38">
        <v>4.7618999999999998</v>
      </c>
      <c r="VF77" s="38"/>
      <c r="VG77" s="38"/>
      <c r="VH77" s="88">
        <v>84743400</v>
      </c>
      <c r="VI77" s="30"/>
      <c r="VJ77" s="39">
        <v>84789300</v>
      </c>
      <c r="VK77" s="88">
        <v>84789300</v>
      </c>
      <c r="VL77" s="38"/>
      <c r="VM77" s="38"/>
      <c r="VN77" s="38"/>
      <c r="VO77" s="38"/>
      <c r="VP77" s="38"/>
      <c r="VQ77" s="38"/>
      <c r="VR77" s="39"/>
      <c r="VS77" s="38"/>
      <c r="VT77" s="38"/>
      <c r="VU77" s="38"/>
      <c r="VV77" s="38"/>
      <c r="VW77" s="38"/>
      <c r="VX77" s="38"/>
      <c r="VY77" s="38"/>
      <c r="VZ77" s="88"/>
      <c r="WA77" s="30"/>
      <c r="WB77" s="39"/>
      <c r="WC77" s="88"/>
      <c r="WD77" s="38"/>
      <c r="WE77" s="38"/>
      <c r="WF77" s="38"/>
      <c r="WG77" s="38"/>
      <c r="WH77" s="38"/>
      <c r="WI77" s="38"/>
      <c r="WJ77" s="39"/>
      <c r="WK77" s="38"/>
      <c r="WL77" s="38"/>
      <c r="WM77" s="38"/>
      <c r="WN77" s="38"/>
      <c r="WO77" s="38"/>
      <c r="WP77" s="38"/>
      <c r="WQ77" s="38"/>
      <c r="WR77" s="88"/>
      <c r="WS77" s="30"/>
      <c r="WT77" s="39"/>
      <c r="WU77" s="88"/>
      <c r="WV77" s="38"/>
      <c r="WW77" s="38"/>
      <c r="WX77" s="38"/>
      <c r="WY77" s="38"/>
      <c r="WZ77" s="38"/>
      <c r="XA77" s="38"/>
      <c r="XB77" s="39"/>
      <c r="XC77" s="38"/>
      <c r="XD77" s="38"/>
      <c r="XE77" s="38"/>
      <c r="XF77" s="38"/>
      <c r="XG77" s="38"/>
      <c r="XH77" s="38"/>
      <c r="XI77" s="38"/>
      <c r="XJ77" s="88"/>
      <c r="XK77" s="30"/>
      <c r="XL77" s="39"/>
      <c r="XM77" s="88"/>
      <c r="XN77" s="38"/>
      <c r="XO77" s="38"/>
      <c r="XP77" s="38"/>
      <c r="XQ77" s="38"/>
      <c r="XR77" s="38"/>
      <c r="XS77" s="38"/>
      <c r="XT77" s="39"/>
      <c r="XU77" s="38"/>
      <c r="XV77" s="38"/>
      <c r="XW77" s="38"/>
      <c r="XX77" s="38"/>
      <c r="XY77" s="38"/>
      <c r="XZ77" s="38"/>
      <c r="YA77" s="38"/>
      <c r="YB77" s="88"/>
      <c r="YC77" s="30"/>
      <c r="YD77" s="39"/>
      <c r="YE77" s="88"/>
      <c r="YF77" s="38"/>
      <c r="YG77" s="38"/>
      <c r="YH77" s="38"/>
      <c r="YI77" s="38"/>
      <c r="YJ77" s="38"/>
      <c r="YK77" s="38"/>
      <c r="YL77" s="39"/>
      <c r="YM77" s="38"/>
      <c r="YN77" s="38"/>
      <c r="YO77" s="38"/>
      <c r="YP77" s="38"/>
      <c r="YQ77" s="38"/>
      <c r="YR77" s="38"/>
      <c r="YS77" s="38"/>
      <c r="YT77" s="88"/>
      <c r="YU77" s="30"/>
      <c r="YV77" s="39"/>
      <c r="YW77" s="88"/>
      <c r="YX77" s="38"/>
      <c r="YY77" s="38">
        <v>70491000</v>
      </c>
      <c r="YZ77" s="38">
        <v>50491000</v>
      </c>
      <c r="ZA77" s="38">
        <v>20000000</v>
      </c>
      <c r="ZB77" s="38">
        <v>50491000</v>
      </c>
      <c r="ZC77" s="38"/>
      <c r="ZD77" s="39"/>
      <c r="ZE77" s="38">
        <v>70491000</v>
      </c>
      <c r="ZF77" s="38">
        <v>50491000</v>
      </c>
      <c r="ZG77" s="38"/>
      <c r="ZH77" s="38">
        <v>20000000</v>
      </c>
      <c r="ZI77" s="38">
        <v>28.372420000000002</v>
      </c>
      <c r="ZJ77" s="38"/>
      <c r="ZK77" s="38"/>
      <c r="ZL77" s="88">
        <v>50491000</v>
      </c>
      <c r="ZM77" s="30"/>
      <c r="ZN77" s="39">
        <v>50491000</v>
      </c>
      <c r="ZO77" s="88">
        <v>50491000</v>
      </c>
      <c r="ZP77" s="38"/>
      <c r="ZQ77" s="38"/>
      <c r="ZR77" s="38"/>
      <c r="ZS77" s="38"/>
      <c r="ZT77" s="38"/>
      <c r="ZU77" s="38"/>
      <c r="ZV77" s="39"/>
      <c r="ZW77" s="38"/>
      <c r="ZX77" s="38"/>
      <c r="ZY77" s="38"/>
      <c r="ZZ77" s="38"/>
      <c r="AAA77" s="38"/>
      <c r="AAB77" s="38"/>
      <c r="AAC77" s="38"/>
      <c r="AAD77" s="88"/>
      <c r="AAE77" s="30"/>
      <c r="AAF77" s="39"/>
      <c r="AAG77" s="88"/>
      <c r="AAH77" s="38"/>
      <c r="AAI77" s="38"/>
      <c r="AAJ77" s="38"/>
      <c r="AAK77" s="38"/>
      <c r="AAL77" s="38"/>
      <c r="AAM77" s="38"/>
      <c r="AAN77" s="39"/>
      <c r="AAO77" s="38"/>
      <c r="AAP77" s="38"/>
      <c r="AAQ77" s="38"/>
      <c r="AAR77" s="38"/>
      <c r="AAS77" s="38"/>
      <c r="AAT77" s="38"/>
      <c r="AAU77" s="38"/>
      <c r="AAV77" s="88"/>
      <c r="AAW77" s="30"/>
      <c r="AAX77" s="39"/>
      <c r="AAY77" s="88"/>
      <c r="AAZ77" s="38"/>
      <c r="ABA77" s="38">
        <v>31849800</v>
      </c>
      <c r="ABB77" s="38">
        <v>18430000</v>
      </c>
      <c r="ABC77" s="38">
        <v>13419800</v>
      </c>
      <c r="ABD77" s="38">
        <v>18430000</v>
      </c>
      <c r="ABE77" s="38"/>
      <c r="ABF77" s="39"/>
      <c r="ABG77" s="38">
        <v>29216494</v>
      </c>
      <c r="ABH77" s="38">
        <v>18430000</v>
      </c>
      <c r="ABI77" s="38"/>
      <c r="ABJ77" s="38">
        <v>10786494</v>
      </c>
      <c r="ABK77" s="38">
        <v>36.91919</v>
      </c>
      <c r="ABL77" s="38"/>
      <c r="ABM77" s="38"/>
      <c r="ABN77" s="88">
        <v>18430000</v>
      </c>
      <c r="ABO77" s="30"/>
      <c r="ABP77" s="39">
        <v>18430000</v>
      </c>
      <c r="ABQ77" s="88">
        <v>18430000</v>
      </c>
      <c r="ABR77" s="38"/>
      <c r="ABS77" s="38"/>
      <c r="ABT77" s="38"/>
      <c r="ABU77" s="38"/>
      <c r="ABV77" s="38"/>
      <c r="ABW77" s="38"/>
      <c r="ABX77" s="39"/>
      <c r="ABY77" s="38"/>
      <c r="ABZ77" s="38"/>
      <c r="ACA77" s="38"/>
      <c r="ACB77" s="38"/>
      <c r="ACC77" s="38"/>
      <c r="ACD77" s="38"/>
      <c r="ACE77" s="38"/>
      <c r="ACF77" s="88"/>
      <c r="ACG77" s="30"/>
      <c r="ACH77" s="39"/>
      <c r="ACI77" s="88"/>
      <c r="ACJ77" s="38"/>
      <c r="ACK77" s="38">
        <v>84201100</v>
      </c>
      <c r="ACL77" s="38">
        <v>46220000</v>
      </c>
      <c r="ACM77" s="38">
        <v>37981100</v>
      </c>
      <c r="ACN77" s="38">
        <v>46220000</v>
      </c>
      <c r="ACO77" s="38"/>
      <c r="ACP77" s="39"/>
      <c r="ACQ77" s="38">
        <v>84201100</v>
      </c>
      <c r="ACR77" s="38">
        <v>46220000</v>
      </c>
      <c r="ACS77" s="38"/>
      <c r="ACT77" s="38">
        <v>37981100</v>
      </c>
      <c r="ACU77" s="38">
        <v>45.107610000000001</v>
      </c>
      <c r="ACV77" s="38"/>
      <c r="ACW77" s="38"/>
      <c r="ACX77" s="88">
        <v>46220000</v>
      </c>
      <c r="ACY77" s="30"/>
      <c r="ACZ77" s="39">
        <v>46220000</v>
      </c>
      <c r="ADA77" s="88">
        <v>46220000</v>
      </c>
      <c r="ADB77" s="38"/>
      <c r="ADC77" s="38"/>
      <c r="ADD77" s="38"/>
      <c r="ADE77" s="38"/>
      <c r="ADF77" s="38"/>
      <c r="ADG77" s="38"/>
      <c r="ADH77" s="39"/>
      <c r="ADI77" s="38"/>
      <c r="ADJ77" s="38"/>
      <c r="ADK77" s="38"/>
      <c r="ADL77" s="38"/>
      <c r="ADM77" s="38"/>
      <c r="ADN77" s="38"/>
      <c r="ADO77" s="38"/>
      <c r="ADP77" s="88"/>
      <c r="ADQ77" s="30"/>
      <c r="ADR77" s="39"/>
      <c r="ADS77" s="88"/>
      <c r="ADT77" s="38"/>
      <c r="ADU77" s="38">
        <v>4390000</v>
      </c>
      <c r="ADV77" s="38">
        <v>2770000</v>
      </c>
      <c r="ADW77" s="38">
        <v>1620000</v>
      </c>
      <c r="ADX77" s="38">
        <v>2770000</v>
      </c>
      <c r="ADY77" s="38"/>
      <c r="ADZ77" s="39"/>
      <c r="AEA77" s="38">
        <v>3658176.22</v>
      </c>
      <c r="AEB77" s="38">
        <v>2770000</v>
      </c>
      <c r="AEC77" s="38"/>
      <c r="AED77" s="38">
        <v>888176.22</v>
      </c>
      <c r="AEE77" s="38">
        <v>24.279209999999999</v>
      </c>
      <c r="AEF77" s="38"/>
      <c r="AEG77" s="38"/>
      <c r="AEH77" s="88">
        <v>2770000</v>
      </c>
      <c r="AEI77" s="30"/>
      <c r="AEJ77" s="39">
        <v>2770000</v>
      </c>
      <c r="AEK77" s="88">
        <v>2770000</v>
      </c>
      <c r="AEL77" s="38"/>
      <c r="AEM77" s="38"/>
      <c r="AEN77" s="38"/>
      <c r="AEO77" s="38"/>
      <c r="AEP77" s="38"/>
      <c r="AEQ77" s="38"/>
      <c r="AER77" s="39"/>
      <c r="AES77" s="38"/>
      <c r="AET77" s="38"/>
      <c r="AEU77" s="38"/>
      <c r="AEV77" s="38"/>
      <c r="AEW77" s="38"/>
      <c r="AEX77" s="38"/>
      <c r="AEY77" s="38"/>
      <c r="AEZ77" s="88"/>
      <c r="AFA77" s="30"/>
      <c r="AFB77" s="39"/>
      <c r="AFC77" s="88"/>
      <c r="AFD77" s="38"/>
      <c r="AFE77" s="38"/>
      <c r="AFF77" s="38"/>
      <c r="AFG77" s="38"/>
      <c r="AFH77" s="38"/>
      <c r="AFI77" s="38"/>
      <c r="AFJ77" s="39"/>
      <c r="AFK77" s="38"/>
      <c r="AFL77" s="38"/>
      <c r="AFM77" s="38"/>
      <c r="AFN77" s="38"/>
      <c r="AFO77" s="38"/>
      <c r="AFP77" s="38"/>
      <c r="AFQ77" s="38"/>
      <c r="AFR77" s="88"/>
      <c r="AFS77" s="30"/>
      <c r="AFT77" s="39"/>
      <c r="AFU77" s="88"/>
      <c r="AFV77" s="38"/>
      <c r="AFW77" s="38"/>
      <c r="AFX77" s="38"/>
      <c r="AFY77" s="38"/>
      <c r="AFZ77" s="38"/>
      <c r="AGA77" s="38"/>
      <c r="AGB77" s="39"/>
      <c r="AGC77" s="38"/>
      <c r="AGD77" s="38"/>
      <c r="AGE77" s="38"/>
      <c r="AGF77" s="38"/>
      <c r="AGG77" s="38"/>
      <c r="AGH77" s="38"/>
      <c r="AGI77" s="38"/>
      <c r="AGJ77" s="88"/>
      <c r="AGK77" s="30"/>
      <c r="AGL77" s="39"/>
      <c r="AGM77" s="88"/>
      <c r="AGN77" s="38"/>
      <c r="AGO77" s="38"/>
      <c r="AGP77" s="38"/>
      <c r="AGQ77" s="38"/>
      <c r="AGR77" s="38"/>
      <c r="AGS77" s="38"/>
      <c r="AGT77" s="39"/>
      <c r="AGU77" s="38"/>
      <c r="AGV77" s="38"/>
      <c r="AGW77" s="38"/>
      <c r="AGX77" s="38"/>
      <c r="AGY77" s="38"/>
      <c r="AGZ77" s="38"/>
      <c r="AHA77" s="38"/>
      <c r="AHB77" s="88"/>
      <c r="AHC77" s="30"/>
      <c r="AHD77" s="39"/>
      <c r="AHE77" s="88"/>
      <c r="AHF77" s="38"/>
      <c r="AHG77" s="38"/>
      <c r="AHH77" s="38"/>
      <c r="AHI77" s="38"/>
      <c r="AHJ77" s="38"/>
      <c r="AHK77" s="38"/>
      <c r="AHL77" s="39"/>
      <c r="AHM77" s="38"/>
      <c r="AHN77" s="38"/>
      <c r="AHO77" s="38"/>
      <c r="AHP77" s="38"/>
      <c r="AHQ77" s="38"/>
      <c r="AHR77" s="38"/>
      <c r="AHS77" s="38"/>
      <c r="AHT77" s="88"/>
      <c r="AHU77" s="30"/>
      <c r="AHV77" s="39"/>
      <c r="AHW77" s="88"/>
      <c r="AHX77" s="38"/>
      <c r="AHY77" s="38"/>
      <c r="AHZ77" s="38"/>
      <c r="AIA77" s="38"/>
      <c r="AIB77" s="38"/>
      <c r="AIC77" s="38"/>
      <c r="AID77" s="39"/>
      <c r="AIE77" s="38"/>
      <c r="AIF77" s="38"/>
      <c r="AIG77" s="38"/>
      <c r="AIH77" s="38"/>
      <c r="AII77" s="38"/>
      <c r="AIJ77" s="38"/>
      <c r="AIK77" s="38"/>
      <c r="AIL77" s="88"/>
      <c r="AIM77" s="30"/>
      <c r="AIN77" s="39"/>
      <c r="AIO77" s="88"/>
      <c r="AIP77" s="38"/>
      <c r="AIQ77" s="38"/>
      <c r="AIR77" s="38"/>
      <c r="AIS77" s="38"/>
      <c r="AIT77" s="38"/>
      <c r="AIU77" s="38"/>
      <c r="AIV77" s="39"/>
      <c r="AIW77" s="38"/>
      <c r="AIX77" s="38"/>
      <c r="AIY77" s="38"/>
      <c r="AIZ77" s="38"/>
      <c r="AJA77" s="38"/>
      <c r="AJB77" s="38"/>
      <c r="AJC77" s="38"/>
      <c r="AJD77" s="88"/>
      <c r="AJE77" s="30"/>
      <c r="AJF77" s="39"/>
      <c r="AJG77" s="88"/>
      <c r="AJH77" s="38"/>
      <c r="AJI77" s="38">
        <v>32450600</v>
      </c>
      <c r="AJJ77" s="38">
        <v>29530000</v>
      </c>
      <c r="AJK77" s="38">
        <v>2920600</v>
      </c>
      <c r="AJL77" s="38">
        <v>29530000</v>
      </c>
      <c r="AJM77" s="38"/>
      <c r="AJN77" s="39"/>
      <c r="AJO77" s="38">
        <v>32450600</v>
      </c>
      <c r="AJP77" s="38">
        <v>29530000</v>
      </c>
      <c r="AJQ77" s="38"/>
      <c r="AJR77" s="38">
        <v>2920600</v>
      </c>
      <c r="AJS77" s="38">
        <v>9.00014</v>
      </c>
      <c r="AJT77" s="38"/>
      <c r="AJU77" s="38"/>
      <c r="AJV77" s="88">
        <v>29530000</v>
      </c>
      <c r="AJW77" s="30"/>
      <c r="AJX77" s="39">
        <v>29530000</v>
      </c>
      <c r="AJY77" s="88">
        <v>29530000</v>
      </c>
      <c r="AJZ77" s="38"/>
      <c r="AKA77" s="38">
        <v>50167100</v>
      </c>
      <c r="AKB77" s="38">
        <v>45652000</v>
      </c>
      <c r="AKC77" s="38">
        <v>4515100</v>
      </c>
      <c r="AKD77" s="38">
        <v>45652000</v>
      </c>
      <c r="AKE77" s="38"/>
      <c r="AKF77" s="39"/>
      <c r="AKG77" s="38">
        <v>50167100</v>
      </c>
      <c r="AKH77" s="38">
        <v>45652000</v>
      </c>
      <c r="AKI77" s="38"/>
      <c r="AKJ77" s="38">
        <v>4515100</v>
      </c>
      <c r="AKK77" s="38">
        <v>9.0001200000000008</v>
      </c>
      <c r="AKL77" s="38"/>
      <c r="AKM77" s="38"/>
      <c r="AKN77" s="88">
        <v>45652000</v>
      </c>
      <c r="AKO77" s="30"/>
      <c r="AKP77" s="39">
        <v>45652000</v>
      </c>
      <c r="AKQ77" s="88">
        <v>45652000</v>
      </c>
      <c r="AKR77" s="38"/>
      <c r="AKS77" s="38">
        <v>11111000</v>
      </c>
      <c r="AKT77" s="38">
        <v>10111000</v>
      </c>
      <c r="AKU77" s="38">
        <v>1000000</v>
      </c>
      <c r="AKV77" s="38">
        <v>10111000</v>
      </c>
      <c r="AKW77" s="38"/>
      <c r="AKX77" s="39"/>
      <c r="AKY77" s="38">
        <v>11111000</v>
      </c>
      <c r="AKZ77" s="38">
        <v>10111000</v>
      </c>
      <c r="ALA77" s="38"/>
      <c r="ALB77" s="38">
        <v>1000000</v>
      </c>
      <c r="ALC77" s="38">
        <v>9.0000900000000001</v>
      </c>
      <c r="ALD77" s="38"/>
      <c r="ALE77" s="38"/>
      <c r="ALF77" s="88">
        <v>10111000</v>
      </c>
      <c r="ALG77" s="30"/>
      <c r="ALH77" s="39">
        <v>10111000</v>
      </c>
      <c r="ALI77" s="88">
        <v>10111000</v>
      </c>
      <c r="ALJ77" s="38"/>
      <c r="ALK77" s="38"/>
      <c r="ALL77" s="38"/>
      <c r="ALM77" s="38"/>
      <c r="ALN77" s="38"/>
      <c r="ALO77" s="38"/>
      <c r="ALP77" s="39"/>
      <c r="ALQ77" s="38"/>
      <c r="ALR77" s="38"/>
      <c r="ALS77" s="38"/>
      <c r="ALT77" s="38"/>
      <c r="ALU77" s="38"/>
      <c r="ALV77" s="38"/>
      <c r="ALW77" s="38"/>
      <c r="ALX77" s="88"/>
      <c r="ALY77" s="30"/>
      <c r="ALZ77" s="39"/>
      <c r="AMA77" s="88"/>
      <c r="AMB77" s="38"/>
      <c r="AMC77" s="38">
        <v>31188400</v>
      </c>
      <c r="AMD77" s="38">
        <v>30647800</v>
      </c>
      <c r="AME77" s="38">
        <v>540600</v>
      </c>
      <c r="AMF77" s="38">
        <v>21879450</v>
      </c>
      <c r="AMG77" s="38"/>
      <c r="AMH77" s="39"/>
      <c r="AMI77" s="38">
        <v>22263967</v>
      </c>
      <c r="AMJ77" s="38">
        <v>21879450</v>
      </c>
      <c r="AMK77" s="38"/>
      <c r="AML77" s="38">
        <v>384517</v>
      </c>
      <c r="AMM77" s="38">
        <v>1.7270799999999999</v>
      </c>
      <c r="AMN77" s="38"/>
      <c r="AMO77" s="38"/>
      <c r="AMP77" s="88">
        <v>21879450</v>
      </c>
      <c r="AMQ77" s="30"/>
      <c r="AMR77" s="39">
        <v>30647800</v>
      </c>
      <c r="AMS77" s="88">
        <v>30647800</v>
      </c>
      <c r="AMT77" s="38"/>
      <c r="AMU77" s="38"/>
      <c r="AMV77" s="38"/>
      <c r="AMW77" s="38"/>
      <c r="AMX77" s="38"/>
      <c r="AMY77" s="38"/>
      <c r="AMZ77" s="39"/>
      <c r="ANA77" s="38"/>
      <c r="ANB77" s="38"/>
      <c r="ANC77" s="38"/>
      <c r="AND77" s="38"/>
      <c r="ANE77" s="38"/>
      <c r="ANF77" s="38"/>
      <c r="ANG77" s="38"/>
      <c r="ANH77" s="88"/>
      <c r="ANI77" s="30"/>
      <c r="ANJ77" s="39"/>
      <c r="ANK77" s="88"/>
    </row>
    <row r="78" spans="1:1051" x14ac:dyDescent="0.25">
      <c r="A78" s="8" t="s">
        <v>168</v>
      </c>
      <c r="B78" s="11">
        <v>64</v>
      </c>
      <c r="C78" s="13" t="s">
        <v>170</v>
      </c>
      <c r="F78" s="39"/>
      <c r="G78" s="88"/>
      <c r="H78" s="38"/>
      <c r="I78" s="38">
        <v>11949100</v>
      </c>
      <c r="J78" s="38">
        <v>8949100</v>
      </c>
      <c r="K78" s="38">
        <v>3000000</v>
      </c>
      <c r="L78" s="38">
        <v>8949100</v>
      </c>
      <c r="M78" s="38">
        <v>67030.87</v>
      </c>
      <c r="N78" s="39"/>
      <c r="O78" s="38">
        <v>11949100</v>
      </c>
      <c r="P78" s="38">
        <v>8949100</v>
      </c>
      <c r="Q78" s="38"/>
      <c r="R78" s="38">
        <v>3000000</v>
      </c>
      <c r="S78" s="38">
        <v>25.106490000000001</v>
      </c>
      <c r="T78" s="38">
        <v>67030.87</v>
      </c>
      <c r="U78" s="38"/>
      <c r="V78" s="88">
        <v>8949100</v>
      </c>
      <c r="W78" s="30"/>
      <c r="X78" s="39">
        <v>8949100</v>
      </c>
      <c r="Y78" s="88">
        <v>8949100</v>
      </c>
      <c r="Z78" s="38"/>
      <c r="AA78" s="38">
        <v>45000000</v>
      </c>
      <c r="AB78" s="38">
        <v>35000000</v>
      </c>
      <c r="AC78" s="38">
        <v>10000000</v>
      </c>
      <c r="AD78" s="38">
        <v>35000000</v>
      </c>
      <c r="AE78" s="38">
        <v>98980</v>
      </c>
      <c r="AF78" s="39"/>
      <c r="AG78" s="38">
        <v>45000000</v>
      </c>
      <c r="AH78" s="38">
        <v>35000000</v>
      </c>
      <c r="AI78" s="38"/>
      <c r="AJ78" s="38">
        <v>10000000</v>
      </c>
      <c r="AK78" s="38">
        <v>22.22222</v>
      </c>
      <c r="AL78" s="38">
        <v>98980</v>
      </c>
      <c r="AM78" s="38"/>
      <c r="AN78" s="88">
        <v>35000000</v>
      </c>
      <c r="AO78" s="30"/>
      <c r="AP78" s="39">
        <v>35000000</v>
      </c>
      <c r="AQ78" s="88">
        <v>35000000</v>
      </c>
      <c r="AR78" s="38"/>
      <c r="AS78" s="38">
        <v>43244200</v>
      </c>
      <c r="AT78" s="38">
        <v>27244200</v>
      </c>
      <c r="AU78" s="38">
        <v>16000000</v>
      </c>
      <c r="AV78" s="38">
        <v>27244200</v>
      </c>
      <c r="AW78" s="38"/>
      <c r="AX78" s="39"/>
      <c r="AY78" s="38">
        <v>43244200</v>
      </c>
      <c r="AZ78" s="38">
        <v>27244200</v>
      </c>
      <c r="BA78" s="38"/>
      <c r="BB78" s="38">
        <v>16000000</v>
      </c>
      <c r="BC78" s="38">
        <v>36.999180000000003</v>
      </c>
      <c r="BD78" s="38"/>
      <c r="BE78" s="38"/>
      <c r="BF78" s="88">
        <v>27244200</v>
      </c>
      <c r="BG78" s="30"/>
      <c r="BH78" s="39">
        <v>27244200</v>
      </c>
      <c r="BI78" s="88">
        <v>27244200</v>
      </c>
      <c r="BJ78" s="38"/>
      <c r="BK78" s="38">
        <v>66059000</v>
      </c>
      <c r="BL78" s="38">
        <v>52559000</v>
      </c>
      <c r="BM78" s="38">
        <v>13500000</v>
      </c>
      <c r="BN78" s="38">
        <v>52559000</v>
      </c>
      <c r="BO78" s="38"/>
      <c r="BP78" s="39"/>
      <c r="BQ78" s="38">
        <v>66059000</v>
      </c>
      <c r="BR78" s="38">
        <v>52559000</v>
      </c>
      <c r="BS78" s="38"/>
      <c r="BT78" s="38">
        <v>13500000</v>
      </c>
      <c r="BU78" s="38">
        <v>20.43628</v>
      </c>
      <c r="BV78" s="38"/>
      <c r="BW78" s="38"/>
      <c r="BX78" s="88">
        <v>52559000</v>
      </c>
      <c r="BY78" s="30"/>
      <c r="BZ78" s="39">
        <v>52559000</v>
      </c>
      <c r="CA78" s="88">
        <v>52559000</v>
      </c>
      <c r="CB78" s="38"/>
      <c r="CC78" s="38"/>
      <c r="CD78" s="38"/>
      <c r="CE78" s="38"/>
      <c r="CF78" s="38"/>
      <c r="CG78" s="38"/>
      <c r="CH78" s="39"/>
      <c r="CI78" s="38"/>
      <c r="CJ78" s="38"/>
      <c r="CK78" s="38"/>
      <c r="CL78" s="38"/>
      <c r="CM78" s="38"/>
      <c r="CN78" s="38"/>
      <c r="CO78" s="38"/>
      <c r="CP78" s="88"/>
      <c r="CQ78" s="30"/>
      <c r="CR78" s="39"/>
      <c r="CS78" s="88"/>
      <c r="CT78" s="38"/>
      <c r="CU78" s="38">
        <v>96839600</v>
      </c>
      <c r="CV78" s="38">
        <v>86839600</v>
      </c>
      <c r="CW78" s="38">
        <v>10000000</v>
      </c>
      <c r="CX78" s="38">
        <v>86839600</v>
      </c>
      <c r="CY78" s="38"/>
      <c r="CZ78" s="39"/>
      <c r="DA78" s="38">
        <v>96839600</v>
      </c>
      <c r="DB78" s="38">
        <v>86839600</v>
      </c>
      <c r="DC78" s="38"/>
      <c r="DD78" s="38">
        <v>10000000</v>
      </c>
      <c r="DE78" s="38">
        <v>10.32635</v>
      </c>
      <c r="DF78" s="38"/>
      <c r="DG78" s="38"/>
      <c r="DH78" s="88">
        <v>86839600</v>
      </c>
      <c r="DI78" s="30"/>
      <c r="DJ78" s="39">
        <v>86839600</v>
      </c>
      <c r="DK78" s="88">
        <v>86839600</v>
      </c>
      <c r="DL78" s="38"/>
      <c r="DM78" s="38">
        <v>11893300</v>
      </c>
      <c r="DN78" s="38">
        <v>8893300</v>
      </c>
      <c r="DO78" s="38">
        <v>3000000</v>
      </c>
      <c r="DP78" s="38">
        <v>8893300</v>
      </c>
      <c r="DQ78" s="38"/>
      <c r="DR78" s="39"/>
      <c r="DS78" s="38">
        <v>11893300</v>
      </c>
      <c r="DT78" s="38">
        <v>8893300</v>
      </c>
      <c r="DU78" s="38"/>
      <c r="DV78" s="38">
        <v>3000000</v>
      </c>
      <c r="DW78" s="38">
        <v>25.22429</v>
      </c>
      <c r="DX78" s="38"/>
      <c r="DY78" s="38"/>
      <c r="DZ78" s="88">
        <v>8893300</v>
      </c>
      <c r="EA78" s="30"/>
      <c r="EB78" s="39">
        <v>8893300</v>
      </c>
      <c r="EC78" s="88">
        <v>8893300</v>
      </c>
      <c r="ED78" s="38"/>
      <c r="EE78" s="38">
        <v>6789400</v>
      </c>
      <c r="EF78" s="38">
        <v>5789400</v>
      </c>
      <c r="EG78" s="38">
        <v>1000000</v>
      </c>
      <c r="EH78" s="38">
        <v>5789400</v>
      </c>
      <c r="EI78" s="38"/>
      <c r="EJ78" s="39"/>
      <c r="EK78" s="38">
        <v>6789400</v>
      </c>
      <c r="EL78" s="38">
        <v>5789400</v>
      </c>
      <c r="EM78" s="38"/>
      <c r="EN78" s="38">
        <v>1000000</v>
      </c>
      <c r="EO78" s="38">
        <v>14.72884</v>
      </c>
      <c r="EP78" s="38"/>
      <c r="EQ78" s="38"/>
      <c r="ER78" s="88">
        <v>5789400</v>
      </c>
      <c r="ES78" s="30"/>
      <c r="ET78" s="39">
        <v>5789400</v>
      </c>
      <c r="EU78" s="88">
        <v>5789400</v>
      </c>
      <c r="EV78" s="38"/>
      <c r="EW78" s="38">
        <v>16484900</v>
      </c>
      <c r="EX78" s="38">
        <v>11484900</v>
      </c>
      <c r="EY78" s="38">
        <v>5000000</v>
      </c>
      <c r="EZ78" s="38">
        <v>11484900</v>
      </c>
      <c r="FA78" s="38"/>
      <c r="FB78" s="39"/>
      <c r="FC78" s="38">
        <v>16484900</v>
      </c>
      <c r="FD78" s="38">
        <v>11484900</v>
      </c>
      <c r="FE78" s="38"/>
      <c r="FF78" s="38">
        <v>5000000</v>
      </c>
      <c r="FG78" s="38">
        <v>30.33079</v>
      </c>
      <c r="FH78" s="38"/>
      <c r="FI78" s="38"/>
      <c r="FJ78" s="88">
        <v>11484900</v>
      </c>
      <c r="FK78" s="30"/>
      <c r="FL78" s="39">
        <v>11484900</v>
      </c>
      <c r="FM78" s="88">
        <v>11484900</v>
      </c>
      <c r="FN78" s="38"/>
      <c r="FO78" s="38"/>
      <c r="FP78" s="38"/>
      <c r="FQ78" s="38"/>
      <c r="FR78" s="38"/>
      <c r="FS78" s="38"/>
      <c r="FT78" s="39"/>
      <c r="FU78" s="38"/>
      <c r="FV78" s="38"/>
      <c r="FW78" s="38"/>
      <c r="FX78" s="38"/>
      <c r="FY78" s="38"/>
      <c r="FZ78" s="38"/>
      <c r="GA78" s="38"/>
      <c r="GB78" s="88"/>
      <c r="GC78" s="30"/>
      <c r="GD78" s="39"/>
      <c r="GE78" s="88"/>
      <c r="GF78" s="38"/>
      <c r="GG78" s="38"/>
      <c r="GH78" s="38"/>
      <c r="GI78" s="38"/>
      <c r="GJ78" s="38"/>
      <c r="GK78" s="38"/>
      <c r="GL78" s="39"/>
      <c r="GM78" s="38"/>
      <c r="GN78" s="38"/>
      <c r="GO78" s="38"/>
      <c r="GP78" s="38"/>
      <c r="GQ78" s="38"/>
      <c r="GR78" s="38"/>
      <c r="GS78" s="38"/>
      <c r="GT78" s="88"/>
      <c r="GU78" s="30"/>
      <c r="GV78" s="39"/>
      <c r="GW78" s="88"/>
      <c r="GX78" s="38"/>
      <c r="GY78" s="38">
        <v>10442100</v>
      </c>
      <c r="GZ78" s="38">
        <v>442100</v>
      </c>
      <c r="HA78" s="38">
        <v>10000000</v>
      </c>
      <c r="HB78" s="38">
        <v>442100</v>
      </c>
      <c r="HC78" s="38"/>
      <c r="HD78" s="39"/>
      <c r="HE78" s="38">
        <v>10442100</v>
      </c>
      <c r="HF78" s="38">
        <v>442100</v>
      </c>
      <c r="HG78" s="38"/>
      <c r="HH78" s="38">
        <v>10000000</v>
      </c>
      <c r="HI78" s="38">
        <v>95.766180000000006</v>
      </c>
      <c r="HJ78" s="38"/>
      <c r="HK78" s="38"/>
      <c r="HL78" s="88">
        <v>442100</v>
      </c>
      <c r="HM78" s="30"/>
      <c r="HN78" s="39">
        <v>442100</v>
      </c>
      <c r="HO78" s="88">
        <v>442100</v>
      </c>
      <c r="HP78" s="38"/>
      <c r="HQ78" s="38"/>
      <c r="HR78" s="38"/>
      <c r="HS78" s="38"/>
      <c r="HT78" s="38"/>
      <c r="HU78" s="38"/>
      <c r="HV78" s="39"/>
      <c r="HW78" s="38"/>
      <c r="HX78" s="38"/>
      <c r="HY78" s="38"/>
      <c r="HZ78" s="38"/>
      <c r="IA78" s="38"/>
      <c r="IB78" s="38"/>
      <c r="IC78" s="38"/>
      <c r="ID78" s="88"/>
      <c r="IE78" s="30"/>
      <c r="IF78" s="39"/>
      <c r="IG78" s="88"/>
      <c r="IH78" s="38"/>
      <c r="II78" s="38">
        <v>433900</v>
      </c>
      <c r="IJ78" s="38">
        <v>333900</v>
      </c>
      <c r="IK78" s="38">
        <v>100000</v>
      </c>
      <c r="IL78" s="38">
        <v>333900</v>
      </c>
      <c r="IM78" s="38"/>
      <c r="IN78" s="39"/>
      <c r="IO78" s="38">
        <v>433900</v>
      </c>
      <c r="IP78" s="38">
        <v>333900</v>
      </c>
      <c r="IQ78" s="38"/>
      <c r="IR78" s="38">
        <v>100000</v>
      </c>
      <c r="IS78" s="38">
        <v>23.046779999999998</v>
      </c>
      <c r="IT78" s="38"/>
      <c r="IU78" s="38"/>
      <c r="IV78" s="88">
        <v>333900</v>
      </c>
      <c r="IW78" s="30"/>
      <c r="IX78" s="39">
        <v>333900</v>
      </c>
      <c r="IY78" s="88">
        <v>333900</v>
      </c>
      <c r="IZ78" s="38"/>
      <c r="JA78" s="38">
        <v>24545400</v>
      </c>
      <c r="JB78" s="38">
        <v>18045400</v>
      </c>
      <c r="JC78" s="38">
        <v>6500000</v>
      </c>
      <c r="JD78" s="38">
        <v>18045400</v>
      </c>
      <c r="JE78" s="38"/>
      <c r="JF78" s="39"/>
      <c r="JG78" s="38">
        <v>24545400</v>
      </c>
      <c r="JH78" s="38">
        <v>18045400</v>
      </c>
      <c r="JI78" s="38"/>
      <c r="JJ78" s="38">
        <v>6500000</v>
      </c>
      <c r="JK78" s="38">
        <v>26.481539999999999</v>
      </c>
      <c r="JL78" s="38"/>
      <c r="JM78" s="38"/>
      <c r="JN78" s="88">
        <v>18045400</v>
      </c>
      <c r="JO78" s="30"/>
      <c r="JP78" s="39">
        <v>18045400</v>
      </c>
      <c r="JQ78" s="88">
        <v>18045400</v>
      </c>
      <c r="JR78" s="38"/>
      <c r="JS78" s="38">
        <v>97725800</v>
      </c>
      <c r="JT78" s="38">
        <v>88725800</v>
      </c>
      <c r="JU78" s="38">
        <v>9000000</v>
      </c>
      <c r="JV78" s="38">
        <v>88725800</v>
      </c>
      <c r="JW78" s="38"/>
      <c r="JX78" s="39"/>
      <c r="JY78" s="38">
        <v>97725800</v>
      </c>
      <c r="JZ78" s="38">
        <v>88725800</v>
      </c>
      <c r="KA78" s="38"/>
      <c r="KB78" s="38">
        <v>9000000</v>
      </c>
      <c r="KC78" s="38">
        <v>9.2094400000000007</v>
      </c>
      <c r="KD78" s="38"/>
      <c r="KE78" s="38"/>
      <c r="KF78" s="88">
        <v>88725800</v>
      </c>
      <c r="KG78" s="30"/>
      <c r="KH78" s="39">
        <v>88725800</v>
      </c>
      <c r="KI78" s="88">
        <v>88725800</v>
      </c>
      <c r="KJ78" s="38"/>
      <c r="KK78" s="38"/>
      <c r="KL78" s="38"/>
      <c r="KM78" s="38"/>
      <c r="KN78" s="38"/>
      <c r="KO78" s="38"/>
      <c r="KP78" s="39"/>
      <c r="KQ78" s="38"/>
      <c r="KR78" s="38"/>
      <c r="KS78" s="38"/>
      <c r="KT78" s="38"/>
      <c r="KU78" s="38"/>
      <c r="KV78" s="38"/>
      <c r="KW78" s="38"/>
      <c r="KX78" s="88"/>
      <c r="KY78" s="30"/>
      <c r="KZ78" s="39"/>
      <c r="LA78" s="88"/>
      <c r="LB78" s="38"/>
      <c r="LC78" s="38"/>
      <c r="LD78" s="38"/>
      <c r="LE78" s="38"/>
      <c r="LF78" s="38"/>
      <c r="LG78" s="38"/>
      <c r="LH78" s="39"/>
      <c r="LI78" s="38"/>
      <c r="LJ78" s="38"/>
      <c r="LK78" s="38"/>
      <c r="LL78" s="38"/>
      <c r="LM78" s="38"/>
      <c r="LN78" s="38"/>
      <c r="LO78" s="38"/>
      <c r="LP78" s="88"/>
      <c r="LQ78" s="30"/>
      <c r="LR78" s="39"/>
      <c r="LS78" s="88"/>
      <c r="LT78" s="38"/>
      <c r="LU78" s="38"/>
      <c r="LV78" s="38"/>
      <c r="LW78" s="38"/>
      <c r="LX78" s="38"/>
      <c r="LY78" s="38"/>
      <c r="LZ78" s="39"/>
      <c r="MA78" s="38"/>
      <c r="MB78" s="38"/>
      <c r="MC78" s="38"/>
      <c r="MD78" s="38"/>
      <c r="ME78" s="38"/>
      <c r="MF78" s="38"/>
      <c r="MG78" s="38"/>
      <c r="MH78" s="88"/>
      <c r="MI78" s="30"/>
      <c r="MJ78" s="39"/>
      <c r="MK78" s="88"/>
      <c r="ML78" s="38"/>
      <c r="MM78" s="38">
        <v>26827100</v>
      </c>
      <c r="MN78" s="38">
        <v>21827100</v>
      </c>
      <c r="MO78" s="38">
        <v>5000000</v>
      </c>
      <c r="MP78" s="38">
        <v>21827100</v>
      </c>
      <c r="MQ78" s="38"/>
      <c r="MR78" s="39"/>
      <c r="MS78" s="38">
        <v>25571462</v>
      </c>
      <c r="MT78" s="38">
        <v>21827100</v>
      </c>
      <c r="MU78" s="38"/>
      <c r="MV78" s="38">
        <v>3744362</v>
      </c>
      <c r="MW78" s="38">
        <v>14.64274</v>
      </c>
      <c r="MX78" s="38"/>
      <c r="MY78" s="38"/>
      <c r="MZ78" s="88">
        <v>21827100</v>
      </c>
      <c r="NA78" s="30"/>
      <c r="NB78" s="39">
        <v>21827100</v>
      </c>
      <c r="NC78" s="88">
        <v>21827100</v>
      </c>
      <c r="ND78" s="38"/>
      <c r="NE78" s="38"/>
      <c r="NF78" s="38"/>
      <c r="NG78" s="38"/>
      <c r="NH78" s="38"/>
      <c r="NI78" s="38"/>
      <c r="NJ78" s="39"/>
      <c r="NK78" s="38"/>
      <c r="NL78" s="38"/>
      <c r="NM78" s="38"/>
      <c r="NN78" s="38"/>
      <c r="NO78" s="38"/>
      <c r="NP78" s="38"/>
      <c r="NQ78" s="38"/>
      <c r="NR78" s="88"/>
      <c r="NS78" s="30"/>
      <c r="NT78" s="39"/>
      <c r="NU78" s="88"/>
      <c r="NV78" s="38"/>
      <c r="NW78" s="38">
        <v>743200</v>
      </c>
      <c r="NX78" s="38">
        <v>493200</v>
      </c>
      <c r="NY78" s="38">
        <v>250000</v>
      </c>
      <c r="NZ78" s="38">
        <v>493200</v>
      </c>
      <c r="OA78" s="38"/>
      <c r="OB78" s="39"/>
      <c r="OC78" s="38">
        <v>719300</v>
      </c>
      <c r="OD78" s="38">
        <v>493200</v>
      </c>
      <c r="OE78" s="38"/>
      <c r="OF78" s="38">
        <v>226100</v>
      </c>
      <c r="OG78" s="38">
        <v>31.433340000000001</v>
      </c>
      <c r="OH78" s="38"/>
      <c r="OI78" s="38"/>
      <c r="OJ78" s="88">
        <v>493200</v>
      </c>
      <c r="OK78" s="30"/>
      <c r="OL78" s="39">
        <v>493200</v>
      </c>
      <c r="OM78" s="88">
        <v>493200</v>
      </c>
      <c r="ON78" s="38"/>
      <c r="OO78" s="38">
        <v>4368400</v>
      </c>
      <c r="OP78" s="38">
        <v>3918400</v>
      </c>
      <c r="OQ78" s="38">
        <v>450000</v>
      </c>
      <c r="OR78" s="38">
        <v>3918400</v>
      </c>
      <c r="OS78" s="38"/>
      <c r="OT78" s="39"/>
      <c r="OU78" s="38">
        <v>4368400</v>
      </c>
      <c r="OV78" s="38">
        <v>3918400</v>
      </c>
      <c r="OW78" s="38"/>
      <c r="OX78" s="38">
        <v>450000</v>
      </c>
      <c r="OY78" s="38">
        <v>10.30125</v>
      </c>
      <c r="OZ78" s="38"/>
      <c r="PA78" s="38"/>
      <c r="PB78" s="88">
        <v>3918400</v>
      </c>
      <c r="PC78" s="30"/>
      <c r="PD78" s="39">
        <v>3918400</v>
      </c>
      <c r="PE78" s="88">
        <v>3918400</v>
      </c>
      <c r="PF78" s="38"/>
      <c r="PG78" s="38"/>
      <c r="PH78" s="38"/>
      <c r="PI78" s="38"/>
      <c r="PJ78" s="38"/>
      <c r="PK78" s="38"/>
      <c r="PL78" s="39"/>
      <c r="PM78" s="38"/>
      <c r="PN78" s="38"/>
      <c r="PO78" s="38"/>
      <c r="PP78" s="38"/>
      <c r="PQ78" s="38"/>
      <c r="PR78" s="38"/>
      <c r="PS78" s="38"/>
      <c r="PT78" s="88"/>
      <c r="PU78" s="30"/>
      <c r="PV78" s="39"/>
      <c r="PW78" s="88"/>
      <c r="PX78" s="38"/>
      <c r="PY78" s="38"/>
      <c r="PZ78" s="38"/>
      <c r="QA78" s="38"/>
      <c r="QB78" s="38"/>
      <c r="QC78" s="38"/>
      <c r="QD78" s="39"/>
      <c r="QE78" s="38"/>
      <c r="QF78" s="38"/>
      <c r="QG78" s="38"/>
      <c r="QH78" s="38"/>
      <c r="QI78" s="38"/>
      <c r="QJ78" s="38"/>
      <c r="QK78" s="38"/>
      <c r="QL78" s="88"/>
      <c r="QM78" s="30"/>
      <c r="QN78" s="39"/>
      <c r="QO78" s="88"/>
      <c r="QP78" s="38"/>
      <c r="QQ78" s="38">
        <v>327230500</v>
      </c>
      <c r="QR78" s="38">
        <v>279880500</v>
      </c>
      <c r="QS78" s="38">
        <v>47350000</v>
      </c>
      <c r="QT78" s="38">
        <v>279880500</v>
      </c>
      <c r="QU78" s="38">
        <v>245525</v>
      </c>
      <c r="QV78" s="39"/>
      <c r="QW78" s="38">
        <v>326754312</v>
      </c>
      <c r="QX78" s="38">
        <v>279880500</v>
      </c>
      <c r="QY78" s="38"/>
      <c r="QZ78" s="38">
        <v>46873812</v>
      </c>
      <c r="RA78" s="38">
        <v>14.345280000000001</v>
      </c>
      <c r="RB78" s="38">
        <v>245525</v>
      </c>
      <c r="RC78" s="38"/>
      <c r="RD78" s="88">
        <v>279880500</v>
      </c>
      <c r="RE78" s="30"/>
      <c r="RF78" s="39">
        <v>279880500</v>
      </c>
      <c r="RG78" s="88">
        <v>279880500</v>
      </c>
      <c r="RH78" s="38"/>
      <c r="RI78" s="38">
        <v>28000000</v>
      </c>
      <c r="RJ78" s="38">
        <v>25500000</v>
      </c>
      <c r="RK78" s="38">
        <v>2500000</v>
      </c>
      <c r="RL78" s="38">
        <v>14840572</v>
      </c>
      <c r="RM78" s="38"/>
      <c r="RN78" s="39"/>
      <c r="RO78" s="38">
        <v>16274569</v>
      </c>
      <c r="RP78" s="38">
        <v>14840572</v>
      </c>
      <c r="RQ78" s="38"/>
      <c r="RR78" s="38">
        <v>1433997</v>
      </c>
      <c r="RS78" s="38">
        <v>8.8112700000000004</v>
      </c>
      <c r="RT78" s="38"/>
      <c r="RU78" s="38"/>
      <c r="RV78" s="88">
        <v>14840572</v>
      </c>
      <c r="RW78" s="30"/>
      <c r="RX78" s="39">
        <v>25500000</v>
      </c>
      <c r="RY78" s="88">
        <v>25500000</v>
      </c>
      <c r="RZ78" s="38"/>
      <c r="SA78" s="38">
        <v>3118400</v>
      </c>
      <c r="SB78" s="38">
        <v>2618400</v>
      </c>
      <c r="SC78" s="38">
        <v>500000</v>
      </c>
      <c r="SD78" s="38">
        <v>2106784</v>
      </c>
      <c r="SE78" s="38"/>
      <c r="SF78" s="39"/>
      <c r="SG78" s="38">
        <v>2312606</v>
      </c>
      <c r="SH78" s="38">
        <v>2106784</v>
      </c>
      <c r="SI78" s="38"/>
      <c r="SJ78" s="38">
        <v>205822</v>
      </c>
      <c r="SK78" s="38">
        <v>8.9</v>
      </c>
      <c r="SL78" s="38"/>
      <c r="SM78" s="38"/>
      <c r="SN78" s="88">
        <v>2106784</v>
      </c>
      <c r="SO78" s="30"/>
      <c r="SP78" s="39">
        <v>2618400</v>
      </c>
      <c r="SQ78" s="88">
        <v>2618400</v>
      </c>
      <c r="SR78" s="38"/>
      <c r="SS78" s="38"/>
      <c r="ST78" s="38"/>
      <c r="SU78" s="38"/>
      <c r="SV78" s="38"/>
      <c r="SW78" s="38"/>
      <c r="SX78" s="39"/>
      <c r="SY78" s="38"/>
      <c r="SZ78" s="38"/>
      <c r="TA78" s="38"/>
      <c r="TB78" s="38"/>
      <c r="TC78" s="38"/>
      <c r="TD78" s="38"/>
      <c r="TE78" s="38"/>
      <c r="TF78" s="88"/>
      <c r="TG78" s="30"/>
      <c r="TH78" s="39"/>
      <c r="TI78" s="88"/>
      <c r="TJ78" s="38"/>
      <c r="TK78" s="38"/>
      <c r="TL78" s="38"/>
      <c r="TM78" s="38"/>
      <c r="TN78" s="38"/>
      <c r="TO78" s="38"/>
      <c r="TP78" s="39"/>
      <c r="TQ78" s="38"/>
      <c r="TR78" s="38"/>
      <c r="TS78" s="38"/>
      <c r="TT78" s="38"/>
      <c r="TU78" s="38"/>
      <c r="TV78" s="38"/>
      <c r="TW78" s="38"/>
      <c r="TX78" s="88"/>
      <c r="TY78" s="30"/>
      <c r="TZ78" s="39"/>
      <c r="UA78" s="88"/>
      <c r="UB78" s="38"/>
      <c r="UC78" s="38"/>
      <c r="UD78" s="38"/>
      <c r="UE78" s="38"/>
      <c r="UF78" s="38"/>
      <c r="UG78" s="38"/>
      <c r="UH78" s="39"/>
      <c r="UI78" s="38"/>
      <c r="UJ78" s="38"/>
      <c r="UK78" s="38"/>
      <c r="UL78" s="38"/>
      <c r="UM78" s="38"/>
      <c r="UN78" s="38"/>
      <c r="UO78" s="38"/>
      <c r="UP78" s="88"/>
      <c r="UQ78" s="30"/>
      <c r="UR78" s="39"/>
      <c r="US78" s="88"/>
      <c r="UT78" s="38"/>
      <c r="UU78" s="38"/>
      <c r="UV78" s="38"/>
      <c r="UW78" s="38"/>
      <c r="UX78" s="38"/>
      <c r="UY78" s="38"/>
      <c r="UZ78" s="39"/>
      <c r="VA78" s="38"/>
      <c r="VB78" s="38"/>
      <c r="VC78" s="38"/>
      <c r="VD78" s="38"/>
      <c r="VE78" s="38"/>
      <c r="VF78" s="38"/>
      <c r="VG78" s="38"/>
      <c r="VH78" s="88"/>
      <c r="VI78" s="30"/>
      <c r="VJ78" s="39"/>
      <c r="VK78" s="88"/>
      <c r="VL78" s="38"/>
      <c r="VM78" s="38"/>
      <c r="VN78" s="38"/>
      <c r="VO78" s="38"/>
      <c r="VP78" s="38"/>
      <c r="VQ78" s="38"/>
      <c r="VR78" s="39"/>
      <c r="VS78" s="38"/>
      <c r="VT78" s="38"/>
      <c r="VU78" s="38"/>
      <c r="VV78" s="38"/>
      <c r="VW78" s="38"/>
      <c r="VX78" s="38"/>
      <c r="VY78" s="38"/>
      <c r="VZ78" s="88"/>
      <c r="WA78" s="30"/>
      <c r="WB78" s="39"/>
      <c r="WC78" s="88"/>
      <c r="WD78" s="38"/>
      <c r="WE78" s="38"/>
      <c r="WF78" s="38"/>
      <c r="WG78" s="38"/>
      <c r="WH78" s="38"/>
      <c r="WI78" s="38"/>
      <c r="WJ78" s="39"/>
      <c r="WK78" s="38"/>
      <c r="WL78" s="38"/>
      <c r="WM78" s="38"/>
      <c r="WN78" s="38"/>
      <c r="WO78" s="38"/>
      <c r="WP78" s="38"/>
      <c r="WQ78" s="38"/>
      <c r="WR78" s="88"/>
      <c r="WS78" s="30"/>
      <c r="WT78" s="39"/>
      <c r="WU78" s="88"/>
      <c r="WV78" s="38"/>
      <c r="WW78" s="38"/>
      <c r="WX78" s="38"/>
      <c r="WY78" s="38"/>
      <c r="WZ78" s="38"/>
      <c r="XA78" s="38"/>
      <c r="XB78" s="39"/>
      <c r="XC78" s="38"/>
      <c r="XD78" s="38"/>
      <c r="XE78" s="38"/>
      <c r="XF78" s="38"/>
      <c r="XG78" s="38"/>
      <c r="XH78" s="38"/>
      <c r="XI78" s="38"/>
      <c r="XJ78" s="88"/>
      <c r="XK78" s="30"/>
      <c r="XL78" s="39"/>
      <c r="XM78" s="88"/>
      <c r="XN78" s="38"/>
      <c r="XO78" s="38"/>
      <c r="XP78" s="38"/>
      <c r="XQ78" s="38"/>
      <c r="XR78" s="38"/>
      <c r="XS78" s="38"/>
      <c r="XT78" s="39"/>
      <c r="XU78" s="38"/>
      <c r="XV78" s="38"/>
      <c r="XW78" s="38"/>
      <c r="XX78" s="38"/>
      <c r="XY78" s="38"/>
      <c r="XZ78" s="38"/>
      <c r="YA78" s="38"/>
      <c r="YB78" s="88"/>
      <c r="YC78" s="30"/>
      <c r="YD78" s="39"/>
      <c r="YE78" s="88"/>
      <c r="YF78" s="38"/>
      <c r="YG78" s="38"/>
      <c r="YH78" s="38"/>
      <c r="YI78" s="38"/>
      <c r="YJ78" s="38"/>
      <c r="YK78" s="38"/>
      <c r="YL78" s="39"/>
      <c r="YM78" s="38"/>
      <c r="YN78" s="38"/>
      <c r="YO78" s="38"/>
      <c r="YP78" s="38"/>
      <c r="YQ78" s="38"/>
      <c r="YR78" s="38"/>
      <c r="YS78" s="38"/>
      <c r="YT78" s="88"/>
      <c r="YU78" s="30"/>
      <c r="YV78" s="39"/>
      <c r="YW78" s="88"/>
      <c r="YX78" s="38"/>
      <c r="YY78" s="38">
        <v>25391000</v>
      </c>
      <c r="YZ78" s="38">
        <v>13891000</v>
      </c>
      <c r="ZA78" s="38">
        <v>11500000</v>
      </c>
      <c r="ZB78" s="38">
        <v>12564300</v>
      </c>
      <c r="ZC78" s="38"/>
      <c r="ZD78" s="39"/>
      <c r="ZE78" s="38">
        <v>23934200</v>
      </c>
      <c r="ZF78" s="38">
        <v>12564300</v>
      </c>
      <c r="ZG78" s="38"/>
      <c r="ZH78" s="38">
        <v>11369900</v>
      </c>
      <c r="ZI78" s="38">
        <v>47.504829999999998</v>
      </c>
      <c r="ZJ78" s="38"/>
      <c r="ZK78" s="38"/>
      <c r="ZL78" s="88">
        <v>12564300</v>
      </c>
      <c r="ZM78" s="30"/>
      <c r="ZN78" s="39">
        <v>13891000</v>
      </c>
      <c r="ZO78" s="88">
        <v>13891000</v>
      </c>
      <c r="ZP78" s="38"/>
      <c r="ZQ78" s="38">
        <v>118190900</v>
      </c>
      <c r="ZR78" s="38">
        <v>58190900</v>
      </c>
      <c r="ZS78" s="38">
        <v>60000000</v>
      </c>
      <c r="ZT78" s="38">
        <v>58190900</v>
      </c>
      <c r="ZU78" s="38">
        <v>1512180</v>
      </c>
      <c r="ZV78" s="39"/>
      <c r="ZW78" s="38">
        <v>118186003</v>
      </c>
      <c r="ZX78" s="38">
        <v>58186003</v>
      </c>
      <c r="ZY78" s="38"/>
      <c r="ZZ78" s="38">
        <v>60000000</v>
      </c>
      <c r="AAA78" s="38">
        <v>50.767429999999997</v>
      </c>
      <c r="AAB78" s="38">
        <v>1512180</v>
      </c>
      <c r="AAC78" s="38">
        <v>4897</v>
      </c>
      <c r="AAD78" s="88">
        <v>58186003</v>
      </c>
      <c r="AAE78" s="30"/>
      <c r="AAF78" s="39">
        <v>58190900</v>
      </c>
      <c r="AAG78" s="88">
        <v>58190900</v>
      </c>
      <c r="AAH78" s="38"/>
      <c r="AAI78" s="38"/>
      <c r="AAJ78" s="38"/>
      <c r="AAK78" s="38"/>
      <c r="AAL78" s="38"/>
      <c r="AAM78" s="38">
        <v>235882.4</v>
      </c>
      <c r="AAN78" s="39"/>
      <c r="AAO78" s="38"/>
      <c r="AAP78" s="38"/>
      <c r="AAQ78" s="38"/>
      <c r="AAR78" s="38"/>
      <c r="AAS78" s="38"/>
      <c r="AAT78" s="38">
        <v>235882.4</v>
      </c>
      <c r="AAU78" s="38"/>
      <c r="AAV78" s="88"/>
      <c r="AAW78" s="30"/>
      <c r="AAX78" s="39"/>
      <c r="AAY78" s="88"/>
      <c r="AAZ78" s="38"/>
      <c r="ABA78" s="38">
        <v>92318400</v>
      </c>
      <c r="ABB78" s="38">
        <v>47571200</v>
      </c>
      <c r="ABC78" s="38">
        <v>44747200</v>
      </c>
      <c r="ABD78" s="38">
        <v>47571200</v>
      </c>
      <c r="ABE78" s="38"/>
      <c r="ABF78" s="39"/>
      <c r="ABG78" s="38">
        <v>92318400</v>
      </c>
      <c r="ABH78" s="38">
        <v>47571200</v>
      </c>
      <c r="ABI78" s="38"/>
      <c r="ABJ78" s="38">
        <v>44747200</v>
      </c>
      <c r="ABK78" s="38">
        <v>48.470509999999997</v>
      </c>
      <c r="ABL78" s="38"/>
      <c r="ABM78" s="38">
        <v>0</v>
      </c>
      <c r="ABN78" s="88">
        <v>47571200</v>
      </c>
      <c r="ABO78" s="30"/>
      <c r="ABP78" s="39">
        <v>47571200</v>
      </c>
      <c r="ABQ78" s="88">
        <v>47571200</v>
      </c>
      <c r="ABR78" s="38"/>
      <c r="ABS78" s="38"/>
      <c r="ABT78" s="38"/>
      <c r="ABU78" s="38"/>
      <c r="ABV78" s="38"/>
      <c r="ABW78" s="38"/>
      <c r="ABX78" s="39"/>
      <c r="ABY78" s="38"/>
      <c r="ABZ78" s="38"/>
      <c r="ACA78" s="38"/>
      <c r="ACB78" s="38"/>
      <c r="ACC78" s="38"/>
      <c r="ACD78" s="38"/>
      <c r="ACE78" s="38"/>
      <c r="ACF78" s="88"/>
      <c r="ACG78" s="30"/>
      <c r="ACH78" s="39"/>
      <c r="ACI78" s="88"/>
      <c r="ACJ78" s="38"/>
      <c r="ACK78" s="38"/>
      <c r="ACL78" s="38"/>
      <c r="ACM78" s="38"/>
      <c r="ACN78" s="38"/>
      <c r="ACO78" s="38"/>
      <c r="ACP78" s="39"/>
      <c r="ACQ78" s="38"/>
      <c r="ACR78" s="38"/>
      <c r="ACS78" s="38"/>
      <c r="ACT78" s="38"/>
      <c r="ACU78" s="38"/>
      <c r="ACV78" s="38"/>
      <c r="ACW78" s="38"/>
      <c r="ACX78" s="88"/>
      <c r="ACY78" s="30"/>
      <c r="ACZ78" s="39"/>
      <c r="ADA78" s="88"/>
      <c r="ADB78" s="38"/>
      <c r="ADC78" s="38"/>
      <c r="ADD78" s="38"/>
      <c r="ADE78" s="38"/>
      <c r="ADF78" s="38"/>
      <c r="ADG78" s="38"/>
      <c r="ADH78" s="39"/>
      <c r="ADI78" s="38"/>
      <c r="ADJ78" s="38"/>
      <c r="ADK78" s="38"/>
      <c r="ADL78" s="38"/>
      <c r="ADM78" s="38"/>
      <c r="ADN78" s="38"/>
      <c r="ADO78" s="38"/>
      <c r="ADP78" s="88"/>
      <c r="ADQ78" s="30"/>
      <c r="ADR78" s="39"/>
      <c r="ADS78" s="88"/>
      <c r="ADT78" s="38"/>
      <c r="ADU78" s="38">
        <v>27910000</v>
      </c>
      <c r="ADV78" s="38">
        <v>910000</v>
      </c>
      <c r="ADW78" s="38">
        <v>27000000</v>
      </c>
      <c r="ADX78" s="38">
        <v>910000</v>
      </c>
      <c r="ADY78" s="38"/>
      <c r="ADZ78" s="39"/>
      <c r="AEA78" s="38">
        <v>27910000</v>
      </c>
      <c r="AEB78" s="38">
        <v>910000</v>
      </c>
      <c r="AEC78" s="38"/>
      <c r="AED78" s="38">
        <v>27000000</v>
      </c>
      <c r="AEE78" s="38">
        <v>96.739519999999999</v>
      </c>
      <c r="AEF78" s="38"/>
      <c r="AEG78" s="38"/>
      <c r="AEH78" s="88">
        <v>910000</v>
      </c>
      <c r="AEI78" s="30"/>
      <c r="AEJ78" s="39">
        <v>910000</v>
      </c>
      <c r="AEK78" s="88">
        <v>910000</v>
      </c>
      <c r="AEL78" s="38"/>
      <c r="AEM78" s="38"/>
      <c r="AEN78" s="38"/>
      <c r="AEO78" s="38"/>
      <c r="AEP78" s="38"/>
      <c r="AEQ78" s="38"/>
      <c r="AER78" s="39"/>
      <c r="AES78" s="38"/>
      <c r="AET78" s="38"/>
      <c r="AEU78" s="38"/>
      <c r="AEV78" s="38"/>
      <c r="AEW78" s="38"/>
      <c r="AEX78" s="38"/>
      <c r="AEY78" s="38"/>
      <c r="AEZ78" s="88"/>
      <c r="AFA78" s="30"/>
      <c r="AFB78" s="39"/>
      <c r="AFC78" s="88"/>
      <c r="AFD78" s="38"/>
      <c r="AFE78" s="38"/>
      <c r="AFF78" s="38"/>
      <c r="AFG78" s="38"/>
      <c r="AFH78" s="38"/>
      <c r="AFI78" s="38"/>
      <c r="AFJ78" s="39"/>
      <c r="AFK78" s="38"/>
      <c r="AFL78" s="38"/>
      <c r="AFM78" s="38"/>
      <c r="AFN78" s="38"/>
      <c r="AFO78" s="38"/>
      <c r="AFP78" s="38"/>
      <c r="AFQ78" s="38"/>
      <c r="AFR78" s="88"/>
      <c r="AFS78" s="30"/>
      <c r="AFT78" s="39"/>
      <c r="AFU78" s="88"/>
      <c r="AFV78" s="38"/>
      <c r="AFW78" s="38"/>
      <c r="AFX78" s="38"/>
      <c r="AFY78" s="38"/>
      <c r="AFZ78" s="38"/>
      <c r="AGA78" s="38"/>
      <c r="AGB78" s="39"/>
      <c r="AGC78" s="38"/>
      <c r="AGD78" s="38"/>
      <c r="AGE78" s="38"/>
      <c r="AGF78" s="38"/>
      <c r="AGG78" s="38"/>
      <c r="AGH78" s="38"/>
      <c r="AGI78" s="38"/>
      <c r="AGJ78" s="88"/>
      <c r="AGK78" s="30"/>
      <c r="AGL78" s="39"/>
      <c r="AGM78" s="88"/>
      <c r="AGN78" s="38"/>
      <c r="AGO78" s="38"/>
      <c r="AGP78" s="38"/>
      <c r="AGQ78" s="38"/>
      <c r="AGR78" s="38"/>
      <c r="AGS78" s="38"/>
      <c r="AGT78" s="39"/>
      <c r="AGU78" s="38"/>
      <c r="AGV78" s="38"/>
      <c r="AGW78" s="38"/>
      <c r="AGX78" s="38"/>
      <c r="AGY78" s="38"/>
      <c r="AGZ78" s="38"/>
      <c r="AHA78" s="38"/>
      <c r="AHB78" s="88"/>
      <c r="AHC78" s="30"/>
      <c r="AHD78" s="39"/>
      <c r="AHE78" s="88"/>
      <c r="AHF78" s="38"/>
      <c r="AHG78" s="38"/>
      <c r="AHH78" s="38"/>
      <c r="AHI78" s="38"/>
      <c r="AHJ78" s="38"/>
      <c r="AHK78" s="38"/>
      <c r="AHL78" s="39"/>
      <c r="AHM78" s="38"/>
      <c r="AHN78" s="38"/>
      <c r="AHO78" s="38"/>
      <c r="AHP78" s="38"/>
      <c r="AHQ78" s="38"/>
      <c r="AHR78" s="38"/>
      <c r="AHS78" s="38"/>
      <c r="AHT78" s="88"/>
      <c r="AHU78" s="30"/>
      <c r="AHV78" s="39"/>
      <c r="AHW78" s="88"/>
      <c r="AHX78" s="38"/>
      <c r="AHY78" s="38">
        <v>9909900</v>
      </c>
      <c r="AHZ78" s="38">
        <v>4909900</v>
      </c>
      <c r="AIA78" s="38">
        <v>5000000</v>
      </c>
      <c r="AIB78" s="38">
        <v>4909900</v>
      </c>
      <c r="AIC78" s="38"/>
      <c r="AID78" s="39"/>
      <c r="AIE78" s="38">
        <v>9909900</v>
      </c>
      <c r="AIF78" s="38">
        <v>4909900</v>
      </c>
      <c r="AIG78" s="38"/>
      <c r="AIH78" s="38">
        <v>5000000</v>
      </c>
      <c r="AII78" s="38">
        <v>50.454599999999999</v>
      </c>
      <c r="AIJ78" s="38"/>
      <c r="AIK78" s="38"/>
      <c r="AIL78" s="88">
        <v>4909900</v>
      </c>
      <c r="AIM78" s="30"/>
      <c r="AIN78" s="39">
        <v>4909900</v>
      </c>
      <c r="AIO78" s="88">
        <v>4909900</v>
      </c>
      <c r="AIP78" s="38"/>
      <c r="AIQ78" s="38"/>
      <c r="AIR78" s="38"/>
      <c r="AIS78" s="38"/>
      <c r="AIT78" s="38"/>
      <c r="AIU78" s="38"/>
      <c r="AIV78" s="39"/>
      <c r="AIW78" s="38"/>
      <c r="AIX78" s="38"/>
      <c r="AIY78" s="38"/>
      <c r="AIZ78" s="38"/>
      <c r="AJA78" s="38"/>
      <c r="AJB78" s="38"/>
      <c r="AJC78" s="38"/>
      <c r="AJD78" s="88"/>
      <c r="AJE78" s="30"/>
      <c r="AJF78" s="39"/>
      <c r="AJG78" s="88"/>
      <c r="AJH78" s="38"/>
      <c r="AJI78" s="38">
        <v>47918000</v>
      </c>
      <c r="AJJ78" s="38">
        <v>37918000</v>
      </c>
      <c r="AJK78" s="38">
        <v>10000000</v>
      </c>
      <c r="AJL78" s="38">
        <v>37918000</v>
      </c>
      <c r="AJM78" s="38">
        <v>606826.29</v>
      </c>
      <c r="AJN78" s="39"/>
      <c r="AJO78" s="38">
        <v>47918000</v>
      </c>
      <c r="AJP78" s="38">
        <v>37918000</v>
      </c>
      <c r="AJQ78" s="38"/>
      <c r="AJR78" s="38">
        <v>10000000</v>
      </c>
      <c r="AJS78" s="38">
        <v>20.868980000000001</v>
      </c>
      <c r="AJT78" s="38">
        <v>606826.29</v>
      </c>
      <c r="AJU78" s="38"/>
      <c r="AJV78" s="88">
        <v>37918000</v>
      </c>
      <c r="AJW78" s="30"/>
      <c r="AJX78" s="39">
        <v>37918000</v>
      </c>
      <c r="AJY78" s="88">
        <v>37918000</v>
      </c>
      <c r="AJZ78" s="38"/>
      <c r="AKA78" s="38">
        <v>26854000</v>
      </c>
      <c r="AKB78" s="38">
        <v>21854000</v>
      </c>
      <c r="AKC78" s="38">
        <v>5000000</v>
      </c>
      <c r="AKD78" s="38">
        <v>21854000</v>
      </c>
      <c r="AKE78" s="38"/>
      <c r="AKF78" s="39"/>
      <c r="AKG78" s="38">
        <v>26854000</v>
      </c>
      <c r="AKH78" s="38">
        <v>21854000</v>
      </c>
      <c r="AKI78" s="38"/>
      <c r="AKJ78" s="38">
        <v>5000000</v>
      </c>
      <c r="AKK78" s="38">
        <v>18.619199999999999</v>
      </c>
      <c r="AKL78" s="38"/>
      <c r="AKM78" s="38"/>
      <c r="AKN78" s="88">
        <v>21854000</v>
      </c>
      <c r="AKO78" s="30"/>
      <c r="AKP78" s="39">
        <v>21854000</v>
      </c>
      <c r="AKQ78" s="88">
        <v>21854000</v>
      </c>
      <c r="AKR78" s="38"/>
      <c r="AKS78" s="38">
        <v>11898000</v>
      </c>
      <c r="AKT78" s="38">
        <v>8898000</v>
      </c>
      <c r="AKU78" s="38">
        <v>3000000</v>
      </c>
      <c r="AKV78" s="38">
        <v>8898000</v>
      </c>
      <c r="AKW78" s="38"/>
      <c r="AKX78" s="39"/>
      <c r="AKY78" s="38">
        <v>11898000</v>
      </c>
      <c r="AKZ78" s="38">
        <v>8898000</v>
      </c>
      <c r="ALA78" s="38"/>
      <c r="ALB78" s="38">
        <v>3000000</v>
      </c>
      <c r="ALC78" s="38">
        <v>25.214320000000001</v>
      </c>
      <c r="ALD78" s="38"/>
      <c r="ALE78" s="38"/>
      <c r="ALF78" s="88">
        <v>8898000</v>
      </c>
      <c r="ALG78" s="30"/>
      <c r="ALH78" s="39">
        <v>8898000</v>
      </c>
      <c r="ALI78" s="88">
        <v>8898000</v>
      </c>
      <c r="ALJ78" s="38"/>
      <c r="ALK78" s="38"/>
      <c r="ALL78" s="38"/>
      <c r="ALM78" s="38"/>
      <c r="ALN78" s="38"/>
      <c r="ALO78" s="38">
        <v>326900</v>
      </c>
      <c r="ALP78" s="39"/>
      <c r="ALQ78" s="38"/>
      <c r="ALR78" s="38"/>
      <c r="ALS78" s="38"/>
      <c r="ALT78" s="38"/>
      <c r="ALU78" s="38"/>
      <c r="ALV78" s="38">
        <v>326900</v>
      </c>
      <c r="ALW78" s="38"/>
      <c r="ALX78" s="88"/>
      <c r="ALY78" s="30"/>
      <c r="ALZ78" s="39"/>
      <c r="AMA78" s="88"/>
      <c r="AMB78" s="38"/>
      <c r="AMC78" s="38">
        <v>3965000</v>
      </c>
      <c r="AMD78" s="38">
        <v>3315000</v>
      </c>
      <c r="AME78" s="38">
        <v>650000</v>
      </c>
      <c r="AMF78" s="38">
        <v>3315000</v>
      </c>
      <c r="AMG78" s="38"/>
      <c r="AMH78" s="39"/>
      <c r="AMI78" s="38">
        <v>3920000</v>
      </c>
      <c r="AMJ78" s="38">
        <v>3315000</v>
      </c>
      <c r="AMK78" s="38"/>
      <c r="AML78" s="38">
        <v>605000</v>
      </c>
      <c r="AMM78" s="38">
        <v>15.433669999999999</v>
      </c>
      <c r="AMN78" s="38"/>
      <c r="AMO78" s="38"/>
      <c r="AMP78" s="88">
        <v>3315000</v>
      </c>
      <c r="AMQ78" s="30"/>
      <c r="AMR78" s="39">
        <v>3315000</v>
      </c>
      <c r="AMS78" s="88">
        <v>3315000</v>
      </c>
      <c r="AMT78" s="38"/>
      <c r="AMU78" s="38"/>
      <c r="AMV78" s="38"/>
      <c r="AMW78" s="38"/>
      <c r="AMX78" s="38"/>
      <c r="AMY78" s="38"/>
      <c r="AMZ78" s="39"/>
      <c r="ANA78" s="38"/>
      <c r="ANB78" s="38"/>
      <c r="ANC78" s="38"/>
      <c r="AND78" s="38"/>
      <c r="ANE78" s="38"/>
      <c r="ANF78" s="38"/>
      <c r="ANG78" s="38"/>
      <c r="ANH78" s="88"/>
      <c r="ANI78" s="30"/>
      <c r="ANJ78" s="39"/>
      <c r="ANK78" s="88"/>
    </row>
    <row r="79" spans="1:1051" x14ac:dyDescent="0.25">
      <c r="A79" s="8" t="s">
        <v>171</v>
      </c>
      <c r="B79" s="9">
        <v>65</v>
      </c>
      <c r="C79" s="12" t="s">
        <v>173</v>
      </c>
      <c r="F79" s="35"/>
      <c r="G79" s="36"/>
      <c r="H79" s="35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89"/>
      <c r="Z79" s="35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89"/>
      <c r="AR79" s="35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89"/>
      <c r="BJ79" s="35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89"/>
      <c r="CB79" s="35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89"/>
      <c r="CT79" s="35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89"/>
      <c r="DL79" s="35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89"/>
      <c r="ED79" s="35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89"/>
      <c r="EV79" s="35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6"/>
      <c r="FM79" s="89"/>
      <c r="FN79" s="35"/>
      <c r="FO79" s="36"/>
      <c r="FP79" s="36"/>
      <c r="FQ79" s="36"/>
      <c r="FR79" s="36"/>
      <c r="FS79" s="36"/>
      <c r="FT79" s="36"/>
      <c r="FU79" s="36"/>
      <c r="FV79" s="36"/>
      <c r="FW79" s="36"/>
      <c r="FX79" s="36"/>
      <c r="FY79" s="36"/>
      <c r="FZ79" s="36"/>
      <c r="GA79" s="36"/>
      <c r="GB79" s="36"/>
      <c r="GC79" s="36"/>
      <c r="GD79" s="36"/>
      <c r="GE79" s="89"/>
      <c r="GF79" s="35"/>
      <c r="GG79" s="36"/>
      <c r="GH79" s="36"/>
      <c r="GI79" s="36"/>
      <c r="GJ79" s="36"/>
      <c r="GK79" s="36"/>
      <c r="GL79" s="36"/>
      <c r="GM79" s="36"/>
      <c r="GN79" s="36"/>
      <c r="GO79" s="36"/>
      <c r="GP79" s="36"/>
      <c r="GQ79" s="36"/>
      <c r="GR79" s="36"/>
      <c r="GS79" s="36"/>
      <c r="GT79" s="36"/>
      <c r="GU79" s="36"/>
      <c r="GV79" s="36"/>
      <c r="GW79" s="89"/>
      <c r="GX79" s="35"/>
      <c r="GY79" s="36"/>
      <c r="GZ79" s="36"/>
      <c r="HA79" s="36"/>
      <c r="HB79" s="36"/>
      <c r="HC79" s="36"/>
      <c r="HD79" s="36"/>
      <c r="HE79" s="36"/>
      <c r="HF79" s="36"/>
      <c r="HG79" s="36"/>
      <c r="HH79" s="36"/>
      <c r="HI79" s="36"/>
      <c r="HJ79" s="36"/>
      <c r="HK79" s="36"/>
      <c r="HL79" s="36"/>
      <c r="HM79" s="36"/>
      <c r="HN79" s="36"/>
      <c r="HO79" s="89"/>
      <c r="HP79" s="35"/>
      <c r="HQ79" s="36"/>
      <c r="HR79" s="36"/>
      <c r="HS79" s="36"/>
      <c r="HT79" s="36"/>
      <c r="HU79" s="36"/>
      <c r="HV79" s="36"/>
      <c r="HW79" s="36"/>
      <c r="HX79" s="36"/>
      <c r="HY79" s="36"/>
      <c r="HZ79" s="36"/>
      <c r="IA79" s="36"/>
      <c r="IB79" s="36"/>
      <c r="IC79" s="36"/>
      <c r="ID79" s="36"/>
      <c r="IE79" s="36"/>
      <c r="IF79" s="36"/>
      <c r="IG79" s="89"/>
      <c r="IH79" s="35"/>
      <c r="II79" s="36"/>
      <c r="IJ79" s="36"/>
      <c r="IK79" s="36"/>
      <c r="IL79" s="36"/>
      <c r="IM79" s="36"/>
      <c r="IN79" s="36"/>
      <c r="IO79" s="36"/>
      <c r="IP79" s="36"/>
      <c r="IQ79" s="36"/>
      <c r="IR79" s="36"/>
      <c r="IS79" s="36"/>
      <c r="IT79" s="36"/>
      <c r="IU79" s="36"/>
      <c r="IV79" s="36"/>
      <c r="IW79" s="36"/>
      <c r="IX79" s="36"/>
      <c r="IY79" s="89"/>
      <c r="IZ79" s="35"/>
      <c r="JA79" s="36"/>
      <c r="JB79" s="36"/>
      <c r="JC79" s="36"/>
      <c r="JD79" s="36"/>
      <c r="JE79" s="36"/>
      <c r="JF79" s="36"/>
      <c r="JG79" s="36"/>
      <c r="JH79" s="36"/>
      <c r="JI79" s="36"/>
      <c r="JJ79" s="36"/>
      <c r="JK79" s="36"/>
      <c r="JL79" s="36"/>
      <c r="JM79" s="36"/>
      <c r="JN79" s="36"/>
      <c r="JO79" s="36"/>
      <c r="JP79" s="36"/>
      <c r="JQ79" s="89"/>
      <c r="JR79" s="35"/>
      <c r="JS79" s="36"/>
      <c r="JT79" s="36"/>
      <c r="JU79" s="36"/>
      <c r="JV79" s="36"/>
      <c r="JW79" s="36"/>
      <c r="JX79" s="36"/>
      <c r="JY79" s="36"/>
      <c r="JZ79" s="36"/>
      <c r="KA79" s="36"/>
      <c r="KB79" s="36"/>
      <c r="KC79" s="36"/>
      <c r="KD79" s="36"/>
      <c r="KE79" s="36"/>
      <c r="KF79" s="36"/>
      <c r="KG79" s="36"/>
      <c r="KH79" s="36"/>
      <c r="KI79" s="89"/>
      <c r="KJ79" s="35"/>
      <c r="KK79" s="36"/>
      <c r="KL79" s="36"/>
      <c r="KM79" s="36"/>
      <c r="KN79" s="36"/>
      <c r="KO79" s="36"/>
      <c r="KP79" s="36"/>
      <c r="KQ79" s="36"/>
      <c r="KR79" s="36"/>
      <c r="KS79" s="36"/>
      <c r="KT79" s="36"/>
      <c r="KU79" s="36"/>
      <c r="KV79" s="36"/>
      <c r="KW79" s="36"/>
      <c r="KX79" s="36"/>
      <c r="KY79" s="36"/>
      <c r="KZ79" s="36"/>
      <c r="LA79" s="89"/>
      <c r="LB79" s="35"/>
      <c r="LC79" s="36"/>
      <c r="LD79" s="36"/>
      <c r="LE79" s="36"/>
      <c r="LF79" s="36"/>
      <c r="LG79" s="36"/>
      <c r="LH79" s="36"/>
      <c r="LI79" s="36"/>
      <c r="LJ79" s="36"/>
      <c r="LK79" s="36"/>
      <c r="LL79" s="36"/>
      <c r="LM79" s="36"/>
      <c r="LN79" s="36"/>
      <c r="LO79" s="36"/>
      <c r="LP79" s="36"/>
      <c r="LQ79" s="36"/>
      <c r="LR79" s="36"/>
      <c r="LS79" s="89"/>
      <c r="LT79" s="35"/>
      <c r="LU79" s="36"/>
      <c r="LV79" s="36"/>
      <c r="LW79" s="36"/>
      <c r="LX79" s="36"/>
      <c r="LY79" s="36"/>
      <c r="LZ79" s="36"/>
      <c r="MA79" s="36"/>
      <c r="MB79" s="36"/>
      <c r="MC79" s="36"/>
      <c r="MD79" s="36"/>
      <c r="ME79" s="36"/>
      <c r="MF79" s="36"/>
      <c r="MG79" s="36"/>
      <c r="MH79" s="36"/>
      <c r="MI79" s="36"/>
      <c r="MJ79" s="36"/>
      <c r="MK79" s="89"/>
      <c r="ML79" s="35"/>
      <c r="MM79" s="36"/>
      <c r="MN79" s="36"/>
      <c r="MO79" s="36"/>
      <c r="MP79" s="36"/>
      <c r="MQ79" s="36"/>
      <c r="MR79" s="36"/>
      <c r="MS79" s="36"/>
      <c r="MT79" s="36"/>
      <c r="MU79" s="36"/>
      <c r="MV79" s="36"/>
      <c r="MW79" s="36"/>
      <c r="MX79" s="36"/>
      <c r="MY79" s="36"/>
      <c r="MZ79" s="36"/>
      <c r="NA79" s="36"/>
      <c r="NB79" s="36"/>
      <c r="NC79" s="89"/>
      <c r="ND79" s="35"/>
      <c r="NE79" s="36"/>
      <c r="NF79" s="36"/>
      <c r="NG79" s="36"/>
      <c r="NH79" s="36"/>
      <c r="NI79" s="36"/>
      <c r="NJ79" s="36"/>
      <c r="NK79" s="36"/>
      <c r="NL79" s="36"/>
      <c r="NM79" s="36"/>
      <c r="NN79" s="36"/>
      <c r="NO79" s="36"/>
      <c r="NP79" s="36"/>
      <c r="NQ79" s="36"/>
      <c r="NR79" s="36"/>
      <c r="NS79" s="36"/>
      <c r="NT79" s="36"/>
      <c r="NU79" s="89"/>
      <c r="NV79" s="35"/>
      <c r="NW79" s="36"/>
      <c r="NX79" s="36"/>
      <c r="NY79" s="36"/>
      <c r="NZ79" s="36"/>
      <c r="OA79" s="36"/>
      <c r="OB79" s="36"/>
      <c r="OC79" s="36"/>
      <c r="OD79" s="36"/>
      <c r="OE79" s="36"/>
      <c r="OF79" s="36"/>
      <c r="OG79" s="36"/>
      <c r="OH79" s="36"/>
      <c r="OI79" s="36"/>
      <c r="OJ79" s="36"/>
      <c r="OK79" s="36"/>
      <c r="OL79" s="36"/>
      <c r="OM79" s="89"/>
      <c r="ON79" s="35"/>
      <c r="OO79" s="36"/>
      <c r="OP79" s="36"/>
      <c r="OQ79" s="36"/>
      <c r="OR79" s="36"/>
      <c r="OS79" s="36"/>
      <c r="OT79" s="36"/>
      <c r="OU79" s="36"/>
      <c r="OV79" s="36"/>
      <c r="OW79" s="36"/>
      <c r="OX79" s="36"/>
      <c r="OY79" s="36"/>
      <c r="OZ79" s="36"/>
      <c r="PA79" s="36"/>
      <c r="PB79" s="36"/>
      <c r="PC79" s="36"/>
      <c r="PD79" s="36"/>
      <c r="PE79" s="89"/>
      <c r="PF79" s="35"/>
      <c r="PG79" s="36"/>
      <c r="PH79" s="36"/>
      <c r="PI79" s="36"/>
      <c r="PJ79" s="36"/>
      <c r="PK79" s="36"/>
      <c r="PL79" s="36"/>
      <c r="PM79" s="36"/>
      <c r="PN79" s="36"/>
      <c r="PO79" s="36"/>
      <c r="PP79" s="36"/>
      <c r="PQ79" s="36"/>
      <c r="PR79" s="36"/>
      <c r="PS79" s="36"/>
      <c r="PT79" s="36"/>
      <c r="PU79" s="36"/>
      <c r="PV79" s="36"/>
      <c r="PW79" s="89"/>
      <c r="PX79" s="35"/>
      <c r="PY79" s="36"/>
      <c r="PZ79" s="36"/>
      <c r="QA79" s="36"/>
      <c r="QB79" s="36"/>
      <c r="QC79" s="36"/>
      <c r="QD79" s="36"/>
      <c r="QE79" s="36"/>
      <c r="QF79" s="36"/>
      <c r="QG79" s="36"/>
      <c r="QH79" s="36"/>
      <c r="QI79" s="36"/>
      <c r="QJ79" s="36"/>
      <c r="QK79" s="36"/>
      <c r="QL79" s="36"/>
      <c r="QM79" s="36"/>
      <c r="QN79" s="36"/>
      <c r="QO79" s="89"/>
      <c r="QP79" s="35"/>
      <c r="QQ79" s="36"/>
      <c r="QR79" s="36"/>
      <c r="QS79" s="36"/>
      <c r="QT79" s="36"/>
      <c r="QU79" s="36"/>
      <c r="QV79" s="36"/>
      <c r="QW79" s="36"/>
      <c r="QX79" s="36"/>
      <c r="QY79" s="36"/>
      <c r="QZ79" s="36"/>
      <c r="RA79" s="36"/>
      <c r="RB79" s="36"/>
      <c r="RC79" s="36"/>
      <c r="RD79" s="36"/>
      <c r="RE79" s="36"/>
      <c r="RF79" s="36"/>
      <c r="RG79" s="89"/>
      <c r="RH79" s="35"/>
      <c r="RI79" s="36"/>
      <c r="RJ79" s="36"/>
      <c r="RK79" s="36"/>
      <c r="RL79" s="36"/>
      <c r="RM79" s="36"/>
      <c r="RN79" s="36"/>
      <c r="RO79" s="36"/>
      <c r="RP79" s="36"/>
      <c r="RQ79" s="36"/>
      <c r="RR79" s="36"/>
      <c r="RS79" s="36"/>
      <c r="RT79" s="36"/>
      <c r="RU79" s="36"/>
      <c r="RV79" s="36"/>
      <c r="RW79" s="36"/>
      <c r="RX79" s="36"/>
      <c r="RY79" s="89"/>
      <c r="RZ79" s="35"/>
      <c r="SA79" s="36"/>
      <c r="SB79" s="36"/>
      <c r="SC79" s="36"/>
      <c r="SD79" s="36"/>
      <c r="SE79" s="36"/>
      <c r="SF79" s="36"/>
      <c r="SG79" s="36"/>
      <c r="SH79" s="36"/>
      <c r="SI79" s="36"/>
      <c r="SJ79" s="36"/>
      <c r="SK79" s="36"/>
      <c r="SL79" s="36"/>
      <c r="SM79" s="36"/>
      <c r="SN79" s="36"/>
      <c r="SO79" s="36"/>
      <c r="SP79" s="36"/>
      <c r="SQ79" s="89"/>
      <c r="SR79" s="35"/>
      <c r="SS79" s="36"/>
      <c r="ST79" s="36"/>
      <c r="SU79" s="36"/>
      <c r="SV79" s="36"/>
      <c r="SW79" s="36"/>
      <c r="SX79" s="36"/>
      <c r="SY79" s="36"/>
      <c r="SZ79" s="36"/>
      <c r="TA79" s="36"/>
      <c r="TB79" s="36"/>
      <c r="TC79" s="36"/>
      <c r="TD79" s="36"/>
      <c r="TE79" s="36"/>
      <c r="TF79" s="36"/>
      <c r="TG79" s="36"/>
      <c r="TH79" s="36"/>
      <c r="TI79" s="89"/>
      <c r="TJ79" s="35"/>
      <c r="TK79" s="36"/>
      <c r="TL79" s="36"/>
      <c r="TM79" s="36"/>
      <c r="TN79" s="36"/>
      <c r="TO79" s="36"/>
      <c r="TP79" s="36"/>
      <c r="TQ79" s="36"/>
      <c r="TR79" s="36"/>
      <c r="TS79" s="36"/>
      <c r="TT79" s="36"/>
      <c r="TU79" s="36"/>
      <c r="TV79" s="36"/>
      <c r="TW79" s="36"/>
      <c r="TX79" s="36"/>
      <c r="TY79" s="36"/>
      <c r="TZ79" s="36"/>
      <c r="UA79" s="89"/>
      <c r="UB79" s="35"/>
      <c r="UC79" s="36"/>
      <c r="UD79" s="36"/>
      <c r="UE79" s="36"/>
      <c r="UF79" s="36"/>
      <c r="UG79" s="36"/>
      <c r="UH79" s="36"/>
      <c r="UI79" s="36"/>
      <c r="UJ79" s="36"/>
      <c r="UK79" s="36"/>
      <c r="UL79" s="36"/>
      <c r="UM79" s="36"/>
      <c r="UN79" s="36"/>
      <c r="UO79" s="36"/>
      <c r="UP79" s="36"/>
      <c r="UQ79" s="36"/>
      <c r="UR79" s="36"/>
      <c r="US79" s="89"/>
      <c r="UT79" s="35"/>
      <c r="UU79" s="36"/>
      <c r="UV79" s="36"/>
      <c r="UW79" s="36"/>
      <c r="UX79" s="36"/>
      <c r="UY79" s="36"/>
      <c r="UZ79" s="36"/>
      <c r="VA79" s="36"/>
      <c r="VB79" s="36"/>
      <c r="VC79" s="36"/>
      <c r="VD79" s="36"/>
      <c r="VE79" s="36"/>
      <c r="VF79" s="36"/>
      <c r="VG79" s="36"/>
      <c r="VH79" s="36"/>
      <c r="VI79" s="36"/>
      <c r="VJ79" s="36"/>
      <c r="VK79" s="89"/>
      <c r="VL79" s="35"/>
      <c r="VM79" s="36"/>
      <c r="VN79" s="36"/>
      <c r="VO79" s="36"/>
      <c r="VP79" s="36"/>
      <c r="VQ79" s="36"/>
      <c r="VR79" s="36"/>
      <c r="VS79" s="36"/>
      <c r="VT79" s="36"/>
      <c r="VU79" s="36"/>
      <c r="VV79" s="36"/>
      <c r="VW79" s="36"/>
      <c r="VX79" s="36"/>
      <c r="VY79" s="36"/>
      <c r="VZ79" s="36"/>
      <c r="WA79" s="36"/>
      <c r="WB79" s="36"/>
      <c r="WC79" s="89"/>
      <c r="WD79" s="35"/>
      <c r="WE79" s="36"/>
      <c r="WF79" s="36"/>
      <c r="WG79" s="36"/>
      <c r="WH79" s="36"/>
      <c r="WI79" s="36"/>
      <c r="WJ79" s="36"/>
      <c r="WK79" s="36"/>
      <c r="WL79" s="36"/>
      <c r="WM79" s="36"/>
      <c r="WN79" s="36"/>
      <c r="WO79" s="36"/>
      <c r="WP79" s="36"/>
      <c r="WQ79" s="36"/>
      <c r="WR79" s="36"/>
      <c r="WS79" s="36"/>
      <c r="WT79" s="36"/>
      <c r="WU79" s="89"/>
      <c r="WV79" s="35"/>
      <c r="WW79" s="36"/>
      <c r="WX79" s="36"/>
      <c r="WY79" s="36"/>
      <c r="WZ79" s="36"/>
      <c r="XA79" s="36"/>
      <c r="XB79" s="36"/>
      <c r="XC79" s="36"/>
      <c r="XD79" s="36"/>
      <c r="XE79" s="36"/>
      <c r="XF79" s="36"/>
      <c r="XG79" s="36"/>
      <c r="XH79" s="36"/>
      <c r="XI79" s="36"/>
      <c r="XJ79" s="36"/>
      <c r="XK79" s="36"/>
      <c r="XL79" s="36"/>
      <c r="XM79" s="89"/>
      <c r="XN79" s="35"/>
      <c r="XO79" s="36"/>
      <c r="XP79" s="36"/>
      <c r="XQ79" s="36"/>
      <c r="XR79" s="36"/>
      <c r="XS79" s="36"/>
      <c r="XT79" s="36"/>
      <c r="XU79" s="36"/>
      <c r="XV79" s="36"/>
      <c r="XW79" s="36"/>
      <c r="XX79" s="36"/>
      <c r="XY79" s="36"/>
      <c r="XZ79" s="36"/>
      <c r="YA79" s="36"/>
      <c r="YB79" s="36"/>
      <c r="YC79" s="36"/>
      <c r="YD79" s="36"/>
      <c r="YE79" s="89"/>
      <c r="YF79" s="35"/>
      <c r="YG79" s="36"/>
      <c r="YH79" s="36"/>
      <c r="YI79" s="36"/>
      <c r="YJ79" s="36"/>
      <c r="YK79" s="36"/>
      <c r="YL79" s="36"/>
      <c r="YM79" s="36"/>
      <c r="YN79" s="36"/>
      <c r="YO79" s="36"/>
      <c r="YP79" s="36"/>
      <c r="YQ79" s="36"/>
      <c r="YR79" s="36"/>
      <c r="YS79" s="36"/>
      <c r="YT79" s="36"/>
      <c r="YU79" s="36"/>
      <c r="YV79" s="36"/>
      <c r="YW79" s="89"/>
      <c r="YX79" s="35"/>
      <c r="YY79" s="36"/>
      <c r="YZ79" s="36"/>
      <c r="ZA79" s="36"/>
      <c r="ZB79" s="36"/>
      <c r="ZC79" s="36"/>
      <c r="ZD79" s="36"/>
      <c r="ZE79" s="36"/>
      <c r="ZF79" s="36"/>
      <c r="ZG79" s="36"/>
      <c r="ZH79" s="36"/>
      <c r="ZI79" s="36"/>
      <c r="ZJ79" s="36"/>
      <c r="ZK79" s="36"/>
      <c r="ZL79" s="36"/>
      <c r="ZM79" s="36"/>
      <c r="ZN79" s="36"/>
      <c r="ZO79" s="89"/>
      <c r="ZP79" s="35"/>
      <c r="ZQ79" s="36"/>
      <c r="ZR79" s="36"/>
      <c r="ZS79" s="36"/>
      <c r="ZT79" s="36"/>
      <c r="ZU79" s="36"/>
      <c r="ZV79" s="36"/>
      <c r="ZW79" s="36"/>
      <c r="ZX79" s="36"/>
      <c r="ZY79" s="36"/>
      <c r="ZZ79" s="36"/>
      <c r="AAA79" s="36"/>
      <c r="AAB79" s="36"/>
      <c r="AAC79" s="36"/>
      <c r="AAD79" s="36"/>
      <c r="AAE79" s="36"/>
      <c r="AAF79" s="36"/>
      <c r="AAG79" s="89"/>
      <c r="AAH79" s="152"/>
      <c r="AAI79" s="36"/>
      <c r="AAJ79" s="36"/>
      <c r="AAK79" s="36"/>
      <c r="AAL79" s="36"/>
      <c r="AAM79" s="36"/>
      <c r="AAN79" s="36"/>
      <c r="AAO79" s="36"/>
      <c r="AAP79" s="36"/>
      <c r="AAQ79" s="36"/>
      <c r="AAR79" s="36"/>
      <c r="AAS79" s="36"/>
      <c r="AAT79" s="36"/>
      <c r="AAU79" s="36"/>
      <c r="AAV79" s="36"/>
      <c r="AAW79" s="36"/>
      <c r="AAX79" s="36"/>
      <c r="AAY79" s="89"/>
      <c r="AAZ79" s="35"/>
      <c r="ABA79" s="36"/>
      <c r="ABB79" s="36"/>
      <c r="ABC79" s="36"/>
      <c r="ABD79" s="36"/>
      <c r="ABE79" s="36"/>
      <c r="ABF79" s="36"/>
      <c r="ABG79" s="36"/>
      <c r="ABH79" s="36"/>
      <c r="ABI79" s="36"/>
      <c r="ABJ79" s="36"/>
      <c r="ABK79" s="36"/>
      <c r="ABL79" s="36"/>
      <c r="ABM79" s="36"/>
      <c r="ABN79" s="36"/>
      <c r="ABO79" s="36"/>
      <c r="ABP79" s="36"/>
      <c r="ABQ79" s="89"/>
      <c r="ABR79" s="152"/>
      <c r="ABS79" s="36"/>
      <c r="ABT79" s="36"/>
      <c r="ABU79" s="36"/>
      <c r="ABV79" s="36"/>
      <c r="ABW79" s="36"/>
      <c r="ABX79" s="36"/>
      <c r="ABY79" s="36"/>
      <c r="ABZ79" s="36"/>
      <c r="ACA79" s="36"/>
      <c r="ACB79" s="36"/>
      <c r="ACC79" s="36"/>
      <c r="ACD79" s="36"/>
      <c r="ACE79" s="36"/>
      <c r="ACF79" s="36"/>
      <c r="ACG79" s="36"/>
      <c r="ACH79" s="36"/>
      <c r="ACI79" s="89"/>
      <c r="ACJ79" s="152"/>
      <c r="ACK79" s="36"/>
      <c r="ACL79" s="36"/>
      <c r="ACM79" s="36"/>
      <c r="ACN79" s="36"/>
      <c r="ACO79" s="36"/>
      <c r="ACP79" s="36"/>
      <c r="ACQ79" s="36"/>
      <c r="ACR79" s="36"/>
      <c r="ACS79" s="36"/>
      <c r="ACT79" s="36"/>
      <c r="ACU79" s="36"/>
      <c r="ACV79" s="36"/>
      <c r="ACW79" s="36"/>
      <c r="ACX79" s="36"/>
      <c r="ACY79" s="36"/>
      <c r="ACZ79" s="36"/>
      <c r="ADA79" s="89"/>
      <c r="ADB79" s="152"/>
      <c r="ADC79" s="36"/>
      <c r="ADD79" s="36"/>
      <c r="ADE79" s="36"/>
      <c r="ADF79" s="36"/>
      <c r="ADG79" s="36"/>
      <c r="ADH79" s="36"/>
      <c r="ADI79" s="36"/>
      <c r="ADJ79" s="36"/>
      <c r="ADK79" s="36"/>
      <c r="ADL79" s="36"/>
      <c r="ADM79" s="36"/>
      <c r="ADN79" s="36"/>
      <c r="ADO79" s="36"/>
      <c r="ADP79" s="36"/>
      <c r="ADQ79" s="36"/>
      <c r="ADR79" s="36"/>
      <c r="ADS79" s="89"/>
      <c r="ADT79" s="152"/>
      <c r="ADU79" s="36"/>
      <c r="ADV79" s="36"/>
      <c r="ADW79" s="36"/>
      <c r="ADX79" s="36"/>
      <c r="ADY79" s="36"/>
      <c r="ADZ79" s="36"/>
      <c r="AEA79" s="36"/>
      <c r="AEB79" s="36"/>
      <c r="AEC79" s="36"/>
      <c r="AED79" s="36"/>
      <c r="AEE79" s="36"/>
      <c r="AEF79" s="36"/>
      <c r="AEG79" s="36"/>
      <c r="AEH79" s="36"/>
      <c r="AEI79" s="36"/>
      <c r="AEJ79" s="36"/>
      <c r="AEK79" s="89"/>
      <c r="AEL79" s="152"/>
      <c r="AEM79" s="36"/>
      <c r="AEN79" s="36"/>
      <c r="AEO79" s="36"/>
      <c r="AEP79" s="36"/>
      <c r="AEQ79" s="36"/>
      <c r="AER79" s="36"/>
      <c r="AES79" s="36"/>
      <c r="AET79" s="36"/>
      <c r="AEU79" s="36"/>
      <c r="AEV79" s="36"/>
      <c r="AEW79" s="36"/>
      <c r="AEX79" s="36"/>
      <c r="AEY79" s="36"/>
      <c r="AEZ79" s="36"/>
      <c r="AFA79" s="36"/>
      <c r="AFB79" s="36"/>
      <c r="AFC79" s="89"/>
      <c r="AFD79" s="152"/>
      <c r="AFE79" s="36"/>
      <c r="AFF79" s="36"/>
      <c r="AFG79" s="36"/>
      <c r="AFH79" s="36"/>
      <c r="AFI79" s="36"/>
      <c r="AFJ79" s="36"/>
      <c r="AFK79" s="36"/>
      <c r="AFL79" s="36"/>
      <c r="AFM79" s="36"/>
      <c r="AFN79" s="36"/>
      <c r="AFO79" s="36"/>
      <c r="AFP79" s="36"/>
      <c r="AFQ79" s="36"/>
      <c r="AFR79" s="36"/>
      <c r="AFS79" s="36"/>
      <c r="AFT79" s="36"/>
      <c r="AFU79" s="89"/>
      <c r="AFV79" s="152"/>
      <c r="AFW79" s="36"/>
      <c r="AFX79" s="36"/>
      <c r="AFY79" s="36"/>
      <c r="AFZ79" s="36"/>
      <c r="AGA79" s="36"/>
      <c r="AGB79" s="36"/>
      <c r="AGC79" s="36"/>
      <c r="AGD79" s="36"/>
      <c r="AGE79" s="36"/>
      <c r="AGF79" s="36"/>
      <c r="AGG79" s="36"/>
      <c r="AGH79" s="36"/>
      <c r="AGI79" s="36"/>
      <c r="AGJ79" s="36"/>
      <c r="AGK79" s="36"/>
      <c r="AGL79" s="36"/>
      <c r="AGM79" s="89"/>
      <c r="AGN79" s="35"/>
      <c r="AGO79" s="36"/>
      <c r="AGP79" s="36"/>
      <c r="AGQ79" s="36"/>
      <c r="AGR79" s="36"/>
      <c r="AGS79" s="36"/>
      <c r="AGT79" s="36"/>
      <c r="AGU79" s="36"/>
      <c r="AGV79" s="36"/>
      <c r="AGW79" s="36"/>
      <c r="AGX79" s="36"/>
      <c r="AGY79" s="36"/>
      <c r="AGZ79" s="36"/>
      <c r="AHA79" s="36"/>
      <c r="AHB79" s="36"/>
      <c r="AHC79" s="36"/>
      <c r="AHD79" s="36"/>
      <c r="AHE79" s="89"/>
      <c r="AHF79" s="152"/>
      <c r="AHG79" s="36"/>
      <c r="AHH79" s="36"/>
      <c r="AHI79" s="36"/>
      <c r="AHJ79" s="36"/>
      <c r="AHK79" s="36"/>
      <c r="AHL79" s="36"/>
      <c r="AHM79" s="36"/>
      <c r="AHN79" s="36"/>
      <c r="AHO79" s="36"/>
      <c r="AHP79" s="36"/>
      <c r="AHQ79" s="36"/>
      <c r="AHR79" s="36"/>
      <c r="AHS79" s="36"/>
      <c r="AHT79" s="36"/>
      <c r="AHU79" s="36"/>
      <c r="AHV79" s="36"/>
      <c r="AHW79" s="89"/>
      <c r="AHX79" s="35"/>
      <c r="AHY79" s="36"/>
      <c r="AHZ79" s="36"/>
      <c r="AIA79" s="36"/>
      <c r="AIB79" s="36"/>
      <c r="AIC79" s="36"/>
      <c r="AID79" s="36"/>
      <c r="AIE79" s="36"/>
      <c r="AIF79" s="36"/>
      <c r="AIG79" s="36"/>
      <c r="AIH79" s="36"/>
      <c r="AII79" s="36"/>
      <c r="AIJ79" s="36"/>
      <c r="AIK79" s="36"/>
      <c r="AIL79" s="36"/>
      <c r="AIM79" s="36"/>
      <c r="AIN79" s="36"/>
      <c r="AIO79" s="89"/>
      <c r="AIP79" s="152"/>
      <c r="AIQ79" s="36"/>
      <c r="AIR79" s="36"/>
      <c r="AIS79" s="36"/>
      <c r="AIT79" s="36"/>
      <c r="AIU79" s="36"/>
      <c r="AIV79" s="36"/>
      <c r="AIW79" s="36"/>
      <c r="AIX79" s="36"/>
      <c r="AIY79" s="36"/>
      <c r="AIZ79" s="36"/>
      <c r="AJA79" s="36"/>
      <c r="AJB79" s="36"/>
      <c r="AJC79" s="36"/>
      <c r="AJD79" s="36"/>
      <c r="AJE79" s="36"/>
      <c r="AJF79" s="36"/>
      <c r="AJG79" s="89"/>
      <c r="AJH79" s="35"/>
      <c r="AJI79" s="36"/>
      <c r="AJJ79" s="36"/>
      <c r="AJK79" s="36"/>
      <c r="AJL79" s="36"/>
      <c r="AJM79" s="36"/>
      <c r="AJN79" s="36"/>
      <c r="AJO79" s="36"/>
      <c r="AJP79" s="36"/>
      <c r="AJQ79" s="36"/>
      <c r="AJR79" s="36"/>
      <c r="AJS79" s="36"/>
      <c r="AJT79" s="36"/>
      <c r="AJU79" s="36"/>
      <c r="AJV79" s="36"/>
      <c r="AJW79" s="36"/>
      <c r="AJX79" s="36"/>
      <c r="AJY79" s="89"/>
      <c r="AJZ79" s="35"/>
      <c r="AKA79" s="36"/>
      <c r="AKB79" s="36"/>
      <c r="AKC79" s="36"/>
      <c r="AKD79" s="36"/>
      <c r="AKE79" s="36"/>
      <c r="AKF79" s="36"/>
      <c r="AKG79" s="36"/>
      <c r="AKH79" s="36"/>
      <c r="AKI79" s="36"/>
      <c r="AKJ79" s="36"/>
      <c r="AKK79" s="36"/>
      <c r="AKL79" s="36"/>
      <c r="AKM79" s="36"/>
      <c r="AKN79" s="36"/>
      <c r="AKO79" s="36"/>
      <c r="AKP79" s="36"/>
      <c r="AKQ79" s="89"/>
      <c r="AKR79" s="35"/>
      <c r="AKS79" s="36"/>
      <c r="AKT79" s="36"/>
      <c r="AKU79" s="36"/>
      <c r="AKV79" s="36"/>
      <c r="AKW79" s="36"/>
      <c r="AKX79" s="36"/>
      <c r="AKY79" s="36"/>
      <c r="AKZ79" s="36"/>
      <c r="ALA79" s="36"/>
      <c r="ALB79" s="36"/>
      <c r="ALC79" s="36"/>
      <c r="ALD79" s="36"/>
      <c r="ALE79" s="36"/>
      <c r="ALF79" s="36"/>
      <c r="ALG79" s="36"/>
      <c r="ALH79" s="36"/>
      <c r="ALI79" s="89"/>
      <c r="ALJ79" s="152"/>
      <c r="ALK79" s="36"/>
      <c r="ALL79" s="36"/>
      <c r="ALM79" s="36"/>
      <c r="ALN79" s="36"/>
      <c r="ALO79" s="36"/>
      <c r="ALP79" s="36"/>
      <c r="ALQ79" s="36"/>
      <c r="ALR79" s="36"/>
      <c r="ALS79" s="36"/>
      <c r="ALT79" s="36"/>
      <c r="ALU79" s="36"/>
      <c r="ALV79" s="36"/>
      <c r="ALW79" s="36"/>
      <c r="ALX79" s="36"/>
      <c r="ALY79" s="36"/>
      <c r="ALZ79" s="36"/>
      <c r="AMA79" s="89"/>
      <c r="AMB79" s="152"/>
      <c r="AMC79" s="36"/>
      <c r="AMD79" s="36"/>
      <c r="AME79" s="36"/>
      <c r="AMF79" s="36"/>
      <c r="AMG79" s="36"/>
      <c r="AMH79" s="36"/>
      <c r="AMI79" s="36"/>
      <c r="AMJ79" s="36"/>
      <c r="AMK79" s="36"/>
      <c r="AML79" s="36"/>
      <c r="AMM79" s="36"/>
      <c r="AMN79" s="36"/>
      <c r="AMO79" s="36"/>
      <c r="AMP79" s="36"/>
      <c r="AMQ79" s="36"/>
      <c r="AMR79" s="36"/>
      <c r="AMS79" s="89"/>
      <c r="AMT79" s="152"/>
      <c r="AMU79" s="36"/>
      <c r="AMV79" s="36"/>
      <c r="AMW79" s="36"/>
      <c r="AMX79" s="36"/>
      <c r="AMY79" s="36"/>
      <c r="AMZ79" s="36"/>
      <c r="ANA79" s="36"/>
      <c r="ANB79" s="36"/>
      <c r="ANC79" s="36"/>
      <c r="AND79" s="36"/>
      <c r="ANE79" s="36"/>
      <c r="ANF79" s="36"/>
      <c r="ANG79" s="36"/>
      <c r="ANH79" s="36"/>
      <c r="ANI79" s="36"/>
      <c r="ANJ79" s="36"/>
      <c r="ANK79" s="89"/>
    </row>
    <row r="80" spans="1:1051" x14ac:dyDescent="0.25">
      <c r="A80" s="8" t="s">
        <v>174</v>
      </c>
      <c r="B80" s="11">
        <v>66</v>
      </c>
      <c r="C80" s="13" t="s">
        <v>176</v>
      </c>
      <c r="F80" s="39"/>
      <c r="G80" s="88"/>
      <c r="H80" s="38"/>
      <c r="I80" s="38">
        <v>15594920</v>
      </c>
      <c r="J80" s="38">
        <v>6383400</v>
      </c>
      <c r="K80" s="38">
        <v>9211520</v>
      </c>
      <c r="L80" s="38">
        <v>6383400</v>
      </c>
      <c r="M80" s="38"/>
      <c r="N80" s="39"/>
      <c r="O80" s="38">
        <v>15585438</v>
      </c>
      <c r="P80" s="38">
        <v>6383400</v>
      </c>
      <c r="Q80" s="38"/>
      <c r="R80" s="38">
        <v>9202038</v>
      </c>
      <c r="S80" s="38">
        <v>59.042540000000002</v>
      </c>
      <c r="T80" s="38"/>
      <c r="U80" s="38"/>
      <c r="V80" s="88">
        <v>6383400</v>
      </c>
      <c r="W80" s="30"/>
      <c r="X80" s="39">
        <v>6383400</v>
      </c>
      <c r="Y80" s="88">
        <v>6383400</v>
      </c>
      <c r="Z80" s="38"/>
      <c r="AA80" s="38">
        <v>82498111</v>
      </c>
      <c r="AB80" s="38">
        <v>47000000</v>
      </c>
      <c r="AC80" s="38">
        <v>35498111</v>
      </c>
      <c r="AD80" s="38">
        <v>47000000</v>
      </c>
      <c r="AE80" s="38"/>
      <c r="AF80" s="39"/>
      <c r="AG80" s="38">
        <v>81948058</v>
      </c>
      <c r="AH80" s="38">
        <v>47000000</v>
      </c>
      <c r="AI80" s="38"/>
      <c r="AJ80" s="38">
        <v>34948058</v>
      </c>
      <c r="AK80" s="38">
        <v>42.646599999999999</v>
      </c>
      <c r="AL80" s="38"/>
      <c r="AM80" s="38"/>
      <c r="AN80" s="88">
        <v>47000000</v>
      </c>
      <c r="AO80" s="30"/>
      <c r="AP80" s="39">
        <v>47000000</v>
      </c>
      <c r="AQ80" s="88">
        <v>47000000</v>
      </c>
      <c r="AR80" s="38"/>
      <c r="AS80" s="38">
        <v>103542733</v>
      </c>
      <c r="AT80" s="38">
        <v>55000000</v>
      </c>
      <c r="AU80" s="38">
        <v>48542733</v>
      </c>
      <c r="AV80" s="38">
        <v>55000000</v>
      </c>
      <c r="AW80" s="38"/>
      <c r="AX80" s="39"/>
      <c r="AY80" s="38">
        <v>103542733</v>
      </c>
      <c r="AZ80" s="38">
        <v>55000000</v>
      </c>
      <c r="BA80" s="38"/>
      <c r="BB80" s="38">
        <v>48542733</v>
      </c>
      <c r="BC80" s="38">
        <v>46.881830000000001</v>
      </c>
      <c r="BD80" s="38"/>
      <c r="BE80" s="38"/>
      <c r="BF80" s="88">
        <v>55000000</v>
      </c>
      <c r="BG80" s="30"/>
      <c r="BH80" s="39">
        <v>55000000</v>
      </c>
      <c r="BI80" s="88">
        <v>55000000</v>
      </c>
      <c r="BJ80" s="38"/>
      <c r="BK80" s="38">
        <v>27311300</v>
      </c>
      <c r="BL80" s="38">
        <v>17629300</v>
      </c>
      <c r="BM80" s="38">
        <v>9682000</v>
      </c>
      <c r="BN80" s="38">
        <v>17629300</v>
      </c>
      <c r="BO80" s="38"/>
      <c r="BP80" s="39"/>
      <c r="BQ80" s="38">
        <v>27311300</v>
      </c>
      <c r="BR80" s="38">
        <v>17629300</v>
      </c>
      <c r="BS80" s="38"/>
      <c r="BT80" s="38">
        <v>9682000</v>
      </c>
      <c r="BU80" s="38">
        <v>35.450530000000001</v>
      </c>
      <c r="BV80" s="38"/>
      <c r="BW80" s="38"/>
      <c r="BX80" s="88">
        <v>17629300</v>
      </c>
      <c r="BY80" s="30"/>
      <c r="BZ80" s="39">
        <v>17629300</v>
      </c>
      <c r="CA80" s="88">
        <v>17629300</v>
      </c>
      <c r="CB80" s="38"/>
      <c r="CC80" s="38">
        <v>1786602</v>
      </c>
      <c r="CD80" s="38">
        <v>293900</v>
      </c>
      <c r="CE80" s="38">
        <v>1492702</v>
      </c>
      <c r="CF80" s="38">
        <v>293900</v>
      </c>
      <c r="CG80" s="38"/>
      <c r="CH80" s="39"/>
      <c r="CI80" s="38">
        <v>1786602</v>
      </c>
      <c r="CJ80" s="38">
        <v>293900</v>
      </c>
      <c r="CK80" s="38"/>
      <c r="CL80" s="38">
        <v>1492702</v>
      </c>
      <c r="CM80" s="38">
        <v>83.549779999999998</v>
      </c>
      <c r="CN80" s="38"/>
      <c r="CO80" s="38"/>
      <c r="CP80" s="88">
        <v>293900</v>
      </c>
      <c r="CQ80" s="30"/>
      <c r="CR80" s="39">
        <v>293900</v>
      </c>
      <c r="CS80" s="88">
        <v>293900</v>
      </c>
      <c r="CT80" s="38"/>
      <c r="CU80" s="38">
        <v>21130000</v>
      </c>
      <c r="CV80" s="38">
        <v>11600000</v>
      </c>
      <c r="CW80" s="38">
        <v>9530000</v>
      </c>
      <c r="CX80" s="38">
        <v>11600000</v>
      </c>
      <c r="CY80" s="38"/>
      <c r="CZ80" s="39"/>
      <c r="DA80" s="38">
        <v>21130000</v>
      </c>
      <c r="DB80" s="38">
        <v>11600000</v>
      </c>
      <c r="DC80" s="38"/>
      <c r="DD80" s="38">
        <v>9530000</v>
      </c>
      <c r="DE80" s="38">
        <v>45.101750000000003</v>
      </c>
      <c r="DF80" s="38"/>
      <c r="DG80" s="38"/>
      <c r="DH80" s="88">
        <v>11600000</v>
      </c>
      <c r="DI80" s="30"/>
      <c r="DJ80" s="39">
        <v>11600000</v>
      </c>
      <c r="DK80" s="88">
        <v>11600000</v>
      </c>
      <c r="DL80" s="38"/>
      <c r="DM80" s="38">
        <v>305679</v>
      </c>
      <c r="DN80" s="38">
        <v>224000</v>
      </c>
      <c r="DO80" s="38">
        <v>81679</v>
      </c>
      <c r="DP80" s="38">
        <v>224000</v>
      </c>
      <c r="DQ80" s="38"/>
      <c r="DR80" s="39"/>
      <c r="DS80" s="38">
        <v>305679</v>
      </c>
      <c r="DT80" s="38">
        <v>224000</v>
      </c>
      <c r="DU80" s="38"/>
      <c r="DV80" s="38">
        <v>81679</v>
      </c>
      <c r="DW80" s="38">
        <v>26.720510000000001</v>
      </c>
      <c r="DX80" s="38"/>
      <c r="DY80" s="38"/>
      <c r="DZ80" s="88">
        <v>224000</v>
      </c>
      <c r="EA80" s="30"/>
      <c r="EB80" s="39">
        <v>224000</v>
      </c>
      <c r="EC80" s="88">
        <v>224000</v>
      </c>
      <c r="ED80" s="38"/>
      <c r="EE80" s="38">
        <v>5550904</v>
      </c>
      <c r="EF80" s="38">
        <v>3362600</v>
      </c>
      <c r="EG80" s="38">
        <v>2188304</v>
      </c>
      <c r="EH80" s="38">
        <v>3362600</v>
      </c>
      <c r="EI80" s="38"/>
      <c r="EJ80" s="39"/>
      <c r="EK80" s="38">
        <v>5550904</v>
      </c>
      <c r="EL80" s="38">
        <v>3362600</v>
      </c>
      <c r="EM80" s="38"/>
      <c r="EN80" s="38">
        <v>2188304</v>
      </c>
      <c r="EO80" s="38">
        <v>39.42248</v>
      </c>
      <c r="EP80" s="38"/>
      <c r="EQ80" s="38"/>
      <c r="ER80" s="88">
        <v>3362600</v>
      </c>
      <c r="ES80" s="30"/>
      <c r="ET80" s="39">
        <v>3362600</v>
      </c>
      <c r="EU80" s="88">
        <v>3362600</v>
      </c>
      <c r="EV80" s="38"/>
      <c r="EW80" s="38">
        <v>9851977</v>
      </c>
      <c r="EX80" s="38">
        <v>5707900</v>
      </c>
      <c r="EY80" s="38">
        <v>4144077</v>
      </c>
      <c r="EZ80" s="38">
        <v>5707900</v>
      </c>
      <c r="FA80" s="38"/>
      <c r="FB80" s="39"/>
      <c r="FC80" s="38">
        <v>9851977</v>
      </c>
      <c r="FD80" s="38">
        <v>5707900</v>
      </c>
      <c r="FE80" s="38"/>
      <c r="FF80" s="38">
        <v>4144077</v>
      </c>
      <c r="FG80" s="38">
        <v>42.063409999999998</v>
      </c>
      <c r="FH80" s="38"/>
      <c r="FI80" s="38"/>
      <c r="FJ80" s="88">
        <v>5707900</v>
      </c>
      <c r="FK80" s="30"/>
      <c r="FL80" s="39">
        <v>5707900</v>
      </c>
      <c r="FM80" s="88">
        <v>5707900</v>
      </c>
      <c r="FN80" s="38"/>
      <c r="FO80" s="38"/>
      <c r="FP80" s="38"/>
      <c r="FQ80" s="38"/>
      <c r="FR80" s="38"/>
      <c r="FS80" s="38"/>
      <c r="FT80" s="39"/>
      <c r="FU80" s="38"/>
      <c r="FV80" s="38"/>
      <c r="FW80" s="38"/>
      <c r="FX80" s="38"/>
      <c r="FY80" s="38"/>
      <c r="FZ80" s="38"/>
      <c r="GA80" s="38"/>
      <c r="GB80" s="88"/>
      <c r="GC80" s="30"/>
      <c r="GD80" s="39"/>
      <c r="GE80" s="88"/>
      <c r="GF80" s="38"/>
      <c r="GG80" s="38"/>
      <c r="GH80" s="38"/>
      <c r="GI80" s="38"/>
      <c r="GJ80" s="38"/>
      <c r="GK80" s="38"/>
      <c r="GL80" s="39"/>
      <c r="GM80" s="38"/>
      <c r="GN80" s="38"/>
      <c r="GO80" s="38"/>
      <c r="GP80" s="38"/>
      <c r="GQ80" s="38"/>
      <c r="GR80" s="38"/>
      <c r="GS80" s="38"/>
      <c r="GT80" s="88"/>
      <c r="GU80" s="30"/>
      <c r="GV80" s="39"/>
      <c r="GW80" s="88"/>
      <c r="GX80" s="38"/>
      <c r="GY80" s="38">
        <v>18368050</v>
      </c>
      <c r="GZ80" s="38">
        <v>5484000</v>
      </c>
      <c r="HA80" s="38">
        <v>12884050</v>
      </c>
      <c r="HB80" s="38">
        <v>5484000</v>
      </c>
      <c r="HC80" s="38"/>
      <c r="HD80" s="39"/>
      <c r="HE80" s="38">
        <v>18368050</v>
      </c>
      <c r="HF80" s="38">
        <v>5484000</v>
      </c>
      <c r="HG80" s="38"/>
      <c r="HH80" s="38">
        <v>12884050</v>
      </c>
      <c r="HI80" s="38">
        <v>70.143810000000002</v>
      </c>
      <c r="HJ80" s="38"/>
      <c r="HK80" s="38"/>
      <c r="HL80" s="88">
        <v>5484000</v>
      </c>
      <c r="HM80" s="30"/>
      <c r="HN80" s="39">
        <v>5484000</v>
      </c>
      <c r="HO80" s="88">
        <v>5484000</v>
      </c>
      <c r="HP80" s="38"/>
      <c r="HQ80" s="38"/>
      <c r="HR80" s="38"/>
      <c r="HS80" s="38"/>
      <c r="HT80" s="38"/>
      <c r="HU80" s="38"/>
      <c r="HV80" s="39"/>
      <c r="HW80" s="38"/>
      <c r="HX80" s="38"/>
      <c r="HY80" s="38"/>
      <c r="HZ80" s="38"/>
      <c r="IA80" s="38"/>
      <c r="IB80" s="38"/>
      <c r="IC80" s="38"/>
      <c r="ID80" s="88"/>
      <c r="IE80" s="30"/>
      <c r="IF80" s="39"/>
      <c r="IG80" s="88"/>
      <c r="IH80" s="38"/>
      <c r="II80" s="38">
        <v>5334950</v>
      </c>
      <c r="IJ80" s="38">
        <v>1673600</v>
      </c>
      <c r="IK80" s="38">
        <v>3661350</v>
      </c>
      <c r="IL80" s="38">
        <v>1673600</v>
      </c>
      <c r="IM80" s="38"/>
      <c r="IN80" s="39"/>
      <c r="IO80" s="38">
        <v>5334950</v>
      </c>
      <c r="IP80" s="38">
        <v>1673600</v>
      </c>
      <c r="IQ80" s="38"/>
      <c r="IR80" s="38">
        <v>3661350</v>
      </c>
      <c r="IS80" s="38">
        <v>68.629509999999996</v>
      </c>
      <c r="IT80" s="38"/>
      <c r="IU80" s="38"/>
      <c r="IV80" s="88">
        <v>1673600</v>
      </c>
      <c r="IW80" s="30"/>
      <c r="IX80" s="39">
        <v>1673600</v>
      </c>
      <c r="IY80" s="88">
        <v>1673600</v>
      </c>
      <c r="IZ80" s="38"/>
      <c r="JA80" s="38">
        <v>22242526</v>
      </c>
      <c r="JB80" s="38">
        <v>7228200</v>
      </c>
      <c r="JC80" s="38">
        <v>15014326</v>
      </c>
      <c r="JD80" s="38">
        <v>7228200</v>
      </c>
      <c r="JE80" s="38"/>
      <c r="JF80" s="39"/>
      <c r="JG80" s="38">
        <v>22242526</v>
      </c>
      <c r="JH80" s="38">
        <v>7228200</v>
      </c>
      <c r="JI80" s="38"/>
      <c r="JJ80" s="38">
        <v>15014326</v>
      </c>
      <c r="JK80" s="38">
        <v>67.502790000000005</v>
      </c>
      <c r="JL80" s="38"/>
      <c r="JM80" s="38"/>
      <c r="JN80" s="88">
        <v>7228200</v>
      </c>
      <c r="JO80" s="30"/>
      <c r="JP80" s="39">
        <v>7228200</v>
      </c>
      <c r="JQ80" s="88">
        <v>7228200</v>
      </c>
      <c r="JR80" s="38"/>
      <c r="JS80" s="38">
        <v>118264557.8</v>
      </c>
      <c r="JT80" s="38">
        <v>70605400</v>
      </c>
      <c r="JU80" s="38">
        <v>47659157.799999997</v>
      </c>
      <c r="JV80" s="38">
        <v>70605400</v>
      </c>
      <c r="JW80" s="38"/>
      <c r="JX80" s="39"/>
      <c r="JY80" s="38">
        <v>117375720</v>
      </c>
      <c r="JZ80" s="38">
        <v>70605400</v>
      </c>
      <c r="KA80" s="38"/>
      <c r="KB80" s="38">
        <v>46770320</v>
      </c>
      <c r="KC80" s="38">
        <v>39.846670000000003</v>
      </c>
      <c r="KD80" s="38"/>
      <c r="KE80" s="38"/>
      <c r="KF80" s="88">
        <v>70605400</v>
      </c>
      <c r="KG80" s="30"/>
      <c r="KH80" s="39">
        <v>70605400</v>
      </c>
      <c r="KI80" s="88">
        <v>70605400</v>
      </c>
      <c r="KJ80" s="38"/>
      <c r="KK80" s="38"/>
      <c r="KL80" s="38"/>
      <c r="KM80" s="38"/>
      <c r="KN80" s="38"/>
      <c r="KO80" s="38"/>
      <c r="KP80" s="39"/>
      <c r="KQ80" s="38"/>
      <c r="KR80" s="38"/>
      <c r="KS80" s="38"/>
      <c r="KT80" s="38"/>
      <c r="KU80" s="38"/>
      <c r="KV80" s="38"/>
      <c r="KW80" s="38"/>
      <c r="KX80" s="88"/>
      <c r="KY80" s="30"/>
      <c r="KZ80" s="39"/>
      <c r="LA80" s="88"/>
      <c r="LB80" s="38"/>
      <c r="LC80" s="38"/>
      <c r="LD80" s="38"/>
      <c r="LE80" s="38"/>
      <c r="LF80" s="38"/>
      <c r="LG80" s="38"/>
      <c r="LH80" s="39"/>
      <c r="LI80" s="38"/>
      <c r="LJ80" s="38"/>
      <c r="LK80" s="38"/>
      <c r="LL80" s="38"/>
      <c r="LM80" s="38"/>
      <c r="LN80" s="38"/>
      <c r="LO80" s="38"/>
      <c r="LP80" s="88"/>
      <c r="LQ80" s="30"/>
      <c r="LR80" s="39"/>
      <c r="LS80" s="88"/>
      <c r="LT80" s="38"/>
      <c r="LU80" s="38"/>
      <c r="LV80" s="38"/>
      <c r="LW80" s="38"/>
      <c r="LX80" s="38"/>
      <c r="LY80" s="38"/>
      <c r="LZ80" s="39"/>
      <c r="MA80" s="38"/>
      <c r="MB80" s="38"/>
      <c r="MC80" s="38"/>
      <c r="MD80" s="38"/>
      <c r="ME80" s="38"/>
      <c r="MF80" s="38"/>
      <c r="MG80" s="38"/>
      <c r="MH80" s="88"/>
      <c r="MI80" s="30"/>
      <c r="MJ80" s="39"/>
      <c r="MK80" s="88"/>
      <c r="ML80" s="38"/>
      <c r="MM80" s="38">
        <v>34684774</v>
      </c>
      <c r="MN80" s="38">
        <v>21069700</v>
      </c>
      <c r="MO80" s="38">
        <v>13615074</v>
      </c>
      <c r="MP80" s="38">
        <v>21069700</v>
      </c>
      <c r="MQ80" s="38"/>
      <c r="MR80" s="39"/>
      <c r="MS80" s="38">
        <v>34684774</v>
      </c>
      <c r="MT80" s="38">
        <v>21069700</v>
      </c>
      <c r="MU80" s="38"/>
      <c r="MV80" s="38">
        <v>13615074</v>
      </c>
      <c r="MW80" s="38">
        <v>39.253749999999997</v>
      </c>
      <c r="MX80" s="38"/>
      <c r="MY80" s="38"/>
      <c r="MZ80" s="88">
        <v>21069700</v>
      </c>
      <c r="NA80" s="30"/>
      <c r="NB80" s="39">
        <v>21069700</v>
      </c>
      <c r="NC80" s="88">
        <v>21069700</v>
      </c>
      <c r="ND80" s="38"/>
      <c r="NE80" s="38"/>
      <c r="NF80" s="38"/>
      <c r="NG80" s="38"/>
      <c r="NH80" s="38"/>
      <c r="NI80" s="38"/>
      <c r="NJ80" s="39"/>
      <c r="NK80" s="38"/>
      <c r="NL80" s="38"/>
      <c r="NM80" s="38"/>
      <c r="NN80" s="38"/>
      <c r="NO80" s="38"/>
      <c r="NP80" s="38"/>
      <c r="NQ80" s="38"/>
      <c r="NR80" s="88"/>
      <c r="NS80" s="30"/>
      <c r="NT80" s="39"/>
      <c r="NU80" s="88"/>
      <c r="NV80" s="38"/>
      <c r="NW80" s="38"/>
      <c r="NX80" s="38"/>
      <c r="NY80" s="38"/>
      <c r="NZ80" s="38"/>
      <c r="OA80" s="38"/>
      <c r="OB80" s="39"/>
      <c r="OC80" s="38"/>
      <c r="OD80" s="38"/>
      <c r="OE80" s="38"/>
      <c r="OF80" s="38"/>
      <c r="OG80" s="38"/>
      <c r="OH80" s="38"/>
      <c r="OI80" s="38"/>
      <c r="OJ80" s="88"/>
      <c r="OK80" s="30"/>
      <c r="OL80" s="39"/>
      <c r="OM80" s="88"/>
      <c r="ON80" s="38"/>
      <c r="OO80" s="38">
        <v>1305084</v>
      </c>
      <c r="OP80" s="38">
        <v>1174300</v>
      </c>
      <c r="OQ80" s="38">
        <v>130784</v>
      </c>
      <c r="OR80" s="38">
        <v>1174300</v>
      </c>
      <c r="OS80" s="38"/>
      <c r="OT80" s="39"/>
      <c r="OU80" s="38">
        <v>1305084</v>
      </c>
      <c r="OV80" s="38">
        <v>1174300</v>
      </c>
      <c r="OW80" s="38"/>
      <c r="OX80" s="38">
        <v>130784</v>
      </c>
      <c r="OY80" s="38">
        <v>10.02112</v>
      </c>
      <c r="OZ80" s="38"/>
      <c r="PA80" s="38"/>
      <c r="PB80" s="88">
        <v>1174300</v>
      </c>
      <c r="PC80" s="30"/>
      <c r="PD80" s="39">
        <v>1174300</v>
      </c>
      <c r="PE80" s="88">
        <v>1174300</v>
      </c>
      <c r="PF80" s="38"/>
      <c r="PG80" s="38"/>
      <c r="PH80" s="38"/>
      <c r="PI80" s="38"/>
      <c r="PJ80" s="38"/>
      <c r="PK80" s="38"/>
      <c r="PL80" s="39"/>
      <c r="PM80" s="38"/>
      <c r="PN80" s="38"/>
      <c r="PO80" s="38"/>
      <c r="PP80" s="38"/>
      <c r="PQ80" s="38"/>
      <c r="PR80" s="38"/>
      <c r="PS80" s="38"/>
      <c r="PT80" s="88"/>
      <c r="PU80" s="30"/>
      <c r="PV80" s="39"/>
      <c r="PW80" s="88"/>
      <c r="PX80" s="38"/>
      <c r="PY80" s="38"/>
      <c r="PZ80" s="38"/>
      <c r="QA80" s="38"/>
      <c r="QB80" s="38"/>
      <c r="QC80" s="38"/>
      <c r="QD80" s="39"/>
      <c r="QE80" s="38"/>
      <c r="QF80" s="38"/>
      <c r="QG80" s="38"/>
      <c r="QH80" s="38"/>
      <c r="QI80" s="38"/>
      <c r="QJ80" s="38"/>
      <c r="QK80" s="38"/>
      <c r="QL80" s="88"/>
      <c r="QM80" s="30"/>
      <c r="QN80" s="39"/>
      <c r="QO80" s="88"/>
      <c r="QP80" s="38"/>
      <c r="QQ80" s="38">
        <v>390428449</v>
      </c>
      <c r="QR80" s="38">
        <v>353457100</v>
      </c>
      <c r="QS80" s="38">
        <v>36971349</v>
      </c>
      <c r="QT80" s="38">
        <v>353349875</v>
      </c>
      <c r="QU80" s="38">
        <v>2332701.64</v>
      </c>
      <c r="QV80" s="39"/>
      <c r="QW80" s="38">
        <v>390315620</v>
      </c>
      <c r="QX80" s="38">
        <v>353349875</v>
      </c>
      <c r="QY80" s="38"/>
      <c r="QZ80" s="38">
        <v>36965745</v>
      </c>
      <c r="RA80" s="38">
        <v>9.4707299999999996</v>
      </c>
      <c r="RB80" s="38">
        <v>2287776.6</v>
      </c>
      <c r="RC80" s="38">
        <v>44925.04</v>
      </c>
      <c r="RD80" s="88">
        <v>353349875</v>
      </c>
      <c r="RE80" s="30"/>
      <c r="RF80" s="39">
        <v>353457100</v>
      </c>
      <c r="RG80" s="88">
        <v>353457100</v>
      </c>
      <c r="RH80" s="38"/>
      <c r="RI80" s="38"/>
      <c r="RJ80" s="38"/>
      <c r="RK80" s="38"/>
      <c r="RL80" s="38"/>
      <c r="RM80" s="38">
        <v>32913379</v>
      </c>
      <c r="RN80" s="39"/>
      <c r="RO80" s="38"/>
      <c r="RP80" s="38"/>
      <c r="RQ80" s="38"/>
      <c r="RR80" s="38"/>
      <c r="RS80" s="38"/>
      <c r="RT80" s="38">
        <v>32913379</v>
      </c>
      <c r="RU80" s="38"/>
      <c r="RV80" s="88"/>
      <c r="RW80" s="30"/>
      <c r="RX80" s="39">
        <v>0</v>
      </c>
      <c r="RY80" s="88"/>
      <c r="RZ80" s="38"/>
      <c r="SA80" s="38"/>
      <c r="SB80" s="38"/>
      <c r="SC80" s="38"/>
      <c r="SD80" s="38"/>
      <c r="SE80" s="38"/>
      <c r="SF80" s="39"/>
      <c r="SG80" s="38"/>
      <c r="SH80" s="38"/>
      <c r="SI80" s="38"/>
      <c r="SJ80" s="38"/>
      <c r="SK80" s="38"/>
      <c r="SL80" s="38"/>
      <c r="SM80" s="38"/>
      <c r="SN80" s="88"/>
      <c r="SO80" s="30"/>
      <c r="SP80" s="39">
        <v>0</v>
      </c>
      <c r="SQ80" s="88"/>
      <c r="SR80" s="38"/>
      <c r="SS80" s="38">
        <v>5420000</v>
      </c>
      <c r="ST80" s="38">
        <v>4920000</v>
      </c>
      <c r="SU80" s="38">
        <v>500000</v>
      </c>
      <c r="SV80" s="38">
        <v>4920000</v>
      </c>
      <c r="SW80" s="38"/>
      <c r="SX80" s="39"/>
      <c r="SY80" s="38">
        <v>5420000</v>
      </c>
      <c r="SZ80" s="38">
        <v>4920000</v>
      </c>
      <c r="TA80" s="38"/>
      <c r="TB80" s="38">
        <v>500000</v>
      </c>
      <c r="TC80" s="38">
        <v>9.2250899999999998</v>
      </c>
      <c r="TD80" s="38"/>
      <c r="TE80" s="38"/>
      <c r="TF80" s="88">
        <v>4920000</v>
      </c>
      <c r="TG80" s="30"/>
      <c r="TH80" s="39">
        <v>4920000</v>
      </c>
      <c r="TI80" s="88">
        <v>4920000</v>
      </c>
      <c r="TJ80" s="38"/>
      <c r="TK80" s="38"/>
      <c r="TL80" s="38"/>
      <c r="TM80" s="38"/>
      <c r="TN80" s="38"/>
      <c r="TO80" s="38"/>
      <c r="TP80" s="39"/>
      <c r="TQ80" s="38"/>
      <c r="TR80" s="38"/>
      <c r="TS80" s="38"/>
      <c r="TT80" s="38"/>
      <c r="TU80" s="38"/>
      <c r="TV80" s="38"/>
      <c r="TW80" s="38"/>
      <c r="TX80" s="88"/>
      <c r="TY80" s="30"/>
      <c r="TZ80" s="39"/>
      <c r="UA80" s="88"/>
      <c r="UB80" s="38"/>
      <c r="UC80" s="38"/>
      <c r="UD80" s="38"/>
      <c r="UE80" s="38"/>
      <c r="UF80" s="38"/>
      <c r="UG80" s="38"/>
      <c r="UH80" s="39"/>
      <c r="UI80" s="38"/>
      <c r="UJ80" s="38"/>
      <c r="UK80" s="38"/>
      <c r="UL80" s="38"/>
      <c r="UM80" s="38"/>
      <c r="UN80" s="38"/>
      <c r="UO80" s="38"/>
      <c r="UP80" s="88"/>
      <c r="UQ80" s="30"/>
      <c r="UR80" s="39"/>
      <c r="US80" s="88"/>
      <c r="UT80" s="38"/>
      <c r="UU80" s="38"/>
      <c r="UV80" s="38"/>
      <c r="UW80" s="38"/>
      <c r="UX80" s="38"/>
      <c r="UY80" s="38"/>
      <c r="UZ80" s="39"/>
      <c r="VA80" s="38"/>
      <c r="VB80" s="38"/>
      <c r="VC80" s="38"/>
      <c r="VD80" s="38"/>
      <c r="VE80" s="38"/>
      <c r="VF80" s="38"/>
      <c r="VG80" s="38"/>
      <c r="VH80" s="88"/>
      <c r="VI80" s="30"/>
      <c r="VJ80" s="39"/>
      <c r="VK80" s="88"/>
      <c r="VL80" s="38"/>
      <c r="VM80" s="38"/>
      <c r="VN80" s="38"/>
      <c r="VO80" s="38"/>
      <c r="VP80" s="38"/>
      <c r="VQ80" s="38"/>
      <c r="VR80" s="39"/>
      <c r="VS80" s="38"/>
      <c r="VT80" s="38"/>
      <c r="VU80" s="38"/>
      <c r="VV80" s="38"/>
      <c r="VW80" s="38"/>
      <c r="VX80" s="38"/>
      <c r="VY80" s="38"/>
      <c r="VZ80" s="88"/>
      <c r="WA80" s="30"/>
      <c r="WB80" s="39"/>
      <c r="WC80" s="88"/>
      <c r="WD80" s="38"/>
      <c r="WE80" s="38"/>
      <c r="WF80" s="38"/>
      <c r="WG80" s="38"/>
      <c r="WH80" s="38"/>
      <c r="WI80" s="38"/>
      <c r="WJ80" s="39"/>
      <c r="WK80" s="38"/>
      <c r="WL80" s="38"/>
      <c r="WM80" s="38"/>
      <c r="WN80" s="38"/>
      <c r="WO80" s="38"/>
      <c r="WP80" s="38"/>
      <c r="WQ80" s="38"/>
      <c r="WR80" s="88"/>
      <c r="WS80" s="30"/>
      <c r="WT80" s="39"/>
      <c r="WU80" s="88"/>
      <c r="WV80" s="38"/>
      <c r="WW80" s="38"/>
      <c r="WX80" s="38"/>
      <c r="WY80" s="38"/>
      <c r="WZ80" s="38"/>
      <c r="XA80" s="38"/>
      <c r="XB80" s="39"/>
      <c r="XC80" s="38"/>
      <c r="XD80" s="38"/>
      <c r="XE80" s="38"/>
      <c r="XF80" s="38"/>
      <c r="XG80" s="38"/>
      <c r="XH80" s="38"/>
      <c r="XI80" s="38"/>
      <c r="XJ80" s="88"/>
      <c r="XK80" s="30"/>
      <c r="XL80" s="39"/>
      <c r="XM80" s="88"/>
      <c r="XN80" s="38"/>
      <c r="XO80" s="38"/>
      <c r="XP80" s="38"/>
      <c r="XQ80" s="38"/>
      <c r="XR80" s="38"/>
      <c r="XS80" s="38"/>
      <c r="XT80" s="39"/>
      <c r="XU80" s="38"/>
      <c r="XV80" s="38"/>
      <c r="XW80" s="38"/>
      <c r="XX80" s="38"/>
      <c r="XY80" s="38"/>
      <c r="XZ80" s="38"/>
      <c r="YA80" s="38"/>
      <c r="YB80" s="88"/>
      <c r="YC80" s="30"/>
      <c r="YD80" s="39"/>
      <c r="YE80" s="88"/>
      <c r="YF80" s="38"/>
      <c r="YG80" s="38"/>
      <c r="YH80" s="38"/>
      <c r="YI80" s="38"/>
      <c r="YJ80" s="38"/>
      <c r="YK80" s="38"/>
      <c r="YL80" s="39"/>
      <c r="YM80" s="38"/>
      <c r="YN80" s="38"/>
      <c r="YO80" s="38"/>
      <c r="YP80" s="38"/>
      <c r="YQ80" s="38"/>
      <c r="YR80" s="38"/>
      <c r="YS80" s="38"/>
      <c r="YT80" s="88"/>
      <c r="YU80" s="30"/>
      <c r="YV80" s="39"/>
      <c r="YW80" s="88"/>
      <c r="YX80" s="38"/>
      <c r="YY80" s="38">
        <v>14217000</v>
      </c>
      <c r="YZ80" s="38">
        <v>9217000</v>
      </c>
      <c r="ZA80" s="38">
        <v>5000000</v>
      </c>
      <c r="ZB80" s="38">
        <v>9217000</v>
      </c>
      <c r="ZC80" s="38"/>
      <c r="ZD80" s="39"/>
      <c r="ZE80" s="38">
        <v>14217000</v>
      </c>
      <c r="ZF80" s="38">
        <v>9217000</v>
      </c>
      <c r="ZG80" s="38"/>
      <c r="ZH80" s="38">
        <v>5000000</v>
      </c>
      <c r="ZI80" s="38">
        <v>35.169159999999998</v>
      </c>
      <c r="ZJ80" s="38"/>
      <c r="ZK80" s="38"/>
      <c r="ZL80" s="88">
        <v>9217000</v>
      </c>
      <c r="ZM80" s="30"/>
      <c r="ZN80" s="39">
        <v>9217000</v>
      </c>
      <c r="ZO80" s="88">
        <v>9217000</v>
      </c>
      <c r="ZP80" s="38"/>
      <c r="ZQ80" s="38">
        <v>85400800</v>
      </c>
      <c r="ZR80" s="38">
        <v>44300800</v>
      </c>
      <c r="ZS80" s="38">
        <v>41100000</v>
      </c>
      <c r="ZT80" s="38">
        <v>44300800</v>
      </c>
      <c r="ZU80" s="38"/>
      <c r="ZV80" s="39"/>
      <c r="ZW80" s="38">
        <v>85400800</v>
      </c>
      <c r="ZX80" s="38">
        <v>44300800</v>
      </c>
      <c r="ZY80" s="38"/>
      <c r="ZZ80" s="38">
        <v>41100000</v>
      </c>
      <c r="AAA80" s="38">
        <v>48.126010000000001</v>
      </c>
      <c r="AAB80" s="38"/>
      <c r="AAC80" s="38"/>
      <c r="AAD80" s="88">
        <v>44300800</v>
      </c>
      <c r="AAE80" s="30"/>
      <c r="AAF80" s="39">
        <v>44300800</v>
      </c>
      <c r="AAG80" s="88">
        <v>44300800</v>
      </c>
      <c r="AAH80" s="38"/>
      <c r="AAI80" s="38"/>
      <c r="AAJ80" s="38"/>
      <c r="AAK80" s="38"/>
      <c r="AAL80" s="38"/>
      <c r="AAM80" s="38"/>
      <c r="AAN80" s="39"/>
      <c r="AAO80" s="38"/>
      <c r="AAP80" s="38"/>
      <c r="AAQ80" s="38"/>
      <c r="AAR80" s="38"/>
      <c r="AAS80" s="38"/>
      <c r="AAT80" s="38"/>
      <c r="AAU80" s="38"/>
      <c r="AAV80" s="88"/>
      <c r="AAW80" s="30"/>
      <c r="AAX80" s="39"/>
      <c r="AAY80" s="88"/>
      <c r="AAZ80" s="38"/>
      <c r="ABA80" s="38">
        <v>135200000</v>
      </c>
      <c r="ABB80" s="38">
        <v>74400000</v>
      </c>
      <c r="ABC80" s="38">
        <v>60800000</v>
      </c>
      <c r="ABD80" s="38">
        <v>74400000</v>
      </c>
      <c r="ABE80" s="38"/>
      <c r="ABF80" s="39"/>
      <c r="ABG80" s="38">
        <v>135200000</v>
      </c>
      <c r="ABH80" s="38">
        <v>74400000</v>
      </c>
      <c r="ABI80" s="38"/>
      <c r="ABJ80" s="38">
        <v>60800000</v>
      </c>
      <c r="ABK80" s="38">
        <v>44.970410000000001</v>
      </c>
      <c r="ABL80" s="38"/>
      <c r="ABM80" s="38"/>
      <c r="ABN80" s="88">
        <v>74400000</v>
      </c>
      <c r="ABO80" s="30"/>
      <c r="ABP80" s="39">
        <v>74400000</v>
      </c>
      <c r="ABQ80" s="88">
        <v>74400000</v>
      </c>
      <c r="ABR80" s="38"/>
      <c r="ABS80" s="38"/>
      <c r="ABT80" s="38"/>
      <c r="ABU80" s="38"/>
      <c r="ABV80" s="38"/>
      <c r="ABW80" s="38"/>
      <c r="ABX80" s="39"/>
      <c r="ABY80" s="38"/>
      <c r="ABZ80" s="38"/>
      <c r="ACA80" s="38"/>
      <c r="ACB80" s="38"/>
      <c r="ACC80" s="38"/>
      <c r="ACD80" s="38"/>
      <c r="ACE80" s="38"/>
      <c r="ACF80" s="88"/>
      <c r="ACG80" s="30"/>
      <c r="ACH80" s="39"/>
      <c r="ACI80" s="88"/>
      <c r="ACJ80" s="38"/>
      <c r="ACK80" s="38"/>
      <c r="ACL80" s="38"/>
      <c r="ACM80" s="38"/>
      <c r="ACN80" s="38"/>
      <c r="ACO80" s="38"/>
      <c r="ACP80" s="39"/>
      <c r="ACQ80" s="38"/>
      <c r="ACR80" s="38"/>
      <c r="ACS80" s="38"/>
      <c r="ACT80" s="38"/>
      <c r="ACU80" s="38"/>
      <c r="ACV80" s="38"/>
      <c r="ACW80" s="38"/>
      <c r="ACX80" s="88"/>
      <c r="ACY80" s="30"/>
      <c r="ACZ80" s="39"/>
      <c r="ADA80" s="88"/>
      <c r="ADB80" s="38"/>
      <c r="ADC80" s="38"/>
      <c r="ADD80" s="38"/>
      <c r="ADE80" s="38"/>
      <c r="ADF80" s="38"/>
      <c r="ADG80" s="38"/>
      <c r="ADH80" s="39"/>
      <c r="ADI80" s="38"/>
      <c r="ADJ80" s="38"/>
      <c r="ADK80" s="38"/>
      <c r="ADL80" s="38"/>
      <c r="ADM80" s="38"/>
      <c r="ADN80" s="38"/>
      <c r="ADO80" s="38"/>
      <c r="ADP80" s="88"/>
      <c r="ADQ80" s="30"/>
      <c r="ADR80" s="39"/>
      <c r="ADS80" s="88"/>
      <c r="ADT80" s="38"/>
      <c r="ADU80" s="38"/>
      <c r="ADV80" s="38"/>
      <c r="ADW80" s="38"/>
      <c r="ADX80" s="38"/>
      <c r="ADY80" s="38"/>
      <c r="ADZ80" s="39"/>
      <c r="AEA80" s="38"/>
      <c r="AEB80" s="38"/>
      <c r="AEC80" s="38"/>
      <c r="AED80" s="38"/>
      <c r="AEE80" s="38"/>
      <c r="AEF80" s="38"/>
      <c r="AEG80" s="38"/>
      <c r="AEH80" s="88"/>
      <c r="AEI80" s="30"/>
      <c r="AEJ80" s="39"/>
      <c r="AEK80" s="88"/>
      <c r="AEL80" s="38"/>
      <c r="AEM80" s="38"/>
      <c r="AEN80" s="38"/>
      <c r="AEO80" s="38"/>
      <c r="AEP80" s="38"/>
      <c r="AEQ80" s="38"/>
      <c r="AER80" s="39"/>
      <c r="AES80" s="38"/>
      <c r="AET80" s="38"/>
      <c r="AEU80" s="38"/>
      <c r="AEV80" s="38"/>
      <c r="AEW80" s="38"/>
      <c r="AEX80" s="38"/>
      <c r="AEY80" s="38"/>
      <c r="AEZ80" s="88"/>
      <c r="AFA80" s="30"/>
      <c r="AFB80" s="39"/>
      <c r="AFC80" s="88"/>
      <c r="AFD80" s="38"/>
      <c r="AFE80" s="38">
        <v>1000000</v>
      </c>
      <c r="AFF80" s="38">
        <v>700000</v>
      </c>
      <c r="AFG80" s="38">
        <v>300000</v>
      </c>
      <c r="AFH80" s="38">
        <v>700000</v>
      </c>
      <c r="AFI80" s="38"/>
      <c r="AFJ80" s="39"/>
      <c r="AFK80" s="38">
        <v>1000000</v>
      </c>
      <c r="AFL80" s="38">
        <v>700000</v>
      </c>
      <c r="AFM80" s="38"/>
      <c r="AFN80" s="38">
        <v>300000</v>
      </c>
      <c r="AFO80" s="38">
        <v>30</v>
      </c>
      <c r="AFP80" s="38"/>
      <c r="AFQ80" s="38"/>
      <c r="AFR80" s="88">
        <v>700000</v>
      </c>
      <c r="AFS80" s="30"/>
      <c r="AFT80" s="39">
        <v>700000</v>
      </c>
      <c r="AFU80" s="88">
        <v>700000</v>
      </c>
      <c r="AFV80" s="38"/>
      <c r="AFW80" s="38"/>
      <c r="AFX80" s="38"/>
      <c r="AFY80" s="38"/>
      <c r="AFZ80" s="38"/>
      <c r="AGA80" s="38"/>
      <c r="AGB80" s="39"/>
      <c r="AGC80" s="38"/>
      <c r="AGD80" s="38"/>
      <c r="AGE80" s="38"/>
      <c r="AGF80" s="38"/>
      <c r="AGG80" s="38"/>
      <c r="AGH80" s="38"/>
      <c r="AGI80" s="38"/>
      <c r="AGJ80" s="88"/>
      <c r="AGK80" s="30"/>
      <c r="AGL80" s="39"/>
      <c r="AGM80" s="88"/>
      <c r="AGN80" s="38"/>
      <c r="AGO80" s="38">
        <v>79755000</v>
      </c>
      <c r="AGP80" s="38">
        <v>35155000</v>
      </c>
      <c r="AGQ80" s="38">
        <v>44600000</v>
      </c>
      <c r="AGR80" s="38">
        <v>35155000</v>
      </c>
      <c r="AGS80" s="38"/>
      <c r="AGT80" s="39"/>
      <c r="AGU80" s="38">
        <v>79755000</v>
      </c>
      <c r="AGV80" s="38">
        <v>35155000</v>
      </c>
      <c r="AGW80" s="38"/>
      <c r="AGX80" s="38">
        <v>44600000</v>
      </c>
      <c r="AGY80" s="38">
        <v>55.921259999999997</v>
      </c>
      <c r="AGZ80" s="38"/>
      <c r="AHA80" s="38"/>
      <c r="AHB80" s="88">
        <v>35155000</v>
      </c>
      <c r="AHC80" s="30"/>
      <c r="AHD80" s="39">
        <v>35155000</v>
      </c>
      <c r="AHE80" s="88">
        <v>35155000</v>
      </c>
      <c r="AHF80" s="38"/>
      <c r="AHG80" s="38"/>
      <c r="AHH80" s="38"/>
      <c r="AHI80" s="38"/>
      <c r="AHJ80" s="38"/>
      <c r="AHK80" s="38"/>
      <c r="AHL80" s="39"/>
      <c r="AHM80" s="38"/>
      <c r="AHN80" s="38"/>
      <c r="AHO80" s="38"/>
      <c r="AHP80" s="38"/>
      <c r="AHQ80" s="38"/>
      <c r="AHR80" s="38"/>
      <c r="AHS80" s="38"/>
      <c r="AHT80" s="88"/>
      <c r="AHU80" s="30"/>
      <c r="AHV80" s="39"/>
      <c r="AHW80" s="88"/>
      <c r="AHX80" s="38"/>
      <c r="AHY80" s="38">
        <v>4332900</v>
      </c>
      <c r="AHZ80" s="38">
        <v>2292900</v>
      </c>
      <c r="AIA80" s="38">
        <v>2040000</v>
      </c>
      <c r="AIB80" s="38">
        <v>2292900</v>
      </c>
      <c r="AIC80" s="38"/>
      <c r="AID80" s="39"/>
      <c r="AIE80" s="38">
        <v>4332900</v>
      </c>
      <c r="AIF80" s="38">
        <v>2292900</v>
      </c>
      <c r="AIG80" s="38"/>
      <c r="AIH80" s="38">
        <v>2040000</v>
      </c>
      <c r="AII80" s="38">
        <v>47.081629999999997</v>
      </c>
      <c r="AIJ80" s="38"/>
      <c r="AIK80" s="38"/>
      <c r="AIL80" s="88">
        <v>2292900</v>
      </c>
      <c r="AIM80" s="30"/>
      <c r="AIN80" s="39">
        <v>2292900</v>
      </c>
      <c r="AIO80" s="88">
        <v>2292900</v>
      </c>
      <c r="AIP80" s="38"/>
      <c r="AIQ80" s="38"/>
      <c r="AIR80" s="38"/>
      <c r="AIS80" s="38"/>
      <c r="AIT80" s="38"/>
      <c r="AIU80" s="38"/>
      <c r="AIV80" s="39"/>
      <c r="AIW80" s="38"/>
      <c r="AIX80" s="38"/>
      <c r="AIY80" s="38"/>
      <c r="AIZ80" s="38"/>
      <c r="AJA80" s="38"/>
      <c r="AJB80" s="38"/>
      <c r="AJC80" s="38"/>
      <c r="AJD80" s="88"/>
      <c r="AJE80" s="30"/>
      <c r="AJF80" s="39"/>
      <c r="AJG80" s="88"/>
      <c r="AJH80" s="38"/>
      <c r="AJI80" s="38">
        <v>36620000</v>
      </c>
      <c r="AJJ80" s="38">
        <v>34789000</v>
      </c>
      <c r="AJK80" s="38">
        <v>1831000</v>
      </c>
      <c r="AJL80" s="38">
        <v>34789000</v>
      </c>
      <c r="AJM80" s="38"/>
      <c r="AJN80" s="39"/>
      <c r="AJO80" s="38">
        <v>36620000</v>
      </c>
      <c r="AJP80" s="38">
        <v>34789000</v>
      </c>
      <c r="AJQ80" s="38"/>
      <c r="AJR80" s="38">
        <v>1831000</v>
      </c>
      <c r="AJS80" s="38">
        <v>5</v>
      </c>
      <c r="AJT80" s="38"/>
      <c r="AJU80" s="38"/>
      <c r="AJV80" s="88">
        <v>34789000</v>
      </c>
      <c r="AJW80" s="30"/>
      <c r="AJX80" s="39">
        <v>34789000</v>
      </c>
      <c r="AJY80" s="88">
        <v>34789000</v>
      </c>
      <c r="AJZ80" s="38"/>
      <c r="AKA80" s="38">
        <v>30511000</v>
      </c>
      <c r="AKB80" s="38">
        <v>28985000</v>
      </c>
      <c r="AKC80" s="38">
        <v>1526000</v>
      </c>
      <c r="AKD80" s="38">
        <v>28985000</v>
      </c>
      <c r="AKE80" s="38"/>
      <c r="AKF80" s="39"/>
      <c r="AKG80" s="38">
        <v>30511000</v>
      </c>
      <c r="AKH80" s="38">
        <v>28985000</v>
      </c>
      <c r="AKI80" s="38"/>
      <c r="AKJ80" s="38">
        <v>1526000</v>
      </c>
      <c r="AKK80" s="38">
        <v>5.0014700000000003</v>
      </c>
      <c r="AKL80" s="38"/>
      <c r="AKM80" s="38"/>
      <c r="AKN80" s="88">
        <v>28985000</v>
      </c>
      <c r="AKO80" s="30"/>
      <c r="AKP80" s="39">
        <v>28985000</v>
      </c>
      <c r="AKQ80" s="88">
        <v>28985000</v>
      </c>
      <c r="AKR80" s="38"/>
      <c r="AKS80" s="38"/>
      <c r="AKT80" s="38"/>
      <c r="AKU80" s="38"/>
      <c r="AKV80" s="38"/>
      <c r="AKW80" s="38"/>
      <c r="AKX80" s="39"/>
      <c r="AKY80" s="38"/>
      <c r="AKZ80" s="38"/>
      <c r="ALA80" s="38"/>
      <c r="ALB80" s="38"/>
      <c r="ALC80" s="38"/>
      <c r="ALD80" s="38"/>
      <c r="ALE80" s="38"/>
      <c r="ALF80" s="88"/>
      <c r="ALG80" s="30"/>
      <c r="ALH80" s="39"/>
      <c r="ALI80" s="88"/>
      <c r="ALJ80" s="38"/>
      <c r="ALK80" s="38"/>
      <c r="ALL80" s="38"/>
      <c r="ALM80" s="38"/>
      <c r="ALN80" s="38"/>
      <c r="ALO80" s="38"/>
      <c r="ALP80" s="39"/>
      <c r="ALQ80" s="38"/>
      <c r="ALR80" s="38"/>
      <c r="ALS80" s="38"/>
      <c r="ALT80" s="38"/>
      <c r="ALU80" s="38"/>
      <c r="ALV80" s="38"/>
      <c r="ALW80" s="38"/>
      <c r="ALX80" s="88"/>
      <c r="ALY80" s="30"/>
      <c r="ALZ80" s="39"/>
      <c r="AMA80" s="88"/>
      <c r="AMB80" s="38"/>
      <c r="AMC80" s="38">
        <v>2245100</v>
      </c>
      <c r="AMD80" s="38">
        <v>2115100</v>
      </c>
      <c r="AME80" s="38">
        <v>130000</v>
      </c>
      <c r="AMF80" s="38">
        <v>2115100</v>
      </c>
      <c r="AMG80" s="38"/>
      <c r="AMH80" s="39"/>
      <c r="AMI80" s="38">
        <v>2227578</v>
      </c>
      <c r="AMJ80" s="38">
        <v>2115100</v>
      </c>
      <c r="AMK80" s="38"/>
      <c r="AML80" s="38">
        <v>112478</v>
      </c>
      <c r="AMM80" s="38">
        <v>5.0493399999999999</v>
      </c>
      <c r="AMN80" s="38"/>
      <c r="AMO80" s="38"/>
      <c r="AMP80" s="88">
        <v>2115100</v>
      </c>
      <c r="AMQ80" s="30"/>
      <c r="AMR80" s="39">
        <v>2115100</v>
      </c>
      <c r="AMS80" s="88">
        <v>2115100</v>
      </c>
      <c r="AMT80" s="38"/>
      <c r="AMU80" s="38"/>
      <c r="AMV80" s="38"/>
      <c r="AMW80" s="38"/>
      <c r="AMX80" s="38"/>
      <c r="AMY80" s="38"/>
      <c r="AMZ80" s="39"/>
      <c r="ANA80" s="38"/>
      <c r="ANB80" s="38"/>
      <c r="ANC80" s="38"/>
      <c r="AND80" s="38"/>
      <c r="ANE80" s="38"/>
      <c r="ANF80" s="38"/>
      <c r="ANG80" s="38"/>
      <c r="ANH80" s="88"/>
      <c r="ANI80" s="30"/>
      <c r="ANJ80" s="39"/>
      <c r="ANK80" s="88"/>
    </row>
    <row r="81" spans="1:1051" x14ac:dyDescent="0.25">
      <c r="A81" s="8" t="s">
        <v>177</v>
      </c>
      <c r="B81" s="9">
        <v>67</v>
      </c>
      <c r="C81" s="13" t="s">
        <v>179</v>
      </c>
      <c r="F81" s="39"/>
      <c r="G81" s="88"/>
      <c r="H81" s="38"/>
      <c r="I81" s="38">
        <v>175743400</v>
      </c>
      <c r="J81" s="38">
        <v>76497600</v>
      </c>
      <c r="K81" s="38">
        <v>99245800</v>
      </c>
      <c r="L81" s="38">
        <v>76497600</v>
      </c>
      <c r="M81" s="38">
        <v>855507</v>
      </c>
      <c r="N81" s="39"/>
      <c r="O81" s="38">
        <v>175743400</v>
      </c>
      <c r="P81" s="38">
        <v>76497600</v>
      </c>
      <c r="Q81" s="38"/>
      <c r="R81" s="38">
        <v>99245800</v>
      </c>
      <c r="S81" s="38">
        <v>56.471989999999998</v>
      </c>
      <c r="T81" s="38">
        <v>855507</v>
      </c>
      <c r="U81" s="38"/>
      <c r="V81" s="88">
        <v>76497600</v>
      </c>
      <c r="W81" s="30"/>
      <c r="X81" s="39">
        <v>76497600</v>
      </c>
      <c r="Y81" s="88">
        <v>76497600</v>
      </c>
      <c r="Z81" s="38"/>
      <c r="AA81" s="38">
        <v>77706500</v>
      </c>
      <c r="AB81" s="38">
        <v>50308700</v>
      </c>
      <c r="AC81" s="38">
        <v>27397800</v>
      </c>
      <c r="AD81" s="38">
        <v>50308700</v>
      </c>
      <c r="AE81" s="38"/>
      <c r="AF81" s="39"/>
      <c r="AG81" s="38">
        <v>77706500</v>
      </c>
      <c r="AH81" s="38">
        <v>50308700</v>
      </c>
      <c r="AI81" s="38"/>
      <c r="AJ81" s="38">
        <v>27397800</v>
      </c>
      <c r="AK81" s="38">
        <v>35.258049999999997</v>
      </c>
      <c r="AL81" s="38"/>
      <c r="AM81" s="38"/>
      <c r="AN81" s="88">
        <v>50308700</v>
      </c>
      <c r="AO81" s="30"/>
      <c r="AP81" s="39">
        <v>50308700</v>
      </c>
      <c r="AQ81" s="88">
        <v>50308700</v>
      </c>
      <c r="AR81" s="38"/>
      <c r="AS81" s="38">
        <v>112381400</v>
      </c>
      <c r="AT81" s="38">
        <v>83089900</v>
      </c>
      <c r="AU81" s="38">
        <v>29291500</v>
      </c>
      <c r="AV81" s="38">
        <v>83089900</v>
      </c>
      <c r="AW81" s="38">
        <v>125858</v>
      </c>
      <c r="AX81" s="39"/>
      <c r="AY81" s="38">
        <v>112381400</v>
      </c>
      <c r="AZ81" s="38">
        <v>83089900</v>
      </c>
      <c r="BA81" s="38"/>
      <c r="BB81" s="38">
        <v>29291500</v>
      </c>
      <c r="BC81" s="38">
        <v>26.06437</v>
      </c>
      <c r="BD81" s="38">
        <v>125858</v>
      </c>
      <c r="BE81" s="38"/>
      <c r="BF81" s="88">
        <v>83089900</v>
      </c>
      <c r="BG81" s="30"/>
      <c r="BH81" s="39">
        <v>83089900</v>
      </c>
      <c r="BI81" s="88">
        <v>83089900</v>
      </c>
      <c r="BJ81" s="38"/>
      <c r="BK81" s="38">
        <v>274561300</v>
      </c>
      <c r="BL81" s="38">
        <v>237475800</v>
      </c>
      <c r="BM81" s="38">
        <v>37085500</v>
      </c>
      <c r="BN81" s="38">
        <v>237475800</v>
      </c>
      <c r="BO81" s="38">
        <v>500220</v>
      </c>
      <c r="BP81" s="39"/>
      <c r="BQ81" s="38">
        <v>274196780</v>
      </c>
      <c r="BR81" s="38">
        <v>237111323</v>
      </c>
      <c r="BS81" s="38"/>
      <c r="BT81" s="38">
        <v>37085457</v>
      </c>
      <c r="BU81" s="38">
        <v>13.525119999999999</v>
      </c>
      <c r="BV81" s="38">
        <v>500220</v>
      </c>
      <c r="BW81" s="38">
        <v>364477</v>
      </c>
      <c r="BX81" s="88">
        <v>237111323</v>
      </c>
      <c r="BY81" s="30"/>
      <c r="BZ81" s="39">
        <v>237475800</v>
      </c>
      <c r="CA81" s="88">
        <v>237475800</v>
      </c>
      <c r="CB81" s="38"/>
      <c r="CC81" s="38"/>
      <c r="CD81" s="38"/>
      <c r="CE81" s="38"/>
      <c r="CF81" s="38"/>
      <c r="CG81" s="38"/>
      <c r="CH81" s="39"/>
      <c r="CI81" s="38"/>
      <c r="CJ81" s="38"/>
      <c r="CK81" s="38"/>
      <c r="CL81" s="38"/>
      <c r="CM81" s="38"/>
      <c r="CN81" s="38"/>
      <c r="CO81" s="38"/>
      <c r="CP81" s="88"/>
      <c r="CQ81" s="30"/>
      <c r="CR81" s="39"/>
      <c r="CS81" s="88"/>
      <c r="CT81" s="38"/>
      <c r="CU81" s="38">
        <v>23392100</v>
      </c>
      <c r="CV81" s="38">
        <v>14685300</v>
      </c>
      <c r="CW81" s="38">
        <v>8706800</v>
      </c>
      <c r="CX81" s="38">
        <v>14685300</v>
      </c>
      <c r="CY81" s="38"/>
      <c r="CZ81" s="39"/>
      <c r="DA81" s="38">
        <v>23392018</v>
      </c>
      <c r="DB81" s="38">
        <v>14685300</v>
      </c>
      <c r="DC81" s="38"/>
      <c r="DD81" s="38">
        <v>8706718</v>
      </c>
      <c r="DE81" s="38">
        <v>37.220889999999997</v>
      </c>
      <c r="DF81" s="38"/>
      <c r="DG81" s="38"/>
      <c r="DH81" s="88">
        <v>14685300</v>
      </c>
      <c r="DI81" s="30"/>
      <c r="DJ81" s="39">
        <v>14685300</v>
      </c>
      <c r="DK81" s="88">
        <v>14685300</v>
      </c>
      <c r="DL81" s="38"/>
      <c r="DM81" s="38">
        <v>54052300</v>
      </c>
      <c r="DN81" s="38">
        <v>34529100</v>
      </c>
      <c r="DO81" s="38">
        <v>19523200</v>
      </c>
      <c r="DP81" s="38">
        <v>34529100</v>
      </c>
      <c r="DQ81" s="38"/>
      <c r="DR81" s="39"/>
      <c r="DS81" s="38">
        <v>54052243</v>
      </c>
      <c r="DT81" s="38">
        <v>34529100</v>
      </c>
      <c r="DU81" s="38"/>
      <c r="DV81" s="38">
        <v>19523143</v>
      </c>
      <c r="DW81" s="38">
        <v>36.119019999999999</v>
      </c>
      <c r="DX81" s="38"/>
      <c r="DY81" s="38"/>
      <c r="DZ81" s="88">
        <v>34529100</v>
      </c>
      <c r="EA81" s="30"/>
      <c r="EB81" s="39">
        <v>34529100</v>
      </c>
      <c r="EC81" s="88">
        <v>34529100</v>
      </c>
      <c r="ED81" s="38"/>
      <c r="EE81" s="38">
        <v>48048500</v>
      </c>
      <c r="EF81" s="38">
        <v>28692200</v>
      </c>
      <c r="EG81" s="38">
        <v>19356300</v>
      </c>
      <c r="EH81" s="38">
        <v>28692200</v>
      </c>
      <c r="EI81" s="38"/>
      <c r="EJ81" s="39"/>
      <c r="EK81" s="38">
        <v>48048500</v>
      </c>
      <c r="EL81" s="38">
        <v>28692200</v>
      </c>
      <c r="EM81" s="38"/>
      <c r="EN81" s="38">
        <v>19356300</v>
      </c>
      <c r="EO81" s="38">
        <v>40.28492</v>
      </c>
      <c r="EP81" s="38"/>
      <c r="EQ81" s="38"/>
      <c r="ER81" s="88">
        <v>28692200</v>
      </c>
      <c r="ES81" s="30"/>
      <c r="ET81" s="39">
        <v>28692200</v>
      </c>
      <c r="EU81" s="88">
        <v>28692200</v>
      </c>
      <c r="EV81" s="38"/>
      <c r="EW81" s="38">
        <v>48326100</v>
      </c>
      <c r="EX81" s="38">
        <v>30649000</v>
      </c>
      <c r="EY81" s="38">
        <v>17677100</v>
      </c>
      <c r="EZ81" s="38">
        <v>30649000</v>
      </c>
      <c r="FA81" s="38"/>
      <c r="FB81" s="39"/>
      <c r="FC81" s="38">
        <v>48326100</v>
      </c>
      <c r="FD81" s="38">
        <v>30649000</v>
      </c>
      <c r="FE81" s="38"/>
      <c r="FF81" s="38">
        <v>17677100</v>
      </c>
      <c r="FG81" s="38">
        <v>36.578780000000002</v>
      </c>
      <c r="FH81" s="38"/>
      <c r="FI81" s="38"/>
      <c r="FJ81" s="88">
        <v>30649000</v>
      </c>
      <c r="FK81" s="30"/>
      <c r="FL81" s="39">
        <v>30649000</v>
      </c>
      <c r="FM81" s="88">
        <v>30649000</v>
      </c>
      <c r="FN81" s="38"/>
      <c r="FO81" s="38"/>
      <c r="FP81" s="38"/>
      <c r="FQ81" s="38"/>
      <c r="FR81" s="38"/>
      <c r="FS81" s="38"/>
      <c r="FT81" s="39"/>
      <c r="FU81" s="38"/>
      <c r="FV81" s="38"/>
      <c r="FW81" s="38"/>
      <c r="FX81" s="38"/>
      <c r="FY81" s="38"/>
      <c r="FZ81" s="38"/>
      <c r="GA81" s="38"/>
      <c r="GB81" s="88"/>
      <c r="GC81" s="30"/>
      <c r="GD81" s="39"/>
      <c r="GE81" s="88"/>
      <c r="GF81" s="38"/>
      <c r="GG81" s="38"/>
      <c r="GH81" s="38"/>
      <c r="GI81" s="38"/>
      <c r="GJ81" s="38"/>
      <c r="GK81" s="38"/>
      <c r="GL81" s="39"/>
      <c r="GM81" s="38"/>
      <c r="GN81" s="38"/>
      <c r="GO81" s="38"/>
      <c r="GP81" s="38"/>
      <c r="GQ81" s="38"/>
      <c r="GR81" s="38"/>
      <c r="GS81" s="38"/>
      <c r="GT81" s="88"/>
      <c r="GU81" s="30"/>
      <c r="GV81" s="39"/>
      <c r="GW81" s="88"/>
      <c r="GX81" s="38"/>
      <c r="GY81" s="38">
        <v>23861900</v>
      </c>
      <c r="GZ81" s="38">
        <v>9112700</v>
      </c>
      <c r="HA81" s="38">
        <v>14749200</v>
      </c>
      <c r="HB81" s="38">
        <v>9112700</v>
      </c>
      <c r="HC81" s="38"/>
      <c r="HD81" s="39"/>
      <c r="HE81" s="38">
        <v>23861900</v>
      </c>
      <c r="HF81" s="38">
        <v>9112700</v>
      </c>
      <c r="HG81" s="38"/>
      <c r="HH81" s="38">
        <v>14749200</v>
      </c>
      <c r="HI81" s="38">
        <v>61.810670000000002</v>
      </c>
      <c r="HJ81" s="38"/>
      <c r="HK81" s="38"/>
      <c r="HL81" s="88">
        <v>9112700</v>
      </c>
      <c r="HM81" s="30"/>
      <c r="HN81" s="39">
        <v>9112700</v>
      </c>
      <c r="HO81" s="88">
        <v>9112700</v>
      </c>
      <c r="HP81" s="38"/>
      <c r="HQ81" s="38"/>
      <c r="HR81" s="38"/>
      <c r="HS81" s="38"/>
      <c r="HT81" s="38"/>
      <c r="HU81" s="38"/>
      <c r="HV81" s="39"/>
      <c r="HW81" s="38"/>
      <c r="HX81" s="38"/>
      <c r="HY81" s="38"/>
      <c r="HZ81" s="38"/>
      <c r="IA81" s="38"/>
      <c r="IB81" s="38"/>
      <c r="IC81" s="38"/>
      <c r="ID81" s="88"/>
      <c r="IE81" s="30"/>
      <c r="IF81" s="39"/>
      <c r="IG81" s="88"/>
      <c r="IH81" s="38"/>
      <c r="II81" s="38">
        <v>3360200</v>
      </c>
      <c r="IJ81" s="38">
        <v>551700</v>
      </c>
      <c r="IK81" s="38">
        <v>2808500</v>
      </c>
      <c r="IL81" s="38">
        <v>498001</v>
      </c>
      <c r="IM81" s="38"/>
      <c r="IN81" s="39"/>
      <c r="IO81" s="38">
        <v>3075500</v>
      </c>
      <c r="IP81" s="38">
        <v>498001</v>
      </c>
      <c r="IQ81" s="38"/>
      <c r="IR81" s="38">
        <v>2577499</v>
      </c>
      <c r="IS81" s="38">
        <v>83.807479999999998</v>
      </c>
      <c r="IT81" s="38"/>
      <c r="IU81" s="38"/>
      <c r="IV81" s="88">
        <v>498001</v>
      </c>
      <c r="IW81" s="30"/>
      <c r="IX81" s="39">
        <v>551700</v>
      </c>
      <c r="IY81" s="88">
        <v>551700</v>
      </c>
      <c r="IZ81" s="38"/>
      <c r="JA81" s="38">
        <v>204448000</v>
      </c>
      <c r="JB81" s="38">
        <v>78630600</v>
      </c>
      <c r="JC81" s="38">
        <v>125817400</v>
      </c>
      <c r="JD81" s="38">
        <v>78630600</v>
      </c>
      <c r="JE81" s="38"/>
      <c r="JF81" s="39"/>
      <c r="JG81" s="38">
        <v>204447946</v>
      </c>
      <c r="JH81" s="38">
        <v>78630600</v>
      </c>
      <c r="JI81" s="38"/>
      <c r="JJ81" s="38">
        <v>125817346</v>
      </c>
      <c r="JK81" s="38">
        <v>61.540039999999998</v>
      </c>
      <c r="JL81" s="38"/>
      <c r="JM81" s="38"/>
      <c r="JN81" s="88">
        <v>78630600</v>
      </c>
      <c r="JO81" s="30"/>
      <c r="JP81" s="39">
        <v>78630600</v>
      </c>
      <c r="JQ81" s="88">
        <v>78630600</v>
      </c>
      <c r="JR81" s="38"/>
      <c r="JS81" s="38">
        <v>1752328100</v>
      </c>
      <c r="JT81" s="38">
        <v>319203200</v>
      </c>
      <c r="JU81" s="38">
        <v>1433124900</v>
      </c>
      <c r="JV81" s="38">
        <v>319203200</v>
      </c>
      <c r="JW81" s="38"/>
      <c r="JX81" s="39"/>
      <c r="JY81" s="38">
        <v>1752328042</v>
      </c>
      <c r="JZ81" s="38">
        <v>319203200</v>
      </c>
      <c r="KA81" s="38"/>
      <c r="KB81" s="38">
        <v>1433124842</v>
      </c>
      <c r="KC81" s="38">
        <v>81.784049999999993</v>
      </c>
      <c r="KD81" s="38"/>
      <c r="KE81" s="38"/>
      <c r="KF81" s="88">
        <v>319203200</v>
      </c>
      <c r="KG81" s="30"/>
      <c r="KH81" s="39">
        <v>319203200</v>
      </c>
      <c r="KI81" s="88">
        <v>319203200</v>
      </c>
      <c r="KJ81" s="38"/>
      <c r="KK81" s="38"/>
      <c r="KL81" s="38"/>
      <c r="KM81" s="38"/>
      <c r="KN81" s="38"/>
      <c r="KO81" s="38"/>
      <c r="KP81" s="39"/>
      <c r="KQ81" s="38"/>
      <c r="KR81" s="38"/>
      <c r="KS81" s="38"/>
      <c r="KT81" s="38"/>
      <c r="KU81" s="38"/>
      <c r="KV81" s="38"/>
      <c r="KW81" s="38"/>
      <c r="KX81" s="88"/>
      <c r="KY81" s="30"/>
      <c r="KZ81" s="39"/>
      <c r="LA81" s="88"/>
      <c r="LB81" s="38"/>
      <c r="LC81" s="38"/>
      <c r="LD81" s="38"/>
      <c r="LE81" s="38"/>
      <c r="LF81" s="38"/>
      <c r="LG81" s="38"/>
      <c r="LH81" s="39"/>
      <c r="LI81" s="38"/>
      <c r="LJ81" s="38"/>
      <c r="LK81" s="38"/>
      <c r="LL81" s="38"/>
      <c r="LM81" s="38"/>
      <c r="LN81" s="38"/>
      <c r="LO81" s="38"/>
      <c r="LP81" s="88"/>
      <c r="LQ81" s="30"/>
      <c r="LR81" s="39"/>
      <c r="LS81" s="88"/>
      <c r="LT81" s="38"/>
      <c r="LU81" s="38"/>
      <c r="LV81" s="38"/>
      <c r="LW81" s="38"/>
      <c r="LX81" s="38"/>
      <c r="LY81" s="38"/>
      <c r="LZ81" s="39"/>
      <c r="MA81" s="38"/>
      <c r="MB81" s="38"/>
      <c r="MC81" s="38"/>
      <c r="MD81" s="38"/>
      <c r="ME81" s="38"/>
      <c r="MF81" s="38"/>
      <c r="MG81" s="38"/>
      <c r="MH81" s="88"/>
      <c r="MI81" s="30"/>
      <c r="MJ81" s="39"/>
      <c r="MK81" s="88"/>
      <c r="ML81" s="38"/>
      <c r="MM81" s="38">
        <v>42437200</v>
      </c>
      <c r="MN81" s="38">
        <v>9115500</v>
      </c>
      <c r="MO81" s="38">
        <v>33321700</v>
      </c>
      <c r="MP81" s="38">
        <v>9115500</v>
      </c>
      <c r="MQ81" s="38"/>
      <c r="MR81" s="39"/>
      <c r="MS81" s="38">
        <v>42433224</v>
      </c>
      <c r="MT81" s="38">
        <v>9115500</v>
      </c>
      <c r="MU81" s="38"/>
      <c r="MV81" s="38">
        <v>33317724</v>
      </c>
      <c r="MW81" s="38">
        <v>78.518010000000004</v>
      </c>
      <c r="MX81" s="38"/>
      <c r="MY81" s="38"/>
      <c r="MZ81" s="88">
        <v>9115500</v>
      </c>
      <c r="NA81" s="30"/>
      <c r="NB81" s="39">
        <v>9115500</v>
      </c>
      <c r="NC81" s="88">
        <v>9115500</v>
      </c>
      <c r="ND81" s="38"/>
      <c r="NE81" s="38"/>
      <c r="NF81" s="38"/>
      <c r="NG81" s="38"/>
      <c r="NH81" s="38"/>
      <c r="NI81" s="38"/>
      <c r="NJ81" s="39"/>
      <c r="NK81" s="38"/>
      <c r="NL81" s="38"/>
      <c r="NM81" s="38"/>
      <c r="NN81" s="38"/>
      <c r="NO81" s="38"/>
      <c r="NP81" s="38"/>
      <c r="NQ81" s="38"/>
      <c r="NR81" s="88"/>
      <c r="NS81" s="30"/>
      <c r="NT81" s="39"/>
      <c r="NU81" s="88"/>
      <c r="NV81" s="38"/>
      <c r="NW81" s="38"/>
      <c r="NX81" s="38"/>
      <c r="NY81" s="38"/>
      <c r="NZ81" s="38"/>
      <c r="OA81" s="38"/>
      <c r="OB81" s="39"/>
      <c r="OC81" s="38"/>
      <c r="OD81" s="38"/>
      <c r="OE81" s="38"/>
      <c r="OF81" s="38"/>
      <c r="OG81" s="38"/>
      <c r="OH81" s="38"/>
      <c r="OI81" s="38"/>
      <c r="OJ81" s="88"/>
      <c r="OK81" s="30"/>
      <c r="OL81" s="39"/>
      <c r="OM81" s="88"/>
      <c r="ON81" s="38"/>
      <c r="OO81" s="38">
        <v>2132100</v>
      </c>
      <c r="OP81" s="38">
        <v>1025900</v>
      </c>
      <c r="OQ81" s="38">
        <v>1106200</v>
      </c>
      <c r="OR81" s="38">
        <v>1025900</v>
      </c>
      <c r="OS81" s="38"/>
      <c r="OT81" s="39"/>
      <c r="OU81" s="38">
        <v>2132100</v>
      </c>
      <c r="OV81" s="38">
        <v>1025900</v>
      </c>
      <c r="OW81" s="38"/>
      <c r="OX81" s="38">
        <v>1106200</v>
      </c>
      <c r="OY81" s="38">
        <v>51.883119999999998</v>
      </c>
      <c r="OZ81" s="38"/>
      <c r="PA81" s="38"/>
      <c r="PB81" s="88">
        <v>1025900</v>
      </c>
      <c r="PC81" s="30"/>
      <c r="PD81" s="39">
        <v>1025900</v>
      </c>
      <c r="PE81" s="88">
        <v>1025900</v>
      </c>
      <c r="PF81" s="38"/>
      <c r="PG81" s="38"/>
      <c r="PH81" s="38"/>
      <c r="PI81" s="38"/>
      <c r="PJ81" s="38"/>
      <c r="PK81" s="38"/>
      <c r="PL81" s="39"/>
      <c r="PM81" s="38"/>
      <c r="PN81" s="38"/>
      <c r="PO81" s="38"/>
      <c r="PP81" s="38"/>
      <c r="PQ81" s="38"/>
      <c r="PR81" s="38"/>
      <c r="PS81" s="38"/>
      <c r="PT81" s="88"/>
      <c r="PU81" s="30"/>
      <c r="PV81" s="39"/>
      <c r="PW81" s="88"/>
      <c r="PX81" s="38"/>
      <c r="PY81" s="38"/>
      <c r="PZ81" s="38"/>
      <c r="QA81" s="38"/>
      <c r="QB81" s="38"/>
      <c r="QC81" s="38"/>
      <c r="QD81" s="39"/>
      <c r="QE81" s="38"/>
      <c r="QF81" s="38"/>
      <c r="QG81" s="38"/>
      <c r="QH81" s="38"/>
      <c r="QI81" s="38"/>
      <c r="QJ81" s="38"/>
      <c r="QK81" s="38"/>
      <c r="QL81" s="88"/>
      <c r="QM81" s="30"/>
      <c r="QN81" s="39"/>
      <c r="QO81" s="88"/>
      <c r="QP81" s="38"/>
      <c r="QQ81" s="38">
        <v>530581400</v>
      </c>
      <c r="QR81" s="38">
        <v>243909900</v>
      </c>
      <c r="QS81" s="38">
        <v>286671500</v>
      </c>
      <c r="QT81" s="38">
        <v>243909900</v>
      </c>
      <c r="QU81" s="38">
        <v>769458</v>
      </c>
      <c r="QV81" s="39"/>
      <c r="QW81" s="38">
        <v>530581400</v>
      </c>
      <c r="QX81" s="38">
        <v>243909900</v>
      </c>
      <c r="QY81" s="38"/>
      <c r="QZ81" s="38">
        <v>286671500</v>
      </c>
      <c r="RA81" s="38">
        <v>54.029690000000002</v>
      </c>
      <c r="RB81" s="38">
        <v>769458</v>
      </c>
      <c r="RC81" s="38"/>
      <c r="RD81" s="88">
        <v>243909900</v>
      </c>
      <c r="RE81" s="30"/>
      <c r="RF81" s="39">
        <v>243909900</v>
      </c>
      <c r="RG81" s="88">
        <v>243909900</v>
      </c>
      <c r="RH81" s="38"/>
      <c r="RI81" s="38">
        <v>20989700</v>
      </c>
      <c r="RJ81" s="38">
        <v>19537200</v>
      </c>
      <c r="RK81" s="38">
        <v>1452500</v>
      </c>
      <c r="RL81" s="38">
        <v>19534145.579999998</v>
      </c>
      <c r="RM81" s="38"/>
      <c r="RN81" s="39"/>
      <c r="RO81" s="38">
        <v>20986630.239999998</v>
      </c>
      <c r="RP81" s="38">
        <v>19534145.559999999</v>
      </c>
      <c r="RQ81" s="38"/>
      <c r="RR81" s="38">
        <v>1452484.68</v>
      </c>
      <c r="RS81" s="38">
        <v>6.9210000000000003</v>
      </c>
      <c r="RT81" s="38"/>
      <c r="RU81" s="38">
        <v>0.02</v>
      </c>
      <c r="RV81" s="88">
        <v>19534145.559999999</v>
      </c>
      <c r="RW81" s="30"/>
      <c r="RX81" s="39">
        <v>19537200</v>
      </c>
      <c r="RY81" s="88">
        <v>19537200</v>
      </c>
      <c r="RZ81" s="38"/>
      <c r="SA81" s="38">
        <v>3327300</v>
      </c>
      <c r="SB81" s="38">
        <v>2736200</v>
      </c>
      <c r="SC81" s="38">
        <v>591100</v>
      </c>
      <c r="SD81" s="38">
        <v>2736200</v>
      </c>
      <c r="SE81" s="38"/>
      <c r="SF81" s="39"/>
      <c r="SG81" s="38">
        <v>3327256.79</v>
      </c>
      <c r="SH81" s="38">
        <v>2736200</v>
      </c>
      <c r="SI81" s="38"/>
      <c r="SJ81" s="38">
        <v>591056.79</v>
      </c>
      <c r="SK81" s="38">
        <v>17.764089999999999</v>
      </c>
      <c r="SL81" s="38"/>
      <c r="SM81" s="38"/>
      <c r="SN81" s="88">
        <v>2736200</v>
      </c>
      <c r="SO81" s="30"/>
      <c r="SP81" s="39">
        <v>2736200</v>
      </c>
      <c r="SQ81" s="88">
        <v>2736200</v>
      </c>
      <c r="SR81" s="38"/>
      <c r="SS81" s="38"/>
      <c r="ST81" s="38"/>
      <c r="SU81" s="38"/>
      <c r="SV81" s="38"/>
      <c r="SW81" s="38"/>
      <c r="SX81" s="39"/>
      <c r="SY81" s="38"/>
      <c r="SZ81" s="38"/>
      <c r="TA81" s="38"/>
      <c r="TB81" s="38"/>
      <c r="TC81" s="38"/>
      <c r="TD81" s="38"/>
      <c r="TE81" s="38"/>
      <c r="TF81" s="88"/>
      <c r="TG81" s="30"/>
      <c r="TH81" s="39"/>
      <c r="TI81" s="88"/>
      <c r="TJ81" s="38"/>
      <c r="TK81" s="38"/>
      <c r="TL81" s="38"/>
      <c r="TM81" s="38"/>
      <c r="TN81" s="38"/>
      <c r="TO81" s="38">
        <v>217316</v>
      </c>
      <c r="TP81" s="39"/>
      <c r="TQ81" s="38"/>
      <c r="TR81" s="38"/>
      <c r="TS81" s="38"/>
      <c r="TT81" s="38"/>
      <c r="TU81" s="38"/>
      <c r="TV81" s="38">
        <v>217316</v>
      </c>
      <c r="TW81" s="38"/>
      <c r="TX81" s="88"/>
      <c r="TY81" s="30"/>
      <c r="TZ81" s="39"/>
      <c r="UA81" s="88"/>
      <c r="UB81" s="38"/>
      <c r="UC81" s="38">
        <v>9346800</v>
      </c>
      <c r="UD81" s="38">
        <v>3846800</v>
      </c>
      <c r="UE81" s="38">
        <v>5500000</v>
      </c>
      <c r="UF81" s="38">
        <v>3846800</v>
      </c>
      <c r="UG81" s="38"/>
      <c r="UH81" s="39"/>
      <c r="UI81" s="38">
        <v>9070272</v>
      </c>
      <c r="UJ81" s="38">
        <v>3846800</v>
      </c>
      <c r="UK81" s="38"/>
      <c r="UL81" s="38">
        <v>5223472</v>
      </c>
      <c r="UM81" s="38">
        <v>57.588920000000002</v>
      </c>
      <c r="UN81" s="38"/>
      <c r="UO81" s="38"/>
      <c r="UP81" s="88">
        <v>3846800</v>
      </c>
      <c r="UQ81" s="30"/>
      <c r="UR81" s="39">
        <v>3846800</v>
      </c>
      <c r="US81" s="88">
        <v>3846800</v>
      </c>
      <c r="UT81" s="38"/>
      <c r="UU81" s="38"/>
      <c r="UV81" s="38"/>
      <c r="UW81" s="38"/>
      <c r="UX81" s="38"/>
      <c r="UY81" s="38"/>
      <c r="UZ81" s="39"/>
      <c r="VA81" s="38"/>
      <c r="VB81" s="38"/>
      <c r="VC81" s="38"/>
      <c r="VD81" s="38"/>
      <c r="VE81" s="38"/>
      <c r="VF81" s="38"/>
      <c r="VG81" s="38"/>
      <c r="VH81" s="88"/>
      <c r="VI81" s="30"/>
      <c r="VJ81" s="39"/>
      <c r="VK81" s="88"/>
      <c r="VL81" s="38"/>
      <c r="VM81" s="38"/>
      <c r="VN81" s="38"/>
      <c r="VO81" s="38"/>
      <c r="VP81" s="38"/>
      <c r="VQ81" s="38"/>
      <c r="VR81" s="39"/>
      <c r="VS81" s="38"/>
      <c r="VT81" s="38"/>
      <c r="VU81" s="38"/>
      <c r="VV81" s="38"/>
      <c r="VW81" s="38"/>
      <c r="VX81" s="38"/>
      <c r="VY81" s="38"/>
      <c r="VZ81" s="88"/>
      <c r="WA81" s="30"/>
      <c r="WB81" s="39"/>
      <c r="WC81" s="88"/>
      <c r="WD81" s="38"/>
      <c r="WE81" s="38"/>
      <c r="WF81" s="38"/>
      <c r="WG81" s="38"/>
      <c r="WH81" s="38"/>
      <c r="WI81" s="38"/>
      <c r="WJ81" s="39"/>
      <c r="WK81" s="38"/>
      <c r="WL81" s="38"/>
      <c r="WM81" s="38"/>
      <c r="WN81" s="38"/>
      <c r="WO81" s="38"/>
      <c r="WP81" s="38"/>
      <c r="WQ81" s="38"/>
      <c r="WR81" s="88"/>
      <c r="WS81" s="30"/>
      <c r="WT81" s="39"/>
      <c r="WU81" s="88"/>
      <c r="WV81" s="38"/>
      <c r="WW81" s="38"/>
      <c r="WX81" s="38"/>
      <c r="WY81" s="38"/>
      <c r="WZ81" s="38"/>
      <c r="XA81" s="38"/>
      <c r="XB81" s="39"/>
      <c r="XC81" s="38"/>
      <c r="XD81" s="38"/>
      <c r="XE81" s="38"/>
      <c r="XF81" s="38"/>
      <c r="XG81" s="38"/>
      <c r="XH81" s="38"/>
      <c r="XI81" s="38"/>
      <c r="XJ81" s="88"/>
      <c r="XK81" s="30"/>
      <c r="XL81" s="39"/>
      <c r="XM81" s="88"/>
      <c r="XN81" s="38"/>
      <c r="XO81" s="38"/>
      <c r="XP81" s="38"/>
      <c r="XQ81" s="38"/>
      <c r="XR81" s="38"/>
      <c r="XS81" s="38"/>
      <c r="XT81" s="39"/>
      <c r="XU81" s="38"/>
      <c r="XV81" s="38"/>
      <c r="XW81" s="38"/>
      <c r="XX81" s="38"/>
      <c r="XY81" s="38"/>
      <c r="XZ81" s="38"/>
      <c r="YA81" s="38"/>
      <c r="YB81" s="88"/>
      <c r="YC81" s="30"/>
      <c r="YD81" s="39"/>
      <c r="YE81" s="88"/>
      <c r="YF81" s="38"/>
      <c r="YG81" s="38"/>
      <c r="YH81" s="38"/>
      <c r="YI81" s="38"/>
      <c r="YJ81" s="38"/>
      <c r="YK81" s="38"/>
      <c r="YL81" s="39"/>
      <c r="YM81" s="38"/>
      <c r="YN81" s="38"/>
      <c r="YO81" s="38"/>
      <c r="YP81" s="38"/>
      <c r="YQ81" s="38"/>
      <c r="YR81" s="38"/>
      <c r="YS81" s="38"/>
      <c r="YT81" s="88"/>
      <c r="YU81" s="30"/>
      <c r="YV81" s="39"/>
      <c r="YW81" s="88"/>
      <c r="YX81" s="38"/>
      <c r="YY81" s="38">
        <v>28542000</v>
      </c>
      <c r="YZ81" s="38">
        <v>8697000</v>
      </c>
      <c r="ZA81" s="38">
        <v>19845000</v>
      </c>
      <c r="ZB81" s="38">
        <v>2715073</v>
      </c>
      <c r="ZC81" s="38">
        <v>57195</v>
      </c>
      <c r="ZD81" s="39"/>
      <c r="ZE81" s="38">
        <v>8600451</v>
      </c>
      <c r="ZF81" s="38">
        <v>2715073</v>
      </c>
      <c r="ZG81" s="38"/>
      <c r="ZH81" s="38">
        <v>5885378</v>
      </c>
      <c r="ZI81" s="38">
        <v>68.431039999999996</v>
      </c>
      <c r="ZJ81" s="38">
        <v>57195</v>
      </c>
      <c r="ZK81" s="38"/>
      <c r="ZL81" s="88">
        <v>2715073</v>
      </c>
      <c r="ZM81" s="30"/>
      <c r="ZN81" s="39">
        <v>8697000</v>
      </c>
      <c r="ZO81" s="88">
        <v>8697000</v>
      </c>
      <c r="ZP81" s="38"/>
      <c r="ZQ81" s="38">
        <v>135370900</v>
      </c>
      <c r="ZR81" s="38">
        <v>47620900</v>
      </c>
      <c r="ZS81" s="38">
        <v>87750000</v>
      </c>
      <c r="ZT81" s="38">
        <v>47620900</v>
      </c>
      <c r="ZU81" s="38">
        <v>499155.66</v>
      </c>
      <c r="ZV81" s="39"/>
      <c r="ZW81" s="38">
        <v>135370900</v>
      </c>
      <c r="ZX81" s="38">
        <v>47620900</v>
      </c>
      <c r="ZY81" s="38"/>
      <c r="ZZ81" s="38">
        <v>87750000</v>
      </c>
      <c r="AAA81" s="38">
        <v>64.821910000000003</v>
      </c>
      <c r="AAB81" s="38">
        <v>499155.66</v>
      </c>
      <c r="AAC81" s="38"/>
      <c r="AAD81" s="88">
        <v>47620900</v>
      </c>
      <c r="AAE81" s="30"/>
      <c r="AAF81" s="39">
        <v>47620900</v>
      </c>
      <c r="AAG81" s="88">
        <v>47620900</v>
      </c>
      <c r="AAH81" s="38"/>
      <c r="AAI81" s="38"/>
      <c r="AAJ81" s="38"/>
      <c r="AAK81" s="38"/>
      <c r="AAL81" s="38"/>
      <c r="AAM81" s="38"/>
      <c r="AAN81" s="39"/>
      <c r="AAO81" s="38"/>
      <c r="AAP81" s="38"/>
      <c r="AAQ81" s="38"/>
      <c r="AAR81" s="38"/>
      <c r="AAS81" s="38"/>
      <c r="AAT81" s="38"/>
      <c r="AAU81" s="38"/>
      <c r="AAV81" s="88"/>
      <c r="AAW81" s="30"/>
      <c r="AAX81" s="39"/>
      <c r="AAY81" s="88"/>
      <c r="AAZ81" s="38"/>
      <c r="ABA81" s="38">
        <v>94600000</v>
      </c>
      <c r="ABB81" s="38">
        <v>26400000</v>
      </c>
      <c r="ABC81" s="38">
        <v>68200000</v>
      </c>
      <c r="ABD81" s="38">
        <v>26400000</v>
      </c>
      <c r="ABE81" s="38">
        <v>23418.42</v>
      </c>
      <c r="ABF81" s="39"/>
      <c r="ABG81" s="38">
        <v>94600000</v>
      </c>
      <c r="ABH81" s="38">
        <v>26400000</v>
      </c>
      <c r="ABI81" s="38"/>
      <c r="ABJ81" s="38">
        <v>68200000</v>
      </c>
      <c r="ABK81" s="38">
        <v>72.093019999999996</v>
      </c>
      <c r="ABL81" s="38">
        <v>23418.42</v>
      </c>
      <c r="ABM81" s="38"/>
      <c r="ABN81" s="88">
        <v>26400000</v>
      </c>
      <c r="ABO81" s="30"/>
      <c r="ABP81" s="39">
        <v>26400000</v>
      </c>
      <c r="ABQ81" s="88">
        <v>26400000</v>
      </c>
      <c r="ABR81" s="38"/>
      <c r="ABS81" s="38"/>
      <c r="ABT81" s="38"/>
      <c r="ABU81" s="38"/>
      <c r="ABV81" s="38"/>
      <c r="ABW81" s="38"/>
      <c r="ABX81" s="39"/>
      <c r="ABY81" s="38"/>
      <c r="ABZ81" s="38"/>
      <c r="ACA81" s="38"/>
      <c r="ACB81" s="38"/>
      <c r="ACC81" s="38"/>
      <c r="ACD81" s="38"/>
      <c r="ACE81" s="38"/>
      <c r="ACF81" s="88"/>
      <c r="ACG81" s="30"/>
      <c r="ACH81" s="39"/>
      <c r="ACI81" s="88"/>
      <c r="ACJ81" s="38"/>
      <c r="ACK81" s="38"/>
      <c r="ACL81" s="38"/>
      <c r="ACM81" s="38"/>
      <c r="ACN81" s="38"/>
      <c r="ACO81" s="38"/>
      <c r="ACP81" s="39"/>
      <c r="ACQ81" s="38"/>
      <c r="ACR81" s="38"/>
      <c r="ACS81" s="38"/>
      <c r="ACT81" s="38"/>
      <c r="ACU81" s="38"/>
      <c r="ACV81" s="38"/>
      <c r="ACW81" s="38"/>
      <c r="ACX81" s="88"/>
      <c r="ACY81" s="30"/>
      <c r="ACZ81" s="39"/>
      <c r="ADA81" s="88"/>
      <c r="ADB81" s="38"/>
      <c r="ADC81" s="38"/>
      <c r="ADD81" s="38"/>
      <c r="ADE81" s="38"/>
      <c r="ADF81" s="38"/>
      <c r="ADG81" s="38"/>
      <c r="ADH81" s="39"/>
      <c r="ADI81" s="38"/>
      <c r="ADJ81" s="38"/>
      <c r="ADK81" s="38"/>
      <c r="ADL81" s="38"/>
      <c r="ADM81" s="38"/>
      <c r="ADN81" s="38"/>
      <c r="ADO81" s="38"/>
      <c r="ADP81" s="88"/>
      <c r="ADQ81" s="30"/>
      <c r="ADR81" s="39"/>
      <c r="ADS81" s="88"/>
      <c r="ADT81" s="38"/>
      <c r="ADU81" s="38"/>
      <c r="ADV81" s="38"/>
      <c r="ADW81" s="38"/>
      <c r="ADX81" s="38"/>
      <c r="ADY81" s="38"/>
      <c r="ADZ81" s="39"/>
      <c r="AEA81" s="38"/>
      <c r="AEB81" s="38"/>
      <c r="AEC81" s="38"/>
      <c r="AED81" s="38"/>
      <c r="AEE81" s="38"/>
      <c r="AEF81" s="38"/>
      <c r="AEG81" s="38"/>
      <c r="AEH81" s="88"/>
      <c r="AEI81" s="30"/>
      <c r="AEJ81" s="39"/>
      <c r="AEK81" s="88"/>
      <c r="AEL81" s="38"/>
      <c r="AEM81" s="38"/>
      <c r="AEN81" s="38"/>
      <c r="AEO81" s="38"/>
      <c r="AEP81" s="38"/>
      <c r="AEQ81" s="38"/>
      <c r="AER81" s="39"/>
      <c r="AES81" s="38"/>
      <c r="AET81" s="38"/>
      <c r="AEU81" s="38"/>
      <c r="AEV81" s="38"/>
      <c r="AEW81" s="38"/>
      <c r="AEX81" s="38"/>
      <c r="AEY81" s="38"/>
      <c r="AEZ81" s="88"/>
      <c r="AFA81" s="30"/>
      <c r="AFB81" s="39"/>
      <c r="AFC81" s="88"/>
      <c r="AFD81" s="38"/>
      <c r="AFE81" s="38"/>
      <c r="AFF81" s="38"/>
      <c r="AFG81" s="38"/>
      <c r="AFH81" s="38"/>
      <c r="AFI81" s="38"/>
      <c r="AFJ81" s="39"/>
      <c r="AFK81" s="38"/>
      <c r="AFL81" s="38"/>
      <c r="AFM81" s="38"/>
      <c r="AFN81" s="38"/>
      <c r="AFO81" s="38"/>
      <c r="AFP81" s="38"/>
      <c r="AFQ81" s="38"/>
      <c r="AFR81" s="88"/>
      <c r="AFS81" s="30"/>
      <c r="AFT81" s="39"/>
      <c r="AFU81" s="88"/>
      <c r="AFV81" s="38"/>
      <c r="AFW81" s="38"/>
      <c r="AFX81" s="38"/>
      <c r="AFY81" s="38"/>
      <c r="AFZ81" s="38"/>
      <c r="AGA81" s="38"/>
      <c r="AGB81" s="39"/>
      <c r="AGC81" s="38"/>
      <c r="AGD81" s="38"/>
      <c r="AGE81" s="38"/>
      <c r="AGF81" s="38"/>
      <c r="AGG81" s="38"/>
      <c r="AGH81" s="38"/>
      <c r="AGI81" s="38"/>
      <c r="AGJ81" s="88"/>
      <c r="AGK81" s="30"/>
      <c r="AGL81" s="39"/>
      <c r="AGM81" s="88"/>
      <c r="AGN81" s="38"/>
      <c r="AGO81" s="38"/>
      <c r="AGP81" s="38"/>
      <c r="AGQ81" s="38"/>
      <c r="AGR81" s="38"/>
      <c r="AGS81" s="38"/>
      <c r="AGT81" s="39"/>
      <c r="AGU81" s="38"/>
      <c r="AGV81" s="38"/>
      <c r="AGW81" s="38"/>
      <c r="AGX81" s="38"/>
      <c r="AGY81" s="38"/>
      <c r="AGZ81" s="38"/>
      <c r="AHA81" s="38"/>
      <c r="AHB81" s="88"/>
      <c r="AHC81" s="30"/>
      <c r="AHD81" s="39"/>
      <c r="AHE81" s="88"/>
      <c r="AHF81" s="38"/>
      <c r="AHG81" s="38"/>
      <c r="AHH81" s="38"/>
      <c r="AHI81" s="38"/>
      <c r="AHJ81" s="38"/>
      <c r="AHK81" s="38"/>
      <c r="AHL81" s="39"/>
      <c r="AHM81" s="38"/>
      <c r="AHN81" s="38"/>
      <c r="AHO81" s="38"/>
      <c r="AHP81" s="38"/>
      <c r="AHQ81" s="38"/>
      <c r="AHR81" s="38"/>
      <c r="AHS81" s="38"/>
      <c r="AHT81" s="88"/>
      <c r="AHU81" s="30"/>
      <c r="AHV81" s="39"/>
      <c r="AHW81" s="88"/>
      <c r="AHX81" s="38"/>
      <c r="AHY81" s="38">
        <v>446500</v>
      </c>
      <c r="AHZ81" s="38">
        <v>146500</v>
      </c>
      <c r="AIA81" s="38">
        <v>300000</v>
      </c>
      <c r="AIB81" s="38">
        <v>146500</v>
      </c>
      <c r="AIC81" s="38"/>
      <c r="AID81" s="39"/>
      <c r="AIE81" s="38">
        <v>446500</v>
      </c>
      <c r="AIF81" s="38">
        <v>146500</v>
      </c>
      <c r="AIG81" s="38"/>
      <c r="AIH81" s="38">
        <v>300000</v>
      </c>
      <c r="AII81" s="38">
        <v>67.189250000000001</v>
      </c>
      <c r="AIJ81" s="38"/>
      <c r="AIK81" s="38"/>
      <c r="AIL81" s="88">
        <v>146500</v>
      </c>
      <c r="AIM81" s="30"/>
      <c r="AIN81" s="39">
        <v>146500</v>
      </c>
      <c r="AIO81" s="88">
        <v>146500</v>
      </c>
      <c r="AIP81" s="38"/>
      <c r="AIQ81" s="38"/>
      <c r="AIR81" s="38"/>
      <c r="AIS81" s="38"/>
      <c r="AIT81" s="38"/>
      <c r="AIU81" s="38"/>
      <c r="AIV81" s="39"/>
      <c r="AIW81" s="38"/>
      <c r="AIX81" s="38"/>
      <c r="AIY81" s="38"/>
      <c r="AIZ81" s="38"/>
      <c r="AJA81" s="38"/>
      <c r="AJB81" s="38"/>
      <c r="AJC81" s="38"/>
      <c r="AJD81" s="88"/>
      <c r="AJE81" s="30"/>
      <c r="AJF81" s="39"/>
      <c r="AJG81" s="88"/>
      <c r="AJH81" s="38"/>
      <c r="AJI81" s="38">
        <v>24870000</v>
      </c>
      <c r="AJJ81" s="38">
        <v>17409000</v>
      </c>
      <c r="AJK81" s="38">
        <v>7461000</v>
      </c>
      <c r="AJL81" s="38">
        <v>17409000</v>
      </c>
      <c r="AJM81" s="38"/>
      <c r="AJN81" s="39"/>
      <c r="AJO81" s="38">
        <v>24870000</v>
      </c>
      <c r="AJP81" s="38">
        <v>17409000</v>
      </c>
      <c r="AJQ81" s="38"/>
      <c r="AJR81" s="38">
        <v>7461000</v>
      </c>
      <c r="AJS81" s="38">
        <v>30</v>
      </c>
      <c r="AJT81" s="38"/>
      <c r="AJU81" s="38"/>
      <c r="AJV81" s="88">
        <v>17409000</v>
      </c>
      <c r="AJW81" s="30"/>
      <c r="AJX81" s="39">
        <v>17409000</v>
      </c>
      <c r="AJY81" s="88">
        <v>17409000</v>
      </c>
      <c r="AJZ81" s="38"/>
      <c r="AKA81" s="38">
        <v>43000000</v>
      </c>
      <c r="AKB81" s="38">
        <v>23000000</v>
      </c>
      <c r="AKC81" s="38">
        <v>20000000</v>
      </c>
      <c r="AKD81" s="38">
        <v>23000000</v>
      </c>
      <c r="AKE81" s="38"/>
      <c r="AKF81" s="39"/>
      <c r="AKG81" s="38">
        <v>43000000</v>
      </c>
      <c r="AKH81" s="38">
        <v>23000000</v>
      </c>
      <c r="AKI81" s="38"/>
      <c r="AKJ81" s="38">
        <v>20000000</v>
      </c>
      <c r="AKK81" s="38">
        <v>46.511629999999997</v>
      </c>
      <c r="AKL81" s="38"/>
      <c r="AKM81" s="38"/>
      <c r="AKN81" s="88">
        <v>23000000</v>
      </c>
      <c r="AKO81" s="30"/>
      <c r="AKP81" s="39">
        <v>23000000</v>
      </c>
      <c r="AKQ81" s="88">
        <v>23000000</v>
      </c>
      <c r="AKR81" s="38"/>
      <c r="AKS81" s="38">
        <v>28104000</v>
      </c>
      <c r="AKT81" s="38">
        <v>18104000</v>
      </c>
      <c r="AKU81" s="38">
        <v>10000000</v>
      </c>
      <c r="AKV81" s="38">
        <v>18104000</v>
      </c>
      <c r="AKW81" s="38"/>
      <c r="AKX81" s="39"/>
      <c r="AKY81" s="38">
        <v>28104000</v>
      </c>
      <c r="AKZ81" s="38">
        <v>18104000</v>
      </c>
      <c r="ALA81" s="38"/>
      <c r="ALB81" s="38">
        <v>10000000</v>
      </c>
      <c r="ALC81" s="38">
        <v>35.582120000000003</v>
      </c>
      <c r="ALD81" s="38"/>
      <c r="ALE81" s="38"/>
      <c r="ALF81" s="88">
        <v>18104000</v>
      </c>
      <c r="ALG81" s="30"/>
      <c r="ALH81" s="39">
        <v>18104000</v>
      </c>
      <c r="ALI81" s="88">
        <v>18104000</v>
      </c>
      <c r="ALJ81" s="38"/>
      <c r="ALK81" s="38"/>
      <c r="ALL81" s="38"/>
      <c r="ALM81" s="38"/>
      <c r="ALN81" s="38"/>
      <c r="ALO81" s="38"/>
      <c r="ALP81" s="39"/>
      <c r="ALQ81" s="38"/>
      <c r="ALR81" s="38"/>
      <c r="ALS81" s="38"/>
      <c r="ALT81" s="38"/>
      <c r="ALU81" s="38"/>
      <c r="ALV81" s="38"/>
      <c r="ALW81" s="38"/>
      <c r="ALX81" s="88"/>
      <c r="ALY81" s="30"/>
      <c r="ALZ81" s="39"/>
      <c r="AMA81" s="88"/>
      <c r="AMB81" s="38"/>
      <c r="AMC81" s="38">
        <v>8108400</v>
      </c>
      <c r="AMD81" s="38">
        <v>3258300</v>
      </c>
      <c r="AME81" s="38">
        <v>4850100</v>
      </c>
      <c r="AMF81" s="38">
        <v>3258300</v>
      </c>
      <c r="AMG81" s="38"/>
      <c r="AMH81" s="39"/>
      <c r="AMI81" s="38">
        <v>8108310</v>
      </c>
      <c r="AMJ81" s="38">
        <v>3258300</v>
      </c>
      <c r="AMK81" s="38"/>
      <c r="AML81" s="38">
        <v>4850010</v>
      </c>
      <c r="AMM81" s="38">
        <v>59.815300000000001</v>
      </c>
      <c r="AMN81" s="38"/>
      <c r="AMO81" s="38"/>
      <c r="AMP81" s="88">
        <v>3258300</v>
      </c>
      <c r="AMQ81" s="30"/>
      <c r="AMR81" s="39">
        <v>3258300</v>
      </c>
      <c r="AMS81" s="88">
        <v>3258300</v>
      </c>
      <c r="AMT81" s="38"/>
      <c r="AMU81" s="38"/>
      <c r="AMV81" s="38"/>
      <c r="AMW81" s="38"/>
      <c r="AMX81" s="38"/>
      <c r="AMY81" s="38"/>
      <c r="AMZ81" s="39"/>
      <c r="ANA81" s="38"/>
      <c r="ANB81" s="38"/>
      <c r="ANC81" s="38"/>
      <c r="AND81" s="38"/>
      <c r="ANE81" s="38"/>
      <c r="ANF81" s="38"/>
      <c r="ANG81" s="38"/>
      <c r="ANH81" s="88"/>
      <c r="ANI81" s="30"/>
      <c r="ANJ81" s="39"/>
      <c r="ANK81" s="88"/>
    </row>
    <row r="82" spans="1:1051" x14ac:dyDescent="0.25">
      <c r="A82" s="8" t="s">
        <v>180</v>
      </c>
      <c r="B82" s="11">
        <v>68</v>
      </c>
      <c r="C82" s="13" t="s">
        <v>182</v>
      </c>
      <c r="F82" s="39">
        <v>1301000600</v>
      </c>
      <c r="G82" s="88"/>
      <c r="H82" s="38"/>
      <c r="I82" s="38">
        <v>37774024</v>
      </c>
      <c r="J82" s="38">
        <v>25182700</v>
      </c>
      <c r="K82" s="38">
        <v>12591324</v>
      </c>
      <c r="L82" s="38">
        <v>25182700</v>
      </c>
      <c r="M82" s="38"/>
      <c r="N82" s="39"/>
      <c r="O82" s="38">
        <v>37774024</v>
      </c>
      <c r="P82" s="38">
        <v>25182700</v>
      </c>
      <c r="Q82" s="38"/>
      <c r="R82" s="38">
        <v>12591324</v>
      </c>
      <c r="S82" s="38">
        <v>33.333289999999998</v>
      </c>
      <c r="T82" s="38"/>
      <c r="U82" s="38"/>
      <c r="V82" s="88">
        <v>25182700</v>
      </c>
      <c r="W82" s="30"/>
      <c r="X82" s="39">
        <v>25182700</v>
      </c>
      <c r="Y82" s="88">
        <v>25182700</v>
      </c>
      <c r="Z82" s="38"/>
      <c r="AA82" s="38">
        <v>99819014</v>
      </c>
      <c r="AB82" s="38">
        <v>67100200</v>
      </c>
      <c r="AC82" s="38">
        <v>32718814</v>
      </c>
      <c r="AD82" s="38">
        <v>67100200</v>
      </c>
      <c r="AE82" s="38"/>
      <c r="AF82" s="39"/>
      <c r="AG82" s="38">
        <v>99819014</v>
      </c>
      <c r="AH82" s="38">
        <v>67100200</v>
      </c>
      <c r="AI82" s="38"/>
      <c r="AJ82" s="38">
        <v>32718814</v>
      </c>
      <c r="AK82" s="38">
        <v>32.77814</v>
      </c>
      <c r="AL82" s="38"/>
      <c r="AM82" s="38"/>
      <c r="AN82" s="88">
        <v>67100200</v>
      </c>
      <c r="AO82" s="30"/>
      <c r="AP82" s="39">
        <v>67100200</v>
      </c>
      <c r="AQ82" s="88">
        <v>67100200</v>
      </c>
      <c r="AR82" s="38"/>
      <c r="AS82" s="38">
        <v>251491705</v>
      </c>
      <c r="AT82" s="38">
        <v>170282700</v>
      </c>
      <c r="AU82" s="38">
        <v>81209005</v>
      </c>
      <c r="AV82" s="38">
        <v>170268912</v>
      </c>
      <c r="AW82" s="38"/>
      <c r="AX82" s="39"/>
      <c r="AY82" s="38">
        <v>251364810</v>
      </c>
      <c r="AZ82" s="38">
        <v>170268912</v>
      </c>
      <c r="BA82" s="38"/>
      <c r="BB82" s="38">
        <v>81095898</v>
      </c>
      <c r="BC82" s="38">
        <v>32.262230000000002</v>
      </c>
      <c r="BD82" s="38"/>
      <c r="BE82" s="38"/>
      <c r="BF82" s="88">
        <v>170268912</v>
      </c>
      <c r="BG82" s="30"/>
      <c r="BH82" s="39">
        <v>170282700</v>
      </c>
      <c r="BI82" s="88">
        <v>170282700</v>
      </c>
      <c r="BJ82" s="38"/>
      <c r="BK82" s="38">
        <v>21237100</v>
      </c>
      <c r="BL82" s="38">
        <v>15872100</v>
      </c>
      <c r="BM82" s="38">
        <v>5365000</v>
      </c>
      <c r="BN82" s="38">
        <v>15871926</v>
      </c>
      <c r="BO82" s="38"/>
      <c r="BP82" s="39"/>
      <c r="BQ82" s="38">
        <v>21236077</v>
      </c>
      <c r="BR82" s="38">
        <v>15871926</v>
      </c>
      <c r="BS82" s="38"/>
      <c r="BT82" s="38">
        <v>5364151</v>
      </c>
      <c r="BU82" s="38">
        <v>25.259609999999999</v>
      </c>
      <c r="BV82" s="38"/>
      <c r="BW82" s="38"/>
      <c r="BX82" s="88">
        <v>15871926</v>
      </c>
      <c r="BY82" s="30"/>
      <c r="BZ82" s="39">
        <v>15872100</v>
      </c>
      <c r="CA82" s="88">
        <v>15872100</v>
      </c>
      <c r="CB82" s="38"/>
      <c r="CC82" s="38"/>
      <c r="CD82" s="38"/>
      <c r="CE82" s="38"/>
      <c r="CF82" s="38"/>
      <c r="CG82" s="38"/>
      <c r="CH82" s="39"/>
      <c r="CI82" s="38"/>
      <c r="CJ82" s="38"/>
      <c r="CK82" s="38"/>
      <c r="CL82" s="38"/>
      <c r="CM82" s="38"/>
      <c r="CN82" s="38"/>
      <c r="CO82" s="38"/>
      <c r="CP82" s="88"/>
      <c r="CQ82" s="30"/>
      <c r="CR82" s="39"/>
      <c r="CS82" s="88"/>
      <c r="CT82" s="38"/>
      <c r="CU82" s="38">
        <v>18840583</v>
      </c>
      <c r="CV82" s="38">
        <v>13990400</v>
      </c>
      <c r="CW82" s="38">
        <v>4850183</v>
      </c>
      <c r="CX82" s="38">
        <v>13990400</v>
      </c>
      <c r="CY82" s="38">
        <v>76093.990000000005</v>
      </c>
      <c r="CZ82" s="39"/>
      <c r="DA82" s="38">
        <v>18595942.600000001</v>
      </c>
      <c r="DB82" s="38">
        <v>13893659.810000001</v>
      </c>
      <c r="DC82" s="38"/>
      <c r="DD82" s="38">
        <v>4702282.79</v>
      </c>
      <c r="DE82" s="38">
        <v>25.28661</v>
      </c>
      <c r="DF82" s="38">
        <v>59919.839999999997</v>
      </c>
      <c r="DG82" s="38">
        <v>112914.34</v>
      </c>
      <c r="DH82" s="88">
        <v>13893659.810000001</v>
      </c>
      <c r="DI82" s="30"/>
      <c r="DJ82" s="39">
        <v>13990400</v>
      </c>
      <c r="DK82" s="88">
        <v>13990400</v>
      </c>
      <c r="DL82" s="38"/>
      <c r="DM82" s="38">
        <v>107357730</v>
      </c>
      <c r="DN82" s="38">
        <v>80526200</v>
      </c>
      <c r="DO82" s="38">
        <v>26831530</v>
      </c>
      <c r="DP82" s="38">
        <v>80525505</v>
      </c>
      <c r="DQ82" s="38">
        <v>2542711</v>
      </c>
      <c r="DR82" s="39"/>
      <c r="DS82" s="38">
        <v>107315129</v>
      </c>
      <c r="DT82" s="38">
        <v>80525505</v>
      </c>
      <c r="DU82" s="38"/>
      <c r="DV82" s="38">
        <v>26789624</v>
      </c>
      <c r="DW82" s="38">
        <v>24.963509999999999</v>
      </c>
      <c r="DX82" s="38">
        <v>2542711</v>
      </c>
      <c r="DY82" s="38"/>
      <c r="DZ82" s="88">
        <v>80525505</v>
      </c>
      <c r="EA82" s="30"/>
      <c r="EB82" s="39">
        <v>80526200</v>
      </c>
      <c r="EC82" s="88">
        <v>80526200</v>
      </c>
      <c r="ED82" s="38"/>
      <c r="EE82" s="38">
        <v>12071962</v>
      </c>
      <c r="EF82" s="38">
        <v>9657600</v>
      </c>
      <c r="EG82" s="38">
        <v>2414362</v>
      </c>
      <c r="EH82" s="38">
        <v>9657600</v>
      </c>
      <c r="EI82" s="38"/>
      <c r="EJ82" s="39"/>
      <c r="EK82" s="38">
        <v>12071962</v>
      </c>
      <c r="EL82" s="38">
        <v>9657600</v>
      </c>
      <c r="EM82" s="38"/>
      <c r="EN82" s="38">
        <v>2414362</v>
      </c>
      <c r="EO82" s="38">
        <v>19.999749999999999</v>
      </c>
      <c r="EP82" s="38"/>
      <c r="EQ82" s="38"/>
      <c r="ER82" s="88">
        <v>9657600</v>
      </c>
      <c r="ES82" s="30"/>
      <c r="ET82" s="39">
        <v>9657600</v>
      </c>
      <c r="EU82" s="88">
        <v>9657600</v>
      </c>
      <c r="EV82" s="38"/>
      <c r="EW82" s="38">
        <v>3816891</v>
      </c>
      <c r="EX82" s="38">
        <v>2544600</v>
      </c>
      <c r="EY82" s="38">
        <v>1272291</v>
      </c>
      <c r="EZ82" s="38">
        <v>2544600</v>
      </c>
      <c r="FA82" s="38"/>
      <c r="FB82" s="39"/>
      <c r="FC82" s="38">
        <v>3816891</v>
      </c>
      <c r="FD82" s="38">
        <v>2544600</v>
      </c>
      <c r="FE82" s="38"/>
      <c r="FF82" s="38">
        <v>1272291</v>
      </c>
      <c r="FG82" s="38">
        <v>33.333179999999999</v>
      </c>
      <c r="FH82" s="38"/>
      <c r="FI82" s="38"/>
      <c r="FJ82" s="88">
        <v>2544600</v>
      </c>
      <c r="FK82" s="30"/>
      <c r="FL82" s="39">
        <v>2544600</v>
      </c>
      <c r="FM82" s="88">
        <v>2544600</v>
      </c>
      <c r="FN82" s="38"/>
      <c r="FO82" s="38"/>
      <c r="FP82" s="38"/>
      <c r="FQ82" s="38"/>
      <c r="FR82" s="38"/>
      <c r="FS82" s="38"/>
      <c r="FT82" s="39"/>
      <c r="FU82" s="38"/>
      <c r="FV82" s="38"/>
      <c r="FW82" s="38"/>
      <c r="FX82" s="38"/>
      <c r="FY82" s="38"/>
      <c r="FZ82" s="38"/>
      <c r="GA82" s="38"/>
      <c r="GB82" s="88"/>
      <c r="GC82" s="30"/>
      <c r="GD82" s="39"/>
      <c r="GE82" s="88"/>
      <c r="GF82" s="38"/>
      <c r="GG82" s="38"/>
      <c r="GH82" s="38"/>
      <c r="GI82" s="38"/>
      <c r="GJ82" s="38"/>
      <c r="GK82" s="38"/>
      <c r="GL82" s="39"/>
      <c r="GM82" s="38"/>
      <c r="GN82" s="38"/>
      <c r="GO82" s="38"/>
      <c r="GP82" s="38"/>
      <c r="GQ82" s="38"/>
      <c r="GR82" s="38"/>
      <c r="GS82" s="38"/>
      <c r="GT82" s="88"/>
      <c r="GU82" s="30"/>
      <c r="GV82" s="39"/>
      <c r="GW82" s="88"/>
      <c r="GX82" s="38"/>
      <c r="GY82" s="38">
        <v>77909808</v>
      </c>
      <c r="GZ82" s="38">
        <v>4778900</v>
      </c>
      <c r="HA82" s="38">
        <v>73130908</v>
      </c>
      <c r="HB82" s="38">
        <v>4778900</v>
      </c>
      <c r="HC82" s="38"/>
      <c r="HD82" s="39"/>
      <c r="HE82" s="38">
        <v>77909808</v>
      </c>
      <c r="HF82" s="38">
        <v>4778900</v>
      </c>
      <c r="HG82" s="38"/>
      <c r="HH82" s="38">
        <v>73130908</v>
      </c>
      <c r="HI82" s="38">
        <v>93.866110000000006</v>
      </c>
      <c r="HJ82" s="38"/>
      <c r="HK82" s="38"/>
      <c r="HL82" s="88">
        <v>4778900</v>
      </c>
      <c r="HM82" s="30"/>
      <c r="HN82" s="39">
        <v>4778900</v>
      </c>
      <c r="HO82" s="88">
        <v>4778900</v>
      </c>
      <c r="HP82" s="38"/>
      <c r="HQ82" s="38"/>
      <c r="HR82" s="38"/>
      <c r="HS82" s="38"/>
      <c r="HT82" s="38"/>
      <c r="HU82" s="38"/>
      <c r="HV82" s="39"/>
      <c r="HW82" s="38"/>
      <c r="HX82" s="38"/>
      <c r="HY82" s="38"/>
      <c r="HZ82" s="38"/>
      <c r="IA82" s="38"/>
      <c r="IB82" s="38"/>
      <c r="IC82" s="38"/>
      <c r="ID82" s="88"/>
      <c r="IE82" s="30"/>
      <c r="IF82" s="39"/>
      <c r="IG82" s="88"/>
      <c r="IH82" s="38"/>
      <c r="II82" s="38">
        <v>81491400</v>
      </c>
      <c r="IJ82" s="38">
        <v>1491400</v>
      </c>
      <c r="IK82" s="38">
        <v>80000000</v>
      </c>
      <c r="IL82" s="38">
        <v>1491400</v>
      </c>
      <c r="IM82" s="38"/>
      <c r="IN82" s="39"/>
      <c r="IO82" s="38">
        <v>81491400</v>
      </c>
      <c r="IP82" s="38">
        <v>1491400</v>
      </c>
      <c r="IQ82" s="38"/>
      <c r="IR82" s="38">
        <v>80000000</v>
      </c>
      <c r="IS82" s="38">
        <v>98.169870000000003</v>
      </c>
      <c r="IT82" s="38"/>
      <c r="IU82" s="38"/>
      <c r="IV82" s="88">
        <v>1491400</v>
      </c>
      <c r="IW82" s="30"/>
      <c r="IX82" s="39">
        <v>1491400</v>
      </c>
      <c r="IY82" s="88">
        <v>1491400</v>
      </c>
      <c r="IZ82" s="38"/>
      <c r="JA82" s="38">
        <v>16911800</v>
      </c>
      <c r="JB82" s="38">
        <v>11474800</v>
      </c>
      <c r="JC82" s="38">
        <v>5437000</v>
      </c>
      <c r="JD82" s="38">
        <v>11474800</v>
      </c>
      <c r="JE82" s="38"/>
      <c r="JF82" s="39"/>
      <c r="JG82" s="38">
        <v>16911800</v>
      </c>
      <c r="JH82" s="38">
        <v>11474800</v>
      </c>
      <c r="JI82" s="38"/>
      <c r="JJ82" s="38">
        <v>5437000</v>
      </c>
      <c r="JK82" s="38">
        <v>32.149149999999999</v>
      </c>
      <c r="JL82" s="38"/>
      <c r="JM82" s="38"/>
      <c r="JN82" s="88">
        <v>11474800</v>
      </c>
      <c r="JO82" s="30"/>
      <c r="JP82" s="39">
        <v>11474800</v>
      </c>
      <c r="JQ82" s="88">
        <v>11474800</v>
      </c>
      <c r="JR82" s="38"/>
      <c r="JS82" s="38">
        <v>634936100</v>
      </c>
      <c r="JT82" s="38">
        <v>84936100</v>
      </c>
      <c r="JU82" s="38">
        <v>550000000</v>
      </c>
      <c r="JV82" s="38">
        <v>84936100</v>
      </c>
      <c r="JW82" s="38"/>
      <c r="JX82" s="39"/>
      <c r="JY82" s="38">
        <v>630245684</v>
      </c>
      <c r="JZ82" s="38">
        <v>84936100</v>
      </c>
      <c r="KA82" s="38"/>
      <c r="KB82" s="38">
        <v>545309584</v>
      </c>
      <c r="KC82" s="38">
        <v>86.523330000000001</v>
      </c>
      <c r="KD82" s="38"/>
      <c r="KE82" s="38"/>
      <c r="KF82" s="88">
        <v>84936100</v>
      </c>
      <c r="KG82" s="30"/>
      <c r="KH82" s="39">
        <v>84936100</v>
      </c>
      <c r="KI82" s="88">
        <v>84936100</v>
      </c>
      <c r="KJ82" s="38"/>
      <c r="KK82" s="38"/>
      <c r="KL82" s="38"/>
      <c r="KM82" s="38"/>
      <c r="KN82" s="38"/>
      <c r="KO82" s="38"/>
      <c r="KP82" s="39"/>
      <c r="KQ82" s="38"/>
      <c r="KR82" s="38"/>
      <c r="KS82" s="38"/>
      <c r="KT82" s="38"/>
      <c r="KU82" s="38"/>
      <c r="KV82" s="38"/>
      <c r="KW82" s="38"/>
      <c r="KX82" s="88"/>
      <c r="KY82" s="30"/>
      <c r="KZ82" s="39"/>
      <c r="LA82" s="88"/>
      <c r="LB82" s="38"/>
      <c r="LC82" s="38"/>
      <c r="LD82" s="38"/>
      <c r="LE82" s="38"/>
      <c r="LF82" s="38"/>
      <c r="LG82" s="38"/>
      <c r="LH82" s="39"/>
      <c r="LI82" s="38"/>
      <c r="LJ82" s="38"/>
      <c r="LK82" s="38"/>
      <c r="LL82" s="38"/>
      <c r="LM82" s="38"/>
      <c r="LN82" s="38"/>
      <c r="LO82" s="38"/>
      <c r="LP82" s="88"/>
      <c r="LQ82" s="30"/>
      <c r="LR82" s="39"/>
      <c r="LS82" s="88"/>
      <c r="LT82" s="38"/>
      <c r="LU82" s="38"/>
      <c r="LV82" s="38"/>
      <c r="LW82" s="38"/>
      <c r="LX82" s="38"/>
      <c r="LY82" s="38"/>
      <c r="LZ82" s="39"/>
      <c r="MA82" s="38"/>
      <c r="MB82" s="38"/>
      <c r="MC82" s="38"/>
      <c r="MD82" s="38"/>
      <c r="ME82" s="38"/>
      <c r="MF82" s="38"/>
      <c r="MG82" s="38"/>
      <c r="MH82" s="88"/>
      <c r="MI82" s="30"/>
      <c r="MJ82" s="39"/>
      <c r="MK82" s="88"/>
      <c r="ML82" s="38"/>
      <c r="MM82" s="38">
        <v>96713045</v>
      </c>
      <c r="MN82" s="38">
        <v>4191300</v>
      </c>
      <c r="MO82" s="38">
        <v>92521745</v>
      </c>
      <c r="MP82" s="38">
        <v>4191300</v>
      </c>
      <c r="MQ82" s="38"/>
      <c r="MR82" s="39"/>
      <c r="MS82" s="38">
        <v>96713045</v>
      </c>
      <c r="MT82" s="38">
        <v>4191300</v>
      </c>
      <c r="MU82" s="38"/>
      <c r="MV82" s="38">
        <v>92521745</v>
      </c>
      <c r="MW82" s="38">
        <v>95.666250000000005</v>
      </c>
      <c r="MX82" s="38"/>
      <c r="MY82" s="38"/>
      <c r="MZ82" s="88">
        <v>4191300</v>
      </c>
      <c r="NA82" s="30"/>
      <c r="NB82" s="39">
        <v>4191300</v>
      </c>
      <c r="NC82" s="88">
        <v>4191300</v>
      </c>
      <c r="ND82" s="38"/>
      <c r="NE82" s="38"/>
      <c r="NF82" s="38"/>
      <c r="NG82" s="38"/>
      <c r="NH82" s="38"/>
      <c r="NI82" s="38"/>
      <c r="NJ82" s="39"/>
      <c r="NK82" s="38"/>
      <c r="NL82" s="38"/>
      <c r="NM82" s="38"/>
      <c r="NN82" s="38"/>
      <c r="NO82" s="38"/>
      <c r="NP82" s="38"/>
      <c r="NQ82" s="38"/>
      <c r="NR82" s="88"/>
      <c r="NS82" s="30"/>
      <c r="NT82" s="39"/>
      <c r="NU82" s="88"/>
      <c r="NV82" s="38"/>
      <c r="NW82" s="38"/>
      <c r="NX82" s="38"/>
      <c r="NY82" s="38"/>
      <c r="NZ82" s="38"/>
      <c r="OA82" s="38"/>
      <c r="OB82" s="39"/>
      <c r="OC82" s="38"/>
      <c r="OD82" s="38"/>
      <c r="OE82" s="38"/>
      <c r="OF82" s="38"/>
      <c r="OG82" s="38"/>
      <c r="OH82" s="38"/>
      <c r="OI82" s="38"/>
      <c r="OJ82" s="88"/>
      <c r="OK82" s="30"/>
      <c r="OL82" s="39"/>
      <c r="OM82" s="88"/>
      <c r="ON82" s="38"/>
      <c r="OO82" s="38"/>
      <c r="OP82" s="38"/>
      <c r="OQ82" s="38"/>
      <c r="OR82" s="38"/>
      <c r="OS82" s="38"/>
      <c r="OT82" s="39"/>
      <c r="OU82" s="38"/>
      <c r="OV82" s="38"/>
      <c r="OW82" s="38"/>
      <c r="OX82" s="38"/>
      <c r="OY82" s="38"/>
      <c r="OZ82" s="38"/>
      <c r="PA82" s="38"/>
      <c r="PB82" s="88"/>
      <c r="PC82" s="30"/>
      <c r="PD82" s="39"/>
      <c r="PE82" s="88"/>
      <c r="PF82" s="38"/>
      <c r="PG82" s="38"/>
      <c r="PH82" s="38"/>
      <c r="PI82" s="38"/>
      <c r="PJ82" s="38"/>
      <c r="PK82" s="38"/>
      <c r="PL82" s="39"/>
      <c r="PM82" s="38"/>
      <c r="PN82" s="38"/>
      <c r="PO82" s="38"/>
      <c r="PP82" s="38"/>
      <c r="PQ82" s="38"/>
      <c r="PR82" s="38"/>
      <c r="PS82" s="38"/>
      <c r="PT82" s="88"/>
      <c r="PU82" s="30"/>
      <c r="PV82" s="39"/>
      <c r="PW82" s="88"/>
      <c r="PX82" s="38"/>
      <c r="PY82" s="38"/>
      <c r="PZ82" s="38"/>
      <c r="QA82" s="38"/>
      <c r="QB82" s="38"/>
      <c r="QC82" s="38"/>
      <c r="QD82" s="39"/>
      <c r="QE82" s="38"/>
      <c r="QF82" s="38"/>
      <c r="QG82" s="38"/>
      <c r="QH82" s="38"/>
      <c r="QI82" s="38"/>
      <c r="QJ82" s="38"/>
      <c r="QK82" s="38"/>
      <c r="QL82" s="88"/>
      <c r="QM82" s="30"/>
      <c r="QN82" s="39"/>
      <c r="QO82" s="88"/>
      <c r="QP82" s="38"/>
      <c r="QQ82" s="38">
        <v>588248300</v>
      </c>
      <c r="QR82" s="38">
        <v>329881300</v>
      </c>
      <c r="QS82" s="38">
        <v>258367000</v>
      </c>
      <c r="QT82" s="38">
        <v>323638713.05000001</v>
      </c>
      <c r="QU82" s="38">
        <v>3520985.67</v>
      </c>
      <c r="QV82" s="39"/>
      <c r="QW82" s="38">
        <v>577150340</v>
      </c>
      <c r="QX82" s="38">
        <v>323638713.05000001</v>
      </c>
      <c r="QY82" s="38"/>
      <c r="QZ82" s="38">
        <v>253511626.94999999</v>
      </c>
      <c r="RA82" s="38">
        <v>43.924709999999997</v>
      </c>
      <c r="RB82" s="38">
        <v>3520985.67</v>
      </c>
      <c r="RC82" s="38"/>
      <c r="RD82" s="88">
        <v>323638713.05000001</v>
      </c>
      <c r="RE82" s="30"/>
      <c r="RF82" s="39">
        <v>329881300</v>
      </c>
      <c r="RG82" s="88">
        <v>329881300</v>
      </c>
      <c r="RH82" s="38"/>
      <c r="RI82" s="38"/>
      <c r="RJ82" s="38"/>
      <c r="RK82" s="38"/>
      <c r="RL82" s="38"/>
      <c r="RM82" s="38"/>
      <c r="RN82" s="39"/>
      <c r="RO82" s="38"/>
      <c r="RP82" s="38"/>
      <c r="RQ82" s="38"/>
      <c r="RR82" s="38"/>
      <c r="RS82" s="38"/>
      <c r="RT82" s="38"/>
      <c r="RU82" s="38"/>
      <c r="RV82" s="88"/>
      <c r="RW82" s="30"/>
      <c r="RX82" s="39">
        <v>0</v>
      </c>
      <c r="RY82" s="88"/>
      <c r="RZ82" s="38"/>
      <c r="SA82" s="38">
        <v>5130200</v>
      </c>
      <c r="SB82" s="38">
        <v>2130200</v>
      </c>
      <c r="SC82" s="38">
        <v>3000000</v>
      </c>
      <c r="SD82" s="38">
        <v>939227.56</v>
      </c>
      <c r="SE82" s="38"/>
      <c r="SF82" s="39"/>
      <c r="SG82" s="38">
        <v>2261958.9700000002</v>
      </c>
      <c r="SH82" s="38">
        <v>939227.56</v>
      </c>
      <c r="SI82" s="38"/>
      <c r="SJ82" s="38">
        <v>1322731.4099999999</v>
      </c>
      <c r="SK82" s="38">
        <v>58.477249999999998</v>
      </c>
      <c r="SL82" s="38"/>
      <c r="SM82" s="38"/>
      <c r="SN82" s="88">
        <v>939227.56</v>
      </c>
      <c r="SO82" s="30"/>
      <c r="SP82" s="39">
        <v>2130200</v>
      </c>
      <c r="SQ82" s="88">
        <v>2130200</v>
      </c>
      <c r="SR82" s="38"/>
      <c r="SS82" s="38"/>
      <c r="ST82" s="38"/>
      <c r="SU82" s="38"/>
      <c r="SV82" s="38"/>
      <c r="SW82" s="38"/>
      <c r="SX82" s="39"/>
      <c r="SY82" s="38"/>
      <c r="SZ82" s="38"/>
      <c r="TA82" s="38"/>
      <c r="TB82" s="38"/>
      <c r="TC82" s="38"/>
      <c r="TD82" s="38"/>
      <c r="TE82" s="38"/>
      <c r="TF82" s="88"/>
      <c r="TG82" s="30"/>
      <c r="TH82" s="39"/>
      <c r="TI82" s="88"/>
      <c r="TJ82" s="38"/>
      <c r="TK82" s="38"/>
      <c r="TL82" s="38"/>
      <c r="TM82" s="38"/>
      <c r="TN82" s="38"/>
      <c r="TO82" s="38"/>
      <c r="TP82" s="39"/>
      <c r="TQ82" s="38"/>
      <c r="TR82" s="38"/>
      <c r="TS82" s="38"/>
      <c r="TT82" s="38"/>
      <c r="TU82" s="38"/>
      <c r="TV82" s="38"/>
      <c r="TW82" s="38"/>
      <c r="TX82" s="88"/>
      <c r="TY82" s="30"/>
      <c r="TZ82" s="39"/>
      <c r="UA82" s="88"/>
      <c r="UB82" s="38"/>
      <c r="UC82" s="38"/>
      <c r="UD82" s="38"/>
      <c r="UE82" s="38"/>
      <c r="UF82" s="38"/>
      <c r="UG82" s="38"/>
      <c r="UH82" s="39"/>
      <c r="UI82" s="38"/>
      <c r="UJ82" s="38"/>
      <c r="UK82" s="38"/>
      <c r="UL82" s="38"/>
      <c r="UM82" s="38"/>
      <c r="UN82" s="38"/>
      <c r="UO82" s="38"/>
      <c r="UP82" s="88"/>
      <c r="UQ82" s="30"/>
      <c r="UR82" s="39"/>
      <c r="US82" s="88"/>
      <c r="UT82" s="38"/>
      <c r="UU82" s="38">
        <v>797232899</v>
      </c>
      <c r="UV82" s="38">
        <v>664967000</v>
      </c>
      <c r="UW82" s="38">
        <v>132265899</v>
      </c>
      <c r="UX82" s="38">
        <v>664966906</v>
      </c>
      <c r="UY82" s="38"/>
      <c r="UZ82" s="39"/>
      <c r="VA82" s="38">
        <v>797232805</v>
      </c>
      <c r="VB82" s="38">
        <v>664966906</v>
      </c>
      <c r="VC82" s="38"/>
      <c r="VD82" s="38">
        <v>132265899</v>
      </c>
      <c r="VE82" s="38">
        <v>16.590620000000001</v>
      </c>
      <c r="VF82" s="38"/>
      <c r="VG82" s="38"/>
      <c r="VH82" s="88">
        <v>664966906</v>
      </c>
      <c r="VI82" s="30"/>
      <c r="VJ82" s="39">
        <v>664967000</v>
      </c>
      <c r="VK82" s="88">
        <v>664967000</v>
      </c>
      <c r="VL82" s="38"/>
      <c r="VM82" s="38"/>
      <c r="VN82" s="38"/>
      <c r="VO82" s="38"/>
      <c r="VP82" s="38"/>
      <c r="VQ82" s="38"/>
      <c r="VR82" s="39"/>
      <c r="VS82" s="38"/>
      <c r="VT82" s="38"/>
      <c r="VU82" s="38"/>
      <c r="VV82" s="38"/>
      <c r="VW82" s="38"/>
      <c r="VX82" s="38"/>
      <c r="VY82" s="38"/>
      <c r="VZ82" s="88"/>
      <c r="WA82" s="30"/>
      <c r="WB82" s="39"/>
      <c r="WC82" s="88"/>
      <c r="WD82" s="38"/>
      <c r="WE82" s="38">
        <v>42727500</v>
      </c>
      <c r="WF82" s="38">
        <v>40500000</v>
      </c>
      <c r="WG82" s="38">
        <v>2227500</v>
      </c>
      <c r="WH82" s="38">
        <v>40500000</v>
      </c>
      <c r="WI82" s="38"/>
      <c r="WJ82" s="39"/>
      <c r="WK82" s="38">
        <v>42727500</v>
      </c>
      <c r="WL82" s="38">
        <v>40500000</v>
      </c>
      <c r="WM82" s="38"/>
      <c r="WN82" s="38">
        <v>2227500</v>
      </c>
      <c r="WO82" s="38">
        <v>5.2132699999999996</v>
      </c>
      <c r="WP82" s="38"/>
      <c r="WQ82" s="38"/>
      <c r="WR82" s="88">
        <v>40500000</v>
      </c>
      <c r="WS82" s="30"/>
      <c r="WT82" s="39">
        <v>40500000</v>
      </c>
      <c r="WU82" s="88">
        <v>40500000</v>
      </c>
      <c r="WV82" s="38"/>
      <c r="WW82" s="38"/>
      <c r="WX82" s="38"/>
      <c r="WY82" s="38"/>
      <c r="WZ82" s="38"/>
      <c r="XA82" s="38"/>
      <c r="XB82" s="39"/>
      <c r="XC82" s="38"/>
      <c r="XD82" s="38"/>
      <c r="XE82" s="38"/>
      <c r="XF82" s="38"/>
      <c r="XG82" s="38"/>
      <c r="XH82" s="38"/>
      <c r="XI82" s="38"/>
      <c r="XJ82" s="88"/>
      <c r="XK82" s="30"/>
      <c r="XL82" s="39"/>
      <c r="XM82" s="88"/>
      <c r="XN82" s="38"/>
      <c r="XO82" s="38"/>
      <c r="XP82" s="38"/>
      <c r="XQ82" s="38"/>
      <c r="XR82" s="38"/>
      <c r="XS82" s="38"/>
      <c r="XT82" s="39"/>
      <c r="XU82" s="38"/>
      <c r="XV82" s="38"/>
      <c r="XW82" s="38"/>
      <c r="XX82" s="38"/>
      <c r="XY82" s="38"/>
      <c r="XZ82" s="38"/>
      <c r="YA82" s="38"/>
      <c r="YB82" s="88"/>
      <c r="YC82" s="30"/>
      <c r="YD82" s="39"/>
      <c r="YE82" s="88"/>
      <c r="YF82" s="38"/>
      <c r="YG82" s="38"/>
      <c r="YH82" s="38"/>
      <c r="YI82" s="38"/>
      <c r="YJ82" s="38"/>
      <c r="YK82" s="38"/>
      <c r="YL82" s="39"/>
      <c r="YM82" s="38"/>
      <c r="YN82" s="38"/>
      <c r="YO82" s="38"/>
      <c r="YP82" s="38"/>
      <c r="YQ82" s="38"/>
      <c r="YR82" s="38"/>
      <c r="YS82" s="38"/>
      <c r="YT82" s="88"/>
      <c r="YU82" s="30"/>
      <c r="YV82" s="39"/>
      <c r="YW82" s="88"/>
      <c r="YX82" s="38"/>
      <c r="YY82" s="38">
        <v>9993000</v>
      </c>
      <c r="YZ82" s="38">
        <v>3043000</v>
      </c>
      <c r="ZA82" s="38">
        <v>6950000</v>
      </c>
      <c r="ZB82" s="38">
        <v>3043000</v>
      </c>
      <c r="ZC82" s="38"/>
      <c r="ZD82" s="39"/>
      <c r="ZE82" s="38">
        <v>9993000</v>
      </c>
      <c r="ZF82" s="38">
        <v>3043000</v>
      </c>
      <c r="ZG82" s="38"/>
      <c r="ZH82" s="38">
        <v>6950000</v>
      </c>
      <c r="ZI82" s="38">
        <v>69.548680000000004</v>
      </c>
      <c r="ZJ82" s="38"/>
      <c r="ZK82" s="38"/>
      <c r="ZL82" s="88">
        <v>3043000</v>
      </c>
      <c r="ZM82" s="30"/>
      <c r="ZN82" s="39">
        <v>3043000</v>
      </c>
      <c r="ZO82" s="88">
        <v>3043000</v>
      </c>
      <c r="ZP82" s="38"/>
      <c r="ZQ82" s="38">
        <v>308094800</v>
      </c>
      <c r="ZR82" s="38">
        <v>96454800</v>
      </c>
      <c r="ZS82" s="38">
        <v>211640000</v>
      </c>
      <c r="ZT82" s="38">
        <v>96449111.310000002</v>
      </c>
      <c r="ZU82" s="38">
        <v>2174374.2599999998</v>
      </c>
      <c r="ZV82" s="39"/>
      <c r="ZW82" s="38">
        <v>307765761.27999997</v>
      </c>
      <c r="ZX82" s="38">
        <v>96213444.810000002</v>
      </c>
      <c r="ZY82" s="38"/>
      <c r="ZZ82" s="38">
        <v>211552316.47</v>
      </c>
      <c r="AAA82" s="38">
        <v>68.73809</v>
      </c>
      <c r="AAB82" s="38">
        <v>2162852.87</v>
      </c>
      <c r="AAC82" s="38">
        <v>247187.89</v>
      </c>
      <c r="AAD82" s="88">
        <v>96213444.810000002</v>
      </c>
      <c r="AAE82" s="30"/>
      <c r="AAF82" s="39">
        <v>96454800</v>
      </c>
      <c r="AAG82" s="88">
        <v>96454800</v>
      </c>
      <c r="AAH82" s="38"/>
      <c r="AAI82" s="38"/>
      <c r="AAJ82" s="38"/>
      <c r="AAK82" s="38"/>
      <c r="AAL82" s="38"/>
      <c r="AAM82" s="38">
        <v>363665.14</v>
      </c>
      <c r="AAN82" s="39"/>
      <c r="AAO82" s="38"/>
      <c r="AAP82" s="38"/>
      <c r="AAQ82" s="38"/>
      <c r="AAR82" s="38"/>
      <c r="AAS82" s="38"/>
      <c r="AAT82" s="38">
        <v>363665.14</v>
      </c>
      <c r="AAU82" s="38"/>
      <c r="AAV82" s="88"/>
      <c r="AAW82" s="30"/>
      <c r="AAX82" s="39"/>
      <c r="AAY82" s="88"/>
      <c r="AAZ82" s="38"/>
      <c r="ABA82" s="38"/>
      <c r="ABB82" s="38"/>
      <c r="ABC82" s="38"/>
      <c r="ABD82" s="38"/>
      <c r="ABE82" s="38"/>
      <c r="ABF82" s="39"/>
      <c r="ABG82" s="38"/>
      <c r="ABH82" s="38"/>
      <c r="ABI82" s="38"/>
      <c r="ABJ82" s="38"/>
      <c r="ABK82" s="38"/>
      <c r="ABL82" s="38"/>
      <c r="ABM82" s="38"/>
      <c r="ABN82" s="88"/>
      <c r="ABO82" s="30"/>
      <c r="ABP82" s="39"/>
      <c r="ABQ82" s="88"/>
      <c r="ABR82" s="38"/>
      <c r="ABS82" s="38"/>
      <c r="ABT82" s="38"/>
      <c r="ABU82" s="38"/>
      <c r="ABV82" s="38"/>
      <c r="ABW82" s="38"/>
      <c r="ABX82" s="39"/>
      <c r="ABY82" s="38"/>
      <c r="ABZ82" s="38"/>
      <c r="ACA82" s="38"/>
      <c r="ACB82" s="38"/>
      <c r="ACC82" s="38"/>
      <c r="ACD82" s="38"/>
      <c r="ACE82" s="38"/>
      <c r="ACF82" s="88"/>
      <c r="ACG82" s="30"/>
      <c r="ACH82" s="39"/>
      <c r="ACI82" s="88"/>
      <c r="ACJ82" s="38"/>
      <c r="ACK82" s="38"/>
      <c r="ACL82" s="38"/>
      <c r="ACM82" s="38"/>
      <c r="ACN82" s="38"/>
      <c r="ACO82" s="38"/>
      <c r="ACP82" s="39"/>
      <c r="ACQ82" s="38"/>
      <c r="ACR82" s="38"/>
      <c r="ACS82" s="38"/>
      <c r="ACT82" s="38"/>
      <c r="ACU82" s="38"/>
      <c r="ACV82" s="38"/>
      <c r="ACW82" s="38"/>
      <c r="ACX82" s="88"/>
      <c r="ACY82" s="30"/>
      <c r="ACZ82" s="39"/>
      <c r="ADA82" s="88"/>
      <c r="ADB82" s="38"/>
      <c r="ADC82" s="38"/>
      <c r="ADD82" s="38"/>
      <c r="ADE82" s="38"/>
      <c r="ADF82" s="38"/>
      <c r="ADG82" s="38"/>
      <c r="ADH82" s="39"/>
      <c r="ADI82" s="38"/>
      <c r="ADJ82" s="38"/>
      <c r="ADK82" s="38"/>
      <c r="ADL82" s="38"/>
      <c r="ADM82" s="38"/>
      <c r="ADN82" s="38"/>
      <c r="ADO82" s="38"/>
      <c r="ADP82" s="88"/>
      <c r="ADQ82" s="30"/>
      <c r="ADR82" s="39"/>
      <c r="ADS82" s="88"/>
      <c r="ADT82" s="38"/>
      <c r="ADU82" s="38"/>
      <c r="ADV82" s="38"/>
      <c r="ADW82" s="38"/>
      <c r="ADX82" s="38"/>
      <c r="ADY82" s="38"/>
      <c r="ADZ82" s="39"/>
      <c r="AEA82" s="38"/>
      <c r="AEB82" s="38"/>
      <c r="AEC82" s="38"/>
      <c r="AED82" s="38"/>
      <c r="AEE82" s="38"/>
      <c r="AEF82" s="38"/>
      <c r="AEG82" s="38"/>
      <c r="AEH82" s="88"/>
      <c r="AEI82" s="30"/>
      <c r="AEJ82" s="39"/>
      <c r="AEK82" s="88"/>
      <c r="AEL82" s="38"/>
      <c r="AEM82" s="38"/>
      <c r="AEN82" s="38"/>
      <c r="AEO82" s="38"/>
      <c r="AEP82" s="38"/>
      <c r="AEQ82" s="38"/>
      <c r="AER82" s="39"/>
      <c r="AES82" s="38"/>
      <c r="AET82" s="38"/>
      <c r="AEU82" s="38"/>
      <c r="AEV82" s="38"/>
      <c r="AEW82" s="38"/>
      <c r="AEX82" s="38"/>
      <c r="AEY82" s="38"/>
      <c r="AEZ82" s="88"/>
      <c r="AFA82" s="30"/>
      <c r="AFB82" s="39"/>
      <c r="AFC82" s="88"/>
      <c r="AFD82" s="38"/>
      <c r="AFE82" s="38"/>
      <c r="AFF82" s="38"/>
      <c r="AFG82" s="38"/>
      <c r="AFH82" s="38"/>
      <c r="AFI82" s="38"/>
      <c r="AFJ82" s="39"/>
      <c r="AFK82" s="38"/>
      <c r="AFL82" s="38"/>
      <c r="AFM82" s="38"/>
      <c r="AFN82" s="38"/>
      <c r="AFO82" s="38"/>
      <c r="AFP82" s="38"/>
      <c r="AFQ82" s="38"/>
      <c r="AFR82" s="88"/>
      <c r="AFS82" s="30"/>
      <c r="AFT82" s="39"/>
      <c r="AFU82" s="88"/>
      <c r="AFV82" s="38"/>
      <c r="AFW82" s="38"/>
      <c r="AFX82" s="38"/>
      <c r="AFY82" s="38"/>
      <c r="AFZ82" s="38"/>
      <c r="AGA82" s="38"/>
      <c r="AGB82" s="39"/>
      <c r="AGC82" s="38"/>
      <c r="AGD82" s="38"/>
      <c r="AGE82" s="38"/>
      <c r="AGF82" s="38"/>
      <c r="AGG82" s="38"/>
      <c r="AGH82" s="38"/>
      <c r="AGI82" s="38"/>
      <c r="AGJ82" s="88"/>
      <c r="AGK82" s="30"/>
      <c r="AGL82" s="39"/>
      <c r="AGM82" s="88"/>
      <c r="AGN82" s="38"/>
      <c r="AGO82" s="38"/>
      <c r="AGP82" s="38"/>
      <c r="AGQ82" s="38"/>
      <c r="AGR82" s="38"/>
      <c r="AGS82" s="38"/>
      <c r="AGT82" s="39"/>
      <c r="AGU82" s="38"/>
      <c r="AGV82" s="38"/>
      <c r="AGW82" s="38"/>
      <c r="AGX82" s="38"/>
      <c r="AGY82" s="38"/>
      <c r="AGZ82" s="38"/>
      <c r="AHA82" s="38"/>
      <c r="AHB82" s="88"/>
      <c r="AHC82" s="30"/>
      <c r="AHD82" s="39"/>
      <c r="AHE82" s="88"/>
      <c r="AHF82" s="38"/>
      <c r="AHG82" s="38"/>
      <c r="AHH82" s="38"/>
      <c r="AHI82" s="38"/>
      <c r="AHJ82" s="38"/>
      <c r="AHK82" s="38"/>
      <c r="AHL82" s="39"/>
      <c r="AHM82" s="38"/>
      <c r="AHN82" s="38"/>
      <c r="AHO82" s="38"/>
      <c r="AHP82" s="38"/>
      <c r="AHQ82" s="38"/>
      <c r="AHR82" s="38"/>
      <c r="AHS82" s="38"/>
      <c r="AHT82" s="88"/>
      <c r="AHU82" s="30"/>
      <c r="AHV82" s="39"/>
      <c r="AHW82" s="88"/>
      <c r="AHX82" s="38"/>
      <c r="AHY82" s="38"/>
      <c r="AHZ82" s="38"/>
      <c r="AIA82" s="38"/>
      <c r="AIB82" s="38"/>
      <c r="AIC82" s="38"/>
      <c r="AID82" s="39"/>
      <c r="AIE82" s="38"/>
      <c r="AIF82" s="38"/>
      <c r="AIG82" s="38"/>
      <c r="AIH82" s="38"/>
      <c r="AII82" s="38"/>
      <c r="AIJ82" s="38"/>
      <c r="AIK82" s="38"/>
      <c r="AIL82" s="88"/>
      <c r="AIM82" s="30"/>
      <c r="AIN82" s="39"/>
      <c r="AIO82" s="88"/>
      <c r="AIP82" s="38"/>
      <c r="AIQ82" s="38"/>
      <c r="AIR82" s="38"/>
      <c r="AIS82" s="38"/>
      <c r="AIT82" s="38"/>
      <c r="AIU82" s="38"/>
      <c r="AIV82" s="39"/>
      <c r="AIW82" s="38"/>
      <c r="AIX82" s="38"/>
      <c r="AIY82" s="38"/>
      <c r="AIZ82" s="38"/>
      <c r="AJA82" s="38"/>
      <c r="AJB82" s="38"/>
      <c r="AJC82" s="38"/>
      <c r="AJD82" s="88"/>
      <c r="AJE82" s="30"/>
      <c r="AJF82" s="39"/>
      <c r="AJG82" s="88"/>
      <c r="AJH82" s="38"/>
      <c r="AJI82" s="38">
        <v>10290000</v>
      </c>
      <c r="AJJ82" s="38">
        <v>5903000</v>
      </c>
      <c r="AJK82" s="38">
        <v>4387000</v>
      </c>
      <c r="AJL82" s="38">
        <v>5903000</v>
      </c>
      <c r="AJM82" s="38">
        <v>39300</v>
      </c>
      <c r="AJN82" s="39"/>
      <c r="AJO82" s="38">
        <v>10290000</v>
      </c>
      <c r="AJP82" s="38">
        <v>5903000</v>
      </c>
      <c r="AJQ82" s="38"/>
      <c r="AJR82" s="38">
        <v>4387000</v>
      </c>
      <c r="AJS82" s="38">
        <v>42.633620000000001</v>
      </c>
      <c r="AJT82" s="38">
        <v>36900</v>
      </c>
      <c r="AJU82" s="38">
        <v>2400</v>
      </c>
      <c r="AJV82" s="88">
        <v>5903000</v>
      </c>
      <c r="AJW82" s="30"/>
      <c r="AJX82" s="39">
        <v>5903000</v>
      </c>
      <c r="AJY82" s="88">
        <v>5903000</v>
      </c>
      <c r="AJZ82" s="38"/>
      <c r="AKA82" s="38"/>
      <c r="AKB82" s="38"/>
      <c r="AKC82" s="38"/>
      <c r="AKD82" s="38"/>
      <c r="AKE82" s="38"/>
      <c r="AKF82" s="39"/>
      <c r="AKG82" s="38"/>
      <c r="AKH82" s="38"/>
      <c r="AKI82" s="38"/>
      <c r="AKJ82" s="38"/>
      <c r="AKK82" s="38"/>
      <c r="AKL82" s="38"/>
      <c r="AKM82" s="38"/>
      <c r="AKN82" s="88"/>
      <c r="AKO82" s="30"/>
      <c r="AKP82" s="39"/>
      <c r="AKQ82" s="88"/>
      <c r="AKR82" s="38"/>
      <c r="AKS82" s="38">
        <v>18761000</v>
      </c>
      <c r="AKT82" s="38">
        <v>3281000</v>
      </c>
      <c r="AKU82" s="38">
        <v>15480000</v>
      </c>
      <c r="AKV82" s="38">
        <v>3281000</v>
      </c>
      <c r="AKW82" s="38"/>
      <c r="AKX82" s="39"/>
      <c r="AKY82" s="38">
        <v>18761000</v>
      </c>
      <c r="AKZ82" s="38">
        <v>3281000</v>
      </c>
      <c r="ALA82" s="38"/>
      <c r="ALB82" s="38">
        <v>15480000</v>
      </c>
      <c r="ALC82" s="38">
        <v>82.511589999999998</v>
      </c>
      <c r="ALD82" s="38"/>
      <c r="ALE82" s="38"/>
      <c r="ALF82" s="88">
        <v>3281000</v>
      </c>
      <c r="ALG82" s="30"/>
      <c r="ALH82" s="39">
        <v>3281000</v>
      </c>
      <c r="ALI82" s="88">
        <v>3281000</v>
      </c>
      <c r="ALJ82" s="38"/>
      <c r="ALK82" s="38"/>
      <c r="ALL82" s="38"/>
      <c r="ALM82" s="38"/>
      <c r="ALN82" s="38"/>
      <c r="ALO82" s="38">
        <v>8410.7900000000009</v>
      </c>
      <c r="ALP82" s="39"/>
      <c r="ALQ82" s="38"/>
      <c r="ALR82" s="38"/>
      <c r="ALS82" s="38"/>
      <c r="ALT82" s="38"/>
      <c r="ALU82" s="38"/>
      <c r="ALV82" s="38">
        <v>8410.7900000000009</v>
      </c>
      <c r="ALW82" s="38"/>
      <c r="ALX82" s="88"/>
      <c r="ALY82" s="30"/>
      <c r="ALZ82" s="39"/>
      <c r="AMA82" s="88"/>
      <c r="AMB82" s="38"/>
      <c r="AMC82" s="38">
        <v>7652600</v>
      </c>
      <c r="AMD82" s="38">
        <v>4064600</v>
      </c>
      <c r="AME82" s="38">
        <v>3588000</v>
      </c>
      <c r="AMF82" s="38">
        <v>4064600</v>
      </c>
      <c r="AMG82" s="38"/>
      <c r="AMH82" s="39"/>
      <c r="AMI82" s="38">
        <v>7619146.5499999998</v>
      </c>
      <c r="AMJ82" s="38">
        <v>4064600</v>
      </c>
      <c r="AMK82" s="38"/>
      <c r="AML82" s="38">
        <v>3554546.55</v>
      </c>
      <c r="AMM82" s="38">
        <v>46.652819999999998</v>
      </c>
      <c r="AMN82" s="38"/>
      <c r="AMO82" s="38"/>
      <c r="AMP82" s="88">
        <v>4064600</v>
      </c>
      <c r="AMQ82" s="30"/>
      <c r="AMR82" s="39">
        <v>4064600</v>
      </c>
      <c r="AMS82" s="88">
        <v>4064600</v>
      </c>
      <c r="AMT82" s="38"/>
      <c r="AMU82" s="38"/>
      <c r="AMV82" s="38"/>
      <c r="AMW82" s="38"/>
      <c r="AMX82" s="38"/>
      <c r="AMY82" s="38"/>
      <c r="AMZ82" s="39"/>
      <c r="ANA82" s="38"/>
      <c r="ANB82" s="38"/>
      <c r="ANC82" s="38"/>
      <c r="AND82" s="38"/>
      <c r="ANE82" s="38"/>
      <c r="ANF82" s="38"/>
      <c r="ANG82" s="38"/>
      <c r="ANH82" s="88"/>
      <c r="ANI82" s="30"/>
      <c r="ANJ82" s="39"/>
      <c r="ANK82" s="88"/>
    </row>
    <row r="83" spans="1:1051" x14ac:dyDescent="0.25">
      <c r="A83" s="8" t="s">
        <v>183</v>
      </c>
      <c r="B83" s="9">
        <v>69</v>
      </c>
      <c r="C83" s="20" t="s">
        <v>276</v>
      </c>
      <c r="F83" s="39"/>
      <c r="G83" s="88"/>
      <c r="H83" s="38"/>
      <c r="I83" s="38">
        <v>284837</v>
      </c>
      <c r="J83" s="38">
        <v>206300</v>
      </c>
      <c r="K83" s="38">
        <v>78537</v>
      </c>
      <c r="L83" s="38">
        <v>206281</v>
      </c>
      <c r="M83" s="38"/>
      <c r="N83" s="39"/>
      <c r="O83" s="38">
        <v>284817.53000000003</v>
      </c>
      <c r="P83" s="38">
        <v>206281</v>
      </c>
      <c r="Q83" s="38"/>
      <c r="R83" s="38">
        <v>78536.53</v>
      </c>
      <c r="S83" s="38">
        <v>27.57433</v>
      </c>
      <c r="T83" s="38"/>
      <c r="U83" s="38"/>
      <c r="V83" s="88">
        <v>206281</v>
      </c>
      <c r="W83" s="30"/>
      <c r="X83" s="39">
        <v>206300</v>
      </c>
      <c r="Y83" s="88">
        <v>206300</v>
      </c>
      <c r="Z83" s="38"/>
      <c r="AA83" s="38">
        <v>110100</v>
      </c>
      <c r="AB83" s="38">
        <v>86200</v>
      </c>
      <c r="AC83" s="38">
        <v>23900</v>
      </c>
      <c r="AD83" s="38">
        <v>86172</v>
      </c>
      <c r="AE83" s="38"/>
      <c r="AF83" s="39"/>
      <c r="AG83" s="38">
        <v>109987</v>
      </c>
      <c r="AH83" s="38">
        <v>86172</v>
      </c>
      <c r="AI83" s="38"/>
      <c r="AJ83" s="38">
        <v>23815</v>
      </c>
      <c r="AK83" s="38">
        <v>21.652560000000001</v>
      </c>
      <c r="AL83" s="38"/>
      <c r="AM83" s="38"/>
      <c r="AN83" s="88">
        <v>86172</v>
      </c>
      <c r="AO83" s="30"/>
      <c r="AP83" s="39">
        <v>86200</v>
      </c>
      <c r="AQ83" s="88">
        <v>86200</v>
      </c>
      <c r="AR83" s="38"/>
      <c r="AS83" s="38">
        <v>14302800</v>
      </c>
      <c r="AT83" s="38">
        <v>9986800</v>
      </c>
      <c r="AU83" s="38">
        <v>4316000</v>
      </c>
      <c r="AV83" s="38">
        <v>9986800</v>
      </c>
      <c r="AW83" s="38"/>
      <c r="AX83" s="39"/>
      <c r="AY83" s="38">
        <v>14302800</v>
      </c>
      <c r="AZ83" s="38">
        <v>9986800</v>
      </c>
      <c r="BA83" s="38"/>
      <c r="BB83" s="38">
        <v>4316000</v>
      </c>
      <c r="BC83" s="38">
        <v>30.175909999999998</v>
      </c>
      <c r="BD83" s="38"/>
      <c r="BE83" s="38"/>
      <c r="BF83" s="88">
        <v>9986800</v>
      </c>
      <c r="BG83" s="30"/>
      <c r="BH83" s="39">
        <v>9986800</v>
      </c>
      <c r="BI83" s="88">
        <v>9986800</v>
      </c>
      <c r="BJ83" s="38"/>
      <c r="BK83" s="38">
        <v>5404504</v>
      </c>
      <c r="BL83" s="38">
        <v>3794500</v>
      </c>
      <c r="BM83" s="38">
        <v>1610004</v>
      </c>
      <c r="BN83" s="38">
        <v>3794500</v>
      </c>
      <c r="BO83" s="38"/>
      <c r="BP83" s="39"/>
      <c r="BQ83" s="38">
        <v>5404504</v>
      </c>
      <c r="BR83" s="38">
        <v>3794500</v>
      </c>
      <c r="BS83" s="38"/>
      <c r="BT83" s="38">
        <v>1610004</v>
      </c>
      <c r="BU83" s="38">
        <v>29.790040000000001</v>
      </c>
      <c r="BV83" s="38"/>
      <c r="BW83" s="38"/>
      <c r="BX83" s="88">
        <v>3794500</v>
      </c>
      <c r="BY83" s="30"/>
      <c r="BZ83" s="39">
        <v>3794500</v>
      </c>
      <c r="CA83" s="88">
        <v>3794500</v>
      </c>
      <c r="CB83" s="38"/>
      <c r="CC83" s="38">
        <v>4903000</v>
      </c>
      <c r="CD83" s="38">
        <v>3583000</v>
      </c>
      <c r="CE83" s="38">
        <v>1320000</v>
      </c>
      <c r="CF83" s="38">
        <v>3583000</v>
      </c>
      <c r="CG83" s="38"/>
      <c r="CH83" s="39"/>
      <c r="CI83" s="38">
        <v>4903000</v>
      </c>
      <c r="CJ83" s="38">
        <v>3583000</v>
      </c>
      <c r="CK83" s="38"/>
      <c r="CL83" s="38">
        <v>1320000</v>
      </c>
      <c r="CM83" s="38">
        <v>26.92229</v>
      </c>
      <c r="CN83" s="38"/>
      <c r="CO83" s="38"/>
      <c r="CP83" s="88">
        <v>3583000</v>
      </c>
      <c r="CQ83" s="30"/>
      <c r="CR83" s="39">
        <v>3583000</v>
      </c>
      <c r="CS83" s="88">
        <v>3583000</v>
      </c>
      <c r="CT83" s="38"/>
      <c r="CU83" s="38">
        <v>622200</v>
      </c>
      <c r="CV83" s="38">
        <v>552200</v>
      </c>
      <c r="CW83" s="38">
        <v>70000</v>
      </c>
      <c r="CX83" s="38">
        <v>552200</v>
      </c>
      <c r="CY83" s="38"/>
      <c r="CZ83" s="39"/>
      <c r="DA83" s="38">
        <v>622200</v>
      </c>
      <c r="DB83" s="38">
        <v>552200</v>
      </c>
      <c r="DC83" s="38"/>
      <c r="DD83" s="38">
        <v>70000</v>
      </c>
      <c r="DE83" s="38">
        <v>11.250400000000001</v>
      </c>
      <c r="DF83" s="38"/>
      <c r="DG83" s="38"/>
      <c r="DH83" s="88">
        <v>552200</v>
      </c>
      <c r="DI83" s="30"/>
      <c r="DJ83" s="39">
        <v>552200</v>
      </c>
      <c r="DK83" s="88">
        <v>552200</v>
      </c>
      <c r="DL83" s="38"/>
      <c r="DM83" s="38">
        <v>1884259</v>
      </c>
      <c r="DN83" s="38">
        <v>1381800</v>
      </c>
      <c r="DO83" s="38">
        <v>502459</v>
      </c>
      <c r="DP83" s="38">
        <v>1381774</v>
      </c>
      <c r="DQ83" s="38"/>
      <c r="DR83" s="39"/>
      <c r="DS83" s="38">
        <v>1884233</v>
      </c>
      <c r="DT83" s="38">
        <v>1381774</v>
      </c>
      <c r="DU83" s="38"/>
      <c r="DV83" s="38">
        <v>502459</v>
      </c>
      <c r="DW83" s="38">
        <v>26.666499999999999</v>
      </c>
      <c r="DX83" s="38"/>
      <c r="DY83" s="38"/>
      <c r="DZ83" s="88">
        <v>1381774</v>
      </c>
      <c r="EA83" s="30"/>
      <c r="EB83" s="39">
        <v>1381800</v>
      </c>
      <c r="EC83" s="88">
        <v>1381800</v>
      </c>
      <c r="ED83" s="38"/>
      <c r="EE83" s="38"/>
      <c r="EF83" s="38"/>
      <c r="EG83" s="38"/>
      <c r="EH83" s="38"/>
      <c r="EI83" s="38"/>
      <c r="EJ83" s="39"/>
      <c r="EK83" s="38"/>
      <c r="EL83" s="38"/>
      <c r="EM83" s="38"/>
      <c r="EN83" s="38"/>
      <c r="EO83" s="38"/>
      <c r="EP83" s="38"/>
      <c r="EQ83" s="38"/>
      <c r="ER83" s="88"/>
      <c r="ES83" s="30"/>
      <c r="ET83" s="39"/>
      <c r="EU83" s="88"/>
      <c r="EV83" s="38"/>
      <c r="EW83" s="38"/>
      <c r="EX83" s="38"/>
      <c r="EY83" s="38"/>
      <c r="EZ83" s="38"/>
      <c r="FA83" s="38"/>
      <c r="FB83" s="39"/>
      <c r="FC83" s="38"/>
      <c r="FD83" s="38"/>
      <c r="FE83" s="38"/>
      <c r="FF83" s="38"/>
      <c r="FG83" s="38"/>
      <c r="FH83" s="38"/>
      <c r="FI83" s="38"/>
      <c r="FJ83" s="88"/>
      <c r="FK83" s="30"/>
      <c r="FL83" s="39"/>
      <c r="FM83" s="88"/>
      <c r="FN83" s="38"/>
      <c r="FO83" s="38"/>
      <c r="FP83" s="38"/>
      <c r="FQ83" s="38"/>
      <c r="FR83" s="38"/>
      <c r="FS83" s="38"/>
      <c r="FT83" s="39"/>
      <c r="FU83" s="38"/>
      <c r="FV83" s="38"/>
      <c r="FW83" s="38"/>
      <c r="FX83" s="38"/>
      <c r="FY83" s="38"/>
      <c r="FZ83" s="38"/>
      <c r="GA83" s="38"/>
      <c r="GB83" s="88"/>
      <c r="GC83" s="30"/>
      <c r="GD83" s="39"/>
      <c r="GE83" s="88"/>
      <c r="GF83" s="38"/>
      <c r="GG83" s="38"/>
      <c r="GH83" s="38"/>
      <c r="GI83" s="38"/>
      <c r="GJ83" s="38"/>
      <c r="GK83" s="38"/>
      <c r="GL83" s="39"/>
      <c r="GM83" s="38"/>
      <c r="GN83" s="38"/>
      <c r="GO83" s="38"/>
      <c r="GP83" s="38"/>
      <c r="GQ83" s="38"/>
      <c r="GR83" s="38"/>
      <c r="GS83" s="38"/>
      <c r="GT83" s="88"/>
      <c r="GU83" s="30"/>
      <c r="GV83" s="39"/>
      <c r="GW83" s="88"/>
      <c r="GX83" s="38"/>
      <c r="GY83" s="38"/>
      <c r="GZ83" s="38"/>
      <c r="HA83" s="38"/>
      <c r="HB83" s="38"/>
      <c r="HC83" s="38"/>
      <c r="HD83" s="39"/>
      <c r="HE83" s="38"/>
      <c r="HF83" s="38"/>
      <c r="HG83" s="38"/>
      <c r="HH83" s="38"/>
      <c r="HI83" s="38"/>
      <c r="HJ83" s="38"/>
      <c r="HK83" s="38"/>
      <c r="HL83" s="88"/>
      <c r="HM83" s="30"/>
      <c r="HN83" s="39"/>
      <c r="HO83" s="88"/>
      <c r="HP83" s="38"/>
      <c r="HQ83" s="38"/>
      <c r="HR83" s="38"/>
      <c r="HS83" s="38"/>
      <c r="HT83" s="38"/>
      <c r="HU83" s="38"/>
      <c r="HV83" s="39"/>
      <c r="HW83" s="38"/>
      <c r="HX83" s="38"/>
      <c r="HY83" s="38"/>
      <c r="HZ83" s="38"/>
      <c r="IA83" s="38"/>
      <c r="IB83" s="38"/>
      <c r="IC83" s="38"/>
      <c r="ID83" s="88"/>
      <c r="IE83" s="30"/>
      <c r="IF83" s="39"/>
      <c r="IG83" s="88"/>
      <c r="IH83" s="38"/>
      <c r="II83" s="38"/>
      <c r="IJ83" s="38"/>
      <c r="IK83" s="38"/>
      <c r="IL83" s="38"/>
      <c r="IM83" s="38"/>
      <c r="IN83" s="39"/>
      <c r="IO83" s="38"/>
      <c r="IP83" s="38"/>
      <c r="IQ83" s="38"/>
      <c r="IR83" s="38"/>
      <c r="IS83" s="38"/>
      <c r="IT83" s="38"/>
      <c r="IU83" s="38"/>
      <c r="IV83" s="88"/>
      <c r="IW83" s="30"/>
      <c r="IX83" s="39"/>
      <c r="IY83" s="88"/>
      <c r="IZ83" s="38"/>
      <c r="JA83" s="38">
        <v>14808400</v>
      </c>
      <c r="JB83" s="38">
        <v>315900</v>
      </c>
      <c r="JC83" s="38">
        <v>14492500</v>
      </c>
      <c r="JD83" s="38">
        <v>315900</v>
      </c>
      <c r="JE83" s="38"/>
      <c r="JF83" s="39"/>
      <c r="JG83" s="38">
        <v>14808400</v>
      </c>
      <c r="JH83" s="38">
        <v>315900</v>
      </c>
      <c r="JI83" s="38"/>
      <c r="JJ83" s="38">
        <v>14492500</v>
      </c>
      <c r="JK83" s="38">
        <v>97.866749999999996</v>
      </c>
      <c r="JL83" s="38"/>
      <c r="JM83" s="38"/>
      <c r="JN83" s="88">
        <v>315900</v>
      </c>
      <c r="JO83" s="30"/>
      <c r="JP83" s="39">
        <v>315900</v>
      </c>
      <c r="JQ83" s="88">
        <v>315900</v>
      </c>
      <c r="JR83" s="38"/>
      <c r="JS83" s="38">
        <v>4920400</v>
      </c>
      <c r="JT83" s="38">
        <v>1920400</v>
      </c>
      <c r="JU83" s="38">
        <v>3000000</v>
      </c>
      <c r="JV83" s="38">
        <v>1920400</v>
      </c>
      <c r="JW83" s="38"/>
      <c r="JX83" s="39"/>
      <c r="JY83" s="38">
        <v>4920400</v>
      </c>
      <c r="JZ83" s="38">
        <v>1920400</v>
      </c>
      <c r="KA83" s="38"/>
      <c r="KB83" s="38">
        <v>3000000</v>
      </c>
      <c r="KC83" s="38">
        <v>60.970649999999999</v>
      </c>
      <c r="KD83" s="38"/>
      <c r="KE83" s="38"/>
      <c r="KF83" s="88">
        <v>1920400</v>
      </c>
      <c r="KG83" s="30"/>
      <c r="KH83" s="39">
        <v>1920400</v>
      </c>
      <c r="KI83" s="88">
        <v>1920400</v>
      </c>
      <c r="KJ83" s="38"/>
      <c r="KK83" s="38">
        <v>23006519</v>
      </c>
      <c r="KL83" s="38">
        <v>2170300</v>
      </c>
      <c r="KM83" s="38">
        <v>20836219</v>
      </c>
      <c r="KN83" s="38">
        <v>2170300</v>
      </c>
      <c r="KO83" s="38"/>
      <c r="KP83" s="39"/>
      <c r="KQ83" s="38">
        <v>23006433</v>
      </c>
      <c r="KR83" s="38">
        <v>2170300</v>
      </c>
      <c r="KS83" s="38"/>
      <c r="KT83" s="38">
        <v>20836133</v>
      </c>
      <c r="KU83" s="38">
        <v>90.566550000000007</v>
      </c>
      <c r="KV83" s="38"/>
      <c r="KW83" s="38"/>
      <c r="KX83" s="88">
        <v>2170300</v>
      </c>
      <c r="KY83" s="30"/>
      <c r="KZ83" s="39">
        <v>2170300</v>
      </c>
      <c r="LA83" s="88">
        <v>2170300</v>
      </c>
      <c r="LB83" s="38"/>
      <c r="LC83" s="38"/>
      <c r="LD83" s="38"/>
      <c r="LE83" s="38"/>
      <c r="LF83" s="38"/>
      <c r="LG83" s="38"/>
      <c r="LH83" s="39"/>
      <c r="LI83" s="38"/>
      <c r="LJ83" s="38"/>
      <c r="LK83" s="38"/>
      <c r="LL83" s="38"/>
      <c r="LM83" s="38"/>
      <c r="LN83" s="38"/>
      <c r="LO83" s="38"/>
      <c r="LP83" s="88"/>
      <c r="LQ83" s="30"/>
      <c r="LR83" s="39"/>
      <c r="LS83" s="88"/>
      <c r="LT83" s="38"/>
      <c r="LU83" s="38"/>
      <c r="LV83" s="38"/>
      <c r="LW83" s="38"/>
      <c r="LX83" s="38"/>
      <c r="LY83" s="38"/>
      <c r="LZ83" s="39"/>
      <c r="MA83" s="38"/>
      <c r="MB83" s="38"/>
      <c r="MC83" s="38"/>
      <c r="MD83" s="38"/>
      <c r="ME83" s="38"/>
      <c r="MF83" s="38"/>
      <c r="MG83" s="38"/>
      <c r="MH83" s="88"/>
      <c r="MI83" s="30"/>
      <c r="MJ83" s="39"/>
      <c r="MK83" s="88"/>
      <c r="ML83" s="38"/>
      <c r="MM83" s="38">
        <v>33000</v>
      </c>
      <c r="MN83" s="38">
        <v>23000</v>
      </c>
      <c r="MO83" s="38">
        <v>10000</v>
      </c>
      <c r="MP83" s="38">
        <v>23000</v>
      </c>
      <c r="MQ83" s="38"/>
      <c r="MR83" s="39"/>
      <c r="MS83" s="38">
        <v>33000</v>
      </c>
      <c r="MT83" s="38">
        <v>23000</v>
      </c>
      <c r="MU83" s="38"/>
      <c r="MV83" s="38">
        <v>10000</v>
      </c>
      <c r="MW83" s="38">
        <v>30.30303</v>
      </c>
      <c r="MX83" s="38"/>
      <c r="MY83" s="38"/>
      <c r="MZ83" s="88">
        <v>23000</v>
      </c>
      <c r="NA83" s="30"/>
      <c r="NB83" s="39">
        <v>23000</v>
      </c>
      <c r="NC83" s="88">
        <v>23000</v>
      </c>
      <c r="ND83" s="38"/>
      <c r="NE83" s="38"/>
      <c r="NF83" s="38"/>
      <c r="NG83" s="38"/>
      <c r="NH83" s="38"/>
      <c r="NI83" s="38"/>
      <c r="NJ83" s="39"/>
      <c r="NK83" s="38"/>
      <c r="NL83" s="38"/>
      <c r="NM83" s="38"/>
      <c r="NN83" s="38"/>
      <c r="NO83" s="38"/>
      <c r="NP83" s="38"/>
      <c r="NQ83" s="38"/>
      <c r="NR83" s="88"/>
      <c r="NS83" s="30"/>
      <c r="NT83" s="39"/>
      <c r="NU83" s="88"/>
      <c r="NV83" s="38"/>
      <c r="NW83" s="38"/>
      <c r="NX83" s="38"/>
      <c r="NY83" s="38"/>
      <c r="NZ83" s="38"/>
      <c r="OA83" s="38"/>
      <c r="OB83" s="39"/>
      <c r="OC83" s="38"/>
      <c r="OD83" s="38"/>
      <c r="OE83" s="38"/>
      <c r="OF83" s="38"/>
      <c r="OG83" s="38"/>
      <c r="OH83" s="38"/>
      <c r="OI83" s="38"/>
      <c r="OJ83" s="88"/>
      <c r="OK83" s="30"/>
      <c r="OL83" s="39"/>
      <c r="OM83" s="88"/>
      <c r="ON83" s="38"/>
      <c r="OO83" s="38"/>
      <c r="OP83" s="38"/>
      <c r="OQ83" s="38"/>
      <c r="OR83" s="38"/>
      <c r="OS83" s="38"/>
      <c r="OT83" s="39"/>
      <c r="OU83" s="38"/>
      <c r="OV83" s="38"/>
      <c r="OW83" s="38"/>
      <c r="OX83" s="38"/>
      <c r="OY83" s="38"/>
      <c r="OZ83" s="38"/>
      <c r="PA83" s="38"/>
      <c r="PB83" s="88"/>
      <c r="PC83" s="30"/>
      <c r="PD83" s="39"/>
      <c r="PE83" s="88"/>
      <c r="PF83" s="38"/>
      <c r="PG83" s="38">
        <v>2485700</v>
      </c>
      <c r="PH83" s="38">
        <v>1580300</v>
      </c>
      <c r="PI83" s="38">
        <v>905400</v>
      </c>
      <c r="PJ83" s="38">
        <v>1580300</v>
      </c>
      <c r="PK83" s="38"/>
      <c r="PL83" s="39"/>
      <c r="PM83" s="38">
        <v>2485700</v>
      </c>
      <c r="PN83" s="38">
        <v>1580300</v>
      </c>
      <c r="PO83" s="38"/>
      <c r="PP83" s="38">
        <v>905400</v>
      </c>
      <c r="PQ83" s="38">
        <v>36.424349999999997</v>
      </c>
      <c r="PR83" s="38"/>
      <c r="PS83" s="38"/>
      <c r="PT83" s="88">
        <v>1580300</v>
      </c>
      <c r="PU83" s="30"/>
      <c r="PV83" s="39">
        <v>1580300</v>
      </c>
      <c r="PW83" s="88">
        <v>1580300</v>
      </c>
      <c r="PX83" s="38"/>
      <c r="PY83" s="38"/>
      <c r="PZ83" s="38"/>
      <c r="QA83" s="38"/>
      <c r="QB83" s="38"/>
      <c r="QC83" s="38"/>
      <c r="QD83" s="39"/>
      <c r="QE83" s="38"/>
      <c r="QF83" s="38"/>
      <c r="QG83" s="38"/>
      <c r="QH83" s="38"/>
      <c r="QI83" s="38"/>
      <c r="QJ83" s="38"/>
      <c r="QK83" s="38"/>
      <c r="QL83" s="88"/>
      <c r="QM83" s="30"/>
      <c r="QN83" s="39"/>
      <c r="QO83" s="88"/>
      <c r="QP83" s="38"/>
      <c r="QQ83" s="38"/>
      <c r="QR83" s="38"/>
      <c r="QS83" s="38"/>
      <c r="QT83" s="38"/>
      <c r="QU83" s="38"/>
      <c r="QV83" s="39"/>
      <c r="QW83" s="38"/>
      <c r="QX83" s="38"/>
      <c r="QY83" s="38"/>
      <c r="QZ83" s="38"/>
      <c r="RA83" s="38"/>
      <c r="RB83" s="38"/>
      <c r="RC83" s="38"/>
      <c r="RD83" s="88"/>
      <c r="RE83" s="30"/>
      <c r="RF83" s="39">
        <v>0</v>
      </c>
      <c r="RG83" s="88"/>
      <c r="RH83" s="38"/>
      <c r="RI83" s="38"/>
      <c r="RJ83" s="38"/>
      <c r="RK83" s="38"/>
      <c r="RL83" s="38"/>
      <c r="RM83" s="38"/>
      <c r="RN83" s="39"/>
      <c r="RO83" s="38"/>
      <c r="RP83" s="38"/>
      <c r="RQ83" s="38"/>
      <c r="RR83" s="38"/>
      <c r="RS83" s="38"/>
      <c r="RT83" s="38"/>
      <c r="RU83" s="38"/>
      <c r="RV83" s="88"/>
      <c r="RW83" s="30"/>
      <c r="RX83" s="39">
        <v>0</v>
      </c>
      <c r="RY83" s="88"/>
      <c r="RZ83" s="38"/>
      <c r="SA83" s="38"/>
      <c r="SB83" s="38"/>
      <c r="SC83" s="38"/>
      <c r="SD83" s="38"/>
      <c r="SE83" s="38"/>
      <c r="SF83" s="39"/>
      <c r="SG83" s="38"/>
      <c r="SH83" s="38"/>
      <c r="SI83" s="38"/>
      <c r="SJ83" s="38"/>
      <c r="SK83" s="38"/>
      <c r="SL83" s="38"/>
      <c r="SM83" s="38"/>
      <c r="SN83" s="88"/>
      <c r="SO83" s="30"/>
      <c r="SP83" s="39">
        <v>0</v>
      </c>
      <c r="SQ83" s="88"/>
      <c r="SR83" s="38"/>
      <c r="SS83" s="38"/>
      <c r="ST83" s="38"/>
      <c r="SU83" s="38"/>
      <c r="SV83" s="38"/>
      <c r="SW83" s="38"/>
      <c r="SX83" s="39"/>
      <c r="SY83" s="38"/>
      <c r="SZ83" s="38"/>
      <c r="TA83" s="38"/>
      <c r="TB83" s="38"/>
      <c r="TC83" s="38"/>
      <c r="TD83" s="38"/>
      <c r="TE83" s="38"/>
      <c r="TF83" s="88"/>
      <c r="TG83" s="30"/>
      <c r="TH83" s="39"/>
      <c r="TI83" s="88"/>
      <c r="TJ83" s="38"/>
      <c r="TK83" s="38"/>
      <c r="TL83" s="38"/>
      <c r="TM83" s="38"/>
      <c r="TN83" s="38"/>
      <c r="TO83" s="38"/>
      <c r="TP83" s="39"/>
      <c r="TQ83" s="38"/>
      <c r="TR83" s="38"/>
      <c r="TS83" s="38"/>
      <c r="TT83" s="38"/>
      <c r="TU83" s="38"/>
      <c r="TV83" s="38"/>
      <c r="TW83" s="38"/>
      <c r="TX83" s="88"/>
      <c r="TY83" s="30"/>
      <c r="TZ83" s="39"/>
      <c r="UA83" s="88"/>
      <c r="UB83" s="38"/>
      <c r="UC83" s="38"/>
      <c r="UD83" s="38"/>
      <c r="UE83" s="38"/>
      <c r="UF83" s="38"/>
      <c r="UG83" s="38"/>
      <c r="UH83" s="39"/>
      <c r="UI83" s="38"/>
      <c r="UJ83" s="38"/>
      <c r="UK83" s="38"/>
      <c r="UL83" s="38"/>
      <c r="UM83" s="38"/>
      <c r="UN83" s="38"/>
      <c r="UO83" s="38"/>
      <c r="UP83" s="88"/>
      <c r="UQ83" s="30"/>
      <c r="UR83" s="39"/>
      <c r="US83" s="88"/>
      <c r="UT83" s="38"/>
      <c r="UU83" s="38"/>
      <c r="UV83" s="38"/>
      <c r="UW83" s="38"/>
      <c r="UX83" s="38"/>
      <c r="UY83" s="38"/>
      <c r="UZ83" s="39"/>
      <c r="VA83" s="38"/>
      <c r="VB83" s="38"/>
      <c r="VC83" s="38"/>
      <c r="VD83" s="38"/>
      <c r="VE83" s="38"/>
      <c r="VF83" s="38"/>
      <c r="VG83" s="38"/>
      <c r="VH83" s="88"/>
      <c r="VI83" s="30"/>
      <c r="VJ83" s="39"/>
      <c r="VK83" s="88"/>
      <c r="VL83" s="38"/>
      <c r="VM83" s="38"/>
      <c r="VN83" s="38"/>
      <c r="VO83" s="38"/>
      <c r="VP83" s="38"/>
      <c r="VQ83" s="38"/>
      <c r="VR83" s="39"/>
      <c r="VS83" s="38"/>
      <c r="VT83" s="38"/>
      <c r="VU83" s="38"/>
      <c r="VV83" s="38"/>
      <c r="VW83" s="38"/>
      <c r="VX83" s="38"/>
      <c r="VY83" s="38"/>
      <c r="VZ83" s="88"/>
      <c r="WA83" s="30"/>
      <c r="WB83" s="39"/>
      <c r="WC83" s="88"/>
      <c r="WD83" s="38"/>
      <c r="WE83" s="38"/>
      <c r="WF83" s="38"/>
      <c r="WG83" s="38"/>
      <c r="WH83" s="38"/>
      <c r="WI83" s="38"/>
      <c r="WJ83" s="39"/>
      <c r="WK83" s="38"/>
      <c r="WL83" s="38"/>
      <c r="WM83" s="38"/>
      <c r="WN83" s="38"/>
      <c r="WO83" s="38"/>
      <c r="WP83" s="38"/>
      <c r="WQ83" s="38"/>
      <c r="WR83" s="88"/>
      <c r="WS83" s="30"/>
      <c r="WT83" s="39"/>
      <c r="WU83" s="88"/>
      <c r="WV83" s="38"/>
      <c r="WW83" s="38"/>
      <c r="WX83" s="38"/>
      <c r="WY83" s="38"/>
      <c r="WZ83" s="38"/>
      <c r="XA83" s="38"/>
      <c r="XB83" s="39"/>
      <c r="XC83" s="38"/>
      <c r="XD83" s="38"/>
      <c r="XE83" s="38"/>
      <c r="XF83" s="38"/>
      <c r="XG83" s="38"/>
      <c r="XH83" s="38"/>
      <c r="XI83" s="38"/>
      <c r="XJ83" s="88"/>
      <c r="XK83" s="30"/>
      <c r="XL83" s="39"/>
      <c r="XM83" s="88"/>
      <c r="XN83" s="38"/>
      <c r="XO83" s="38"/>
      <c r="XP83" s="38"/>
      <c r="XQ83" s="38"/>
      <c r="XR83" s="38"/>
      <c r="XS83" s="38"/>
      <c r="XT83" s="39"/>
      <c r="XU83" s="38"/>
      <c r="XV83" s="38"/>
      <c r="XW83" s="38"/>
      <c r="XX83" s="38"/>
      <c r="XY83" s="38"/>
      <c r="XZ83" s="38"/>
      <c r="YA83" s="38"/>
      <c r="YB83" s="88"/>
      <c r="YC83" s="30"/>
      <c r="YD83" s="39"/>
      <c r="YE83" s="88"/>
      <c r="YF83" s="38"/>
      <c r="YG83" s="38"/>
      <c r="YH83" s="38"/>
      <c r="YI83" s="38"/>
      <c r="YJ83" s="38"/>
      <c r="YK83" s="38"/>
      <c r="YL83" s="39"/>
      <c r="YM83" s="38"/>
      <c r="YN83" s="38"/>
      <c r="YO83" s="38"/>
      <c r="YP83" s="38"/>
      <c r="YQ83" s="38"/>
      <c r="YR83" s="38"/>
      <c r="YS83" s="38"/>
      <c r="YT83" s="88"/>
      <c r="YU83" s="30"/>
      <c r="YV83" s="39"/>
      <c r="YW83" s="88"/>
      <c r="YX83" s="38"/>
      <c r="YY83" s="38"/>
      <c r="YZ83" s="38"/>
      <c r="ZA83" s="38"/>
      <c r="ZB83" s="38"/>
      <c r="ZC83" s="38"/>
      <c r="ZD83" s="39"/>
      <c r="ZE83" s="38"/>
      <c r="ZF83" s="38"/>
      <c r="ZG83" s="38"/>
      <c r="ZH83" s="38"/>
      <c r="ZI83" s="38"/>
      <c r="ZJ83" s="38"/>
      <c r="ZK83" s="38"/>
      <c r="ZL83" s="88"/>
      <c r="ZM83" s="30"/>
      <c r="ZN83" s="39"/>
      <c r="ZO83" s="88"/>
      <c r="ZP83" s="38"/>
      <c r="ZQ83" s="38">
        <v>2658900</v>
      </c>
      <c r="ZR83" s="38">
        <v>658100</v>
      </c>
      <c r="ZS83" s="38">
        <v>2000800</v>
      </c>
      <c r="ZT83" s="38">
        <v>658100</v>
      </c>
      <c r="ZU83" s="38"/>
      <c r="ZV83" s="39"/>
      <c r="ZW83" s="38">
        <v>2658900</v>
      </c>
      <c r="ZX83" s="38">
        <v>658100</v>
      </c>
      <c r="ZY83" s="38"/>
      <c r="ZZ83" s="38">
        <v>2000800</v>
      </c>
      <c r="AAA83" s="38">
        <v>75.249160000000003</v>
      </c>
      <c r="AAB83" s="38"/>
      <c r="AAC83" s="38"/>
      <c r="AAD83" s="88">
        <v>658100</v>
      </c>
      <c r="AAE83" s="30"/>
      <c r="AAF83" s="39">
        <v>658100</v>
      </c>
      <c r="AAG83" s="88">
        <v>658100</v>
      </c>
      <c r="AAH83" s="38"/>
      <c r="AAI83" s="38"/>
      <c r="AAJ83" s="38"/>
      <c r="AAK83" s="38"/>
      <c r="AAL83" s="38"/>
      <c r="AAM83" s="38"/>
      <c r="AAN83" s="39"/>
      <c r="AAO83" s="38"/>
      <c r="AAP83" s="38"/>
      <c r="AAQ83" s="38"/>
      <c r="AAR83" s="38"/>
      <c r="AAS83" s="38"/>
      <c r="AAT83" s="38"/>
      <c r="AAU83" s="38"/>
      <c r="AAV83" s="88"/>
      <c r="AAW83" s="30"/>
      <c r="AAX83" s="39"/>
      <c r="AAY83" s="88"/>
      <c r="AAZ83" s="38"/>
      <c r="ABA83" s="38"/>
      <c r="ABB83" s="38"/>
      <c r="ABC83" s="38"/>
      <c r="ABD83" s="38"/>
      <c r="ABE83" s="38"/>
      <c r="ABF83" s="39"/>
      <c r="ABG83" s="38"/>
      <c r="ABH83" s="38"/>
      <c r="ABI83" s="38"/>
      <c r="ABJ83" s="38"/>
      <c r="ABK83" s="38"/>
      <c r="ABL83" s="38"/>
      <c r="ABM83" s="38"/>
      <c r="ABN83" s="88"/>
      <c r="ABO83" s="30"/>
      <c r="ABP83" s="39"/>
      <c r="ABQ83" s="88"/>
      <c r="ABR83" s="38"/>
      <c r="ABS83" s="38"/>
      <c r="ABT83" s="38"/>
      <c r="ABU83" s="38"/>
      <c r="ABV83" s="38"/>
      <c r="ABW83" s="38"/>
      <c r="ABX83" s="39"/>
      <c r="ABY83" s="38"/>
      <c r="ABZ83" s="38"/>
      <c r="ACA83" s="38"/>
      <c r="ACB83" s="38"/>
      <c r="ACC83" s="38"/>
      <c r="ACD83" s="38"/>
      <c r="ACE83" s="38"/>
      <c r="ACF83" s="88"/>
      <c r="ACG83" s="30"/>
      <c r="ACH83" s="39"/>
      <c r="ACI83" s="88"/>
      <c r="ACJ83" s="38"/>
      <c r="ACK83" s="38"/>
      <c r="ACL83" s="38"/>
      <c r="ACM83" s="38"/>
      <c r="ACN83" s="38"/>
      <c r="ACO83" s="38"/>
      <c r="ACP83" s="39"/>
      <c r="ACQ83" s="38"/>
      <c r="ACR83" s="38"/>
      <c r="ACS83" s="38"/>
      <c r="ACT83" s="38"/>
      <c r="ACU83" s="38"/>
      <c r="ACV83" s="38"/>
      <c r="ACW83" s="38"/>
      <c r="ACX83" s="88"/>
      <c r="ACY83" s="30"/>
      <c r="ACZ83" s="39"/>
      <c r="ADA83" s="88"/>
      <c r="ADB83" s="38"/>
      <c r="ADC83" s="38"/>
      <c r="ADD83" s="38"/>
      <c r="ADE83" s="38"/>
      <c r="ADF83" s="38"/>
      <c r="ADG83" s="38"/>
      <c r="ADH83" s="39"/>
      <c r="ADI83" s="38"/>
      <c r="ADJ83" s="38"/>
      <c r="ADK83" s="38"/>
      <c r="ADL83" s="38"/>
      <c r="ADM83" s="38"/>
      <c r="ADN83" s="38"/>
      <c r="ADO83" s="38"/>
      <c r="ADP83" s="88"/>
      <c r="ADQ83" s="30"/>
      <c r="ADR83" s="39"/>
      <c r="ADS83" s="88"/>
      <c r="ADT83" s="38"/>
      <c r="ADU83" s="38"/>
      <c r="ADV83" s="38"/>
      <c r="ADW83" s="38"/>
      <c r="ADX83" s="38"/>
      <c r="ADY83" s="38"/>
      <c r="ADZ83" s="39"/>
      <c r="AEA83" s="38"/>
      <c r="AEB83" s="38"/>
      <c r="AEC83" s="38"/>
      <c r="AED83" s="38"/>
      <c r="AEE83" s="38"/>
      <c r="AEF83" s="38"/>
      <c r="AEG83" s="38"/>
      <c r="AEH83" s="88"/>
      <c r="AEI83" s="30"/>
      <c r="AEJ83" s="39"/>
      <c r="AEK83" s="88"/>
      <c r="AEL83" s="38"/>
      <c r="AEM83" s="38"/>
      <c r="AEN83" s="38"/>
      <c r="AEO83" s="38"/>
      <c r="AEP83" s="38"/>
      <c r="AEQ83" s="38"/>
      <c r="AER83" s="39"/>
      <c r="AES83" s="38"/>
      <c r="AET83" s="38"/>
      <c r="AEU83" s="38"/>
      <c r="AEV83" s="38"/>
      <c r="AEW83" s="38"/>
      <c r="AEX83" s="38"/>
      <c r="AEY83" s="38"/>
      <c r="AEZ83" s="88"/>
      <c r="AFA83" s="30"/>
      <c r="AFB83" s="39"/>
      <c r="AFC83" s="88"/>
      <c r="AFD83" s="38"/>
      <c r="AFE83" s="38"/>
      <c r="AFF83" s="38"/>
      <c r="AFG83" s="38"/>
      <c r="AFH83" s="38"/>
      <c r="AFI83" s="38"/>
      <c r="AFJ83" s="39"/>
      <c r="AFK83" s="38"/>
      <c r="AFL83" s="38"/>
      <c r="AFM83" s="38"/>
      <c r="AFN83" s="38"/>
      <c r="AFO83" s="38"/>
      <c r="AFP83" s="38"/>
      <c r="AFQ83" s="38"/>
      <c r="AFR83" s="88"/>
      <c r="AFS83" s="30"/>
      <c r="AFT83" s="39"/>
      <c r="AFU83" s="88"/>
      <c r="AFV83" s="38"/>
      <c r="AFW83" s="38"/>
      <c r="AFX83" s="38"/>
      <c r="AFY83" s="38"/>
      <c r="AFZ83" s="38"/>
      <c r="AGA83" s="38"/>
      <c r="AGB83" s="39"/>
      <c r="AGC83" s="38"/>
      <c r="AGD83" s="38"/>
      <c r="AGE83" s="38"/>
      <c r="AGF83" s="38"/>
      <c r="AGG83" s="38"/>
      <c r="AGH83" s="38"/>
      <c r="AGI83" s="38"/>
      <c r="AGJ83" s="88"/>
      <c r="AGK83" s="30"/>
      <c r="AGL83" s="39"/>
      <c r="AGM83" s="88"/>
      <c r="AGN83" s="38"/>
      <c r="AGO83" s="38"/>
      <c r="AGP83" s="38"/>
      <c r="AGQ83" s="38"/>
      <c r="AGR83" s="38"/>
      <c r="AGS83" s="38"/>
      <c r="AGT83" s="39"/>
      <c r="AGU83" s="38"/>
      <c r="AGV83" s="38"/>
      <c r="AGW83" s="38"/>
      <c r="AGX83" s="38"/>
      <c r="AGY83" s="38"/>
      <c r="AGZ83" s="38"/>
      <c r="AHA83" s="38"/>
      <c r="AHB83" s="88"/>
      <c r="AHC83" s="30"/>
      <c r="AHD83" s="39"/>
      <c r="AHE83" s="88"/>
      <c r="AHF83" s="38"/>
      <c r="AHG83" s="38"/>
      <c r="AHH83" s="38"/>
      <c r="AHI83" s="38"/>
      <c r="AHJ83" s="38"/>
      <c r="AHK83" s="38"/>
      <c r="AHL83" s="39"/>
      <c r="AHM83" s="38"/>
      <c r="AHN83" s="38"/>
      <c r="AHO83" s="38"/>
      <c r="AHP83" s="38"/>
      <c r="AHQ83" s="38"/>
      <c r="AHR83" s="38"/>
      <c r="AHS83" s="38"/>
      <c r="AHT83" s="88"/>
      <c r="AHU83" s="30"/>
      <c r="AHV83" s="39"/>
      <c r="AHW83" s="88"/>
      <c r="AHX83" s="38"/>
      <c r="AHY83" s="38">
        <v>632500</v>
      </c>
      <c r="AHZ83" s="38">
        <v>442500</v>
      </c>
      <c r="AIA83" s="38">
        <v>190000</v>
      </c>
      <c r="AIB83" s="38">
        <v>442500</v>
      </c>
      <c r="AIC83" s="38"/>
      <c r="AID83" s="39"/>
      <c r="AIE83" s="38">
        <v>632500</v>
      </c>
      <c r="AIF83" s="38">
        <v>442500</v>
      </c>
      <c r="AIG83" s="38"/>
      <c r="AIH83" s="38">
        <v>190000</v>
      </c>
      <c r="AII83" s="38">
        <v>30.039529999999999</v>
      </c>
      <c r="AIJ83" s="38"/>
      <c r="AIK83" s="38"/>
      <c r="AIL83" s="88">
        <v>442500</v>
      </c>
      <c r="AIM83" s="30"/>
      <c r="AIN83" s="39">
        <v>442500</v>
      </c>
      <c r="AIO83" s="88">
        <v>442500</v>
      </c>
      <c r="AIP83" s="38"/>
      <c r="AIQ83" s="38"/>
      <c r="AIR83" s="38"/>
      <c r="AIS83" s="38"/>
      <c r="AIT83" s="38"/>
      <c r="AIU83" s="38"/>
      <c r="AIV83" s="39"/>
      <c r="AIW83" s="38"/>
      <c r="AIX83" s="38"/>
      <c r="AIY83" s="38"/>
      <c r="AIZ83" s="38"/>
      <c r="AJA83" s="38"/>
      <c r="AJB83" s="38"/>
      <c r="AJC83" s="38"/>
      <c r="AJD83" s="88"/>
      <c r="AJE83" s="30"/>
      <c r="AJF83" s="39"/>
      <c r="AJG83" s="88"/>
      <c r="AJH83" s="38"/>
      <c r="AJI83" s="38">
        <v>18779500</v>
      </c>
      <c r="AJJ83" s="38">
        <v>10668000</v>
      </c>
      <c r="AJK83" s="38">
        <v>8111500</v>
      </c>
      <c r="AJL83" s="38">
        <v>10668000</v>
      </c>
      <c r="AJM83" s="38"/>
      <c r="AJN83" s="39"/>
      <c r="AJO83" s="38">
        <v>18779500</v>
      </c>
      <c r="AJP83" s="38">
        <v>10668000</v>
      </c>
      <c r="AJQ83" s="38"/>
      <c r="AJR83" s="38">
        <v>8111500</v>
      </c>
      <c r="AJS83" s="38">
        <v>43.193379999999998</v>
      </c>
      <c r="AJT83" s="38"/>
      <c r="AJU83" s="38"/>
      <c r="AJV83" s="88">
        <v>10668000</v>
      </c>
      <c r="AJW83" s="30"/>
      <c r="AJX83" s="39">
        <v>10668000</v>
      </c>
      <c r="AJY83" s="88">
        <v>10668000</v>
      </c>
      <c r="AJZ83" s="38"/>
      <c r="AKA83" s="38">
        <v>41546000</v>
      </c>
      <c r="AKB83" s="38">
        <v>11306000</v>
      </c>
      <c r="AKC83" s="38">
        <v>30240000</v>
      </c>
      <c r="AKD83" s="38">
        <v>11306000</v>
      </c>
      <c r="AKE83" s="38"/>
      <c r="AKF83" s="39"/>
      <c r="AKG83" s="38">
        <v>41546000</v>
      </c>
      <c r="AKH83" s="38">
        <v>11306000</v>
      </c>
      <c r="AKI83" s="38"/>
      <c r="AKJ83" s="38">
        <v>30240000</v>
      </c>
      <c r="AKK83" s="38">
        <v>72.786789999999996</v>
      </c>
      <c r="AKL83" s="38"/>
      <c r="AKM83" s="38"/>
      <c r="AKN83" s="88">
        <v>11306000</v>
      </c>
      <c r="AKO83" s="30"/>
      <c r="AKP83" s="39">
        <v>11306000</v>
      </c>
      <c r="AKQ83" s="88">
        <v>11306000</v>
      </c>
      <c r="AKR83" s="38"/>
      <c r="AKS83" s="38"/>
      <c r="AKT83" s="38"/>
      <c r="AKU83" s="38"/>
      <c r="AKV83" s="38"/>
      <c r="AKW83" s="38"/>
      <c r="AKX83" s="39"/>
      <c r="AKY83" s="38"/>
      <c r="AKZ83" s="38"/>
      <c r="ALA83" s="38"/>
      <c r="ALB83" s="38"/>
      <c r="ALC83" s="38"/>
      <c r="ALD83" s="38"/>
      <c r="ALE83" s="38"/>
      <c r="ALF83" s="88"/>
      <c r="ALG83" s="30"/>
      <c r="ALH83" s="39"/>
      <c r="ALI83" s="88"/>
      <c r="ALJ83" s="38"/>
      <c r="ALK83" s="38"/>
      <c r="ALL83" s="38"/>
      <c r="ALM83" s="38"/>
      <c r="ALN83" s="38"/>
      <c r="ALO83" s="38"/>
      <c r="ALP83" s="39"/>
      <c r="ALQ83" s="38"/>
      <c r="ALR83" s="38"/>
      <c r="ALS83" s="38"/>
      <c r="ALT83" s="38"/>
      <c r="ALU83" s="38"/>
      <c r="ALV83" s="38"/>
      <c r="ALW83" s="38"/>
      <c r="ALX83" s="88"/>
      <c r="ALY83" s="30"/>
      <c r="ALZ83" s="39"/>
      <c r="AMA83" s="88"/>
      <c r="AMB83" s="38"/>
      <c r="AMC83" s="38"/>
      <c r="AMD83" s="38"/>
      <c r="AME83" s="38"/>
      <c r="AMF83" s="38"/>
      <c r="AMG83" s="38"/>
      <c r="AMH83" s="39"/>
      <c r="AMI83" s="38"/>
      <c r="AMJ83" s="38"/>
      <c r="AMK83" s="38"/>
      <c r="AML83" s="38"/>
      <c r="AMM83" s="38"/>
      <c r="AMN83" s="38"/>
      <c r="AMO83" s="38"/>
      <c r="AMP83" s="88"/>
      <c r="AMQ83" s="30"/>
      <c r="AMR83" s="39">
        <v>0</v>
      </c>
      <c r="AMS83" s="88"/>
      <c r="AMT83" s="38"/>
      <c r="AMU83" s="38"/>
      <c r="AMV83" s="38"/>
      <c r="AMW83" s="38"/>
      <c r="AMX83" s="38"/>
      <c r="AMY83" s="38"/>
      <c r="AMZ83" s="39"/>
      <c r="ANA83" s="38"/>
      <c r="ANB83" s="38"/>
      <c r="ANC83" s="38"/>
      <c r="AND83" s="38"/>
      <c r="ANE83" s="38"/>
      <c r="ANF83" s="38"/>
      <c r="ANG83" s="38"/>
      <c r="ANH83" s="88"/>
      <c r="ANI83" s="30"/>
      <c r="ANJ83" s="39"/>
      <c r="ANK83" s="88"/>
    </row>
    <row r="84" spans="1:1051" x14ac:dyDescent="0.25">
      <c r="A84" s="8" t="s">
        <v>185</v>
      </c>
      <c r="B84" s="11">
        <v>70</v>
      </c>
      <c r="C84" s="20" t="s">
        <v>277</v>
      </c>
      <c r="F84" s="39"/>
      <c r="G84" s="88"/>
      <c r="H84" s="38"/>
      <c r="I84" s="38">
        <v>1227000</v>
      </c>
      <c r="J84" s="38">
        <v>568000</v>
      </c>
      <c r="K84" s="38">
        <v>659000</v>
      </c>
      <c r="L84" s="38">
        <v>568000</v>
      </c>
      <c r="M84" s="38"/>
      <c r="N84" s="39"/>
      <c r="O84" s="38">
        <v>952073.34</v>
      </c>
      <c r="P84" s="38">
        <v>568000</v>
      </c>
      <c r="Q84" s="38"/>
      <c r="R84" s="38">
        <v>384073.34</v>
      </c>
      <c r="S84" s="38">
        <v>40.340730000000001</v>
      </c>
      <c r="T84" s="38"/>
      <c r="U84" s="38"/>
      <c r="V84" s="88">
        <v>568000</v>
      </c>
      <c r="W84" s="30"/>
      <c r="X84" s="39">
        <v>568000</v>
      </c>
      <c r="Y84" s="88">
        <v>568000</v>
      </c>
      <c r="Z84" s="38"/>
      <c r="AA84" s="38"/>
      <c r="AB84" s="38"/>
      <c r="AC84" s="38"/>
      <c r="AD84" s="38"/>
      <c r="AE84" s="38"/>
      <c r="AF84" s="39"/>
      <c r="AG84" s="38"/>
      <c r="AH84" s="38"/>
      <c r="AI84" s="38"/>
      <c r="AJ84" s="38"/>
      <c r="AK84" s="38"/>
      <c r="AL84" s="38"/>
      <c r="AM84" s="38"/>
      <c r="AN84" s="88"/>
      <c r="AO84" s="30"/>
      <c r="AP84" s="39"/>
      <c r="AQ84" s="88"/>
      <c r="AR84" s="38"/>
      <c r="AS84" s="38"/>
      <c r="AT84" s="38"/>
      <c r="AU84" s="38"/>
      <c r="AV84" s="38"/>
      <c r="AW84" s="38"/>
      <c r="AX84" s="39"/>
      <c r="AY84" s="38"/>
      <c r="AZ84" s="38"/>
      <c r="BA84" s="38"/>
      <c r="BB84" s="38"/>
      <c r="BC84" s="38"/>
      <c r="BD84" s="38"/>
      <c r="BE84" s="38"/>
      <c r="BF84" s="88"/>
      <c r="BG84" s="30"/>
      <c r="BH84" s="39"/>
      <c r="BI84" s="88"/>
      <c r="BJ84" s="38"/>
      <c r="BK84" s="38"/>
      <c r="BL84" s="38"/>
      <c r="BM84" s="38"/>
      <c r="BN84" s="38"/>
      <c r="BO84" s="38"/>
      <c r="BP84" s="39"/>
      <c r="BQ84" s="38"/>
      <c r="BR84" s="38"/>
      <c r="BS84" s="38"/>
      <c r="BT84" s="38"/>
      <c r="BU84" s="38"/>
      <c r="BV84" s="38"/>
      <c r="BW84" s="38"/>
      <c r="BX84" s="88"/>
      <c r="BY84" s="30"/>
      <c r="BZ84" s="39"/>
      <c r="CA84" s="88"/>
      <c r="CB84" s="38"/>
      <c r="CC84" s="38"/>
      <c r="CD84" s="38"/>
      <c r="CE84" s="38"/>
      <c r="CF84" s="38"/>
      <c r="CG84" s="38"/>
      <c r="CH84" s="39"/>
      <c r="CI84" s="38"/>
      <c r="CJ84" s="38"/>
      <c r="CK84" s="38"/>
      <c r="CL84" s="38"/>
      <c r="CM84" s="38"/>
      <c r="CN84" s="38"/>
      <c r="CO84" s="38"/>
      <c r="CP84" s="88"/>
      <c r="CQ84" s="30"/>
      <c r="CR84" s="39"/>
      <c r="CS84" s="88"/>
      <c r="CT84" s="38"/>
      <c r="CU84" s="38"/>
      <c r="CV84" s="38"/>
      <c r="CW84" s="38"/>
      <c r="CX84" s="38"/>
      <c r="CY84" s="38"/>
      <c r="CZ84" s="39"/>
      <c r="DA84" s="38"/>
      <c r="DB84" s="38"/>
      <c r="DC84" s="38"/>
      <c r="DD84" s="38"/>
      <c r="DE84" s="38"/>
      <c r="DF84" s="38"/>
      <c r="DG84" s="38"/>
      <c r="DH84" s="88"/>
      <c r="DI84" s="30"/>
      <c r="DJ84" s="39"/>
      <c r="DK84" s="88"/>
      <c r="DL84" s="38"/>
      <c r="DM84" s="38"/>
      <c r="DN84" s="38"/>
      <c r="DO84" s="38"/>
      <c r="DP84" s="38"/>
      <c r="DQ84" s="38"/>
      <c r="DR84" s="39"/>
      <c r="DS84" s="38"/>
      <c r="DT84" s="38"/>
      <c r="DU84" s="38"/>
      <c r="DV84" s="38"/>
      <c r="DW84" s="38"/>
      <c r="DX84" s="38"/>
      <c r="DY84" s="38"/>
      <c r="DZ84" s="88"/>
      <c r="EA84" s="30"/>
      <c r="EB84" s="39"/>
      <c r="EC84" s="88"/>
      <c r="ED84" s="38"/>
      <c r="EE84" s="38"/>
      <c r="EF84" s="38"/>
      <c r="EG84" s="38"/>
      <c r="EH84" s="38"/>
      <c r="EI84" s="38"/>
      <c r="EJ84" s="39"/>
      <c r="EK84" s="38"/>
      <c r="EL84" s="38"/>
      <c r="EM84" s="38"/>
      <c r="EN84" s="38"/>
      <c r="EO84" s="38"/>
      <c r="EP84" s="38"/>
      <c r="EQ84" s="38"/>
      <c r="ER84" s="88"/>
      <c r="ES84" s="30"/>
      <c r="ET84" s="39"/>
      <c r="EU84" s="88"/>
      <c r="EV84" s="38"/>
      <c r="EW84" s="38"/>
      <c r="EX84" s="38"/>
      <c r="EY84" s="38"/>
      <c r="EZ84" s="38"/>
      <c r="FA84" s="38"/>
      <c r="FB84" s="39"/>
      <c r="FC84" s="38"/>
      <c r="FD84" s="38"/>
      <c r="FE84" s="38"/>
      <c r="FF84" s="38"/>
      <c r="FG84" s="38"/>
      <c r="FH84" s="38"/>
      <c r="FI84" s="38"/>
      <c r="FJ84" s="88"/>
      <c r="FK84" s="30"/>
      <c r="FL84" s="39"/>
      <c r="FM84" s="88"/>
      <c r="FN84" s="38"/>
      <c r="FO84" s="38"/>
      <c r="FP84" s="38"/>
      <c r="FQ84" s="38"/>
      <c r="FR84" s="38"/>
      <c r="FS84" s="38"/>
      <c r="FT84" s="39"/>
      <c r="FU84" s="38"/>
      <c r="FV84" s="38"/>
      <c r="FW84" s="38"/>
      <c r="FX84" s="38"/>
      <c r="FY84" s="38"/>
      <c r="FZ84" s="38"/>
      <c r="GA84" s="38"/>
      <c r="GB84" s="88"/>
      <c r="GC84" s="30"/>
      <c r="GD84" s="39"/>
      <c r="GE84" s="88"/>
      <c r="GF84" s="38"/>
      <c r="GG84" s="38"/>
      <c r="GH84" s="38"/>
      <c r="GI84" s="38"/>
      <c r="GJ84" s="38"/>
      <c r="GK84" s="38"/>
      <c r="GL84" s="39"/>
      <c r="GM84" s="38"/>
      <c r="GN84" s="38"/>
      <c r="GO84" s="38"/>
      <c r="GP84" s="38"/>
      <c r="GQ84" s="38"/>
      <c r="GR84" s="38"/>
      <c r="GS84" s="38"/>
      <c r="GT84" s="88"/>
      <c r="GU84" s="30"/>
      <c r="GV84" s="39"/>
      <c r="GW84" s="88"/>
      <c r="GX84" s="38"/>
      <c r="GY84" s="38">
        <v>24444400</v>
      </c>
      <c r="GZ84" s="38">
        <v>5137400</v>
      </c>
      <c r="HA84" s="38">
        <v>19307000</v>
      </c>
      <c r="HB84" s="38">
        <v>5137400</v>
      </c>
      <c r="HC84" s="38"/>
      <c r="HD84" s="39"/>
      <c r="HE84" s="38">
        <v>23046751</v>
      </c>
      <c r="HF84" s="38">
        <v>5137400</v>
      </c>
      <c r="HG84" s="38"/>
      <c r="HH84" s="38">
        <v>17909351</v>
      </c>
      <c r="HI84" s="38">
        <v>77.708789999999993</v>
      </c>
      <c r="HJ84" s="38"/>
      <c r="HK84" s="38"/>
      <c r="HL84" s="88">
        <v>5137400</v>
      </c>
      <c r="HM84" s="30"/>
      <c r="HN84" s="39">
        <v>5137400</v>
      </c>
      <c r="HO84" s="88">
        <v>5137400</v>
      </c>
      <c r="HP84" s="38"/>
      <c r="HQ84" s="38"/>
      <c r="HR84" s="38"/>
      <c r="HS84" s="38"/>
      <c r="HT84" s="38"/>
      <c r="HU84" s="38"/>
      <c r="HV84" s="39"/>
      <c r="HW84" s="38"/>
      <c r="HX84" s="38"/>
      <c r="HY84" s="38"/>
      <c r="HZ84" s="38"/>
      <c r="IA84" s="38"/>
      <c r="IB84" s="38"/>
      <c r="IC84" s="38"/>
      <c r="ID84" s="88"/>
      <c r="IE84" s="30"/>
      <c r="IF84" s="39"/>
      <c r="IG84" s="88"/>
      <c r="IH84" s="38"/>
      <c r="II84" s="38"/>
      <c r="IJ84" s="38"/>
      <c r="IK84" s="38"/>
      <c r="IL84" s="38"/>
      <c r="IM84" s="38"/>
      <c r="IN84" s="39"/>
      <c r="IO84" s="38"/>
      <c r="IP84" s="38"/>
      <c r="IQ84" s="38"/>
      <c r="IR84" s="38"/>
      <c r="IS84" s="38"/>
      <c r="IT84" s="38"/>
      <c r="IU84" s="38"/>
      <c r="IV84" s="88"/>
      <c r="IW84" s="30"/>
      <c r="IX84" s="39"/>
      <c r="IY84" s="88"/>
      <c r="IZ84" s="38"/>
      <c r="JA84" s="38"/>
      <c r="JB84" s="38"/>
      <c r="JC84" s="38"/>
      <c r="JD84" s="38"/>
      <c r="JE84" s="38"/>
      <c r="JF84" s="39"/>
      <c r="JG84" s="38"/>
      <c r="JH84" s="38"/>
      <c r="JI84" s="38"/>
      <c r="JJ84" s="38"/>
      <c r="JK84" s="38"/>
      <c r="JL84" s="38"/>
      <c r="JM84" s="38"/>
      <c r="JN84" s="88"/>
      <c r="JO84" s="30"/>
      <c r="JP84" s="39"/>
      <c r="JQ84" s="88"/>
      <c r="JR84" s="38"/>
      <c r="JS84" s="38">
        <v>76484500</v>
      </c>
      <c r="JT84" s="38">
        <v>545500</v>
      </c>
      <c r="JU84" s="38">
        <v>75939000</v>
      </c>
      <c r="JV84" s="38">
        <v>545500</v>
      </c>
      <c r="JW84" s="38"/>
      <c r="JX84" s="39"/>
      <c r="JY84" s="38">
        <v>76484500</v>
      </c>
      <c r="JZ84" s="38">
        <v>545500</v>
      </c>
      <c r="KA84" s="38"/>
      <c r="KB84" s="38">
        <v>75939000</v>
      </c>
      <c r="KC84" s="38">
        <v>99.286779999999993</v>
      </c>
      <c r="KD84" s="38"/>
      <c r="KE84" s="38"/>
      <c r="KF84" s="88">
        <v>545500</v>
      </c>
      <c r="KG84" s="30"/>
      <c r="KH84" s="39">
        <v>545500</v>
      </c>
      <c r="KI84" s="88">
        <v>545500</v>
      </c>
      <c r="KJ84" s="38"/>
      <c r="KK84" s="38">
        <v>618424300</v>
      </c>
      <c r="KL84" s="38">
        <v>21952300</v>
      </c>
      <c r="KM84" s="38">
        <v>596472000</v>
      </c>
      <c r="KN84" s="38">
        <v>21952300</v>
      </c>
      <c r="KO84" s="38"/>
      <c r="KP84" s="39"/>
      <c r="KQ84" s="38">
        <v>618424300</v>
      </c>
      <c r="KR84" s="38">
        <v>21952300</v>
      </c>
      <c r="KS84" s="38"/>
      <c r="KT84" s="38">
        <v>596472000</v>
      </c>
      <c r="KU84" s="38">
        <v>96.450289999999995</v>
      </c>
      <c r="KV84" s="38"/>
      <c r="KW84" s="38"/>
      <c r="KX84" s="88">
        <v>21952300</v>
      </c>
      <c r="KY84" s="30"/>
      <c r="KZ84" s="39">
        <v>21952300</v>
      </c>
      <c r="LA84" s="88">
        <v>21952300</v>
      </c>
      <c r="LB84" s="38"/>
      <c r="LC84" s="38"/>
      <c r="LD84" s="38"/>
      <c r="LE84" s="38"/>
      <c r="LF84" s="38"/>
      <c r="LG84" s="38"/>
      <c r="LH84" s="39"/>
      <c r="LI84" s="38"/>
      <c r="LJ84" s="38"/>
      <c r="LK84" s="38"/>
      <c r="LL84" s="38"/>
      <c r="LM84" s="38"/>
      <c r="LN84" s="38"/>
      <c r="LO84" s="38"/>
      <c r="LP84" s="88"/>
      <c r="LQ84" s="30"/>
      <c r="LR84" s="39"/>
      <c r="LS84" s="88"/>
      <c r="LT84" s="38"/>
      <c r="LU84" s="38"/>
      <c r="LV84" s="38"/>
      <c r="LW84" s="38"/>
      <c r="LX84" s="38"/>
      <c r="LY84" s="38"/>
      <c r="LZ84" s="39"/>
      <c r="MA84" s="38"/>
      <c r="MB84" s="38"/>
      <c r="MC84" s="38"/>
      <c r="MD84" s="38"/>
      <c r="ME84" s="38"/>
      <c r="MF84" s="38"/>
      <c r="MG84" s="38"/>
      <c r="MH84" s="88"/>
      <c r="MI84" s="30"/>
      <c r="MJ84" s="39"/>
      <c r="MK84" s="88"/>
      <c r="ML84" s="38"/>
      <c r="MM84" s="38"/>
      <c r="MN84" s="38"/>
      <c r="MO84" s="38"/>
      <c r="MP84" s="38"/>
      <c r="MQ84" s="38"/>
      <c r="MR84" s="39"/>
      <c r="MS84" s="38"/>
      <c r="MT84" s="38"/>
      <c r="MU84" s="38"/>
      <c r="MV84" s="38"/>
      <c r="MW84" s="38"/>
      <c r="MX84" s="38"/>
      <c r="MY84" s="38"/>
      <c r="MZ84" s="88"/>
      <c r="NA84" s="30"/>
      <c r="NB84" s="39">
        <v>0</v>
      </c>
      <c r="NC84" s="88"/>
      <c r="ND84" s="38"/>
      <c r="NE84" s="38"/>
      <c r="NF84" s="38"/>
      <c r="NG84" s="38"/>
      <c r="NH84" s="38"/>
      <c r="NI84" s="38"/>
      <c r="NJ84" s="39"/>
      <c r="NK84" s="38"/>
      <c r="NL84" s="38"/>
      <c r="NM84" s="38"/>
      <c r="NN84" s="38"/>
      <c r="NO84" s="38"/>
      <c r="NP84" s="38"/>
      <c r="NQ84" s="38"/>
      <c r="NR84" s="88"/>
      <c r="NS84" s="30"/>
      <c r="NT84" s="39"/>
      <c r="NU84" s="88"/>
      <c r="NV84" s="38"/>
      <c r="NW84" s="38"/>
      <c r="NX84" s="38"/>
      <c r="NY84" s="38"/>
      <c r="NZ84" s="38"/>
      <c r="OA84" s="38"/>
      <c r="OB84" s="39"/>
      <c r="OC84" s="38"/>
      <c r="OD84" s="38"/>
      <c r="OE84" s="38"/>
      <c r="OF84" s="38"/>
      <c r="OG84" s="38"/>
      <c r="OH84" s="38"/>
      <c r="OI84" s="38"/>
      <c r="OJ84" s="88"/>
      <c r="OK84" s="30"/>
      <c r="OL84" s="39"/>
      <c r="OM84" s="88"/>
      <c r="ON84" s="38"/>
      <c r="OO84" s="38"/>
      <c r="OP84" s="38"/>
      <c r="OQ84" s="38"/>
      <c r="OR84" s="38"/>
      <c r="OS84" s="38"/>
      <c r="OT84" s="39"/>
      <c r="OU84" s="38"/>
      <c r="OV84" s="38"/>
      <c r="OW84" s="38"/>
      <c r="OX84" s="38"/>
      <c r="OY84" s="38"/>
      <c r="OZ84" s="38"/>
      <c r="PA84" s="38"/>
      <c r="PB84" s="88"/>
      <c r="PC84" s="30"/>
      <c r="PD84" s="39"/>
      <c r="PE84" s="88"/>
      <c r="PF84" s="38"/>
      <c r="PG84" s="38"/>
      <c r="PH84" s="38"/>
      <c r="PI84" s="38"/>
      <c r="PJ84" s="38"/>
      <c r="PK84" s="38"/>
      <c r="PL84" s="39"/>
      <c r="PM84" s="38"/>
      <c r="PN84" s="38"/>
      <c r="PO84" s="38"/>
      <c r="PP84" s="38"/>
      <c r="PQ84" s="38"/>
      <c r="PR84" s="38"/>
      <c r="PS84" s="38"/>
      <c r="PT84" s="88"/>
      <c r="PU84" s="30"/>
      <c r="PV84" s="39"/>
      <c r="PW84" s="88"/>
      <c r="PX84" s="38"/>
      <c r="PY84" s="38"/>
      <c r="PZ84" s="38"/>
      <c r="QA84" s="38"/>
      <c r="QB84" s="38"/>
      <c r="QC84" s="38"/>
      <c r="QD84" s="39"/>
      <c r="QE84" s="38"/>
      <c r="QF84" s="38"/>
      <c r="QG84" s="38"/>
      <c r="QH84" s="38"/>
      <c r="QI84" s="38"/>
      <c r="QJ84" s="38"/>
      <c r="QK84" s="38"/>
      <c r="QL84" s="88"/>
      <c r="QM84" s="30"/>
      <c r="QN84" s="39"/>
      <c r="QO84" s="88"/>
      <c r="QP84" s="38"/>
      <c r="QQ84" s="38"/>
      <c r="QR84" s="38"/>
      <c r="QS84" s="38"/>
      <c r="QT84" s="38"/>
      <c r="QU84" s="38"/>
      <c r="QV84" s="39"/>
      <c r="QW84" s="38"/>
      <c r="QX84" s="38"/>
      <c r="QY84" s="38"/>
      <c r="QZ84" s="38"/>
      <c r="RA84" s="38"/>
      <c r="RB84" s="38"/>
      <c r="RC84" s="38"/>
      <c r="RD84" s="88"/>
      <c r="RE84" s="30"/>
      <c r="RF84" s="39">
        <v>0</v>
      </c>
      <c r="RG84" s="88"/>
      <c r="RH84" s="38"/>
      <c r="RI84" s="38"/>
      <c r="RJ84" s="38"/>
      <c r="RK84" s="38"/>
      <c r="RL84" s="38"/>
      <c r="RM84" s="38"/>
      <c r="RN84" s="39"/>
      <c r="RO84" s="38"/>
      <c r="RP84" s="38"/>
      <c r="RQ84" s="38"/>
      <c r="RR84" s="38"/>
      <c r="RS84" s="38"/>
      <c r="RT84" s="38"/>
      <c r="RU84" s="38"/>
      <c r="RV84" s="88"/>
      <c r="RW84" s="30"/>
      <c r="RX84" s="39">
        <v>0</v>
      </c>
      <c r="RY84" s="88"/>
      <c r="RZ84" s="38"/>
      <c r="SA84" s="38"/>
      <c r="SB84" s="38"/>
      <c r="SC84" s="38"/>
      <c r="SD84" s="38"/>
      <c r="SE84" s="38"/>
      <c r="SF84" s="39"/>
      <c r="SG84" s="38"/>
      <c r="SH84" s="38"/>
      <c r="SI84" s="38"/>
      <c r="SJ84" s="38"/>
      <c r="SK84" s="38"/>
      <c r="SL84" s="38"/>
      <c r="SM84" s="38"/>
      <c r="SN84" s="88"/>
      <c r="SO84" s="30"/>
      <c r="SP84" s="39">
        <v>0</v>
      </c>
      <c r="SQ84" s="88"/>
      <c r="SR84" s="38"/>
      <c r="SS84" s="38"/>
      <c r="ST84" s="38"/>
      <c r="SU84" s="38"/>
      <c r="SV84" s="38"/>
      <c r="SW84" s="38"/>
      <c r="SX84" s="39"/>
      <c r="SY84" s="38"/>
      <c r="SZ84" s="38"/>
      <c r="TA84" s="38"/>
      <c r="TB84" s="38"/>
      <c r="TC84" s="38"/>
      <c r="TD84" s="38"/>
      <c r="TE84" s="38"/>
      <c r="TF84" s="88"/>
      <c r="TG84" s="30"/>
      <c r="TH84" s="39"/>
      <c r="TI84" s="88"/>
      <c r="TJ84" s="38"/>
      <c r="TK84" s="38"/>
      <c r="TL84" s="38"/>
      <c r="TM84" s="38"/>
      <c r="TN84" s="38"/>
      <c r="TO84" s="38"/>
      <c r="TP84" s="39"/>
      <c r="TQ84" s="38"/>
      <c r="TR84" s="38"/>
      <c r="TS84" s="38"/>
      <c r="TT84" s="38"/>
      <c r="TU84" s="38"/>
      <c r="TV84" s="38"/>
      <c r="TW84" s="38"/>
      <c r="TX84" s="88"/>
      <c r="TY84" s="30"/>
      <c r="TZ84" s="39"/>
      <c r="UA84" s="88"/>
      <c r="UB84" s="38"/>
      <c r="UC84" s="38"/>
      <c r="UD84" s="38"/>
      <c r="UE84" s="38"/>
      <c r="UF84" s="38"/>
      <c r="UG84" s="38"/>
      <c r="UH84" s="39"/>
      <c r="UI84" s="38"/>
      <c r="UJ84" s="38"/>
      <c r="UK84" s="38"/>
      <c r="UL84" s="38"/>
      <c r="UM84" s="38"/>
      <c r="UN84" s="38"/>
      <c r="UO84" s="38"/>
      <c r="UP84" s="88"/>
      <c r="UQ84" s="30"/>
      <c r="UR84" s="39"/>
      <c r="US84" s="88"/>
      <c r="UT84" s="38"/>
      <c r="UU84" s="38"/>
      <c r="UV84" s="38"/>
      <c r="UW84" s="38"/>
      <c r="UX84" s="38"/>
      <c r="UY84" s="38"/>
      <c r="UZ84" s="39"/>
      <c r="VA84" s="38"/>
      <c r="VB84" s="38"/>
      <c r="VC84" s="38"/>
      <c r="VD84" s="38"/>
      <c r="VE84" s="38"/>
      <c r="VF84" s="38"/>
      <c r="VG84" s="38"/>
      <c r="VH84" s="88"/>
      <c r="VI84" s="30"/>
      <c r="VJ84" s="39"/>
      <c r="VK84" s="88"/>
      <c r="VL84" s="38"/>
      <c r="VM84" s="38"/>
      <c r="VN84" s="38"/>
      <c r="VO84" s="38"/>
      <c r="VP84" s="38"/>
      <c r="VQ84" s="38"/>
      <c r="VR84" s="39"/>
      <c r="VS84" s="38"/>
      <c r="VT84" s="38"/>
      <c r="VU84" s="38"/>
      <c r="VV84" s="38"/>
      <c r="VW84" s="38"/>
      <c r="VX84" s="38"/>
      <c r="VY84" s="38"/>
      <c r="VZ84" s="88"/>
      <c r="WA84" s="30"/>
      <c r="WB84" s="39"/>
      <c r="WC84" s="88"/>
      <c r="WD84" s="38"/>
      <c r="WE84" s="38"/>
      <c r="WF84" s="38"/>
      <c r="WG84" s="38"/>
      <c r="WH84" s="38"/>
      <c r="WI84" s="38"/>
      <c r="WJ84" s="39"/>
      <c r="WK84" s="38"/>
      <c r="WL84" s="38"/>
      <c r="WM84" s="38"/>
      <c r="WN84" s="38"/>
      <c r="WO84" s="38"/>
      <c r="WP84" s="38"/>
      <c r="WQ84" s="38"/>
      <c r="WR84" s="88"/>
      <c r="WS84" s="30"/>
      <c r="WT84" s="39"/>
      <c r="WU84" s="88"/>
      <c r="WV84" s="38"/>
      <c r="WW84" s="38"/>
      <c r="WX84" s="38"/>
      <c r="WY84" s="38"/>
      <c r="WZ84" s="38"/>
      <c r="XA84" s="38"/>
      <c r="XB84" s="39"/>
      <c r="XC84" s="38"/>
      <c r="XD84" s="38"/>
      <c r="XE84" s="38"/>
      <c r="XF84" s="38"/>
      <c r="XG84" s="38"/>
      <c r="XH84" s="38"/>
      <c r="XI84" s="38"/>
      <c r="XJ84" s="88"/>
      <c r="XK84" s="30"/>
      <c r="XL84" s="39"/>
      <c r="XM84" s="88"/>
      <c r="XN84" s="38"/>
      <c r="XO84" s="38"/>
      <c r="XP84" s="38"/>
      <c r="XQ84" s="38"/>
      <c r="XR84" s="38"/>
      <c r="XS84" s="38"/>
      <c r="XT84" s="39"/>
      <c r="XU84" s="38"/>
      <c r="XV84" s="38"/>
      <c r="XW84" s="38"/>
      <c r="XX84" s="38"/>
      <c r="XY84" s="38"/>
      <c r="XZ84" s="38"/>
      <c r="YA84" s="38"/>
      <c r="YB84" s="88"/>
      <c r="YC84" s="30"/>
      <c r="YD84" s="39"/>
      <c r="YE84" s="88"/>
      <c r="YF84" s="38"/>
      <c r="YG84" s="38"/>
      <c r="YH84" s="38"/>
      <c r="YI84" s="38"/>
      <c r="YJ84" s="38"/>
      <c r="YK84" s="38"/>
      <c r="YL84" s="39"/>
      <c r="YM84" s="38"/>
      <c r="YN84" s="38"/>
      <c r="YO84" s="38"/>
      <c r="YP84" s="38"/>
      <c r="YQ84" s="38"/>
      <c r="YR84" s="38"/>
      <c r="YS84" s="38"/>
      <c r="YT84" s="88"/>
      <c r="YU84" s="30"/>
      <c r="YV84" s="39"/>
      <c r="YW84" s="88"/>
      <c r="YX84" s="38"/>
      <c r="YY84" s="38"/>
      <c r="YZ84" s="38"/>
      <c r="ZA84" s="38"/>
      <c r="ZB84" s="38"/>
      <c r="ZC84" s="38"/>
      <c r="ZD84" s="39"/>
      <c r="ZE84" s="38"/>
      <c r="ZF84" s="38"/>
      <c r="ZG84" s="38"/>
      <c r="ZH84" s="38"/>
      <c r="ZI84" s="38"/>
      <c r="ZJ84" s="38"/>
      <c r="ZK84" s="38"/>
      <c r="ZL84" s="88"/>
      <c r="ZM84" s="30"/>
      <c r="ZN84" s="39"/>
      <c r="ZO84" s="88"/>
      <c r="ZP84" s="38"/>
      <c r="ZQ84" s="38">
        <v>210731200</v>
      </c>
      <c r="ZR84" s="38">
        <v>110731200</v>
      </c>
      <c r="ZS84" s="38">
        <v>100000000</v>
      </c>
      <c r="ZT84" s="38">
        <v>110731200</v>
      </c>
      <c r="ZU84" s="38"/>
      <c r="ZV84" s="39"/>
      <c r="ZW84" s="38">
        <v>210731200</v>
      </c>
      <c r="ZX84" s="38">
        <v>110731200</v>
      </c>
      <c r="ZY84" s="38"/>
      <c r="ZZ84" s="38">
        <v>100000000</v>
      </c>
      <c r="AAA84" s="38">
        <v>47.45382</v>
      </c>
      <c r="AAB84" s="38"/>
      <c r="AAC84" s="38"/>
      <c r="AAD84" s="88">
        <v>110731200</v>
      </c>
      <c r="AAE84" s="30"/>
      <c r="AAF84" s="39">
        <v>110731200</v>
      </c>
      <c r="AAG84" s="88">
        <v>110731200</v>
      </c>
      <c r="AAH84" s="38"/>
      <c r="AAI84" s="38"/>
      <c r="AAJ84" s="38"/>
      <c r="AAK84" s="38"/>
      <c r="AAL84" s="38"/>
      <c r="AAM84" s="38"/>
      <c r="AAN84" s="39"/>
      <c r="AAO84" s="38"/>
      <c r="AAP84" s="38"/>
      <c r="AAQ84" s="38"/>
      <c r="AAR84" s="38"/>
      <c r="AAS84" s="38"/>
      <c r="AAT84" s="38"/>
      <c r="AAU84" s="38"/>
      <c r="AAV84" s="88"/>
      <c r="AAW84" s="30"/>
      <c r="AAX84" s="39"/>
      <c r="AAY84" s="88"/>
      <c r="AAZ84" s="38"/>
      <c r="ABA84" s="38"/>
      <c r="ABB84" s="38"/>
      <c r="ABC84" s="38"/>
      <c r="ABD84" s="38"/>
      <c r="ABE84" s="38"/>
      <c r="ABF84" s="39"/>
      <c r="ABG84" s="38"/>
      <c r="ABH84" s="38"/>
      <c r="ABI84" s="38"/>
      <c r="ABJ84" s="38"/>
      <c r="ABK84" s="38"/>
      <c r="ABL84" s="38"/>
      <c r="ABM84" s="38"/>
      <c r="ABN84" s="88"/>
      <c r="ABO84" s="30"/>
      <c r="ABP84" s="39"/>
      <c r="ABQ84" s="88"/>
      <c r="ABR84" s="38"/>
      <c r="ABS84" s="38"/>
      <c r="ABT84" s="38"/>
      <c r="ABU84" s="38"/>
      <c r="ABV84" s="38"/>
      <c r="ABW84" s="38"/>
      <c r="ABX84" s="39"/>
      <c r="ABY84" s="38"/>
      <c r="ABZ84" s="38"/>
      <c r="ACA84" s="38"/>
      <c r="ACB84" s="38"/>
      <c r="ACC84" s="38"/>
      <c r="ACD84" s="38"/>
      <c r="ACE84" s="38"/>
      <c r="ACF84" s="88"/>
      <c r="ACG84" s="30"/>
      <c r="ACH84" s="39"/>
      <c r="ACI84" s="88"/>
      <c r="ACJ84" s="38"/>
      <c r="ACK84" s="38">
        <v>51550000</v>
      </c>
      <c r="ACL84" s="38">
        <v>1550000</v>
      </c>
      <c r="ACM84" s="38">
        <v>50000000</v>
      </c>
      <c r="ACN84" s="38">
        <v>1550000</v>
      </c>
      <c r="ACO84" s="38"/>
      <c r="ACP84" s="39"/>
      <c r="ACQ84" s="38">
        <v>51550000</v>
      </c>
      <c r="ACR84" s="38">
        <v>1550000</v>
      </c>
      <c r="ACS84" s="38"/>
      <c r="ACT84" s="38">
        <v>50000000</v>
      </c>
      <c r="ACU84" s="38">
        <v>96.993210000000005</v>
      </c>
      <c r="ACV84" s="38"/>
      <c r="ACW84" s="38"/>
      <c r="ACX84" s="88">
        <v>1550000</v>
      </c>
      <c r="ACY84" s="30"/>
      <c r="ACZ84" s="39">
        <v>1550000</v>
      </c>
      <c r="ADA84" s="88">
        <v>1550000</v>
      </c>
      <c r="ADB84" s="38"/>
      <c r="ADC84" s="38"/>
      <c r="ADD84" s="38"/>
      <c r="ADE84" s="38"/>
      <c r="ADF84" s="38"/>
      <c r="ADG84" s="38"/>
      <c r="ADH84" s="39"/>
      <c r="ADI84" s="38"/>
      <c r="ADJ84" s="38"/>
      <c r="ADK84" s="38"/>
      <c r="ADL84" s="38"/>
      <c r="ADM84" s="38"/>
      <c r="ADN84" s="38"/>
      <c r="ADO84" s="38"/>
      <c r="ADP84" s="88"/>
      <c r="ADQ84" s="30"/>
      <c r="ADR84" s="39"/>
      <c r="ADS84" s="88"/>
      <c r="ADT84" s="38"/>
      <c r="ADU84" s="38"/>
      <c r="ADV84" s="38"/>
      <c r="ADW84" s="38"/>
      <c r="ADX84" s="38"/>
      <c r="ADY84" s="38"/>
      <c r="ADZ84" s="39"/>
      <c r="AEA84" s="38"/>
      <c r="AEB84" s="38"/>
      <c r="AEC84" s="38"/>
      <c r="AED84" s="38"/>
      <c r="AEE84" s="38"/>
      <c r="AEF84" s="38"/>
      <c r="AEG84" s="38"/>
      <c r="AEH84" s="88"/>
      <c r="AEI84" s="30"/>
      <c r="AEJ84" s="39"/>
      <c r="AEK84" s="88"/>
      <c r="AEL84" s="38"/>
      <c r="AEM84" s="38"/>
      <c r="AEN84" s="38"/>
      <c r="AEO84" s="38"/>
      <c r="AEP84" s="38"/>
      <c r="AEQ84" s="38"/>
      <c r="AER84" s="39"/>
      <c r="AES84" s="38"/>
      <c r="AET84" s="38"/>
      <c r="AEU84" s="38"/>
      <c r="AEV84" s="38"/>
      <c r="AEW84" s="38"/>
      <c r="AEX84" s="38"/>
      <c r="AEY84" s="38"/>
      <c r="AEZ84" s="88"/>
      <c r="AFA84" s="30"/>
      <c r="AFB84" s="39"/>
      <c r="AFC84" s="88"/>
      <c r="AFD84" s="38"/>
      <c r="AFE84" s="38"/>
      <c r="AFF84" s="38"/>
      <c r="AFG84" s="38"/>
      <c r="AFH84" s="38"/>
      <c r="AFI84" s="38"/>
      <c r="AFJ84" s="39"/>
      <c r="AFK84" s="38"/>
      <c r="AFL84" s="38"/>
      <c r="AFM84" s="38"/>
      <c r="AFN84" s="38"/>
      <c r="AFO84" s="38"/>
      <c r="AFP84" s="38"/>
      <c r="AFQ84" s="38"/>
      <c r="AFR84" s="88"/>
      <c r="AFS84" s="30"/>
      <c r="AFT84" s="39"/>
      <c r="AFU84" s="88"/>
      <c r="AFV84" s="38"/>
      <c r="AFW84" s="38"/>
      <c r="AFX84" s="38"/>
      <c r="AFY84" s="38"/>
      <c r="AFZ84" s="38"/>
      <c r="AGA84" s="38"/>
      <c r="AGB84" s="39"/>
      <c r="AGC84" s="38"/>
      <c r="AGD84" s="38"/>
      <c r="AGE84" s="38"/>
      <c r="AGF84" s="38"/>
      <c r="AGG84" s="38"/>
      <c r="AGH84" s="38"/>
      <c r="AGI84" s="38"/>
      <c r="AGJ84" s="88"/>
      <c r="AGK84" s="30"/>
      <c r="AGL84" s="39"/>
      <c r="AGM84" s="88"/>
      <c r="AGN84" s="38"/>
      <c r="AGO84" s="38"/>
      <c r="AGP84" s="38"/>
      <c r="AGQ84" s="38"/>
      <c r="AGR84" s="38"/>
      <c r="AGS84" s="38"/>
      <c r="AGT84" s="39"/>
      <c r="AGU84" s="38"/>
      <c r="AGV84" s="38"/>
      <c r="AGW84" s="38"/>
      <c r="AGX84" s="38"/>
      <c r="AGY84" s="38"/>
      <c r="AGZ84" s="38"/>
      <c r="AHA84" s="38"/>
      <c r="AHB84" s="88"/>
      <c r="AHC84" s="30"/>
      <c r="AHD84" s="39"/>
      <c r="AHE84" s="88"/>
      <c r="AHF84" s="38"/>
      <c r="AHG84" s="38"/>
      <c r="AHH84" s="38"/>
      <c r="AHI84" s="38"/>
      <c r="AHJ84" s="38"/>
      <c r="AHK84" s="38"/>
      <c r="AHL84" s="39"/>
      <c r="AHM84" s="38"/>
      <c r="AHN84" s="38"/>
      <c r="AHO84" s="38"/>
      <c r="AHP84" s="38"/>
      <c r="AHQ84" s="38"/>
      <c r="AHR84" s="38"/>
      <c r="AHS84" s="38"/>
      <c r="AHT84" s="88"/>
      <c r="AHU84" s="30"/>
      <c r="AHV84" s="39"/>
      <c r="AHW84" s="88"/>
      <c r="AHX84" s="38"/>
      <c r="AHY84" s="38"/>
      <c r="AHZ84" s="38"/>
      <c r="AIA84" s="38"/>
      <c r="AIB84" s="38"/>
      <c r="AIC84" s="38"/>
      <c r="AID84" s="39"/>
      <c r="AIE84" s="38"/>
      <c r="AIF84" s="38"/>
      <c r="AIG84" s="38"/>
      <c r="AIH84" s="38"/>
      <c r="AII84" s="38"/>
      <c r="AIJ84" s="38"/>
      <c r="AIK84" s="38"/>
      <c r="AIL84" s="88"/>
      <c r="AIM84" s="30"/>
      <c r="AIN84" s="39"/>
      <c r="AIO84" s="88"/>
      <c r="AIP84" s="38"/>
      <c r="AIQ84" s="38"/>
      <c r="AIR84" s="38"/>
      <c r="AIS84" s="38"/>
      <c r="AIT84" s="38"/>
      <c r="AIU84" s="38"/>
      <c r="AIV84" s="39"/>
      <c r="AIW84" s="38"/>
      <c r="AIX84" s="38"/>
      <c r="AIY84" s="38"/>
      <c r="AIZ84" s="38"/>
      <c r="AJA84" s="38"/>
      <c r="AJB84" s="38"/>
      <c r="AJC84" s="38"/>
      <c r="AJD84" s="88"/>
      <c r="AJE84" s="30"/>
      <c r="AJF84" s="39"/>
      <c r="AJG84" s="88"/>
      <c r="AJH84" s="38"/>
      <c r="AJI84" s="38"/>
      <c r="AJJ84" s="38"/>
      <c r="AJK84" s="38"/>
      <c r="AJL84" s="38"/>
      <c r="AJM84" s="38"/>
      <c r="AJN84" s="39"/>
      <c r="AJO84" s="38"/>
      <c r="AJP84" s="38"/>
      <c r="AJQ84" s="38"/>
      <c r="AJR84" s="38"/>
      <c r="AJS84" s="38"/>
      <c r="AJT84" s="38"/>
      <c r="AJU84" s="38"/>
      <c r="AJV84" s="88"/>
      <c r="AJW84" s="30"/>
      <c r="AJX84" s="39">
        <v>1496000</v>
      </c>
      <c r="AJY84" s="88"/>
      <c r="AJZ84" s="38"/>
      <c r="AKA84" s="38"/>
      <c r="AKB84" s="38"/>
      <c r="AKC84" s="38"/>
      <c r="AKD84" s="38"/>
      <c r="AKE84" s="38"/>
      <c r="AKF84" s="39"/>
      <c r="AKG84" s="38"/>
      <c r="AKH84" s="38"/>
      <c r="AKI84" s="38"/>
      <c r="AKJ84" s="38"/>
      <c r="AKK84" s="38"/>
      <c r="AKL84" s="38"/>
      <c r="AKM84" s="38"/>
      <c r="AKN84" s="88"/>
      <c r="AKO84" s="30"/>
      <c r="AKP84" s="39"/>
      <c r="AKQ84" s="88"/>
      <c r="AKR84" s="38"/>
      <c r="AKS84" s="38"/>
      <c r="AKT84" s="38"/>
      <c r="AKU84" s="38"/>
      <c r="AKV84" s="38"/>
      <c r="AKW84" s="38"/>
      <c r="AKX84" s="39"/>
      <c r="AKY84" s="38"/>
      <c r="AKZ84" s="38"/>
      <c r="ALA84" s="38"/>
      <c r="ALB84" s="38"/>
      <c r="ALC84" s="38"/>
      <c r="ALD84" s="38"/>
      <c r="ALE84" s="38"/>
      <c r="ALF84" s="88"/>
      <c r="ALG84" s="30"/>
      <c r="ALH84" s="39"/>
      <c r="ALI84" s="88"/>
      <c r="ALJ84" s="38"/>
      <c r="ALK84" s="38"/>
      <c r="ALL84" s="38"/>
      <c r="ALM84" s="38"/>
      <c r="ALN84" s="38"/>
      <c r="ALO84" s="38"/>
      <c r="ALP84" s="39"/>
      <c r="ALQ84" s="38"/>
      <c r="ALR84" s="38"/>
      <c r="ALS84" s="38"/>
      <c r="ALT84" s="38"/>
      <c r="ALU84" s="38"/>
      <c r="ALV84" s="38"/>
      <c r="ALW84" s="38"/>
      <c r="ALX84" s="88"/>
      <c r="ALY84" s="30"/>
      <c r="ALZ84" s="39"/>
      <c r="AMA84" s="88"/>
      <c r="AMB84" s="38"/>
      <c r="AMC84" s="38"/>
      <c r="AMD84" s="38"/>
      <c r="AME84" s="38"/>
      <c r="AMF84" s="38"/>
      <c r="AMG84" s="38"/>
      <c r="AMH84" s="39"/>
      <c r="AMI84" s="38"/>
      <c r="AMJ84" s="38"/>
      <c r="AMK84" s="38"/>
      <c r="AML84" s="38"/>
      <c r="AMM84" s="38"/>
      <c r="AMN84" s="38"/>
      <c r="AMO84" s="38"/>
      <c r="AMP84" s="88"/>
      <c r="AMQ84" s="30"/>
      <c r="AMR84" s="39"/>
      <c r="AMS84" s="88"/>
      <c r="AMT84" s="38"/>
      <c r="AMU84" s="38"/>
      <c r="AMV84" s="38"/>
      <c r="AMW84" s="38"/>
      <c r="AMX84" s="38"/>
      <c r="AMY84" s="38"/>
      <c r="AMZ84" s="39"/>
      <c r="ANA84" s="38"/>
      <c r="ANB84" s="38"/>
      <c r="ANC84" s="38"/>
      <c r="AND84" s="38"/>
      <c r="ANE84" s="38"/>
      <c r="ANF84" s="38"/>
      <c r="ANG84" s="38"/>
      <c r="ANH84" s="88"/>
      <c r="ANI84" s="30"/>
      <c r="ANJ84" s="39"/>
      <c r="ANK84" s="88"/>
    </row>
    <row r="85" spans="1:1051" x14ac:dyDescent="0.25">
      <c r="A85" s="8" t="s">
        <v>187</v>
      </c>
      <c r="B85" s="9">
        <v>71</v>
      </c>
      <c r="C85" s="13" t="s">
        <v>189</v>
      </c>
      <c r="F85" s="39"/>
      <c r="G85" s="88"/>
      <c r="H85" s="38"/>
      <c r="I85" s="38">
        <v>272414800</v>
      </c>
      <c r="J85" s="38">
        <v>189829800</v>
      </c>
      <c r="K85" s="38">
        <v>82585000</v>
      </c>
      <c r="L85" s="38">
        <v>189829800</v>
      </c>
      <c r="M85" s="38"/>
      <c r="N85" s="39"/>
      <c r="O85" s="38">
        <v>272414800</v>
      </c>
      <c r="P85" s="38">
        <v>189829800</v>
      </c>
      <c r="Q85" s="38"/>
      <c r="R85" s="38">
        <v>82585000</v>
      </c>
      <c r="S85" s="38">
        <v>30.315899999999999</v>
      </c>
      <c r="T85" s="38"/>
      <c r="U85" s="38"/>
      <c r="V85" s="88">
        <v>189829800</v>
      </c>
      <c r="W85" s="30"/>
      <c r="X85" s="39">
        <v>189829800</v>
      </c>
      <c r="Y85" s="88">
        <v>189829800</v>
      </c>
      <c r="Z85" s="38"/>
      <c r="AA85" s="38">
        <v>90784200</v>
      </c>
      <c r="AB85" s="38">
        <v>70184200</v>
      </c>
      <c r="AC85" s="38">
        <v>20600000</v>
      </c>
      <c r="AD85" s="38">
        <v>70184200</v>
      </c>
      <c r="AE85" s="38"/>
      <c r="AF85" s="39"/>
      <c r="AG85" s="38">
        <v>90784200</v>
      </c>
      <c r="AH85" s="38">
        <v>70184200</v>
      </c>
      <c r="AI85" s="38"/>
      <c r="AJ85" s="38">
        <v>20600000</v>
      </c>
      <c r="AK85" s="38">
        <v>22.69117</v>
      </c>
      <c r="AL85" s="38"/>
      <c r="AM85" s="38"/>
      <c r="AN85" s="88">
        <v>70184200</v>
      </c>
      <c r="AO85" s="30"/>
      <c r="AP85" s="39">
        <v>70184200</v>
      </c>
      <c r="AQ85" s="88">
        <v>70184200</v>
      </c>
      <c r="AR85" s="38"/>
      <c r="AS85" s="38">
        <v>359396700</v>
      </c>
      <c r="AT85" s="38">
        <v>280446700</v>
      </c>
      <c r="AU85" s="38">
        <v>78950000</v>
      </c>
      <c r="AV85" s="38">
        <v>280446700</v>
      </c>
      <c r="AW85" s="38"/>
      <c r="AX85" s="39"/>
      <c r="AY85" s="38">
        <v>359396700</v>
      </c>
      <c r="AZ85" s="38">
        <v>280446700</v>
      </c>
      <c r="BA85" s="38"/>
      <c r="BB85" s="38">
        <v>78950000</v>
      </c>
      <c r="BC85" s="38">
        <v>21.967369999999999</v>
      </c>
      <c r="BD85" s="38"/>
      <c r="BE85" s="38"/>
      <c r="BF85" s="88">
        <v>280446700</v>
      </c>
      <c r="BG85" s="30"/>
      <c r="BH85" s="39">
        <v>280446700</v>
      </c>
      <c r="BI85" s="88">
        <v>280446700</v>
      </c>
      <c r="BJ85" s="38"/>
      <c r="BK85" s="38">
        <v>1546085300</v>
      </c>
      <c r="BL85" s="38">
        <v>1397805300</v>
      </c>
      <c r="BM85" s="38">
        <v>148280000</v>
      </c>
      <c r="BN85" s="38">
        <v>1397805300</v>
      </c>
      <c r="BO85" s="38"/>
      <c r="BP85" s="39"/>
      <c r="BQ85" s="38">
        <v>1546085300</v>
      </c>
      <c r="BR85" s="38">
        <v>1397805300</v>
      </c>
      <c r="BS85" s="38"/>
      <c r="BT85" s="38">
        <v>148280000</v>
      </c>
      <c r="BU85" s="38">
        <v>9.5906699999999994</v>
      </c>
      <c r="BV85" s="38"/>
      <c r="BW85" s="38"/>
      <c r="BX85" s="88">
        <v>1397805300</v>
      </c>
      <c r="BY85" s="30"/>
      <c r="BZ85" s="39">
        <v>1397805300</v>
      </c>
      <c r="CA85" s="88">
        <v>1397805300</v>
      </c>
      <c r="CB85" s="38"/>
      <c r="CC85" s="38"/>
      <c r="CD85" s="38"/>
      <c r="CE85" s="38"/>
      <c r="CF85" s="38"/>
      <c r="CG85" s="38"/>
      <c r="CH85" s="39"/>
      <c r="CI85" s="38"/>
      <c r="CJ85" s="38"/>
      <c r="CK85" s="38"/>
      <c r="CL85" s="38"/>
      <c r="CM85" s="38"/>
      <c r="CN85" s="38"/>
      <c r="CO85" s="38"/>
      <c r="CP85" s="88"/>
      <c r="CQ85" s="30"/>
      <c r="CR85" s="39"/>
      <c r="CS85" s="88"/>
      <c r="CT85" s="38"/>
      <c r="CU85" s="38">
        <v>58817200</v>
      </c>
      <c r="CV85" s="38">
        <v>44987200</v>
      </c>
      <c r="CW85" s="38">
        <v>13830000</v>
      </c>
      <c r="CX85" s="38">
        <v>44987200</v>
      </c>
      <c r="CY85" s="38"/>
      <c r="CZ85" s="39"/>
      <c r="DA85" s="38">
        <v>58817200</v>
      </c>
      <c r="DB85" s="38">
        <v>44987200</v>
      </c>
      <c r="DC85" s="38"/>
      <c r="DD85" s="38">
        <v>13830000</v>
      </c>
      <c r="DE85" s="38">
        <v>23.513529999999999</v>
      </c>
      <c r="DF85" s="38"/>
      <c r="DG85" s="38"/>
      <c r="DH85" s="88">
        <v>44987200</v>
      </c>
      <c r="DI85" s="30"/>
      <c r="DJ85" s="39">
        <v>44987200</v>
      </c>
      <c r="DK85" s="88">
        <v>44987200</v>
      </c>
      <c r="DL85" s="38"/>
      <c r="DM85" s="38">
        <v>13432000</v>
      </c>
      <c r="DN85" s="38">
        <v>10272000</v>
      </c>
      <c r="DO85" s="38">
        <v>3160000</v>
      </c>
      <c r="DP85" s="38">
        <v>10272000</v>
      </c>
      <c r="DQ85" s="38"/>
      <c r="DR85" s="39"/>
      <c r="DS85" s="38">
        <v>13432000</v>
      </c>
      <c r="DT85" s="38">
        <v>10272000</v>
      </c>
      <c r="DU85" s="38"/>
      <c r="DV85" s="38">
        <v>3160000</v>
      </c>
      <c r="DW85" s="38">
        <v>23.52591</v>
      </c>
      <c r="DX85" s="38"/>
      <c r="DY85" s="38"/>
      <c r="DZ85" s="88">
        <v>10272000</v>
      </c>
      <c r="EA85" s="30"/>
      <c r="EB85" s="39">
        <v>10272000</v>
      </c>
      <c r="EC85" s="88">
        <v>10272000</v>
      </c>
      <c r="ED85" s="38"/>
      <c r="EE85" s="38">
        <v>9682600</v>
      </c>
      <c r="EF85" s="38">
        <v>8682600</v>
      </c>
      <c r="EG85" s="38">
        <v>1000000</v>
      </c>
      <c r="EH85" s="38">
        <v>8682600</v>
      </c>
      <c r="EI85" s="38"/>
      <c r="EJ85" s="39"/>
      <c r="EK85" s="38">
        <v>9682600</v>
      </c>
      <c r="EL85" s="38">
        <v>8682600</v>
      </c>
      <c r="EM85" s="38"/>
      <c r="EN85" s="38">
        <v>1000000</v>
      </c>
      <c r="EO85" s="38">
        <v>10.3278</v>
      </c>
      <c r="EP85" s="38"/>
      <c r="EQ85" s="38"/>
      <c r="ER85" s="88">
        <v>8682600</v>
      </c>
      <c r="ES85" s="30"/>
      <c r="ET85" s="39">
        <v>8682600</v>
      </c>
      <c r="EU85" s="88">
        <v>8682600</v>
      </c>
      <c r="EV85" s="38"/>
      <c r="EW85" s="38">
        <v>160782000</v>
      </c>
      <c r="EX85" s="38">
        <v>60485400</v>
      </c>
      <c r="EY85" s="38">
        <v>100296600</v>
      </c>
      <c r="EZ85" s="38">
        <v>60485400</v>
      </c>
      <c r="FA85" s="38"/>
      <c r="FB85" s="39"/>
      <c r="FC85" s="38">
        <v>160782000</v>
      </c>
      <c r="FD85" s="38">
        <v>60485400</v>
      </c>
      <c r="FE85" s="38"/>
      <c r="FF85" s="38">
        <v>100296600</v>
      </c>
      <c r="FG85" s="38">
        <v>62.380490000000002</v>
      </c>
      <c r="FH85" s="38"/>
      <c r="FI85" s="38"/>
      <c r="FJ85" s="88">
        <v>60485400</v>
      </c>
      <c r="FK85" s="30"/>
      <c r="FL85" s="39">
        <v>60485400</v>
      </c>
      <c r="FM85" s="88">
        <v>60485400</v>
      </c>
      <c r="FN85" s="38"/>
      <c r="FO85" s="38"/>
      <c r="FP85" s="38"/>
      <c r="FQ85" s="38"/>
      <c r="FR85" s="38"/>
      <c r="FS85" s="38"/>
      <c r="FT85" s="39"/>
      <c r="FU85" s="38"/>
      <c r="FV85" s="38"/>
      <c r="FW85" s="38"/>
      <c r="FX85" s="38"/>
      <c r="FY85" s="38"/>
      <c r="FZ85" s="38"/>
      <c r="GA85" s="38"/>
      <c r="GB85" s="88"/>
      <c r="GC85" s="30"/>
      <c r="GD85" s="39"/>
      <c r="GE85" s="88"/>
      <c r="GF85" s="38"/>
      <c r="GG85" s="38"/>
      <c r="GH85" s="38"/>
      <c r="GI85" s="38"/>
      <c r="GJ85" s="38"/>
      <c r="GK85" s="38"/>
      <c r="GL85" s="39"/>
      <c r="GM85" s="38"/>
      <c r="GN85" s="38"/>
      <c r="GO85" s="38"/>
      <c r="GP85" s="38"/>
      <c r="GQ85" s="38"/>
      <c r="GR85" s="38"/>
      <c r="GS85" s="38"/>
      <c r="GT85" s="88"/>
      <c r="GU85" s="30"/>
      <c r="GV85" s="39"/>
      <c r="GW85" s="88"/>
      <c r="GX85" s="38"/>
      <c r="GY85" s="38">
        <v>821800</v>
      </c>
      <c r="GZ85" s="38">
        <v>611800</v>
      </c>
      <c r="HA85" s="38">
        <v>210000</v>
      </c>
      <c r="HB85" s="38">
        <v>611800</v>
      </c>
      <c r="HC85" s="38"/>
      <c r="HD85" s="39"/>
      <c r="HE85" s="38">
        <v>821800</v>
      </c>
      <c r="HF85" s="38">
        <v>611800</v>
      </c>
      <c r="HG85" s="38"/>
      <c r="HH85" s="38">
        <v>210000</v>
      </c>
      <c r="HI85" s="38">
        <v>25.553660000000001</v>
      </c>
      <c r="HJ85" s="38"/>
      <c r="HK85" s="38"/>
      <c r="HL85" s="88">
        <v>611800</v>
      </c>
      <c r="HM85" s="30"/>
      <c r="HN85" s="39">
        <v>611800</v>
      </c>
      <c r="HO85" s="88">
        <v>611800</v>
      </c>
      <c r="HP85" s="38"/>
      <c r="HQ85" s="38"/>
      <c r="HR85" s="38"/>
      <c r="HS85" s="38"/>
      <c r="HT85" s="38"/>
      <c r="HU85" s="38"/>
      <c r="HV85" s="39"/>
      <c r="HW85" s="38"/>
      <c r="HX85" s="38"/>
      <c r="HY85" s="38"/>
      <c r="HZ85" s="38"/>
      <c r="IA85" s="38"/>
      <c r="IB85" s="38"/>
      <c r="IC85" s="38"/>
      <c r="ID85" s="88"/>
      <c r="IE85" s="30"/>
      <c r="IF85" s="39"/>
      <c r="IG85" s="88"/>
      <c r="IH85" s="38"/>
      <c r="II85" s="38">
        <v>27522610</v>
      </c>
      <c r="IJ85" s="38">
        <v>11995700</v>
      </c>
      <c r="IK85" s="38">
        <v>15526910</v>
      </c>
      <c r="IL85" s="38">
        <v>11995700</v>
      </c>
      <c r="IM85" s="38"/>
      <c r="IN85" s="39"/>
      <c r="IO85" s="38">
        <v>27522610</v>
      </c>
      <c r="IP85" s="38">
        <v>11995700</v>
      </c>
      <c r="IQ85" s="38"/>
      <c r="IR85" s="38">
        <v>15526910</v>
      </c>
      <c r="IS85" s="38">
        <v>56.415109999999999</v>
      </c>
      <c r="IT85" s="38"/>
      <c r="IU85" s="38"/>
      <c r="IV85" s="88">
        <v>11995700</v>
      </c>
      <c r="IW85" s="30"/>
      <c r="IX85" s="39">
        <v>11995700</v>
      </c>
      <c r="IY85" s="88">
        <v>11995700</v>
      </c>
      <c r="IZ85" s="38"/>
      <c r="JA85" s="38">
        <v>36731410</v>
      </c>
      <c r="JB85" s="38">
        <v>16248500</v>
      </c>
      <c r="JC85" s="38">
        <v>20482910</v>
      </c>
      <c r="JD85" s="38">
        <v>16248500</v>
      </c>
      <c r="JE85" s="38"/>
      <c r="JF85" s="39"/>
      <c r="JG85" s="38">
        <v>36731410</v>
      </c>
      <c r="JH85" s="38">
        <v>16248500</v>
      </c>
      <c r="JI85" s="38"/>
      <c r="JJ85" s="38">
        <v>20482910</v>
      </c>
      <c r="JK85" s="38">
        <v>55.764020000000002</v>
      </c>
      <c r="JL85" s="38"/>
      <c r="JM85" s="38"/>
      <c r="JN85" s="88">
        <v>16248500</v>
      </c>
      <c r="JO85" s="30"/>
      <c r="JP85" s="39">
        <v>16248500</v>
      </c>
      <c r="JQ85" s="88">
        <v>16248500</v>
      </c>
      <c r="JR85" s="38"/>
      <c r="JS85" s="38">
        <v>268590900</v>
      </c>
      <c r="JT85" s="38">
        <v>145536900</v>
      </c>
      <c r="JU85" s="38">
        <v>123054000</v>
      </c>
      <c r="JV85" s="38">
        <v>145536900</v>
      </c>
      <c r="JW85" s="38"/>
      <c r="JX85" s="39"/>
      <c r="JY85" s="38">
        <v>268590900</v>
      </c>
      <c r="JZ85" s="38">
        <v>145536900</v>
      </c>
      <c r="KA85" s="38"/>
      <c r="KB85" s="38">
        <v>123054000</v>
      </c>
      <c r="KC85" s="38">
        <v>45.814660000000003</v>
      </c>
      <c r="KD85" s="38"/>
      <c r="KE85" s="38"/>
      <c r="KF85" s="88">
        <v>145536900</v>
      </c>
      <c r="KG85" s="30"/>
      <c r="KH85" s="39">
        <v>145536900</v>
      </c>
      <c r="KI85" s="88">
        <v>145536900</v>
      </c>
      <c r="KJ85" s="38"/>
      <c r="KK85" s="38"/>
      <c r="KL85" s="38"/>
      <c r="KM85" s="38"/>
      <c r="KN85" s="38"/>
      <c r="KO85" s="38"/>
      <c r="KP85" s="39"/>
      <c r="KQ85" s="38"/>
      <c r="KR85" s="38"/>
      <c r="KS85" s="38"/>
      <c r="KT85" s="38"/>
      <c r="KU85" s="38"/>
      <c r="KV85" s="38"/>
      <c r="KW85" s="38"/>
      <c r="KX85" s="88"/>
      <c r="KY85" s="30"/>
      <c r="KZ85" s="39"/>
      <c r="LA85" s="88"/>
      <c r="LB85" s="38"/>
      <c r="LC85" s="38"/>
      <c r="LD85" s="38"/>
      <c r="LE85" s="38"/>
      <c r="LF85" s="38"/>
      <c r="LG85" s="38"/>
      <c r="LH85" s="39"/>
      <c r="LI85" s="38"/>
      <c r="LJ85" s="38"/>
      <c r="LK85" s="38"/>
      <c r="LL85" s="38"/>
      <c r="LM85" s="38"/>
      <c r="LN85" s="38"/>
      <c r="LO85" s="38"/>
      <c r="LP85" s="88"/>
      <c r="LQ85" s="30"/>
      <c r="LR85" s="39"/>
      <c r="LS85" s="88"/>
      <c r="LT85" s="38"/>
      <c r="LU85" s="38"/>
      <c r="LV85" s="38"/>
      <c r="LW85" s="38"/>
      <c r="LX85" s="38"/>
      <c r="LY85" s="38"/>
      <c r="LZ85" s="39"/>
      <c r="MA85" s="38"/>
      <c r="MB85" s="38"/>
      <c r="MC85" s="38"/>
      <c r="MD85" s="38"/>
      <c r="ME85" s="38"/>
      <c r="MF85" s="38"/>
      <c r="MG85" s="38"/>
      <c r="MH85" s="88"/>
      <c r="MI85" s="30"/>
      <c r="MJ85" s="39"/>
      <c r="MK85" s="88"/>
      <c r="ML85" s="38"/>
      <c r="MM85" s="38">
        <v>40987200</v>
      </c>
      <c r="MN85" s="38">
        <v>23487200</v>
      </c>
      <c r="MO85" s="38">
        <v>17500000</v>
      </c>
      <c r="MP85" s="38">
        <v>23487200</v>
      </c>
      <c r="MQ85" s="38"/>
      <c r="MR85" s="39"/>
      <c r="MS85" s="38">
        <v>40987200</v>
      </c>
      <c r="MT85" s="38">
        <v>23487200</v>
      </c>
      <c r="MU85" s="38"/>
      <c r="MV85" s="38">
        <v>17500000</v>
      </c>
      <c r="MW85" s="38">
        <v>42.696260000000002</v>
      </c>
      <c r="MX85" s="38"/>
      <c r="MY85" s="38"/>
      <c r="MZ85" s="88">
        <v>23487200</v>
      </c>
      <c r="NA85" s="30"/>
      <c r="NB85" s="39">
        <v>23487200</v>
      </c>
      <c r="NC85" s="88">
        <v>23487200</v>
      </c>
      <c r="ND85" s="38"/>
      <c r="NE85" s="38"/>
      <c r="NF85" s="38"/>
      <c r="NG85" s="38"/>
      <c r="NH85" s="38"/>
      <c r="NI85" s="38"/>
      <c r="NJ85" s="39"/>
      <c r="NK85" s="38"/>
      <c r="NL85" s="38"/>
      <c r="NM85" s="38"/>
      <c r="NN85" s="38"/>
      <c r="NO85" s="38"/>
      <c r="NP85" s="38"/>
      <c r="NQ85" s="38"/>
      <c r="NR85" s="88"/>
      <c r="NS85" s="30"/>
      <c r="NT85" s="39"/>
      <c r="NU85" s="88"/>
      <c r="NV85" s="38"/>
      <c r="NW85" s="38"/>
      <c r="NX85" s="38"/>
      <c r="NY85" s="38"/>
      <c r="NZ85" s="38"/>
      <c r="OA85" s="38"/>
      <c r="OB85" s="39"/>
      <c r="OC85" s="38"/>
      <c r="OD85" s="38"/>
      <c r="OE85" s="38"/>
      <c r="OF85" s="38"/>
      <c r="OG85" s="38"/>
      <c r="OH85" s="38"/>
      <c r="OI85" s="38"/>
      <c r="OJ85" s="88"/>
      <c r="OK85" s="30"/>
      <c r="OL85" s="39"/>
      <c r="OM85" s="88"/>
      <c r="ON85" s="38"/>
      <c r="OO85" s="38"/>
      <c r="OP85" s="38"/>
      <c r="OQ85" s="38"/>
      <c r="OR85" s="38"/>
      <c r="OS85" s="38"/>
      <c r="OT85" s="39"/>
      <c r="OU85" s="38"/>
      <c r="OV85" s="38"/>
      <c r="OW85" s="38"/>
      <c r="OX85" s="38"/>
      <c r="OY85" s="38"/>
      <c r="OZ85" s="38"/>
      <c r="PA85" s="38"/>
      <c r="PB85" s="88"/>
      <c r="PC85" s="30"/>
      <c r="PD85" s="39"/>
      <c r="PE85" s="88"/>
      <c r="PF85" s="38"/>
      <c r="PG85" s="38"/>
      <c r="PH85" s="38"/>
      <c r="PI85" s="38"/>
      <c r="PJ85" s="38"/>
      <c r="PK85" s="38"/>
      <c r="PL85" s="39"/>
      <c r="PM85" s="38"/>
      <c r="PN85" s="38"/>
      <c r="PO85" s="38"/>
      <c r="PP85" s="38"/>
      <c r="PQ85" s="38"/>
      <c r="PR85" s="38"/>
      <c r="PS85" s="38"/>
      <c r="PT85" s="88"/>
      <c r="PU85" s="30"/>
      <c r="PV85" s="39"/>
      <c r="PW85" s="88"/>
      <c r="PX85" s="38"/>
      <c r="PY85" s="38"/>
      <c r="PZ85" s="38"/>
      <c r="QA85" s="38"/>
      <c r="QB85" s="38"/>
      <c r="QC85" s="38"/>
      <c r="QD85" s="39"/>
      <c r="QE85" s="38"/>
      <c r="QF85" s="38"/>
      <c r="QG85" s="38"/>
      <c r="QH85" s="38"/>
      <c r="QI85" s="38"/>
      <c r="QJ85" s="38"/>
      <c r="QK85" s="38"/>
      <c r="QL85" s="88"/>
      <c r="QM85" s="30"/>
      <c r="QN85" s="39"/>
      <c r="QO85" s="88"/>
      <c r="QP85" s="38"/>
      <c r="QQ85" s="38">
        <v>532975700</v>
      </c>
      <c r="QR85" s="38">
        <v>431675700</v>
      </c>
      <c r="QS85" s="38">
        <v>101300000</v>
      </c>
      <c r="QT85" s="38">
        <v>431675700</v>
      </c>
      <c r="QU85" s="38">
        <v>5110375.91</v>
      </c>
      <c r="QV85" s="39"/>
      <c r="QW85" s="38">
        <v>532975700</v>
      </c>
      <c r="QX85" s="38">
        <v>431675700</v>
      </c>
      <c r="QY85" s="38"/>
      <c r="QZ85" s="38">
        <v>101300000</v>
      </c>
      <c r="RA85" s="38">
        <v>19.006499999999999</v>
      </c>
      <c r="RB85" s="38">
        <v>5110375.91</v>
      </c>
      <c r="RC85" s="38"/>
      <c r="RD85" s="88">
        <v>431675700</v>
      </c>
      <c r="RE85" s="30"/>
      <c r="RF85" s="39">
        <v>431675700</v>
      </c>
      <c r="RG85" s="88">
        <v>431675700</v>
      </c>
      <c r="RH85" s="38"/>
      <c r="RI85" s="38"/>
      <c r="RJ85" s="38"/>
      <c r="RK85" s="38"/>
      <c r="RL85" s="38"/>
      <c r="RM85" s="38"/>
      <c r="RN85" s="39"/>
      <c r="RO85" s="38"/>
      <c r="RP85" s="38"/>
      <c r="RQ85" s="38"/>
      <c r="RR85" s="38"/>
      <c r="RS85" s="38"/>
      <c r="RT85" s="38"/>
      <c r="RU85" s="38"/>
      <c r="RV85" s="88"/>
      <c r="RW85" s="30"/>
      <c r="RX85" s="39">
        <v>0</v>
      </c>
      <c r="RY85" s="88"/>
      <c r="RZ85" s="38"/>
      <c r="SA85" s="38"/>
      <c r="SB85" s="38"/>
      <c r="SC85" s="38"/>
      <c r="SD85" s="38"/>
      <c r="SE85" s="38"/>
      <c r="SF85" s="39"/>
      <c r="SG85" s="38"/>
      <c r="SH85" s="38"/>
      <c r="SI85" s="38"/>
      <c r="SJ85" s="38"/>
      <c r="SK85" s="38"/>
      <c r="SL85" s="38"/>
      <c r="SM85" s="38"/>
      <c r="SN85" s="88"/>
      <c r="SO85" s="30"/>
      <c r="SP85" s="39">
        <v>0</v>
      </c>
      <c r="SQ85" s="88"/>
      <c r="SR85" s="38"/>
      <c r="SS85" s="38"/>
      <c r="ST85" s="38"/>
      <c r="SU85" s="38"/>
      <c r="SV85" s="38"/>
      <c r="SW85" s="38"/>
      <c r="SX85" s="39"/>
      <c r="SY85" s="38"/>
      <c r="SZ85" s="38"/>
      <c r="TA85" s="38"/>
      <c r="TB85" s="38"/>
      <c r="TC85" s="38"/>
      <c r="TD85" s="38"/>
      <c r="TE85" s="38"/>
      <c r="TF85" s="88"/>
      <c r="TG85" s="30"/>
      <c r="TH85" s="39"/>
      <c r="TI85" s="88"/>
      <c r="TJ85" s="38"/>
      <c r="TK85" s="38">
        <v>10000000</v>
      </c>
      <c r="TL85" s="38">
        <v>9500000</v>
      </c>
      <c r="TM85" s="38">
        <v>500000</v>
      </c>
      <c r="TN85" s="38">
        <v>9500000</v>
      </c>
      <c r="TO85" s="38"/>
      <c r="TP85" s="39"/>
      <c r="TQ85" s="38">
        <v>10000000</v>
      </c>
      <c r="TR85" s="38">
        <v>9500000</v>
      </c>
      <c r="TS85" s="38"/>
      <c r="TT85" s="38">
        <v>500000</v>
      </c>
      <c r="TU85" s="38">
        <v>5</v>
      </c>
      <c r="TV85" s="38"/>
      <c r="TW85" s="38"/>
      <c r="TX85" s="88">
        <v>9500000</v>
      </c>
      <c r="TY85" s="30"/>
      <c r="TZ85" s="39">
        <v>9500000</v>
      </c>
      <c r="UA85" s="88">
        <v>9500000</v>
      </c>
      <c r="UB85" s="38"/>
      <c r="UC85" s="38"/>
      <c r="UD85" s="38"/>
      <c r="UE85" s="38"/>
      <c r="UF85" s="38"/>
      <c r="UG85" s="38"/>
      <c r="UH85" s="39"/>
      <c r="UI85" s="38"/>
      <c r="UJ85" s="38"/>
      <c r="UK85" s="38"/>
      <c r="UL85" s="38"/>
      <c r="UM85" s="38"/>
      <c r="UN85" s="38"/>
      <c r="UO85" s="38"/>
      <c r="UP85" s="88"/>
      <c r="UQ85" s="30"/>
      <c r="UR85" s="39"/>
      <c r="US85" s="88"/>
      <c r="UT85" s="38"/>
      <c r="UU85" s="38">
        <v>325634200</v>
      </c>
      <c r="UV85" s="38">
        <v>308634200</v>
      </c>
      <c r="UW85" s="38">
        <v>17000000</v>
      </c>
      <c r="UX85" s="38">
        <v>308634130</v>
      </c>
      <c r="UY85" s="38"/>
      <c r="UZ85" s="39"/>
      <c r="VA85" s="38">
        <v>325634130</v>
      </c>
      <c r="VB85" s="38">
        <v>308634130</v>
      </c>
      <c r="VC85" s="38"/>
      <c r="VD85" s="38">
        <v>17000000</v>
      </c>
      <c r="VE85" s="38">
        <v>5.22058</v>
      </c>
      <c r="VF85" s="38"/>
      <c r="VG85" s="38"/>
      <c r="VH85" s="88">
        <v>308634130</v>
      </c>
      <c r="VI85" s="30"/>
      <c r="VJ85" s="39">
        <v>308634200</v>
      </c>
      <c r="VK85" s="88">
        <v>308634200</v>
      </c>
      <c r="VL85" s="38"/>
      <c r="VM85" s="38"/>
      <c r="VN85" s="38"/>
      <c r="VO85" s="38"/>
      <c r="VP85" s="38"/>
      <c r="VQ85" s="38"/>
      <c r="VR85" s="39"/>
      <c r="VS85" s="38"/>
      <c r="VT85" s="38"/>
      <c r="VU85" s="38"/>
      <c r="VV85" s="38"/>
      <c r="VW85" s="38"/>
      <c r="VX85" s="38"/>
      <c r="VY85" s="38"/>
      <c r="VZ85" s="88"/>
      <c r="WA85" s="30"/>
      <c r="WB85" s="39"/>
      <c r="WC85" s="88"/>
      <c r="WD85" s="38"/>
      <c r="WE85" s="38"/>
      <c r="WF85" s="38"/>
      <c r="WG85" s="38"/>
      <c r="WH85" s="38"/>
      <c r="WI85" s="38"/>
      <c r="WJ85" s="39"/>
      <c r="WK85" s="38"/>
      <c r="WL85" s="38"/>
      <c r="WM85" s="38"/>
      <c r="WN85" s="38"/>
      <c r="WO85" s="38"/>
      <c r="WP85" s="38"/>
      <c r="WQ85" s="38"/>
      <c r="WR85" s="88"/>
      <c r="WS85" s="30"/>
      <c r="WT85" s="39"/>
      <c r="WU85" s="88"/>
      <c r="WV85" s="38"/>
      <c r="WW85" s="38"/>
      <c r="WX85" s="38"/>
      <c r="WY85" s="38"/>
      <c r="WZ85" s="38"/>
      <c r="XA85" s="38"/>
      <c r="XB85" s="39"/>
      <c r="XC85" s="38"/>
      <c r="XD85" s="38"/>
      <c r="XE85" s="38"/>
      <c r="XF85" s="38"/>
      <c r="XG85" s="38"/>
      <c r="XH85" s="38"/>
      <c r="XI85" s="38"/>
      <c r="XJ85" s="88"/>
      <c r="XK85" s="30"/>
      <c r="XL85" s="39"/>
      <c r="XM85" s="88"/>
      <c r="XN85" s="38"/>
      <c r="XO85" s="38">
        <v>15527900</v>
      </c>
      <c r="XP85" s="38">
        <v>9527900</v>
      </c>
      <c r="XQ85" s="38">
        <v>6000000</v>
      </c>
      <c r="XR85" s="38">
        <v>9527900</v>
      </c>
      <c r="XS85" s="38"/>
      <c r="XT85" s="39"/>
      <c r="XU85" s="38">
        <v>15527900</v>
      </c>
      <c r="XV85" s="38">
        <v>9527900</v>
      </c>
      <c r="XW85" s="38"/>
      <c r="XX85" s="38">
        <v>6000000</v>
      </c>
      <c r="XY85" s="38">
        <v>38.640129999999999</v>
      </c>
      <c r="XZ85" s="38"/>
      <c r="YA85" s="38"/>
      <c r="YB85" s="88">
        <v>9527900</v>
      </c>
      <c r="YC85" s="30"/>
      <c r="YD85" s="39">
        <v>9527900</v>
      </c>
      <c r="YE85" s="88">
        <v>9527900</v>
      </c>
      <c r="YF85" s="38"/>
      <c r="YG85" s="38"/>
      <c r="YH85" s="38"/>
      <c r="YI85" s="38"/>
      <c r="YJ85" s="38"/>
      <c r="YK85" s="38"/>
      <c r="YL85" s="39"/>
      <c r="YM85" s="38"/>
      <c r="YN85" s="38"/>
      <c r="YO85" s="38"/>
      <c r="YP85" s="38"/>
      <c r="YQ85" s="38"/>
      <c r="YR85" s="38"/>
      <c r="YS85" s="38"/>
      <c r="YT85" s="88"/>
      <c r="YU85" s="30"/>
      <c r="YV85" s="39"/>
      <c r="YW85" s="88"/>
      <c r="YX85" s="38"/>
      <c r="YY85" s="38"/>
      <c r="YZ85" s="38"/>
      <c r="ZA85" s="38"/>
      <c r="ZB85" s="38"/>
      <c r="ZC85" s="38"/>
      <c r="ZD85" s="39"/>
      <c r="ZE85" s="38"/>
      <c r="ZF85" s="38"/>
      <c r="ZG85" s="38"/>
      <c r="ZH85" s="38"/>
      <c r="ZI85" s="38"/>
      <c r="ZJ85" s="38"/>
      <c r="ZK85" s="38"/>
      <c r="ZL85" s="88"/>
      <c r="ZM85" s="30"/>
      <c r="ZN85" s="39"/>
      <c r="ZO85" s="88"/>
      <c r="ZP85" s="38"/>
      <c r="ZQ85" s="38">
        <v>42777600</v>
      </c>
      <c r="ZR85" s="38">
        <v>17777600</v>
      </c>
      <c r="ZS85" s="38">
        <v>25000000</v>
      </c>
      <c r="ZT85" s="38">
        <v>17777600</v>
      </c>
      <c r="ZU85" s="38">
        <v>11000</v>
      </c>
      <c r="ZV85" s="39"/>
      <c r="ZW85" s="38">
        <v>42777600</v>
      </c>
      <c r="ZX85" s="38">
        <v>17777600</v>
      </c>
      <c r="ZY85" s="38"/>
      <c r="ZZ85" s="38">
        <v>25000000</v>
      </c>
      <c r="AAA85" s="38">
        <v>58.441800000000001</v>
      </c>
      <c r="AAB85" s="38">
        <v>11000</v>
      </c>
      <c r="AAC85" s="38"/>
      <c r="AAD85" s="88">
        <v>17777600</v>
      </c>
      <c r="AAE85" s="30"/>
      <c r="AAF85" s="39">
        <v>17777600</v>
      </c>
      <c r="AAG85" s="88">
        <v>17777600</v>
      </c>
      <c r="AAH85" s="38"/>
      <c r="AAI85" s="38"/>
      <c r="AAJ85" s="38"/>
      <c r="AAK85" s="38"/>
      <c r="AAL85" s="38"/>
      <c r="AAM85" s="38">
        <v>205264.16</v>
      </c>
      <c r="AAN85" s="39"/>
      <c r="AAO85" s="38"/>
      <c r="AAP85" s="38"/>
      <c r="AAQ85" s="38"/>
      <c r="AAR85" s="38"/>
      <c r="AAS85" s="38"/>
      <c r="AAT85" s="38">
        <v>205264.16</v>
      </c>
      <c r="AAU85" s="38"/>
      <c r="AAV85" s="88"/>
      <c r="AAW85" s="30"/>
      <c r="AAX85" s="39"/>
      <c r="AAY85" s="88"/>
      <c r="AAZ85" s="38"/>
      <c r="ABA85" s="38">
        <v>102420000</v>
      </c>
      <c r="ABB85" s="38">
        <v>27420000</v>
      </c>
      <c r="ABC85" s="38">
        <v>75000000</v>
      </c>
      <c r="ABD85" s="38">
        <v>27420000</v>
      </c>
      <c r="ABE85" s="38"/>
      <c r="ABF85" s="39"/>
      <c r="ABG85" s="38">
        <v>96895670</v>
      </c>
      <c r="ABH85" s="38">
        <v>27420000</v>
      </c>
      <c r="ABI85" s="38"/>
      <c r="ABJ85" s="38">
        <v>69475670</v>
      </c>
      <c r="ABK85" s="38">
        <v>71.701520000000002</v>
      </c>
      <c r="ABL85" s="38"/>
      <c r="ABM85" s="38"/>
      <c r="ABN85" s="88">
        <v>27420000</v>
      </c>
      <c r="ABO85" s="30"/>
      <c r="ABP85" s="39">
        <v>27420000</v>
      </c>
      <c r="ABQ85" s="88">
        <v>27420000</v>
      </c>
      <c r="ABR85" s="38"/>
      <c r="ABS85" s="38"/>
      <c r="ABT85" s="38"/>
      <c r="ABU85" s="38"/>
      <c r="ABV85" s="38"/>
      <c r="ABW85" s="38"/>
      <c r="ABX85" s="39"/>
      <c r="ABY85" s="38"/>
      <c r="ABZ85" s="38"/>
      <c r="ACA85" s="38"/>
      <c r="ACB85" s="38"/>
      <c r="ACC85" s="38"/>
      <c r="ACD85" s="38"/>
      <c r="ACE85" s="38"/>
      <c r="ACF85" s="88"/>
      <c r="ACG85" s="30"/>
      <c r="ACH85" s="39"/>
      <c r="ACI85" s="88"/>
      <c r="ACJ85" s="38"/>
      <c r="ACK85" s="38"/>
      <c r="ACL85" s="38"/>
      <c r="ACM85" s="38"/>
      <c r="ACN85" s="38"/>
      <c r="ACO85" s="38"/>
      <c r="ACP85" s="39"/>
      <c r="ACQ85" s="38"/>
      <c r="ACR85" s="38"/>
      <c r="ACS85" s="38"/>
      <c r="ACT85" s="38"/>
      <c r="ACU85" s="38"/>
      <c r="ACV85" s="38"/>
      <c r="ACW85" s="38"/>
      <c r="ACX85" s="88"/>
      <c r="ACY85" s="30"/>
      <c r="ACZ85" s="39"/>
      <c r="ADA85" s="88"/>
      <c r="ADB85" s="38"/>
      <c r="ADC85" s="38"/>
      <c r="ADD85" s="38"/>
      <c r="ADE85" s="38"/>
      <c r="ADF85" s="38"/>
      <c r="ADG85" s="38"/>
      <c r="ADH85" s="39"/>
      <c r="ADI85" s="38"/>
      <c r="ADJ85" s="38"/>
      <c r="ADK85" s="38"/>
      <c r="ADL85" s="38"/>
      <c r="ADM85" s="38"/>
      <c r="ADN85" s="38"/>
      <c r="ADO85" s="38"/>
      <c r="ADP85" s="88"/>
      <c r="ADQ85" s="30"/>
      <c r="ADR85" s="39"/>
      <c r="ADS85" s="88"/>
      <c r="ADT85" s="38"/>
      <c r="ADU85" s="38"/>
      <c r="ADV85" s="38"/>
      <c r="ADW85" s="38"/>
      <c r="ADX85" s="38"/>
      <c r="ADY85" s="38"/>
      <c r="ADZ85" s="39"/>
      <c r="AEA85" s="38"/>
      <c r="AEB85" s="38"/>
      <c r="AEC85" s="38"/>
      <c r="AED85" s="38"/>
      <c r="AEE85" s="38"/>
      <c r="AEF85" s="38"/>
      <c r="AEG85" s="38"/>
      <c r="AEH85" s="88"/>
      <c r="AEI85" s="30"/>
      <c r="AEJ85" s="39"/>
      <c r="AEK85" s="88"/>
      <c r="AEL85" s="38"/>
      <c r="AEM85" s="38"/>
      <c r="AEN85" s="38"/>
      <c r="AEO85" s="38"/>
      <c r="AEP85" s="38"/>
      <c r="AEQ85" s="38"/>
      <c r="AER85" s="39"/>
      <c r="AES85" s="38"/>
      <c r="AET85" s="38"/>
      <c r="AEU85" s="38"/>
      <c r="AEV85" s="38"/>
      <c r="AEW85" s="38"/>
      <c r="AEX85" s="38"/>
      <c r="AEY85" s="38"/>
      <c r="AEZ85" s="88"/>
      <c r="AFA85" s="30"/>
      <c r="AFB85" s="39"/>
      <c r="AFC85" s="88"/>
      <c r="AFD85" s="38"/>
      <c r="AFE85" s="38"/>
      <c r="AFF85" s="38"/>
      <c r="AFG85" s="38"/>
      <c r="AFH85" s="38"/>
      <c r="AFI85" s="38"/>
      <c r="AFJ85" s="39"/>
      <c r="AFK85" s="38"/>
      <c r="AFL85" s="38"/>
      <c r="AFM85" s="38"/>
      <c r="AFN85" s="38"/>
      <c r="AFO85" s="38"/>
      <c r="AFP85" s="38"/>
      <c r="AFQ85" s="38"/>
      <c r="AFR85" s="88"/>
      <c r="AFS85" s="30"/>
      <c r="AFT85" s="39"/>
      <c r="AFU85" s="88"/>
      <c r="AFV85" s="38"/>
      <c r="AFW85" s="38"/>
      <c r="AFX85" s="38"/>
      <c r="AFY85" s="38"/>
      <c r="AFZ85" s="38"/>
      <c r="AGA85" s="38"/>
      <c r="AGB85" s="39"/>
      <c r="AGC85" s="38"/>
      <c r="AGD85" s="38"/>
      <c r="AGE85" s="38"/>
      <c r="AGF85" s="38"/>
      <c r="AGG85" s="38"/>
      <c r="AGH85" s="38"/>
      <c r="AGI85" s="38"/>
      <c r="AGJ85" s="88"/>
      <c r="AGK85" s="30"/>
      <c r="AGL85" s="39"/>
      <c r="AGM85" s="88"/>
      <c r="AGN85" s="38"/>
      <c r="AGO85" s="38"/>
      <c r="AGP85" s="38"/>
      <c r="AGQ85" s="38"/>
      <c r="AGR85" s="38"/>
      <c r="AGS85" s="38"/>
      <c r="AGT85" s="39"/>
      <c r="AGU85" s="38"/>
      <c r="AGV85" s="38"/>
      <c r="AGW85" s="38"/>
      <c r="AGX85" s="38"/>
      <c r="AGY85" s="38"/>
      <c r="AGZ85" s="38"/>
      <c r="AHA85" s="38"/>
      <c r="AHB85" s="88"/>
      <c r="AHC85" s="30"/>
      <c r="AHD85" s="39"/>
      <c r="AHE85" s="88"/>
      <c r="AHF85" s="38"/>
      <c r="AHG85" s="38"/>
      <c r="AHH85" s="38"/>
      <c r="AHI85" s="38"/>
      <c r="AHJ85" s="38"/>
      <c r="AHK85" s="38"/>
      <c r="AHL85" s="39"/>
      <c r="AHM85" s="38"/>
      <c r="AHN85" s="38"/>
      <c r="AHO85" s="38"/>
      <c r="AHP85" s="38"/>
      <c r="AHQ85" s="38"/>
      <c r="AHR85" s="38"/>
      <c r="AHS85" s="38"/>
      <c r="AHT85" s="88"/>
      <c r="AHU85" s="30"/>
      <c r="AHV85" s="39"/>
      <c r="AHW85" s="88"/>
      <c r="AHX85" s="38"/>
      <c r="AHY85" s="38"/>
      <c r="AHZ85" s="38"/>
      <c r="AIA85" s="38"/>
      <c r="AIB85" s="38"/>
      <c r="AIC85" s="38"/>
      <c r="AID85" s="39"/>
      <c r="AIE85" s="38"/>
      <c r="AIF85" s="38"/>
      <c r="AIG85" s="38"/>
      <c r="AIH85" s="38"/>
      <c r="AII85" s="38"/>
      <c r="AIJ85" s="38"/>
      <c r="AIK85" s="38"/>
      <c r="AIL85" s="88"/>
      <c r="AIM85" s="30"/>
      <c r="AIN85" s="39"/>
      <c r="AIO85" s="88"/>
      <c r="AIP85" s="38"/>
      <c r="AIQ85" s="38"/>
      <c r="AIR85" s="38"/>
      <c r="AIS85" s="38"/>
      <c r="AIT85" s="38"/>
      <c r="AIU85" s="38"/>
      <c r="AIV85" s="39"/>
      <c r="AIW85" s="38"/>
      <c r="AIX85" s="38"/>
      <c r="AIY85" s="38"/>
      <c r="AIZ85" s="38"/>
      <c r="AJA85" s="38"/>
      <c r="AJB85" s="38"/>
      <c r="AJC85" s="38"/>
      <c r="AJD85" s="88"/>
      <c r="AJE85" s="30"/>
      <c r="AJF85" s="39"/>
      <c r="AJG85" s="88"/>
      <c r="AJH85" s="38"/>
      <c r="AJI85" s="38">
        <v>43772000</v>
      </c>
      <c r="AJJ85" s="38">
        <v>33772000</v>
      </c>
      <c r="AJK85" s="38">
        <v>10000000</v>
      </c>
      <c r="AJL85" s="38">
        <v>33772000</v>
      </c>
      <c r="AJM85" s="38">
        <v>591029.71</v>
      </c>
      <c r="AJN85" s="39"/>
      <c r="AJO85" s="38">
        <v>43772000</v>
      </c>
      <c r="AJP85" s="38">
        <v>33772000</v>
      </c>
      <c r="AJQ85" s="38"/>
      <c r="AJR85" s="38">
        <v>10000000</v>
      </c>
      <c r="AJS85" s="38">
        <v>22.845649999999999</v>
      </c>
      <c r="AJT85" s="38">
        <v>591029.71</v>
      </c>
      <c r="AJU85" s="38"/>
      <c r="AJV85" s="88">
        <v>33772000</v>
      </c>
      <c r="AJW85" s="30"/>
      <c r="AJX85" s="39">
        <v>33772000</v>
      </c>
      <c r="AJY85" s="88">
        <v>33772000</v>
      </c>
      <c r="AJZ85" s="38"/>
      <c r="AKA85" s="38">
        <v>28179000</v>
      </c>
      <c r="AKB85" s="38">
        <v>23179000</v>
      </c>
      <c r="AKC85" s="38">
        <v>5000000</v>
      </c>
      <c r="AKD85" s="38">
        <v>23179000</v>
      </c>
      <c r="AKE85" s="38"/>
      <c r="AKF85" s="39"/>
      <c r="AKG85" s="38">
        <v>28179000</v>
      </c>
      <c r="AKH85" s="38">
        <v>23179000</v>
      </c>
      <c r="AKI85" s="38"/>
      <c r="AKJ85" s="38">
        <v>5000000</v>
      </c>
      <c r="AKK85" s="38">
        <v>17.74371</v>
      </c>
      <c r="AKL85" s="38"/>
      <c r="AKM85" s="38"/>
      <c r="AKN85" s="88">
        <v>23179000</v>
      </c>
      <c r="AKO85" s="30"/>
      <c r="AKP85" s="39">
        <v>23179000</v>
      </c>
      <c r="AKQ85" s="88">
        <v>23179000</v>
      </c>
      <c r="AKR85" s="38"/>
      <c r="AKS85" s="38"/>
      <c r="AKT85" s="38"/>
      <c r="AKU85" s="38"/>
      <c r="AKV85" s="38"/>
      <c r="AKW85" s="38"/>
      <c r="AKX85" s="39"/>
      <c r="AKY85" s="38"/>
      <c r="AKZ85" s="38"/>
      <c r="ALA85" s="38"/>
      <c r="ALB85" s="38"/>
      <c r="ALC85" s="38"/>
      <c r="ALD85" s="38"/>
      <c r="ALE85" s="38"/>
      <c r="ALF85" s="88"/>
      <c r="ALG85" s="30"/>
      <c r="ALH85" s="39"/>
      <c r="ALI85" s="88"/>
      <c r="ALJ85" s="38"/>
      <c r="ALK85" s="38"/>
      <c r="ALL85" s="38"/>
      <c r="ALM85" s="38"/>
      <c r="ALN85" s="38"/>
      <c r="ALO85" s="38"/>
      <c r="ALP85" s="39"/>
      <c r="ALQ85" s="38"/>
      <c r="ALR85" s="38"/>
      <c r="ALS85" s="38"/>
      <c r="ALT85" s="38"/>
      <c r="ALU85" s="38"/>
      <c r="ALV85" s="38"/>
      <c r="ALW85" s="38"/>
      <c r="ALX85" s="88"/>
      <c r="ALY85" s="30"/>
      <c r="ALZ85" s="39"/>
      <c r="AMA85" s="88"/>
      <c r="AMB85" s="38"/>
      <c r="AMC85" s="38">
        <v>6920900</v>
      </c>
      <c r="AMD85" s="38">
        <v>4920900</v>
      </c>
      <c r="AME85" s="38">
        <v>2000000</v>
      </c>
      <c r="AMF85" s="38">
        <v>4920900</v>
      </c>
      <c r="AMG85" s="38"/>
      <c r="AMH85" s="39"/>
      <c r="AMI85" s="38">
        <v>6920900</v>
      </c>
      <c r="AMJ85" s="38">
        <v>4920900</v>
      </c>
      <c r="AMK85" s="38"/>
      <c r="AML85" s="38">
        <v>2000000</v>
      </c>
      <c r="AMM85" s="38">
        <v>28.89798</v>
      </c>
      <c r="AMN85" s="38"/>
      <c r="AMO85" s="38"/>
      <c r="AMP85" s="88">
        <v>4920900</v>
      </c>
      <c r="AMQ85" s="30"/>
      <c r="AMR85" s="39">
        <v>4920900</v>
      </c>
      <c r="AMS85" s="88">
        <v>4920900</v>
      </c>
      <c r="AMT85" s="38"/>
      <c r="AMU85" s="38"/>
      <c r="AMV85" s="38"/>
      <c r="AMW85" s="38"/>
      <c r="AMX85" s="38"/>
      <c r="AMY85" s="38"/>
      <c r="AMZ85" s="39"/>
      <c r="ANA85" s="38"/>
      <c r="ANB85" s="38"/>
      <c r="ANC85" s="38"/>
      <c r="AND85" s="38"/>
      <c r="ANE85" s="38"/>
      <c r="ANF85" s="38"/>
      <c r="ANG85" s="38"/>
      <c r="ANH85" s="88"/>
      <c r="ANI85" s="30"/>
      <c r="ANJ85" s="39"/>
      <c r="ANK85" s="88"/>
    </row>
    <row r="86" spans="1:1051" x14ac:dyDescent="0.25">
      <c r="A86" s="8" t="s">
        <v>190</v>
      </c>
      <c r="B86" s="11">
        <v>72</v>
      </c>
      <c r="C86" s="12" t="s">
        <v>192</v>
      </c>
      <c r="F86" s="35"/>
      <c r="G86" s="36"/>
      <c r="H86" s="35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89"/>
      <c r="Z86" s="35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89"/>
      <c r="AR86" s="35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89"/>
      <c r="BJ86" s="35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89"/>
      <c r="CB86" s="35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89"/>
      <c r="CT86" s="35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89"/>
      <c r="DL86" s="35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89"/>
      <c r="ED86" s="35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89"/>
      <c r="EV86" s="35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89"/>
      <c r="FN86" s="35"/>
      <c r="FO86" s="36"/>
      <c r="FP86" s="36"/>
      <c r="FQ86" s="36"/>
      <c r="FR86" s="36"/>
      <c r="FS86" s="36"/>
      <c r="FT86" s="36"/>
      <c r="FU86" s="36"/>
      <c r="FV86" s="36"/>
      <c r="FW86" s="36"/>
      <c r="FX86" s="36"/>
      <c r="FY86" s="36"/>
      <c r="FZ86" s="36"/>
      <c r="GA86" s="36"/>
      <c r="GB86" s="36"/>
      <c r="GC86" s="36"/>
      <c r="GD86" s="36"/>
      <c r="GE86" s="89"/>
      <c r="GF86" s="35"/>
      <c r="GG86" s="36"/>
      <c r="GH86" s="36"/>
      <c r="GI86" s="36"/>
      <c r="GJ86" s="36"/>
      <c r="GK86" s="36"/>
      <c r="GL86" s="36"/>
      <c r="GM86" s="36"/>
      <c r="GN86" s="36"/>
      <c r="GO86" s="36"/>
      <c r="GP86" s="36"/>
      <c r="GQ86" s="36"/>
      <c r="GR86" s="36"/>
      <c r="GS86" s="36"/>
      <c r="GT86" s="36"/>
      <c r="GU86" s="36"/>
      <c r="GV86" s="36"/>
      <c r="GW86" s="89"/>
      <c r="GX86" s="35"/>
      <c r="GY86" s="36"/>
      <c r="GZ86" s="36"/>
      <c r="HA86" s="36"/>
      <c r="HB86" s="36"/>
      <c r="HC86" s="36"/>
      <c r="HD86" s="36"/>
      <c r="HE86" s="36"/>
      <c r="HF86" s="36"/>
      <c r="HG86" s="36"/>
      <c r="HH86" s="36"/>
      <c r="HI86" s="36"/>
      <c r="HJ86" s="36"/>
      <c r="HK86" s="36"/>
      <c r="HL86" s="36"/>
      <c r="HM86" s="36"/>
      <c r="HN86" s="36"/>
      <c r="HO86" s="89"/>
      <c r="HP86" s="35"/>
      <c r="HQ86" s="36"/>
      <c r="HR86" s="36"/>
      <c r="HS86" s="36"/>
      <c r="HT86" s="36"/>
      <c r="HU86" s="36"/>
      <c r="HV86" s="36"/>
      <c r="HW86" s="36"/>
      <c r="HX86" s="36"/>
      <c r="HY86" s="36"/>
      <c r="HZ86" s="36"/>
      <c r="IA86" s="36"/>
      <c r="IB86" s="36"/>
      <c r="IC86" s="36"/>
      <c r="ID86" s="36"/>
      <c r="IE86" s="36"/>
      <c r="IF86" s="36"/>
      <c r="IG86" s="89"/>
      <c r="IH86" s="35"/>
      <c r="II86" s="36"/>
      <c r="IJ86" s="36"/>
      <c r="IK86" s="36"/>
      <c r="IL86" s="36"/>
      <c r="IM86" s="36"/>
      <c r="IN86" s="36"/>
      <c r="IO86" s="36"/>
      <c r="IP86" s="36"/>
      <c r="IQ86" s="36"/>
      <c r="IR86" s="36"/>
      <c r="IS86" s="36"/>
      <c r="IT86" s="36"/>
      <c r="IU86" s="36"/>
      <c r="IV86" s="36"/>
      <c r="IW86" s="36"/>
      <c r="IX86" s="36"/>
      <c r="IY86" s="89"/>
      <c r="IZ86" s="35"/>
      <c r="JA86" s="36"/>
      <c r="JB86" s="36"/>
      <c r="JC86" s="36"/>
      <c r="JD86" s="36"/>
      <c r="JE86" s="36"/>
      <c r="JF86" s="36"/>
      <c r="JG86" s="36"/>
      <c r="JH86" s="36"/>
      <c r="JI86" s="36"/>
      <c r="JJ86" s="36"/>
      <c r="JK86" s="36"/>
      <c r="JL86" s="36"/>
      <c r="JM86" s="36"/>
      <c r="JN86" s="36"/>
      <c r="JO86" s="36"/>
      <c r="JP86" s="36"/>
      <c r="JQ86" s="89"/>
      <c r="JR86" s="35"/>
      <c r="JS86" s="36"/>
      <c r="JT86" s="36"/>
      <c r="JU86" s="36"/>
      <c r="JV86" s="36"/>
      <c r="JW86" s="36"/>
      <c r="JX86" s="36"/>
      <c r="JY86" s="36"/>
      <c r="JZ86" s="36"/>
      <c r="KA86" s="36"/>
      <c r="KB86" s="36"/>
      <c r="KC86" s="36"/>
      <c r="KD86" s="36"/>
      <c r="KE86" s="36"/>
      <c r="KF86" s="36"/>
      <c r="KG86" s="36"/>
      <c r="KH86" s="36"/>
      <c r="KI86" s="89"/>
      <c r="KJ86" s="35"/>
      <c r="KK86" s="36"/>
      <c r="KL86" s="36"/>
      <c r="KM86" s="36"/>
      <c r="KN86" s="36"/>
      <c r="KO86" s="36"/>
      <c r="KP86" s="36"/>
      <c r="KQ86" s="36"/>
      <c r="KR86" s="36"/>
      <c r="KS86" s="36"/>
      <c r="KT86" s="36"/>
      <c r="KU86" s="36"/>
      <c r="KV86" s="36"/>
      <c r="KW86" s="36"/>
      <c r="KX86" s="36"/>
      <c r="KY86" s="36"/>
      <c r="KZ86" s="36"/>
      <c r="LA86" s="89"/>
      <c r="LB86" s="35"/>
      <c r="LC86" s="36"/>
      <c r="LD86" s="36"/>
      <c r="LE86" s="36"/>
      <c r="LF86" s="36"/>
      <c r="LG86" s="36"/>
      <c r="LH86" s="36"/>
      <c r="LI86" s="36"/>
      <c r="LJ86" s="36"/>
      <c r="LK86" s="36"/>
      <c r="LL86" s="36"/>
      <c r="LM86" s="36"/>
      <c r="LN86" s="36"/>
      <c r="LO86" s="36"/>
      <c r="LP86" s="36"/>
      <c r="LQ86" s="36"/>
      <c r="LR86" s="36"/>
      <c r="LS86" s="89"/>
      <c r="LT86" s="35"/>
      <c r="LU86" s="36"/>
      <c r="LV86" s="36"/>
      <c r="LW86" s="36"/>
      <c r="LX86" s="36"/>
      <c r="LY86" s="36"/>
      <c r="LZ86" s="36"/>
      <c r="MA86" s="36"/>
      <c r="MB86" s="36"/>
      <c r="MC86" s="36"/>
      <c r="MD86" s="36"/>
      <c r="ME86" s="36"/>
      <c r="MF86" s="36"/>
      <c r="MG86" s="36"/>
      <c r="MH86" s="36"/>
      <c r="MI86" s="36"/>
      <c r="MJ86" s="36"/>
      <c r="MK86" s="89"/>
      <c r="ML86" s="35"/>
      <c r="MM86" s="36"/>
      <c r="MN86" s="36"/>
      <c r="MO86" s="36"/>
      <c r="MP86" s="36"/>
      <c r="MQ86" s="36"/>
      <c r="MR86" s="36"/>
      <c r="MS86" s="36"/>
      <c r="MT86" s="36"/>
      <c r="MU86" s="36"/>
      <c r="MV86" s="36"/>
      <c r="MW86" s="36"/>
      <c r="MX86" s="36"/>
      <c r="MY86" s="36"/>
      <c r="MZ86" s="36"/>
      <c r="NA86" s="36"/>
      <c r="NB86" s="36"/>
      <c r="NC86" s="89"/>
      <c r="ND86" s="35"/>
      <c r="NE86" s="36"/>
      <c r="NF86" s="36"/>
      <c r="NG86" s="36"/>
      <c r="NH86" s="36"/>
      <c r="NI86" s="36"/>
      <c r="NJ86" s="36"/>
      <c r="NK86" s="36"/>
      <c r="NL86" s="36"/>
      <c r="NM86" s="36"/>
      <c r="NN86" s="36"/>
      <c r="NO86" s="36"/>
      <c r="NP86" s="36"/>
      <c r="NQ86" s="36"/>
      <c r="NR86" s="36"/>
      <c r="NS86" s="36"/>
      <c r="NT86" s="36"/>
      <c r="NU86" s="89"/>
      <c r="NV86" s="35"/>
      <c r="NW86" s="36"/>
      <c r="NX86" s="36"/>
      <c r="NY86" s="36"/>
      <c r="NZ86" s="36"/>
      <c r="OA86" s="36"/>
      <c r="OB86" s="36"/>
      <c r="OC86" s="36"/>
      <c r="OD86" s="36"/>
      <c r="OE86" s="36"/>
      <c r="OF86" s="36"/>
      <c r="OG86" s="36"/>
      <c r="OH86" s="36"/>
      <c r="OI86" s="36"/>
      <c r="OJ86" s="36"/>
      <c r="OK86" s="36"/>
      <c r="OL86" s="36"/>
      <c r="OM86" s="89"/>
      <c r="ON86" s="35"/>
      <c r="OO86" s="36"/>
      <c r="OP86" s="36"/>
      <c r="OQ86" s="36"/>
      <c r="OR86" s="36"/>
      <c r="OS86" s="36"/>
      <c r="OT86" s="36"/>
      <c r="OU86" s="36"/>
      <c r="OV86" s="36"/>
      <c r="OW86" s="36"/>
      <c r="OX86" s="36"/>
      <c r="OY86" s="36"/>
      <c r="OZ86" s="36"/>
      <c r="PA86" s="36"/>
      <c r="PB86" s="36"/>
      <c r="PC86" s="36"/>
      <c r="PD86" s="36"/>
      <c r="PE86" s="89"/>
      <c r="PF86" s="35"/>
      <c r="PG86" s="36"/>
      <c r="PH86" s="36"/>
      <c r="PI86" s="36"/>
      <c r="PJ86" s="36"/>
      <c r="PK86" s="36"/>
      <c r="PL86" s="36"/>
      <c r="PM86" s="36"/>
      <c r="PN86" s="36"/>
      <c r="PO86" s="36"/>
      <c r="PP86" s="36"/>
      <c r="PQ86" s="36"/>
      <c r="PR86" s="36"/>
      <c r="PS86" s="36"/>
      <c r="PT86" s="36"/>
      <c r="PU86" s="36"/>
      <c r="PV86" s="36"/>
      <c r="PW86" s="89"/>
      <c r="PX86" s="35"/>
      <c r="PY86" s="36"/>
      <c r="PZ86" s="36"/>
      <c r="QA86" s="36"/>
      <c r="QB86" s="36"/>
      <c r="QC86" s="36"/>
      <c r="QD86" s="36"/>
      <c r="QE86" s="36"/>
      <c r="QF86" s="36"/>
      <c r="QG86" s="36"/>
      <c r="QH86" s="36"/>
      <c r="QI86" s="36"/>
      <c r="QJ86" s="36"/>
      <c r="QK86" s="36"/>
      <c r="QL86" s="36"/>
      <c r="QM86" s="36"/>
      <c r="QN86" s="36"/>
      <c r="QO86" s="89"/>
      <c r="QP86" s="35"/>
      <c r="QQ86" s="36"/>
      <c r="QR86" s="36"/>
      <c r="QS86" s="36"/>
      <c r="QT86" s="36"/>
      <c r="QU86" s="36"/>
      <c r="QV86" s="36"/>
      <c r="QW86" s="36"/>
      <c r="QX86" s="36"/>
      <c r="QY86" s="36"/>
      <c r="QZ86" s="36"/>
      <c r="RA86" s="36"/>
      <c r="RB86" s="36"/>
      <c r="RC86" s="36"/>
      <c r="RD86" s="36"/>
      <c r="RE86" s="36"/>
      <c r="RF86" s="36"/>
      <c r="RG86" s="89"/>
      <c r="RH86" s="35"/>
      <c r="RI86" s="36"/>
      <c r="RJ86" s="36"/>
      <c r="RK86" s="36"/>
      <c r="RL86" s="36"/>
      <c r="RM86" s="36"/>
      <c r="RN86" s="36"/>
      <c r="RO86" s="36"/>
      <c r="RP86" s="36"/>
      <c r="RQ86" s="36"/>
      <c r="RR86" s="36"/>
      <c r="RS86" s="36"/>
      <c r="RT86" s="36"/>
      <c r="RU86" s="36"/>
      <c r="RV86" s="36"/>
      <c r="RW86" s="36"/>
      <c r="RX86" s="36"/>
      <c r="RY86" s="89"/>
      <c r="RZ86" s="35"/>
      <c r="SA86" s="36"/>
      <c r="SB86" s="36"/>
      <c r="SC86" s="36"/>
      <c r="SD86" s="36"/>
      <c r="SE86" s="36"/>
      <c r="SF86" s="36"/>
      <c r="SG86" s="36"/>
      <c r="SH86" s="36"/>
      <c r="SI86" s="36"/>
      <c r="SJ86" s="36"/>
      <c r="SK86" s="36"/>
      <c r="SL86" s="36"/>
      <c r="SM86" s="36"/>
      <c r="SN86" s="36"/>
      <c r="SO86" s="36"/>
      <c r="SP86" s="36"/>
      <c r="SQ86" s="89"/>
      <c r="SR86" s="35"/>
      <c r="SS86" s="36"/>
      <c r="ST86" s="36"/>
      <c r="SU86" s="36"/>
      <c r="SV86" s="36"/>
      <c r="SW86" s="36"/>
      <c r="SX86" s="36"/>
      <c r="SY86" s="36"/>
      <c r="SZ86" s="36"/>
      <c r="TA86" s="36"/>
      <c r="TB86" s="36"/>
      <c r="TC86" s="36"/>
      <c r="TD86" s="36"/>
      <c r="TE86" s="36"/>
      <c r="TF86" s="36"/>
      <c r="TG86" s="36"/>
      <c r="TH86" s="36"/>
      <c r="TI86" s="89"/>
      <c r="TJ86" s="35"/>
      <c r="TK86" s="36"/>
      <c r="TL86" s="36"/>
      <c r="TM86" s="36"/>
      <c r="TN86" s="36"/>
      <c r="TO86" s="36"/>
      <c r="TP86" s="36"/>
      <c r="TQ86" s="36"/>
      <c r="TR86" s="36"/>
      <c r="TS86" s="36"/>
      <c r="TT86" s="36"/>
      <c r="TU86" s="36"/>
      <c r="TV86" s="36"/>
      <c r="TW86" s="36"/>
      <c r="TX86" s="36"/>
      <c r="TY86" s="36"/>
      <c r="TZ86" s="36"/>
      <c r="UA86" s="89"/>
      <c r="UB86" s="35"/>
      <c r="UC86" s="36"/>
      <c r="UD86" s="36"/>
      <c r="UE86" s="36"/>
      <c r="UF86" s="36"/>
      <c r="UG86" s="36"/>
      <c r="UH86" s="36"/>
      <c r="UI86" s="36"/>
      <c r="UJ86" s="36"/>
      <c r="UK86" s="36"/>
      <c r="UL86" s="36"/>
      <c r="UM86" s="36"/>
      <c r="UN86" s="36"/>
      <c r="UO86" s="36"/>
      <c r="UP86" s="36"/>
      <c r="UQ86" s="36"/>
      <c r="UR86" s="36"/>
      <c r="US86" s="89"/>
      <c r="UT86" s="35"/>
      <c r="UU86" s="36"/>
      <c r="UV86" s="36"/>
      <c r="UW86" s="36"/>
      <c r="UX86" s="36"/>
      <c r="UY86" s="36"/>
      <c r="UZ86" s="36"/>
      <c r="VA86" s="36"/>
      <c r="VB86" s="36"/>
      <c r="VC86" s="36"/>
      <c r="VD86" s="36"/>
      <c r="VE86" s="36"/>
      <c r="VF86" s="36"/>
      <c r="VG86" s="36"/>
      <c r="VH86" s="36"/>
      <c r="VI86" s="36"/>
      <c r="VJ86" s="36"/>
      <c r="VK86" s="89"/>
      <c r="VL86" s="35"/>
      <c r="VM86" s="36"/>
      <c r="VN86" s="36"/>
      <c r="VO86" s="36"/>
      <c r="VP86" s="36"/>
      <c r="VQ86" s="36"/>
      <c r="VR86" s="36"/>
      <c r="VS86" s="36"/>
      <c r="VT86" s="36"/>
      <c r="VU86" s="36"/>
      <c r="VV86" s="36"/>
      <c r="VW86" s="36"/>
      <c r="VX86" s="36"/>
      <c r="VY86" s="36"/>
      <c r="VZ86" s="36"/>
      <c r="WA86" s="36"/>
      <c r="WB86" s="36"/>
      <c r="WC86" s="89"/>
      <c r="WD86" s="35"/>
      <c r="WE86" s="36"/>
      <c r="WF86" s="36"/>
      <c r="WG86" s="36"/>
      <c r="WH86" s="36"/>
      <c r="WI86" s="36"/>
      <c r="WJ86" s="36"/>
      <c r="WK86" s="36"/>
      <c r="WL86" s="36"/>
      <c r="WM86" s="36"/>
      <c r="WN86" s="36"/>
      <c r="WO86" s="36"/>
      <c r="WP86" s="36"/>
      <c r="WQ86" s="36"/>
      <c r="WR86" s="36"/>
      <c r="WS86" s="36"/>
      <c r="WT86" s="36"/>
      <c r="WU86" s="89"/>
      <c r="WV86" s="35"/>
      <c r="WW86" s="36"/>
      <c r="WX86" s="36"/>
      <c r="WY86" s="36"/>
      <c r="WZ86" s="36"/>
      <c r="XA86" s="36"/>
      <c r="XB86" s="36"/>
      <c r="XC86" s="36"/>
      <c r="XD86" s="36"/>
      <c r="XE86" s="36"/>
      <c r="XF86" s="36"/>
      <c r="XG86" s="36"/>
      <c r="XH86" s="36"/>
      <c r="XI86" s="36"/>
      <c r="XJ86" s="36"/>
      <c r="XK86" s="36"/>
      <c r="XL86" s="36"/>
      <c r="XM86" s="89"/>
      <c r="XN86" s="35"/>
      <c r="XO86" s="36"/>
      <c r="XP86" s="36"/>
      <c r="XQ86" s="36"/>
      <c r="XR86" s="36"/>
      <c r="XS86" s="36"/>
      <c r="XT86" s="36"/>
      <c r="XU86" s="36"/>
      <c r="XV86" s="36"/>
      <c r="XW86" s="36"/>
      <c r="XX86" s="36"/>
      <c r="XY86" s="36"/>
      <c r="XZ86" s="36"/>
      <c r="YA86" s="36"/>
      <c r="YB86" s="36"/>
      <c r="YC86" s="36"/>
      <c r="YD86" s="36"/>
      <c r="YE86" s="89"/>
      <c r="YF86" s="35"/>
      <c r="YG86" s="36"/>
      <c r="YH86" s="36"/>
      <c r="YI86" s="36"/>
      <c r="YJ86" s="36"/>
      <c r="YK86" s="36"/>
      <c r="YL86" s="36"/>
      <c r="YM86" s="36"/>
      <c r="YN86" s="36"/>
      <c r="YO86" s="36"/>
      <c r="YP86" s="36"/>
      <c r="YQ86" s="36"/>
      <c r="YR86" s="36"/>
      <c r="YS86" s="36"/>
      <c r="YT86" s="36"/>
      <c r="YU86" s="36"/>
      <c r="YV86" s="36"/>
      <c r="YW86" s="89"/>
      <c r="YX86" s="35"/>
      <c r="YY86" s="36"/>
      <c r="YZ86" s="36"/>
      <c r="ZA86" s="36"/>
      <c r="ZB86" s="36"/>
      <c r="ZC86" s="36"/>
      <c r="ZD86" s="36"/>
      <c r="ZE86" s="36"/>
      <c r="ZF86" s="36"/>
      <c r="ZG86" s="36"/>
      <c r="ZH86" s="36"/>
      <c r="ZI86" s="36"/>
      <c r="ZJ86" s="36"/>
      <c r="ZK86" s="36"/>
      <c r="ZL86" s="36"/>
      <c r="ZM86" s="36"/>
      <c r="ZN86" s="36"/>
      <c r="ZO86" s="89"/>
      <c r="ZP86" s="35"/>
      <c r="ZQ86" s="36"/>
      <c r="ZR86" s="36"/>
      <c r="ZS86" s="36"/>
      <c r="ZT86" s="36"/>
      <c r="ZU86" s="36"/>
      <c r="ZV86" s="36"/>
      <c r="ZW86" s="36"/>
      <c r="ZX86" s="36"/>
      <c r="ZY86" s="36"/>
      <c r="ZZ86" s="36"/>
      <c r="AAA86" s="36"/>
      <c r="AAB86" s="36"/>
      <c r="AAC86" s="36"/>
      <c r="AAD86" s="36"/>
      <c r="AAE86" s="36"/>
      <c r="AAF86" s="36"/>
      <c r="AAG86" s="89"/>
      <c r="AAH86" s="152"/>
      <c r="AAI86" s="36"/>
      <c r="AAJ86" s="36"/>
      <c r="AAK86" s="36"/>
      <c r="AAL86" s="36"/>
      <c r="AAM86" s="36"/>
      <c r="AAN86" s="36"/>
      <c r="AAO86" s="36"/>
      <c r="AAP86" s="36"/>
      <c r="AAQ86" s="36"/>
      <c r="AAR86" s="36"/>
      <c r="AAS86" s="36"/>
      <c r="AAT86" s="36"/>
      <c r="AAU86" s="36"/>
      <c r="AAV86" s="36"/>
      <c r="AAW86" s="36"/>
      <c r="AAX86" s="36"/>
      <c r="AAY86" s="89"/>
      <c r="AAZ86" s="35"/>
      <c r="ABA86" s="36"/>
      <c r="ABB86" s="36"/>
      <c r="ABC86" s="36"/>
      <c r="ABD86" s="36"/>
      <c r="ABE86" s="36"/>
      <c r="ABF86" s="36"/>
      <c r="ABG86" s="36"/>
      <c r="ABH86" s="36"/>
      <c r="ABI86" s="36"/>
      <c r="ABJ86" s="36"/>
      <c r="ABK86" s="36"/>
      <c r="ABL86" s="36"/>
      <c r="ABM86" s="36"/>
      <c r="ABN86" s="36"/>
      <c r="ABO86" s="36"/>
      <c r="ABP86" s="36"/>
      <c r="ABQ86" s="89"/>
      <c r="ABR86" s="152"/>
      <c r="ABS86" s="36"/>
      <c r="ABT86" s="36"/>
      <c r="ABU86" s="36"/>
      <c r="ABV86" s="36"/>
      <c r="ABW86" s="36"/>
      <c r="ABX86" s="36"/>
      <c r="ABY86" s="36"/>
      <c r="ABZ86" s="36"/>
      <c r="ACA86" s="36"/>
      <c r="ACB86" s="36"/>
      <c r="ACC86" s="36"/>
      <c r="ACD86" s="36"/>
      <c r="ACE86" s="36"/>
      <c r="ACF86" s="36"/>
      <c r="ACG86" s="36"/>
      <c r="ACH86" s="36"/>
      <c r="ACI86" s="89"/>
      <c r="ACJ86" s="152"/>
      <c r="ACK86" s="36"/>
      <c r="ACL86" s="36"/>
      <c r="ACM86" s="36"/>
      <c r="ACN86" s="36"/>
      <c r="ACO86" s="36"/>
      <c r="ACP86" s="36"/>
      <c r="ACQ86" s="36"/>
      <c r="ACR86" s="36"/>
      <c r="ACS86" s="36"/>
      <c r="ACT86" s="36"/>
      <c r="ACU86" s="36"/>
      <c r="ACV86" s="36"/>
      <c r="ACW86" s="36"/>
      <c r="ACX86" s="36"/>
      <c r="ACY86" s="36"/>
      <c r="ACZ86" s="36"/>
      <c r="ADA86" s="89"/>
      <c r="ADB86" s="152"/>
      <c r="ADC86" s="36"/>
      <c r="ADD86" s="36"/>
      <c r="ADE86" s="36"/>
      <c r="ADF86" s="36"/>
      <c r="ADG86" s="36"/>
      <c r="ADH86" s="36"/>
      <c r="ADI86" s="36"/>
      <c r="ADJ86" s="36"/>
      <c r="ADK86" s="36"/>
      <c r="ADL86" s="36"/>
      <c r="ADM86" s="36"/>
      <c r="ADN86" s="36"/>
      <c r="ADO86" s="36"/>
      <c r="ADP86" s="36"/>
      <c r="ADQ86" s="36"/>
      <c r="ADR86" s="36"/>
      <c r="ADS86" s="89"/>
      <c r="ADT86" s="152"/>
      <c r="ADU86" s="36"/>
      <c r="ADV86" s="36"/>
      <c r="ADW86" s="36"/>
      <c r="ADX86" s="36"/>
      <c r="ADY86" s="36"/>
      <c r="ADZ86" s="36"/>
      <c r="AEA86" s="36"/>
      <c r="AEB86" s="36"/>
      <c r="AEC86" s="36"/>
      <c r="AED86" s="36"/>
      <c r="AEE86" s="36"/>
      <c r="AEF86" s="36"/>
      <c r="AEG86" s="36"/>
      <c r="AEH86" s="36"/>
      <c r="AEI86" s="36"/>
      <c r="AEJ86" s="36"/>
      <c r="AEK86" s="89"/>
      <c r="AEL86" s="152"/>
      <c r="AEM86" s="36"/>
      <c r="AEN86" s="36"/>
      <c r="AEO86" s="36"/>
      <c r="AEP86" s="36"/>
      <c r="AEQ86" s="36"/>
      <c r="AER86" s="36"/>
      <c r="AES86" s="36"/>
      <c r="AET86" s="36"/>
      <c r="AEU86" s="36"/>
      <c r="AEV86" s="36"/>
      <c r="AEW86" s="36"/>
      <c r="AEX86" s="36"/>
      <c r="AEY86" s="36"/>
      <c r="AEZ86" s="36"/>
      <c r="AFA86" s="36"/>
      <c r="AFB86" s="36"/>
      <c r="AFC86" s="89"/>
      <c r="AFD86" s="152"/>
      <c r="AFE86" s="36"/>
      <c r="AFF86" s="36"/>
      <c r="AFG86" s="36"/>
      <c r="AFH86" s="36"/>
      <c r="AFI86" s="36"/>
      <c r="AFJ86" s="36"/>
      <c r="AFK86" s="36"/>
      <c r="AFL86" s="36"/>
      <c r="AFM86" s="36"/>
      <c r="AFN86" s="36"/>
      <c r="AFO86" s="36"/>
      <c r="AFP86" s="36"/>
      <c r="AFQ86" s="36"/>
      <c r="AFR86" s="36"/>
      <c r="AFS86" s="36"/>
      <c r="AFT86" s="36"/>
      <c r="AFU86" s="89"/>
      <c r="AFV86" s="152"/>
      <c r="AFW86" s="36"/>
      <c r="AFX86" s="36"/>
      <c r="AFY86" s="36"/>
      <c r="AFZ86" s="36"/>
      <c r="AGA86" s="36"/>
      <c r="AGB86" s="36"/>
      <c r="AGC86" s="36"/>
      <c r="AGD86" s="36"/>
      <c r="AGE86" s="36"/>
      <c r="AGF86" s="36"/>
      <c r="AGG86" s="36"/>
      <c r="AGH86" s="36"/>
      <c r="AGI86" s="36"/>
      <c r="AGJ86" s="36"/>
      <c r="AGK86" s="36"/>
      <c r="AGL86" s="36"/>
      <c r="AGM86" s="89"/>
      <c r="AGN86" s="35"/>
      <c r="AGO86" s="36"/>
      <c r="AGP86" s="36"/>
      <c r="AGQ86" s="36"/>
      <c r="AGR86" s="36"/>
      <c r="AGS86" s="36"/>
      <c r="AGT86" s="36"/>
      <c r="AGU86" s="36"/>
      <c r="AGV86" s="36"/>
      <c r="AGW86" s="36"/>
      <c r="AGX86" s="36"/>
      <c r="AGY86" s="36"/>
      <c r="AGZ86" s="36"/>
      <c r="AHA86" s="36"/>
      <c r="AHB86" s="36"/>
      <c r="AHC86" s="36"/>
      <c r="AHD86" s="36"/>
      <c r="AHE86" s="89"/>
      <c r="AHF86" s="152"/>
      <c r="AHG86" s="36"/>
      <c r="AHH86" s="36"/>
      <c r="AHI86" s="36"/>
      <c r="AHJ86" s="36"/>
      <c r="AHK86" s="36"/>
      <c r="AHL86" s="36"/>
      <c r="AHM86" s="36"/>
      <c r="AHN86" s="36"/>
      <c r="AHO86" s="36"/>
      <c r="AHP86" s="36"/>
      <c r="AHQ86" s="36"/>
      <c r="AHR86" s="36"/>
      <c r="AHS86" s="36"/>
      <c r="AHT86" s="36"/>
      <c r="AHU86" s="36"/>
      <c r="AHV86" s="36"/>
      <c r="AHW86" s="89"/>
      <c r="AHX86" s="35"/>
      <c r="AHY86" s="36"/>
      <c r="AHZ86" s="36"/>
      <c r="AIA86" s="36"/>
      <c r="AIB86" s="36"/>
      <c r="AIC86" s="36"/>
      <c r="AID86" s="36"/>
      <c r="AIE86" s="36"/>
      <c r="AIF86" s="36"/>
      <c r="AIG86" s="36"/>
      <c r="AIH86" s="36"/>
      <c r="AII86" s="36"/>
      <c r="AIJ86" s="36"/>
      <c r="AIK86" s="36"/>
      <c r="AIL86" s="36"/>
      <c r="AIM86" s="36"/>
      <c r="AIN86" s="36"/>
      <c r="AIO86" s="89"/>
      <c r="AIP86" s="152"/>
      <c r="AIQ86" s="36"/>
      <c r="AIR86" s="36"/>
      <c r="AIS86" s="36"/>
      <c r="AIT86" s="36"/>
      <c r="AIU86" s="36"/>
      <c r="AIV86" s="36"/>
      <c r="AIW86" s="36"/>
      <c r="AIX86" s="36"/>
      <c r="AIY86" s="36"/>
      <c r="AIZ86" s="36"/>
      <c r="AJA86" s="36"/>
      <c r="AJB86" s="36"/>
      <c r="AJC86" s="36"/>
      <c r="AJD86" s="36"/>
      <c r="AJE86" s="36"/>
      <c r="AJF86" s="36"/>
      <c r="AJG86" s="89"/>
      <c r="AJH86" s="35"/>
      <c r="AJI86" s="36"/>
      <c r="AJJ86" s="36"/>
      <c r="AJK86" s="36"/>
      <c r="AJL86" s="36"/>
      <c r="AJM86" s="36"/>
      <c r="AJN86" s="36"/>
      <c r="AJO86" s="36"/>
      <c r="AJP86" s="36"/>
      <c r="AJQ86" s="36"/>
      <c r="AJR86" s="36"/>
      <c r="AJS86" s="36"/>
      <c r="AJT86" s="36"/>
      <c r="AJU86" s="36"/>
      <c r="AJV86" s="36"/>
      <c r="AJW86" s="36"/>
      <c r="AJX86" s="36"/>
      <c r="AJY86" s="89"/>
      <c r="AJZ86" s="35"/>
      <c r="AKA86" s="36"/>
      <c r="AKB86" s="36"/>
      <c r="AKC86" s="36"/>
      <c r="AKD86" s="36"/>
      <c r="AKE86" s="36"/>
      <c r="AKF86" s="36"/>
      <c r="AKG86" s="36"/>
      <c r="AKH86" s="36"/>
      <c r="AKI86" s="36"/>
      <c r="AKJ86" s="36"/>
      <c r="AKK86" s="36"/>
      <c r="AKL86" s="36"/>
      <c r="AKM86" s="36"/>
      <c r="AKN86" s="36"/>
      <c r="AKO86" s="36"/>
      <c r="AKP86" s="36"/>
      <c r="AKQ86" s="89"/>
      <c r="AKR86" s="35"/>
      <c r="AKS86" s="36"/>
      <c r="AKT86" s="36"/>
      <c r="AKU86" s="36"/>
      <c r="AKV86" s="36"/>
      <c r="AKW86" s="36"/>
      <c r="AKX86" s="36"/>
      <c r="AKY86" s="36"/>
      <c r="AKZ86" s="36"/>
      <c r="ALA86" s="36"/>
      <c r="ALB86" s="36"/>
      <c r="ALC86" s="36"/>
      <c r="ALD86" s="36"/>
      <c r="ALE86" s="36"/>
      <c r="ALF86" s="36"/>
      <c r="ALG86" s="36"/>
      <c r="ALH86" s="36"/>
      <c r="ALI86" s="89"/>
      <c r="ALJ86" s="152"/>
      <c r="ALK86" s="36"/>
      <c r="ALL86" s="36"/>
      <c r="ALM86" s="36"/>
      <c r="ALN86" s="36"/>
      <c r="ALO86" s="36"/>
      <c r="ALP86" s="36"/>
      <c r="ALQ86" s="36"/>
      <c r="ALR86" s="36"/>
      <c r="ALS86" s="36"/>
      <c r="ALT86" s="36"/>
      <c r="ALU86" s="36"/>
      <c r="ALV86" s="36"/>
      <c r="ALW86" s="36"/>
      <c r="ALX86" s="36"/>
      <c r="ALY86" s="36"/>
      <c r="ALZ86" s="36"/>
      <c r="AMA86" s="89"/>
      <c r="AMB86" s="152"/>
      <c r="AMC86" s="36"/>
      <c r="AMD86" s="36"/>
      <c r="AME86" s="36"/>
      <c r="AMF86" s="36"/>
      <c r="AMG86" s="36"/>
      <c r="AMH86" s="36"/>
      <c r="AMI86" s="36"/>
      <c r="AMJ86" s="36"/>
      <c r="AMK86" s="36"/>
      <c r="AML86" s="36"/>
      <c r="AMM86" s="36"/>
      <c r="AMN86" s="36"/>
      <c r="AMO86" s="36"/>
      <c r="AMP86" s="36"/>
      <c r="AMQ86" s="36"/>
      <c r="AMR86" s="36"/>
      <c r="AMS86" s="89"/>
      <c r="AMT86" s="152"/>
      <c r="AMU86" s="36"/>
      <c r="AMV86" s="36"/>
      <c r="AMW86" s="36"/>
      <c r="AMX86" s="36"/>
      <c r="AMY86" s="36"/>
      <c r="AMZ86" s="36"/>
      <c r="ANA86" s="36"/>
      <c r="ANB86" s="36"/>
      <c r="ANC86" s="36"/>
      <c r="AND86" s="36"/>
      <c r="ANE86" s="36"/>
      <c r="ANF86" s="36"/>
      <c r="ANG86" s="36"/>
      <c r="ANH86" s="36"/>
      <c r="ANI86" s="36"/>
      <c r="ANJ86" s="36"/>
      <c r="ANK86" s="89"/>
    </row>
    <row r="87" spans="1:1051" x14ac:dyDescent="0.25">
      <c r="A87" s="8" t="s">
        <v>193</v>
      </c>
      <c r="B87" s="9">
        <v>73</v>
      </c>
      <c r="C87" s="13" t="s">
        <v>195</v>
      </c>
      <c r="F87" s="39"/>
      <c r="G87" s="88"/>
      <c r="H87" s="38"/>
      <c r="I87" s="38">
        <v>650000</v>
      </c>
      <c r="J87" s="38">
        <v>500000</v>
      </c>
      <c r="K87" s="38">
        <v>150000</v>
      </c>
      <c r="L87" s="38">
        <v>500000</v>
      </c>
      <c r="M87" s="38"/>
      <c r="N87" s="39"/>
      <c r="O87" s="38">
        <v>650000</v>
      </c>
      <c r="P87" s="38">
        <v>500000</v>
      </c>
      <c r="Q87" s="38"/>
      <c r="R87" s="38">
        <v>150000</v>
      </c>
      <c r="S87" s="38">
        <v>23.076920000000001</v>
      </c>
      <c r="T87" s="38"/>
      <c r="U87" s="38"/>
      <c r="V87" s="88">
        <v>500000</v>
      </c>
      <c r="W87" s="30"/>
      <c r="X87" s="39">
        <v>500000</v>
      </c>
      <c r="Y87" s="88">
        <v>500000</v>
      </c>
      <c r="Z87" s="38"/>
      <c r="AA87" s="38">
        <v>2500000</v>
      </c>
      <c r="AB87" s="38">
        <v>2000000</v>
      </c>
      <c r="AC87" s="38">
        <v>500000</v>
      </c>
      <c r="AD87" s="38">
        <v>2000000</v>
      </c>
      <c r="AE87" s="38"/>
      <c r="AF87" s="39"/>
      <c r="AG87" s="38">
        <v>2500000</v>
      </c>
      <c r="AH87" s="38">
        <v>2000000</v>
      </c>
      <c r="AI87" s="38"/>
      <c r="AJ87" s="38">
        <v>500000</v>
      </c>
      <c r="AK87" s="38">
        <v>20</v>
      </c>
      <c r="AL87" s="38"/>
      <c r="AM87" s="38"/>
      <c r="AN87" s="88">
        <v>2000000</v>
      </c>
      <c r="AO87" s="30"/>
      <c r="AP87" s="39">
        <v>2000000</v>
      </c>
      <c r="AQ87" s="88">
        <v>2000000</v>
      </c>
      <c r="AR87" s="38"/>
      <c r="AS87" s="38">
        <v>456900</v>
      </c>
      <c r="AT87" s="38">
        <v>246900</v>
      </c>
      <c r="AU87" s="38">
        <v>210000</v>
      </c>
      <c r="AV87" s="38">
        <v>246900</v>
      </c>
      <c r="AW87" s="38"/>
      <c r="AX87" s="39"/>
      <c r="AY87" s="38">
        <v>456900</v>
      </c>
      <c r="AZ87" s="38">
        <v>246900</v>
      </c>
      <c r="BA87" s="38"/>
      <c r="BB87" s="38">
        <v>210000</v>
      </c>
      <c r="BC87" s="38">
        <v>45.961919999999999</v>
      </c>
      <c r="BD87" s="38"/>
      <c r="BE87" s="38"/>
      <c r="BF87" s="88">
        <v>246900</v>
      </c>
      <c r="BG87" s="30"/>
      <c r="BH87" s="39">
        <v>246900</v>
      </c>
      <c r="BI87" s="88">
        <v>246900</v>
      </c>
      <c r="BJ87" s="38"/>
      <c r="BK87" s="38">
        <v>428400</v>
      </c>
      <c r="BL87" s="38">
        <v>278400</v>
      </c>
      <c r="BM87" s="38">
        <v>150000</v>
      </c>
      <c r="BN87" s="38">
        <v>278400</v>
      </c>
      <c r="BO87" s="38"/>
      <c r="BP87" s="39"/>
      <c r="BQ87" s="38">
        <v>407750.18</v>
      </c>
      <c r="BR87" s="38">
        <v>278400</v>
      </c>
      <c r="BS87" s="38"/>
      <c r="BT87" s="38">
        <v>129350.18</v>
      </c>
      <c r="BU87" s="38">
        <v>31.722899999999999</v>
      </c>
      <c r="BV87" s="38"/>
      <c r="BW87" s="38"/>
      <c r="BX87" s="88">
        <v>278400</v>
      </c>
      <c r="BY87" s="30"/>
      <c r="BZ87" s="39">
        <v>278400</v>
      </c>
      <c r="CA87" s="88">
        <v>278400</v>
      </c>
      <c r="CB87" s="38"/>
      <c r="CC87" s="38">
        <v>96000</v>
      </c>
      <c r="CD87" s="38">
        <v>60000</v>
      </c>
      <c r="CE87" s="38">
        <v>36000</v>
      </c>
      <c r="CF87" s="38">
        <v>60000</v>
      </c>
      <c r="CG87" s="38"/>
      <c r="CH87" s="39"/>
      <c r="CI87" s="38">
        <v>96000</v>
      </c>
      <c r="CJ87" s="38">
        <v>60000</v>
      </c>
      <c r="CK87" s="38"/>
      <c r="CL87" s="38">
        <v>36000</v>
      </c>
      <c r="CM87" s="38">
        <v>37.5</v>
      </c>
      <c r="CN87" s="38"/>
      <c r="CO87" s="38"/>
      <c r="CP87" s="88">
        <v>60000</v>
      </c>
      <c r="CQ87" s="30"/>
      <c r="CR87" s="39">
        <v>60000</v>
      </c>
      <c r="CS87" s="88">
        <v>60000</v>
      </c>
      <c r="CT87" s="38"/>
      <c r="CU87" s="38">
        <v>37044300</v>
      </c>
      <c r="CV87" s="38">
        <v>35000000</v>
      </c>
      <c r="CW87" s="38">
        <v>2044300</v>
      </c>
      <c r="CX87" s="38">
        <v>35000000</v>
      </c>
      <c r="CY87" s="38"/>
      <c r="CZ87" s="39"/>
      <c r="DA87" s="38">
        <v>37044225.039999999</v>
      </c>
      <c r="DB87" s="38">
        <v>35000000</v>
      </c>
      <c r="DC87" s="38"/>
      <c r="DD87" s="38">
        <v>2044225.04</v>
      </c>
      <c r="DE87" s="38">
        <v>5.5183400000000002</v>
      </c>
      <c r="DF87" s="38"/>
      <c r="DG87" s="38"/>
      <c r="DH87" s="88">
        <v>35000000</v>
      </c>
      <c r="DI87" s="30"/>
      <c r="DJ87" s="39">
        <v>35000000</v>
      </c>
      <c r="DK87" s="88">
        <v>35000000</v>
      </c>
      <c r="DL87" s="38"/>
      <c r="DM87" s="38">
        <v>2748200</v>
      </c>
      <c r="DN87" s="38">
        <v>1898200</v>
      </c>
      <c r="DO87" s="38">
        <v>850000</v>
      </c>
      <c r="DP87" s="38">
        <v>1898200</v>
      </c>
      <c r="DQ87" s="38"/>
      <c r="DR87" s="39"/>
      <c r="DS87" s="38">
        <v>2748200</v>
      </c>
      <c r="DT87" s="38">
        <v>1898200</v>
      </c>
      <c r="DU87" s="38"/>
      <c r="DV87" s="38">
        <v>850000</v>
      </c>
      <c r="DW87" s="38">
        <v>30.92934</v>
      </c>
      <c r="DX87" s="38"/>
      <c r="DY87" s="38"/>
      <c r="DZ87" s="88">
        <v>1898200</v>
      </c>
      <c r="EA87" s="30"/>
      <c r="EB87" s="39">
        <v>1898200</v>
      </c>
      <c r="EC87" s="88">
        <v>1898200</v>
      </c>
      <c r="ED87" s="38"/>
      <c r="EE87" s="38">
        <v>48300</v>
      </c>
      <c r="EF87" s="38">
        <v>43800</v>
      </c>
      <c r="EG87" s="38">
        <v>4500</v>
      </c>
      <c r="EH87" s="38">
        <v>43800</v>
      </c>
      <c r="EI87" s="38"/>
      <c r="EJ87" s="39"/>
      <c r="EK87" s="38">
        <v>48300</v>
      </c>
      <c r="EL87" s="38">
        <v>43800</v>
      </c>
      <c r="EM87" s="38"/>
      <c r="EN87" s="38">
        <v>4500</v>
      </c>
      <c r="EO87" s="38">
        <v>9.31677</v>
      </c>
      <c r="EP87" s="38"/>
      <c r="EQ87" s="38"/>
      <c r="ER87" s="88">
        <v>43800</v>
      </c>
      <c r="ES87" s="30"/>
      <c r="ET87" s="39">
        <v>43800</v>
      </c>
      <c r="EU87" s="88">
        <v>43800</v>
      </c>
      <c r="EV87" s="38"/>
      <c r="EW87" s="38">
        <v>171500</v>
      </c>
      <c r="EX87" s="38">
        <v>146200</v>
      </c>
      <c r="EY87" s="38">
        <v>25300</v>
      </c>
      <c r="EZ87" s="38">
        <v>146200</v>
      </c>
      <c r="FA87" s="38"/>
      <c r="FB87" s="39"/>
      <c r="FC87" s="38">
        <v>171500</v>
      </c>
      <c r="FD87" s="38">
        <v>146200</v>
      </c>
      <c r="FE87" s="38"/>
      <c r="FF87" s="38">
        <v>25300</v>
      </c>
      <c r="FG87" s="38">
        <v>14.752190000000001</v>
      </c>
      <c r="FH87" s="38"/>
      <c r="FI87" s="38"/>
      <c r="FJ87" s="88">
        <v>146200</v>
      </c>
      <c r="FK87" s="30"/>
      <c r="FL87" s="39">
        <v>146200</v>
      </c>
      <c r="FM87" s="88">
        <v>146200</v>
      </c>
      <c r="FN87" s="38"/>
      <c r="FO87" s="38"/>
      <c r="FP87" s="38"/>
      <c r="FQ87" s="38"/>
      <c r="FR87" s="38"/>
      <c r="FS87" s="38"/>
      <c r="FT87" s="39"/>
      <c r="FU87" s="38"/>
      <c r="FV87" s="38"/>
      <c r="FW87" s="38"/>
      <c r="FX87" s="38"/>
      <c r="FY87" s="38"/>
      <c r="FZ87" s="38"/>
      <c r="GA87" s="38"/>
      <c r="GB87" s="88"/>
      <c r="GC87" s="30"/>
      <c r="GD87" s="39"/>
      <c r="GE87" s="88"/>
      <c r="GF87" s="38"/>
      <c r="GG87" s="38"/>
      <c r="GH87" s="38"/>
      <c r="GI87" s="38"/>
      <c r="GJ87" s="38"/>
      <c r="GK87" s="38"/>
      <c r="GL87" s="39"/>
      <c r="GM87" s="38"/>
      <c r="GN87" s="38"/>
      <c r="GO87" s="38"/>
      <c r="GP87" s="38"/>
      <c r="GQ87" s="38"/>
      <c r="GR87" s="38"/>
      <c r="GS87" s="38"/>
      <c r="GT87" s="88"/>
      <c r="GU87" s="30"/>
      <c r="GV87" s="39"/>
      <c r="GW87" s="88"/>
      <c r="GX87" s="38"/>
      <c r="GY87" s="38">
        <v>31380700</v>
      </c>
      <c r="GZ87" s="38">
        <v>29777700</v>
      </c>
      <c r="HA87" s="38">
        <v>1603000</v>
      </c>
      <c r="HB87" s="38">
        <v>29777700</v>
      </c>
      <c r="HC87" s="38"/>
      <c r="HD87" s="39"/>
      <c r="HE87" s="38">
        <v>31380700</v>
      </c>
      <c r="HF87" s="38">
        <v>29777700</v>
      </c>
      <c r="HG87" s="38"/>
      <c r="HH87" s="38">
        <v>1603000</v>
      </c>
      <c r="HI87" s="38">
        <v>5.1082400000000003</v>
      </c>
      <c r="HJ87" s="38"/>
      <c r="HK87" s="38"/>
      <c r="HL87" s="88">
        <v>29777700</v>
      </c>
      <c r="HM87" s="30"/>
      <c r="HN87" s="39">
        <v>29777700</v>
      </c>
      <c r="HO87" s="88">
        <v>29777700</v>
      </c>
      <c r="HP87" s="38"/>
      <c r="HQ87" s="38"/>
      <c r="HR87" s="38"/>
      <c r="HS87" s="38"/>
      <c r="HT87" s="38"/>
      <c r="HU87" s="38"/>
      <c r="HV87" s="39"/>
      <c r="HW87" s="38"/>
      <c r="HX87" s="38"/>
      <c r="HY87" s="38"/>
      <c r="HZ87" s="38"/>
      <c r="IA87" s="38"/>
      <c r="IB87" s="38"/>
      <c r="IC87" s="38"/>
      <c r="ID87" s="88"/>
      <c r="IE87" s="30"/>
      <c r="IF87" s="39"/>
      <c r="IG87" s="88"/>
      <c r="IH87" s="38"/>
      <c r="II87" s="38">
        <v>10998300</v>
      </c>
      <c r="IJ87" s="38">
        <v>8998300</v>
      </c>
      <c r="IK87" s="38">
        <v>2000000</v>
      </c>
      <c r="IL87" s="38">
        <v>8998300</v>
      </c>
      <c r="IM87" s="38"/>
      <c r="IN87" s="39"/>
      <c r="IO87" s="38">
        <v>10998300</v>
      </c>
      <c r="IP87" s="38">
        <v>8998300</v>
      </c>
      <c r="IQ87" s="38"/>
      <c r="IR87" s="38">
        <v>2000000</v>
      </c>
      <c r="IS87" s="38">
        <v>18.184629999999999</v>
      </c>
      <c r="IT87" s="38"/>
      <c r="IU87" s="38"/>
      <c r="IV87" s="88">
        <v>8998300</v>
      </c>
      <c r="IW87" s="30"/>
      <c r="IX87" s="39">
        <v>8998300</v>
      </c>
      <c r="IY87" s="88">
        <v>8998300</v>
      </c>
      <c r="IZ87" s="38"/>
      <c r="JA87" s="38"/>
      <c r="JB87" s="38"/>
      <c r="JC87" s="38"/>
      <c r="JD87" s="38"/>
      <c r="JE87" s="38"/>
      <c r="JF87" s="39"/>
      <c r="JG87" s="38"/>
      <c r="JH87" s="38"/>
      <c r="JI87" s="38"/>
      <c r="JJ87" s="38"/>
      <c r="JK87" s="38"/>
      <c r="JL87" s="38"/>
      <c r="JM87" s="38"/>
      <c r="JN87" s="88"/>
      <c r="JO87" s="30"/>
      <c r="JP87" s="39">
        <v>0</v>
      </c>
      <c r="JQ87" s="88"/>
      <c r="JR87" s="38"/>
      <c r="JS87" s="38">
        <v>48374500</v>
      </c>
      <c r="JT87" s="38">
        <v>13374500</v>
      </c>
      <c r="JU87" s="38">
        <v>35000000</v>
      </c>
      <c r="JV87" s="38">
        <v>13374500</v>
      </c>
      <c r="JW87" s="38"/>
      <c r="JX87" s="39"/>
      <c r="JY87" s="38">
        <v>48374500</v>
      </c>
      <c r="JZ87" s="38">
        <v>13374500</v>
      </c>
      <c r="KA87" s="38"/>
      <c r="KB87" s="38">
        <v>35000000</v>
      </c>
      <c r="KC87" s="38">
        <v>72.352170000000001</v>
      </c>
      <c r="KD87" s="38"/>
      <c r="KE87" s="38"/>
      <c r="KF87" s="88">
        <v>13374500</v>
      </c>
      <c r="KG87" s="30"/>
      <c r="KH87" s="39">
        <v>13374500</v>
      </c>
      <c r="KI87" s="88">
        <v>13374500</v>
      </c>
      <c r="KJ87" s="38"/>
      <c r="KK87" s="38">
        <v>35360600</v>
      </c>
      <c r="KL87" s="38">
        <v>33560600</v>
      </c>
      <c r="KM87" s="38">
        <v>1800000</v>
      </c>
      <c r="KN87" s="38">
        <v>33560600</v>
      </c>
      <c r="KO87" s="38"/>
      <c r="KP87" s="39"/>
      <c r="KQ87" s="38">
        <v>35360600</v>
      </c>
      <c r="KR87" s="38">
        <v>33560600</v>
      </c>
      <c r="KS87" s="38"/>
      <c r="KT87" s="38">
        <v>1800000</v>
      </c>
      <c r="KU87" s="38">
        <v>5.0904100000000003</v>
      </c>
      <c r="KV87" s="38"/>
      <c r="KW87" s="38"/>
      <c r="KX87" s="88">
        <v>33560600</v>
      </c>
      <c r="KY87" s="30"/>
      <c r="KZ87" s="39">
        <v>33560600</v>
      </c>
      <c r="LA87" s="88">
        <v>33560600</v>
      </c>
      <c r="LB87" s="38"/>
      <c r="LC87" s="38">
        <v>27946200</v>
      </c>
      <c r="LD87" s="38">
        <v>20946200</v>
      </c>
      <c r="LE87" s="38">
        <v>7000000</v>
      </c>
      <c r="LF87" s="38">
        <v>20946200</v>
      </c>
      <c r="LG87" s="38"/>
      <c r="LH87" s="39"/>
      <c r="LI87" s="38">
        <v>27946200</v>
      </c>
      <c r="LJ87" s="38">
        <v>20946200</v>
      </c>
      <c r="LK87" s="38"/>
      <c r="LL87" s="38">
        <v>7000000</v>
      </c>
      <c r="LM87" s="38">
        <v>25.04813</v>
      </c>
      <c r="LN87" s="38"/>
      <c r="LO87" s="38"/>
      <c r="LP87" s="88">
        <v>20946200</v>
      </c>
      <c r="LQ87" s="30"/>
      <c r="LR87" s="39">
        <v>20946200</v>
      </c>
      <c r="LS87" s="88">
        <v>20946200</v>
      </c>
      <c r="LT87" s="38"/>
      <c r="LU87" s="38">
        <v>4544600</v>
      </c>
      <c r="LV87" s="38">
        <v>4244600</v>
      </c>
      <c r="LW87" s="38">
        <v>300000</v>
      </c>
      <c r="LX87" s="38">
        <v>4244600</v>
      </c>
      <c r="LY87" s="38"/>
      <c r="LZ87" s="39"/>
      <c r="MA87" s="38">
        <v>4544600</v>
      </c>
      <c r="MB87" s="38">
        <v>4244600</v>
      </c>
      <c r="MC87" s="38"/>
      <c r="MD87" s="38">
        <v>300000</v>
      </c>
      <c r="ME87" s="38">
        <v>6.6012399999999998</v>
      </c>
      <c r="MF87" s="38"/>
      <c r="MG87" s="38"/>
      <c r="MH87" s="88">
        <v>4244600</v>
      </c>
      <c r="MI87" s="30"/>
      <c r="MJ87" s="39">
        <v>4244600</v>
      </c>
      <c r="MK87" s="88">
        <v>4244600</v>
      </c>
      <c r="ML87" s="38"/>
      <c r="MM87" s="38">
        <v>184300</v>
      </c>
      <c r="MN87" s="38">
        <v>149300</v>
      </c>
      <c r="MO87" s="38">
        <v>35000</v>
      </c>
      <c r="MP87" s="38">
        <v>149300</v>
      </c>
      <c r="MQ87" s="38"/>
      <c r="MR87" s="39"/>
      <c r="MS87" s="38">
        <v>184300</v>
      </c>
      <c r="MT87" s="38">
        <v>149300</v>
      </c>
      <c r="MU87" s="38"/>
      <c r="MV87" s="38">
        <v>35000</v>
      </c>
      <c r="MW87" s="38">
        <v>18.990780000000001</v>
      </c>
      <c r="MX87" s="38"/>
      <c r="MY87" s="38"/>
      <c r="MZ87" s="88">
        <v>149300</v>
      </c>
      <c r="NA87" s="30"/>
      <c r="NB87" s="39">
        <v>149300</v>
      </c>
      <c r="NC87" s="88">
        <v>149300</v>
      </c>
      <c r="ND87" s="38"/>
      <c r="NE87" s="38"/>
      <c r="NF87" s="38"/>
      <c r="NG87" s="38"/>
      <c r="NH87" s="38"/>
      <c r="NI87" s="38"/>
      <c r="NJ87" s="39"/>
      <c r="NK87" s="38"/>
      <c r="NL87" s="38"/>
      <c r="NM87" s="38"/>
      <c r="NN87" s="38"/>
      <c r="NO87" s="38"/>
      <c r="NP87" s="38"/>
      <c r="NQ87" s="38"/>
      <c r="NR87" s="88"/>
      <c r="NS87" s="30"/>
      <c r="NT87" s="39"/>
      <c r="NU87" s="88"/>
      <c r="NV87" s="38"/>
      <c r="NW87" s="38">
        <v>1411700</v>
      </c>
      <c r="NX87" s="38">
        <v>1341100</v>
      </c>
      <c r="NY87" s="38">
        <v>70600</v>
      </c>
      <c r="NZ87" s="38">
        <v>1341100</v>
      </c>
      <c r="OA87" s="38"/>
      <c r="OB87" s="39"/>
      <c r="OC87" s="38">
        <v>1411700</v>
      </c>
      <c r="OD87" s="38">
        <v>1341100</v>
      </c>
      <c r="OE87" s="38"/>
      <c r="OF87" s="38">
        <v>70600</v>
      </c>
      <c r="OG87" s="38">
        <v>5.0010599999999998</v>
      </c>
      <c r="OH87" s="38"/>
      <c r="OI87" s="38"/>
      <c r="OJ87" s="88">
        <v>1341100</v>
      </c>
      <c r="OK87" s="30"/>
      <c r="OL87" s="39">
        <v>1341100</v>
      </c>
      <c r="OM87" s="88">
        <v>1341100</v>
      </c>
      <c r="ON87" s="38"/>
      <c r="OO87" s="38">
        <v>6179000</v>
      </c>
      <c r="OP87" s="38">
        <v>5279000</v>
      </c>
      <c r="OQ87" s="38">
        <v>900000</v>
      </c>
      <c r="OR87" s="38">
        <v>5279000</v>
      </c>
      <c r="OS87" s="38"/>
      <c r="OT87" s="39"/>
      <c r="OU87" s="38">
        <v>6179000</v>
      </c>
      <c r="OV87" s="38">
        <v>5279000</v>
      </c>
      <c r="OW87" s="38"/>
      <c r="OX87" s="38">
        <v>900000</v>
      </c>
      <c r="OY87" s="38">
        <v>14.56546</v>
      </c>
      <c r="OZ87" s="38"/>
      <c r="PA87" s="38"/>
      <c r="PB87" s="88">
        <v>5279000</v>
      </c>
      <c r="PC87" s="30"/>
      <c r="PD87" s="39">
        <v>5279000</v>
      </c>
      <c r="PE87" s="88">
        <v>5279000</v>
      </c>
      <c r="PF87" s="38"/>
      <c r="PG87" s="38">
        <v>5665300</v>
      </c>
      <c r="PH87" s="38">
        <v>5365300</v>
      </c>
      <c r="PI87" s="38">
        <v>300000</v>
      </c>
      <c r="PJ87" s="38">
        <v>5365300</v>
      </c>
      <c r="PK87" s="38"/>
      <c r="PL87" s="39"/>
      <c r="PM87" s="38">
        <v>5665300</v>
      </c>
      <c r="PN87" s="38">
        <v>5365300</v>
      </c>
      <c r="PO87" s="38"/>
      <c r="PP87" s="38">
        <v>300000</v>
      </c>
      <c r="PQ87" s="38">
        <v>5.2953900000000003</v>
      </c>
      <c r="PR87" s="38"/>
      <c r="PS87" s="38"/>
      <c r="PT87" s="88">
        <v>5365300</v>
      </c>
      <c r="PU87" s="30"/>
      <c r="PV87" s="39">
        <v>5365300</v>
      </c>
      <c r="PW87" s="88">
        <v>5365300</v>
      </c>
      <c r="PX87" s="38"/>
      <c r="PY87" s="38"/>
      <c r="PZ87" s="38"/>
      <c r="QA87" s="38"/>
      <c r="QB87" s="38"/>
      <c r="QC87" s="38"/>
      <c r="QD87" s="39"/>
      <c r="QE87" s="38"/>
      <c r="QF87" s="38"/>
      <c r="QG87" s="38"/>
      <c r="QH87" s="38"/>
      <c r="QI87" s="38"/>
      <c r="QJ87" s="38"/>
      <c r="QK87" s="38"/>
      <c r="QL87" s="88"/>
      <c r="QM87" s="30"/>
      <c r="QN87" s="39"/>
      <c r="QO87" s="88"/>
      <c r="QP87" s="38"/>
      <c r="QQ87" s="38">
        <v>32514000</v>
      </c>
      <c r="QR87" s="38">
        <v>26014000</v>
      </c>
      <c r="QS87" s="38">
        <v>6500000</v>
      </c>
      <c r="QT87" s="38">
        <v>26014000</v>
      </c>
      <c r="QU87" s="38">
        <v>95590</v>
      </c>
      <c r="QV87" s="39"/>
      <c r="QW87" s="38">
        <v>32514000</v>
      </c>
      <c r="QX87" s="38">
        <v>26014000</v>
      </c>
      <c r="QY87" s="38"/>
      <c r="QZ87" s="38">
        <v>6500000</v>
      </c>
      <c r="RA87" s="38">
        <v>19.991389999999999</v>
      </c>
      <c r="RB87" s="38">
        <v>95590</v>
      </c>
      <c r="RC87" s="38"/>
      <c r="RD87" s="88">
        <v>26014000</v>
      </c>
      <c r="RE87" s="30"/>
      <c r="RF87" s="39">
        <v>26014000</v>
      </c>
      <c r="RG87" s="88">
        <v>26014000</v>
      </c>
      <c r="RH87" s="38"/>
      <c r="RI87" s="38"/>
      <c r="RJ87" s="38"/>
      <c r="RK87" s="38"/>
      <c r="RL87" s="38"/>
      <c r="RM87" s="38"/>
      <c r="RN87" s="39"/>
      <c r="RO87" s="38"/>
      <c r="RP87" s="38"/>
      <c r="RQ87" s="38"/>
      <c r="RR87" s="38"/>
      <c r="RS87" s="38"/>
      <c r="RT87" s="38"/>
      <c r="RU87" s="38"/>
      <c r="RV87" s="88"/>
      <c r="RW87" s="30"/>
      <c r="RX87" s="39">
        <v>0</v>
      </c>
      <c r="RY87" s="88"/>
      <c r="RZ87" s="38"/>
      <c r="SA87" s="38"/>
      <c r="SB87" s="38"/>
      <c r="SC87" s="38"/>
      <c r="SD87" s="38"/>
      <c r="SE87" s="38"/>
      <c r="SF87" s="39"/>
      <c r="SG87" s="38"/>
      <c r="SH87" s="38"/>
      <c r="SI87" s="38"/>
      <c r="SJ87" s="38"/>
      <c r="SK87" s="38"/>
      <c r="SL87" s="38"/>
      <c r="SM87" s="38"/>
      <c r="SN87" s="88"/>
      <c r="SO87" s="30"/>
      <c r="SP87" s="39">
        <v>0</v>
      </c>
      <c r="SQ87" s="88"/>
      <c r="SR87" s="38"/>
      <c r="SS87" s="38"/>
      <c r="ST87" s="38"/>
      <c r="SU87" s="38"/>
      <c r="SV87" s="38"/>
      <c r="SW87" s="38"/>
      <c r="SX87" s="39"/>
      <c r="SY87" s="38"/>
      <c r="SZ87" s="38"/>
      <c r="TA87" s="38"/>
      <c r="TB87" s="38"/>
      <c r="TC87" s="38"/>
      <c r="TD87" s="38"/>
      <c r="TE87" s="38"/>
      <c r="TF87" s="88"/>
      <c r="TG87" s="30"/>
      <c r="TH87" s="39"/>
      <c r="TI87" s="88"/>
      <c r="TJ87" s="38"/>
      <c r="TK87" s="38"/>
      <c r="TL87" s="38"/>
      <c r="TM87" s="38"/>
      <c r="TN87" s="38"/>
      <c r="TO87" s="38"/>
      <c r="TP87" s="39"/>
      <c r="TQ87" s="38"/>
      <c r="TR87" s="38"/>
      <c r="TS87" s="38"/>
      <c r="TT87" s="38"/>
      <c r="TU87" s="38"/>
      <c r="TV87" s="38"/>
      <c r="TW87" s="38"/>
      <c r="TX87" s="88"/>
      <c r="TY87" s="30"/>
      <c r="TZ87" s="39"/>
      <c r="UA87" s="88"/>
      <c r="UB87" s="38"/>
      <c r="UC87" s="38"/>
      <c r="UD87" s="38"/>
      <c r="UE87" s="38"/>
      <c r="UF87" s="38"/>
      <c r="UG87" s="38"/>
      <c r="UH87" s="39"/>
      <c r="UI87" s="38"/>
      <c r="UJ87" s="38"/>
      <c r="UK87" s="38"/>
      <c r="UL87" s="38"/>
      <c r="UM87" s="38"/>
      <c r="UN87" s="38"/>
      <c r="UO87" s="38"/>
      <c r="UP87" s="88"/>
      <c r="UQ87" s="30"/>
      <c r="UR87" s="39"/>
      <c r="US87" s="88"/>
      <c r="UT87" s="38"/>
      <c r="UU87" s="38"/>
      <c r="UV87" s="38"/>
      <c r="UW87" s="38"/>
      <c r="UX87" s="38"/>
      <c r="UY87" s="38"/>
      <c r="UZ87" s="39"/>
      <c r="VA87" s="38"/>
      <c r="VB87" s="38"/>
      <c r="VC87" s="38"/>
      <c r="VD87" s="38"/>
      <c r="VE87" s="38"/>
      <c r="VF87" s="38"/>
      <c r="VG87" s="38"/>
      <c r="VH87" s="88"/>
      <c r="VI87" s="30"/>
      <c r="VJ87" s="39"/>
      <c r="VK87" s="88"/>
      <c r="VL87" s="38"/>
      <c r="VM87" s="38"/>
      <c r="VN87" s="38"/>
      <c r="VO87" s="38"/>
      <c r="VP87" s="38"/>
      <c r="VQ87" s="38"/>
      <c r="VR87" s="39"/>
      <c r="VS87" s="38"/>
      <c r="VT87" s="38"/>
      <c r="VU87" s="38"/>
      <c r="VV87" s="38"/>
      <c r="VW87" s="38"/>
      <c r="VX87" s="38"/>
      <c r="VY87" s="38"/>
      <c r="VZ87" s="88"/>
      <c r="WA87" s="30"/>
      <c r="WB87" s="39"/>
      <c r="WC87" s="88"/>
      <c r="WD87" s="38"/>
      <c r="WE87" s="38"/>
      <c r="WF87" s="38"/>
      <c r="WG87" s="38"/>
      <c r="WH87" s="38"/>
      <c r="WI87" s="38"/>
      <c r="WJ87" s="39"/>
      <c r="WK87" s="38"/>
      <c r="WL87" s="38"/>
      <c r="WM87" s="38"/>
      <c r="WN87" s="38"/>
      <c r="WO87" s="38"/>
      <c r="WP87" s="38"/>
      <c r="WQ87" s="38"/>
      <c r="WR87" s="88"/>
      <c r="WS87" s="30"/>
      <c r="WT87" s="39"/>
      <c r="WU87" s="88"/>
      <c r="WV87" s="38"/>
      <c r="WW87" s="38"/>
      <c r="WX87" s="38"/>
      <c r="WY87" s="38"/>
      <c r="WZ87" s="38"/>
      <c r="XA87" s="38"/>
      <c r="XB87" s="39"/>
      <c r="XC87" s="38"/>
      <c r="XD87" s="38"/>
      <c r="XE87" s="38"/>
      <c r="XF87" s="38"/>
      <c r="XG87" s="38"/>
      <c r="XH87" s="38"/>
      <c r="XI87" s="38"/>
      <c r="XJ87" s="88"/>
      <c r="XK87" s="30"/>
      <c r="XL87" s="39"/>
      <c r="XM87" s="88"/>
      <c r="XN87" s="38"/>
      <c r="XO87" s="38"/>
      <c r="XP87" s="38"/>
      <c r="XQ87" s="38"/>
      <c r="XR87" s="38"/>
      <c r="XS87" s="38"/>
      <c r="XT87" s="39"/>
      <c r="XU87" s="38"/>
      <c r="XV87" s="38"/>
      <c r="XW87" s="38"/>
      <c r="XX87" s="38"/>
      <c r="XY87" s="38"/>
      <c r="XZ87" s="38"/>
      <c r="YA87" s="38"/>
      <c r="YB87" s="88"/>
      <c r="YC87" s="30"/>
      <c r="YD87" s="39"/>
      <c r="YE87" s="88"/>
      <c r="YF87" s="38"/>
      <c r="YG87" s="38"/>
      <c r="YH87" s="38"/>
      <c r="YI87" s="38"/>
      <c r="YJ87" s="38"/>
      <c r="YK87" s="38"/>
      <c r="YL87" s="39"/>
      <c r="YM87" s="38"/>
      <c r="YN87" s="38"/>
      <c r="YO87" s="38"/>
      <c r="YP87" s="38"/>
      <c r="YQ87" s="38"/>
      <c r="YR87" s="38"/>
      <c r="YS87" s="38"/>
      <c r="YT87" s="88"/>
      <c r="YU87" s="30"/>
      <c r="YV87" s="39"/>
      <c r="YW87" s="88"/>
      <c r="YX87" s="38"/>
      <c r="YY87" s="38">
        <v>4764900</v>
      </c>
      <c r="YZ87" s="38">
        <v>2961000</v>
      </c>
      <c r="ZA87" s="38">
        <v>1803900</v>
      </c>
      <c r="ZB87" s="38">
        <v>2961000</v>
      </c>
      <c r="ZC87" s="38"/>
      <c r="ZD87" s="39"/>
      <c r="ZE87" s="38">
        <v>4764900</v>
      </c>
      <c r="ZF87" s="38">
        <v>2961000</v>
      </c>
      <c r="ZG87" s="38"/>
      <c r="ZH87" s="38">
        <v>1803900</v>
      </c>
      <c r="ZI87" s="38">
        <v>37.858089999999997</v>
      </c>
      <c r="ZJ87" s="38"/>
      <c r="ZK87" s="38"/>
      <c r="ZL87" s="88">
        <v>2961000</v>
      </c>
      <c r="ZM87" s="30"/>
      <c r="ZN87" s="39">
        <v>2961000</v>
      </c>
      <c r="ZO87" s="88">
        <v>2961000</v>
      </c>
      <c r="ZP87" s="38"/>
      <c r="ZQ87" s="38">
        <v>29542200</v>
      </c>
      <c r="ZR87" s="38">
        <v>19542200</v>
      </c>
      <c r="ZS87" s="38">
        <v>10000000</v>
      </c>
      <c r="ZT87" s="38">
        <v>19542200</v>
      </c>
      <c r="ZU87" s="38"/>
      <c r="ZV87" s="39"/>
      <c r="ZW87" s="38">
        <v>29542200</v>
      </c>
      <c r="ZX87" s="38">
        <v>19542200</v>
      </c>
      <c r="ZY87" s="38"/>
      <c r="ZZ87" s="38">
        <v>10000000</v>
      </c>
      <c r="AAA87" s="38">
        <v>33.849879999999999</v>
      </c>
      <c r="AAB87" s="38"/>
      <c r="AAC87" s="38"/>
      <c r="AAD87" s="88">
        <v>19542200</v>
      </c>
      <c r="AAE87" s="30"/>
      <c r="AAF87" s="39">
        <v>19542200</v>
      </c>
      <c r="AAG87" s="88">
        <v>19542200</v>
      </c>
      <c r="AAH87" s="38"/>
      <c r="AAI87" s="38"/>
      <c r="AAJ87" s="38"/>
      <c r="AAK87" s="38"/>
      <c r="AAL87" s="38"/>
      <c r="AAM87" s="38"/>
      <c r="AAN87" s="39"/>
      <c r="AAO87" s="38"/>
      <c r="AAP87" s="38"/>
      <c r="AAQ87" s="38"/>
      <c r="AAR87" s="38"/>
      <c r="AAS87" s="38"/>
      <c r="AAT87" s="38"/>
      <c r="AAU87" s="38"/>
      <c r="AAV87" s="88"/>
      <c r="AAW87" s="30"/>
      <c r="AAX87" s="39"/>
      <c r="AAY87" s="88"/>
      <c r="AAZ87" s="38"/>
      <c r="ABA87" s="38">
        <v>106435600</v>
      </c>
      <c r="ABB87" s="38">
        <v>91467000</v>
      </c>
      <c r="ABC87" s="38">
        <v>14968600</v>
      </c>
      <c r="ABD87" s="38">
        <v>91467000</v>
      </c>
      <c r="ABE87" s="38"/>
      <c r="ABF87" s="39"/>
      <c r="ABG87" s="38">
        <v>106435600</v>
      </c>
      <c r="ABH87" s="38">
        <v>91467000</v>
      </c>
      <c r="ABI87" s="38"/>
      <c r="ABJ87" s="38">
        <v>14968600</v>
      </c>
      <c r="ABK87" s="38">
        <v>14.06353</v>
      </c>
      <c r="ABL87" s="38"/>
      <c r="ABM87" s="38"/>
      <c r="ABN87" s="88">
        <v>91467000</v>
      </c>
      <c r="ABO87" s="30"/>
      <c r="ABP87" s="39">
        <v>91467000</v>
      </c>
      <c r="ABQ87" s="88">
        <v>91467000</v>
      </c>
      <c r="ABR87" s="38"/>
      <c r="ABS87" s="38"/>
      <c r="ABT87" s="38"/>
      <c r="ABU87" s="38"/>
      <c r="ABV87" s="38"/>
      <c r="ABW87" s="38"/>
      <c r="ABX87" s="39"/>
      <c r="ABY87" s="38"/>
      <c r="ABZ87" s="38"/>
      <c r="ACA87" s="38"/>
      <c r="ACB87" s="38"/>
      <c r="ACC87" s="38"/>
      <c r="ACD87" s="38"/>
      <c r="ACE87" s="38"/>
      <c r="ACF87" s="88"/>
      <c r="ACG87" s="30"/>
      <c r="ACH87" s="39"/>
      <c r="ACI87" s="88"/>
      <c r="ACJ87" s="38"/>
      <c r="ACK87" s="38"/>
      <c r="ACL87" s="38"/>
      <c r="ACM87" s="38"/>
      <c r="ACN87" s="38"/>
      <c r="ACO87" s="38"/>
      <c r="ACP87" s="39"/>
      <c r="ACQ87" s="38"/>
      <c r="ACR87" s="38"/>
      <c r="ACS87" s="38"/>
      <c r="ACT87" s="38"/>
      <c r="ACU87" s="38"/>
      <c r="ACV87" s="38"/>
      <c r="ACW87" s="38"/>
      <c r="ACX87" s="88"/>
      <c r="ACY87" s="30"/>
      <c r="ACZ87" s="39"/>
      <c r="ADA87" s="88"/>
      <c r="ADB87" s="38"/>
      <c r="ADC87" s="38"/>
      <c r="ADD87" s="38"/>
      <c r="ADE87" s="38"/>
      <c r="ADF87" s="38"/>
      <c r="ADG87" s="38"/>
      <c r="ADH87" s="39"/>
      <c r="ADI87" s="38"/>
      <c r="ADJ87" s="38"/>
      <c r="ADK87" s="38"/>
      <c r="ADL87" s="38"/>
      <c r="ADM87" s="38"/>
      <c r="ADN87" s="38"/>
      <c r="ADO87" s="38"/>
      <c r="ADP87" s="88"/>
      <c r="ADQ87" s="30"/>
      <c r="ADR87" s="39"/>
      <c r="ADS87" s="88"/>
      <c r="ADT87" s="38"/>
      <c r="ADU87" s="38">
        <v>2922500</v>
      </c>
      <c r="ADV87" s="38">
        <v>1460000</v>
      </c>
      <c r="ADW87" s="38">
        <v>1462500</v>
      </c>
      <c r="ADX87" s="38">
        <v>1460000</v>
      </c>
      <c r="ADY87" s="38"/>
      <c r="ADZ87" s="39"/>
      <c r="AEA87" s="38">
        <v>2922500</v>
      </c>
      <c r="AEB87" s="38">
        <v>1460000</v>
      </c>
      <c r="AEC87" s="38"/>
      <c r="AED87" s="38">
        <v>1462500</v>
      </c>
      <c r="AEE87" s="38">
        <v>50.042769999999997</v>
      </c>
      <c r="AEF87" s="38"/>
      <c r="AEG87" s="38"/>
      <c r="AEH87" s="88">
        <v>1460000</v>
      </c>
      <c r="AEI87" s="30"/>
      <c r="AEJ87" s="39">
        <v>1460000</v>
      </c>
      <c r="AEK87" s="88">
        <v>1460000</v>
      </c>
      <c r="AEL87" s="38"/>
      <c r="AEM87" s="38"/>
      <c r="AEN87" s="38"/>
      <c r="AEO87" s="38"/>
      <c r="AEP87" s="38"/>
      <c r="AEQ87" s="38"/>
      <c r="AER87" s="39"/>
      <c r="AES87" s="38"/>
      <c r="AET87" s="38"/>
      <c r="AEU87" s="38"/>
      <c r="AEV87" s="38"/>
      <c r="AEW87" s="38"/>
      <c r="AEX87" s="38"/>
      <c r="AEY87" s="38"/>
      <c r="AEZ87" s="88"/>
      <c r="AFA87" s="30"/>
      <c r="AFB87" s="39"/>
      <c r="AFC87" s="88"/>
      <c r="AFD87" s="38"/>
      <c r="AFE87" s="38">
        <v>3707200</v>
      </c>
      <c r="AFF87" s="38">
        <v>2530000</v>
      </c>
      <c r="AFG87" s="38">
        <v>1177200</v>
      </c>
      <c r="AFH87" s="38">
        <v>2530000</v>
      </c>
      <c r="AFI87" s="38"/>
      <c r="AFJ87" s="39"/>
      <c r="AFK87" s="38">
        <v>3707200</v>
      </c>
      <c r="AFL87" s="38">
        <v>2530000</v>
      </c>
      <c r="AFM87" s="38"/>
      <c r="AFN87" s="38">
        <v>1177200</v>
      </c>
      <c r="AFO87" s="38">
        <v>31.75442</v>
      </c>
      <c r="AFP87" s="38"/>
      <c r="AFQ87" s="38"/>
      <c r="AFR87" s="88">
        <v>2530000</v>
      </c>
      <c r="AFS87" s="30"/>
      <c r="AFT87" s="39">
        <v>2530000</v>
      </c>
      <c r="AFU87" s="88">
        <v>2530000</v>
      </c>
      <c r="AFV87" s="38"/>
      <c r="AFW87" s="38"/>
      <c r="AFX87" s="38"/>
      <c r="AFY87" s="38"/>
      <c r="AFZ87" s="38"/>
      <c r="AGA87" s="38"/>
      <c r="AGB87" s="39"/>
      <c r="AGC87" s="38"/>
      <c r="AGD87" s="38"/>
      <c r="AGE87" s="38"/>
      <c r="AGF87" s="38"/>
      <c r="AGG87" s="38"/>
      <c r="AGH87" s="38"/>
      <c r="AGI87" s="38"/>
      <c r="AGJ87" s="88"/>
      <c r="AGK87" s="30"/>
      <c r="AGL87" s="39"/>
      <c r="AGM87" s="88"/>
      <c r="AGN87" s="38"/>
      <c r="AGO87" s="38"/>
      <c r="AGP87" s="38"/>
      <c r="AGQ87" s="38"/>
      <c r="AGR87" s="38"/>
      <c r="AGS87" s="38"/>
      <c r="AGT87" s="39"/>
      <c r="AGU87" s="38"/>
      <c r="AGV87" s="38"/>
      <c r="AGW87" s="38"/>
      <c r="AGX87" s="38"/>
      <c r="AGY87" s="38"/>
      <c r="AGZ87" s="38"/>
      <c r="AHA87" s="38"/>
      <c r="AHB87" s="88"/>
      <c r="AHC87" s="30"/>
      <c r="AHD87" s="39"/>
      <c r="AHE87" s="88"/>
      <c r="AHF87" s="38"/>
      <c r="AHG87" s="38"/>
      <c r="AHH87" s="38"/>
      <c r="AHI87" s="38"/>
      <c r="AHJ87" s="38"/>
      <c r="AHK87" s="38"/>
      <c r="AHL87" s="39"/>
      <c r="AHM87" s="38"/>
      <c r="AHN87" s="38"/>
      <c r="AHO87" s="38"/>
      <c r="AHP87" s="38"/>
      <c r="AHQ87" s="38"/>
      <c r="AHR87" s="38"/>
      <c r="AHS87" s="38"/>
      <c r="AHT87" s="88"/>
      <c r="AHU87" s="30"/>
      <c r="AHV87" s="39"/>
      <c r="AHW87" s="88"/>
      <c r="AHX87" s="38"/>
      <c r="AHY87" s="38">
        <v>2483400</v>
      </c>
      <c r="AHZ87" s="38">
        <v>2175400</v>
      </c>
      <c r="AIA87" s="38">
        <v>308000</v>
      </c>
      <c r="AIB87" s="38">
        <v>2175400</v>
      </c>
      <c r="AIC87" s="38"/>
      <c r="AID87" s="39"/>
      <c r="AIE87" s="38">
        <v>2483400</v>
      </c>
      <c r="AIF87" s="38">
        <v>2175400</v>
      </c>
      <c r="AIG87" s="38"/>
      <c r="AIH87" s="38">
        <v>308000</v>
      </c>
      <c r="AII87" s="38">
        <v>12.40235</v>
      </c>
      <c r="AIJ87" s="38"/>
      <c r="AIK87" s="38"/>
      <c r="AIL87" s="88">
        <v>2175400</v>
      </c>
      <c r="AIM87" s="30"/>
      <c r="AIN87" s="39">
        <v>2175400</v>
      </c>
      <c r="AIO87" s="88">
        <v>2175400</v>
      </c>
      <c r="AIP87" s="38"/>
      <c r="AIQ87" s="38"/>
      <c r="AIR87" s="38"/>
      <c r="AIS87" s="38"/>
      <c r="AIT87" s="38"/>
      <c r="AIU87" s="38"/>
      <c r="AIV87" s="39"/>
      <c r="AIW87" s="38"/>
      <c r="AIX87" s="38"/>
      <c r="AIY87" s="38"/>
      <c r="AIZ87" s="38"/>
      <c r="AJA87" s="38"/>
      <c r="AJB87" s="38"/>
      <c r="AJC87" s="38"/>
      <c r="AJD87" s="88"/>
      <c r="AJE87" s="30"/>
      <c r="AJF87" s="39"/>
      <c r="AJG87" s="88"/>
      <c r="AJH87" s="38"/>
      <c r="AJI87" s="38">
        <v>103338000</v>
      </c>
      <c r="AJJ87" s="38">
        <v>89338000</v>
      </c>
      <c r="AJK87" s="38">
        <v>14000000</v>
      </c>
      <c r="AJL87" s="38">
        <v>89338000</v>
      </c>
      <c r="AJM87" s="38">
        <v>950200</v>
      </c>
      <c r="AJN87" s="39"/>
      <c r="AJO87" s="38">
        <v>103338000</v>
      </c>
      <c r="AJP87" s="38">
        <v>89338000</v>
      </c>
      <c r="AJQ87" s="38"/>
      <c r="AJR87" s="38">
        <v>14000000</v>
      </c>
      <c r="AJS87" s="38">
        <v>13.547779999999999</v>
      </c>
      <c r="AJT87" s="38">
        <v>950200</v>
      </c>
      <c r="AJU87" s="38"/>
      <c r="AJV87" s="88">
        <v>89338000</v>
      </c>
      <c r="AJW87" s="30"/>
      <c r="AJX87" s="39">
        <v>89338000</v>
      </c>
      <c r="AJY87" s="88">
        <v>89338000</v>
      </c>
      <c r="AJZ87" s="38"/>
      <c r="AKA87" s="38">
        <v>48252000</v>
      </c>
      <c r="AKB87" s="38">
        <v>44252000</v>
      </c>
      <c r="AKC87" s="38">
        <v>4000000</v>
      </c>
      <c r="AKD87" s="38">
        <v>44252000</v>
      </c>
      <c r="AKE87" s="38">
        <v>136599</v>
      </c>
      <c r="AKF87" s="39"/>
      <c r="AKG87" s="38">
        <v>48252000</v>
      </c>
      <c r="AKH87" s="38">
        <v>44252000</v>
      </c>
      <c r="AKI87" s="38"/>
      <c r="AKJ87" s="38">
        <v>4000000</v>
      </c>
      <c r="AKK87" s="38">
        <v>8.2898099999999992</v>
      </c>
      <c r="AKL87" s="38">
        <v>136599</v>
      </c>
      <c r="AKM87" s="38"/>
      <c r="AKN87" s="88">
        <v>44252000</v>
      </c>
      <c r="AKO87" s="30"/>
      <c r="AKP87" s="39">
        <v>44252000</v>
      </c>
      <c r="AKQ87" s="88">
        <v>44252000</v>
      </c>
      <c r="AKR87" s="38"/>
      <c r="AKS87" s="38">
        <v>23259000</v>
      </c>
      <c r="AKT87" s="38">
        <v>21259000</v>
      </c>
      <c r="AKU87" s="38">
        <v>2000000</v>
      </c>
      <c r="AKV87" s="38">
        <v>21259000</v>
      </c>
      <c r="AKW87" s="38"/>
      <c r="AKX87" s="39"/>
      <c r="AKY87" s="38">
        <v>23259000</v>
      </c>
      <c r="AKZ87" s="38">
        <v>21259000</v>
      </c>
      <c r="ALA87" s="38"/>
      <c r="ALB87" s="38">
        <v>2000000</v>
      </c>
      <c r="ALC87" s="38">
        <v>8.5988199999999999</v>
      </c>
      <c r="ALD87" s="38"/>
      <c r="ALE87" s="38"/>
      <c r="ALF87" s="88">
        <v>21259000</v>
      </c>
      <c r="ALG87" s="30"/>
      <c r="ALH87" s="39">
        <v>21259000</v>
      </c>
      <c r="ALI87" s="88">
        <v>21259000</v>
      </c>
      <c r="ALJ87" s="38"/>
      <c r="ALK87" s="38"/>
      <c r="ALL87" s="38"/>
      <c r="ALM87" s="38"/>
      <c r="ALN87" s="38"/>
      <c r="ALO87" s="38"/>
      <c r="ALP87" s="39"/>
      <c r="ALQ87" s="38"/>
      <c r="ALR87" s="38"/>
      <c r="ALS87" s="38"/>
      <c r="ALT87" s="38"/>
      <c r="ALU87" s="38"/>
      <c r="ALV87" s="38"/>
      <c r="ALW87" s="38"/>
      <c r="ALX87" s="88"/>
      <c r="ALY87" s="30"/>
      <c r="ALZ87" s="39"/>
      <c r="AMA87" s="88"/>
      <c r="AMB87" s="38"/>
      <c r="AMC87" s="38">
        <v>140000</v>
      </c>
      <c r="AMD87" s="38">
        <v>130000</v>
      </c>
      <c r="AME87" s="38">
        <v>10000</v>
      </c>
      <c r="AMF87" s="38">
        <v>130000</v>
      </c>
      <c r="AMG87" s="38"/>
      <c r="AMH87" s="39"/>
      <c r="AMI87" s="38">
        <v>140000</v>
      </c>
      <c r="AMJ87" s="38">
        <v>130000</v>
      </c>
      <c r="AMK87" s="38"/>
      <c r="AML87" s="38">
        <v>10000</v>
      </c>
      <c r="AMM87" s="38">
        <v>7.1428599999999998</v>
      </c>
      <c r="AMN87" s="38"/>
      <c r="AMO87" s="38"/>
      <c r="AMP87" s="88">
        <v>130000</v>
      </c>
      <c r="AMQ87" s="30"/>
      <c r="AMR87" s="39">
        <v>130000</v>
      </c>
      <c r="AMS87" s="88">
        <v>130000</v>
      </c>
      <c r="AMT87" s="38"/>
      <c r="AMU87" s="38"/>
      <c r="AMV87" s="38"/>
      <c r="AMW87" s="38"/>
      <c r="AMX87" s="38"/>
      <c r="AMY87" s="38"/>
      <c r="AMZ87" s="39"/>
      <c r="ANA87" s="38"/>
      <c r="ANB87" s="38"/>
      <c r="ANC87" s="38"/>
      <c r="AND87" s="38"/>
      <c r="ANE87" s="38"/>
      <c r="ANF87" s="38"/>
      <c r="ANG87" s="38"/>
      <c r="ANH87" s="88"/>
      <c r="ANI87" s="30"/>
      <c r="ANJ87" s="39"/>
      <c r="ANK87" s="88"/>
    </row>
    <row r="88" spans="1:1051" x14ac:dyDescent="0.25">
      <c r="A88" s="8" t="s">
        <v>196</v>
      </c>
      <c r="B88" s="11">
        <v>74</v>
      </c>
      <c r="C88" s="13" t="s">
        <v>198</v>
      </c>
      <c r="F88" s="39"/>
      <c r="G88" s="88"/>
      <c r="H88" s="38"/>
      <c r="I88" s="38">
        <v>7701900</v>
      </c>
      <c r="J88" s="38">
        <v>5257900</v>
      </c>
      <c r="K88" s="38">
        <v>2444000</v>
      </c>
      <c r="L88" s="38">
        <v>5257900</v>
      </c>
      <c r="M88" s="38"/>
      <c r="N88" s="39"/>
      <c r="O88" s="38">
        <v>7239391</v>
      </c>
      <c r="P88" s="38">
        <v>5257900</v>
      </c>
      <c r="Q88" s="38"/>
      <c r="R88" s="38">
        <v>1981491</v>
      </c>
      <c r="S88" s="38">
        <v>27.37096</v>
      </c>
      <c r="T88" s="38"/>
      <c r="U88" s="38"/>
      <c r="V88" s="88">
        <v>5257900</v>
      </c>
      <c r="W88" s="30"/>
      <c r="X88" s="39">
        <v>5257900</v>
      </c>
      <c r="Y88" s="88">
        <v>5257900</v>
      </c>
      <c r="Z88" s="38"/>
      <c r="AA88" s="38">
        <v>10176000</v>
      </c>
      <c r="AB88" s="38">
        <v>5500000</v>
      </c>
      <c r="AC88" s="38">
        <v>4676000</v>
      </c>
      <c r="AD88" s="38">
        <v>5500000</v>
      </c>
      <c r="AE88" s="38">
        <v>26633</v>
      </c>
      <c r="AF88" s="39"/>
      <c r="AG88" s="38">
        <v>7703954</v>
      </c>
      <c r="AH88" s="38">
        <v>5500000</v>
      </c>
      <c r="AI88" s="38"/>
      <c r="AJ88" s="38">
        <v>2203954</v>
      </c>
      <c r="AK88" s="38">
        <v>28.608090000000001</v>
      </c>
      <c r="AL88" s="38">
        <v>26633</v>
      </c>
      <c r="AM88" s="38"/>
      <c r="AN88" s="88">
        <v>5500000</v>
      </c>
      <c r="AO88" s="30"/>
      <c r="AP88" s="39">
        <v>5500000</v>
      </c>
      <c r="AQ88" s="88">
        <v>5500000</v>
      </c>
      <c r="AR88" s="38"/>
      <c r="AS88" s="38">
        <v>10801900</v>
      </c>
      <c r="AT88" s="38">
        <v>8089900</v>
      </c>
      <c r="AU88" s="38">
        <v>2712000</v>
      </c>
      <c r="AV88" s="38">
        <v>8089900</v>
      </c>
      <c r="AW88" s="38">
        <v>430736.11</v>
      </c>
      <c r="AX88" s="39"/>
      <c r="AY88" s="38">
        <v>10801900</v>
      </c>
      <c r="AZ88" s="38">
        <v>8089900</v>
      </c>
      <c r="BA88" s="38"/>
      <c r="BB88" s="38">
        <v>2712000</v>
      </c>
      <c r="BC88" s="38">
        <v>25.10669</v>
      </c>
      <c r="BD88" s="38">
        <v>430736.11</v>
      </c>
      <c r="BE88" s="38"/>
      <c r="BF88" s="88">
        <v>8089900</v>
      </c>
      <c r="BG88" s="30"/>
      <c r="BH88" s="39">
        <v>8089900</v>
      </c>
      <c r="BI88" s="88">
        <v>8089900</v>
      </c>
      <c r="BJ88" s="38"/>
      <c r="BK88" s="38">
        <v>206765500</v>
      </c>
      <c r="BL88" s="38">
        <v>153325500</v>
      </c>
      <c r="BM88" s="38">
        <v>53440000</v>
      </c>
      <c r="BN88" s="38">
        <v>153325500</v>
      </c>
      <c r="BO88" s="38"/>
      <c r="BP88" s="39"/>
      <c r="BQ88" s="38">
        <v>195668819</v>
      </c>
      <c r="BR88" s="38">
        <v>153325500</v>
      </c>
      <c r="BS88" s="38"/>
      <c r="BT88" s="38">
        <v>42343319</v>
      </c>
      <c r="BU88" s="38">
        <v>21.6403</v>
      </c>
      <c r="BV88" s="38"/>
      <c r="BW88" s="38"/>
      <c r="BX88" s="88">
        <v>153325500</v>
      </c>
      <c r="BY88" s="30"/>
      <c r="BZ88" s="39">
        <v>153325500</v>
      </c>
      <c r="CA88" s="88">
        <v>153325500</v>
      </c>
      <c r="CB88" s="38"/>
      <c r="CC88" s="38"/>
      <c r="CD88" s="38"/>
      <c r="CE88" s="38"/>
      <c r="CF88" s="38"/>
      <c r="CG88" s="38"/>
      <c r="CH88" s="39"/>
      <c r="CI88" s="38"/>
      <c r="CJ88" s="38"/>
      <c r="CK88" s="38"/>
      <c r="CL88" s="38"/>
      <c r="CM88" s="38"/>
      <c r="CN88" s="38"/>
      <c r="CO88" s="38"/>
      <c r="CP88" s="88"/>
      <c r="CQ88" s="30"/>
      <c r="CR88" s="39"/>
      <c r="CS88" s="88"/>
      <c r="CT88" s="38"/>
      <c r="CU88" s="38">
        <v>17995900</v>
      </c>
      <c r="CV88" s="38">
        <v>13995900</v>
      </c>
      <c r="CW88" s="38">
        <v>4000000</v>
      </c>
      <c r="CX88" s="38">
        <v>13995900</v>
      </c>
      <c r="CY88" s="38"/>
      <c r="CZ88" s="39"/>
      <c r="DA88" s="38">
        <v>17995900</v>
      </c>
      <c r="DB88" s="38">
        <v>13995900</v>
      </c>
      <c r="DC88" s="38"/>
      <c r="DD88" s="38">
        <v>4000000</v>
      </c>
      <c r="DE88" s="38">
        <v>22.22729</v>
      </c>
      <c r="DF88" s="38"/>
      <c r="DG88" s="38"/>
      <c r="DH88" s="88">
        <v>13995900</v>
      </c>
      <c r="DI88" s="30"/>
      <c r="DJ88" s="39">
        <v>13995900</v>
      </c>
      <c r="DK88" s="88">
        <v>13995900</v>
      </c>
      <c r="DL88" s="38"/>
      <c r="DM88" s="38">
        <v>1013900</v>
      </c>
      <c r="DN88" s="38">
        <v>663900</v>
      </c>
      <c r="DO88" s="38">
        <v>350000</v>
      </c>
      <c r="DP88" s="38">
        <v>663900</v>
      </c>
      <c r="DQ88" s="38"/>
      <c r="DR88" s="39"/>
      <c r="DS88" s="38">
        <v>965969</v>
      </c>
      <c r="DT88" s="38">
        <v>663900</v>
      </c>
      <c r="DU88" s="38"/>
      <c r="DV88" s="38">
        <v>302069</v>
      </c>
      <c r="DW88" s="38">
        <v>31.271090000000001</v>
      </c>
      <c r="DX88" s="38"/>
      <c r="DY88" s="38"/>
      <c r="DZ88" s="88">
        <v>663900</v>
      </c>
      <c r="EA88" s="30"/>
      <c r="EB88" s="39">
        <v>663900</v>
      </c>
      <c r="EC88" s="88">
        <v>663900</v>
      </c>
      <c r="ED88" s="38"/>
      <c r="EE88" s="38"/>
      <c r="EF88" s="38"/>
      <c r="EG88" s="38"/>
      <c r="EH88" s="38"/>
      <c r="EI88" s="38"/>
      <c r="EJ88" s="39"/>
      <c r="EK88" s="38"/>
      <c r="EL88" s="38"/>
      <c r="EM88" s="38"/>
      <c r="EN88" s="38"/>
      <c r="EO88" s="38"/>
      <c r="EP88" s="38"/>
      <c r="EQ88" s="38"/>
      <c r="ER88" s="88"/>
      <c r="ES88" s="30"/>
      <c r="ET88" s="39"/>
      <c r="EU88" s="88"/>
      <c r="EV88" s="38"/>
      <c r="EW88" s="38"/>
      <c r="EX88" s="38"/>
      <c r="EY88" s="38"/>
      <c r="EZ88" s="38"/>
      <c r="FA88" s="38"/>
      <c r="FB88" s="39"/>
      <c r="FC88" s="38"/>
      <c r="FD88" s="38"/>
      <c r="FE88" s="38"/>
      <c r="FF88" s="38"/>
      <c r="FG88" s="38"/>
      <c r="FH88" s="38"/>
      <c r="FI88" s="38"/>
      <c r="FJ88" s="88"/>
      <c r="FK88" s="30"/>
      <c r="FL88" s="39"/>
      <c r="FM88" s="88"/>
      <c r="FN88" s="38"/>
      <c r="FO88" s="38"/>
      <c r="FP88" s="38"/>
      <c r="FQ88" s="38"/>
      <c r="FR88" s="38"/>
      <c r="FS88" s="38"/>
      <c r="FT88" s="39"/>
      <c r="FU88" s="38"/>
      <c r="FV88" s="38"/>
      <c r="FW88" s="38"/>
      <c r="FX88" s="38"/>
      <c r="FY88" s="38"/>
      <c r="FZ88" s="38"/>
      <c r="GA88" s="38"/>
      <c r="GB88" s="88"/>
      <c r="GC88" s="30"/>
      <c r="GD88" s="39"/>
      <c r="GE88" s="88"/>
      <c r="GF88" s="38"/>
      <c r="GG88" s="38"/>
      <c r="GH88" s="38"/>
      <c r="GI88" s="38"/>
      <c r="GJ88" s="38"/>
      <c r="GK88" s="38"/>
      <c r="GL88" s="39"/>
      <c r="GM88" s="38"/>
      <c r="GN88" s="38"/>
      <c r="GO88" s="38"/>
      <c r="GP88" s="38"/>
      <c r="GQ88" s="38"/>
      <c r="GR88" s="38"/>
      <c r="GS88" s="38"/>
      <c r="GT88" s="88"/>
      <c r="GU88" s="30"/>
      <c r="GV88" s="39"/>
      <c r="GW88" s="88"/>
      <c r="GX88" s="38"/>
      <c r="GY88" s="38">
        <v>23022000</v>
      </c>
      <c r="GZ88" s="38">
        <v>21870900</v>
      </c>
      <c r="HA88" s="38">
        <v>1151100</v>
      </c>
      <c r="HB88" s="38">
        <v>21870900</v>
      </c>
      <c r="HC88" s="38"/>
      <c r="HD88" s="39"/>
      <c r="HE88" s="38">
        <v>23022000</v>
      </c>
      <c r="HF88" s="38">
        <v>21870900</v>
      </c>
      <c r="HG88" s="38"/>
      <c r="HH88" s="38">
        <v>1151100</v>
      </c>
      <c r="HI88" s="38">
        <v>5</v>
      </c>
      <c r="HJ88" s="38"/>
      <c r="HK88" s="38"/>
      <c r="HL88" s="88">
        <v>21870900</v>
      </c>
      <c r="HM88" s="30"/>
      <c r="HN88" s="39">
        <v>21870900</v>
      </c>
      <c r="HO88" s="88">
        <v>21870900</v>
      </c>
      <c r="HP88" s="38"/>
      <c r="HQ88" s="38"/>
      <c r="HR88" s="38"/>
      <c r="HS88" s="38"/>
      <c r="HT88" s="38"/>
      <c r="HU88" s="38"/>
      <c r="HV88" s="39"/>
      <c r="HW88" s="38"/>
      <c r="HX88" s="38"/>
      <c r="HY88" s="38"/>
      <c r="HZ88" s="38"/>
      <c r="IA88" s="38"/>
      <c r="IB88" s="38"/>
      <c r="IC88" s="38"/>
      <c r="ID88" s="88"/>
      <c r="IE88" s="30"/>
      <c r="IF88" s="39"/>
      <c r="IG88" s="88"/>
      <c r="IH88" s="38"/>
      <c r="II88" s="38">
        <v>43352000</v>
      </c>
      <c r="IJ88" s="38">
        <v>41184400</v>
      </c>
      <c r="IK88" s="38">
        <v>2167600</v>
      </c>
      <c r="IL88" s="38">
        <v>41184400</v>
      </c>
      <c r="IM88" s="38"/>
      <c r="IN88" s="39"/>
      <c r="IO88" s="38">
        <v>43352000</v>
      </c>
      <c r="IP88" s="38">
        <v>41184400</v>
      </c>
      <c r="IQ88" s="38"/>
      <c r="IR88" s="38">
        <v>2167600</v>
      </c>
      <c r="IS88" s="38">
        <v>5</v>
      </c>
      <c r="IT88" s="38"/>
      <c r="IU88" s="38"/>
      <c r="IV88" s="88">
        <v>41184400</v>
      </c>
      <c r="IW88" s="30"/>
      <c r="IX88" s="39">
        <v>41184400</v>
      </c>
      <c r="IY88" s="88">
        <v>41184400</v>
      </c>
      <c r="IZ88" s="38"/>
      <c r="JA88" s="38"/>
      <c r="JB88" s="38"/>
      <c r="JC88" s="38"/>
      <c r="JD88" s="38"/>
      <c r="JE88" s="38"/>
      <c r="JF88" s="39"/>
      <c r="JG88" s="38"/>
      <c r="JH88" s="38"/>
      <c r="JI88" s="38"/>
      <c r="JJ88" s="38"/>
      <c r="JK88" s="38"/>
      <c r="JL88" s="38"/>
      <c r="JM88" s="38"/>
      <c r="JN88" s="88"/>
      <c r="JO88" s="30"/>
      <c r="JP88" s="39">
        <v>0</v>
      </c>
      <c r="JQ88" s="88"/>
      <c r="JR88" s="38"/>
      <c r="JS88" s="38">
        <v>36762900</v>
      </c>
      <c r="JT88" s="38">
        <v>22518300</v>
      </c>
      <c r="JU88" s="38">
        <v>14244600</v>
      </c>
      <c r="JV88" s="38">
        <v>22518300</v>
      </c>
      <c r="JW88" s="38"/>
      <c r="JX88" s="39"/>
      <c r="JY88" s="38">
        <v>36762900</v>
      </c>
      <c r="JZ88" s="38">
        <v>22518300</v>
      </c>
      <c r="KA88" s="38"/>
      <c r="KB88" s="38">
        <v>14244600</v>
      </c>
      <c r="KC88" s="38">
        <v>38.747219999999999</v>
      </c>
      <c r="KD88" s="38"/>
      <c r="KE88" s="38"/>
      <c r="KF88" s="88">
        <v>22518300</v>
      </c>
      <c r="KG88" s="30"/>
      <c r="KH88" s="39">
        <v>22518300</v>
      </c>
      <c r="KI88" s="88">
        <v>22518300</v>
      </c>
      <c r="KJ88" s="38"/>
      <c r="KK88" s="38">
        <v>6207400</v>
      </c>
      <c r="KL88" s="38">
        <v>5897000</v>
      </c>
      <c r="KM88" s="38">
        <v>310400</v>
      </c>
      <c r="KN88" s="38">
        <v>5897000</v>
      </c>
      <c r="KO88" s="38"/>
      <c r="KP88" s="39"/>
      <c r="KQ88" s="38">
        <v>6207400</v>
      </c>
      <c r="KR88" s="38">
        <v>5897000</v>
      </c>
      <c r="KS88" s="38"/>
      <c r="KT88" s="38">
        <v>310400</v>
      </c>
      <c r="KU88" s="38">
        <v>5.0004799999999996</v>
      </c>
      <c r="KV88" s="38"/>
      <c r="KW88" s="38"/>
      <c r="KX88" s="88">
        <v>5897000</v>
      </c>
      <c r="KY88" s="30"/>
      <c r="KZ88" s="39">
        <v>5897000</v>
      </c>
      <c r="LA88" s="88">
        <v>5897000</v>
      </c>
      <c r="LB88" s="38"/>
      <c r="LC88" s="38">
        <v>20899600</v>
      </c>
      <c r="LD88" s="38">
        <v>9899600</v>
      </c>
      <c r="LE88" s="38">
        <v>11000000</v>
      </c>
      <c r="LF88" s="38">
        <v>9899600</v>
      </c>
      <c r="LG88" s="38"/>
      <c r="LH88" s="39"/>
      <c r="LI88" s="38">
        <v>20899600</v>
      </c>
      <c r="LJ88" s="38">
        <v>9899600</v>
      </c>
      <c r="LK88" s="38"/>
      <c r="LL88" s="38">
        <v>11000000</v>
      </c>
      <c r="LM88" s="38">
        <v>52.63259</v>
      </c>
      <c r="LN88" s="38"/>
      <c r="LO88" s="38"/>
      <c r="LP88" s="88">
        <v>9899600</v>
      </c>
      <c r="LQ88" s="30"/>
      <c r="LR88" s="39">
        <v>9899600</v>
      </c>
      <c r="LS88" s="88">
        <v>9899600</v>
      </c>
      <c r="LT88" s="38"/>
      <c r="LU88" s="38">
        <v>1340000</v>
      </c>
      <c r="LV88" s="38">
        <v>1273000</v>
      </c>
      <c r="LW88" s="38">
        <v>67000</v>
      </c>
      <c r="LX88" s="38">
        <v>1273000</v>
      </c>
      <c r="LY88" s="38"/>
      <c r="LZ88" s="39"/>
      <c r="MA88" s="38">
        <v>1340000</v>
      </c>
      <c r="MB88" s="38">
        <v>1273000</v>
      </c>
      <c r="MC88" s="38"/>
      <c r="MD88" s="38">
        <v>67000</v>
      </c>
      <c r="ME88" s="38">
        <v>5</v>
      </c>
      <c r="MF88" s="38"/>
      <c r="MG88" s="38"/>
      <c r="MH88" s="88">
        <v>1273000</v>
      </c>
      <c r="MI88" s="30"/>
      <c r="MJ88" s="39">
        <v>1273000</v>
      </c>
      <c r="MK88" s="88">
        <v>1273000</v>
      </c>
      <c r="ML88" s="38"/>
      <c r="MM88" s="38">
        <v>5857700</v>
      </c>
      <c r="MN88" s="38">
        <v>2131800</v>
      </c>
      <c r="MO88" s="38">
        <v>3725900</v>
      </c>
      <c r="MP88" s="38">
        <v>2131800</v>
      </c>
      <c r="MQ88" s="38"/>
      <c r="MR88" s="39"/>
      <c r="MS88" s="38">
        <v>5857700</v>
      </c>
      <c r="MT88" s="38">
        <v>2131800</v>
      </c>
      <c r="MU88" s="38"/>
      <c r="MV88" s="38">
        <v>3725900</v>
      </c>
      <c r="MW88" s="38">
        <v>63.606879999999997</v>
      </c>
      <c r="MX88" s="38"/>
      <c r="MY88" s="38"/>
      <c r="MZ88" s="88">
        <v>2131800</v>
      </c>
      <c r="NA88" s="30"/>
      <c r="NB88" s="39">
        <v>2131800</v>
      </c>
      <c r="NC88" s="88">
        <v>2131800</v>
      </c>
      <c r="ND88" s="38"/>
      <c r="NE88" s="38"/>
      <c r="NF88" s="38"/>
      <c r="NG88" s="38"/>
      <c r="NH88" s="38"/>
      <c r="NI88" s="38"/>
      <c r="NJ88" s="39"/>
      <c r="NK88" s="38"/>
      <c r="NL88" s="38"/>
      <c r="NM88" s="38"/>
      <c r="NN88" s="38"/>
      <c r="NO88" s="38"/>
      <c r="NP88" s="38"/>
      <c r="NQ88" s="38"/>
      <c r="NR88" s="88"/>
      <c r="NS88" s="30"/>
      <c r="NT88" s="39"/>
      <c r="NU88" s="88"/>
      <c r="NV88" s="38"/>
      <c r="NW88" s="38"/>
      <c r="NX88" s="38"/>
      <c r="NY88" s="38"/>
      <c r="NZ88" s="38"/>
      <c r="OA88" s="38"/>
      <c r="OB88" s="39"/>
      <c r="OC88" s="38"/>
      <c r="OD88" s="38"/>
      <c r="OE88" s="38"/>
      <c r="OF88" s="38"/>
      <c r="OG88" s="38"/>
      <c r="OH88" s="38"/>
      <c r="OI88" s="38"/>
      <c r="OJ88" s="88"/>
      <c r="OK88" s="30"/>
      <c r="OL88" s="39">
        <v>0</v>
      </c>
      <c r="OM88" s="88"/>
      <c r="ON88" s="38"/>
      <c r="OO88" s="38">
        <v>931600</v>
      </c>
      <c r="OP88" s="38">
        <v>885000</v>
      </c>
      <c r="OQ88" s="38">
        <v>46600</v>
      </c>
      <c r="OR88" s="38">
        <v>885000</v>
      </c>
      <c r="OS88" s="38"/>
      <c r="OT88" s="39"/>
      <c r="OU88" s="38">
        <v>931600</v>
      </c>
      <c r="OV88" s="38">
        <v>885000</v>
      </c>
      <c r="OW88" s="38"/>
      <c r="OX88" s="38">
        <v>46600</v>
      </c>
      <c r="OY88" s="38">
        <v>5.0021500000000003</v>
      </c>
      <c r="OZ88" s="38"/>
      <c r="PA88" s="38"/>
      <c r="PB88" s="88">
        <v>885000</v>
      </c>
      <c r="PC88" s="30"/>
      <c r="PD88" s="39">
        <v>885000</v>
      </c>
      <c r="PE88" s="88">
        <v>885000</v>
      </c>
      <c r="PF88" s="38"/>
      <c r="PG88" s="38">
        <v>21286000</v>
      </c>
      <c r="PH88" s="38">
        <v>20221700</v>
      </c>
      <c r="PI88" s="38">
        <v>1064300</v>
      </c>
      <c r="PJ88" s="38">
        <v>20221700</v>
      </c>
      <c r="PK88" s="38"/>
      <c r="PL88" s="39"/>
      <c r="PM88" s="38">
        <v>21286000</v>
      </c>
      <c r="PN88" s="38">
        <v>20221700</v>
      </c>
      <c r="PO88" s="38"/>
      <c r="PP88" s="38">
        <v>1064300</v>
      </c>
      <c r="PQ88" s="38">
        <v>5</v>
      </c>
      <c r="PR88" s="38"/>
      <c r="PS88" s="38"/>
      <c r="PT88" s="88">
        <v>20221700</v>
      </c>
      <c r="PU88" s="30"/>
      <c r="PV88" s="39">
        <v>20221700</v>
      </c>
      <c r="PW88" s="88">
        <v>20221700</v>
      </c>
      <c r="PX88" s="38"/>
      <c r="PY88" s="38"/>
      <c r="PZ88" s="38"/>
      <c r="QA88" s="38"/>
      <c r="QB88" s="38"/>
      <c r="QC88" s="38"/>
      <c r="QD88" s="39"/>
      <c r="QE88" s="38"/>
      <c r="QF88" s="38"/>
      <c r="QG88" s="38"/>
      <c r="QH88" s="38"/>
      <c r="QI88" s="38"/>
      <c r="QJ88" s="38"/>
      <c r="QK88" s="38"/>
      <c r="QL88" s="88"/>
      <c r="QM88" s="30"/>
      <c r="QN88" s="39"/>
      <c r="QO88" s="88"/>
      <c r="QP88" s="38"/>
      <c r="QQ88" s="38">
        <v>66282100</v>
      </c>
      <c r="QR88" s="38">
        <v>38655200</v>
      </c>
      <c r="QS88" s="38">
        <v>27626900</v>
      </c>
      <c r="QT88" s="38">
        <v>38655200</v>
      </c>
      <c r="QU88" s="38"/>
      <c r="QV88" s="39"/>
      <c r="QW88" s="38">
        <v>66282100</v>
      </c>
      <c r="QX88" s="38">
        <v>38655200</v>
      </c>
      <c r="QY88" s="38"/>
      <c r="QZ88" s="38">
        <v>27626900</v>
      </c>
      <c r="RA88" s="38">
        <v>41.680790000000002</v>
      </c>
      <c r="RB88" s="38"/>
      <c r="RC88" s="38"/>
      <c r="RD88" s="88">
        <v>38655200</v>
      </c>
      <c r="RE88" s="30"/>
      <c r="RF88" s="39">
        <v>38655200</v>
      </c>
      <c r="RG88" s="88">
        <v>38655200</v>
      </c>
      <c r="RH88" s="38"/>
      <c r="RI88" s="38"/>
      <c r="RJ88" s="38"/>
      <c r="RK88" s="38"/>
      <c r="RL88" s="38"/>
      <c r="RM88" s="38"/>
      <c r="RN88" s="39"/>
      <c r="RO88" s="38"/>
      <c r="RP88" s="38"/>
      <c r="RQ88" s="38"/>
      <c r="RR88" s="38"/>
      <c r="RS88" s="38"/>
      <c r="RT88" s="38"/>
      <c r="RU88" s="38"/>
      <c r="RV88" s="88"/>
      <c r="RW88" s="30"/>
      <c r="RX88" s="39">
        <v>0</v>
      </c>
      <c r="RY88" s="88"/>
      <c r="RZ88" s="38"/>
      <c r="SA88" s="38"/>
      <c r="SB88" s="38"/>
      <c r="SC88" s="38"/>
      <c r="SD88" s="38"/>
      <c r="SE88" s="38"/>
      <c r="SF88" s="39"/>
      <c r="SG88" s="38"/>
      <c r="SH88" s="38"/>
      <c r="SI88" s="38"/>
      <c r="SJ88" s="38"/>
      <c r="SK88" s="38"/>
      <c r="SL88" s="38"/>
      <c r="SM88" s="38"/>
      <c r="SN88" s="88"/>
      <c r="SO88" s="30"/>
      <c r="SP88" s="39">
        <v>0</v>
      </c>
      <c r="SQ88" s="88"/>
      <c r="SR88" s="38"/>
      <c r="SS88" s="38"/>
      <c r="ST88" s="38"/>
      <c r="SU88" s="38"/>
      <c r="SV88" s="38"/>
      <c r="SW88" s="38"/>
      <c r="SX88" s="39"/>
      <c r="SY88" s="38"/>
      <c r="SZ88" s="38"/>
      <c r="TA88" s="38"/>
      <c r="TB88" s="38"/>
      <c r="TC88" s="38"/>
      <c r="TD88" s="38"/>
      <c r="TE88" s="38"/>
      <c r="TF88" s="88"/>
      <c r="TG88" s="30"/>
      <c r="TH88" s="39"/>
      <c r="TI88" s="88"/>
      <c r="TJ88" s="38"/>
      <c r="TK88" s="38"/>
      <c r="TL88" s="38"/>
      <c r="TM88" s="38"/>
      <c r="TN88" s="38"/>
      <c r="TO88" s="38"/>
      <c r="TP88" s="39"/>
      <c r="TQ88" s="38"/>
      <c r="TR88" s="38"/>
      <c r="TS88" s="38"/>
      <c r="TT88" s="38"/>
      <c r="TU88" s="38"/>
      <c r="TV88" s="38"/>
      <c r="TW88" s="38"/>
      <c r="TX88" s="88"/>
      <c r="TY88" s="30"/>
      <c r="TZ88" s="39"/>
      <c r="UA88" s="88"/>
      <c r="UB88" s="38"/>
      <c r="UC88" s="38"/>
      <c r="UD88" s="38"/>
      <c r="UE88" s="38"/>
      <c r="UF88" s="38"/>
      <c r="UG88" s="38"/>
      <c r="UH88" s="39"/>
      <c r="UI88" s="38"/>
      <c r="UJ88" s="38"/>
      <c r="UK88" s="38"/>
      <c r="UL88" s="38"/>
      <c r="UM88" s="38"/>
      <c r="UN88" s="38"/>
      <c r="UO88" s="38"/>
      <c r="UP88" s="88"/>
      <c r="UQ88" s="30"/>
      <c r="UR88" s="39"/>
      <c r="US88" s="88"/>
      <c r="UT88" s="38"/>
      <c r="UU88" s="38"/>
      <c r="UV88" s="38"/>
      <c r="UW88" s="38"/>
      <c r="UX88" s="38"/>
      <c r="UY88" s="38"/>
      <c r="UZ88" s="39"/>
      <c r="VA88" s="38"/>
      <c r="VB88" s="38"/>
      <c r="VC88" s="38"/>
      <c r="VD88" s="38"/>
      <c r="VE88" s="38"/>
      <c r="VF88" s="38"/>
      <c r="VG88" s="38"/>
      <c r="VH88" s="88"/>
      <c r="VI88" s="30"/>
      <c r="VJ88" s="39"/>
      <c r="VK88" s="88"/>
      <c r="VL88" s="38"/>
      <c r="VM88" s="38"/>
      <c r="VN88" s="38"/>
      <c r="VO88" s="38"/>
      <c r="VP88" s="38"/>
      <c r="VQ88" s="38"/>
      <c r="VR88" s="39"/>
      <c r="VS88" s="38"/>
      <c r="VT88" s="38"/>
      <c r="VU88" s="38"/>
      <c r="VV88" s="38"/>
      <c r="VW88" s="38"/>
      <c r="VX88" s="38"/>
      <c r="VY88" s="38"/>
      <c r="VZ88" s="88"/>
      <c r="WA88" s="30"/>
      <c r="WB88" s="39"/>
      <c r="WC88" s="88"/>
      <c r="WD88" s="38"/>
      <c r="WE88" s="38"/>
      <c r="WF88" s="38"/>
      <c r="WG88" s="38"/>
      <c r="WH88" s="38"/>
      <c r="WI88" s="38"/>
      <c r="WJ88" s="39"/>
      <c r="WK88" s="38"/>
      <c r="WL88" s="38"/>
      <c r="WM88" s="38"/>
      <c r="WN88" s="38"/>
      <c r="WO88" s="38"/>
      <c r="WP88" s="38"/>
      <c r="WQ88" s="38"/>
      <c r="WR88" s="88"/>
      <c r="WS88" s="30"/>
      <c r="WT88" s="39"/>
      <c r="WU88" s="88"/>
      <c r="WV88" s="38"/>
      <c r="WW88" s="38"/>
      <c r="WX88" s="38"/>
      <c r="WY88" s="38"/>
      <c r="WZ88" s="38"/>
      <c r="XA88" s="38"/>
      <c r="XB88" s="39"/>
      <c r="XC88" s="38"/>
      <c r="XD88" s="38"/>
      <c r="XE88" s="38"/>
      <c r="XF88" s="38"/>
      <c r="XG88" s="38"/>
      <c r="XH88" s="38"/>
      <c r="XI88" s="38"/>
      <c r="XJ88" s="88"/>
      <c r="XK88" s="30"/>
      <c r="XL88" s="39"/>
      <c r="XM88" s="88"/>
      <c r="XN88" s="38"/>
      <c r="XO88" s="38"/>
      <c r="XP88" s="38"/>
      <c r="XQ88" s="38"/>
      <c r="XR88" s="38"/>
      <c r="XS88" s="38"/>
      <c r="XT88" s="39"/>
      <c r="XU88" s="38"/>
      <c r="XV88" s="38"/>
      <c r="XW88" s="38"/>
      <c r="XX88" s="38"/>
      <c r="XY88" s="38"/>
      <c r="XZ88" s="38"/>
      <c r="YA88" s="38"/>
      <c r="YB88" s="88"/>
      <c r="YC88" s="30"/>
      <c r="YD88" s="39"/>
      <c r="YE88" s="88"/>
      <c r="YF88" s="38"/>
      <c r="YG88" s="38"/>
      <c r="YH88" s="38"/>
      <c r="YI88" s="38"/>
      <c r="YJ88" s="38"/>
      <c r="YK88" s="38"/>
      <c r="YL88" s="39"/>
      <c r="YM88" s="38"/>
      <c r="YN88" s="38"/>
      <c r="YO88" s="38"/>
      <c r="YP88" s="38"/>
      <c r="YQ88" s="38"/>
      <c r="YR88" s="38"/>
      <c r="YS88" s="38"/>
      <c r="YT88" s="88"/>
      <c r="YU88" s="30"/>
      <c r="YV88" s="39"/>
      <c r="YW88" s="88"/>
      <c r="YX88" s="38"/>
      <c r="YY88" s="38">
        <v>14960000</v>
      </c>
      <c r="YZ88" s="38">
        <v>10550000</v>
      </c>
      <c r="ZA88" s="38">
        <v>4410000</v>
      </c>
      <c r="ZB88" s="38">
        <v>10550000</v>
      </c>
      <c r="ZC88" s="38"/>
      <c r="ZD88" s="39"/>
      <c r="ZE88" s="38">
        <v>14960000</v>
      </c>
      <c r="ZF88" s="38">
        <v>10550000</v>
      </c>
      <c r="ZG88" s="38"/>
      <c r="ZH88" s="38">
        <v>4410000</v>
      </c>
      <c r="ZI88" s="38">
        <v>29.47861</v>
      </c>
      <c r="ZJ88" s="38"/>
      <c r="ZK88" s="38"/>
      <c r="ZL88" s="88">
        <v>10550000</v>
      </c>
      <c r="ZM88" s="30"/>
      <c r="ZN88" s="39">
        <v>10550000</v>
      </c>
      <c r="ZO88" s="88">
        <v>10550000</v>
      </c>
      <c r="ZP88" s="38"/>
      <c r="ZQ88" s="38">
        <v>5880300</v>
      </c>
      <c r="ZR88" s="38">
        <v>4116200</v>
      </c>
      <c r="ZS88" s="38">
        <v>1764100</v>
      </c>
      <c r="ZT88" s="38">
        <v>4116200</v>
      </c>
      <c r="ZU88" s="38">
        <v>63585.919999999998</v>
      </c>
      <c r="ZV88" s="39"/>
      <c r="ZW88" s="38">
        <v>5880300</v>
      </c>
      <c r="ZX88" s="38">
        <v>4116200</v>
      </c>
      <c r="ZY88" s="38"/>
      <c r="ZZ88" s="38">
        <v>1764100</v>
      </c>
      <c r="AAA88" s="38">
        <v>30.000170000000001</v>
      </c>
      <c r="AAB88" s="38">
        <v>63585.919999999998</v>
      </c>
      <c r="AAC88" s="38"/>
      <c r="AAD88" s="88">
        <v>4116200</v>
      </c>
      <c r="AAE88" s="30"/>
      <c r="AAF88" s="39">
        <v>4116200</v>
      </c>
      <c r="AAG88" s="88">
        <v>4116200</v>
      </c>
      <c r="AAH88" s="38"/>
      <c r="AAI88" s="38"/>
      <c r="AAJ88" s="38"/>
      <c r="AAK88" s="38"/>
      <c r="AAL88" s="38"/>
      <c r="AAM88" s="38"/>
      <c r="AAN88" s="39"/>
      <c r="AAO88" s="38"/>
      <c r="AAP88" s="38"/>
      <c r="AAQ88" s="38"/>
      <c r="AAR88" s="38"/>
      <c r="AAS88" s="38"/>
      <c r="AAT88" s="38"/>
      <c r="AAU88" s="38"/>
      <c r="AAV88" s="88"/>
      <c r="AAW88" s="30"/>
      <c r="AAX88" s="39"/>
      <c r="AAY88" s="88"/>
      <c r="AAZ88" s="38"/>
      <c r="ABA88" s="38"/>
      <c r="ABB88" s="38"/>
      <c r="ABC88" s="38"/>
      <c r="ABD88" s="38"/>
      <c r="ABE88" s="38"/>
      <c r="ABF88" s="39"/>
      <c r="ABG88" s="38"/>
      <c r="ABH88" s="38"/>
      <c r="ABI88" s="38"/>
      <c r="ABJ88" s="38"/>
      <c r="ABK88" s="38"/>
      <c r="ABL88" s="38"/>
      <c r="ABM88" s="38"/>
      <c r="ABN88" s="88"/>
      <c r="ABO88" s="30"/>
      <c r="ABP88" s="39"/>
      <c r="ABQ88" s="88"/>
      <c r="ABR88" s="38"/>
      <c r="ABS88" s="38"/>
      <c r="ABT88" s="38"/>
      <c r="ABU88" s="38"/>
      <c r="ABV88" s="38"/>
      <c r="ABW88" s="38"/>
      <c r="ABX88" s="39"/>
      <c r="ABY88" s="38"/>
      <c r="ABZ88" s="38"/>
      <c r="ACA88" s="38"/>
      <c r="ACB88" s="38"/>
      <c r="ACC88" s="38"/>
      <c r="ACD88" s="38"/>
      <c r="ACE88" s="38"/>
      <c r="ACF88" s="88"/>
      <c r="ACG88" s="30"/>
      <c r="ACH88" s="39"/>
      <c r="ACI88" s="88"/>
      <c r="ACJ88" s="38"/>
      <c r="ACK88" s="38"/>
      <c r="ACL88" s="38"/>
      <c r="ACM88" s="38"/>
      <c r="ACN88" s="38"/>
      <c r="ACO88" s="38"/>
      <c r="ACP88" s="39"/>
      <c r="ACQ88" s="38"/>
      <c r="ACR88" s="38"/>
      <c r="ACS88" s="38"/>
      <c r="ACT88" s="38"/>
      <c r="ACU88" s="38"/>
      <c r="ACV88" s="38"/>
      <c r="ACW88" s="38"/>
      <c r="ACX88" s="88"/>
      <c r="ACY88" s="30"/>
      <c r="ACZ88" s="39"/>
      <c r="ADA88" s="88"/>
      <c r="ADB88" s="38"/>
      <c r="ADC88" s="38"/>
      <c r="ADD88" s="38"/>
      <c r="ADE88" s="38"/>
      <c r="ADF88" s="38"/>
      <c r="ADG88" s="38"/>
      <c r="ADH88" s="39"/>
      <c r="ADI88" s="38"/>
      <c r="ADJ88" s="38"/>
      <c r="ADK88" s="38"/>
      <c r="ADL88" s="38"/>
      <c r="ADM88" s="38"/>
      <c r="ADN88" s="38"/>
      <c r="ADO88" s="38"/>
      <c r="ADP88" s="88"/>
      <c r="ADQ88" s="30"/>
      <c r="ADR88" s="39"/>
      <c r="ADS88" s="88"/>
      <c r="ADT88" s="38"/>
      <c r="ADU88" s="38">
        <v>6363550</v>
      </c>
      <c r="ADV88" s="38">
        <v>4454450</v>
      </c>
      <c r="ADW88" s="38">
        <v>1909100</v>
      </c>
      <c r="ADX88" s="38">
        <v>2920653.15</v>
      </c>
      <c r="ADY88" s="38"/>
      <c r="ADZ88" s="39"/>
      <c r="AEA88" s="38">
        <v>4359226.5</v>
      </c>
      <c r="AEB88" s="38">
        <v>2920653.15</v>
      </c>
      <c r="AEC88" s="38"/>
      <c r="AED88" s="38">
        <v>1438573.35</v>
      </c>
      <c r="AEE88" s="38">
        <v>33.000660000000003</v>
      </c>
      <c r="AEF88" s="38"/>
      <c r="AEG88" s="38"/>
      <c r="AEH88" s="88">
        <v>2920653.15</v>
      </c>
      <c r="AEI88" s="30"/>
      <c r="AEJ88" s="39">
        <v>4454450</v>
      </c>
      <c r="AEK88" s="88">
        <v>4454450</v>
      </c>
      <c r="AEL88" s="38"/>
      <c r="AEM88" s="38"/>
      <c r="AEN88" s="38"/>
      <c r="AEO88" s="38"/>
      <c r="AEP88" s="38"/>
      <c r="AEQ88" s="38"/>
      <c r="AER88" s="39"/>
      <c r="AES88" s="38"/>
      <c r="AET88" s="38"/>
      <c r="AEU88" s="38"/>
      <c r="AEV88" s="38"/>
      <c r="AEW88" s="38"/>
      <c r="AEX88" s="38"/>
      <c r="AEY88" s="38"/>
      <c r="AEZ88" s="88"/>
      <c r="AFA88" s="30"/>
      <c r="AFB88" s="39"/>
      <c r="AFC88" s="88"/>
      <c r="AFD88" s="38"/>
      <c r="AFE88" s="38">
        <v>22028600</v>
      </c>
      <c r="AFF88" s="38">
        <v>15420000</v>
      </c>
      <c r="AFG88" s="38">
        <v>6608600</v>
      </c>
      <c r="AFH88" s="38">
        <v>14527153.4</v>
      </c>
      <c r="AFI88" s="38"/>
      <c r="AFJ88" s="39"/>
      <c r="AFK88" s="38">
        <v>20753104.800000001</v>
      </c>
      <c r="AFL88" s="38">
        <v>14527153.4</v>
      </c>
      <c r="AFM88" s="38"/>
      <c r="AFN88" s="38">
        <v>6225951.4000000004</v>
      </c>
      <c r="AFO88" s="38">
        <v>30.0001</v>
      </c>
      <c r="AFP88" s="38"/>
      <c r="AFQ88" s="38"/>
      <c r="AFR88" s="88">
        <v>14527153.4</v>
      </c>
      <c r="AFS88" s="30"/>
      <c r="AFT88" s="39">
        <v>15420000</v>
      </c>
      <c r="AFU88" s="88">
        <v>15420000</v>
      </c>
      <c r="AFV88" s="38"/>
      <c r="AFW88" s="38"/>
      <c r="AFX88" s="38"/>
      <c r="AFY88" s="38"/>
      <c r="AFZ88" s="38"/>
      <c r="AGA88" s="38"/>
      <c r="AGB88" s="39"/>
      <c r="AGC88" s="38"/>
      <c r="AGD88" s="38"/>
      <c r="AGE88" s="38"/>
      <c r="AGF88" s="38"/>
      <c r="AGG88" s="38"/>
      <c r="AGH88" s="38"/>
      <c r="AGI88" s="38"/>
      <c r="AGJ88" s="88"/>
      <c r="AGK88" s="30"/>
      <c r="AGL88" s="39"/>
      <c r="AGM88" s="88"/>
      <c r="AGN88" s="38"/>
      <c r="AGO88" s="38">
        <v>40982900</v>
      </c>
      <c r="AGP88" s="38">
        <v>28688000</v>
      </c>
      <c r="AGQ88" s="38">
        <v>12294900</v>
      </c>
      <c r="AGR88" s="38">
        <v>28688000</v>
      </c>
      <c r="AGS88" s="38"/>
      <c r="AGT88" s="39"/>
      <c r="AGU88" s="38">
        <v>40982900</v>
      </c>
      <c r="AGV88" s="38">
        <v>28688000</v>
      </c>
      <c r="AGW88" s="38"/>
      <c r="AGX88" s="38">
        <v>12294900</v>
      </c>
      <c r="AGY88" s="38">
        <v>30.000070000000001</v>
      </c>
      <c r="AGZ88" s="38"/>
      <c r="AHA88" s="38"/>
      <c r="AHB88" s="88">
        <v>28688000</v>
      </c>
      <c r="AHC88" s="30"/>
      <c r="AHD88" s="39">
        <v>28688000</v>
      </c>
      <c r="AHE88" s="88">
        <v>28688000</v>
      </c>
      <c r="AHF88" s="38"/>
      <c r="AHG88" s="38"/>
      <c r="AHH88" s="38"/>
      <c r="AHI88" s="38"/>
      <c r="AHJ88" s="38"/>
      <c r="AHK88" s="38"/>
      <c r="AHL88" s="39"/>
      <c r="AHM88" s="38"/>
      <c r="AHN88" s="38"/>
      <c r="AHO88" s="38"/>
      <c r="AHP88" s="38"/>
      <c r="AHQ88" s="38"/>
      <c r="AHR88" s="38"/>
      <c r="AHS88" s="38"/>
      <c r="AHT88" s="88"/>
      <c r="AHU88" s="30"/>
      <c r="AHV88" s="39"/>
      <c r="AHW88" s="88"/>
      <c r="AHX88" s="38"/>
      <c r="AHY88" s="38">
        <v>3335700</v>
      </c>
      <c r="AHZ88" s="38">
        <v>2335000</v>
      </c>
      <c r="AIA88" s="38">
        <v>1000700</v>
      </c>
      <c r="AIB88" s="38">
        <v>2335000</v>
      </c>
      <c r="AIC88" s="38"/>
      <c r="AID88" s="39"/>
      <c r="AIE88" s="38">
        <v>3335700</v>
      </c>
      <c r="AIF88" s="38">
        <v>2335000</v>
      </c>
      <c r="AIG88" s="38"/>
      <c r="AIH88" s="38">
        <v>1000700</v>
      </c>
      <c r="AII88" s="38">
        <v>29.999700000000001</v>
      </c>
      <c r="AIJ88" s="38"/>
      <c r="AIK88" s="38"/>
      <c r="AIL88" s="88">
        <v>2335000</v>
      </c>
      <c r="AIM88" s="30"/>
      <c r="AIN88" s="39">
        <v>2335000</v>
      </c>
      <c r="AIO88" s="88">
        <v>2335000</v>
      </c>
      <c r="AIP88" s="38"/>
      <c r="AIQ88" s="38"/>
      <c r="AIR88" s="38"/>
      <c r="AIS88" s="38"/>
      <c r="AIT88" s="38"/>
      <c r="AIU88" s="38"/>
      <c r="AIV88" s="39"/>
      <c r="AIW88" s="38"/>
      <c r="AIX88" s="38"/>
      <c r="AIY88" s="38"/>
      <c r="AIZ88" s="38"/>
      <c r="AJA88" s="38"/>
      <c r="AJB88" s="38"/>
      <c r="AJC88" s="38"/>
      <c r="AJD88" s="88"/>
      <c r="AJE88" s="30"/>
      <c r="AJF88" s="39"/>
      <c r="AJG88" s="88"/>
      <c r="AJH88" s="38"/>
      <c r="AJI88" s="38">
        <v>89197000</v>
      </c>
      <c r="AJJ88" s="38">
        <v>75197000</v>
      </c>
      <c r="AJK88" s="38">
        <v>14000000</v>
      </c>
      <c r="AJL88" s="38">
        <v>75197000</v>
      </c>
      <c r="AJM88" s="38"/>
      <c r="AJN88" s="39"/>
      <c r="AJO88" s="38">
        <v>89197000</v>
      </c>
      <c r="AJP88" s="38">
        <v>75197000</v>
      </c>
      <c r="AJQ88" s="38"/>
      <c r="AJR88" s="38">
        <v>14000000</v>
      </c>
      <c r="AJS88" s="38">
        <v>15.695600000000001</v>
      </c>
      <c r="AJT88" s="38"/>
      <c r="AJU88" s="38"/>
      <c r="AJV88" s="88">
        <v>75197000</v>
      </c>
      <c r="AJW88" s="30"/>
      <c r="AJX88" s="39">
        <v>75197000</v>
      </c>
      <c r="AJY88" s="88">
        <v>75197000</v>
      </c>
      <c r="AJZ88" s="38"/>
      <c r="AKA88" s="38">
        <v>60368000</v>
      </c>
      <c r="AKB88" s="38">
        <v>43368000</v>
      </c>
      <c r="AKC88" s="38">
        <v>17000000</v>
      </c>
      <c r="AKD88" s="38">
        <v>43368000</v>
      </c>
      <c r="AKE88" s="38"/>
      <c r="AKF88" s="39"/>
      <c r="AKG88" s="38">
        <v>60368000</v>
      </c>
      <c r="AKH88" s="38">
        <v>43368000</v>
      </c>
      <c r="AKI88" s="38"/>
      <c r="AKJ88" s="38">
        <v>17000000</v>
      </c>
      <c r="AKK88" s="38">
        <v>28.160609999999998</v>
      </c>
      <c r="AKL88" s="38"/>
      <c r="AKM88" s="38"/>
      <c r="AKN88" s="88">
        <v>43368000</v>
      </c>
      <c r="AKO88" s="30"/>
      <c r="AKP88" s="39">
        <v>43368000</v>
      </c>
      <c r="AKQ88" s="88">
        <v>43368000</v>
      </c>
      <c r="AKR88" s="38"/>
      <c r="AKS88" s="38">
        <v>20880000</v>
      </c>
      <c r="AKT88" s="38">
        <v>15880000</v>
      </c>
      <c r="AKU88" s="38">
        <v>5000000</v>
      </c>
      <c r="AKV88" s="38">
        <v>15880000</v>
      </c>
      <c r="AKW88" s="38"/>
      <c r="AKX88" s="39"/>
      <c r="AKY88" s="38">
        <v>20880000</v>
      </c>
      <c r="AKZ88" s="38">
        <v>15880000</v>
      </c>
      <c r="ALA88" s="38"/>
      <c r="ALB88" s="38">
        <v>5000000</v>
      </c>
      <c r="ALC88" s="38">
        <v>23.946359999999999</v>
      </c>
      <c r="ALD88" s="38"/>
      <c r="ALE88" s="38"/>
      <c r="ALF88" s="88">
        <v>15880000</v>
      </c>
      <c r="ALG88" s="30"/>
      <c r="ALH88" s="39">
        <v>15880000</v>
      </c>
      <c r="ALI88" s="88">
        <v>15880000</v>
      </c>
      <c r="ALJ88" s="38"/>
      <c r="ALK88" s="38"/>
      <c r="ALL88" s="38"/>
      <c r="ALM88" s="38"/>
      <c r="ALN88" s="38"/>
      <c r="ALO88" s="38"/>
      <c r="ALP88" s="39"/>
      <c r="ALQ88" s="38"/>
      <c r="ALR88" s="38"/>
      <c r="ALS88" s="38"/>
      <c r="ALT88" s="38"/>
      <c r="ALU88" s="38"/>
      <c r="ALV88" s="38"/>
      <c r="ALW88" s="38"/>
      <c r="ALX88" s="88"/>
      <c r="ALY88" s="30"/>
      <c r="ALZ88" s="39"/>
      <c r="AMA88" s="88"/>
      <c r="AMB88" s="38"/>
      <c r="AMC88" s="38"/>
      <c r="AMD88" s="38"/>
      <c r="AME88" s="38"/>
      <c r="AMF88" s="38"/>
      <c r="AMG88" s="38"/>
      <c r="AMH88" s="39"/>
      <c r="AMI88" s="38"/>
      <c r="AMJ88" s="38"/>
      <c r="AMK88" s="38"/>
      <c r="AML88" s="38"/>
      <c r="AMM88" s="38"/>
      <c r="AMN88" s="38"/>
      <c r="AMO88" s="38"/>
      <c r="AMP88" s="88"/>
      <c r="AMQ88" s="30"/>
      <c r="AMR88" s="39">
        <v>0</v>
      </c>
      <c r="AMS88" s="88"/>
      <c r="AMT88" s="38"/>
      <c r="AMU88" s="38"/>
      <c r="AMV88" s="38"/>
      <c r="AMW88" s="38"/>
      <c r="AMX88" s="38"/>
      <c r="AMY88" s="38"/>
      <c r="AMZ88" s="39"/>
      <c r="ANA88" s="38"/>
      <c r="ANB88" s="38"/>
      <c r="ANC88" s="38"/>
      <c r="AND88" s="38"/>
      <c r="ANE88" s="38"/>
      <c r="ANF88" s="38"/>
      <c r="ANG88" s="38"/>
      <c r="ANH88" s="88"/>
      <c r="ANI88" s="30"/>
      <c r="ANJ88" s="39"/>
      <c r="ANK88" s="88"/>
    </row>
    <row r="89" spans="1:1051" x14ac:dyDescent="0.25">
      <c r="A89" s="8" t="s">
        <v>199</v>
      </c>
      <c r="B89" s="9">
        <v>75</v>
      </c>
      <c r="C89" s="13" t="s">
        <v>201</v>
      </c>
      <c r="F89" s="39"/>
      <c r="G89" s="88"/>
      <c r="H89" s="38"/>
      <c r="I89" s="38">
        <v>1745053</v>
      </c>
      <c r="J89" s="38">
        <v>1657800</v>
      </c>
      <c r="K89" s="38">
        <v>87253</v>
      </c>
      <c r="L89" s="38">
        <v>49293.599999999999</v>
      </c>
      <c r="M89" s="38"/>
      <c r="N89" s="39"/>
      <c r="O89" s="38">
        <v>58408.98</v>
      </c>
      <c r="P89" s="38">
        <v>49293.599999999999</v>
      </c>
      <c r="Q89" s="38"/>
      <c r="R89" s="38">
        <v>9115.3799999999992</v>
      </c>
      <c r="S89" s="38">
        <v>15.60613</v>
      </c>
      <c r="T89" s="38"/>
      <c r="U89" s="38"/>
      <c r="V89" s="88">
        <v>49293.599999999999</v>
      </c>
      <c r="W89" s="30"/>
      <c r="X89" s="39">
        <v>1657800</v>
      </c>
      <c r="Y89" s="88">
        <v>1657800</v>
      </c>
      <c r="Z89" s="38"/>
      <c r="AA89" s="38">
        <v>1203158</v>
      </c>
      <c r="AB89" s="38">
        <v>1143000</v>
      </c>
      <c r="AC89" s="38">
        <v>60158</v>
      </c>
      <c r="AD89" s="38">
        <v>129056.45</v>
      </c>
      <c r="AE89" s="38"/>
      <c r="AF89" s="39"/>
      <c r="AG89" s="38">
        <v>129056.45</v>
      </c>
      <c r="AH89" s="38">
        <v>129056.45</v>
      </c>
      <c r="AI89" s="38"/>
      <c r="AJ89" s="38"/>
      <c r="AK89" s="38"/>
      <c r="AL89" s="38"/>
      <c r="AM89" s="38"/>
      <c r="AN89" s="88">
        <v>129056.45</v>
      </c>
      <c r="AO89" s="30"/>
      <c r="AP89" s="39">
        <v>1143000</v>
      </c>
      <c r="AQ89" s="88">
        <v>1143000</v>
      </c>
      <c r="AR89" s="38"/>
      <c r="AS89" s="38">
        <v>652250</v>
      </c>
      <c r="AT89" s="38">
        <v>461800</v>
      </c>
      <c r="AU89" s="38">
        <v>190450</v>
      </c>
      <c r="AV89" s="38">
        <v>168530.49</v>
      </c>
      <c r="AW89" s="38"/>
      <c r="AX89" s="39"/>
      <c r="AY89" s="38">
        <v>193989.28</v>
      </c>
      <c r="AZ89" s="38">
        <v>168530.49</v>
      </c>
      <c r="BA89" s="38"/>
      <c r="BB89" s="38">
        <v>25458.79</v>
      </c>
      <c r="BC89" s="38">
        <v>13.123810000000001</v>
      </c>
      <c r="BD89" s="38"/>
      <c r="BE89" s="38"/>
      <c r="BF89" s="88">
        <v>168530.49</v>
      </c>
      <c r="BG89" s="30"/>
      <c r="BH89" s="39">
        <v>461800</v>
      </c>
      <c r="BI89" s="88">
        <v>461800</v>
      </c>
      <c r="BJ89" s="38"/>
      <c r="BK89" s="38">
        <v>1490375</v>
      </c>
      <c r="BL89" s="38">
        <v>1205400</v>
      </c>
      <c r="BM89" s="38">
        <v>284975</v>
      </c>
      <c r="BN89" s="38">
        <v>1205400</v>
      </c>
      <c r="BO89" s="38"/>
      <c r="BP89" s="39"/>
      <c r="BQ89" s="38">
        <v>1490375</v>
      </c>
      <c r="BR89" s="38">
        <v>1205400</v>
      </c>
      <c r="BS89" s="38"/>
      <c r="BT89" s="38">
        <v>284975</v>
      </c>
      <c r="BU89" s="38">
        <v>19.121030000000001</v>
      </c>
      <c r="BV89" s="38"/>
      <c r="BW89" s="38"/>
      <c r="BX89" s="88">
        <v>1205400</v>
      </c>
      <c r="BY89" s="30"/>
      <c r="BZ89" s="39">
        <v>1205400</v>
      </c>
      <c r="CA89" s="88">
        <v>1205400</v>
      </c>
      <c r="CB89" s="38"/>
      <c r="CC89" s="38"/>
      <c r="CD89" s="38"/>
      <c r="CE89" s="38"/>
      <c r="CF89" s="38"/>
      <c r="CG89" s="38"/>
      <c r="CH89" s="39"/>
      <c r="CI89" s="38"/>
      <c r="CJ89" s="38"/>
      <c r="CK89" s="38"/>
      <c r="CL89" s="38"/>
      <c r="CM89" s="38"/>
      <c r="CN89" s="38"/>
      <c r="CO89" s="38"/>
      <c r="CP89" s="88"/>
      <c r="CQ89" s="30"/>
      <c r="CR89" s="39"/>
      <c r="CS89" s="88"/>
      <c r="CT89" s="38"/>
      <c r="CU89" s="38">
        <v>4009800</v>
      </c>
      <c r="CV89" s="38">
        <v>3809300</v>
      </c>
      <c r="CW89" s="38">
        <v>200500</v>
      </c>
      <c r="CX89" s="38">
        <v>3809300</v>
      </c>
      <c r="CY89" s="38"/>
      <c r="CZ89" s="39"/>
      <c r="DA89" s="38">
        <v>4009800</v>
      </c>
      <c r="DB89" s="38">
        <v>3809300</v>
      </c>
      <c r="DC89" s="38"/>
      <c r="DD89" s="38">
        <v>200500</v>
      </c>
      <c r="DE89" s="38">
        <v>5.0002500000000003</v>
      </c>
      <c r="DF89" s="38"/>
      <c r="DG89" s="38"/>
      <c r="DH89" s="88">
        <v>3809300</v>
      </c>
      <c r="DI89" s="30"/>
      <c r="DJ89" s="39">
        <v>3809300</v>
      </c>
      <c r="DK89" s="88">
        <v>3809300</v>
      </c>
      <c r="DL89" s="38"/>
      <c r="DM89" s="38"/>
      <c r="DN89" s="38"/>
      <c r="DO89" s="38"/>
      <c r="DP89" s="38"/>
      <c r="DQ89" s="38"/>
      <c r="DR89" s="39"/>
      <c r="DS89" s="38"/>
      <c r="DT89" s="38"/>
      <c r="DU89" s="38"/>
      <c r="DV89" s="38"/>
      <c r="DW89" s="38"/>
      <c r="DX89" s="38"/>
      <c r="DY89" s="38"/>
      <c r="DZ89" s="88"/>
      <c r="EA89" s="30"/>
      <c r="EB89" s="39"/>
      <c r="EC89" s="88"/>
      <c r="ED89" s="38"/>
      <c r="EE89" s="38">
        <v>554632</v>
      </c>
      <c r="EF89" s="38">
        <v>526900</v>
      </c>
      <c r="EG89" s="38">
        <v>27732</v>
      </c>
      <c r="EH89" s="38"/>
      <c r="EI89" s="38"/>
      <c r="EJ89" s="39"/>
      <c r="EK89" s="38"/>
      <c r="EL89" s="38"/>
      <c r="EM89" s="38"/>
      <c r="EN89" s="38"/>
      <c r="EO89" s="38"/>
      <c r="EP89" s="38"/>
      <c r="EQ89" s="38"/>
      <c r="ER89" s="88"/>
      <c r="ES89" s="30"/>
      <c r="ET89" s="39">
        <v>526900</v>
      </c>
      <c r="EU89" s="88">
        <v>526900</v>
      </c>
      <c r="EV89" s="38"/>
      <c r="EW89" s="38">
        <v>107579</v>
      </c>
      <c r="EX89" s="38">
        <v>102200</v>
      </c>
      <c r="EY89" s="38">
        <v>5379</v>
      </c>
      <c r="EZ89" s="38"/>
      <c r="FA89" s="38"/>
      <c r="FB89" s="39"/>
      <c r="FC89" s="38"/>
      <c r="FD89" s="38"/>
      <c r="FE89" s="38"/>
      <c r="FF89" s="38"/>
      <c r="FG89" s="38"/>
      <c r="FH89" s="38"/>
      <c r="FI89" s="38"/>
      <c r="FJ89" s="88"/>
      <c r="FK89" s="30"/>
      <c r="FL89" s="39">
        <v>102200</v>
      </c>
      <c r="FM89" s="88">
        <v>102200</v>
      </c>
      <c r="FN89" s="38"/>
      <c r="FO89" s="38"/>
      <c r="FP89" s="38"/>
      <c r="FQ89" s="38"/>
      <c r="FR89" s="38"/>
      <c r="FS89" s="38"/>
      <c r="FT89" s="39"/>
      <c r="FU89" s="38"/>
      <c r="FV89" s="38"/>
      <c r="FW89" s="38"/>
      <c r="FX89" s="38"/>
      <c r="FY89" s="38"/>
      <c r="FZ89" s="38"/>
      <c r="GA89" s="38"/>
      <c r="GB89" s="88"/>
      <c r="GC89" s="30"/>
      <c r="GD89" s="39"/>
      <c r="GE89" s="88"/>
      <c r="GF89" s="38"/>
      <c r="GG89" s="38"/>
      <c r="GH89" s="38"/>
      <c r="GI89" s="38"/>
      <c r="GJ89" s="38"/>
      <c r="GK89" s="38"/>
      <c r="GL89" s="39"/>
      <c r="GM89" s="38"/>
      <c r="GN89" s="38"/>
      <c r="GO89" s="38"/>
      <c r="GP89" s="38"/>
      <c r="GQ89" s="38"/>
      <c r="GR89" s="38"/>
      <c r="GS89" s="38"/>
      <c r="GT89" s="88"/>
      <c r="GU89" s="30"/>
      <c r="GV89" s="39"/>
      <c r="GW89" s="88"/>
      <c r="GX89" s="38"/>
      <c r="GY89" s="38">
        <v>41454400</v>
      </c>
      <c r="GZ89" s="38">
        <v>33136000</v>
      </c>
      <c r="HA89" s="38">
        <v>8318400</v>
      </c>
      <c r="HB89" s="38">
        <v>33136000</v>
      </c>
      <c r="HC89" s="38"/>
      <c r="HD89" s="39"/>
      <c r="HE89" s="38">
        <v>41454400</v>
      </c>
      <c r="HF89" s="38">
        <v>33136000</v>
      </c>
      <c r="HG89" s="38"/>
      <c r="HH89" s="38">
        <v>8318400</v>
      </c>
      <c r="HI89" s="38">
        <v>20.066389999999998</v>
      </c>
      <c r="HJ89" s="38"/>
      <c r="HK89" s="38"/>
      <c r="HL89" s="88">
        <v>33136000</v>
      </c>
      <c r="HM89" s="30"/>
      <c r="HN89" s="39">
        <v>33136000</v>
      </c>
      <c r="HO89" s="88">
        <v>33136000</v>
      </c>
      <c r="HP89" s="38"/>
      <c r="HQ89" s="38"/>
      <c r="HR89" s="38"/>
      <c r="HS89" s="38"/>
      <c r="HT89" s="38"/>
      <c r="HU89" s="38"/>
      <c r="HV89" s="39"/>
      <c r="HW89" s="38"/>
      <c r="HX89" s="38"/>
      <c r="HY89" s="38"/>
      <c r="HZ89" s="38"/>
      <c r="IA89" s="38"/>
      <c r="IB89" s="38"/>
      <c r="IC89" s="38"/>
      <c r="ID89" s="88"/>
      <c r="IE89" s="30"/>
      <c r="IF89" s="39"/>
      <c r="IG89" s="88"/>
      <c r="IH89" s="38"/>
      <c r="II89" s="38">
        <v>5271300</v>
      </c>
      <c r="IJ89" s="38">
        <v>5007700</v>
      </c>
      <c r="IK89" s="38">
        <v>263600</v>
      </c>
      <c r="IL89" s="38">
        <v>5007700</v>
      </c>
      <c r="IM89" s="38"/>
      <c r="IN89" s="39"/>
      <c r="IO89" s="38">
        <v>5271300</v>
      </c>
      <c r="IP89" s="38">
        <v>5007700</v>
      </c>
      <c r="IQ89" s="38"/>
      <c r="IR89" s="38">
        <v>263600</v>
      </c>
      <c r="IS89" s="38">
        <v>5.0006599999999999</v>
      </c>
      <c r="IT89" s="38"/>
      <c r="IU89" s="38"/>
      <c r="IV89" s="88">
        <v>5007700</v>
      </c>
      <c r="IW89" s="30"/>
      <c r="IX89" s="39">
        <v>5007700</v>
      </c>
      <c r="IY89" s="88">
        <v>5007700</v>
      </c>
      <c r="IZ89" s="38"/>
      <c r="JA89" s="38"/>
      <c r="JB89" s="38"/>
      <c r="JC89" s="38"/>
      <c r="JD89" s="38"/>
      <c r="JE89" s="38"/>
      <c r="JF89" s="39"/>
      <c r="JG89" s="38"/>
      <c r="JH89" s="38"/>
      <c r="JI89" s="38"/>
      <c r="JJ89" s="38"/>
      <c r="JK89" s="38"/>
      <c r="JL89" s="38"/>
      <c r="JM89" s="38"/>
      <c r="JN89" s="88"/>
      <c r="JO89" s="30"/>
      <c r="JP89" s="39"/>
      <c r="JQ89" s="88"/>
      <c r="JR89" s="38"/>
      <c r="JS89" s="38">
        <v>5469500</v>
      </c>
      <c r="JT89" s="38">
        <v>4469500</v>
      </c>
      <c r="JU89" s="38">
        <v>1000000</v>
      </c>
      <c r="JV89" s="38">
        <v>4469455</v>
      </c>
      <c r="JW89" s="38"/>
      <c r="JX89" s="39"/>
      <c r="JY89" s="38">
        <v>5469455</v>
      </c>
      <c r="JZ89" s="38">
        <v>4469455</v>
      </c>
      <c r="KA89" s="38"/>
      <c r="KB89" s="38">
        <v>1000000</v>
      </c>
      <c r="KC89" s="38">
        <v>18.283359999999998</v>
      </c>
      <c r="KD89" s="38"/>
      <c r="KE89" s="38"/>
      <c r="KF89" s="88">
        <v>4469455</v>
      </c>
      <c r="KG89" s="30"/>
      <c r="KH89" s="39">
        <v>4469500</v>
      </c>
      <c r="KI89" s="88">
        <v>4469500</v>
      </c>
      <c r="KJ89" s="38"/>
      <c r="KK89" s="38">
        <v>14284800</v>
      </c>
      <c r="KL89" s="38">
        <v>8850000</v>
      </c>
      <c r="KM89" s="38">
        <v>5434800</v>
      </c>
      <c r="KN89" s="38">
        <v>8850000</v>
      </c>
      <c r="KO89" s="38"/>
      <c r="KP89" s="39"/>
      <c r="KQ89" s="38">
        <v>14264800</v>
      </c>
      <c r="KR89" s="38">
        <v>8850000</v>
      </c>
      <c r="KS89" s="38"/>
      <c r="KT89" s="38">
        <v>5414800</v>
      </c>
      <c r="KU89" s="38">
        <v>37.95917</v>
      </c>
      <c r="KV89" s="38"/>
      <c r="KW89" s="38"/>
      <c r="KX89" s="88">
        <v>8850000</v>
      </c>
      <c r="KY89" s="30"/>
      <c r="KZ89" s="39">
        <v>8850000</v>
      </c>
      <c r="LA89" s="88">
        <v>8850000</v>
      </c>
      <c r="LB89" s="38"/>
      <c r="LC89" s="38">
        <v>36503500</v>
      </c>
      <c r="LD89" s="38">
        <v>26503500</v>
      </c>
      <c r="LE89" s="38">
        <v>10000000</v>
      </c>
      <c r="LF89" s="38">
        <v>26503500</v>
      </c>
      <c r="LG89" s="38"/>
      <c r="LH89" s="39"/>
      <c r="LI89" s="38">
        <v>36503500</v>
      </c>
      <c r="LJ89" s="38">
        <v>26503500</v>
      </c>
      <c r="LK89" s="38"/>
      <c r="LL89" s="38">
        <v>10000000</v>
      </c>
      <c r="LM89" s="38">
        <v>27.394629999999999</v>
      </c>
      <c r="LN89" s="38"/>
      <c r="LO89" s="38"/>
      <c r="LP89" s="88">
        <v>26503500</v>
      </c>
      <c r="LQ89" s="30"/>
      <c r="LR89" s="39">
        <v>26503500</v>
      </c>
      <c r="LS89" s="88">
        <v>26503500</v>
      </c>
      <c r="LT89" s="38"/>
      <c r="LU89" s="38"/>
      <c r="LV89" s="38"/>
      <c r="LW89" s="38"/>
      <c r="LX89" s="38"/>
      <c r="LY89" s="38"/>
      <c r="LZ89" s="39"/>
      <c r="MA89" s="38"/>
      <c r="MB89" s="38"/>
      <c r="MC89" s="38"/>
      <c r="MD89" s="38"/>
      <c r="ME89" s="38"/>
      <c r="MF89" s="38"/>
      <c r="MG89" s="38"/>
      <c r="MH89" s="88"/>
      <c r="MI89" s="30"/>
      <c r="MJ89" s="39"/>
      <c r="MK89" s="88"/>
      <c r="ML89" s="38"/>
      <c r="MM89" s="38">
        <v>2778300</v>
      </c>
      <c r="MN89" s="38">
        <v>284600</v>
      </c>
      <c r="MO89" s="38">
        <v>2493700</v>
      </c>
      <c r="MP89" s="38">
        <v>284600</v>
      </c>
      <c r="MQ89" s="38"/>
      <c r="MR89" s="39"/>
      <c r="MS89" s="38">
        <v>1937972.45</v>
      </c>
      <c r="MT89" s="38">
        <v>284600</v>
      </c>
      <c r="MU89" s="38"/>
      <c r="MV89" s="38">
        <v>1653372.45</v>
      </c>
      <c r="MW89" s="38">
        <v>85.314549999999997</v>
      </c>
      <c r="MX89" s="38"/>
      <c r="MY89" s="38"/>
      <c r="MZ89" s="88">
        <v>284600</v>
      </c>
      <c r="NA89" s="30"/>
      <c r="NB89" s="39">
        <v>284600</v>
      </c>
      <c r="NC89" s="88">
        <v>284600</v>
      </c>
      <c r="ND89" s="38"/>
      <c r="NE89" s="38"/>
      <c r="NF89" s="38"/>
      <c r="NG89" s="38"/>
      <c r="NH89" s="38"/>
      <c r="NI89" s="38"/>
      <c r="NJ89" s="39"/>
      <c r="NK89" s="38"/>
      <c r="NL89" s="38"/>
      <c r="NM89" s="38"/>
      <c r="NN89" s="38"/>
      <c r="NO89" s="38"/>
      <c r="NP89" s="38"/>
      <c r="NQ89" s="38"/>
      <c r="NR89" s="88"/>
      <c r="NS89" s="30"/>
      <c r="NT89" s="39"/>
      <c r="NU89" s="88"/>
      <c r="NV89" s="38"/>
      <c r="NW89" s="38"/>
      <c r="NX89" s="38"/>
      <c r="NY89" s="38"/>
      <c r="NZ89" s="38"/>
      <c r="OA89" s="38"/>
      <c r="OB89" s="39"/>
      <c r="OC89" s="38"/>
      <c r="OD89" s="38"/>
      <c r="OE89" s="38"/>
      <c r="OF89" s="38"/>
      <c r="OG89" s="38"/>
      <c r="OH89" s="38"/>
      <c r="OI89" s="38"/>
      <c r="OJ89" s="88"/>
      <c r="OK89" s="30"/>
      <c r="OL89" s="39"/>
      <c r="OM89" s="88"/>
      <c r="ON89" s="38"/>
      <c r="OO89" s="38">
        <v>1636300</v>
      </c>
      <c r="OP89" s="38">
        <v>1554400</v>
      </c>
      <c r="OQ89" s="38">
        <v>81900</v>
      </c>
      <c r="OR89" s="38">
        <v>1554400</v>
      </c>
      <c r="OS89" s="38"/>
      <c r="OT89" s="39"/>
      <c r="OU89" s="38">
        <v>1636300</v>
      </c>
      <c r="OV89" s="38">
        <v>1554400</v>
      </c>
      <c r="OW89" s="38"/>
      <c r="OX89" s="38">
        <v>81900</v>
      </c>
      <c r="OY89" s="38">
        <v>5.0051899999999998</v>
      </c>
      <c r="OZ89" s="38"/>
      <c r="PA89" s="38"/>
      <c r="PB89" s="88">
        <v>1554400</v>
      </c>
      <c r="PC89" s="30"/>
      <c r="PD89" s="39">
        <v>1554400</v>
      </c>
      <c r="PE89" s="88">
        <v>1554400</v>
      </c>
      <c r="PF89" s="38"/>
      <c r="PG89" s="38">
        <v>56654800</v>
      </c>
      <c r="PH89" s="38">
        <v>53819800</v>
      </c>
      <c r="PI89" s="38">
        <v>2835000</v>
      </c>
      <c r="PJ89" s="38">
        <v>53819800</v>
      </c>
      <c r="PK89" s="38"/>
      <c r="PL89" s="39"/>
      <c r="PM89" s="38">
        <v>56654800</v>
      </c>
      <c r="PN89" s="38">
        <v>53819800</v>
      </c>
      <c r="PO89" s="38"/>
      <c r="PP89" s="38">
        <v>2835000</v>
      </c>
      <c r="PQ89" s="38">
        <v>5.0039899999999999</v>
      </c>
      <c r="PR89" s="38"/>
      <c r="PS89" s="38"/>
      <c r="PT89" s="88">
        <v>53819800</v>
      </c>
      <c r="PU89" s="30"/>
      <c r="PV89" s="39">
        <v>53819800</v>
      </c>
      <c r="PW89" s="88">
        <v>53819800</v>
      </c>
      <c r="PX89" s="38"/>
      <c r="PY89" s="38"/>
      <c r="PZ89" s="38"/>
      <c r="QA89" s="38"/>
      <c r="QB89" s="38"/>
      <c r="QC89" s="38"/>
      <c r="QD89" s="39"/>
      <c r="QE89" s="38"/>
      <c r="QF89" s="38"/>
      <c r="QG89" s="38"/>
      <c r="QH89" s="38"/>
      <c r="QI89" s="38"/>
      <c r="QJ89" s="38"/>
      <c r="QK89" s="38"/>
      <c r="QL89" s="88"/>
      <c r="QM89" s="30"/>
      <c r="QN89" s="39"/>
      <c r="QO89" s="88"/>
      <c r="QP89" s="38"/>
      <c r="QQ89" s="38">
        <v>13943400</v>
      </c>
      <c r="QR89" s="38">
        <v>6635300</v>
      </c>
      <c r="QS89" s="38">
        <v>7308100</v>
      </c>
      <c r="QT89" s="38">
        <v>6635300</v>
      </c>
      <c r="QU89" s="38">
        <v>14950</v>
      </c>
      <c r="QV89" s="39"/>
      <c r="QW89" s="38">
        <v>13943400</v>
      </c>
      <c r="QX89" s="38">
        <v>6635300</v>
      </c>
      <c r="QY89" s="38"/>
      <c r="QZ89" s="38">
        <v>7308100</v>
      </c>
      <c r="RA89" s="38">
        <v>52.412610000000001</v>
      </c>
      <c r="RB89" s="38">
        <v>14950</v>
      </c>
      <c r="RC89" s="38"/>
      <c r="RD89" s="88">
        <v>6635300</v>
      </c>
      <c r="RE89" s="30"/>
      <c r="RF89" s="39">
        <v>6635300</v>
      </c>
      <c r="RG89" s="88">
        <v>6635300</v>
      </c>
      <c r="RH89" s="38"/>
      <c r="RI89" s="38">
        <v>1200000</v>
      </c>
      <c r="RJ89" s="38">
        <v>1140000</v>
      </c>
      <c r="RK89" s="38">
        <v>60000</v>
      </c>
      <c r="RL89" s="38"/>
      <c r="RM89" s="38"/>
      <c r="RN89" s="39"/>
      <c r="RO89" s="38"/>
      <c r="RP89" s="38"/>
      <c r="RQ89" s="38"/>
      <c r="RR89" s="38"/>
      <c r="RS89" s="38"/>
      <c r="RT89" s="38"/>
      <c r="RU89" s="38"/>
      <c r="RV89" s="88"/>
      <c r="RW89" s="30"/>
      <c r="RX89" s="39">
        <v>1140000</v>
      </c>
      <c r="RY89" s="88">
        <v>1140000</v>
      </c>
      <c r="RZ89" s="38"/>
      <c r="SA89" s="38">
        <v>1693500</v>
      </c>
      <c r="SB89" s="38">
        <v>1533800</v>
      </c>
      <c r="SC89" s="38">
        <v>159700</v>
      </c>
      <c r="SD89" s="38">
        <v>1533800</v>
      </c>
      <c r="SE89" s="38"/>
      <c r="SF89" s="39"/>
      <c r="SG89" s="38">
        <v>1693500</v>
      </c>
      <c r="SH89" s="38">
        <v>1533800</v>
      </c>
      <c r="SI89" s="38"/>
      <c r="SJ89" s="38">
        <v>159700</v>
      </c>
      <c r="SK89" s="38">
        <v>9.4301700000000004</v>
      </c>
      <c r="SL89" s="38"/>
      <c r="SM89" s="38"/>
      <c r="SN89" s="88">
        <v>1533800</v>
      </c>
      <c r="SO89" s="30"/>
      <c r="SP89" s="39">
        <v>1533800</v>
      </c>
      <c r="SQ89" s="88">
        <v>1533800</v>
      </c>
      <c r="SR89" s="38"/>
      <c r="SS89" s="38"/>
      <c r="ST89" s="38"/>
      <c r="SU89" s="38"/>
      <c r="SV89" s="38"/>
      <c r="SW89" s="38"/>
      <c r="SX89" s="39"/>
      <c r="SY89" s="38"/>
      <c r="SZ89" s="38"/>
      <c r="TA89" s="38"/>
      <c r="TB89" s="38"/>
      <c r="TC89" s="38"/>
      <c r="TD89" s="38"/>
      <c r="TE89" s="38"/>
      <c r="TF89" s="88"/>
      <c r="TG89" s="30"/>
      <c r="TH89" s="39"/>
      <c r="TI89" s="88"/>
      <c r="TJ89" s="38"/>
      <c r="TK89" s="38"/>
      <c r="TL89" s="38"/>
      <c r="TM89" s="38"/>
      <c r="TN89" s="38"/>
      <c r="TO89" s="38"/>
      <c r="TP89" s="39"/>
      <c r="TQ89" s="38"/>
      <c r="TR89" s="38"/>
      <c r="TS89" s="38"/>
      <c r="TT89" s="38"/>
      <c r="TU89" s="38"/>
      <c r="TV89" s="38"/>
      <c r="TW89" s="38"/>
      <c r="TX89" s="88"/>
      <c r="TY89" s="30"/>
      <c r="TZ89" s="39"/>
      <c r="UA89" s="88"/>
      <c r="UB89" s="38"/>
      <c r="UC89" s="38"/>
      <c r="UD89" s="38"/>
      <c r="UE89" s="38"/>
      <c r="UF89" s="38"/>
      <c r="UG89" s="38"/>
      <c r="UH89" s="39"/>
      <c r="UI89" s="38"/>
      <c r="UJ89" s="38"/>
      <c r="UK89" s="38"/>
      <c r="UL89" s="38"/>
      <c r="UM89" s="38"/>
      <c r="UN89" s="38"/>
      <c r="UO89" s="38"/>
      <c r="UP89" s="88"/>
      <c r="UQ89" s="30"/>
      <c r="UR89" s="39"/>
      <c r="US89" s="88"/>
      <c r="UT89" s="38"/>
      <c r="UU89" s="38"/>
      <c r="UV89" s="38"/>
      <c r="UW89" s="38"/>
      <c r="UX89" s="38"/>
      <c r="UY89" s="38"/>
      <c r="UZ89" s="39"/>
      <c r="VA89" s="38"/>
      <c r="VB89" s="38"/>
      <c r="VC89" s="38"/>
      <c r="VD89" s="38"/>
      <c r="VE89" s="38"/>
      <c r="VF89" s="38"/>
      <c r="VG89" s="38"/>
      <c r="VH89" s="88"/>
      <c r="VI89" s="30"/>
      <c r="VJ89" s="39"/>
      <c r="VK89" s="88"/>
      <c r="VL89" s="38"/>
      <c r="VM89" s="38"/>
      <c r="VN89" s="38"/>
      <c r="VO89" s="38"/>
      <c r="VP89" s="38"/>
      <c r="VQ89" s="38"/>
      <c r="VR89" s="39"/>
      <c r="VS89" s="38"/>
      <c r="VT89" s="38"/>
      <c r="VU89" s="38"/>
      <c r="VV89" s="38"/>
      <c r="VW89" s="38"/>
      <c r="VX89" s="38"/>
      <c r="VY89" s="38"/>
      <c r="VZ89" s="88"/>
      <c r="WA89" s="30"/>
      <c r="WB89" s="39"/>
      <c r="WC89" s="88"/>
      <c r="WD89" s="38"/>
      <c r="WE89" s="38"/>
      <c r="WF89" s="38"/>
      <c r="WG89" s="38"/>
      <c r="WH89" s="38"/>
      <c r="WI89" s="38"/>
      <c r="WJ89" s="39"/>
      <c r="WK89" s="38"/>
      <c r="WL89" s="38"/>
      <c r="WM89" s="38"/>
      <c r="WN89" s="38"/>
      <c r="WO89" s="38"/>
      <c r="WP89" s="38"/>
      <c r="WQ89" s="38"/>
      <c r="WR89" s="88"/>
      <c r="WS89" s="30"/>
      <c r="WT89" s="39"/>
      <c r="WU89" s="88"/>
      <c r="WV89" s="38"/>
      <c r="WW89" s="38"/>
      <c r="WX89" s="38"/>
      <c r="WY89" s="38"/>
      <c r="WZ89" s="38"/>
      <c r="XA89" s="38"/>
      <c r="XB89" s="39"/>
      <c r="XC89" s="38"/>
      <c r="XD89" s="38"/>
      <c r="XE89" s="38"/>
      <c r="XF89" s="38"/>
      <c r="XG89" s="38"/>
      <c r="XH89" s="38"/>
      <c r="XI89" s="38"/>
      <c r="XJ89" s="88"/>
      <c r="XK89" s="30"/>
      <c r="XL89" s="39"/>
      <c r="XM89" s="88"/>
      <c r="XN89" s="38"/>
      <c r="XO89" s="38"/>
      <c r="XP89" s="38"/>
      <c r="XQ89" s="38"/>
      <c r="XR89" s="38"/>
      <c r="XS89" s="38"/>
      <c r="XT89" s="39"/>
      <c r="XU89" s="38"/>
      <c r="XV89" s="38"/>
      <c r="XW89" s="38"/>
      <c r="XX89" s="38"/>
      <c r="XY89" s="38"/>
      <c r="XZ89" s="38"/>
      <c r="YA89" s="38"/>
      <c r="YB89" s="88"/>
      <c r="YC89" s="30"/>
      <c r="YD89" s="39"/>
      <c r="YE89" s="88"/>
      <c r="YF89" s="38"/>
      <c r="YG89" s="38"/>
      <c r="YH89" s="38"/>
      <c r="YI89" s="38"/>
      <c r="YJ89" s="38"/>
      <c r="YK89" s="38"/>
      <c r="YL89" s="39"/>
      <c r="YM89" s="38"/>
      <c r="YN89" s="38"/>
      <c r="YO89" s="38"/>
      <c r="YP89" s="38"/>
      <c r="YQ89" s="38"/>
      <c r="YR89" s="38"/>
      <c r="YS89" s="38"/>
      <c r="YT89" s="88"/>
      <c r="YU89" s="30"/>
      <c r="YV89" s="39"/>
      <c r="YW89" s="88"/>
      <c r="YX89" s="38"/>
      <c r="YY89" s="38"/>
      <c r="YZ89" s="38"/>
      <c r="ZA89" s="38"/>
      <c r="ZB89" s="38"/>
      <c r="ZC89" s="38"/>
      <c r="ZD89" s="39"/>
      <c r="ZE89" s="38"/>
      <c r="ZF89" s="38"/>
      <c r="ZG89" s="38"/>
      <c r="ZH89" s="38"/>
      <c r="ZI89" s="38"/>
      <c r="ZJ89" s="38"/>
      <c r="ZK89" s="38"/>
      <c r="ZL89" s="88"/>
      <c r="ZM89" s="30"/>
      <c r="ZN89" s="39"/>
      <c r="ZO89" s="88"/>
      <c r="ZP89" s="38"/>
      <c r="ZQ89" s="38">
        <v>60269300</v>
      </c>
      <c r="ZR89" s="38">
        <v>54168900</v>
      </c>
      <c r="ZS89" s="38">
        <v>6100400</v>
      </c>
      <c r="ZT89" s="38">
        <v>54168900</v>
      </c>
      <c r="ZU89" s="38"/>
      <c r="ZV89" s="39"/>
      <c r="ZW89" s="38">
        <v>60269300</v>
      </c>
      <c r="ZX89" s="38">
        <v>54168900</v>
      </c>
      <c r="ZY89" s="38"/>
      <c r="ZZ89" s="38">
        <v>6100400</v>
      </c>
      <c r="AAA89" s="38">
        <v>10.1219</v>
      </c>
      <c r="AAB89" s="38"/>
      <c r="AAC89" s="38"/>
      <c r="AAD89" s="88">
        <v>54168900</v>
      </c>
      <c r="AAE89" s="30"/>
      <c r="AAF89" s="39">
        <v>54168900</v>
      </c>
      <c r="AAG89" s="88">
        <v>54168900</v>
      </c>
      <c r="AAH89" s="38"/>
      <c r="AAI89" s="38"/>
      <c r="AAJ89" s="38"/>
      <c r="AAK89" s="38"/>
      <c r="AAL89" s="38"/>
      <c r="AAM89" s="38"/>
      <c r="AAN89" s="39"/>
      <c r="AAO89" s="38"/>
      <c r="AAP89" s="38"/>
      <c r="AAQ89" s="38"/>
      <c r="AAR89" s="38"/>
      <c r="AAS89" s="38"/>
      <c r="AAT89" s="38"/>
      <c r="AAU89" s="38"/>
      <c r="AAV89" s="88"/>
      <c r="AAW89" s="30"/>
      <c r="AAX89" s="39"/>
      <c r="AAY89" s="88"/>
      <c r="AAZ89" s="38"/>
      <c r="ABA89" s="38"/>
      <c r="ABB89" s="38"/>
      <c r="ABC89" s="38"/>
      <c r="ABD89" s="38"/>
      <c r="ABE89" s="38"/>
      <c r="ABF89" s="39"/>
      <c r="ABG89" s="38"/>
      <c r="ABH89" s="38"/>
      <c r="ABI89" s="38"/>
      <c r="ABJ89" s="38"/>
      <c r="ABK89" s="38"/>
      <c r="ABL89" s="38"/>
      <c r="ABM89" s="38"/>
      <c r="ABN89" s="88"/>
      <c r="ABO89" s="30"/>
      <c r="ABP89" s="39"/>
      <c r="ABQ89" s="88"/>
      <c r="ABR89" s="38"/>
      <c r="ABS89" s="38"/>
      <c r="ABT89" s="38"/>
      <c r="ABU89" s="38"/>
      <c r="ABV89" s="38"/>
      <c r="ABW89" s="38"/>
      <c r="ABX89" s="39"/>
      <c r="ABY89" s="38"/>
      <c r="ABZ89" s="38"/>
      <c r="ACA89" s="38"/>
      <c r="ACB89" s="38"/>
      <c r="ACC89" s="38"/>
      <c r="ACD89" s="38"/>
      <c r="ACE89" s="38"/>
      <c r="ACF89" s="88"/>
      <c r="ACG89" s="30"/>
      <c r="ACH89" s="39"/>
      <c r="ACI89" s="88"/>
      <c r="ACJ89" s="38"/>
      <c r="ACK89" s="38">
        <v>26632500</v>
      </c>
      <c r="ACL89" s="38">
        <v>9280000</v>
      </c>
      <c r="ACM89" s="38">
        <v>17352500</v>
      </c>
      <c r="ACN89" s="38">
        <v>9280000</v>
      </c>
      <c r="ACO89" s="38"/>
      <c r="ACP89" s="39"/>
      <c r="ACQ89" s="38">
        <v>26632500</v>
      </c>
      <c r="ACR89" s="38">
        <v>9280000</v>
      </c>
      <c r="ACS89" s="38"/>
      <c r="ACT89" s="38">
        <v>17352500</v>
      </c>
      <c r="ACU89" s="38">
        <v>65.155360000000002</v>
      </c>
      <c r="ACV89" s="38"/>
      <c r="ACW89" s="38"/>
      <c r="ACX89" s="88">
        <v>9280000</v>
      </c>
      <c r="ACY89" s="30"/>
      <c r="ACZ89" s="39">
        <v>9280000</v>
      </c>
      <c r="ADA89" s="88">
        <v>9280000</v>
      </c>
      <c r="ADB89" s="38"/>
      <c r="ADC89" s="38"/>
      <c r="ADD89" s="38"/>
      <c r="ADE89" s="38"/>
      <c r="ADF89" s="38"/>
      <c r="ADG89" s="38"/>
      <c r="ADH89" s="39"/>
      <c r="ADI89" s="38"/>
      <c r="ADJ89" s="38"/>
      <c r="ADK89" s="38"/>
      <c r="ADL89" s="38"/>
      <c r="ADM89" s="38"/>
      <c r="ADN89" s="38"/>
      <c r="ADO89" s="38"/>
      <c r="ADP89" s="88"/>
      <c r="ADQ89" s="30"/>
      <c r="ADR89" s="39"/>
      <c r="ADS89" s="88"/>
      <c r="ADT89" s="38"/>
      <c r="ADU89" s="38"/>
      <c r="ADV89" s="38"/>
      <c r="ADW89" s="38"/>
      <c r="ADX89" s="38"/>
      <c r="ADY89" s="38"/>
      <c r="ADZ89" s="39"/>
      <c r="AEA89" s="38"/>
      <c r="AEB89" s="38"/>
      <c r="AEC89" s="38"/>
      <c r="AED89" s="38"/>
      <c r="AEE89" s="38"/>
      <c r="AEF89" s="38"/>
      <c r="AEG89" s="38"/>
      <c r="AEH89" s="88"/>
      <c r="AEI89" s="30"/>
      <c r="AEJ89" s="39"/>
      <c r="AEK89" s="88"/>
      <c r="AEL89" s="38"/>
      <c r="AEM89" s="38"/>
      <c r="AEN89" s="38"/>
      <c r="AEO89" s="38"/>
      <c r="AEP89" s="38"/>
      <c r="AEQ89" s="38"/>
      <c r="AER89" s="39"/>
      <c r="AES89" s="38"/>
      <c r="AET89" s="38"/>
      <c r="AEU89" s="38"/>
      <c r="AEV89" s="38"/>
      <c r="AEW89" s="38"/>
      <c r="AEX89" s="38"/>
      <c r="AEY89" s="38"/>
      <c r="AEZ89" s="88"/>
      <c r="AFA89" s="30"/>
      <c r="AFB89" s="39"/>
      <c r="AFC89" s="88"/>
      <c r="AFD89" s="38"/>
      <c r="AFE89" s="38"/>
      <c r="AFF89" s="38"/>
      <c r="AFG89" s="38"/>
      <c r="AFH89" s="38"/>
      <c r="AFI89" s="38"/>
      <c r="AFJ89" s="39"/>
      <c r="AFK89" s="38"/>
      <c r="AFL89" s="38"/>
      <c r="AFM89" s="38"/>
      <c r="AFN89" s="38"/>
      <c r="AFO89" s="38"/>
      <c r="AFP89" s="38"/>
      <c r="AFQ89" s="38"/>
      <c r="AFR89" s="88"/>
      <c r="AFS89" s="30"/>
      <c r="AFT89" s="39"/>
      <c r="AFU89" s="88"/>
      <c r="AFV89" s="38"/>
      <c r="AFW89" s="38"/>
      <c r="AFX89" s="38"/>
      <c r="AFY89" s="38"/>
      <c r="AFZ89" s="38"/>
      <c r="AGA89" s="38"/>
      <c r="AGB89" s="39"/>
      <c r="AGC89" s="38"/>
      <c r="AGD89" s="38"/>
      <c r="AGE89" s="38"/>
      <c r="AGF89" s="38"/>
      <c r="AGG89" s="38"/>
      <c r="AGH89" s="38"/>
      <c r="AGI89" s="38"/>
      <c r="AGJ89" s="88"/>
      <c r="AGK89" s="30"/>
      <c r="AGL89" s="39"/>
      <c r="AGM89" s="88"/>
      <c r="AGN89" s="38"/>
      <c r="AGO89" s="38"/>
      <c r="AGP89" s="38"/>
      <c r="AGQ89" s="38"/>
      <c r="AGR89" s="38"/>
      <c r="AGS89" s="38"/>
      <c r="AGT89" s="39"/>
      <c r="AGU89" s="38"/>
      <c r="AGV89" s="38"/>
      <c r="AGW89" s="38"/>
      <c r="AGX89" s="38"/>
      <c r="AGY89" s="38"/>
      <c r="AGZ89" s="38"/>
      <c r="AHA89" s="38"/>
      <c r="AHB89" s="88"/>
      <c r="AHC89" s="30"/>
      <c r="AHD89" s="39"/>
      <c r="AHE89" s="88"/>
      <c r="AHF89" s="38"/>
      <c r="AHG89" s="38"/>
      <c r="AHH89" s="38"/>
      <c r="AHI89" s="38"/>
      <c r="AHJ89" s="38"/>
      <c r="AHK89" s="38"/>
      <c r="AHL89" s="39"/>
      <c r="AHM89" s="38"/>
      <c r="AHN89" s="38"/>
      <c r="AHO89" s="38"/>
      <c r="AHP89" s="38"/>
      <c r="AHQ89" s="38"/>
      <c r="AHR89" s="38"/>
      <c r="AHS89" s="38"/>
      <c r="AHT89" s="88"/>
      <c r="AHU89" s="30"/>
      <c r="AHV89" s="39"/>
      <c r="AHW89" s="88"/>
      <c r="AHX89" s="38"/>
      <c r="AHY89" s="38"/>
      <c r="AHZ89" s="38"/>
      <c r="AIA89" s="38"/>
      <c r="AIB89" s="38"/>
      <c r="AIC89" s="38"/>
      <c r="AID89" s="39"/>
      <c r="AIE89" s="38"/>
      <c r="AIF89" s="38"/>
      <c r="AIG89" s="38"/>
      <c r="AIH89" s="38"/>
      <c r="AII89" s="38"/>
      <c r="AIJ89" s="38"/>
      <c r="AIK89" s="38"/>
      <c r="AIL89" s="88"/>
      <c r="AIM89" s="30"/>
      <c r="AIN89" s="39"/>
      <c r="AIO89" s="88"/>
      <c r="AIP89" s="38"/>
      <c r="AIQ89" s="38"/>
      <c r="AIR89" s="38"/>
      <c r="AIS89" s="38"/>
      <c r="AIT89" s="38"/>
      <c r="AIU89" s="38"/>
      <c r="AIV89" s="39"/>
      <c r="AIW89" s="38"/>
      <c r="AIX89" s="38"/>
      <c r="AIY89" s="38"/>
      <c r="AIZ89" s="38"/>
      <c r="AJA89" s="38"/>
      <c r="AJB89" s="38"/>
      <c r="AJC89" s="38"/>
      <c r="AJD89" s="88"/>
      <c r="AJE89" s="30"/>
      <c r="AJF89" s="39"/>
      <c r="AJG89" s="88"/>
      <c r="AJH89" s="38"/>
      <c r="AJI89" s="38">
        <v>70469000</v>
      </c>
      <c r="AJJ89" s="38">
        <v>60469000</v>
      </c>
      <c r="AJK89" s="38">
        <v>10000000</v>
      </c>
      <c r="AJL89" s="38">
        <v>60469000</v>
      </c>
      <c r="AJM89" s="38"/>
      <c r="AJN89" s="39"/>
      <c r="AJO89" s="38">
        <v>70469000</v>
      </c>
      <c r="AJP89" s="38">
        <v>60469000</v>
      </c>
      <c r="AJQ89" s="38"/>
      <c r="AJR89" s="38">
        <v>10000000</v>
      </c>
      <c r="AJS89" s="38">
        <v>14.19064</v>
      </c>
      <c r="AJT89" s="38"/>
      <c r="AJU89" s="38"/>
      <c r="AJV89" s="88">
        <v>60469000</v>
      </c>
      <c r="AJW89" s="30"/>
      <c r="AJX89" s="39">
        <v>60469000</v>
      </c>
      <c r="AJY89" s="88">
        <v>60469000</v>
      </c>
      <c r="AJZ89" s="38"/>
      <c r="AKA89" s="38">
        <v>31273000</v>
      </c>
      <c r="AKB89" s="38">
        <v>28273000</v>
      </c>
      <c r="AKC89" s="38">
        <v>3000000</v>
      </c>
      <c r="AKD89" s="38">
        <v>28273000</v>
      </c>
      <c r="AKE89" s="38"/>
      <c r="AKF89" s="39"/>
      <c r="AKG89" s="38">
        <v>31273000</v>
      </c>
      <c r="AKH89" s="38">
        <v>28273000</v>
      </c>
      <c r="AKI89" s="38"/>
      <c r="AKJ89" s="38">
        <v>3000000</v>
      </c>
      <c r="AKK89" s="38">
        <v>9.5929400000000005</v>
      </c>
      <c r="AKL89" s="38"/>
      <c r="AKM89" s="38"/>
      <c r="AKN89" s="88">
        <v>28273000</v>
      </c>
      <c r="AKO89" s="30"/>
      <c r="AKP89" s="39">
        <v>28273000</v>
      </c>
      <c r="AKQ89" s="88">
        <v>28273000</v>
      </c>
      <c r="AKR89" s="38"/>
      <c r="AKS89" s="38">
        <v>45279000</v>
      </c>
      <c r="AKT89" s="38">
        <v>40279000</v>
      </c>
      <c r="AKU89" s="38">
        <v>5000000</v>
      </c>
      <c r="AKV89" s="38">
        <v>40279000</v>
      </c>
      <c r="AKW89" s="38"/>
      <c r="AKX89" s="39"/>
      <c r="AKY89" s="38">
        <v>45279000</v>
      </c>
      <c r="AKZ89" s="38">
        <v>40279000</v>
      </c>
      <c r="ALA89" s="38"/>
      <c r="ALB89" s="38">
        <v>5000000</v>
      </c>
      <c r="ALC89" s="38">
        <v>11.04265</v>
      </c>
      <c r="ALD89" s="38"/>
      <c r="ALE89" s="38"/>
      <c r="ALF89" s="88">
        <v>40279000</v>
      </c>
      <c r="ALG89" s="30"/>
      <c r="ALH89" s="39">
        <v>40279000</v>
      </c>
      <c r="ALI89" s="88">
        <v>40279000</v>
      </c>
      <c r="ALJ89" s="38"/>
      <c r="ALK89" s="38"/>
      <c r="ALL89" s="38"/>
      <c r="ALM89" s="38"/>
      <c r="ALN89" s="38"/>
      <c r="ALO89" s="38"/>
      <c r="ALP89" s="39"/>
      <c r="ALQ89" s="38"/>
      <c r="ALR89" s="38"/>
      <c r="ALS89" s="38"/>
      <c r="ALT89" s="38"/>
      <c r="ALU89" s="38"/>
      <c r="ALV89" s="38"/>
      <c r="ALW89" s="38"/>
      <c r="ALX89" s="88"/>
      <c r="ALY89" s="30"/>
      <c r="ALZ89" s="39"/>
      <c r="AMA89" s="88"/>
      <c r="AMB89" s="38"/>
      <c r="AMC89" s="38"/>
      <c r="AMD89" s="38"/>
      <c r="AME89" s="38"/>
      <c r="AMF89" s="38"/>
      <c r="AMG89" s="38"/>
      <c r="AMH89" s="39"/>
      <c r="AMI89" s="38"/>
      <c r="AMJ89" s="38"/>
      <c r="AMK89" s="38"/>
      <c r="AML89" s="38"/>
      <c r="AMM89" s="38"/>
      <c r="AMN89" s="38"/>
      <c r="AMO89" s="38"/>
      <c r="AMP89" s="88"/>
      <c r="AMQ89" s="30"/>
      <c r="AMR89" s="39">
        <v>0</v>
      </c>
      <c r="AMS89" s="88"/>
      <c r="AMT89" s="38"/>
      <c r="AMU89" s="38"/>
      <c r="AMV89" s="38"/>
      <c r="AMW89" s="38"/>
      <c r="AMX89" s="38"/>
      <c r="AMY89" s="38"/>
      <c r="AMZ89" s="39"/>
      <c r="ANA89" s="38"/>
      <c r="ANB89" s="38"/>
      <c r="ANC89" s="38"/>
      <c r="AND89" s="38"/>
      <c r="ANE89" s="38"/>
      <c r="ANF89" s="38"/>
      <c r="ANG89" s="38"/>
      <c r="ANH89" s="88"/>
      <c r="ANI89" s="30"/>
      <c r="ANJ89" s="39"/>
      <c r="ANK89" s="88"/>
    </row>
    <row r="90" spans="1:1051" x14ac:dyDescent="0.25">
      <c r="A90" s="8" t="s">
        <v>202</v>
      </c>
      <c r="B90" s="11">
        <v>76</v>
      </c>
      <c r="C90" s="13" t="s">
        <v>204</v>
      </c>
      <c r="F90" s="39">
        <v>332780600</v>
      </c>
      <c r="G90" s="88"/>
      <c r="H90" s="38"/>
      <c r="I90" s="38"/>
      <c r="J90" s="38"/>
      <c r="K90" s="38"/>
      <c r="L90" s="38"/>
      <c r="M90" s="38"/>
      <c r="N90" s="39"/>
      <c r="O90" s="38"/>
      <c r="P90" s="38"/>
      <c r="Q90" s="38"/>
      <c r="R90" s="38"/>
      <c r="S90" s="38"/>
      <c r="T90" s="38"/>
      <c r="U90" s="38"/>
      <c r="V90" s="88"/>
      <c r="W90" s="30"/>
      <c r="X90" s="39"/>
      <c r="Y90" s="88"/>
      <c r="Z90" s="38"/>
      <c r="AA90" s="38">
        <v>2203900</v>
      </c>
      <c r="AB90" s="38">
        <v>203900</v>
      </c>
      <c r="AC90" s="38">
        <v>2000000</v>
      </c>
      <c r="AD90" s="38">
        <v>203900</v>
      </c>
      <c r="AE90" s="38"/>
      <c r="AF90" s="39"/>
      <c r="AG90" s="38">
        <v>572340</v>
      </c>
      <c r="AH90" s="38">
        <v>203900</v>
      </c>
      <c r="AI90" s="38"/>
      <c r="AJ90" s="38">
        <v>368440</v>
      </c>
      <c r="AK90" s="38">
        <v>64.374319999999997</v>
      </c>
      <c r="AL90" s="38"/>
      <c r="AM90" s="38"/>
      <c r="AN90" s="88">
        <v>203900</v>
      </c>
      <c r="AO90" s="30"/>
      <c r="AP90" s="39">
        <v>203900</v>
      </c>
      <c r="AQ90" s="88">
        <v>203900</v>
      </c>
      <c r="AR90" s="38"/>
      <c r="AS90" s="38">
        <v>28691800</v>
      </c>
      <c r="AT90" s="38">
        <v>20691800</v>
      </c>
      <c r="AU90" s="38">
        <v>8000000</v>
      </c>
      <c r="AV90" s="38">
        <v>19433604</v>
      </c>
      <c r="AW90" s="38"/>
      <c r="AX90" s="39"/>
      <c r="AY90" s="38">
        <v>24760343</v>
      </c>
      <c r="AZ90" s="38">
        <v>19433604</v>
      </c>
      <c r="BA90" s="38"/>
      <c r="BB90" s="38">
        <v>5326739</v>
      </c>
      <c r="BC90" s="38">
        <v>21.513190000000002</v>
      </c>
      <c r="BD90" s="38"/>
      <c r="BE90" s="38"/>
      <c r="BF90" s="88">
        <v>19433604</v>
      </c>
      <c r="BG90" s="30"/>
      <c r="BH90" s="39">
        <v>20691800</v>
      </c>
      <c r="BI90" s="88">
        <v>20691800</v>
      </c>
      <c r="BJ90" s="38"/>
      <c r="BK90" s="38">
        <v>2368100</v>
      </c>
      <c r="BL90" s="38">
        <v>1768100</v>
      </c>
      <c r="BM90" s="38">
        <v>600000</v>
      </c>
      <c r="BN90" s="38">
        <v>1676685</v>
      </c>
      <c r="BO90" s="38"/>
      <c r="BP90" s="39"/>
      <c r="BQ90" s="38">
        <v>2146330</v>
      </c>
      <c r="BR90" s="38">
        <v>1676685</v>
      </c>
      <c r="BS90" s="38"/>
      <c r="BT90" s="38">
        <v>469645</v>
      </c>
      <c r="BU90" s="38">
        <v>21.8813</v>
      </c>
      <c r="BV90" s="38"/>
      <c r="BW90" s="38"/>
      <c r="BX90" s="88">
        <v>1676685</v>
      </c>
      <c r="BY90" s="30"/>
      <c r="BZ90" s="39">
        <v>1768100</v>
      </c>
      <c r="CA90" s="88">
        <v>1768100</v>
      </c>
      <c r="CB90" s="38"/>
      <c r="CC90" s="38"/>
      <c r="CD90" s="38"/>
      <c r="CE90" s="38"/>
      <c r="CF90" s="38"/>
      <c r="CG90" s="38"/>
      <c r="CH90" s="39"/>
      <c r="CI90" s="38"/>
      <c r="CJ90" s="38"/>
      <c r="CK90" s="38"/>
      <c r="CL90" s="38"/>
      <c r="CM90" s="38"/>
      <c r="CN90" s="38"/>
      <c r="CO90" s="38"/>
      <c r="CP90" s="88"/>
      <c r="CQ90" s="30"/>
      <c r="CR90" s="39"/>
      <c r="CS90" s="88"/>
      <c r="CT90" s="38"/>
      <c r="CU90" s="38">
        <v>5104900</v>
      </c>
      <c r="CV90" s="38">
        <v>3604900</v>
      </c>
      <c r="CW90" s="38">
        <v>1500000</v>
      </c>
      <c r="CX90" s="38">
        <v>3549521</v>
      </c>
      <c r="CY90" s="38">
        <v>27608</v>
      </c>
      <c r="CZ90" s="39"/>
      <c r="DA90" s="38">
        <v>4371680</v>
      </c>
      <c r="DB90" s="38">
        <v>3549521</v>
      </c>
      <c r="DC90" s="38"/>
      <c r="DD90" s="38">
        <v>822159</v>
      </c>
      <c r="DE90" s="38">
        <v>18.806480000000001</v>
      </c>
      <c r="DF90" s="38">
        <v>27608</v>
      </c>
      <c r="DG90" s="38"/>
      <c r="DH90" s="88">
        <v>3549521</v>
      </c>
      <c r="DI90" s="30"/>
      <c r="DJ90" s="39">
        <v>3604900</v>
      </c>
      <c r="DK90" s="88">
        <v>3604900</v>
      </c>
      <c r="DL90" s="38"/>
      <c r="DM90" s="38">
        <v>3600000</v>
      </c>
      <c r="DN90" s="38">
        <v>3000000</v>
      </c>
      <c r="DO90" s="38">
        <v>600000</v>
      </c>
      <c r="DP90" s="38">
        <v>2765836</v>
      </c>
      <c r="DQ90" s="38"/>
      <c r="DR90" s="39"/>
      <c r="DS90" s="38">
        <v>2931274</v>
      </c>
      <c r="DT90" s="38">
        <v>2765836</v>
      </c>
      <c r="DU90" s="38"/>
      <c r="DV90" s="38">
        <v>165438</v>
      </c>
      <c r="DW90" s="38">
        <v>5.6438899999999999</v>
      </c>
      <c r="DX90" s="38"/>
      <c r="DY90" s="38"/>
      <c r="DZ90" s="88">
        <v>2765836</v>
      </c>
      <c r="EA90" s="30"/>
      <c r="EB90" s="39">
        <v>3000000</v>
      </c>
      <c r="EC90" s="88">
        <v>3000000</v>
      </c>
      <c r="ED90" s="38"/>
      <c r="EE90" s="38"/>
      <c r="EF90" s="38"/>
      <c r="EG90" s="38"/>
      <c r="EH90" s="38"/>
      <c r="EI90" s="38"/>
      <c r="EJ90" s="39"/>
      <c r="EK90" s="38"/>
      <c r="EL90" s="38"/>
      <c r="EM90" s="38"/>
      <c r="EN90" s="38"/>
      <c r="EO90" s="38"/>
      <c r="EP90" s="38"/>
      <c r="EQ90" s="38"/>
      <c r="ER90" s="88"/>
      <c r="ES90" s="30"/>
      <c r="ET90" s="39"/>
      <c r="EU90" s="88"/>
      <c r="EV90" s="38"/>
      <c r="EW90" s="38">
        <v>195700</v>
      </c>
      <c r="EX90" s="38">
        <v>95700</v>
      </c>
      <c r="EY90" s="38">
        <v>100000</v>
      </c>
      <c r="EZ90" s="38">
        <v>95700</v>
      </c>
      <c r="FA90" s="38"/>
      <c r="FB90" s="39"/>
      <c r="FC90" s="38">
        <v>143705</v>
      </c>
      <c r="FD90" s="38">
        <v>95700</v>
      </c>
      <c r="FE90" s="38"/>
      <c r="FF90" s="38">
        <v>48005</v>
      </c>
      <c r="FG90" s="38">
        <v>33.405239999999999</v>
      </c>
      <c r="FH90" s="38"/>
      <c r="FI90" s="38"/>
      <c r="FJ90" s="88">
        <v>95700</v>
      </c>
      <c r="FK90" s="30"/>
      <c r="FL90" s="39">
        <v>95700</v>
      </c>
      <c r="FM90" s="88">
        <v>95700</v>
      </c>
      <c r="FN90" s="38"/>
      <c r="FO90" s="38"/>
      <c r="FP90" s="38"/>
      <c r="FQ90" s="38"/>
      <c r="FR90" s="38"/>
      <c r="FS90" s="38"/>
      <c r="FT90" s="39"/>
      <c r="FU90" s="38"/>
      <c r="FV90" s="38"/>
      <c r="FW90" s="38"/>
      <c r="FX90" s="38"/>
      <c r="FY90" s="38"/>
      <c r="FZ90" s="38"/>
      <c r="GA90" s="38"/>
      <c r="GB90" s="88"/>
      <c r="GC90" s="30"/>
      <c r="GD90" s="39"/>
      <c r="GE90" s="88"/>
      <c r="GF90" s="38"/>
      <c r="GG90" s="38"/>
      <c r="GH90" s="38"/>
      <c r="GI90" s="38"/>
      <c r="GJ90" s="38"/>
      <c r="GK90" s="38"/>
      <c r="GL90" s="39"/>
      <c r="GM90" s="38"/>
      <c r="GN90" s="38"/>
      <c r="GO90" s="38"/>
      <c r="GP90" s="38"/>
      <c r="GQ90" s="38"/>
      <c r="GR90" s="38"/>
      <c r="GS90" s="38"/>
      <c r="GT90" s="88"/>
      <c r="GU90" s="30"/>
      <c r="GV90" s="39"/>
      <c r="GW90" s="88"/>
      <c r="GX90" s="38"/>
      <c r="GY90" s="38">
        <v>2093400</v>
      </c>
      <c r="GZ90" s="38">
        <v>313400</v>
      </c>
      <c r="HA90" s="38">
        <v>1780000</v>
      </c>
      <c r="HB90" s="38">
        <v>313400</v>
      </c>
      <c r="HC90" s="38"/>
      <c r="HD90" s="39"/>
      <c r="HE90" s="38">
        <v>2093400</v>
      </c>
      <c r="HF90" s="38">
        <v>313400</v>
      </c>
      <c r="HG90" s="38"/>
      <c r="HH90" s="38">
        <v>1780000</v>
      </c>
      <c r="HI90" s="38">
        <v>85.029139999999998</v>
      </c>
      <c r="HJ90" s="38"/>
      <c r="HK90" s="38"/>
      <c r="HL90" s="88">
        <v>313400</v>
      </c>
      <c r="HM90" s="30"/>
      <c r="HN90" s="39">
        <v>313400</v>
      </c>
      <c r="HO90" s="88">
        <v>313400</v>
      </c>
      <c r="HP90" s="38"/>
      <c r="HQ90" s="38"/>
      <c r="HR90" s="38"/>
      <c r="HS90" s="38"/>
      <c r="HT90" s="38"/>
      <c r="HU90" s="38"/>
      <c r="HV90" s="39"/>
      <c r="HW90" s="38"/>
      <c r="HX90" s="38"/>
      <c r="HY90" s="38"/>
      <c r="HZ90" s="38"/>
      <c r="IA90" s="38"/>
      <c r="IB90" s="38"/>
      <c r="IC90" s="38"/>
      <c r="ID90" s="88"/>
      <c r="IE90" s="30"/>
      <c r="IF90" s="39"/>
      <c r="IG90" s="88"/>
      <c r="IH90" s="38"/>
      <c r="II90" s="38">
        <v>9561900</v>
      </c>
      <c r="IJ90" s="38">
        <v>4023900</v>
      </c>
      <c r="IK90" s="38">
        <v>5538000</v>
      </c>
      <c r="IL90" s="38">
        <v>4023900</v>
      </c>
      <c r="IM90" s="38"/>
      <c r="IN90" s="39"/>
      <c r="IO90" s="38">
        <v>9561400</v>
      </c>
      <c r="IP90" s="38">
        <v>4023900</v>
      </c>
      <c r="IQ90" s="38"/>
      <c r="IR90" s="38">
        <v>5537500</v>
      </c>
      <c r="IS90" s="38">
        <v>57.91516</v>
      </c>
      <c r="IT90" s="38"/>
      <c r="IU90" s="38"/>
      <c r="IV90" s="88">
        <v>4023900</v>
      </c>
      <c r="IW90" s="30"/>
      <c r="IX90" s="39">
        <v>4023900</v>
      </c>
      <c r="IY90" s="88">
        <v>4023900</v>
      </c>
      <c r="IZ90" s="38"/>
      <c r="JA90" s="38">
        <v>14361200</v>
      </c>
      <c r="JB90" s="38">
        <v>10361200</v>
      </c>
      <c r="JC90" s="38">
        <v>4000000</v>
      </c>
      <c r="JD90" s="38">
        <v>10361200</v>
      </c>
      <c r="JE90" s="38"/>
      <c r="JF90" s="39"/>
      <c r="JG90" s="38">
        <v>14030400</v>
      </c>
      <c r="JH90" s="38">
        <v>10361200</v>
      </c>
      <c r="JI90" s="38"/>
      <c r="JJ90" s="38">
        <v>3669200</v>
      </c>
      <c r="JK90" s="38">
        <v>26.151779999999999</v>
      </c>
      <c r="JL90" s="38"/>
      <c r="JM90" s="38"/>
      <c r="JN90" s="88">
        <v>10361200</v>
      </c>
      <c r="JO90" s="30"/>
      <c r="JP90" s="39">
        <v>10361200</v>
      </c>
      <c r="JQ90" s="88">
        <v>10361200</v>
      </c>
      <c r="JR90" s="38"/>
      <c r="JS90" s="38">
        <v>69134700</v>
      </c>
      <c r="JT90" s="38">
        <v>39876700</v>
      </c>
      <c r="JU90" s="38">
        <v>29258000</v>
      </c>
      <c r="JV90" s="38">
        <v>39876700</v>
      </c>
      <c r="JW90" s="38"/>
      <c r="JX90" s="39"/>
      <c r="JY90" s="38">
        <v>69134174</v>
      </c>
      <c r="JZ90" s="38">
        <v>39876700</v>
      </c>
      <c r="KA90" s="38"/>
      <c r="KB90" s="38">
        <v>29257474</v>
      </c>
      <c r="KC90" s="38">
        <v>42.319839999999999</v>
      </c>
      <c r="KD90" s="38"/>
      <c r="KE90" s="38"/>
      <c r="KF90" s="88">
        <v>39876700</v>
      </c>
      <c r="KG90" s="30"/>
      <c r="KH90" s="39">
        <v>39876700</v>
      </c>
      <c r="KI90" s="88">
        <v>39876700</v>
      </c>
      <c r="KJ90" s="38"/>
      <c r="KK90" s="38">
        <v>7670600</v>
      </c>
      <c r="KL90" s="38">
        <v>3936600</v>
      </c>
      <c r="KM90" s="38">
        <v>3734000</v>
      </c>
      <c r="KN90" s="38">
        <v>3936600</v>
      </c>
      <c r="KO90" s="38">
        <v>96893</v>
      </c>
      <c r="KP90" s="39"/>
      <c r="KQ90" s="38">
        <v>7670400</v>
      </c>
      <c r="KR90" s="38">
        <v>3936600</v>
      </c>
      <c r="KS90" s="38"/>
      <c r="KT90" s="38">
        <v>3733800</v>
      </c>
      <c r="KU90" s="38">
        <v>48.678040000000003</v>
      </c>
      <c r="KV90" s="38">
        <v>96893</v>
      </c>
      <c r="KW90" s="38"/>
      <c r="KX90" s="88">
        <v>3936600</v>
      </c>
      <c r="KY90" s="30"/>
      <c r="KZ90" s="39">
        <v>3936600</v>
      </c>
      <c r="LA90" s="88">
        <v>3936600</v>
      </c>
      <c r="LB90" s="38"/>
      <c r="LC90" s="38">
        <v>36031600</v>
      </c>
      <c r="LD90" s="38">
        <v>8554600</v>
      </c>
      <c r="LE90" s="38">
        <v>27477000</v>
      </c>
      <c r="LF90" s="38">
        <v>8554600</v>
      </c>
      <c r="LG90" s="38">
        <v>49531</v>
      </c>
      <c r="LH90" s="39"/>
      <c r="LI90" s="38">
        <v>35979817</v>
      </c>
      <c r="LJ90" s="38">
        <v>8542427</v>
      </c>
      <c r="LK90" s="38"/>
      <c r="LL90" s="38">
        <v>27437390</v>
      </c>
      <c r="LM90" s="38">
        <v>76.257729999999995</v>
      </c>
      <c r="LN90" s="38">
        <v>49531</v>
      </c>
      <c r="LO90" s="38">
        <v>12173</v>
      </c>
      <c r="LP90" s="88">
        <v>8542427</v>
      </c>
      <c r="LQ90" s="30"/>
      <c r="LR90" s="39">
        <v>8554600</v>
      </c>
      <c r="LS90" s="88">
        <v>8554600</v>
      </c>
      <c r="LT90" s="38"/>
      <c r="LU90" s="38"/>
      <c r="LV90" s="38"/>
      <c r="LW90" s="38"/>
      <c r="LX90" s="38"/>
      <c r="LY90" s="38"/>
      <c r="LZ90" s="39"/>
      <c r="MA90" s="38"/>
      <c r="MB90" s="38"/>
      <c r="MC90" s="38"/>
      <c r="MD90" s="38"/>
      <c r="ME90" s="38"/>
      <c r="MF90" s="38"/>
      <c r="MG90" s="38"/>
      <c r="MH90" s="88"/>
      <c r="MI90" s="30"/>
      <c r="MJ90" s="39"/>
      <c r="MK90" s="88"/>
      <c r="ML90" s="38"/>
      <c r="MM90" s="38">
        <v>8349400</v>
      </c>
      <c r="MN90" s="38">
        <v>2349400</v>
      </c>
      <c r="MO90" s="38">
        <v>6000000</v>
      </c>
      <c r="MP90" s="38">
        <v>2349400</v>
      </c>
      <c r="MQ90" s="38"/>
      <c r="MR90" s="39"/>
      <c r="MS90" s="38">
        <v>6901025</v>
      </c>
      <c r="MT90" s="38">
        <v>2349400</v>
      </c>
      <c r="MU90" s="38"/>
      <c r="MV90" s="38">
        <v>4551625</v>
      </c>
      <c r="MW90" s="38">
        <v>65.955780000000004</v>
      </c>
      <c r="MX90" s="38"/>
      <c r="MY90" s="38"/>
      <c r="MZ90" s="88">
        <v>2349400</v>
      </c>
      <c r="NA90" s="30"/>
      <c r="NB90" s="39">
        <v>2349400</v>
      </c>
      <c r="NC90" s="88">
        <v>2349400</v>
      </c>
      <c r="ND90" s="38"/>
      <c r="NE90" s="38"/>
      <c r="NF90" s="38"/>
      <c r="NG90" s="38"/>
      <c r="NH90" s="38"/>
      <c r="NI90" s="38"/>
      <c r="NJ90" s="39"/>
      <c r="NK90" s="38"/>
      <c r="NL90" s="38"/>
      <c r="NM90" s="38"/>
      <c r="NN90" s="38"/>
      <c r="NO90" s="38"/>
      <c r="NP90" s="38"/>
      <c r="NQ90" s="38"/>
      <c r="NR90" s="88"/>
      <c r="NS90" s="30"/>
      <c r="NT90" s="39"/>
      <c r="NU90" s="88"/>
      <c r="NV90" s="38"/>
      <c r="NW90" s="38"/>
      <c r="NX90" s="38"/>
      <c r="NY90" s="38"/>
      <c r="NZ90" s="38"/>
      <c r="OA90" s="38"/>
      <c r="OB90" s="39"/>
      <c r="OC90" s="38"/>
      <c r="OD90" s="38"/>
      <c r="OE90" s="38"/>
      <c r="OF90" s="38"/>
      <c r="OG90" s="38"/>
      <c r="OH90" s="38"/>
      <c r="OI90" s="38"/>
      <c r="OJ90" s="88"/>
      <c r="OK90" s="30"/>
      <c r="OL90" s="39"/>
      <c r="OM90" s="88"/>
      <c r="ON90" s="38"/>
      <c r="OO90" s="38"/>
      <c r="OP90" s="38"/>
      <c r="OQ90" s="38"/>
      <c r="OR90" s="38"/>
      <c r="OS90" s="38"/>
      <c r="OT90" s="39"/>
      <c r="OU90" s="38"/>
      <c r="OV90" s="38"/>
      <c r="OW90" s="38"/>
      <c r="OX90" s="38"/>
      <c r="OY90" s="38"/>
      <c r="OZ90" s="38"/>
      <c r="PA90" s="38"/>
      <c r="PB90" s="88"/>
      <c r="PC90" s="30"/>
      <c r="PD90" s="39"/>
      <c r="PE90" s="88"/>
      <c r="PF90" s="38"/>
      <c r="PG90" s="38"/>
      <c r="PH90" s="38"/>
      <c r="PI90" s="38"/>
      <c r="PJ90" s="38"/>
      <c r="PK90" s="38"/>
      <c r="PL90" s="39"/>
      <c r="PM90" s="38"/>
      <c r="PN90" s="38"/>
      <c r="PO90" s="38"/>
      <c r="PP90" s="38"/>
      <c r="PQ90" s="38"/>
      <c r="PR90" s="38"/>
      <c r="PS90" s="38"/>
      <c r="PT90" s="88"/>
      <c r="PU90" s="30"/>
      <c r="PV90" s="39"/>
      <c r="PW90" s="88"/>
      <c r="PX90" s="38"/>
      <c r="PY90" s="38"/>
      <c r="PZ90" s="38"/>
      <c r="QA90" s="38"/>
      <c r="QB90" s="38"/>
      <c r="QC90" s="38"/>
      <c r="QD90" s="39"/>
      <c r="QE90" s="38"/>
      <c r="QF90" s="38"/>
      <c r="QG90" s="38"/>
      <c r="QH90" s="38"/>
      <c r="QI90" s="38"/>
      <c r="QJ90" s="38"/>
      <c r="QK90" s="38"/>
      <c r="QL90" s="88"/>
      <c r="QM90" s="30"/>
      <c r="QN90" s="39"/>
      <c r="QO90" s="88"/>
      <c r="QP90" s="38"/>
      <c r="QQ90" s="38">
        <v>88169600</v>
      </c>
      <c r="QR90" s="38">
        <v>64169600</v>
      </c>
      <c r="QS90" s="38">
        <v>24000000</v>
      </c>
      <c r="QT90" s="38">
        <v>64169600</v>
      </c>
      <c r="QU90" s="38">
        <v>20104</v>
      </c>
      <c r="QV90" s="39"/>
      <c r="QW90" s="38">
        <v>85992784</v>
      </c>
      <c r="QX90" s="38">
        <v>63723428</v>
      </c>
      <c r="QY90" s="38"/>
      <c r="QZ90" s="38">
        <v>22269356</v>
      </c>
      <c r="RA90" s="38">
        <v>25.89677</v>
      </c>
      <c r="RB90" s="38">
        <v>20104</v>
      </c>
      <c r="RC90" s="38">
        <v>446172</v>
      </c>
      <c r="RD90" s="88">
        <v>63723428</v>
      </c>
      <c r="RE90" s="30"/>
      <c r="RF90" s="39">
        <v>64169600</v>
      </c>
      <c r="RG90" s="88">
        <v>64169600</v>
      </c>
      <c r="RH90" s="38"/>
      <c r="RI90" s="38"/>
      <c r="RJ90" s="38"/>
      <c r="RK90" s="38"/>
      <c r="RL90" s="38"/>
      <c r="RM90" s="38"/>
      <c r="RN90" s="39"/>
      <c r="RO90" s="38"/>
      <c r="RP90" s="38"/>
      <c r="RQ90" s="38"/>
      <c r="RR90" s="38"/>
      <c r="RS90" s="38"/>
      <c r="RT90" s="38"/>
      <c r="RU90" s="38"/>
      <c r="RV90" s="88"/>
      <c r="RW90" s="30"/>
      <c r="RX90" s="39">
        <v>0</v>
      </c>
      <c r="RY90" s="88"/>
      <c r="RZ90" s="38"/>
      <c r="SA90" s="38">
        <v>3226000</v>
      </c>
      <c r="SB90" s="38">
        <v>2859000</v>
      </c>
      <c r="SC90" s="38">
        <v>367000</v>
      </c>
      <c r="SD90" s="38"/>
      <c r="SE90" s="38"/>
      <c r="SF90" s="39"/>
      <c r="SG90" s="38"/>
      <c r="SH90" s="38"/>
      <c r="SI90" s="38"/>
      <c r="SJ90" s="38"/>
      <c r="SK90" s="38"/>
      <c r="SL90" s="38"/>
      <c r="SM90" s="38"/>
      <c r="SN90" s="88"/>
      <c r="SO90" s="30"/>
      <c r="SP90" s="39">
        <v>2859000</v>
      </c>
      <c r="SQ90" s="88">
        <v>2859000</v>
      </c>
      <c r="SR90" s="38"/>
      <c r="SS90" s="38"/>
      <c r="ST90" s="38"/>
      <c r="SU90" s="38"/>
      <c r="SV90" s="38"/>
      <c r="SW90" s="38"/>
      <c r="SX90" s="39"/>
      <c r="SY90" s="38"/>
      <c r="SZ90" s="38"/>
      <c r="TA90" s="38"/>
      <c r="TB90" s="38"/>
      <c r="TC90" s="38"/>
      <c r="TD90" s="38"/>
      <c r="TE90" s="38"/>
      <c r="TF90" s="88"/>
      <c r="TG90" s="30"/>
      <c r="TH90" s="39"/>
      <c r="TI90" s="88"/>
      <c r="TJ90" s="38"/>
      <c r="TK90" s="38"/>
      <c r="TL90" s="38"/>
      <c r="TM90" s="38"/>
      <c r="TN90" s="38"/>
      <c r="TO90" s="38"/>
      <c r="TP90" s="39"/>
      <c r="TQ90" s="38"/>
      <c r="TR90" s="38"/>
      <c r="TS90" s="38"/>
      <c r="TT90" s="38"/>
      <c r="TU90" s="38"/>
      <c r="TV90" s="38"/>
      <c r="TW90" s="38"/>
      <c r="TX90" s="88"/>
      <c r="TY90" s="30"/>
      <c r="TZ90" s="39"/>
      <c r="UA90" s="88"/>
      <c r="UB90" s="38"/>
      <c r="UC90" s="38"/>
      <c r="UD90" s="38"/>
      <c r="UE90" s="38"/>
      <c r="UF90" s="38"/>
      <c r="UG90" s="38"/>
      <c r="UH90" s="39"/>
      <c r="UI90" s="38"/>
      <c r="UJ90" s="38"/>
      <c r="UK90" s="38"/>
      <c r="UL90" s="38"/>
      <c r="UM90" s="38"/>
      <c r="UN90" s="38"/>
      <c r="UO90" s="38"/>
      <c r="UP90" s="88"/>
      <c r="UQ90" s="30"/>
      <c r="UR90" s="39"/>
      <c r="US90" s="88"/>
      <c r="UT90" s="38"/>
      <c r="UU90" s="38"/>
      <c r="UV90" s="38"/>
      <c r="UW90" s="38"/>
      <c r="UX90" s="38"/>
      <c r="UY90" s="38"/>
      <c r="UZ90" s="39"/>
      <c r="VA90" s="38"/>
      <c r="VB90" s="38"/>
      <c r="VC90" s="38"/>
      <c r="VD90" s="38"/>
      <c r="VE90" s="38"/>
      <c r="VF90" s="38"/>
      <c r="VG90" s="38"/>
      <c r="VH90" s="88"/>
      <c r="VI90" s="30"/>
      <c r="VJ90" s="39"/>
      <c r="VK90" s="88"/>
      <c r="VL90" s="38"/>
      <c r="VM90" s="38"/>
      <c r="VN90" s="38"/>
      <c r="VO90" s="38"/>
      <c r="VP90" s="38"/>
      <c r="VQ90" s="38"/>
      <c r="VR90" s="39"/>
      <c r="VS90" s="38"/>
      <c r="VT90" s="38"/>
      <c r="VU90" s="38"/>
      <c r="VV90" s="38"/>
      <c r="VW90" s="38"/>
      <c r="VX90" s="38"/>
      <c r="VY90" s="38"/>
      <c r="VZ90" s="88"/>
      <c r="WA90" s="30"/>
      <c r="WB90" s="39"/>
      <c r="WC90" s="88"/>
      <c r="WD90" s="38"/>
      <c r="WE90" s="38"/>
      <c r="WF90" s="38"/>
      <c r="WG90" s="38"/>
      <c r="WH90" s="38"/>
      <c r="WI90" s="38"/>
      <c r="WJ90" s="39"/>
      <c r="WK90" s="38"/>
      <c r="WL90" s="38"/>
      <c r="WM90" s="38"/>
      <c r="WN90" s="38"/>
      <c r="WO90" s="38"/>
      <c r="WP90" s="38"/>
      <c r="WQ90" s="38"/>
      <c r="WR90" s="88"/>
      <c r="WS90" s="30"/>
      <c r="WT90" s="39"/>
      <c r="WU90" s="88"/>
      <c r="WV90" s="38"/>
      <c r="WW90" s="38"/>
      <c r="WX90" s="38"/>
      <c r="WY90" s="38"/>
      <c r="WZ90" s="38"/>
      <c r="XA90" s="38"/>
      <c r="XB90" s="39"/>
      <c r="XC90" s="38"/>
      <c r="XD90" s="38"/>
      <c r="XE90" s="38"/>
      <c r="XF90" s="38"/>
      <c r="XG90" s="38"/>
      <c r="XH90" s="38"/>
      <c r="XI90" s="38"/>
      <c r="XJ90" s="88"/>
      <c r="XK90" s="30"/>
      <c r="XL90" s="39"/>
      <c r="XM90" s="88"/>
      <c r="XN90" s="38"/>
      <c r="XO90" s="38"/>
      <c r="XP90" s="38"/>
      <c r="XQ90" s="38"/>
      <c r="XR90" s="38"/>
      <c r="XS90" s="38"/>
      <c r="XT90" s="39"/>
      <c r="XU90" s="38"/>
      <c r="XV90" s="38"/>
      <c r="XW90" s="38"/>
      <c r="XX90" s="38"/>
      <c r="XY90" s="38"/>
      <c r="XZ90" s="38"/>
      <c r="YA90" s="38"/>
      <c r="YB90" s="88"/>
      <c r="YC90" s="30"/>
      <c r="YD90" s="39"/>
      <c r="YE90" s="88"/>
      <c r="YF90" s="38"/>
      <c r="YG90" s="38"/>
      <c r="YH90" s="38"/>
      <c r="YI90" s="38"/>
      <c r="YJ90" s="38"/>
      <c r="YK90" s="38"/>
      <c r="YL90" s="39"/>
      <c r="YM90" s="38"/>
      <c r="YN90" s="38"/>
      <c r="YO90" s="38"/>
      <c r="YP90" s="38"/>
      <c r="YQ90" s="38"/>
      <c r="YR90" s="38"/>
      <c r="YS90" s="38"/>
      <c r="YT90" s="88"/>
      <c r="YU90" s="30"/>
      <c r="YV90" s="39"/>
      <c r="YW90" s="88"/>
      <c r="YX90" s="38"/>
      <c r="YY90" s="38">
        <v>4200000</v>
      </c>
      <c r="YZ90" s="38">
        <v>200000</v>
      </c>
      <c r="ZA90" s="38">
        <v>4000000</v>
      </c>
      <c r="ZB90" s="38"/>
      <c r="ZC90" s="38"/>
      <c r="ZD90" s="39"/>
      <c r="ZE90" s="38"/>
      <c r="ZF90" s="38"/>
      <c r="ZG90" s="38"/>
      <c r="ZH90" s="38"/>
      <c r="ZI90" s="38"/>
      <c r="ZJ90" s="38"/>
      <c r="ZK90" s="38"/>
      <c r="ZL90" s="88"/>
      <c r="ZM90" s="30"/>
      <c r="ZN90" s="39">
        <v>200000</v>
      </c>
      <c r="ZO90" s="88">
        <v>200000</v>
      </c>
      <c r="ZP90" s="38"/>
      <c r="ZQ90" s="38">
        <v>38071200</v>
      </c>
      <c r="ZR90" s="38">
        <v>13071200</v>
      </c>
      <c r="ZS90" s="38">
        <v>25000000</v>
      </c>
      <c r="ZT90" s="38">
        <v>13070270</v>
      </c>
      <c r="ZU90" s="38">
        <v>174894.31</v>
      </c>
      <c r="ZV90" s="39"/>
      <c r="ZW90" s="38">
        <v>38069490</v>
      </c>
      <c r="ZX90" s="38">
        <v>13070270</v>
      </c>
      <c r="ZY90" s="38"/>
      <c r="ZZ90" s="38">
        <v>24999220</v>
      </c>
      <c r="AAA90" s="38">
        <v>65.667339999999996</v>
      </c>
      <c r="AAB90" s="38">
        <v>174894.31</v>
      </c>
      <c r="AAC90" s="38"/>
      <c r="AAD90" s="88">
        <v>13070270</v>
      </c>
      <c r="AAE90" s="30"/>
      <c r="AAF90" s="39">
        <v>13071200</v>
      </c>
      <c r="AAG90" s="88">
        <v>13071200</v>
      </c>
      <c r="AAH90" s="38"/>
      <c r="AAI90" s="38"/>
      <c r="AAJ90" s="38"/>
      <c r="AAK90" s="38"/>
      <c r="AAL90" s="38"/>
      <c r="AAM90" s="38">
        <v>15679.26</v>
      </c>
      <c r="AAN90" s="39"/>
      <c r="AAO90" s="38"/>
      <c r="AAP90" s="38"/>
      <c r="AAQ90" s="38"/>
      <c r="AAR90" s="38"/>
      <c r="AAS90" s="38"/>
      <c r="AAT90" s="38">
        <v>15679.26</v>
      </c>
      <c r="AAU90" s="38"/>
      <c r="AAV90" s="88"/>
      <c r="AAW90" s="30"/>
      <c r="AAX90" s="39"/>
      <c r="AAY90" s="88"/>
      <c r="AAZ90" s="38"/>
      <c r="ABA90" s="38"/>
      <c r="ABB90" s="38"/>
      <c r="ABC90" s="38"/>
      <c r="ABD90" s="38"/>
      <c r="ABE90" s="38"/>
      <c r="ABF90" s="39"/>
      <c r="ABG90" s="38"/>
      <c r="ABH90" s="38"/>
      <c r="ABI90" s="38"/>
      <c r="ABJ90" s="38"/>
      <c r="ABK90" s="38"/>
      <c r="ABL90" s="38"/>
      <c r="ABM90" s="38"/>
      <c r="ABN90" s="88"/>
      <c r="ABO90" s="30"/>
      <c r="ABP90" s="39"/>
      <c r="ABQ90" s="88"/>
      <c r="ABR90" s="38"/>
      <c r="ABS90" s="38"/>
      <c r="ABT90" s="38"/>
      <c r="ABU90" s="38"/>
      <c r="ABV90" s="38"/>
      <c r="ABW90" s="38"/>
      <c r="ABX90" s="39"/>
      <c r="ABY90" s="38"/>
      <c r="ABZ90" s="38"/>
      <c r="ACA90" s="38"/>
      <c r="ACB90" s="38"/>
      <c r="ACC90" s="38"/>
      <c r="ACD90" s="38"/>
      <c r="ACE90" s="38"/>
      <c r="ACF90" s="88"/>
      <c r="ACG90" s="30"/>
      <c r="ACH90" s="39"/>
      <c r="ACI90" s="88"/>
      <c r="ACJ90" s="38"/>
      <c r="ACK90" s="38">
        <v>55090000</v>
      </c>
      <c r="ACL90" s="38">
        <v>5090000</v>
      </c>
      <c r="ACM90" s="38">
        <v>50000000</v>
      </c>
      <c r="ACN90" s="38">
        <v>5090000</v>
      </c>
      <c r="ACO90" s="38"/>
      <c r="ACP90" s="39"/>
      <c r="ACQ90" s="38">
        <v>55090000</v>
      </c>
      <c r="ACR90" s="38">
        <v>5090000</v>
      </c>
      <c r="ACS90" s="38"/>
      <c r="ACT90" s="38">
        <v>50000000</v>
      </c>
      <c r="ACU90" s="38">
        <v>90.760570000000001</v>
      </c>
      <c r="ACV90" s="38"/>
      <c r="ACW90" s="38"/>
      <c r="ACX90" s="88">
        <v>5090000</v>
      </c>
      <c r="ACY90" s="30"/>
      <c r="ACZ90" s="39">
        <v>5090000</v>
      </c>
      <c r="ADA90" s="88">
        <v>5090000</v>
      </c>
      <c r="ADB90" s="38"/>
      <c r="ADC90" s="38"/>
      <c r="ADD90" s="38"/>
      <c r="ADE90" s="38"/>
      <c r="ADF90" s="38"/>
      <c r="ADG90" s="38"/>
      <c r="ADH90" s="39"/>
      <c r="ADI90" s="38"/>
      <c r="ADJ90" s="38"/>
      <c r="ADK90" s="38"/>
      <c r="ADL90" s="38"/>
      <c r="ADM90" s="38"/>
      <c r="ADN90" s="38"/>
      <c r="ADO90" s="38"/>
      <c r="ADP90" s="88"/>
      <c r="ADQ90" s="30"/>
      <c r="ADR90" s="39"/>
      <c r="ADS90" s="88"/>
      <c r="ADT90" s="38"/>
      <c r="ADU90" s="38">
        <v>6530000</v>
      </c>
      <c r="ADV90" s="38">
        <v>1530000</v>
      </c>
      <c r="ADW90" s="38">
        <v>5000000</v>
      </c>
      <c r="ADX90" s="38">
        <v>1530000</v>
      </c>
      <c r="ADY90" s="38"/>
      <c r="ADZ90" s="39"/>
      <c r="AEA90" s="38">
        <v>6236224.2300000004</v>
      </c>
      <c r="AEB90" s="38">
        <v>1530000</v>
      </c>
      <c r="AEC90" s="38"/>
      <c r="AED90" s="38">
        <v>4706224.2300000004</v>
      </c>
      <c r="AEE90" s="38">
        <v>75.465919999999997</v>
      </c>
      <c r="AEF90" s="38"/>
      <c r="AEG90" s="38"/>
      <c r="AEH90" s="88">
        <v>1530000</v>
      </c>
      <c r="AEI90" s="30"/>
      <c r="AEJ90" s="39">
        <v>1530000</v>
      </c>
      <c r="AEK90" s="88">
        <v>1530000</v>
      </c>
      <c r="AEL90" s="38"/>
      <c r="AEM90" s="38"/>
      <c r="AEN90" s="38"/>
      <c r="AEO90" s="38"/>
      <c r="AEP90" s="38"/>
      <c r="AEQ90" s="38"/>
      <c r="AER90" s="39"/>
      <c r="AES90" s="38"/>
      <c r="AET90" s="38"/>
      <c r="AEU90" s="38"/>
      <c r="AEV90" s="38"/>
      <c r="AEW90" s="38"/>
      <c r="AEX90" s="38"/>
      <c r="AEY90" s="38"/>
      <c r="AEZ90" s="88"/>
      <c r="AFA90" s="30"/>
      <c r="AFB90" s="39"/>
      <c r="AFC90" s="88"/>
      <c r="AFD90" s="38"/>
      <c r="AFE90" s="38"/>
      <c r="AFF90" s="38"/>
      <c r="AFG90" s="38"/>
      <c r="AFH90" s="38"/>
      <c r="AFI90" s="38"/>
      <c r="AFJ90" s="39"/>
      <c r="AFK90" s="38"/>
      <c r="AFL90" s="38"/>
      <c r="AFM90" s="38"/>
      <c r="AFN90" s="38"/>
      <c r="AFO90" s="38"/>
      <c r="AFP90" s="38"/>
      <c r="AFQ90" s="38"/>
      <c r="AFR90" s="88"/>
      <c r="AFS90" s="30"/>
      <c r="AFT90" s="39"/>
      <c r="AFU90" s="88"/>
      <c r="AFV90" s="38"/>
      <c r="AFW90" s="38"/>
      <c r="AFX90" s="38"/>
      <c r="AFY90" s="38"/>
      <c r="AFZ90" s="38"/>
      <c r="AGA90" s="38"/>
      <c r="AGB90" s="39"/>
      <c r="AGC90" s="38"/>
      <c r="AGD90" s="38"/>
      <c r="AGE90" s="38"/>
      <c r="AGF90" s="38"/>
      <c r="AGG90" s="38"/>
      <c r="AGH90" s="38"/>
      <c r="AGI90" s="38"/>
      <c r="AGJ90" s="88"/>
      <c r="AGK90" s="30"/>
      <c r="AGL90" s="39"/>
      <c r="AGM90" s="88"/>
      <c r="AGN90" s="38"/>
      <c r="AGO90" s="38"/>
      <c r="AGP90" s="38"/>
      <c r="AGQ90" s="38"/>
      <c r="AGR90" s="38"/>
      <c r="AGS90" s="38"/>
      <c r="AGT90" s="39"/>
      <c r="AGU90" s="38"/>
      <c r="AGV90" s="38"/>
      <c r="AGW90" s="38"/>
      <c r="AGX90" s="38"/>
      <c r="AGY90" s="38"/>
      <c r="AGZ90" s="38"/>
      <c r="AHA90" s="38"/>
      <c r="AHB90" s="88"/>
      <c r="AHC90" s="30"/>
      <c r="AHD90" s="39"/>
      <c r="AHE90" s="88"/>
      <c r="AHF90" s="38"/>
      <c r="AHG90" s="38"/>
      <c r="AHH90" s="38"/>
      <c r="AHI90" s="38"/>
      <c r="AHJ90" s="38"/>
      <c r="AHK90" s="38"/>
      <c r="AHL90" s="39"/>
      <c r="AHM90" s="38"/>
      <c r="AHN90" s="38"/>
      <c r="AHO90" s="38"/>
      <c r="AHP90" s="38"/>
      <c r="AHQ90" s="38"/>
      <c r="AHR90" s="38"/>
      <c r="AHS90" s="38"/>
      <c r="AHT90" s="88"/>
      <c r="AHU90" s="30"/>
      <c r="AHV90" s="39"/>
      <c r="AHW90" s="88"/>
      <c r="AHX90" s="38"/>
      <c r="AHY90" s="38"/>
      <c r="AHZ90" s="38"/>
      <c r="AIA90" s="38"/>
      <c r="AIB90" s="38"/>
      <c r="AIC90" s="38"/>
      <c r="AID90" s="39"/>
      <c r="AIE90" s="38"/>
      <c r="AIF90" s="38"/>
      <c r="AIG90" s="38"/>
      <c r="AIH90" s="38"/>
      <c r="AII90" s="38"/>
      <c r="AIJ90" s="38"/>
      <c r="AIK90" s="38"/>
      <c r="AIL90" s="88"/>
      <c r="AIM90" s="30"/>
      <c r="AIN90" s="39"/>
      <c r="AIO90" s="88"/>
      <c r="AIP90" s="38"/>
      <c r="AIQ90" s="38"/>
      <c r="AIR90" s="38"/>
      <c r="AIS90" s="38"/>
      <c r="AIT90" s="38"/>
      <c r="AIU90" s="38"/>
      <c r="AIV90" s="39"/>
      <c r="AIW90" s="38"/>
      <c r="AIX90" s="38"/>
      <c r="AIY90" s="38"/>
      <c r="AIZ90" s="38"/>
      <c r="AJA90" s="38"/>
      <c r="AJB90" s="38"/>
      <c r="AJC90" s="38"/>
      <c r="AJD90" s="88"/>
      <c r="AJE90" s="30"/>
      <c r="AJF90" s="39"/>
      <c r="AJG90" s="88"/>
      <c r="AJH90" s="38"/>
      <c r="AJI90" s="38">
        <v>88392000</v>
      </c>
      <c r="AJJ90" s="38">
        <v>78392000</v>
      </c>
      <c r="AJK90" s="38">
        <v>10000000</v>
      </c>
      <c r="AJL90" s="38">
        <v>78392000</v>
      </c>
      <c r="AJM90" s="38">
        <v>216668.25</v>
      </c>
      <c r="AJN90" s="39"/>
      <c r="AJO90" s="38">
        <v>88392000</v>
      </c>
      <c r="AJP90" s="38">
        <v>78392000</v>
      </c>
      <c r="AJQ90" s="38"/>
      <c r="AJR90" s="38">
        <v>10000000</v>
      </c>
      <c r="AJS90" s="38">
        <v>11.31324</v>
      </c>
      <c r="AJT90" s="38">
        <v>216668.25</v>
      </c>
      <c r="AJU90" s="38"/>
      <c r="AJV90" s="88">
        <v>78392000</v>
      </c>
      <c r="AJW90" s="30"/>
      <c r="AJX90" s="39">
        <v>98392000</v>
      </c>
      <c r="AJY90" s="88">
        <v>78392000</v>
      </c>
      <c r="AJZ90" s="38"/>
      <c r="AKA90" s="38">
        <v>71633000</v>
      </c>
      <c r="AKB90" s="38">
        <v>61633000</v>
      </c>
      <c r="AKC90" s="38">
        <v>10000000</v>
      </c>
      <c r="AKD90" s="38">
        <v>61633000</v>
      </c>
      <c r="AKE90" s="38">
        <v>503663</v>
      </c>
      <c r="AKF90" s="39"/>
      <c r="AKG90" s="38">
        <v>71633000</v>
      </c>
      <c r="AKH90" s="38">
        <v>61633000</v>
      </c>
      <c r="AKI90" s="38"/>
      <c r="AKJ90" s="38">
        <v>10000000</v>
      </c>
      <c r="AKK90" s="38">
        <v>13.960050000000001</v>
      </c>
      <c r="AKL90" s="38">
        <v>503663</v>
      </c>
      <c r="AKM90" s="38"/>
      <c r="AKN90" s="88">
        <v>61633000</v>
      </c>
      <c r="AKO90" s="30"/>
      <c r="AKP90" s="39">
        <v>61633000</v>
      </c>
      <c r="AKQ90" s="88">
        <v>61633000</v>
      </c>
      <c r="AKR90" s="38"/>
      <c r="AKS90" s="38"/>
      <c r="AKT90" s="38"/>
      <c r="AKU90" s="38"/>
      <c r="AKV90" s="38"/>
      <c r="AKW90" s="38"/>
      <c r="AKX90" s="39"/>
      <c r="AKY90" s="38"/>
      <c r="AKZ90" s="38"/>
      <c r="ALA90" s="38"/>
      <c r="ALB90" s="38"/>
      <c r="ALC90" s="38"/>
      <c r="ALD90" s="38"/>
      <c r="ALE90" s="38"/>
      <c r="ALF90" s="88"/>
      <c r="ALG90" s="30"/>
      <c r="ALH90" s="39"/>
      <c r="ALI90" s="88"/>
      <c r="ALJ90" s="38"/>
      <c r="ALK90" s="38"/>
      <c r="ALL90" s="38"/>
      <c r="ALM90" s="38"/>
      <c r="ALN90" s="38"/>
      <c r="ALO90" s="38"/>
      <c r="ALP90" s="39"/>
      <c r="ALQ90" s="38"/>
      <c r="ALR90" s="38"/>
      <c r="ALS90" s="38"/>
      <c r="ALT90" s="38"/>
      <c r="ALU90" s="38"/>
      <c r="ALV90" s="38"/>
      <c r="ALW90" s="38"/>
      <c r="ALX90" s="88"/>
      <c r="ALY90" s="30"/>
      <c r="ALZ90" s="39"/>
      <c r="AMA90" s="88"/>
      <c r="AMB90" s="38"/>
      <c r="AMC90" s="38">
        <v>1824300</v>
      </c>
      <c r="AMD90" s="38">
        <v>824300</v>
      </c>
      <c r="AME90" s="38">
        <v>1000000</v>
      </c>
      <c r="AMF90" s="38">
        <v>795969</v>
      </c>
      <c r="AMG90" s="38"/>
      <c r="AMH90" s="39"/>
      <c r="AMI90" s="38">
        <v>1761008</v>
      </c>
      <c r="AMJ90" s="38">
        <v>795969</v>
      </c>
      <c r="AMK90" s="38"/>
      <c r="AML90" s="38">
        <v>965039</v>
      </c>
      <c r="AMM90" s="38">
        <v>54.800379999999997</v>
      </c>
      <c r="AMN90" s="38"/>
      <c r="AMO90" s="38"/>
      <c r="AMP90" s="88">
        <v>795969</v>
      </c>
      <c r="AMQ90" s="30"/>
      <c r="AMR90" s="39">
        <v>824300</v>
      </c>
      <c r="AMS90" s="88">
        <v>824300</v>
      </c>
      <c r="AMT90" s="38"/>
      <c r="AMU90" s="38"/>
      <c r="AMV90" s="38"/>
      <c r="AMW90" s="38"/>
      <c r="AMX90" s="38"/>
      <c r="AMY90" s="38"/>
      <c r="AMZ90" s="39"/>
      <c r="ANA90" s="38"/>
      <c r="ANB90" s="38"/>
      <c r="ANC90" s="38"/>
      <c r="AND90" s="38"/>
      <c r="ANE90" s="38"/>
      <c r="ANF90" s="38"/>
      <c r="ANG90" s="38"/>
      <c r="ANH90" s="88"/>
      <c r="ANI90" s="30"/>
      <c r="ANJ90" s="39"/>
      <c r="ANK90" s="88"/>
    </row>
    <row r="91" spans="1:1051" x14ac:dyDescent="0.25">
      <c r="A91" s="8" t="s">
        <v>205</v>
      </c>
      <c r="B91" s="9">
        <v>77</v>
      </c>
      <c r="C91" s="13" t="s">
        <v>207</v>
      </c>
      <c r="F91" s="39">
        <v>3433482700</v>
      </c>
      <c r="G91" s="88"/>
      <c r="H91" s="38"/>
      <c r="I91" s="38">
        <v>56544700</v>
      </c>
      <c r="J91" s="38">
        <v>53644700</v>
      </c>
      <c r="K91" s="38">
        <v>2900000</v>
      </c>
      <c r="L91" s="38">
        <v>53644700</v>
      </c>
      <c r="M91" s="38"/>
      <c r="N91" s="39"/>
      <c r="O91" s="38">
        <v>56544700</v>
      </c>
      <c r="P91" s="38">
        <v>53644700</v>
      </c>
      <c r="Q91" s="38"/>
      <c r="R91" s="38">
        <v>2900000</v>
      </c>
      <c r="S91" s="38">
        <v>5.1286899999999997</v>
      </c>
      <c r="T91" s="38"/>
      <c r="U91" s="38"/>
      <c r="V91" s="88">
        <v>53644700</v>
      </c>
      <c r="W91" s="30"/>
      <c r="X91" s="39">
        <v>53644700</v>
      </c>
      <c r="Y91" s="88">
        <v>53644700</v>
      </c>
      <c r="Z91" s="38"/>
      <c r="AA91" s="38">
        <v>154634000</v>
      </c>
      <c r="AB91" s="38">
        <v>142532000</v>
      </c>
      <c r="AC91" s="38">
        <v>12102000</v>
      </c>
      <c r="AD91" s="38">
        <v>142532000</v>
      </c>
      <c r="AE91" s="38">
        <v>3677557</v>
      </c>
      <c r="AF91" s="39"/>
      <c r="AG91" s="38">
        <v>154634000</v>
      </c>
      <c r="AH91" s="38">
        <v>142532000</v>
      </c>
      <c r="AI91" s="38"/>
      <c r="AJ91" s="38">
        <v>12102000</v>
      </c>
      <c r="AK91" s="38">
        <v>7.8262200000000002</v>
      </c>
      <c r="AL91" s="38">
        <v>3677557</v>
      </c>
      <c r="AM91" s="38"/>
      <c r="AN91" s="88">
        <v>142532000</v>
      </c>
      <c r="AO91" s="30"/>
      <c r="AP91" s="39">
        <v>142532000</v>
      </c>
      <c r="AQ91" s="88">
        <v>142532000</v>
      </c>
      <c r="AR91" s="38"/>
      <c r="AS91" s="38">
        <v>244294700</v>
      </c>
      <c r="AT91" s="38">
        <v>204444700</v>
      </c>
      <c r="AU91" s="38">
        <v>39850000</v>
      </c>
      <c r="AV91" s="38">
        <v>204444700</v>
      </c>
      <c r="AW91" s="38"/>
      <c r="AX91" s="39"/>
      <c r="AY91" s="38">
        <v>244294700</v>
      </c>
      <c r="AZ91" s="38">
        <v>204444700</v>
      </c>
      <c r="BA91" s="38"/>
      <c r="BB91" s="38">
        <v>39850000</v>
      </c>
      <c r="BC91" s="38">
        <v>16.312270000000002</v>
      </c>
      <c r="BD91" s="38"/>
      <c r="BE91" s="38"/>
      <c r="BF91" s="88">
        <v>204444700</v>
      </c>
      <c r="BG91" s="30"/>
      <c r="BH91" s="39">
        <v>204444700</v>
      </c>
      <c r="BI91" s="88">
        <v>204444700</v>
      </c>
      <c r="BJ91" s="38"/>
      <c r="BK91" s="38">
        <v>26018693</v>
      </c>
      <c r="BL91" s="38">
        <v>22674000</v>
      </c>
      <c r="BM91" s="38">
        <v>3344693</v>
      </c>
      <c r="BN91" s="38">
        <v>22674000</v>
      </c>
      <c r="BO91" s="38">
        <v>124495</v>
      </c>
      <c r="BP91" s="39"/>
      <c r="BQ91" s="38">
        <v>26018693</v>
      </c>
      <c r="BR91" s="38">
        <v>22674000</v>
      </c>
      <c r="BS91" s="38"/>
      <c r="BT91" s="38">
        <v>3344693</v>
      </c>
      <c r="BU91" s="38">
        <v>12.85496</v>
      </c>
      <c r="BV91" s="38">
        <v>124495</v>
      </c>
      <c r="BW91" s="38"/>
      <c r="BX91" s="88">
        <v>22674000</v>
      </c>
      <c r="BY91" s="30"/>
      <c r="BZ91" s="39">
        <v>22674000</v>
      </c>
      <c r="CA91" s="88">
        <v>22674000</v>
      </c>
      <c r="CB91" s="38"/>
      <c r="CC91" s="38">
        <v>5779000</v>
      </c>
      <c r="CD91" s="38">
        <v>5180000</v>
      </c>
      <c r="CE91" s="38">
        <v>599000</v>
      </c>
      <c r="CF91" s="38">
        <v>5180000</v>
      </c>
      <c r="CG91" s="38"/>
      <c r="CH91" s="39"/>
      <c r="CI91" s="38">
        <v>5779000</v>
      </c>
      <c r="CJ91" s="38">
        <v>5180000</v>
      </c>
      <c r="CK91" s="38"/>
      <c r="CL91" s="38">
        <v>599000</v>
      </c>
      <c r="CM91" s="38">
        <v>10.365119999999999</v>
      </c>
      <c r="CN91" s="38"/>
      <c r="CO91" s="38"/>
      <c r="CP91" s="88">
        <v>5180000</v>
      </c>
      <c r="CQ91" s="30"/>
      <c r="CR91" s="39">
        <v>5180000</v>
      </c>
      <c r="CS91" s="88">
        <v>5180000</v>
      </c>
      <c r="CT91" s="38"/>
      <c r="CU91" s="38">
        <v>103340000</v>
      </c>
      <c r="CV91" s="38">
        <v>81140000</v>
      </c>
      <c r="CW91" s="38">
        <v>22200000</v>
      </c>
      <c r="CX91" s="38">
        <v>68515123</v>
      </c>
      <c r="CY91" s="38">
        <v>388654</v>
      </c>
      <c r="CZ91" s="39"/>
      <c r="DA91" s="38">
        <v>90715123</v>
      </c>
      <c r="DB91" s="38">
        <v>68515123</v>
      </c>
      <c r="DC91" s="38"/>
      <c r="DD91" s="38">
        <v>22200000</v>
      </c>
      <c r="DE91" s="38">
        <v>24.47222</v>
      </c>
      <c r="DF91" s="38">
        <v>388654</v>
      </c>
      <c r="DG91" s="38"/>
      <c r="DH91" s="88">
        <v>68515123</v>
      </c>
      <c r="DI91" s="30"/>
      <c r="DJ91" s="39">
        <v>81140000</v>
      </c>
      <c r="DK91" s="88">
        <v>81140000</v>
      </c>
      <c r="DL91" s="38"/>
      <c r="DM91" s="38">
        <v>58237600</v>
      </c>
      <c r="DN91" s="38">
        <v>52243600</v>
      </c>
      <c r="DO91" s="38">
        <v>5994000</v>
      </c>
      <c r="DP91" s="38">
        <v>52243600</v>
      </c>
      <c r="DQ91" s="38"/>
      <c r="DR91" s="39"/>
      <c r="DS91" s="38">
        <v>58237600</v>
      </c>
      <c r="DT91" s="38">
        <v>52243600</v>
      </c>
      <c r="DU91" s="38"/>
      <c r="DV91" s="38">
        <v>5994000</v>
      </c>
      <c r="DW91" s="38">
        <v>10.29232</v>
      </c>
      <c r="DX91" s="38"/>
      <c r="DY91" s="38"/>
      <c r="DZ91" s="88">
        <v>52243600</v>
      </c>
      <c r="EA91" s="30"/>
      <c r="EB91" s="39">
        <v>52243600</v>
      </c>
      <c r="EC91" s="88">
        <v>52243600</v>
      </c>
      <c r="ED91" s="38"/>
      <c r="EE91" s="38">
        <v>96130700</v>
      </c>
      <c r="EF91" s="38">
        <v>86427700</v>
      </c>
      <c r="EG91" s="38">
        <v>9703000</v>
      </c>
      <c r="EH91" s="38">
        <v>86427700</v>
      </c>
      <c r="EI91" s="38"/>
      <c r="EJ91" s="39"/>
      <c r="EK91" s="38">
        <v>96130700</v>
      </c>
      <c r="EL91" s="38">
        <v>86427700</v>
      </c>
      <c r="EM91" s="38"/>
      <c r="EN91" s="38">
        <v>9703000</v>
      </c>
      <c r="EO91" s="38">
        <v>10.09355</v>
      </c>
      <c r="EP91" s="38"/>
      <c r="EQ91" s="38"/>
      <c r="ER91" s="88">
        <v>86427700</v>
      </c>
      <c r="ES91" s="30"/>
      <c r="ET91" s="39">
        <v>86427700</v>
      </c>
      <c r="EU91" s="88">
        <v>86427700</v>
      </c>
      <c r="EV91" s="38"/>
      <c r="EW91" s="38">
        <v>55549031</v>
      </c>
      <c r="EX91" s="38">
        <v>50839800</v>
      </c>
      <c r="EY91" s="38">
        <v>4709231</v>
      </c>
      <c r="EZ91" s="38">
        <v>50839800</v>
      </c>
      <c r="FA91" s="38"/>
      <c r="FB91" s="39"/>
      <c r="FC91" s="38">
        <v>55549031</v>
      </c>
      <c r="FD91" s="38">
        <v>50839800</v>
      </c>
      <c r="FE91" s="38"/>
      <c r="FF91" s="38">
        <v>4709231</v>
      </c>
      <c r="FG91" s="38">
        <v>8.4776100000000003</v>
      </c>
      <c r="FH91" s="38"/>
      <c r="FI91" s="38"/>
      <c r="FJ91" s="88">
        <v>50839800</v>
      </c>
      <c r="FK91" s="30"/>
      <c r="FL91" s="39">
        <v>50839800</v>
      </c>
      <c r="FM91" s="88">
        <v>50839800</v>
      </c>
      <c r="FN91" s="38"/>
      <c r="FO91" s="38"/>
      <c r="FP91" s="38"/>
      <c r="FQ91" s="38"/>
      <c r="FR91" s="38"/>
      <c r="FS91" s="38"/>
      <c r="FT91" s="39"/>
      <c r="FU91" s="38"/>
      <c r="FV91" s="38"/>
      <c r="FW91" s="38"/>
      <c r="FX91" s="38"/>
      <c r="FY91" s="38"/>
      <c r="FZ91" s="38"/>
      <c r="GA91" s="38"/>
      <c r="GB91" s="88"/>
      <c r="GC91" s="30"/>
      <c r="GD91" s="39"/>
      <c r="GE91" s="88"/>
      <c r="GF91" s="38"/>
      <c r="GG91" s="38"/>
      <c r="GH91" s="38"/>
      <c r="GI91" s="38"/>
      <c r="GJ91" s="38"/>
      <c r="GK91" s="38"/>
      <c r="GL91" s="39"/>
      <c r="GM91" s="38"/>
      <c r="GN91" s="38"/>
      <c r="GO91" s="38"/>
      <c r="GP91" s="38"/>
      <c r="GQ91" s="38"/>
      <c r="GR91" s="38"/>
      <c r="GS91" s="38"/>
      <c r="GT91" s="88"/>
      <c r="GU91" s="30"/>
      <c r="GV91" s="39"/>
      <c r="GW91" s="88"/>
      <c r="GX91" s="38"/>
      <c r="GY91" s="38">
        <v>28428000</v>
      </c>
      <c r="GZ91" s="38">
        <v>13857000</v>
      </c>
      <c r="HA91" s="38">
        <v>14571000</v>
      </c>
      <c r="HB91" s="38">
        <v>13857000</v>
      </c>
      <c r="HC91" s="38"/>
      <c r="HD91" s="39"/>
      <c r="HE91" s="38">
        <v>28428000</v>
      </c>
      <c r="HF91" s="38">
        <v>13857000</v>
      </c>
      <c r="HG91" s="38"/>
      <c r="HH91" s="38">
        <v>14571000</v>
      </c>
      <c r="HI91" s="38">
        <v>51.255800000000001</v>
      </c>
      <c r="HJ91" s="38"/>
      <c r="HK91" s="38"/>
      <c r="HL91" s="88">
        <v>13857000</v>
      </c>
      <c r="HM91" s="30"/>
      <c r="HN91" s="39">
        <v>13857000</v>
      </c>
      <c r="HO91" s="88">
        <v>13857000</v>
      </c>
      <c r="HP91" s="38"/>
      <c r="HQ91" s="38"/>
      <c r="HR91" s="38"/>
      <c r="HS91" s="38"/>
      <c r="HT91" s="38"/>
      <c r="HU91" s="38"/>
      <c r="HV91" s="39"/>
      <c r="HW91" s="38"/>
      <c r="HX91" s="38"/>
      <c r="HY91" s="38"/>
      <c r="HZ91" s="38"/>
      <c r="IA91" s="38"/>
      <c r="IB91" s="38"/>
      <c r="IC91" s="38"/>
      <c r="ID91" s="88"/>
      <c r="IE91" s="30"/>
      <c r="IF91" s="39"/>
      <c r="IG91" s="88"/>
      <c r="IH91" s="38"/>
      <c r="II91" s="38">
        <v>25399200</v>
      </c>
      <c r="IJ91" s="38">
        <v>13099200</v>
      </c>
      <c r="IK91" s="38">
        <v>12300000</v>
      </c>
      <c r="IL91" s="38">
        <v>13099200</v>
      </c>
      <c r="IM91" s="38"/>
      <c r="IN91" s="39"/>
      <c r="IO91" s="38">
        <v>25399200</v>
      </c>
      <c r="IP91" s="38">
        <v>13099200</v>
      </c>
      <c r="IQ91" s="38"/>
      <c r="IR91" s="38">
        <v>12300000</v>
      </c>
      <c r="IS91" s="38">
        <v>48.426720000000003</v>
      </c>
      <c r="IT91" s="38"/>
      <c r="IU91" s="38"/>
      <c r="IV91" s="88">
        <v>13099200</v>
      </c>
      <c r="IW91" s="30"/>
      <c r="IX91" s="39">
        <v>13099200</v>
      </c>
      <c r="IY91" s="88">
        <v>13099200</v>
      </c>
      <c r="IZ91" s="38"/>
      <c r="JA91" s="38">
        <v>111580200</v>
      </c>
      <c r="JB91" s="38">
        <v>78551200</v>
      </c>
      <c r="JC91" s="38">
        <v>33029000</v>
      </c>
      <c r="JD91" s="38">
        <v>78551200</v>
      </c>
      <c r="JE91" s="38"/>
      <c r="JF91" s="39"/>
      <c r="JG91" s="38">
        <v>111580200</v>
      </c>
      <c r="JH91" s="38">
        <v>78551200</v>
      </c>
      <c r="JI91" s="38"/>
      <c r="JJ91" s="38">
        <v>33029000</v>
      </c>
      <c r="JK91" s="38">
        <v>29.601130000000001</v>
      </c>
      <c r="JL91" s="38"/>
      <c r="JM91" s="38"/>
      <c r="JN91" s="88">
        <v>78551200</v>
      </c>
      <c r="JO91" s="30"/>
      <c r="JP91" s="39">
        <v>78551200</v>
      </c>
      <c r="JQ91" s="88">
        <v>78551200</v>
      </c>
      <c r="JR91" s="38"/>
      <c r="JS91" s="38">
        <v>674889100</v>
      </c>
      <c r="JT91" s="38">
        <v>640086100</v>
      </c>
      <c r="JU91" s="38">
        <v>34803000</v>
      </c>
      <c r="JV91" s="38">
        <v>640086100</v>
      </c>
      <c r="JW91" s="38"/>
      <c r="JX91" s="39"/>
      <c r="JY91" s="38">
        <v>674889100</v>
      </c>
      <c r="JZ91" s="38">
        <v>640086100</v>
      </c>
      <c r="KA91" s="38"/>
      <c r="KB91" s="38">
        <v>34803000</v>
      </c>
      <c r="KC91" s="38">
        <v>5.1568500000000004</v>
      </c>
      <c r="KD91" s="38"/>
      <c r="KE91" s="38"/>
      <c r="KF91" s="88">
        <v>640086100</v>
      </c>
      <c r="KG91" s="30"/>
      <c r="KH91" s="39">
        <v>640086100</v>
      </c>
      <c r="KI91" s="88">
        <v>640086100</v>
      </c>
      <c r="KJ91" s="38"/>
      <c r="KK91" s="38">
        <v>12072700</v>
      </c>
      <c r="KL91" s="38">
        <v>11172700</v>
      </c>
      <c r="KM91" s="38">
        <v>900000</v>
      </c>
      <c r="KN91" s="38">
        <v>11172700</v>
      </c>
      <c r="KO91" s="38"/>
      <c r="KP91" s="39"/>
      <c r="KQ91" s="38">
        <v>12072700</v>
      </c>
      <c r="KR91" s="38">
        <v>11172700</v>
      </c>
      <c r="KS91" s="38"/>
      <c r="KT91" s="38">
        <v>900000</v>
      </c>
      <c r="KU91" s="38">
        <v>7.4548399999999999</v>
      </c>
      <c r="KV91" s="38"/>
      <c r="KW91" s="38"/>
      <c r="KX91" s="88">
        <v>11172700</v>
      </c>
      <c r="KY91" s="30"/>
      <c r="KZ91" s="39">
        <v>11172700</v>
      </c>
      <c r="LA91" s="88">
        <v>11172700</v>
      </c>
      <c r="LB91" s="38"/>
      <c r="LC91" s="38">
        <v>5810700</v>
      </c>
      <c r="LD91" s="38">
        <v>2810700</v>
      </c>
      <c r="LE91" s="38">
        <v>3000000</v>
      </c>
      <c r="LF91" s="38">
        <v>2810700</v>
      </c>
      <c r="LG91" s="38"/>
      <c r="LH91" s="39"/>
      <c r="LI91" s="38">
        <v>5810700</v>
      </c>
      <c r="LJ91" s="38">
        <v>2810700</v>
      </c>
      <c r="LK91" s="38"/>
      <c r="LL91" s="38">
        <v>3000000</v>
      </c>
      <c r="LM91" s="38">
        <v>51.628889999999998</v>
      </c>
      <c r="LN91" s="38"/>
      <c r="LO91" s="38"/>
      <c r="LP91" s="88">
        <v>2810700</v>
      </c>
      <c r="LQ91" s="30"/>
      <c r="LR91" s="39">
        <v>2810700</v>
      </c>
      <c r="LS91" s="88">
        <v>2810700</v>
      </c>
      <c r="LT91" s="38"/>
      <c r="LU91" s="38">
        <v>267400</v>
      </c>
      <c r="LV91" s="38">
        <v>254000</v>
      </c>
      <c r="LW91" s="38">
        <v>13400</v>
      </c>
      <c r="LX91" s="38">
        <v>254000</v>
      </c>
      <c r="LY91" s="38"/>
      <c r="LZ91" s="39"/>
      <c r="MA91" s="38">
        <v>267400</v>
      </c>
      <c r="MB91" s="38">
        <v>254000</v>
      </c>
      <c r="MC91" s="38"/>
      <c r="MD91" s="38">
        <v>13400</v>
      </c>
      <c r="ME91" s="38">
        <v>5.0112199999999998</v>
      </c>
      <c r="MF91" s="38"/>
      <c r="MG91" s="38"/>
      <c r="MH91" s="88">
        <v>254000</v>
      </c>
      <c r="MI91" s="30"/>
      <c r="MJ91" s="39">
        <v>254000</v>
      </c>
      <c r="MK91" s="88">
        <v>254000</v>
      </c>
      <c r="ML91" s="38"/>
      <c r="MM91" s="38">
        <v>101387600</v>
      </c>
      <c r="MN91" s="38">
        <v>93087600</v>
      </c>
      <c r="MO91" s="38">
        <v>8300000</v>
      </c>
      <c r="MP91" s="38">
        <v>93087600</v>
      </c>
      <c r="MQ91" s="38"/>
      <c r="MR91" s="39"/>
      <c r="MS91" s="38">
        <v>101387600</v>
      </c>
      <c r="MT91" s="38">
        <v>93087600</v>
      </c>
      <c r="MU91" s="38"/>
      <c r="MV91" s="38">
        <v>8300000</v>
      </c>
      <c r="MW91" s="38">
        <v>8.1864100000000004</v>
      </c>
      <c r="MX91" s="38"/>
      <c r="MY91" s="38"/>
      <c r="MZ91" s="88">
        <v>93087600</v>
      </c>
      <c r="NA91" s="30"/>
      <c r="NB91" s="39">
        <v>93087600</v>
      </c>
      <c r="NC91" s="88">
        <v>93087600</v>
      </c>
      <c r="ND91" s="38"/>
      <c r="NE91" s="38"/>
      <c r="NF91" s="38"/>
      <c r="NG91" s="38"/>
      <c r="NH91" s="38"/>
      <c r="NI91" s="38"/>
      <c r="NJ91" s="39"/>
      <c r="NK91" s="38"/>
      <c r="NL91" s="38"/>
      <c r="NM91" s="38"/>
      <c r="NN91" s="38"/>
      <c r="NO91" s="38"/>
      <c r="NP91" s="38"/>
      <c r="NQ91" s="38"/>
      <c r="NR91" s="88"/>
      <c r="NS91" s="30"/>
      <c r="NT91" s="39"/>
      <c r="NU91" s="88"/>
      <c r="NV91" s="38"/>
      <c r="NW91" s="38"/>
      <c r="NX91" s="38"/>
      <c r="NY91" s="38"/>
      <c r="NZ91" s="38"/>
      <c r="OA91" s="38"/>
      <c r="OB91" s="39"/>
      <c r="OC91" s="38"/>
      <c r="OD91" s="38"/>
      <c r="OE91" s="38"/>
      <c r="OF91" s="38"/>
      <c r="OG91" s="38"/>
      <c r="OH91" s="38"/>
      <c r="OI91" s="38"/>
      <c r="OJ91" s="88"/>
      <c r="OK91" s="30"/>
      <c r="OL91" s="39"/>
      <c r="OM91" s="88"/>
      <c r="ON91" s="38"/>
      <c r="OO91" s="38">
        <v>30592000</v>
      </c>
      <c r="OP91" s="38">
        <v>28592000</v>
      </c>
      <c r="OQ91" s="38">
        <v>2000000</v>
      </c>
      <c r="OR91" s="38">
        <v>28592000</v>
      </c>
      <c r="OS91" s="38"/>
      <c r="OT91" s="39"/>
      <c r="OU91" s="38">
        <v>30592000</v>
      </c>
      <c r="OV91" s="38">
        <v>28592000</v>
      </c>
      <c r="OW91" s="38"/>
      <c r="OX91" s="38">
        <v>2000000</v>
      </c>
      <c r="OY91" s="38">
        <v>6.5376599999999998</v>
      </c>
      <c r="OZ91" s="38"/>
      <c r="PA91" s="38"/>
      <c r="PB91" s="88">
        <v>28592000</v>
      </c>
      <c r="PC91" s="30"/>
      <c r="PD91" s="39">
        <v>28592000</v>
      </c>
      <c r="PE91" s="88">
        <v>28592000</v>
      </c>
      <c r="PF91" s="38"/>
      <c r="PG91" s="38"/>
      <c r="PH91" s="38"/>
      <c r="PI91" s="38"/>
      <c r="PJ91" s="38"/>
      <c r="PK91" s="38"/>
      <c r="PL91" s="39"/>
      <c r="PM91" s="38"/>
      <c r="PN91" s="38"/>
      <c r="PO91" s="38"/>
      <c r="PP91" s="38"/>
      <c r="PQ91" s="38"/>
      <c r="PR91" s="38"/>
      <c r="PS91" s="38"/>
      <c r="PT91" s="88"/>
      <c r="PU91" s="30"/>
      <c r="PV91" s="39"/>
      <c r="PW91" s="88"/>
      <c r="PX91" s="38"/>
      <c r="PY91" s="38"/>
      <c r="PZ91" s="38"/>
      <c r="QA91" s="38"/>
      <c r="QB91" s="38"/>
      <c r="QC91" s="38"/>
      <c r="QD91" s="39"/>
      <c r="QE91" s="38"/>
      <c r="QF91" s="38"/>
      <c r="QG91" s="38"/>
      <c r="QH91" s="38"/>
      <c r="QI91" s="38"/>
      <c r="QJ91" s="38"/>
      <c r="QK91" s="38"/>
      <c r="QL91" s="88"/>
      <c r="QM91" s="30"/>
      <c r="QN91" s="39"/>
      <c r="QO91" s="88"/>
      <c r="QP91" s="38"/>
      <c r="QQ91" s="38">
        <v>1433349300</v>
      </c>
      <c r="QR91" s="38">
        <v>1360242100</v>
      </c>
      <c r="QS91" s="38">
        <v>73107200</v>
      </c>
      <c r="QT91" s="38">
        <v>1360242100</v>
      </c>
      <c r="QU91" s="38">
        <v>133745</v>
      </c>
      <c r="QV91" s="39"/>
      <c r="QW91" s="38">
        <v>1433349300</v>
      </c>
      <c r="QX91" s="38">
        <v>1360242100</v>
      </c>
      <c r="QY91" s="38"/>
      <c r="QZ91" s="38">
        <v>73107200</v>
      </c>
      <c r="RA91" s="38">
        <v>5.1004500000000004</v>
      </c>
      <c r="RB91" s="38">
        <v>133745</v>
      </c>
      <c r="RC91" s="38"/>
      <c r="RD91" s="88">
        <v>1360242100</v>
      </c>
      <c r="RE91" s="30"/>
      <c r="RF91" s="39">
        <v>1360242100</v>
      </c>
      <c r="RG91" s="88">
        <v>1360242100</v>
      </c>
      <c r="RH91" s="38"/>
      <c r="RI91" s="38">
        <v>21053000</v>
      </c>
      <c r="RJ91" s="38">
        <v>20000000</v>
      </c>
      <c r="RK91" s="38">
        <v>1053000</v>
      </c>
      <c r="RL91" s="38">
        <v>16383125.970000001</v>
      </c>
      <c r="RM91" s="38"/>
      <c r="RN91" s="39"/>
      <c r="RO91" s="38">
        <v>17245395.75</v>
      </c>
      <c r="RP91" s="38">
        <v>16383125.970000001</v>
      </c>
      <c r="RQ91" s="38"/>
      <c r="RR91" s="38">
        <v>862269.78</v>
      </c>
      <c r="RS91" s="38">
        <v>5</v>
      </c>
      <c r="RT91" s="38"/>
      <c r="RU91" s="38"/>
      <c r="RV91" s="88">
        <v>16383125.970000001</v>
      </c>
      <c r="RW91" s="30"/>
      <c r="RX91" s="39">
        <v>20000000</v>
      </c>
      <c r="RY91" s="88">
        <v>20000000</v>
      </c>
      <c r="RZ91" s="38"/>
      <c r="SA91" s="38"/>
      <c r="SB91" s="38"/>
      <c r="SC91" s="38"/>
      <c r="SD91" s="38"/>
      <c r="SE91" s="38"/>
      <c r="SF91" s="39"/>
      <c r="SG91" s="38"/>
      <c r="SH91" s="38"/>
      <c r="SI91" s="38"/>
      <c r="SJ91" s="38"/>
      <c r="SK91" s="38"/>
      <c r="SL91" s="38"/>
      <c r="SM91" s="38"/>
      <c r="SN91" s="88"/>
      <c r="SO91" s="30"/>
      <c r="SP91" s="39">
        <v>0</v>
      </c>
      <c r="SQ91" s="88"/>
      <c r="SR91" s="38"/>
      <c r="SS91" s="38">
        <v>17100000</v>
      </c>
      <c r="ST91" s="38">
        <v>14100000</v>
      </c>
      <c r="SU91" s="38">
        <v>3000000</v>
      </c>
      <c r="SV91" s="38">
        <v>14100000</v>
      </c>
      <c r="SW91" s="38"/>
      <c r="SX91" s="39"/>
      <c r="SY91" s="38">
        <v>17100000</v>
      </c>
      <c r="SZ91" s="38">
        <v>14100000</v>
      </c>
      <c r="TA91" s="38"/>
      <c r="TB91" s="38">
        <v>3000000</v>
      </c>
      <c r="TC91" s="38">
        <v>17.543859999999999</v>
      </c>
      <c r="TD91" s="38"/>
      <c r="TE91" s="38"/>
      <c r="TF91" s="88">
        <v>14100000</v>
      </c>
      <c r="TG91" s="30"/>
      <c r="TH91" s="39">
        <v>14100000</v>
      </c>
      <c r="TI91" s="88">
        <v>14100000</v>
      </c>
      <c r="TJ91" s="38"/>
      <c r="TK91" s="38"/>
      <c r="TL91" s="38"/>
      <c r="TM91" s="38"/>
      <c r="TN91" s="38"/>
      <c r="TO91" s="38"/>
      <c r="TP91" s="39"/>
      <c r="TQ91" s="38"/>
      <c r="TR91" s="38"/>
      <c r="TS91" s="38"/>
      <c r="TT91" s="38"/>
      <c r="TU91" s="38"/>
      <c r="TV91" s="38"/>
      <c r="TW91" s="38"/>
      <c r="TX91" s="88"/>
      <c r="TY91" s="30"/>
      <c r="TZ91" s="39"/>
      <c r="UA91" s="88"/>
      <c r="UB91" s="38"/>
      <c r="UC91" s="38"/>
      <c r="UD91" s="38"/>
      <c r="UE91" s="38"/>
      <c r="UF91" s="38"/>
      <c r="UG91" s="38"/>
      <c r="UH91" s="39"/>
      <c r="UI91" s="38"/>
      <c r="UJ91" s="38"/>
      <c r="UK91" s="38"/>
      <c r="UL91" s="38"/>
      <c r="UM91" s="38"/>
      <c r="UN91" s="38"/>
      <c r="UO91" s="38"/>
      <c r="UP91" s="88"/>
      <c r="UQ91" s="30"/>
      <c r="UR91" s="39"/>
      <c r="US91" s="88"/>
      <c r="UT91" s="38"/>
      <c r="UU91" s="38"/>
      <c r="UV91" s="38"/>
      <c r="UW91" s="38"/>
      <c r="UX91" s="38"/>
      <c r="UY91" s="38"/>
      <c r="UZ91" s="39"/>
      <c r="VA91" s="38"/>
      <c r="VB91" s="38"/>
      <c r="VC91" s="38"/>
      <c r="VD91" s="38"/>
      <c r="VE91" s="38"/>
      <c r="VF91" s="38"/>
      <c r="VG91" s="38"/>
      <c r="VH91" s="88"/>
      <c r="VI91" s="30"/>
      <c r="VJ91" s="39"/>
      <c r="VK91" s="88"/>
      <c r="VL91" s="38"/>
      <c r="VM91" s="38"/>
      <c r="VN91" s="38"/>
      <c r="VO91" s="38"/>
      <c r="VP91" s="38"/>
      <c r="VQ91" s="38"/>
      <c r="VR91" s="39"/>
      <c r="VS91" s="38"/>
      <c r="VT91" s="38"/>
      <c r="VU91" s="38"/>
      <c r="VV91" s="38"/>
      <c r="VW91" s="38"/>
      <c r="VX91" s="38"/>
      <c r="VY91" s="38"/>
      <c r="VZ91" s="88"/>
      <c r="WA91" s="30"/>
      <c r="WB91" s="39"/>
      <c r="WC91" s="88"/>
      <c r="WD91" s="38"/>
      <c r="WE91" s="38"/>
      <c r="WF91" s="38"/>
      <c r="WG91" s="38"/>
      <c r="WH91" s="38"/>
      <c r="WI91" s="38"/>
      <c r="WJ91" s="39"/>
      <c r="WK91" s="38"/>
      <c r="WL91" s="38"/>
      <c r="WM91" s="38"/>
      <c r="WN91" s="38"/>
      <c r="WO91" s="38"/>
      <c r="WP91" s="38"/>
      <c r="WQ91" s="38"/>
      <c r="WR91" s="88"/>
      <c r="WS91" s="30"/>
      <c r="WT91" s="39"/>
      <c r="WU91" s="88"/>
      <c r="WV91" s="38"/>
      <c r="WW91" s="38"/>
      <c r="WX91" s="38"/>
      <c r="WY91" s="38"/>
      <c r="WZ91" s="38"/>
      <c r="XA91" s="38"/>
      <c r="XB91" s="39"/>
      <c r="XC91" s="38"/>
      <c r="XD91" s="38"/>
      <c r="XE91" s="38"/>
      <c r="XF91" s="38"/>
      <c r="XG91" s="38"/>
      <c r="XH91" s="38"/>
      <c r="XI91" s="38"/>
      <c r="XJ91" s="88"/>
      <c r="XK91" s="30"/>
      <c r="XL91" s="39"/>
      <c r="XM91" s="88"/>
      <c r="XN91" s="38"/>
      <c r="XO91" s="38"/>
      <c r="XP91" s="38"/>
      <c r="XQ91" s="38"/>
      <c r="XR91" s="38"/>
      <c r="XS91" s="38"/>
      <c r="XT91" s="39"/>
      <c r="XU91" s="38"/>
      <c r="XV91" s="38"/>
      <c r="XW91" s="38"/>
      <c r="XX91" s="38"/>
      <c r="XY91" s="38"/>
      <c r="XZ91" s="38"/>
      <c r="YA91" s="38"/>
      <c r="YB91" s="88"/>
      <c r="YC91" s="30"/>
      <c r="YD91" s="39"/>
      <c r="YE91" s="88"/>
      <c r="YF91" s="38"/>
      <c r="YG91" s="38"/>
      <c r="YH91" s="38"/>
      <c r="YI91" s="38"/>
      <c r="YJ91" s="38"/>
      <c r="YK91" s="38"/>
      <c r="YL91" s="39"/>
      <c r="YM91" s="38"/>
      <c r="YN91" s="38"/>
      <c r="YO91" s="38"/>
      <c r="YP91" s="38"/>
      <c r="YQ91" s="38"/>
      <c r="YR91" s="38"/>
      <c r="YS91" s="38"/>
      <c r="YT91" s="88"/>
      <c r="YU91" s="30"/>
      <c r="YV91" s="39"/>
      <c r="YW91" s="88"/>
      <c r="YX91" s="38"/>
      <c r="YY91" s="38">
        <v>23724300</v>
      </c>
      <c r="YZ91" s="38">
        <v>13712000</v>
      </c>
      <c r="ZA91" s="38">
        <v>10012300</v>
      </c>
      <c r="ZB91" s="38"/>
      <c r="ZC91" s="38"/>
      <c r="ZD91" s="39"/>
      <c r="ZE91" s="38"/>
      <c r="ZF91" s="38"/>
      <c r="ZG91" s="38"/>
      <c r="ZH91" s="38"/>
      <c r="ZI91" s="38"/>
      <c r="ZJ91" s="38"/>
      <c r="ZK91" s="38"/>
      <c r="ZL91" s="88"/>
      <c r="ZM91" s="30"/>
      <c r="ZN91" s="39">
        <v>13712000</v>
      </c>
      <c r="ZO91" s="88">
        <v>13712000</v>
      </c>
      <c r="ZP91" s="38"/>
      <c r="ZQ91" s="38">
        <v>134181400</v>
      </c>
      <c r="ZR91" s="38">
        <v>84181400</v>
      </c>
      <c r="ZS91" s="38">
        <v>50000000</v>
      </c>
      <c r="ZT91" s="38">
        <v>84181400</v>
      </c>
      <c r="ZU91" s="38">
        <v>935295.5</v>
      </c>
      <c r="ZV91" s="39"/>
      <c r="ZW91" s="38">
        <v>133686244</v>
      </c>
      <c r="ZX91" s="38">
        <v>83686244</v>
      </c>
      <c r="ZY91" s="38"/>
      <c r="ZZ91" s="38">
        <v>50000000</v>
      </c>
      <c r="AAA91" s="38">
        <v>37.401009999999999</v>
      </c>
      <c r="AAB91" s="38">
        <v>914290.25</v>
      </c>
      <c r="AAC91" s="38">
        <v>516161.25</v>
      </c>
      <c r="AAD91" s="88">
        <v>83686244</v>
      </c>
      <c r="AAE91" s="30"/>
      <c r="AAF91" s="39">
        <v>84181400</v>
      </c>
      <c r="AAG91" s="88">
        <v>84181400</v>
      </c>
      <c r="AAH91" s="38"/>
      <c r="AAI91" s="38"/>
      <c r="AAJ91" s="38"/>
      <c r="AAK91" s="38"/>
      <c r="AAL91" s="38"/>
      <c r="AAM91" s="38"/>
      <c r="AAN91" s="39"/>
      <c r="AAO91" s="38"/>
      <c r="AAP91" s="38"/>
      <c r="AAQ91" s="38"/>
      <c r="AAR91" s="38"/>
      <c r="AAS91" s="38"/>
      <c r="AAT91" s="38"/>
      <c r="AAU91" s="38"/>
      <c r="AAV91" s="88"/>
      <c r="AAW91" s="30"/>
      <c r="AAX91" s="39"/>
      <c r="AAY91" s="88"/>
      <c r="AAZ91" s="38"/>
      <c r="ABA91" s="38">
        <v>195576000</v>
      </c>
      <c r="ABB91" s="38">
        <v>70042000</v>
      </c>
      <c r="ABC91" s="38">
        <v>125534000</v>
      </c>
      <c r="ABD91" s="38">
        <v>70042000</v>
      </c>
      <c r="ABE91" s="38">
        <v>48557</v>
      </c>
      <c r="ABF91" s="39"/>
      <c r="ABG91" s="38">
        <v>195576000</v>
      </c>
      <c r="ABH91" s="38">
        <v>70042000</v>
      </c>
      <c r="ABI91" s="38"/>
      <c r="ABJ91" s="38">
        <v>125534000</v>
      </c>
      <c r="ABK91" s="38">
        <v>64.186809999999994</v>
      </c>
      <c r="ABL91" s="38">
        <v>48557</v>
      </c>
      <c r="ABM91" s="38"/>
      <c r="ABN91" s="88">
        <v>70042000</v>
      </c>
      <c r="ABO91" s="30"/>
      <c r="ABP91" s="39">
        <v>70042000</v>
      </c>
      <c r="ABQ91" s="88">
        <v>70042000</v>
      </c>
      <c r="ABR91" s="38"/>
      <c r="ABS91" s="38"/>
      <c r="ABT91" s="38"/>
      <c r="ABU91" s="38"/>
      <c r="ABV91" s="38"/>
      <c r="ABW91" s="38"/>
      <c r="ABX91" s="39"/>
      <c r="ABY91" s="38"/>
      <c r="ABZ91" s="38"/>
      <c r="ACA91" s="38"/>
      <c r="ACB91" s="38"/>
      <c r="ACC91" s="38"/>
      <c r="ACD91" s="38"/>
      <c r="ACE91" s="38"/>
      <c r="ACF91" s="88"/>
      <c r="ACG91" s="30"/>
      <c r="ACH91" s="39"/>
      <c r="ACI91" s="88"/>
      <c r="ACJ91" s="38"/>
      <c r="ACK91" s="38">
        <v>59565000</v>
      </c>
      <c r="ACL91" s="38">
        <v>32290000</v>
      </c>
      <c r="ACM91" s="38">
        <v>27275000</v>
      </c>
      <c r="ACN91" s="38">
        <v>32290000</v>
      </c>
      <c r="ACO91" s="38"/>
      <c r="ACP91" s="39"/>
      <c r="ACQ91" s="38">
        <v>59565000</v>
      </c>
      <c r="ACR91" s="38">
        <v>32290000</v>
      </c>
      <c r="ACS91" s="38"/>
      <c r="ACT91" s="38">
        <v>27275000</v>
      </c>
      <c r="ACU91" s="38">
        <v>45.790309999999998</v>
      </c>
      <c r="ACV91" s="38"/>
      <c r="ACW91" s="38"/>
      <c r="ACX91" s="88">
        <v>32290000</v>
      </c>
      <c r="ACY91" s="30"/>
      <c r="ACZ91" s="39">
        <v>32290000</v>
      </c>
      <c r="ADA91" s="88">
        <v>32290000</v>
      </c>
      <c r="ADB91" s="38"/>
      <c r="ADC91" s="38"/>
      <c r="ADD91" s="38"/>
      <c r="ADE91" s="38"/>
      <c r="ADF91" s="38"/>
      <c r="ADG91" s="38"/>
      <c r="ADH91" s="39"/>
      <c r="ADI91" s="38"/>
      <c r="ADJ91" s="38"/>
      <c r="ADK91" s="38"/>
      <c r="ADL91" s="38"/>
      <c r="ADM91" s="38"/>
      <c r="ADN91" s="38"/>
      <c r="ADO91" s="38"/>
      <c r="ADP91" s="88"/>
      <c r="ADQ91" s="30"/>
      <c r="ADR91" s="39"/>
      <c r="ADS91" s="88"/>
      <c r="ADT91" s="38"/>
      <c r="ADU91" s="38">
        <v>18714000</v>
      </c>
      <c r="ADV91" s="38">
        <v>9000000</v>
      </c>
      <c r="ADW91" s="38">
        <v>9714000</v>
      </c>
      <c r="ADX91" s="38">
        <v>9000000</v>
      </c>
      <c r="ADY91" s="38"/>
      <c r="ADZ91" s="39"/>
      <c r="AEA91" s="38">
        <v>18714000</v>
      </c>
      <c r="AEB91" s="38">
        <v>9000000</v>
      </c>
      <c r="AEC91" s="38"/>
      <c r="AED91" s="38">
        <v>9714000</v>
      </c>
      <c r="AEE91" s="38">
        <v>51.90766</v>
      </c>
      <c r="AEF91" s="38"/>
      <c r="AEG91" s="38"/>
      <c r="AEH91" s="88">
        <v>9000000</v>
      </c>
      <c r="AEI91" s="30"/>
      <c r="AEJ91" s="39">
        <v>9000000</v>
      </c>
      <c r="AEK91" s="88">
        <v>9000000</v>
      </c>
      <c r="AEL91" s="38"/>
      <c r="AEM91" s="38"/>
      <c r="AEN91" s="38"/>
      <c r="AEO91" s="38"/>
      <c r="AEP91" s="38"/>
      <c r="AEQ91" s="38"/>
      <c r="AER91" s="39"/>
      <c r="AES91" s="38"/>
      <c r="AET91" s="38"/>
      <c r="AEU91" s="38"/>
      <c r="AEV91" s="38"/>
      <c r="AEW91" s="38"/>
      <c r="AEX91" s="38"/>
      <c r="AEY91" s="38"/>
      <c r="AEZ91" s="88"/>
      <c r="AFA91" s="30"/>
      <c r="AFB91" s="39"/>
      <c r="AFC91" s="88"/>
      <c r="AFD91" s="38"/>
      <c r="AFE91" s="38"/>
      <c r="AFF91" s="38"/>
      <c r="AFG91" s="38"/>
      <c r="AFH91" s="38"/>
      <c r="AFI91" s="38"/>
      <c r="AFJ91" s="39"/>
      <c r="AFK91" s="38"/>
      <c r="AFL91" s="38"/>
      <c r="AFM91" s="38"/>
      <c r="AFN91" s="38"/>
      <c r="AFO91" s="38"/>
      <c r="AFP91" s="38"/>
      <c r="AFQ91" s="38"/>
      <c r="AFR91" s="88"/>
      <c r="AFS91" s="30"/>
      <c r="AFT91" s="39"/>
      <c r="AFU91" s="88"/>
      <c r="AFV91" s="38"/>
      <c r="AFW91" s="38"/>
      <c r="AFX91" s="38"/>
      <c r="AFY91" s="38"/>
      <c r="AFZ91" s="38"/>
      <c r="AGA91" s="38"/>
      <c r="AGB91" s="39"/>
      <c r="AGC91" s="38"/>
      <c r="AGD91" s="38"/>
      <c r="AGE91" s="38"/>
      <c r="AGF91" s="38"/>
      <c r="AGG91" s="38"/>
      <c r="AGH91" s="38"/>
      <c r="AGI91" s="38"/>
      <c r="AGJ91" s="88"/>
      <c r="AGK91" s="30"/>
      <c r="AGL91" s="39"/>
      <c r="AGM91" s="88"/>
      <c r="AGN91" s="38"/>
      <c r="AGO91" s="38"/>
      <c r="AGP91" s="38"/>
      <c r="AGQ91" s="38"/>
      <c r="AGR91" s="38"/>
      <c r="AGS91" s="38"/>
      <c r="AGT91" s="39"/>
      <c r="AGU91" s="38"/>
      <c r="AGV91" s="38"/>
      <c r="AGW91" s="38"/>
      <c r="AGX91" s="38"/>
      <c r="AGY91" s="38"/>
      <c r="AGZ91" s="38"/>
      <c r="AHA91" s="38"/>
      <c r="AHB91" s="88"/>
      <c r="AHC91" s="30"/>
      <c r="AHD91" s="39"/>
      <c r="AHE91" s="88"/>
      <c r="AHF91" s="38"/>
      <c r="AHG91" s="38"/>
      <c r="AHH91" s="38"/>
      <c r="AHI91" s="38"/>
      <c r="AHJ91" s="38"/>
      <c r="AHK91" s="38"/>
      <c r="AHL91" s="39"/>
      <c r="AHM91" s="38"/>
      <c r="AHN91" s="38"/>
      <c r="AHO91" s="38"/>
      <c r="AHP91" s="38"/>
      <c r="AHQ91" s="38"/>
      <c r="AHR91" s="38"/>
      <c r="AHS91" s="38"/>
      <c r="AHT91" s="88"/>
      <c r="AHU91" s="30"/>
      <c r="AHV91" s="39"/>
      <c r="AHW91" s="88"/>
      <c r="AHX91" s="38"/>
      <c r="AHY91" s="38">
        <v>30964100</v>
      </c>
      <c r="AHZ91" s="38">
        <v>12575100</v>
      </c>
      <c r="AIA91" s="38">
        <v>18389000</v>
      </c>
      <c r="AIB91" s="38">
        <v>12575100</v>
      </c>
      <c r="AIC91" s="38">
        <v>18400</v>
      </c>
      <c r="AID91" s="39"/>
      <c r="AIE91" s="38">
        <v>30964100</v>
      </c>
      <c r="AIF91" s="38">
        <v>12575100</v>
      </c>
      <c r="AIG91" s="38"/>
      <c r="AIH91" s="38">
        <v>18389000</v>
      </c>
      <c r="AII91" s="38">
        <v>59.388129999999997</v>
      </c>
      <c r="AIJ91" s="38">
        <v>18400</v>
      </c>
      <c r="AIK91" s="38"/>
      <c r="AIL91" s="88">
        <v>12575100</v>
      </c>
      <c r="AIM91" s="30"/>
      <c r="AIN91" s="39">
        <v>12575100</v>
      </c>
      <c r="AIO91" s="88">
        <v>12575100</v>
      </c>
      <c r="AIP91" s="38"/>
      <c r="AIQ91" s="38"/>
      <c r="AIR91" s="38"/>
      <c r="AIS91" s="38"/>
      <c r="AIT91" s="38"/>
      <c r="AIU91" s="38"/>
      <c r="AIV91" s="39"/>
      <c r="AIW91" s="38"/>
      <c r="AIX91" s="38"/>
      <c r="AIY91" s="38"/>
      <c r="AIZ91" s="38"/>
      <c r="AJA91" s="38"/>
      <c r="AJB91" s="38"/>
      <c r="AJC91" s="38"/>
      <c r="AJD91" s="88"/>
      <c r="AJE91" s="30"/>
      <c r="AJF91" s="39"/>
      <c r="AJG91" s="88"/>
      <c r="AJH91" s="38"/>
      <c r="AJI91" s="38">
        <v>66000000</v>
      </c>
      <c r="AJJ91" s="38">
        <v>62700000</v>
      </c>
      <c r="AJK91" s="38">
        <v>3300000</v>
      </c>
      <c r="AJL91" s="38">
        <v>62700000</v>
      </c>
      <c r="AJM91" s="38">
        <v>398950</v>
      </c>
      <c r="AJN91" s="39"/>
      <c r="AJO91" s="38">
        <v>66000000</v>
      </c>
      <c r="AJP91" s="38">
        <v>62700000</v>
      </c>
      <c r="AJQ91" s="38"/>
      <c r="AJR91" s="38">
        <v>3300000</v>
      </c>
      <c r="AJS91" s="38">
        <v>5</v>
      </c>
      <c r="AJT91" s="38">
        <v>398950</v>
      </c>
      <c r="AJU91" s="38"/>
      <c r="AJV91" s="88">
        <v>62700000</v>
      </c>
      <c r="AJW91" s="30"/>
      <c r="AJX91" s="39">
        <v>111168000</v>
      </c>
      <c r="AJY91" s="88">
        <v>62700000</v>
      </c>
      <c r="AJZ91" s="38"/>
      <c r="AKA91" s="38">
        <v>76986000</v>
      </c>
      <c r="AKB91" s="38">
        <v>73136000</v>
      </c>
      <c r="AKC91" s="38">
        <v>3850000</v>
      </c>
      <c r="AKD91" s="38">
        <v>73136000</v>
      </c>
      <c r="AKE91" s="38">
        <v>69355.69</v>
      </c>
      <c r="AKF91" s="39"/>
      <c r="AKG91" s="38">
        <v>76986000</v>
      </c>
      <c r="AKH91" s="38">
        <v>73136000</v>
      </c>
      <c r="AKI91" s="38"/>
      <c r="AKJ91" s="38">
        <v>3850000</v>
      </c>
      <c r="AKK91" s="38">
        <v>5.0009100000000002</v>
      </c>
      <c r="AKL91" s="38">
        <v>69355.69</v>
      </c>
      <c r="AKM91" s="38"/>
      <c r="AKN91" s="88">
        <v>73136000</v>
      </c>
      <c r="AKO91" s="30"/>
      <c r="AKP91" s="39">
        <v>87902000</v>
      </c>
      <c r="AKQ91" s="88">
        <v>73136000</v>
      </c>
      <c r="AKR91" s="38"/>
      <c r="AKS91" s="38">
        <v>45605000</v>
      </c>
      <c r="AKT91" s="38">
        <v>30605000</v>
      </c>
      <c r="AKU91" s="38">
        <v>15000000</v>
      </c>
      <c r="AKV91" s="38">
        <v>30605000</v>
      </c>
      <c r="AKW91" s="38"/>
      <c r="AKX91" s="39"/>
      <c r="AKY91" s="38">
        <v>45605000</v>
      </c>
      <c r="AKZ91" s="38">
        <v>30605000</v>
      </c>
      <c r="ALA91" s="38"/>
      <c r="ALB91" s="38">
        <v>15000000</v>
      </c>
      <c r="ALC91" s="38">
        <v>32.891129999999997</v>
      </c>
      <c r="ALD91" s="38"/>
      <c r="ALE91" s="38"/>
      <c r="ALF91" s="88">
        <v>30605000</v>
      </c>
      <c r="ALG91" s="30"/>
      <c r="ALH91" s="39">
        <v>30605000</v>
      </c>
      <c r="ALI91" s="88">
        <v>30605000</v>
      </c>
      <c r="ALJ91" s="38"/>
      <c r="ALK91" s="38"/>
      <c r="ALL91" s="38"/>
      <c r="ALM91" s="38"/>
      <c r="ALN91" s="38"/>
      <c r="ALO91" s="38">
        <v>8040991.5300000003</v>
      </c>
      <c r="ALP91" s="39"/>
      <c r="ALQ91" s="38"/>
      <c r="ALR91" s="38"/>
      <c r="ALS91" s="38"/>
      <c r="ALT91" s="38"/>
      <c r="ALU91" s="38"/>
      <c r="ALV91" s="38">
        <v>8026991.2699999996</v>
      </c>
      <c r="ALW91" s="38">
        <v>14000.26</v>
      </c>
      <c r="ALX91" s="88"/>
      <c r="ALY91" s="30"/>
      <c r="ALZ91" s="39"/>
      <c r="AMA91" s="88"/>
      <c r="AMB91" s="38"/>
      <c r="AMC91" s="38">
        <v>4020400</v>
      </c>
      <c r="AMD91" s="38">
        <v>3798200</v>
      </c>
      <c r="AME91" s="38">
        <v>222200</v>
      </c>
      <c r="AMF91" s="38">
        <v>2537460</v>
      </c>
      <c r="AMG91" s="38"/>
      <c r="AMH91" s="39"/>
      <c r="AMI91" s="38">
        <v>2695310</v>
      </c>
      <c r="AMJ91" s="38">
        <v>2537460</v>
      </c>
      <c r="AMK91" s="38"/>
      <c r="AML91" s="38">
        <v>157850</v>
      </c>
      <c r="AMM91" s="38">
        <v>5.8564699999999998</v>
      </c>
      <c r="AMN91" s="38"/>
      <c r="AMO91" s="38"/>
      <c r="AMP91" s="88">
        <v>2537460</v>
      </c>
      <c r="AMQ91" s="30"/>
      <c r="AMR91" s="39">
        <v>3798200</v>
      </c>
      <c r="AMS91" s="88">
        <v>3798200</v>
      </c>
      <c r="AMT91" s="38"/>
      <c r="AMU91" s="38"/>
      <c r="AMV91" s="38"/>
      <c r="AMW91" s="38"/>
      <c r="AMX91" s="38"/>
      <c r="AMY91" s="38"/>
      <c r="AMZ91" s="39"/>
      <c r="ANA91" s="38"/>
      <c r="ANB91" s="38"/>
      <c r="ANC91" s="38"/>
      <c r="AND91" s="38"/>
      <c r="ANE91" s="38"/>
      <c r="ANF91" s="38"/>
      <c r="ANG91" s="38"/>
      <c r="ANH91" s="88"/>
      <c r="ANI91" s="30"/>
      <c r="ANJ91" s="39"/>
      <c r="ANK91" s="88"/>
    </row>
    <row r="92" spans="1:1051" x14ac:dyDescent="0.25">
      <c r="A92" s="8" t="s">
        <v>208</v>
      </c>
      <c r="B92" s="11">
        <v>78</v>
      </c>
      <c r="C92" s="13" t="s">
        <v>210</v>
      </c>
      <c r="F92" s="39"/>
      <c r="G92" s="88"/>
      <c r="H92" s="38"/>
      <c r="I92" s="38">
        <v>261720.87</v>
      </c>
      <c r="J92" s="38">
        <v>182700</v>
      </c>
      <c r="K92" s="38">
        <v>79020.87</v>
      </c>
      <c r="L92" s="38">
        <v>182700</v>
      </c>
      <c r="M92" s="38"/>
      <c r="N92" s="39"/>
      <c r="O92" s="38">
        <v>261720.87</v>
      </c>
      <c r="P92" s="38">
        <v>182700</v>
      </c>
      <c r="Q92" s="38"/>
      <c r="R92" s="38">
        <v>79020.87</v>
      </c>
      <c r="S92" s="38">
        <v>30.192799999999998</v>
      </c>
      <c r="T92" s="38"/>
      <c r="U92" s="38"/>
      <c r="V92" s="88">
        <v>182700</v>
      </c>
      <c r="W92" s="30"/>
      <c r="X92" s="39">
        <v>182700</v>
      </c>
      <c r="Y92" s="88">
        <v>182700</v>
      </c>
      <c r="Z92" s="38"/>
      <c r="AA92" s="38">
        <v>2968139.85</v>
      </c>
      <c r="AB92" s="38">
        <v>2163800</v>
      </c>
      <c r="AC92" s="38">
        <v>804339.85</v>
      </c>
      <c r="AD92" s="38">
        <v>2163800</v>
      </c>
      <c r="AE92" s="38"/>
      <c r="AF92" s="39"/>
      <c r="AG92" s="38">
        <v>2968139.85</v>
      </c>
      <c r="AH92" s="38">
        <v>2163800</v>
      </c>
      <c r="AI92" s="38"/>
      <c r="AJ92" s="38">
        <v>804339.85</v>
      </c>
      <c r="AK92" s="38">
        <v>27.099119999999999</v>
      </c>
      <c r="AL92" s="38"/>
      <c r="AM92" s="38"/>
      <c r="AN92" s="88">
        <v>2163800</v>
      </c>
      <c r="AO92" s="30"/>
      <c r="AP92" s="39">
        <v>2163800</v>
      </c>
      <c r="AQ92" s="88">
        <v>2163800</v>
      </c>
      <c r="AR92" s="38"/>
      <c r="AS92" s="38">
        <v>1375905.54</v>
      </c>
      <c r="AT92" s="38">
        <v>917500</v>
      </c>
      <c r="AU92" s="38">
        <v>458405.54</v>
      </c>
      <c r="AV92" s="38">
        <v>917500</v>
      </c>
      <c r="AW92" s="38"/>
      <c r="AX92" s="39"/>
      <c r="AY92" s="38">
        <v>1375905.54</v>
      </c>
      <c r="AZ92" s="38">
        <v>917500</v>
      </c>
      <c r="BA92" s="38"/>
      <c r="BB92" s="38">
        <v>458405.54</v>
      </c>
      <c r="BC92" s="38">
        <v>33.31664</v>
      </c>
      <c r="BD92" s="38"/>
      <c r="BE92" s="38"/>
      <c r="BF92" s="88">
        <v>917500</v>
      </c>
      <c r="BG92" s="30"/>
      <c r="BH92" s="39">
        <v>917500</v>
      </c>
      <c r="BI92" s="88">
        <v>917500</v>
      </c>
      <c r="BJ92" s="38"/>
      <c r="BK92" s="38">
        <v>11241258.66</v>
      </c>
      <c r="BL92" s="38">
        <v>8389800</v>
      </c>
      <c r="BM92" s="38">
        <v>2851458.66</v>
      </c>
      <c r="BN92" s="38">
        <v>8389800</v>
      </c>
      <c r="BO92" s="38"/>
      <c r="BP92" s="39"/>
      <c r="BQ92" s="38">
        <v>11241258.66</v>
      </c>
      <c r="BR92" s="38">
        <v>8389800</v>
      </c>
      <c r="BS92" s="38"/>
      <c r="BT92" s="38">
        <v>2851458.66</v>
      </c>
      <c r="BU92" s="38">
        <v>25.366009999999999</v>
      </c>
      <c r="BV92" s="38"/>
      <c r="BW92" s="38"/>
      <c r="BX92" s="88">
        <v>8389800</v>
      </c>
      <c r="BY92" s="30"/>
      <c r="BZ92" s="39">
        <v>8389800</v>
      </c>
      <c r="CA92" s="88">
        <v>8389800</v>
      </c>
      <c r="CB92" s="38"/>
      <c r="CC92" s="38">
        <v>1187268.72</v>
      </c>
      <c r="CD92" s="38">
        <v>828100</v>
      </c>
      <c r="CE92" s="38">
        <v>359168.72</v>
      </c>
      <c r="CF92" s="38">
        <v>828100</v>
      </c>
      <c r="CG92" s="38"/>
      <c r="CH92" s="39"/>
      <c r="CI92" s="38">
        <v>1187268.72</v>
      </c>
      <c r="CJ92" s="38">
        <v>828100</v>
      </c>
      <c r="CK92" s="38"/>
      <c r="CL92" s="38">
        <v>359168.72</v>
      </c>
      <c r="CM92" s="38">
        <v>30.25168</v>
      </c>
      <c r="CN92" s="38"/>
      <c r="CO92" s="38"/>
      <c r="CP92" s="88">
        <v>828100</v>
      </c>
      <c r="CQ92" s="30"/>
      <c r="CR92" s="39">
        <v>828100</v>
      </c>
      <c r="CS92" s="88">
        <v>828100</v>
      </c>
      <c r="CT92" s="38"/>
      <c r="CU92" s="38">
        <v>41800000</v>
      </c>
      <c r="CV92" s="38">
        <v>31800000</v>
      </c>
      <c r="CW92" s="38">
        <v>10000000</v>
      </c>
      <c r="CX92" s="38">
        <v>30896365.530000001</v>
      </c>
      <c r="CY92" s="38">
        <v>43700</v>
      </c>
      <c r="CZ92" s="39"/>
      <c r="DA92" s="38">
        <v>40896365.530000001</v>
      </c>
      <c r="DB92" s="38">
        <v>30896365.530000001</v>
      </c>
      <c r="DC92" s="38"/>
      <c r="DD92" s="38">
        <v>10000000</v>
      </c>
      <c r="DE92" s="38">
        <v>24.45205</v>
      </c>
      <c r="DF92" s="38">
        <v>43700</v>
      </c>
      <c r="DG92" s="38"/>
      <c r="DH92" s="88">
        <v>30896365.530000001</v>
      </c>
      <c r="DI92" s="30"/>
      <c r="DJ92" s="39">
        <v>31800000</v>
      </c>
      <c r="DK92" s="88">
        <v>31800000</v>
      </c>
      <c r="DL92" s="38"/>
      <c r="DM92" s="38">
        <v>298818.34000000003</v>
      </c>
      <c r="DN92" s="38">
        <v>215200</v>
      </c>
      <c r="DO92" s="38">
        <v>83618.34</v>
      </c>
      <c r="DP92" s="38">
        <v>215200</v>
      </c>
      <c r="DQ92" s="38"/>
      <c r="DR92" s="39"/>
      <c r="DS92" s="38">
        <v>298818.34000000003</v>
      </c>
      <c r="DT92" s="38">
        <v>215200</v>
      </c>
      <c r="DU92" s="38"/>
      <c r="DV92" s="38">
        <v>83618.34</v>
      </c>
      <c r="DW92" s="38">
        <v>27.983000000000001</v>
      </c>
      <c r="DX92" s="38"/>
      <c r="DY92" s="38"/>
      <c r="DZ92" s="88">
        <v>215200</v>
      </c>
      <c r="EA92" s="30"/>
      <c r="EB92" s="39">
        <v>215200</v>
      </c>
      <c r="EC92" s="88">
        <v>215200</v>
      </c>
      <c r="ED92" s="38"/>
      <c r="EE92" s="38"/>
      <c r="EF92" s="38"/>
      <c r="EG92" s="38"/>
      <c r="EH92" s="38"/>
      <c r="EI92" s="38"/>
      <c r="EJ92" s="39"/>
      <c r="EK92" s="38"/>
      <c r="EL92" s="38"/>
      <c r="EM92" s="38"/>
      <c r="EN92" s="38"/>
      <c r="EO92" s="38"/>
      <c r="EP92" s="38"/>
      <c r="EQ92" s="38"/>
      <c r="ER92" s="88"/>
      <c r="ES92" s="30"/>
      <c r="ET92" s="39"/>
      <c r="EU92" s="88"/>
      <c r="EV92" s="38"/>
      <c r="EW92" s="38"/>
      <c r="EX92" s="38"/>
      <c r="EY92" s="38"/>
      <c r="EZ92" s="38"/>
      <c r="FA92" s="38"/>
      <c r="FB92" s="39"/>
      <c r="FC92" s="38"/>
      <c r="FD92" s="38"/>
      <c r="FE92" s="38"/>
      <c r="FF92" s="38"/>
      <c r="FG92" s="38"/>
      <c r="FH92" s="38"/>
      <c r="FI92" s="38"/>
      <c r="FJ92" s="88"/>
      <c r="FK92" s="30"/>
      <c r="FL92" s="39"/>
      <c r="FM92" s="88"/>
      <c r="FN92" s="38"/>
      <c r="FO92" s="38"/>
      <c r="FP92" s="38"/>
      <c r="FQ92" s="38"/>
      <c r="FR92" s="38"/>
      <c r="FS92" s="38"/>
      <c r="FT92" s="39"/>
      <c r="FU92" s="38"/>
      <c r="FV92" s="38"/>
      <c r="FW92" s="38"/>
      <c r="FX92" s="38"/>
      <c r="FY92" s="38"/>
      <c r="FZ92" s="38"/>
      <c r="GA92" s="38"/>
      <c r="GB92" s="88"/>
      <c r="GC92" s="30"/>
      <c r="GD92" s="39"/>
      <c r="GE92" s="88"/>
      <c r="GF92" s="38"/>
      <c r="GG92" s="38"/>
      <c r="GH92" s="38"/>
      <c r="GI92" s="38"/>
      <c r="GJ92" s="38"/>
      <c r="GK92" s="38"/>
      <c r="GL92" s="39"/>
      <c r="GM92" s="38"/>
      <c r="GN92" s="38"/>
      <c r="GO92" s="38"/>
      <c r="GP92" s="38"/>
      <c r="GQ92" s="38"/>
      <c r="GR92" s="38"/>
      <c r="GS92" s="38"/>
      <c r="GT92" s="88"/>
      <c r="GU92" s="30"/>
      <c r="GV92" s="39"/>
      <c r="GW92" s="88"/>
      <c r="GX92" s="38"/>
      <c r="GY92" s="38">
        <v>34633900</v>
      </c>
      <c r="GZ92" s="38">
        <v>32833900</v>
      </c>
      <c r="HA92" s="38">
        <v>1800000</v>
      </c>
      <c r="HB92" s="38">
        <v>32833900</v>
      </c>
      <c r="HC92" s="38"/>
      <c r="HD92" s="39"/>
      <c r="HE92" s="38">
        <v>34633900</v>
      </c>
      <c r="HF92" s="38">
        <v>32833900</v>
      </c>
      <c r="HG92" s="38"/>
      <c r="HH92" s="38">
        <v>1800000</v>
      </c>
      <c r="HI92" s="38">
        <v>5.1972199999999997</v>
      </c>
      <c r="HJ92" s="38"/>
      <c r="HK92" s="38"/>
      <c r="HL92" s="88">
        <v>32833900</v>
      </c>
      <c r="HM92" s="30"/>
      <c r="HN92" s="39">
        <v>32833900</v>
      </c>
      <c r="HO92" s="88">
        <v>32833900</v>
      </c>
      <c r="HP92" s="38"/>
      <c r="HQ92" s="38"/>
      <c r="HR92" s="38"/>
      <c r="HS92" s="38"/>
      <c r="HT92" s="38"/>
      <c r="HU92" s="38"/>
      <c r="HV92" s="39"/>
      <c r="HW92" s="38"/>
      <c r="HX92" s="38"/>
      <c r="HY92" s="38"/>
      <c r="HZ92" s="38"/>
      <c r="IA92" s="38"/>
      <c r="IB92" s="38"/>
      <c r="IC92" s="38"/>
      <c r="ID92" s="88"/>
      <c r="IE92" s="30"/>
      <c r="IF92" s="39"/>
      <c r="IG92" s="88"/>
      <c r="IH92" s="38"/>
      <c r="II92" s="38">
        <v>19098100</v>
      </c>
      <c r="IJ92" s="38">
        <v>18098100</v>
      </c>
      <c r="IK92" s="38">
        <v>1000000</v>
      </c>
      <c r="IL92" s="38">
        <v>18098100</v>
      </c>
      <c r="IM92" s="38"/>
      <c r="IN92" s="39"/>
      <c r="IO92" s="38">
        <v>19098100</v>
      </c>
      <c r="IP92" s="38">
        <v>18098100</v>
      </c>
      <c r="IQ92" s="38"/>
      <c r="IR92" s="38">
        <v>1000000</v>
      </c>
      <c r="IS92" s="38">
        <v>5.2361199999999997</v>
      </c>
      <c r="IT92" s="38"/>
      <c r="IU92" s="38"/>
      <c r="IV92" s="88">
        <v>18098100</v>
      </c>
      <c r="IW92" s="30"/>
      <c r="IX92" s="39">
        <v>18098100</v>
      </c>
      <c r="IY92" s="88">
        <v>18098100</v>
      </c>
      <c r="IZ92" s="38"/>
      <c r="JA92" s="38">
        <v>514700</v>
      </c>
      <c r="JB92" s="38">
        <v>484700</v>
      </c>
      <c r="JC92" s="38">
        <v>30000</v>
      </c>
      <c r="JD92" s="38">
        <v>159600</v>
      </c>
      <c r="JE92" s="38"/>
      <c r="JF92" s="39"/>
      <c r="JG92" s="38">
        <v>168000</v>
      </c>
      <c r="JH92" s="38">
        <v>159600</v>
      </c>
      <c r="JI92" s="38"/>
      <c r="JJ92" s="38">
        <v>8400</v>
      </c>
      <c r="JK92" s="38">
        <v>5</v>
      </c>
      <c r="JL92" s="38"/>
      <c r="JM92" s="38"/>
      <c r="JN92" s="88">
        <v>159600</v>
      </c>
      <c r="JO92" s="30"/>
      <c r="JP92" s="39">
        <v>484700</v>
      </c>
      <c r="JQ92" s="88">
        <v>484700</v>
      </c>
      <c r="JR92" s="38"/>
      <c r="JS92" s="38">
        <v>24870700</v>
      </c>
      <c r="JT92" s="38">
        <v>22870700</v>
      </c>
      <c r="JU92" s="38">
        <v>2000000</v>
      </c>
      <c r="JV92" s="38">
        <v>22870700</v>
      </c>
      <c r="JW92" s="38"/>
      <c r="JX92" s="39"/>
      <c r="JY92" s="38">
        <v>24870700</v>
      </c>
      <c r="JZ92" s="38">
        <v>22870700</v>
      </c>
      <c r="KA92" s="38"/>
      <c r="KB92" s="38">
        <v>2000000</v>
      </c>
      <c r="KC92" s="38">
        <v>8.0415899999999993</v>
      </c>
      <c r="KD92" s="38"/>
      <c r="KE92" s="38"/>
      <c r="KF92" s="88">
        <v>22870700</v>
      </c>
      <c r="KG92" s="30"/>
      <c r="KH92" s="39">
        <v>22870700</v>
      </c>
      <c r="KI92" s="88">
        <v>22870700</v>
      </c>
      <c r="KJ92" s="38"/>
      <c r="KK92" s="38">
        <v>12772400</v>
      </c>
      <c r="KL92" s="38">
        <v>12122400</v>
      </c>
      <c r="KM92" s="38">
        <v>650000</v>
      </c>
      <c r="KN92" s="38">
        <v>12122400</v>
      </c>
      <c r="KO92" s="38"/>
      <c r="KP92" s="39"/>
      <c r="KQ92" s="38">
        <v>12772400</v>
      </c>
      <c r="KR92" s="38">
        <v>12122400</v>
      </c>
      <c r="KS92" s="38"/>
      <c r="KT92" s="38">
        <v>650000</v>
      </c>
      <c r="KU92" s="38">
        <v>5.0891000000000002</v>
      </c>
      <c r="KV92" s="38"/>
      <c r="KW92" s="38"/>
      <c r="KX92" s="88">
        <v>12122400</v>
      </c>
      <c r="KY92" s="30"/>
      <c r="KZ92" s="39">
        <v>12122400</v>
      </c>
      <c r="LA92" s="88">
        <v>12122400</v>
      </c>
      <c r="LB92" s="38"/>
      <c r="LC92" s="38">
        <v>18794500</v>
      </c>
      <c r="LD92" s="38">
        <v>17844500</v>
      </c>
      <c r="LE92" s="38">
        <v>950000</v>
      </c>
      <c r="LF92" s="38">
        <v>17844500</v>
      </c>
      <c r="LG92" s="38"/>
      <c r="LH92" s="39"/>
      <c r="LI92" s="38">
        <v>18794500</v>
      </c>
      <c r="LJ92" s="38">
        <v>17844500</v>
      </c>
      <c r="LK92" s="38"/>
      <c r="LL92" s="38">
        <v>950000</v>
      </c>
      <c r="LM92" s="38">
        <v>5.0546699999999998</v>
      </c>
      <c r="LN92" s="38"/>
      <c r="LO92" s="38"/>
      <c r="LP92" s="88">
        <v>17844500</v>
      </c>
      <c r="LQ92" s="30"/>
      <c r="LR92" s="39">
        <v>17844500</v>
      </c>
      <c r="LS92" s="88">
        <v>17844500</v>
      </c>
      <c r="LT92" s="38"/>
      <c r="LU92" s="38">
        <v>4494300</v>
      </c>
      <c r="LV92" s="38">
        <v>4254300</v>
      </c>
      <c r="LW92" s="38">
        <v>240000</v>
      </c>
      <c r="LX92" s="38">
        <v>4254300</v>
      </c>
      <c r="LY92" s="38"/>
      <c r="LZ92" s="39"/>
      <c r="MA92" s="38">
        <v>4490233.5999999996</v>
      </c>
      <c r="MB92" s="38">
        <v>4250233.5999999996</v>
      </c>
      <c r="MC92" s="38"/>
      <c r="MD92" s="38">
        <v>240000</v>
      </c>
      <c r="ME92" s="38">
        <v>5.3449299999999997</v>
      </c>
      <c r="MF92" s="38"/>
      <c r="MG92" s="38">
        <v>4066.4</v>
      </c>
      <c r="MH92" s="88">
        <v>4250233.5999999996</v>
      </c>
      <c r="MI92" s="30"/>
      <c r="MJ92" s="39">
        <v>4254300</v>
      </c>
      <c r="MK92" s="88">
        <v>4254300</v>
      </c>
      <c r="ML92" s="38"/>
      <c r="MM92" s="38">
        <v>2766400</v>
      </c>
      <c r="MN92" s="38">
        <v>2626400</v>
      </c>
      <c r="MO92" s="38">
        <v>140000</v>
      </c>
      <c r="MP92" s="38">
        <v>1714500</v>
      </c>
      <c r="MQ92" s="38"/>
      <c r="MR92" s="39"/>
      <c r="MS92" s="38">
        <v>1854500</v>
      </c>
      <c r="MT92" s="38">
        <v>1714500</v>
      </c>
      <c r="MU92" s="38"/>
      <c r="MV92" s="38">
        <v>140000</v>
      </c>
      <c r="MW92" s="38">
        <v>7.5491999999999999</v>
      </c>
      <c r="MX92" s="38"/>
      <c r="MY92" s="38"/>
      <c r="MZ92" s="88">
        <v>1714500</v>
      </c>
      <c r="NA92" s="30"/>
      <c r="NB92" s="39">
        <v>2626400</v>
      </c>
      <c r="NC92" s="88">
        <v>2626400</v>
      </c>
      <c r="ND92" s="38"/>
      <c r="NE92" s="38"/>
      <c r="NF92" s="38"/>
      <c r="NG92" s="38"/>
      <c r="NH92" s="38"/>
      <c r="NI92" s="38"/>
      <c r="NJ92" s="39"/>
      <c r="NK92" s="38"/>
      <c r="NL92" s="38"/>
      <c r="NM92" s="38"/>
      <c r="NN92" s="38"/>
      <c r="NO92" s="38"/>
      <c r="NP92" s="38"/>
      <c r="NQ92" s="38"/>
      <c r="NR92" s="88"/>
      <c r="NS92" s="30"/>
      <c r="NT92" s="39"/>
      <c r="NU92" s="88"/>
      <c r="NV92" s="38"/>
      <c r="NW92" s="38"/>
      <c r="NX92" s="38"/>
      <c r="NY92" s="38"/>
      <c r="NZ92" s="38"/>
      <c r="OA92" s="38"/>
      <c r="OB92" s="39"/>
      <c r="OC92" s="38"/>
      <c r="OD92" s="38"/>
      <c r="OE92" s="38"/>
      <c r="OF92" s="38"/>
      <c r="OG92" s="38"/>
      <c r="OH92" s="38"/>
      <c r="OI92" s="38"/>
      <c r="OJ92" s="88"/>
      <c r="OK92" s="30"/>
      <c r="OL92" s="39"/>
      <c r="OM92" s="88"/>
      <c r="ON92" s="38"/>
      <c r="OO92" s="38"/>
      <c r="OP92" s="38"/>
      <c r="OQ92" s="38"/>
      <c r="OR92" s="38"/>
      <c r="OS92" s="38"/>
      <c r="OT92" s="39"/>
      <c r="OU92" s="38"/>
      <c r="OV92" s="38"/>
      <c r="OW92" s="38"/>
      <c r="OX92" s="38"/>
      <c r="OY92" s="38"/>
      <c r="OZ92" s="38"/>
      <c r="PA92" s="38"/>
      <c r="PB92" s="88"/>
      <c r="PC92" s="30"/>
      <c r="PD92" s="39"/>
      <c r="PE92" s="88"/>
      <c r="PF92" s="38"/>
      <c r="PG92" s="38"/>
      <c r="PH92" s="38"/>
      <c r="PI92" s="38"/>
      <c r="PJ92" s="38"/>
      <c r="PK92" s="38"/>
      <c r="PL92" s="39"/>
      <c r="PM92" s="38"/>
      <c r="PN92" s="38"/>
      <c r="PO92" s="38"/>
      <c r="PP92" s="38"/>
      <c r="PQ92" s="38"/>
      <c r="PR92" s="38"/>
      <c r="PS92" s="38"/>
      <c r="PT92" s="88"/>
      <c r="PU92" s="30"/>
      <c r="PV92" s="39"/>
      <c r="PW92" s="88"/>
      <c r="PX92" s="38"/>
      <c r="PY92" s="38">
        <v>78454800</v>
      </c>
      <c r="PZ92" s="38">
        <v>74454800</v>
      </c>
      <c r="QA92" s="38">
        <v>4000000</v>
      </c>
      <c r="QB92" s="38">
        <v>74454800</v>
      </c>
      <c r="QC92" s="38">
        <v>13101</v>
      </c>
      <c r="QD92" s="39"/>
      <c r="QE92" s="38">
        <v>78454800</v>
      </c>
      <c r="QF92" s="38">
        <v>74454800</v>
      </c>
      <c r="QG92" s="38"/>
      <c r="QH92" s="38">
        <v>4000000</v>
      </c>
      <c r="QI92" s="38">
        <v>5.0984800000000003</v>
      </c>
      <c r="QJ92" s="38">
        <v>13101</v>
      </c>
      <c r="QK92" s="38"/>
      <c r="QL92" s="88">
        <v>74454800</v>
      </c>
      <c r="QM92" s="30"/>
      <c r="QN92" s="39">
        <v>74454800</v>
      </c>
      <c r="QO92" s="88">
        <v>74454800</v>
      </c>
      <c r="QP92" s="38"/>
      <c r="QQ92" s="38">
        <v>59321100</v>
      </c>
      <c r="QR92" s="38">
        <v>54501100</v>
      </c>
      <c r="QS92" s="38">
        <v>4820000</v>
      </c>
      <c r="QT92" s="38">
        <v>54501100</v>
      </c>
      <c r="QU92" s="38">
        <v>9719.7000000000007</v>
      </c>
      <c r="QV92" s="39"/>
      <c r="QW92" s="38">
        <v>59321100</v>
      </c>
      <c r="QX92" s="38">
        <v>54501100</v>
      </c>
      <c r="QY92" s="38"/>
      <c r="QZ92" s="38">
        <v>4820000</v>
      </c>
      <c r="RA92" s="38">
        <v>8.1252700000000004</v>
      </c>
      <c r="RB92" s="38">
        <v>9719.7000000000007</v>
      </c>
      <c r="RC92" s="38"/>
      <c r="RD92" s="88">
        <v>54501100</v>
      </c>
      <c r="RE92" s="30"/>
      <c r="RF92" s="39">
        <v>54501100</v>
      </c>
      <c r="RG92" s="88">
        <v>54501100</v>
      </c>
      <c r="RH92" s="38"/>
      <c r="RI92" s="38"/>
      <c r="RJ92" s="38"/>
      <c r="RK92" s="38"/>
      <c r="RL92" s="38"/>
      <c r="RM92" s="38"/>
      <c r="RN92" s="39"/>
      <c r="RO92" s="38"/>
      <c r="RP92" s="38"/>
      <c r="RQ92" s="38"/>
      <c r="RR92" s="38"/>
      <c r="RS92" s="38"/>
      <c r="RT92" s="38"/>
      <c r="RU92" s="38"/>
      <c r="RV92" s="88"/>
      <c r="RW92" s="30"/>
      <c r="RX92" s="39">
        <v>0</v>
      </c>
      <c r="RY92" s="88"/>
      <c r="RZ92" s="38"/>
      <c r="SA92" s="38">
        <v>1120000</v>
      </c>
      <c r="SB92" s="38">
        <v>1064000</v>
      </c>
      <c r="SC92" s="38">
        <v>56000</v>
      </c>
      <c r="SD92" s="38">
        <v>1064000</v>
      </c>
      <c r="SE92" s="38"/>
      <c r="SF92" s="39"/>
      <c r="SG92" s="38">
        <v>1120000</v>
      </c>
      <c r="SH92" s="38">
        <v>1064000</v>
      </c>
      <c r="SI92" s="38"/>
      <c r="SJ92" s="38">
        <v>56000</v>
      </c>
      <c r="SK92" s="38">
        <v>5</v>
      </c>
      <c r="SL92" s="38"/>
      <c r="SM92" s="38"/>
      <c r="SN92" s="88">
        <v>1064000</v>
      </c>
      <c r="SO92" s="30"/>
      <c r="SP92" s="39">
        <v>1064000</v>
      </c>
      <c r="SQ92" s="88">
        <v>1064000</v>
      </c>
      <c r="SR92" s="38"/>
      <c r="SS92" s="38"/>
      <c r="ST92" s="38"/>
      <c r="SU92" s="38"/>
      <c r="SV92" s="38"/>
      <c r="SW92" s="38"/>
      <c r="SX92" s="39"/>
      <c r="SY92" s="38"/>
      <c r="SZ92" s="38"/>
      <c r="TA92" s="38"/>
      <c r="TB92" s="38"/>
      <c r="TC92" s="38"/>
      <c r="TD92" s="38"/>
      <c r="TE92" s="38"/>
      <c r="TF92" s="88"/>
      <c r="TG92" s="30"/>
      <c r="TH92" s="39"/>
      <c r="TI92" s="88"/>
      <c r="TJ92" s="38"/>
      <c r="TK92" s="38"/>
      <c r="TL92" s="38"/>
      <c r="TM92" s="38"/>
      <c r="TN92" s="38"/>
      <c r="TO92" s="38"/>
      <c r="TP92" s="39"/>
      <c r="TQ92" s="38"/>
      <c r="TR92" s="38"/>
      <c r="TS92" s="38"/>
      <c r="TT92" s="38"/>
      <c r="TU92" s="38"/>
      <c r="TV92" s="38"/>
      <c r="TW92" s="38"/>
      <c r="TX92" s="88"/>
      <c r="TY92" s="30"/>
      <c r="TZ92" s="39"/>
      <c r="UA92" s="88"/>
      <c r="UB92" s="38"/>
      <c r="UC92" s="38">
        <v>100908053.51000001</v>
      </c>
      <c r="UD92" s="38">
        <v>81006000</v>
      </c>
      <c r="UE92" s="38">
        <v>19902053.510000002</v>
      </c>
      <c r="UF92" s="38">
        <v>81006000</v>
      </c>
      <c r="UG92" s="38">
        <v>104468.17</v>
      </c>
      <c r="UH92" s="39"/>
      <c r="UI92" s="38">
        <v>100908053.51000001</v>
      </c>
      <c r="UJ92" s="38">
        <v>81006000</v>
      </c>
      <c r="UK92" s="38"/>
      <c r="UL92" s="38">
        <v>19902053.510000002</v>
      </c>
      <c r="UM92" s="38">
        <v>19.72296</v>
      </c>
      <c r="UN92" s="38">
        <v>104468.17</v>
      </c>
      <c r="UO92" s="38"/>
      <c r="UP92" s="88">
        <v>81006000</v>
      </c>
      <c r="UQ92" s="30"/>
      <c r="UR92" s="39">
        <v>81006000</v>
      </c>
      <c r="US92" s="88">
        <v>81006000</v>
      </c>
      <c r="UT92" s="38"/>
      <c r="UU92" s="38"/>
      <c r="UV92" s="38"/>
      <c r="UW92" s="38"/>
      <c r="UX92" s="38"/>
      <c r="UY92" s="38"/>
      <c r="UZ92" s="39"/>
      <c r="VA92" s="38"/>
      <c r="VB92" s="38"/>
      <c r="VC92" s="38"/>
      <c r="VD92" s="38"/>
      <c r="VE92" s="38"/>
      <c r="VF92" s="38"/>
      <c r="VG92" s="38"/>
      <c r="VH92" s="88"/>
      <c r="VI92" s="30"/>
      <c r="VJ92" s="39"/>
      <c r="VK92" s="88"/>
      <c r="VL92" s="38"/>
      <c r="VM92" s="38"/>
      <c r="VN92" s="38"/>
      <c r="VO92" s="38"/>
      <c r="VP92" s="38"/>
      <c r="VQ92" s="38"/>
      <c r="VR92" s="39"/>
      <c r="VS92" s="38"/>
      <c r="VT92" s="38"/>
      <c r="VU92" s="38"/>
      <c r="VV92" s="38"/>
      <c r="VW92" s="38"/>
      <c r="VX92" s="38"/>
      <c r="VY92" s="38"/>
      <c r="VZ92" s="88"/>
      <c r="WA92" s="30"/>
      <c r="WB92" s="39"/>
      <c r="WC92" s="88"/>
      <c r="WD92" s="38"/>
      <c r="WE92" s="38"/>
      <c r="WF92" s="38"/>
      <c r="WG92" s="38"/>
      <c r="WH92" s="38"/>
      <c r="WI92" s="38"/>
      <c r="WJ92" s="39"/>
      <c r="WK92" s="38"/>
      <c r="WL92" s="38"/>
      <c r="WM92" s="38"/>
      <c r="WN92" s="38"/>
      <c r="WO92" s="38"/>
      <c r="WP92" s="38"/>
      <c r="WQ92" s="38"/>
      <c r="WR92" s="88"/>
      <c r="WS92" s="30"/>
      <c r="WT92" s="39"/>
      <c r="WU92" s="88"/>
      <c r="WV92" s="38"/>
      <c r="WW92" s="38"/>
      <c r="WX92" s="38"/>
      <c r="WY92" s="38"/>
      <c r="WZ92" s="38"/>
      <c r="XA92" s="38"/>
      <c r="XB92" s="39"/>
      <c r="XC92" s="38"/>
      <c r="XD92" s="38"/>
      <c r="XE92" s="38"/>
      <c r="XF92" s="38"/>
      <c r="XG92" s="38"/>
      <c r="XH92" s="38"/>
      <c r="XI92" s="38"/>
      <c r="XJ92" s="88"/>
      <c r="XK92" s="30"/>
      <c r="XL92" s="39"/>
      <c r="XM92" s="88"/>
      <c r="XN92" s="38"/>
      <c r="XO92" s="38"/>
      <c r="XP92" s="38"/>
      <c r="XQ92" s="38"/>
      <c r="XR92" s="38"/>
      <c r="XS92" s="38"/>
      <c r="XT92" s="39"/>
      <c r="XU92" s="38"/>
      <c r="XV92" s="38"/>
      <c r="XW92" s="38"/>
      <c r="XX92" s="38"/>
      <c r="XY92" s="38"/>
      <c r="XZ92" s="38"/>
      <c r="YA92" s="38"/>
      <c r="YB92" s="88"/>
      <c r="YC92" s="30"/>
      <c r="YD92" s="39"/>
      <c r="YE92" s="88"/>
      <c r="YF92" s="38"/>
      <c r="YG92" s="38"/>
      <c r="YH92" s="38"/>
      <c r="YI92" s="38"/>
      <c r="YJ92" s="38"/>
      <c r="YK92" s="38"/>
      <c r="YL92" s="39"/>
      <c r="YM92" s="38"/>
      <c r="YN92" s="38"/>
      <c r="YO92" s="38"/>
      <c r="YP92" s="38"/>
      <c r="YQ92" s="38"/>
      <c r="YR92" s="38"/>
      <c r="YS92" s="38"/>
      <c r="YT92" s="88"/>
      <c r="YU92" s="30"/>
      <c r="YV92" s="39"/>
      <c r="YW92" s="88"/>
      <c r="YX92" s="38"/>
      <c r="YY92" s="38">
        <v>13979000</v>
      </c>
      <c r="YZ92" s="38">
        <v>10979000</v>
      </c>
      <c r="ZA92" s="38">
        <v>3000000</v>
      </c>
      <c r="ZB92" s="38">
        <v>10979000</v>
      </c>
      <c r="ZC92" s="38"/>
      <c r="ZD92" s="39"/>
      <c r="ZE92" s="38">
        <v>13979000</v>
      </c>
      <c r="ZF92" s="38">
        <v>10979000</v>
      </c>
      <c r="ZG92" s="38"/>
      <c r="ZH92" s="38">
        <v>3000000</v>
      </c>
      <c r="ZI92" s="38">
        <v>21.460760000000001</v>
      </c>
      <c r="ZJ92" s="38"/>
      <c r="ZK92" s="38"/>
      <c r="ZL92" s="88">
        <v>10979000</v>
      </c>
      <c r="ZM92" s="30"/>
      <c r="ZN92" s="39">
        <v>10979000</v>
      </c>
      <c r="ZO92" s="88">
        <v>10979000</v>
      </c>
      <c r="ZP92" s="38"/>
      <c r="ZQ92" s="38">
        <v>85387900</v>
      </c>
      <c r="ZR92" s="38">
        <v>54172900</v>
      </c>
      <c r="ZS92" s="38">
        <v>31215000</v>
      </c>
      <c r="ZT92" s="38">
        <v>54172900</v>
      </c>
      <c r="ZU92" s="38">
        <v>3106376.71</v>
      </c>
      <c r="ZV92" s="39"/>
      <c r="ZW92" s="38">
        <v>85387900</v>
      </c>
      <c r="ZX92" s="38">
        <v>54172900</v>
      </c>
      <c r="ZY92" s="38"/>
      <c r="ZZ92" s="38">
        <v>31215000</v>
      </c>
      <c r="AAA92" s="38">
        <v>36.556699999999999</v>
      </c>
      <c r="AAB92" s="38">
        <v>3106376.71</v>
      </c>
      <c r="AAC92" s="38"/>
      <c r="AAD92" s="88">
        <v>54172900</v>
      </c>
      <c r="AAE92" s="30"/>
      <c r="AAF92" s="39">
        <v>54172900</v>
      </c>
      <c r="AAG92" s="88">
        <v>54172900</v>
      </c>
      <c r="AAH92" s="38"/>
      <c r="AAI92" s="38"/>
      <c r="AAJ92" s="38"/>
      <c r="AAK92" s="38"/>
      <c r="AAL92" s="38"/>
      <c r="AAM92" s="38">
        <v>162570.54</v>
      </c>
      <c r="AAN92" s="39"/>
      <c r="AAO92" s="38"/>
      <c r="AAP92" s="38"/>
      <c r="AAQ92" s="38"/>
      <c r="AAR92" s="38"/>
      <c r="AAS92" s="38"/>
      <c r="AAT92" s="38">
        <v>162570.54</v>
      </c>
      <c r="AAU92" s="38"/>
      <c r="AAV92" s="88"/>
      <c r="AAW92" s="30"/>
      <c r="AAX92" s="39"/>
      <c r="AAY92" s="88"/>
      <c r="AAZ92" s="38"/>
      <c r="ABA92" s="38"/>
      <c r="ABB92" s="38"/>
      <c r="ABC92" s="38"/>
      <c r="ABD92" s="38"/>
      <c r="ABE92" s="38"/>
      <c r="ABF92" s="39"/>
      <c r="ABG92" s="38"/>
      <c r="ABH92" s="38"/>
      <c r="ABI92" s="38"/>
      <c r="ABJ92" s="38"/>
      <c r="ABK92" s="38"/>
      <c r="ABL92" s="38"/>
      <c r="ABM92" s="38"/>
      <c r="ABN92" s="88"/>
      <c r="ABO92" s="30"/>
      <c r="ABP92" s="39"/>
      <c r="ABQ92" s="88"/>
      <c r="ABR92" s="38"/>
      <c r="ABS92" s="38"/>
      <c r="ABT92" s="38"/>
      <c r="ABU92" s="38"/>
      <c r="ABV92" s="38"/>
      <c r="ABW92" s="38"/>
      <c r="ABX92" s="39"/>
      <c r="ABY92" s="38"/>
      <c r="ABZ92" s="38"/>
      <c r="ACA92" s="38"/>
      <c r="ACB92" s="38"/>
      <c r="ACC92" s="38"/>
      <c r="ACD92" s="38"/>
      <c r="ACE92" s="38"/>
      <c r="ACF92" s="88"/>
      <c r="ACG92" s="30"/>
      <c r="ACH92" s="39"/>
      <c r="ACI92" s="88"/>
      <c r="ACJ92" s="38"/>
      <c r="ACK92" s="38"/>
      <c r="ACL92" s="38"/>
      <c r="ACM92" s="38"/>
      <c r="ACN92" s="38"/>
      <c r="ACO92" s="38"/>
      <c r="ACP92" s="39"/>
      <c r="ACQ92" s="38"/>
      <c r="ACR92" s="38"/>
      <c r="ACS92" s="38"/>
      <c r="ACT92" s="38"/>
      <c r="ACU92" s="38"/>
      <c r="ACV92" s="38"/>
      <c r="ACW92" s="38"/>
      <c r="ACX92" s="88"/>
      <c r="ACY92" s="30"/>
      <c r="ACZ92" s="39"/>
      <c r="ADA92" s="88"/>
      <c r="ADB92" s="38"/>
      <c r="ADC92" s="38"/>
      <c r="ADD92" s="38"/>
      <c r="ADE92" s="38"/>
      <c r="ADF92" s="38"/>
      <c r="ADG92" s="38"/>
      <c r="ADH92" s="39"/>
      <c r="ADI92" s="38"/>
      <c r="ADJ92" s="38"/>
      <c r="ADK92" s="38"/>
      <c r="ADL92" s="38"/>
      <c r="ADM92" s="38"/>
      <c r="ADN92" s="38"/>
      <c r="ADO92" s="38"/>
      <c r="ADP92" s="88"/>
      <c r="ADQ92" s="30"/>
      <c r="ADR92" s="39"/>
      <c r="ADS92" s="88"/>
      <c r="ADT92" s="38"/>
      <c r="ADU92" s="38">
        <v>6360000</v>
      </c>
      <c r="ADV92" s="38">
        <v>3360000</v>
      </c>
      <c r="ADW92" s="38">
        <v>3000000</v>
      </c>
      <c r="ADX92" s="38">
        <v>3343188.06</v>
      </c>
      <c r="ADY92" s="38"/>
      <c r="ADZ92" s="39"/>
      <c r="AEA92" s="38">
        <v>6328200</v>
      </c>
      <c r="AEB92" s="38">
        <v>3343188.06</v>
      </c>
      <c r="AEC92" s="38"/>
      <c r="AED92" s="38">
        <v>2985011.94</v>
      </c>
      <c r="AEE92" s="38">
        <v>47.17</v>
      </c>
      <c r="AEF92" s="38"/>
      <c r="AEG92" s="38"/>
      <c r="AEH92" s="88">
        <v>3343188.06</v>
      </c>
      <c r="AEI92" s="30"/>
      <c r="AEJ92" s="39">
        <v>3360000</v>
      </c>
      <c r="AEK92" s="88">
        <v>3360000</v>
      </c>
      <c r="AEL92" s="38"/>
      <c r="AEM92" s="38"/>
      <c r="AEN92" s="38"/>
      <c r="AEO92" s="38"/>
      <c r="AEP92" s="38"/>
      <c r="AEQ92" s="38"/>
      <c r="AER92" s="39"/>
      <c r="AES92" s="38"/>
      <c r="AET92" s="38"/>
      <c r="AEU92" s="38"/>
      <c r="AEV92" s="38"/>
      <c r="AEW92" s="38"/>
      <c r="AEX92" s="38"/>
      <c r="AEY92" s="38"/>
      <c r="AEZ92" s="88"/>
      <c r="AFA92" s="30"/>
      <c r="AFB92" s="39"/>
      <c r="AFC92" s="88"/>
      <c r="AFD92" s="38"/>
      <c r="AFE92" s="38">
        <v>11081800</v>
      </c>
      <c r="AFF92" s="38">
        <v>7390000</v>
      </c>
      <c r="AFG92" s="38">
        <v>3691800</v>
      </c>
      <c r="AFH92" s="38">
        <v>7390000</v>
      </c>
      <c r="AFI92" s="38"/>
      <c r="AFJ92" s="39"/>
      <c r="AFK92" s="38">
        <v>10911234</v>
      </c>
      <c r="AFL92" s="38">
        <v>7276404</v>
      </c>
      <c r="AFM92" s="38"/>
      <c r="AFN92" s="38">
        <v>3634830</v>
      </c>
      <c r="AFO92" s="38">
        <v>33.312730000000002</v>
      </c>
      <c r="AFP92" s="38"/>
      <c r="AFQ92" s="38">
        <v>113596</v>
      </c>
      <c r="AFR92" s="88">
        <v>7276404</v>
      </c>
      <c r="AFS92" s="30"/>
      <c r="AFT92" s="39">
        <v>7390000</v>
      </c>
      <c r="AFU92" s="88">
        <v>7390000</v>
      </c>
      <c r="AFV92" s="38"/>
      <c r="AFW92" s="38"/>
      <c r="AFX92" s="38"/>
      <c r="AFY92" s="38"/>
      <c r="AFZ92" s="38"/>
      <c r="AGA92" s="38"/>
      <c r="AGB92" s="39"/>
      <c r="AGC92" s="38"/>
      <c r="AGD92" s="38"/>
      <c r="AGE92" s="38"/>
      <c r="AGF92" s="38"/>
      <c r="AGG92" s="38"/>
      <c r="AGH92" s="38"/>
      <c r="AGI92" s="38"/>
      <c r="AGJ92" s="88"/>
      <c r="AGK92" s="30"/>
      <c r="AGL92" s="39"/>
      <c r="AGM92" s="88"/>
      <c r="AGN92" s="38"/>
      <c r="AGO92" s="38"/>
      <c r="AGP92" s="38"/>
      <c r="AGQ92" s="38"/>
      <c r="AGR92" s="38"/>
      <c r="AGS92" s="38"/>
      <c r="AGT92" s="39"/>
      <c r="AGU92" s="38"/>
      <c r="AGV92" s="38"/>
      <c r="AGW92" s="38"/>
      <c r="AGX92" s="38"/>
      <c r="AGY92" s="38"/>
      <c r="AGZ92" s="38"/>
      <c r="AHA92" s="38"/>
      <c r="AHB92" s="88"/>
      <c r="AHC92" s="30"/>
      <c r="AHD92" s="39"/>
      <c r="AHE92" s="88"/>
      <c r="AHF92" s="38"/>
      <c r="AHG92" s="38"/>
      <c r="AHH92" s="38"/>
      <c r="AHI92" s="38"/>
      <c r="AHJ92" s="38"/>
      <c r="AHK92" s="38"/>
      <c r="AHL92" s="39"/>
      <c r="AHM92" s="38"/>
      <c r="AHN92" s="38"/>
      <c r="AHO92" s="38"/>
      <c r="AHP92" s="38"/>
      <c r="AHQ92" s="38"/>
      <c r="AHR92" s="38"/>
      <c r="AHS92" s="38"/>
      <c r="AHT92" s="88"/>
      <c r="AHU92" s="30"/>
      <c r="AHV92" s="39"/>
      <c r="AHW92" s="88"/>
      <c r="AHX92" s="38"/>
      <c r="AHY92" s="38">
        <v>2194500</v>
      </c>
      <c r="AHZ92" s="38">
        <v>1194500</v>
      </c>
      <c r="AIA92" s="38">
        <v>1000000</v>
      </c>
      <c r="AIB92" s="38">
        <v>1194500</v>
      </c>
      <c r="AIC92" s="38"/>
      <c r="AID92" s="39"/>
      <c r="AIE92" s="38">
        <v>2194500</v>
      </c>
      <c r="AIF92" s="38">
        <v>1194500</v>
      </c>
      <c r="AIG92" s="38"/>
      <c r="AIH92" s="38">
        <v>1000000</v>
      </c>
      <c r="AII92" s="38">
        <v>45.568469999999998</v>
      </c>
      <c r="AIJ92" s="38"/>
      <c r="AIK92" s="38"/>
      <c r="AIL92" s="88">
        <v>1194500</v>
      </c>
      <c r="AIM92" s="30"/>
      <c r="AIN92" s="39">
        <v>1194500</v>
      </c>
      <c r="AIO92" s="88">
        <v>1194500</v>
      </c>
      <c r="AIP92" s="38"/>
      <c r="AIQ92" s="38"/>
      <c r="AIR92" s="38"/>
      <c r="AIS92" s="38"/>
      <c r="AIT92" s="38"/>
      <c r="AIU92" s="38"/>
      <c r="AIV92" s="39"/>
      <c r="AIW92" s="38"/>
      <c r="AIX92" s="38"/>
      <c r="AIY92" s="38"/>
      <c r="AIZ92" s="38"/>
      <c r="AJA92" s="38"/>
      <c r="AJB92" s="38"/>
      <c r="AJC92" s="38"/>
      <c r="AJD92" s="88"/>
      <c r="AJE92" s="30"/>
      <c r="AJF92" s="39"/>
      <c r="AJG92" s="88"/>
      <c r="AJH92" s="38"/>
      <c r="AJI92" s="38">
        <v>66314000</v>
      </c>
      <c r="AJJ92" s="38">
        <v>58439000</v>
      </c>
      <c r="AJK92" s="38">
        <v>7875000</v>
      </c>
      <c r="AJL92" s="38">
        <v>58439000</v>
      </c>
      <c r="AJM92" s="38"/>
      <c r="AJN92" s="39"/>
      <c r="AJO92" s="38">
        <v>66314000</v>
      </c>
      <c r="AJP92" s="38">
        <v>58439000</v>
      </c>
      <c r="AJQ92" s="38"/>
      <c r="AJR92" s="38">
        <v>7875000</v>
      </c>
      <c r="AJS92" s="38">
        <v>11.87532</v>
      </c>
      <c r="AJT92" s="38"/>
      <c r="AJU92" s="38"/>
      <c r="AJV92" s="88">
        <v>58439000</v>
      </c>
      <c r="AJW92" s="30"/>
      <c r="AJX92" s="39">
        <v>58439000</v>
      </c>
      <c r="AJY92" s="88">
        <v>58439000</v>
      </c>
      <c r="AJZ92" s="38"/>
      <c r="AKA92" s="38">
        <v>77332000</v>
      </c>
      <c r="AKB92" s="38">
        <v>54932000</v>
      </c>
      <c r="AKC92" s="38">
        <v>22400000</v>
      </c>
      <c r="AKD92" s="38">
        <v>54932000</v>
      </c>
      <c r="AKE92" s="38"/>
      <c r="AKF92" s="39"/>
      <c r="AKG92" s="38">
        <v>77332000</v>
      </c>
      <c r="AKH92" s="38">
        <v>54932000</v>
      </c>
      <c r="AKI92" s="38"/>
      <c r="AKJ92" s="38">
        <v>22400000</v>
      </c>
      <c r="AKK92" s="38">
        <v>28.96602</v>
      </c>
      <c r="AKL92" s="38"/>
      <c r="AKM92" s="38"/>
      <c r="AKN92" s="88">
        <v>54932000</v>
      </c>
      <c r="AKO92" s="30"/>
      <c r="AKP92" s="39">
        <v>54932000</v>
      </c>
      <c r="AKQ92" s="88">
        <v>54932000</v>
      </c>
      <c r="AKR92" s="38"/>
      <c r="AKS92" s="38">
        <v>46885000</v>
      </c>
      <c r="AKT92" s="38">
        <v>36885000</v>
      </c>
      <c r="AKU92" s="38">
        <v>10000000</v>
      </c>
      <c r="AKV92" s="38">
        <v>36885000</v>
      </c>
      <c r="AKW92" s="38"/>
      <c r="AKX92" s="39"/>
      <c r="AKY92" s="38">
        <v>46885000</v>
      </c>
      <c r="AKZ92" s="38">
        <v>36885000</v>
      </c>
      <c r="ALA92" s="38"/>
      <c r="ALB92" s="38">
        <v>10000000</v>
      </c>
      <c r="ALC92" s="38">
        <v>21.328779999999998</v>
      </c>
      <c r="ALD92" s="38"/>
      <c r="ALE92" s="38"/>
      <c r="ALF92" s="88">
        <v>36885000</v>
      </c>
      <c r="ALG92" s="30"/>
      <c r="ALH92" s="39">
        <v>36885000</v>
      </c>
      <c r="ALI92" s="88">
        <v>36885000</v>
      </c>
      <c r="ALJ92" s="38"/>
      <c r="ALK92" s="38"/>
      <c r="ALL92" s="38"/>
      <c r="ALM92" s="38"/>
      <c r="ALN92" s="38"/>
      <c r="ALO92" s="38"/>
      <c r="ALP92" s="39"/>
      <c r="ALQ92" s="38"/>
      <c r="ALR92" s="38"/>
      <c r="ALS92" s="38"/>
      <c r="ALT92" s="38"/>
      <c r="ALU92" s="38"/>
      <c r="ALV92" s="38"/>
      <c r="ALW92" s="38"/>
      <c r="ALX92" s="88"/>
      <c r="ALY92" s="30"/>
      <c r="ALZ92" s="39"/>
      <c r="AMA92" s="88"/>
      <c r="AMB92" s="38"/>
      <c r="AMC92" s="38"/>
      <c r="AMD92" s="38"/>
      <c r="AME92" s="38"/>
      <c r="AMF92" s="38"/>
      <c r="AMG92" s="38"/>
      <c r="AMH92" s="39"/>
      <c r="AMI92" s="38"/>
      <c r="AMJ92" s="38"/>
      <c r="AMK92" s="38"/>
      <c r="AML92" s="38"/>
      <c r="AMM92" s="38"/>
      <c r="AMN92" s="38"/>
      <c r="AMO92" s="38"/>
      <c r="AMP92" s="88"/>
      <c r="AMQ92" s="30"/>
      <c r="AMR92" s="39">
        <v>0</v>
      </c>
      <c r="AMS92" s="88"/>
      <c r="AMT92" s="38"/>
      <c r="AMU92" s="38"/>
      <c r="AMV92" s="38"/>
      <c r="AMW92" s="38"/>
      <c r="AMX92" s="38"/>
      <c r="AMY92" s="38"/>
      <c r="AMZ92" s="39"/>
      <c r="ANA92" s="38"/>
      <c r="ANB92" s="38"/>
      <c r="ANC92" s="38"/>
      <c r="AND92" s="38"/>
      <c r="ANE92" s="38"/>
      <c r="ANF92" s="38"/>
      <c r="ANG92" s="38"/>
      <c r="ANH92" s="88"/>
      <c r="ANI92" s="30"/>
      <c r="ANJ92" s="39"/>
      <c r="ANK92" s="88"/>
    </row>
    <row r="93" spans="1:1051" x14ac:dyDescent="0.25">
      <c r="A93" s="8" t="s">
        <v>211</v>
      </c>
      <c r="B93" s="9">
        <v>79</v>
      </c>
      <c r="C93" s="13" t="s">
        <v>213</v>
      </c>
      <c r="F93" s="39"/>
      <c r="G93" s="88"/>
      <c r="H93" s="38"/>
      <c r="I93" s="38">
        <v>7385200</v>
      </c>
      <c r="J93" s="38">
        <v>2885200</v>
      </c>
      <c r="K93" s="38">
        <v>4500000</v>
      </c>
      <c r="L93" s="38">
        <v>2885200</v>
      </c>
      <c r="M93" s="38"/>
      <c r="N93" s="39"/>
      <c r="O93" s="38">
        <v>7275073.4199999999</v>
      </c>
      <c r="P93" s="38">
        <v>2885200</v>
      </c>
      <c r="Q93" s="38"/>
      <c r="R93" s="38">
        <v>4389873.42</v>
      </c>
      <c r="S93" s="38">
        <v>60.341290000000001</v>
      </c>
      <c r="T93" s="38"/>
      <c r="U93" s="38"/>
      <c r="V93" s="88">
        <v>2885200</v>
      </c>
      <c r="W93" s="30"/>
      <c r="X93" s="39">
        <v>2885200</v>
      </c>
      <c r="Y93" s="88">
        <v>2885200</v>
      </c>
      <c r="Z93" s="38"/>
      <c r="AA93" s="38">
        <v>113670800</v>
      </c>
      <c r="AB93" s="38">
        <v>65855700</v>
      </c>
      <c r="AC93" s="38">
        <v>47815100</v>
      </c>
      <c r="AD93" s="38">
        <v>65855700</v>
      </c>
      <c r="AE93" s="38">
        <v>25281.59</v>
      </c>
      <c r="AF93" s="39"/>
      <c r="AG93" s="38">
        <v>113670800</v>
      </c>
      <c r="AH93" s="38">
        <v>65855700</v>
      </c>
      <c r="AI93" s="38"/>
      <c r="AJ93" s="38">
        <v>47815100</v>
      </c>
      <c r="AK93" s="38">
        <v>42.064540000000001</v>
      </c>
      <c r="AL93" s="38">
        <v>25281.59</v>
      </c>
      <c r="AM93" s="38"/>
      <c r="AN93" s="88">
        <v>65855700</v>
      </c>
      <c r="AO93" s="30"/>
      <c r="AP93" s="39">
        <v>65855700</v>
      </c>
      <c r="AQ93" s="88">
        <v>65855700</v>
      </c>
      <c r="AR93" s="38"/>
      <c r="AS93" s="38">
        <v>103100500</v>
      </c>
      <c r="AT93" s="38">
        <v>73064400</v>
      </c>
      <c r="AU93" s="38">
        <v>30036100</v>
      </c>
      <c r="AV93" s="38">
        <v>73064400</v>
      </c>
      <c r="AW93" s="38"/>
      <c r="AX93" s="39"/>
      <c r="AY93" s="38">
        <v>103100500</v>
      </c>
      <c r="AZ93" s="38">
        <v>73064400</v>
      </c>
      <c r="BA93" s="38"/>
      <c r="BB93" s="38">
        <v>30036100</v>
      </c>
      <c r="BC93" s="38">
        <v>29.132840000000002</v>
      </c>
      <c r="BD93" s="38"/>
      <c r="BE93" s="38"/>
      <c r="BF93" s="88">
        <v>73064400</v>
      </c>
      <c r="BG93" s="30"/>
      <c r="BH93" s="39">
        <v>73064400</v>
      </c>
      <c r="BI93" s="88">
        <v>73064400</v>
      </c>
      <c r="BJ93" s="38"/>
      <c r="BK93" s="38">
        <v>626019389</v>
      </c>
      <c r="BL93" s="38">
        <v>307651400</v>
      </c>
      <c r="BM93" s="38">
        <v>318367989</v>
      </c>
      <c r="BN93" s="38">
        <v>307651400</v>
      </c>
      <c r="BO93" s="38"/>
      <c r="BP93" s="39"/>
      <c r="BQ93" s="38">
        <v>626019389</v>
      </c>
      <c r="BR93" s="38">
        <v>307651400</v>
      </c>
      <c r="BS93" s="38"/>
      <c r="BT93" s="38">
        <v>318367989</v>
      </c>
      <c r="BU93" s="38">
        <v>50.855930000000001</v>
      </c>
      <c r="BV93" s="38"/>
      <c r="BW93" s="38"/>
      <c r="BX93" s="88">
        <v>307651400</v>
      </c>
      <c r="BY93" s="30"/>
      <c r="BZ93" s="39">
        <v>307651400</v>
      </c>
      <c r="CA93" s="88">
        <v>307651400</v>
      </c>
      <c r="CB93" s="38"/>
      <c r="CC93" s="38"/>
      <c r="CD93" s="38"/>
      <c r="CE93" s="38"/>
      <c r="CF93" s="38"/>
      <c r="CG93" s="38"/>
      <c r="CH93" s="39"/>
      <c r="CI93" s="38"/>
      <c r="CJ93" s="38"/>
      <c r="CK93" s="38"/>
      <c r="CL93" s="38"/>
      <c r="CM93" s="38"/>
      <c r="CN93" s="38"/>
      <c r="CO93" s="38"/>
      <c r="CP93" s="88"/>
      <c r="CQ93" s="30"/>
      <c r="CR93" s="39"/>
      <c r="CS93" s="88"/>
      <c r="CT93" s="38"/>
      <c r="CU93" s="38">
        <v>16614100</v>
      </c>
      <c r="CV93" s="38">
        <v>14708900</v>
      </c>
      <c r="CW93" s="38">
        <v>1905200</v>
      </c>
      <c r="CX93" s="38">
        <v>14708900</v>
      </c>
      <c r="CY93" s="38">
        <v>8139.16</v>
      </c>
      <c r="CZ93" s="39"/>
      <c r="DA93" s="38">
        <v>16348084.92</v>
      </c>
      <c r="DB93" s="38">
        <v>14480724.52</v>
      </c>
      <c r="DC93" s="38"/>
      <c r="DD93" s="38">
        <v>1867360.4</v>
      </c>
      <c r="DE93" s="38">
        <v>11.422499999999999</v>
      </c>
      <c r="DF93" s="38">
        <v>8139.16</v>
      </c>
      <c r="DG93" s="38">
        <v>228175.48</v>
      </c>
      <c r="DH93" s="88">
        <v>14480724.52</v>
      </c>
      <c r="DI93" s="30"/>
      <c r="DJ93" s="39">
        <v>14708900</v>
      </c>
      <c r="DK93" s="88">
        <v>14708900</v>
      </c>
      <c r="DL93" s="38"/>
      <c r="DM93" s="38">
        <v>34123400</v>
      </c>
      <c r="DN93" s="38">
        <v>21699400</v>
      </c>
      <c r="DO93" s="38">
        <v>12424000</v>
      </c>
      <c r="DP93" s="38">
        <v>21699400</v>
      </c>
      <c r="DQ93" s="38"/>
      <c r="DR93" s="39"/>
      <c r="DS93" s="38">
        <v>34123400</v>
      </c>
      <c r="DT93" s="38">
        <v>21699400</v>
      </c>
      <c r="DU93" s="38"/>
      <c r="DV93" s="38">
        <v>12424000</v>
      </c>
      <c r="DW93" s="38">
        <v>36.409030000000001</v>
      </c>
      <c r="DX93" s="38"/>
      <c r="DY93" s="38"/>
      <c r="DZ93" s="88">
        <v>21699400</v>
      </c>
      <c r="EA93" s="30"/>
      <c r="EB93" s="39">
        <v>21699400</v>
      </c>
      <c r="EC93" s="88">
        <v>21699400</v>
      </c>
      <c r="ED93" s="38"/>
      <c r="EE93" s="38">
        <v>42709900</v>
      </c>
      <c r="EF93" s="38">
        <v>20303200</v>
      </c>
      <c r="EG93" s="38">
        <v>22406700</v>
      </c>
      <c r="EH93" s="38">
        <v>17588852.699999999</v>
      </c>
      <c r="EI93" s="38"/>
      <c r="EJ93" s="39"/>
      <c r="EK93" s="38">
        <v>32595552.699999999</v>
      </c>
      <c r="EL93" s="38">
        <v>17588852.699999999</v>
      </c>
      <c r="EM93" s="38"/>
      <c r="EN93" s="38">
        <v>15006700</v>
      </c>
      <c r="EO93" s="38">
        <v>46.039099999999998</v>
      </c>
      <c r="EP93" s="38"/>
      <c r="EQ93" s="38"/>
      <c r="ER93" s="88">
        <v>17588852.699999999</v>
      </c>
      <c r="ES93" s="30"/>
      <c r="ET93" s="39">
        <v>20303200</v>
      </c>
      <c r="EU93" s="88">
        <v>20303200</v>
      </c>
      <c r="EV93" s="38"/>
      <c r="EW93" s="38">
        <v>21400000</v>
      </c>
      <c r="EX93" s="38">
        <v>6900000</v>
      </c>
      <c r="EY93" s="38">
        <v>14500000</v>
      </c>
      <c r="EZ93" s="38">
        <v>6900000</v>
      </c>
      <c r="FA93" s="38"/>
      <c r="FB93" s="39"/>
      <c r="FC93" s="38">
        <v>21400000</v>
      </c>
      <c r="FD93" s="38">
        <v>6900000</v>
      </c>
      <c r="FE93" s="38"/>
      <c r="FF93" s="38">
        <v>14500000</v>
      </c>
      <c r="FG93" s="38">
        <v>67.757009999999994</v>
      </c>
      <c r="FH93" s="38"/>
      <c r="FI93" s="38"/>
      <c r="FJ93" s="88">
        <v>6900000</v>
      </c>
      <c r="FK93" s="30"/>
      <c r="FL93" s="39">
        <v>6900000</v>
      </c>
      <c r="FM93" s="88">
        <v>6900000</v>
      </c>
      <c r="FN93" s="38"/>
      <c r="FO93" s="38"/>
      <c r="FP93" s="38"/>
      <c r="FQ93" s="38"/>
      <c r="FR93" s="38"/>
      <c r="FS93" s="38"/>
      <c r="FT93" s="39"/>
      <c r="FU93" s="38"/>
      <c r="FV93" s="38"/>
      <c r="FW93" s="38"/>
      <c r="FX93" s="38"/>
      <c r="FY93" s="38"/>
      <c r="FZ93" s="38"/>
      <c r="GA93" s="38"/>
      <c r="GB93" s="88"/>
      <c r="GC93" s="30"/>
      <c r="GD93" s="39"/>
      <c r="GE93" s="88"/>
      <c r="GF93" s="38"/>
      <c r="GG93" s="38"/>
      <c r="GH93" s="38"/>
      <c r="GI93" s="38"/>
      <c r="GJ93" s="38"/>
      <c r="GK93" s="38"/>
      <c r="GL93" s="39"/>
      <c r="GM93" s="38"/>
      <c r="GN93" s="38"/>
      <c r="GO93" s="38"/>
      <c r="GP93" s="38"/>
      <c r="GQ93" s="38"/>
      <c r="GR93" s="38"/>
      <c r="GS93" s="38"/>
      <c r="GT93" s="88"/>
      <c r="GU93" s="30"/>
      <c r="GV93" s="39"/>
      <c r="GW93" s="88"/>
      <c r="GX93" s="38"/>
      <c r="GY93" s="38">
        <v>9759800</v>
      </c>
      <c r="GZ93" s="38">
        <v>5373500</v>
      </c>
      <c r="HA93" s="38">
        <v>4386300</v>
      </c>
      <c r="HB93" s="38">
        <v>5373499.4800000004</v>
      </c>
      <c r="HC93" s="38"/>
      <c r="HD93" s="39"/>
      <c r="HE93" s="38">
        <v>9759739.4800000004</v>
      </c>
      <c r="HF93" s="38">
        <v>5373499.4800000004</v>
      </c>
      <c r="HG93" s="38"/>
      <c r="HH93" s="38">
        <v>4386240</v>
      </c>
      <c r="HI93" s="38">
        <v>44.94218</v>
      </c>
      <c r="HJ93" s="38"/>
      <c r="HK93" s="38"/>
      <c r="HL93" s="88">
        <v>5373499.4800000004</v>
      </c>
      <c r="HM93" s="30"/>
      <c r="HN93" s="39">
        <v>5373500</v>
      </c>
      <c r="HO93" s="88">
        <v>5373500</v>
      </c>
      <c r="HP93" s="38"/>
      <c r="HQ93" s="38"/>
      <c r="HR93" s="38"/>
      <c r="HS93" s="38"/>
      <c r="HT93" s="38"/>
      <c r="HU93" s="38"/>
      <c r="HV93" s="39"/>
      <c r="HW93" s="38"/>
      <c r="HX93" s="38"/>
      <c r="HY93" s="38"/>
      <c r="HZ93" s="38"/>
      <c r="IA93" s="38"/>
      <c r="IB93" s="38"/>
      <c r="IC93" s="38"/>
      <c r="ID93" s="88"/>
      <c r="IE93" s="30"/>
      <c r="IF93" s="39"/>
      <c r="IG93" s="88"/>
      <c r="IH93" s="38"/>
      <c r="II93" s="38">
        <v>7821800</v>
      </c>
      <c r="IJ93" s="38">
        <v>2524300</v>
      </c>
      <c r="IK93" s="38">
        <v>5297500</v>
      </c>
      <c r="IL93" s="38">
        <v>2524292.56</v>
      </c>
      <c r="IM93" s="38"/>
      <c r="IN93" s="39"/>
      <c r="IO93" s="38">
        <v>7821792.5599999996</v>
      </c>
      <c r="IP93" s="38">
        <v>2524292.56</v>
      </c>
      <c r="IQ93" s="38"/>
      <c r="IR93" s="38">
        <v>5297500</v>
      </c>
      <c r="IS93" s="38">
        <v>67.727440000000001</v>
      </c>
      <c r="IT93" s="38"/>
      <c r="IU93" s="38"/>
      <c r="IV93" s="88">
        <v>2524292.56</v>
      </c>
      <c r="IW93" s="30"/>
      <c r="IX93" s="39">
        <v>2524300</v>
      </c>
      <c r="IY93" s="88">
        <v>2524300</v>
      </c>
      <c r="IZ93" s="38"/>
      <c r="JA93" s="38">
        <v>112433600</v>
      </c>
      <c r="JB93" s="38">
        <v>79334700</v>
      </c>
      <c r="JC93" s="38">
        <v>33098900</v>
      </c>
      <c r="JD93" s="38">
        <v>79334700</v>
      </c>
      <c r="JE93" s="38"/>
      <c r="JF93" s="39"/>
      <c r="JG93" s="38">
        <v>112433546.64</v>
      </c>
      <c r="JH93" s="38">
        <v>79334700</v>
      </c>
      <c r="JI93" s="38"/>
      <c r="JJ93" s="38">
        <v>33098846.640000001</v>
      </c>
      <c r="JK93" s="38">
        <v>29.438590000000001</v>
      </c>
      <c r="JL93" s="38"/>
      <c r="JM93" s="38"/>
      <c r="JN93" s="88">
        <v>79334700</v>
      </c>
      <c r="JO93" s="30"/>
      <c r="JP93" s="39">
        <v>79334700</v>
      </c>
      <c r="JQ93" s="88">
        <v>79334700</v>
      </c>
      <c r="JR93" s="38"/>
      <c r="JS93" s="38">
        <v>525394700</v>
      </c>
      <c r="JT93" s="38">
        <v>287757600</v>
      </c>
      <c r="JU93" s="38">
        <v>237637100</v>
      </c>
      <c r="JV93" s="38">
        <v>287757600</v>
      </c>
      <c r="JW93" s="38"/>
      <c r="JX93" s="39"/>
      <c r="JY93" s="38">
        <v>525394700</v>
      </c>
      <c r="JZ93" s="38">
        <v>287757600</v>
      </c>
      <c r="KA93" s="38"/>
      <c r="KB93" s="38">
        <v>237637100</v>
      </c>
      <c r="KC93" s="38">
        <v>45.23021</v>
      </c>
      <c r="KD93" s="38"/>
      <c r="KE93" s="38"/>
      <c r="KF93" s="88">
        <v>287757600</v>
      </c>
      <c r="KG93" s="30"/>
      <c r="KH93" s="39">
        <v>287757600</v>
      </c>
      <c r="KI93" s="88">
        <v>287757600</v>
      </c>
      <c r="KJ93" s="38"/>
      <c r="KK93" s="38">
        <v>40414500</v>
      </c>
      <c r="KL93" s="38">
        <v>20134700</v>
      </c>
      <c r="KM93" s="38">
        <v>20279800</v>
      </c>
      <c r="KN93" s="38">
        <v>20134661.859999999</v>
      </c>
      <c r="KO93" s="38"/>
      <c r="KP93" s="39"/>
      <c r="KQ93" s="38">
        <v>40414401.859999999</v>
      </c>
      <c r="KR93" s="38">
        <v>20134661.859999999</v>
      </c>
      <c r="KS93" s="38"/>
      <c r="KT93" s="38">
        <v>20279740</v>
      </c>
      <c r="KU93" s="38">
        <v>50.179490000000001</v>
      </c>
      <c r="KV93" s="38"/>
      <c r="KW93" s="38"/>
      <c r="KX93" s="88">
        <v>20134661.859999999</v>
      </c>
      <c r="KY93" s="30"/>
      <c r="KZ93" s="39">
        <v>20134700</v>
      </c>
      <c r="LA93" s="88">
        <v>20134700</v>
      </c>
      <c r="LB93" s="38"/>
      <c r="LC93" s="38"/>
      <c r="LD93" s="38"/>
      <c r="LE93" s="38"/>
      <c r="LF93" s="38"/>
      <c r="LG93" s="38"/>
      <c r="LH93" s="39"/>
      <c r="LI93" s="38"/>
      <c r="LJ93" s="38"/>
      <c r="LK93" s="38"/>
      <c r="LL93" s="38"/>
      <c r="LM93" s="38"/>
      <c r="LN93" s="38"/>
      <c r="LO93" s="38"/>
      <c r="LP93" s="88"/>
      <c r="LQ93" s="30"/>
      <c r="LR93" s="39"/>
      <c r="LS93" s="88"/>
      <c r="LT93" s="38"/>
      <c r="LU93" s="38"/>
      <c r="LV93" s="38"/>
      <c r="LW93" s="38"/>
      <c r="LX93" s="38"/>
      <c r="LY93" s="38"/>
      <c r="LZ93" s="39"/>
      <c r="MA93" s="38"/>
      <c r="MB93" s="38"/>
      <c r="MC93" s="38"/>
      <c r="MD93" s="38"/>
      <c r="ME93" s="38"/>
      <c r="MF93" s="38"/>
      <c r="MG93" s="38"/>
      <c r="MH93" s="88"/>
      <c r="MI93" s="30"/>
      <c r="MJ93" s="39"/>
      <c r="MK93" s="88"/>
      <c r="ML93" s="38"/>
      <c r="MM93" s="38">
        <v>75136497</v>
      </c>
      <c r="MN93" s="38">
        <v>30786900</v>
      </c>
      <c r="MO93" s="38">
        <v>44349597</v>
      </c>
      <c r="MP93" s="38">
        <v>30786900</v>
      </c>
      <c r="MQ93" s="38"/>
      <c r="MR93" s="39"/>
      <c r="MS93" s="38">
        <v>75136497</v>
      </c>
      <c r="MT93" s="38">
        <v>30786900</v>
      </c>
      <c r="MU93" s="38"/>
      <c r="MV93" s="38">
        <v>44349597</v>
      </c>
      <c r="MW93" s="38">
        <v>59.025370000000002</v>
      </c>
      <c r="MX93" s="38"/>
      <c r="MY93" s="38"/>
      <c r="MZ93" s="88">
        <v>30786900</v>
      </c>
      <c r="NA93" s="30"/>
      <c r="NB93" s="39">
        <v>30786900</v>
      </c>
      <c r="NC93" s="88">
        <v>30786900</v>
      </c>
      <c r="ND93" s="38"/>
      <c r="NE93" s="38"/>
      <c r="NF93" s="38"/>
      <c r="NG93" s="38"/>
      <c r="NH93" s="38"/>
      <c r="NI93" s="38"/>
      <c r="NJ93" s="39"/>
      <c r="NK93" s="38"/>
      <c r="NL93" s="38"/>
      <c r="NM93" s="38"/>
      <c r="NN93" s="38"/>
      <c r="NO93" s="38"/>
      <c r="NP93" s="38"/>
      <c r="NQ93" s="38"/>
      <c r="NR93" s="88"/>
      <c r="NS93" s="30"/>
      <c r="NT93" s="39"/>
      <c r="NU93" s="88"/>
      <c r="NV93" s="38"/>
      <c r="NW93" s="38"/>
      <c r="NX93" s="38"/>
      <c r="NY93" s="38"/>
      <c r="NZ93" s="38"/>
      <c r="OA93" s="38"/>
      <c r="OB93" s="39"/>
      <c r="OC93" s="38"/>
      <c r="OD93" s="38"/>
      <c r="OE93" s="38"/>
      <c r="OF93" s="38"/>
      <c r="OG93" s="38"/>
      <c r="OH93" s="38"/>
      <c r="OI93" s="38"/>
      <c r="OJ93" s="88"/>
      <c r="OK93" s="30"/>
      <c r="OL93" s="39">
        <v>0</v>
      </c>
      <c r="OM93" s="88"/>
      <c r="ON93" s="38"/>
      <c r="OO93" s="38">
        <v>2459600</v>
      </c>
      <c r="OP93" s="38">
        <v>1458000</v>
      </c>
      <c r="OQ93" s="38">
        <v>1001600</v>
      </c>
      <c r="OR93" s="38">
        <v>1458000</v>
      </c>
      <c r="OS93" s="38"/>
      <c r="OT93" s="39"/>
      <c r="OU93" s="38">
        <v>2459600</v>
      </c>
      <c r="OV93" s="38">
        <v>1458000</v>
      </c>
      <c r="OW93" s="38"/>
      <c r="OX93" s="38">
        <v>1001600</v>
      </c>
      <c r="OY93" s="38">
        <v>40.722070000000002</v>
      </c>
      <c r="OZ93" s="38"/>
      <c r="PA93" s="38"/>
      <c r="PB93" s="88">
        <v>1458000</v>
      </c>
      <c r="PC93" s="30"/>
      <c r="PD93" s="39">
        <v>1458000</v>
      </c>
      <c r="PE93" s="88">
        <v>1458000</v>
      </c>
      <c r="PF93" s="38"/>
      <c r="PG93" s="38"/>
      <c r="PH93" s="38"/>
      <c r="PI93" s="38"/>
      <c r="PJ93" s="38"/>
      <c r="PK93" s="38"/>
      <c r="PL93" s="39"/>
      <c r="PM93" s="38"/>
      <c r="PN93" s="38"/>
      <c r="PO93" s="38"/>
      <c r="PP93" s="38"/>
      <c r="PQ93" s="38"/>
      <c r="PR93" s="38"/>
      <c r="PS93" s="38"/>
      <c r="PT93" s="88"/>
      <c r="PU93" s="30"/>
      <c r="PV93" s="39"/>
      <c r="PW93" s="88"/>
      <c r="PX93" s="38"/>
      <c r="PY93" s="38">
        <v>315026200</v>
      </c>
      <c r="PZ93" s="38">
        <v>228709000</v>
      </c>
      <c r="QA93" s="38">
        <v>86317200</v>
      </c>
      <c r="QB93" s="38">
        <v>228687079.97</v>
      </c>
      <c r="QC93" s="38"/>
      <c r="QD93" s="39"/>
      <c r="QE93" s="38">
        <v>314992625.39999998</v>
      </c>
      <c r="QF93" s="38">
        <v>228687079.97</v>
      </c>
      <c r="QG93" s="38"/>
      <c r="QH93" s="38">
        <v>86305545.430000007</v>
      </c>
      <c r="QI93" s="38">
        <v>27.399229999999999</v>
      </c>
      <c r="QJ93" s="38"/>
      <c r="QK93" s="38"/>
      <c r="QL93" s="88">
        <v>228687079.97</v>
      </c>
      <c r="QM93" s="30"/>
      <c r="QN93" s="39">
        <v>228709000</v>
      </c>
      <c r="QO93" s="88">
        <v>228709000</v>
      </c>
      <c r="QP93" s="38"/>
      <c r="QQ93" s="38">
        <v>716580523.76999998</v>
      </c>
      <c r="QR93" s="38">
        <v>443649000</v>
      </c>
      <c r="QS93" s="38">
        <v>272931523.76999998</v>
      </c>
      <c r="QT93" s="38">
        <v>442702572.92000002</v>
      </c>
      <c r="QU93" s="38">
        <v>1212663.53</v>
      </c>
      <c r="QV93" s="39"/>
      <c r="QW93" s="38">
        <v>715561921.09000003</v>
      </c>
      <c r="QX93" s="38">
        <v>442669083.22000003</v>
      </c>
      <c r="QY93" s="38"/>
      <c r="QZ93" s="38">
        <v>272892837.87</v>
      </c>
      <c r="RA93" s="38">
        <v>38.136859999999999</v>
      </c>
      <c r="RB93" s="38">
        <v>1193994.53</v>
      </c>
      <c r="RC93" s="38">
        <v>52158.7</v>
      </c>
      <c r="RD93" s="88">
        <v>442669083.22000003</v>
      </c>
      <c r="RE93" s="30"/>
      <c r="RF93" s="39">
        <v>443649000</v>
      </c>
      <c r="RG93" s="88">
        <v>443649000</v>
      </c>
      <c r="RH93" s="38"/>
      <c r="RI93" s="38"/>
      <c r="RJ93" s="38"/>
      <c r="RK93" s="38"/>
      <c r="RL93" s="38"/>
      <c r="RM93" s="38"/>
      <c r="RN93" s="39"/>
      <c r="RO93" s="38"/>
      <c r="RP93" s="38"/>
      <c r="RQ93" s="38"/>
      <c r="RR93" s="38"/>
      <c r="RS93" s="38"/>
      <c r="RT93" s="38"/>
      <c r="RU93" s="38"/>
      <c r="RV93" s="88"/>
      <c r="RW93" s="30"/>
      <c r="RX93" s="39">
        <v>0</v>
      </c>
      <c r="RY93" s="88"/>
      <c r="RZ93" s="38"/>
      <c r="SA93" s="38">
        <v>8859800</v>
      </c>
      <c r="SB93" s="38">
        <v>7309700</v>
      </c>
      <c r="SC93" s="38">
        <v>1550100</v>
      </c>
      <c r="SD93" s="38">
        <v>3299315.89</v>
      </c>
      <c r="SE93" s="38"/>
      <c r="SF93" s="39"/>
      <c r="SG93" s="38">
        <v>3803158.31</v>
      </c>
      <c r="SH93" s="38">
        <v>3299315.89</v>
      </c>
      <c r="SI93" s="38"/>
      <c r="SJ93" s="38">
        <v>503842.42</v>
      </c>
      <c r="SK93" s="38">
        <v>13.247999999999999</v>
      </c>
      <c r="SL93" s="38"/>
      <c r="SM93" s="38"/>
      <c r="SN93" s="88">
        <v>3299315.89</v>
      </c>
      <c r="SO93" s="30"/>
      <c r="SP93" s="39">
        <v>7309700</v>
      </c>
      <c r="SQ93" s="88">
        <v>7309700</v>
      </c>
      <c r="SR93" s="38"/>
      <c r="SS93" s="38"/>
      <c r="ST93" s="38"/>
      <c r="SU93" s="38"/>
      <c r="SV93" s="38"/>
      <c r="SW93" s="38"/>
      <c r="SX93" s="39"/>
      <c r="SY93" s="38"/>
      <c r="SZ93" s="38"/>
      <c r="TA93" s="38"/>
      <c r="TB93" s="38"/>
      <c r="TC93" s="38"/>
      <c r="TD93" s="38"/>
      <c r="TE93" s="38"/>
      <c r="TF93" s="88"/>
      <c r="TG93" s="30"/>
      <c r="TH93" s="39"/>
      <c r="TI93" s="88"/>
      <c r="TJ93" s="38"/>
      <c r="TK93" s="38"/>
      <c r="TL93" s="38"/>
      <c r="TM93" s="38"/>
      <c r="TN93" s="38"/>
      <c r="TO93" s="38"/>
      <c r="TP93" s="39"/>
      <c r="TQ93" s="38"/>
      <c r="TR93" s="38"/>
      <c r="TS93" s="38"/>
      <c r="TT93" s="38"/>
      <c r="TU93" s="38"/>
      <c r="TV93" s="38"/>
      <c r="TW93" s="38"/>
      <c r="TX93" s="88"/>
      <c r="TY93" s="30"/>
      <c r="TZ93" s="39"/>
      <c r="UA93" s="88"/>
      <c r="UB93" s="38"/>
      <c r="UC93" s="38"/>
      <c r="UD93" s="38"/>
      <c r="UE93" s="38"/>
      <c r="UF93" s="38"/>
      <c r="UG93" s="38"/>
      <c r="UH93" s="39"/>
      <c r="UI93" s="38"/>
      <c r="UJ93" s="38"/>
      <c r="UK93" s="38"/>
      <c r="UL93" s="38"/>
      <c r="UM93" s="38"/>
      <c r="UN93" s="38"/>
      <c r="UO93" s="38"/>
      <c r="UP93" s="88"/>
      <c r="UQ93" s="30"/>
      <c r="UR93" s="39"/>
      <c r="US93" s="88"/>
      <c r="UT93" s="38"/>
      <c r="UU93" s="38"/>
      <c r="UV93" s="38"/>
      <c r="UW93" s="38"/>
      <c r="UX93" s="38"/>
      <c r="UY93" s="38"/>
      <c r="UZ93" s="39"/>
      <c r="VA93" s="38"/>
      <c r="VB93" s="38"/>
      <c r="VC93" s="38"/>
      <c r="VD93" s="38"/>
      <c r="VE93" s="38"/>
      <c r="VF93" s="38"/>
      <c r="VG93" s="38"/>
      <c r="VH93" s="88"/>
      <c r="VI93" s="30"/>
      <c r="VJ93" s="39"/>
      <c r="VK93" s="88"/>
      <c r="VL93" s="38"/>
      <c r="VM93" s="38"/>
      <c r="VN93" s="38"/>
      <c r="VO93" s="38"/>
      <c r="VP93" s="38"/>
      <c r="VQ93" s="38"/>
      <c r="VR93" s="39"/>
      <c r="VS93" s="38"/>
      <c r="VT93" s="38"/>
      <c r="VU93" s="38"/>
      <c r="VV93" s="38"/>
      <c r="VW93" s="38"/>
      <c r="VX93" s="38"/>
      <c r="VY93" s="38"/>
      <c r="VZ93" s="88"/>
      <c r="WA93" s="30"/>
      <c r="WB93" s="39"/>
      <c r="WC93" s="88"/>
      <c r="WD93" s="38"/>
      <c r="WE93" s="38"/>
      <c r="WF93" s="38"/>
      <c r="WG93" s="38"/>
      <c r="WH93" s="38"/>
      <c r="WI93" s="38"/>
      <c r="WJ93" s="39"/>
      <c r="WK93" s="38"/>
      <c r="WL93" s="38"/>
      <c r="WM93" s="38"/>
      <c r="WN93" s="38"/>
      <c r="WO93" s="38"/>
      <c r="WP93" s="38"/>
      <c r="WQ93" s="38"/>
      <c r="WR93" s="88"/>
      <c r="WS93" s="30"/>
      <c r="WT93" s="39"/>
      <c r="WU93" s="88"/>
      <c r="WV93" s="38"/>
      <c r="WW93" s="38"/>
      <c r="WX93" s="38"/>
      <c r="WY93" s="38"/>
      <c r="WZ93" s="38"/>
      <c r="XA93" s="38"/>
      <c r="XB93" s="39"/>
      <c r="XC93" s="38"/>
      <c r="XD93" s="38"/>
      <c r="XE93" s="38"/>
      <c r="XF93" s="38"/>
      <c r="XG93" s="38"/>
      <c r="XH93" s="38"/>
      <c r="XI93" s="38"/>
      <c r="XJ93" s="88"/>
      <c r="XK93" s="30"/>
      <c r="XL93" s="39"/>
      <c r="XM93" s="88"/>
      <c r="XN93" s="38"/>
      <c r="XO93" s="38"/>
      <c r="XP93" s="38"/>
      <c r="XQ93" s="38"/>
      <c r="XR93" s="38"/>
      <c r="XS93" s="38"/>
      <c r="XT93" s="39"/>
      <c r="XU93" s="38"/>
      <c r="XV93" s="38"/>
      <c r="XW93" s="38"/>
      <c r="XX93" s="38"/>
      <c r="XY93" s="38"/>
      <c r="XZ93" s="38"/>
      <c r="YA93" s="38"/>
      <c r="YB93" s="88"/>
      <c r="YC93" s="30"/>
      <c r="YD93" s="39"/>
      <c r="YE93" s="88"/>
      <c r="YF93" s="38"/>
      <c r="YG93" s="38"/>
      <c r="YH93" s="38"/>
      <c r="YI93" s="38"/>
      <c r="YJ93" s="38"/>
      <c r="YK93" s="38"/>
      <c r="YL93" s="39"/>
      <c r="YM93" s="38"/>
      <c r="YN93" s="38"/>
      <c r="YO93" s="38"/>
      <c r="YP93" s="38"/>
      <c r="YQ93" s="38"/>
      <c r="YR93" s="38"/>
      <c r="YS93" s="38"/>
      <c r="YT93" s="88"/>
      <c r="YU93" s="30"/>
      <c r="YV93" s="39"/>
      <c r="YW93" s="88"/>
      <c r="YX93" s="38"/>
      <c r="YY93" s="38"/>
      <c r="YZ93" s="38"/>
      <c r="ZA93" s="38"/>
      <c r="ZB93" s="38"/>
      <c r="ZC93" s="38"/>
      <c r="ZD93" s="39"/>
      <c r="ZE93" s="38"/>
      <c r="ZF93" s="38"/>
      <c r="ZG93" s="38"/>
      <c r="ZH93" s="38"/>
      <c r="ZI93" s="38"/>
      <c r="ZJ93" s="38"/>
      <c r="ZK93" s="38"/>
      <c r="ZL93" s="88"/>
      <c r="ZM93" s="30"/>
      <c r="ZN93" s="39"/>
      <c r="ZO93" s="88"/>
      <c r="ZP93" s="38"/>
      <c r="ZQ93" s="38">
        <v>257104800</v>
      </c>
      <c r="ZR93" s="38">
        <v>80536900</v>
      </c>
      <c r="ZS93" s="38">
        <v>176567900</v>
      </c>
      <c r="ZT93" s="38">
        <v>80309407.239999995</v>
      </c>
      <c r="ZU93" s="38">
        <v>1525526.61</v>
      </c>
      <c r="ZV93" s="39"/>
      <c r="ZW93" s="38">
        <v>256306619</v>
      </c>
      <c r="ZX93" s="38">
        <v>80309407.230000004</v>
      </c>
      <c r="ZY93" s="38"/>
      <c r="ZZ93" s="38">
        <v>175997211.77000001</v>
      </c>
      <c r="AAA93" s="38">
        <v>68.666669999999996</v>
      </c>
      <c r="AAB93" s="38">
        <v>1518526.61</v>
      </c>
      <c r="AAC93" s="38">
        <v>7000.01</v>
      </c>
      <c r="AAD93" s="88">
        <v>80309407.230000004</v>
      </c>
      <c r="AAE93" s="30"/>
      <c r="AAF93" s="39">
        <v>80536900</v>
      </c>
      <c r="AAG93" s="88">
        <v>80536900</v>
      </c>
      <c r="AAH93" s="38"/>
      <c r="AAI93" s="38"/>
      <c r="AAJ93" s="38"/>
      <c r="AAK93" s="38"/>
      <c r="AAL93" s="38"/>
      <c r="AAM93" s="38"/>
      <c r="AAN93" s="39"/>
      <c r="AAO93" s="38"/>
      <c r="AAP93" s="38"/>
      <c r="AAQ93" s="38"/>
      <c r="AAR93" s="38"/>
      <c r="AAS93" s="38"/>
      <c r="AAT93" s="38"/>
      <c r="AAU93" s="38"/>
      <c r="AAV93" s="88"/>
      <c r="AAW93" s="30"/>
      <c r="AAX93" s="39"/>
      <c r="AAY93" s="88"/>
      <c r="AAZ93" s="38">
        <v>11532050</v>
      </c>
      <c r="ABA93" s="38"/>
      <c r="ABB93" s="38"/>
      <c r="ABC93" s="38"/>
      <c r="ABD93" s="38"/>
      <c r="ABE93" s="38"/>
      <c r="ABF93" s="39"/>
      <c r="ABG93" s="38">
        <v>11532050</v>
      </c>
      <c r="ABH93" s="38">
        <v>11532050</v>
      </c>
      <c r="ABI93" s="38">
        <v>11532050</v>
      </c>
      <c r="ABJ93" s="38"/>
      <c r="ABK93" s="38"/>
      <c r="ABL93" s="38"/>
      <c r="ABM93" s="38"/>
      <c r="ABN93" s="88">
        <v>0</v>
      </c>
      <c r="ABO93" s="30"/>
      <c r="ABP93" s="39"/>
      <c r="ABQ93" s="88"/>
      <c r="ABR93" s="38"/>
      <c r="ABS93" s="38"/>
      <c r="ABT93" s="38"/>
      <c r="ABU93" s="38"/>
      <c r="ABV93" s="38"/>
      <c r="ABW93" s="38"/>
      <c r="ABX93" s="39"/>
      <c r="ABY93" s="38"/>
      <c r="ABZ93" s="38"/>
      <c r="ACA93" s="38"/>
      <c r="ACB93" s="38"/>
      <c r="ACC93" s="38"/>
      <c r="ACD93" s="38"/>
      <c r="ACE93" s="38"/>
      <c r="ACF93" s="88"/>
      <c r="ACG93" s="30"/>
      <c r="ACH93" s="39"/>
      <c r="ACI93" s="88"/>
      <c r="ACJ93" s="38"/>
      <c r="ACK93" s="38"/>
      <c r="ACL93" s="38"/>
      <c r="ACM93" s="38"/>
      <c r="ACN93" s="38"/>
      <c r="ACO93" s="38"/>
      <c r="ACP93" s="39"/>
      <c r="ACQ93" s="38"/>
      <c r="ACR93" s="38"/>
      <c r="ACS93" s="38"/>
      <c r="ACT93" s="38"/>
      <c r="ACU93" s="38"/>
      <c r="ACV93" s="38"/>
      <c r="ACW93" s="38"/>
      <c r="ACX93" s="88"/>
      <c r="ACY93" s="30"/>
      <c r="ACZ93" s="39"/>
      <c r="ADA93" s="88"/>
      <c r="ADB93" s="38"/>
      <c r="ADC93" s="38"/>
      <c r="ADD93" s="38"/>
      <c r="ADE93" s="38"/>
      <c r="ADF93" s="38"/>
      <c r="ADG93" s="38"/>
      <c r="ADH93" s="39"/>
      <c r="ADI93" s="38"/>
      <c r="ADJ93" s="38"/>
      <c r="ADK93" s="38"/>
      <c r="ADL93" s="38"/>
      <c r="ADM93" s="38"/>
      <c r="ADN93" s="38"/>
      <c r="ADO93" s="38"/>
      <c r="ADP93" s="88"/>
      <c r="ADQ93" s="30"/>
      <c r="ADR93" s="39"/>
      <c r="ADS93" s="88"/>
      <c r="ADT93" s="38"/>
      <c r="ADU93" s="38">
        <v>4400000</v>
      </c>
      <c r="ADV93" s="38">
        <v>2640000</v>
      </c>
      <c r="ADW93" s="38">
        <v>1760000</v>
      </c>
      <c r="ADX93" s="38">
        <v>2640000</v>
      </c>
      <c r="ADY93" s="38"/>
      <c r="ADZ93" s="39"/>
      <c r="AEA93" s="38">
        <v>4400000</v>
      </c>
      <c r="AEB93" s="38">
        <v>2640000</v>
      </c>
      <c r="AEC93" s="38"/>
      <c r="AED93" s="38">
        <v>1760000</v>
      </c>
      <c r="AEE93" s="38">
        <v>40</v>
      </c>
      <c r="AEF93" s="38"/>
      <c r="AEG93" s="38"/>
      <c r="AEH93" s="88">
        <v>2640000</v>
      </c>
      <c r="AEI93" s="30"/>
      <c r="AEJ93" s="39">
        <v>2640000</v>
      </c>
      <c r="AEK93" s="88">
        <v>2640000</v>
      </c>
      <c r="AEL93" s="38"/>
      <c r="AEM93" s="38"/>
      <c r="AEN93" s="38"/>
      <c r="AEO93" s="38"/>
      <c r="AEP93" s="38"/>
      <c r="AEQ93" s="38"/>
      <c r="AER93" s="39"/>
      <c r="AES93" s="38"/>
      <c r="AET93" s="38"/>
      <c r="AEU93" s="38"/>
      <c r="AEV93" s="38"/>
      <c r="AEW93" s="38"/>
      <c r="AEX93" s="38"/>
      <c r="AEY93" s="38"/>
      <c r="AEZ93" s="88"/>
      <c r="AFA93" s="30"/>
      <c r="AFB93" s="39"/>
      <c r="AFC93" s="88"/>
      <c r="AFD93" s="38"/>
      <c r="AFE93" s="38"/>
      <c r="AFF93" s="38"/>
      <c r="AFG93" s="38"/>
      <c r="AFH93" s="38"/>
      <c r="AFI93" s="38"/>
      <c r="AFJ93" s="39"/>
      <c r="AFK93" s="38"/>
      <c r="AFL93" s="38"/>
      <c r="AFM93" s="38"/>
      <c r="AFN93" s="38"/>
      <c r="AFO93" s="38"/>
      <c r="AFP93" s="38"/>
      <c r="AFQ93" s="38"/>
      <c r="AFR93" s="88"/>
      <c r="AFS93" s="30"/>
      <c r="AFT93" s="39"/>
      <c r="AFU93" s="88"/>
      <c r="AFV93" s="38"/>
      <c r="AFW93" s="38"/>
      <c r="AFX93" s="38"/>
      <c r="AFY93" s="38"/>
      <c r="AFZ93" s="38"/>
      <c r="AGA93" s="38"/>
      <c r="AGB93" s="39"/>
      <c r="AGC93" s="38"/>
      <c r="AGD93" s="38"/>
      <c r="AGE93" s="38"/>
      <c r="AGF93" s="38"/>
      <c r="AGG93" s="38"/>
      <c r="AGH93" s="38"/>
      <c r="AGI93" s="38"/>
      <c r="AGJ93" s="88"/>
      <c r="AGK93" s="30"/>
      <c r="AGL93" s="39"/>
      <c r="AGM93" s="88"/>
      <c r="AGN93" s="38"/>
      <c r="AGO93" s="38"/>
      <c r="AGP93" s="38"/>
      <c r="AGQ93" s="38"/>
      <c r="AGR93" s="38"/>
      <c r="AGS93" s="38"/>
      <c r="AGT93" s="39"/>
      <c r="AGU93" s="38"/>
      <c r="AGV93" s="38"/>
      <c r="AGW93" s="38"/>
      <c r="AGX93" s="38"/>
      <c r="AGY93" s="38"/>
      <c r="AGZ93" s="38"/>
      <c r="AHA93" s="38"/>
      <c r="AHB93" s="88"/>
      <c r="AHC93" s="30"/>
      <c r="AHD93" s="39"/>
      <c r="AHE93" s="88"/>
      <c r="AHF93" s="38"/>
      <c r="AHG93" s="38"/>
      <c r="AHH93" s="38"/>
      <c r="AHI93" s="38"/>
      <c r="AHJ93" s="38"/>
      <c r="AHK93" s="38"/>
      <c r="AHL93" s="39"/>
      <c r="AHM93" s="38"/>
      <c r="AHN93" s="38"/>
      <c r="AHO93" s="38"/>
      <c r="AHP93" s="38"/>
      <c r="AHQ93" s="38"/>
      <c r="AHR93" s="38"/>
      <c r="AHS93" s="38"/>
      <c r="AHT93" s="88"/>
      <c r="AHU93" s="30"/>
      <c r="AHV93" s="39"/>
      <c r="AHW93" s="88"/>
      <c r="AHX93" s="38"/>
      <c r="AHY93" s="38"/>
      <c r="AHZ93" s="38"/>
      <c r="AIA93" s="38"/>
      <c r="AIB93" s="38"/>
      <c r="AIC93" s="38"/>
      <c r="AID93" s="39"/>
      <c r="AIE93" s="38"/>
      <c r="AIF93" s="38"/>
      <c r="AIG93" s="38"/>
      <c r="AIH93" s="38"/>
      <c r="AII93" s="38"/>
      <c r="AIJ93" s="38"/>
      <c r="AIK93" s="38"/>
      <c r="AIL93" s="88"/>
      <c r="AIM93" s="30"/>
      <c r="AIN93" s="39"/>
      <c r="AIO93" s="88"/>
      <c r="AIP93" s="38"/>
      <c r="AIQ93" s="38"/>
      <c r="AIR93" s="38"/>
      <c r="AIS93" s="38"/>
      <c r="AIT93" s="38"/>
      <c r="AIU93" s="38"/>
      <c r="AIV93" s="39"/>
      <c r="AIW93" s="38"/>
      <c r="AIX93" s="38"/>
      <c r="AIY93" s="38"/>
      <c r="AIZ93" s="38"/>
      <c r="AJA93" s="38"/>
      <c r="AJB93" s="38"/>
      <c r="AJC93" s="38"/>
      <c r="AJD93" s="88"/>
      <c r="AJE93" s="30"/>
      <c r="AJF93" s="39"/>
      <c r="AJG93" s="88"/>
      <c r="AJH93" s="38"/>
      <c r="AJI93" s="38">
        <v>153037816</v>
      </c>
      <c r="AJJ93" s="38">
        <v>46139000</v>
      </c>
      <c r="AJK93" s="38">
        <v>106898816</v>
      </c>
      <c r="AJL93" s="38">
        <v>46139000</v>
      </c>
      <c r="AJM93" s="38"/>
      <c r="AJN93" s="39"/>
      <c r="AJO93" s="38">
        <v>153037816</v>
      </c>
      <c r="AJP93" s="38">
        <v>46139000</v>
      </c>
      <c r="AJQ93" s="38"/>
      <c r="AJR93" s="38">
        <v>106898816</v>
      </c>
      <c r="AJS93" s="38">
        <v>69.851240000000004</v>
      </c>
      <c r="AJT93" s="38"/>
      <c r="AJU93" s="38"/>
      <c r="AJV93" s="88">
        <v>46139000</v>
      </c>
      <c r="AJW93" s="30"/>
      <c r="AJX93" s="39">
        <v>46139000</v>
      </c>
      <c r="AJY93" s="88">
        <v>46139000</v>
      </c>
      <c r="AJZ93" s="38"/>
      <c r="AKA93" s="38">
        <v>91393184</v>
      </c>
      <c r="AKB93" s="38">
        <v>37263000</v>
      </c>
      <c r="AKC93" s="38">
        <v>54130184</v>
      </c>
      <c r="AKD93" s="38">
        <v>37263000</v>
      </c>
      <c r="AKE93" s="38"/>
      <c r="AKF93" s="39"/>
      <c r="AKG93" s="38">
        <v>91393184</v>
      </c>
      <c r="AKH93" s="38">
        <v>37263000</v>
      </c>
      <c r="AKI93" s="38"/>
      <c r="AKJ93" s="38">
        <v>54130184</v>
      </c>
      <c r="AKK93" s="38">
        <v>59.227809999999998</v>
      </c>
      <c r="AKL93" s="38"/>
      <c r="AKM93" s="38"/>
      <c r="AKN93" s="88">
        <v>37263000</v>
      </c>
      <c r="AKO93" s="30"/>
      <c r="AKP93" s="39">
        <v>37263000</v>
      </c>
      <c r="AKQ93" s="88">
        <v>37263000</v>
      </c>
      <c r="AKR93" s="38"/>
      <c r="AKS93" s="38">
        <v>89781000</v>
      </c>
      <c r="AKT93" s="38">
        <v>56181000</v>
      </c>
      <c r="AKU93" s="38">
        <v>33600000</v>
      </c>
      <c r="AKV93" s="38">
        <v>56181000</v>
      </c>
      <c r="AKW93" s="38"/>
      <c r="AKX93" s="39"/>
      <c r="AKY93" s="38">
        <v>89781000</v>
      </c>
      <c r="AKZ93" s="38">
        <v>56181000</v>
      </c>
      <c r="ALA93" s="38"/>
      <c r="ALB93" s="38">
        <v>33600000</v>
      </c>
      <c r="ALC93" s="38">
        <v>37.424399999999999</v>
      </c>
      <c r="ALD93" s="38"/>
      <c r="ALE93" s="38"/>
      <c r="ALF93" s="88">
        <v>56181000</v>
      </c>
      <c r="ALG93" s="30"/>
      <c r="ALH93" s="39">
        <v>56181000</v>
      </c>
      <c r="ALI93" s="88">
        <v>56181000</v>
      </c>
      <c r="ALJ93" s="38"/>
      <c r="ALK93" s="38"/>
      <c r="ALL93" s="38"/>
      <c r="ALM93" s="38"/>
      <c r="ALN93" s="38"/>
      <c r="ALO93" s="38"/>
      <c r="ALP93" s="39"/>
      <c r="ALQ93" s="38"/>
      <c r="ALR93" s="38"/>
      <c r="ALS93" s="38"/>
      <c r="ALT93" s="38"/>
      <c r="ALU93" s="38"/>
      <c r="ALV93" s="38"/>
      <c r="ALW93" s="38"/>
      <c r="ALX93" s="88"/>
      <c r="ALY93" s="30"/>
      <c r="ALZ93" s="39"/>
      <c r="AMA93" s="88"/>
      <c r="AMB93" s="38"/>
      <c r="AMC93" s="38">
        <v>5932843.8499999996</v>
      </c>
      <c r="AMD93" s="38">
        <v>1943900</v>
      </c>
      <c r="AME93" s="38">
        <v>3988943.85</v>
      </c>
      <c r="AMF93" s="38">
        <v>1871100</v>
      </c>
      <c r="AMG93" s="38"/>
      <c r="AMH93" s="39"/>
      <c r="AMI93" s="38">
        <v>5860043.8499999996</v>
      </c>
      <c r="AMJ93" s="38">
        <v>1871100</v>
      </c>
      <c r="AMK93" s="38"/>
      <c r="AML93" s="38">
        <v>3988943.85</v>
      </c>
      <c r="AMM93" s="38">
        <v>68.0702</v>
      </c>
      <c r="AMN93" s="38"/>
      <c r="AMO93" s="38"/>
      <c r="AMP93" s="88">
        <v>1871100</v>
      </c>
      <c r="AMQ93" s="30"/>
      <c r="AMR93" s="39">
        <v>1943900</v>
      </c>
      <c r="AMS93" s="88">
        <v>1943900</v>
      </c>
      <c r="AMT93" s="38"/>
      <c r="AMU93" s="38"/>
      <c r="AMV93" s="38"/>
      <c r="AMW93" s="38"/>
      <c r="AMX93" s="38"/>
      <c r="AMY93" s="38"/>
      <c r="AMZ93" s="39"/>
      <c r="ANA93" s="38"/>
      <c r="ANB93" s="38"/>
      <c r="ANC93" s="38"/>
      <c r="AND93" s="38"/>
      <c r="ANE93" s="38"/>
      <c r="ANF93" s="38"/>
      <c r="ANG93" s="38"/>
      <c r="ANH93" s="88"/>
      <c r="ANI93" s="30"/>
      <c r="ANJ93" s="39"/>
      <c r="ANK93" s="88"/>
    </row>
    <row r="94" spans="1:1051" x14ac:dyDescent="0.25">
      <c r="A94" s="8" t="s">
        <v>214</v>
      </c>
      <c r="B94" s="11">
        <v>80</v>
      </c>
      <c r="C94" s="13" t="s">
        <v>216</v>
      </c>
      <c r="F94" s="39"/>
      <c r="G94" s="88"/>
      <c r="H94" s="38"/>
      <c r="I94" s="38">
        <v>71627900</v>
      </c>
      <c r="J94" s="38">
        <v>29627900</v>
      </c>
      <c r="K94" s="38">
        <v>42000000</v>
      </c>
      <c r="L94" s="38">
        <v>29627900</v>
      </c>
      <c r="M94" s="38"/>
      <c r="N94" s="39"/>
      <c r="O94" s="38">
        <v>71627900</v>
      </c>
      <c r="P94" s="38">
        <v>29627900</v>
      </c>
      <c r="Q94" s="38"/>
      <c r="R94" s="38">
        <v>42000000</v>
      </c>
      <c r="S94" s="38">
        <v>58.636369999999999</v>
      </c>
      <c r="T94" s="38"/>
      <c r="U94" s="38"/>
      <c r="V94" s="88">
        <v>29627900</v>
      </c>
      <c r="W94" s="30"/>
      <c r="X94" s="39">
        <v>29627900</v>
      </c>
      <c r="Y94" s="88">
        <v>29627900</v>
      </c>
      <c r="Z94" s="38"/>
      <c r="AA94" s="38">
        <v>65000000</v>
      </c>
      <c r="AB94" s="38">
        <v>40000000</v>
      </c>
      <c r="AC94" s="38">
        <v>25000000</v>
      </c>
      <c r="AD94" s="38">
        <v>40000000</v>
      </c>
      <c r="AE94" s="38"/>
      <c r="AF94" s="39"/>
      <c r="AG94" s="38">
        <v>65000000</v>
      </c>
      <c r="AH94" s="38">
        <v>40000000</v>
      </c>
      <c r="AI94" s="38"/>
      <c r="AJ94" s="38">
        <v>25000000</v>
      </c>
      <c r="AK94" s="38">
        <v>38.461539999999999</v>
      </c>
      <c r="AL94" s="38"/>
      <c r="AM94" s="38"/>
      <c r="AN94" s="88">
        <v>40000000</v>
      </c>
      <c r="AO94" s="30"/>
      <c r="AP94" s="39">
        <v>40000000</v>
      </c>
      <c r="AQ94" s="88">
        <v>40000000</v>
      </c>
      <c r="AR94" s="38"/>
      <c r="AS94" s="38">
        <v>22769100</v>
      </c>
      <c r="AT94" s="38">
        <v>14269100</v>
      </c>
      <c r="AU94" s="38">
        <v>8500000</v>
      </c>
      <c r="AV94" s="38">
        <v>14269100</v>
      </c>
      <c r="AW94" s="38"/>
      <c r="AX94" s="39"/>
      <c r="AY94" s="38">
        <v>22216917.010000002</v>
      </c>
      <c r="AZ94" s="38">
        <v>14269100</v>
      </c>
      <c r="BA94" s="38"/>
      <c r="BB94" s="38">
        <v>7947817.0099999998</v>
      </c>
      <c r="BC94" s="38">
        <v>35.773719999999997</v>
      </c>
      <c r="BD94" s="38"/>
      <c r="BE94" s="38"/>
      <c r="BF94" s="88">
        <v>14269100</v>
      </c>
      <c r="BG94" s="30"/>
      <c r="BH94" s="39">
        <v>14269100</v>
      </c>
      <c r="BI94" s="88">
        <v>14269100</v>
      </c>
      <c r="BJ94" s="38"/>
      <c r="BK94" s="38">
        <v>61293100</v>
      </c>
      <c r="BL94" s="38">
        <v>49593100</v>
      </c>
      <c r="BM94" s="38">
        <v>11700000</v>
      </c>
      <c r="BN94" s="38">
        <v>49593100</v>
      </c>
      <c r="BO94" s="38"/>
      <c r="BP94" s="39"/>
      <c r="BQ94" s="38">
        <v>61293100</v>
      </c>
      <c r="BR94" s="38">
        <v>49593100</v>
      </c>
      <c r="BS94" s="38"/>
      <c r="BT94" s="38">
        <v>11700000</v>
      </c>
      <c r="BU94" s="38">
        <v>19.088609999999999</v>
      </c>
      <c r="BV94" s="38"/>
      <c r="BW94" s="38"/>
      <c r="BX94" s="88">
        <v>49593100</v>
      </c>
      <c r="BY94" s="30"/>
      <c r="BZ94" s="39">
        <v>49593100</v>
      </c>
      <c r="CA94" s="88">
        <v>49593100</v>
      </c>
      <c r="CB94" s="38"/>
      <c r="CC94" s="38">
        <v>4716000</v>
      </c>
      <c r="CD94" s="38">
        <v>3516000</v>
      </c>
      <c r="CE94" s="38">
        <v>1200000</v>
      </c>
      <c r="CF94" s="38">
        <v>3516000</v>
      </c>
      <c r="CG94" s="38"/>
      <c r="CH94" s="39"/>
      <c r="CI94" s="38">
        <v>4716000</v>
      </c>
      <c r="CJ94" s="38">
        <v>3516000</v>
      </c>
      <c r="CK94" s="38"/>
      <c r="CL94" s="38">
        <v>1200000</v>
      </c>
      <c r="CM94" s="38">
        <v>25.44529</v>
      </c>
      <c r="CN94" s="38"/>
      <c r="CO94" s="38"/>
      <c r="CP94" s="88">
        <v>3516000</v>
      </c>
      <c r="CQ94" s="30"/>
      <c r="CR94" s="39">
        <v>3516000</v>
      </c>
      <c r="CS94" s="88">
        <v>3516000</v>
      </c>
      <c r="CT94" s="38"/>
      <c r="CU94" s="38">
        <v>52355400</v>
      </c>
      <c r="CV94" s="38">
        <v>37855400</v>
      </c>
      <c r="CW94" s="38">
        <v>14500000</v>
      </c>
      <c r="CX94" s="38">
        <v>37855400</v>
      </c>
      <c r="CY94" s="38"/>
      <c r="CZ94" s="39"/>
      <c r="DA94" s="38">
        <v>52355400</v>
      </c>
      <c r="DB94" s="38">
        <v>37855400</v>
      </c>
      <c r="DC94" s="38"/>
      <c r="DD94" s="38">
        <v>14500000</v>
      </c>
      <c r="DE94" s="38">
        <v>27.695329999999998</v>
      </c>
      <c r="DF94" s="38"/>
      <c r="DG94" s="38"/>
      <c r="DH94" s="88">
        <v>37855400</v>
      </c>
      <c r="DI94" s="30"/>
      <c r="DJ94" s="39">
        <v>37855400</v>
      </c>
      <c r="DK94" s="88">
        <v>37855400</v>
      </c>
      <c r="DL94" s="38"/>
      <c r="DM94" s="38">
        <v>59058300</v>
      </c>
      <c r="DN94" s="38">
        <v>42536300</v>
      </c>
      <c r="DO94" s="38">
        <v>16522000</v>
      </c>
      <c r="DP94" s="38">
        <v>42536300</v>
      </c>
      <c r="DQ94" s="38"/>
      <c r="DR94" s="39"/>
      <c r="DS94" s="38">
        <v>59058300</v>
      </c>
      <c r="DT94" s="38">
        <v>42536300</v>
      </c>
      <c r="DU94" s="38"/>
      <c r="DV94" s="38">
        <v>16522000</v>
      </c>
      <c r="DW94" s="38">
        <v>27.975750000000001</v>
      </c>
      <c r="DX94" s="38"/>
      <c r="DY94" s="38"/>
      <c r="DZ94" s="88">
        <v>42536300</v>
      </c>
      <c r="EA94" s="30"/>
      <c r="EB94" s="39">
        <v>42536300</v>
      </c>
      <c r="EC94" s="88">
        <v>42536300</v>
      </c>
      <c r="ED94" s="38"/>
      <c r="EE94" s="38">
        <v>1591900</v>
      </c>
      <c r="EF94" s="38">
        <v>991900</v>
      </c>
      <c r="EG94" s="38">
        <v>600000</v>
      </c>
      <c r="EH94" s="38">
        <v>991899.72</v>
      </c>
      <c r="EI94" s="38"/>
      <c r="EJ94" s="39"/>
      <c r="EK94" s="38">
        <v>1591899.72</v>
      </c>
      <c r="EL94" s="38">
        <v>991899.72</v>
      </c>
      <c r="EM94" s="38"/>
      <c r="EN94" s="38">
        <v>600000</v>
      </c>
      <c r="EO94" s="38">
        <v>37.690820000000002</v>
      </c>
      <c r="EP94" s="38"/>
      <c r="EQ94" s="38"/>
      <c r="ER94" s="88">
        <v>991899.72</v>
      </c>
      <c r="ES94" s="30"/>
      <c r="ET94" s="39">
        <v>991900</v>
      </c>
      <c r="EU94" s="88">
        <v>991900</v>
      </c>
      <c r="EV94" s="38"/>
      <c r="EW94" s="38">
        <v>17739200</v>
      </c>
      <c r="EX94" s="38">
        <v>6739200</v>
      </c>
      <c r="EY94" s="38">
        <v>11000000</v>
      </c>
      <c r="EZ94" s="38">
        <v>6739200</v>
      </c>
      <c r="FA94" s="38"/>
      <c r="FB94" s="39"/>
      <c r="FC94" s="38">
        <v>17739200</v>
      </c>
      <c r="FD94" s="38">
        <v>6739200</v>
      </c>
      <c r="FE94" s="38"/>
      <c r="FF94" s="38">
        <v>11000000</v>
      </c>
      <c r="FG94" s="38">
        <v>62.00956</v>
      </c>
      <c r="FH94" s="38"/>
      <c r="FI94" s="38"/>
      <c r="FJ94" s="88">
        <v>6739200</v>
      </c>
      <c r="FK94" s="30"/>
      <c r="FL94" s="39">
        <v>6739200</v>
      </c>
      <c r="FM94" s="88">
        <v>6739200</v>
      </c>
      <c r="FN94" s="38"/>
      <c r="FO94" s="38"/>
      <c r="FP94" s="38"/>
      <c r="FQ94" s="38"/>
      <c r="FR94" s="38"/>
      <c r="FS94" s="38"/>
      <c r="FT94" s="39"/>
      <c r="FU94" s="38"/>
      <c r="FV94" s="38"/>
      <c r="FW94" s="38"/>
      <c r="FX94" s="38"/>
      <c r="FY94" s="38"/>
      <c r="FZ94" s="38"/>
      <c r="GA94" s="38"/>
      <c r="GB94" s="88"/>
      <c r="GC94" s="30"/>
      <c r="GD94" s="39"/>
      <c r="GE94" s="88"/>
      <c r="GF94" s="38"/>
      <c r="GG94" s="38"/>
      <c r="GH94" s="38"/>
      <c r="GI94" s="38"/>
      <c r="GJ94" s="38"/>
      <c r="GK94" s="38"/>
      <c r="GL94" s="39"/>
      <c r="GM94" s="38"/>
      <c r="GN94" s="38"/>
      <c r="GO94" s="38"/>
      <c r="GP94" s="38"/>
      <c r="GQ94" s="38"/>
      <c r="GR94" s="38"/>
      <c r="GS94" s="38"/>
      <c r="GT94" s="88"/>
      <c r="GU94" s="30"/>
      <c r="GV94" s="39"/>
      <c r="GW94" s="88"/>
      <c r="GX94" s="38"/>
      <c r="GY94" s="38">
        <v>20839200</v>
      </c>
      <c r="GZ94" s="38">
        <v>3374600</v>
      </c>
      <c r="HA94" s="38">
        <v>17464600</v>
      </c>
      <c r="HB94" s="38">
        <v>3374600</v>
      </c>
      <c r="HC94" s="38"/>
      <c r="HD94" s="39"/>
      <c r="HE94" s="38">
        <v>20839109.780000001</v>
      </c>
      <c r="HF94" s="38">
        <v>3374600</v>
      </c>
      <c r="HG94" s="38"/>
      <c r="HH94" s="38">
        <v>17464509.780000001</v>
      </c>
      <c r="HI94" s="38">
        <v>83.80641</v>
      </c>
      <c r="HJ94" s="38"/>
      <c r="HK94" s="38"/>
      <c r="HL94" s="88">
        <v>3374600</v>
      </c>
      <c r="HM94" s="30"/>
      <c r="HN94" s="39">
        <v>3374600</v>
      </c>
      <c r="HO94" s="88">
        <v>3374600</v>
      </c>
      <c r="HP94" s="38"/>
      <c r="HQ94" s="38"/>
      <c r="HR94" s="38"/>
      <c r="HS94" s="38"/>
      <c r="HT94" s="38"/>
      <c r="HU94" s="38"/>
      <c r="HV94" s="39"/>
      <c r="HW94" s="38"/>
      <c r="HX94" s="38"/>
      <c r="HY94" s="38"/>
      <c r="HZ94" s="38"/>
      <c r="IA94" s="38"/>
      <c r="IB94" s="38"/>
      <c r="IC94" s="38"/>
      <c r="ID94" s="88"/>
      <c r="IE94" s="30"/>
      <c r="IF94" s="39"/>
      <c r="IG94" s="88"/>
      <c r="IH94" s="38"/>
      <c r="II94" s="38">
        <v>26809100</v>
      </c>
      <c r="IJ94" s="38">
        <v>1521100</v>
      </c>
      <c r="IK94" s="38">
        <v>25288000</v>
      </c>
      <c r="IL94" s="38">
        <v>1521100</v>
      </c>
      <c r="IM94" s="38"/>
      <c r="IN94" s="39"/>
      <c r="IO94" s="38">
        <v>26809030</v>
      </c>
      <c r="IP94" s="38">
        <v>1521100</v>
      </c>
      <c r="IQ94" s="38"/>
      <c r="IR94" s="38">
        <v>25287930</v>
      </c>
      <c r="IS94" s="38">
        <v>94.326170000000005</v>
      </c>
      <c r="IT94" s="38"/>
      <c r="IU94" s="38"/>
      <c r="IV94" s="88">
        <v>1521100</v>
      </c>
      <c r="IW94" s="30"/>
      <c r="IX94" s="39">
        <v>1521100</v>
      </c>
      <c r="IY94" s="88">
        <v>1521100</v>
      </c>
      <c r="IZ94" s="38"/>
      <c r="JA94" s="38">
        <v>101894500</v>
      </c>
      <c r="JB94" s="38">
        <v>39239000</v>
      </c>
      <c r="JC94" s="38">
        <v>62655500</v>
      </c>
      <c r="JD94" s="38">
        <v>39239000</v>
      </c>
      <c r="JE94" s="38"/>
      <c r="JF94" s="39"/>
      <c r="JG94" s="38">
        <v>101892437.15000001</v>
      </c>
      <c r="JH94" s="38">
        <v>39239000</v>
      </c>
      <c r="JI94" s="38"/>
      <c r="JJ94" s="38">
        <v>62653437.149999999</v>
      </c>
      <c r="JK94" s="38">
        <v>61.489780000000003</v>
      </c>
      <c r="JL94" s="38"/>
      <c r="JM94" s="38"/>
      <c r="JN94" s="88">
        <v>39239000</v>
      </c>
      <c r="JO94" s="30"/>
      <c r="JP94" s="39">
        <v>39239000</v>
      </c>
      <c r="JQ94" s="88">
        <v>39239000</v>
      </c>
      <c r="JR94" s="38"/>
      <c r="JS94" s="38">
        <v>174381800</v>
      </c>
      <c r="JT94" s="38">
        <v>137688800</v>
      </c>
      <c r="JU94" s="38">
        <v>36693000</v>
      </c>
      <c r="JV94" s="38">
        <v>137688800</v>
      </c>
      <c r="JW94" s="38"/>
      <c r="JX94" s="39"/>
      <c r="JY94" s="38">
        <v>174381800</v>
      </c>
      <c r="JZ94" s="38">
        <v>137688800</v>
      </c>
      <c r="KA94" s="38"/>
      <c r="KB94" s="38">
        <v>36693000</v>
      </c>
      <c r="KC94" s="38">
        <v>21.04176</v>
      </c>
      <c r="KD94" s="38"/>
      <c r="KE94" s="38"/>
      <c r="KF94" s="88">
        <v>137688800</v>
      </c>
      <c r="KG94" s="30"/>
      <c r="KH94" s="39">
        <v>137688800</v>
      </c>
      <c r="KI94" s="88">
        <v>137688800</v>
      </c>
      <c r="KJ94" s="38"/>
      <c r="KK94" s="38"/>
      <c r="KL94" s="38"/>
      <c r="KM94" s="38"/>
      <c r="KN94" s="38"/>
      <c r="KO94" s="38"/>
      <c r="KP94" s="39"/>
      <c r="KQ94" s="38"/>
      <c r="KR94" s="38"/>
      <c r="KS94" s="38"/>
      <c r="KT94" s="38"/>
      <c r="KU94" s="38"/>
      <c r="KV94" s="38"/>
      <c r="KW94" s="38"/>
      <c r="KX94" s="88"/>
      <c r="KY94" s="30"/>
      <c r="KZ94" s="39"/>
      <c r="LA94" s="88"/>
      <c r="LB94" s="38"/>
      <c r="LC94" s="38"/>
      <c r="LD94" s="38"/>
      <c r="LE94" s="38"/>
      <c r="LF94" s="38"/>
      <c r="LG94" s="38"/>
      <c r="LH94" s="39"/>
      <c r="LI94" s="38"/>
      <c r="LJ94" s="38"/>
      <c r="LK94" s="38"/>
      <c r="LL94" s="38"/>
      <c r="LM94" s="38"/>
      <c r="LN94" s="38"/>
      <c r="LO94" s="38"/>
      <c r="LP94" s="88"/>
      <c r="LQ94" s="30"/>
      <c r="LR94" s="39"/>
      <c r="LS94" s="88"/>
      <c r="LT94" s="38"/>
      <c r="LU94" s="38"/>
      <c r="LV94" s="38"/>
      <c r="LW94" s="38"/>
      <c r="LX94" s="38"/>
      <c r="LY94" s="38"/>
      <c r="LZ94" s="39"/>
      <c r="MA94" s="38"/>
      <c r="MB94" s="38"/>
      <c r="MC94" s="38"/>
      <c r="MD94" s="38"/>
      <c r="ME94" s="38"/>
      <c r="MF94" s="38"/>
      <c r="MG94" s="38"/>
      <c r="MH94" s="88"/>
      <c r="MI94" s="30"/>
      <c r="MJ94" s="39"/>
      <c r="MK94" s="88"/>
      <c r="ML94" s="38"/>
      <c r="MM94" s="38">
        <v>79481600</v>
      </c>
      <c r="MN94" s="38">
        <v>6721600</v>
      </c>
      <c r="MO94" s="38">
        <v>72760000</v>
      </c>
      <c r="MP94" s="38">
        <v>6721600</v>
      </c>
      <c r="MQ94" s="38"/>
      <c r="MR94" s="39"/>
      <c r="MS94" s="38">
        <v>79481599.969999999</v>
      </c>
      <c r="MT94" s="38">
        <v>6721600</v>
      </c>
      <c r="MU94" s="38"/>
      <c r="MV94" s="38">
        <v>72759999.969999999</v>
      </c>
      <c r="MW94" s="38">
        <v>91.543199999999999</v>
      </c>
      <c r="MX94" s="38"/>
      <c r="MY94" s="38"/>
      <c r="MZ94" s="88">
        <v>6721600</v>
      </c>
      <c r="NA94" s="30"/>
      <c r="NB94" s="39">
        <v>6721600</v>
      </c>
      <c r="NC94" s="88">
        <v>6721600</v>
      </c>
      <c r="ND94" s="38"/>
      <c r="NE94" s="38"/>
      <c r="NF94" s="38"/>
      <c r="NG94" s="38"/>
      <c r="NH94" s="38"/>
      <c r="NI94" s="38"/>
      <c r="NJ94" s="39"/>
      <c r="NK94" s="38"/>
      <c r="NL94" s="38"/>
      <c r="NM94" s="38"/>
      <c r="NN94" s="38"/>
      <c r="NO94" s="38"/>
      <c r="NP94" s="38"/>
      <c r="NQ94" s="38"/>
      <c r="NR94" s="88"/>
      <c r="NS94" s="30"/>
      <c r="NT94" s="39"/>
      <c r="NU94" s="88"/>
      <c r="NV94" s="38"/>
      <c r="NW94" s="38"/>
      <c r="NX94" s="38"/>
      <c r="NY94" s="38"/>
      <c r="NZ94" s="38"/>
      <c r="OA94" s="38"/>
      <c r="OB94" s="39"/>
      <c r="OC94" s="38"/>
      <c r="OD94" s="38"/>
      <c r="OE94" s="38"/>
      <c r="OF94" s="38"/>
      <c r="OG94" s="38"/>
      <c r="OH94" s="38"/>
      <c r="OI94" s="38"/>
      <c r="OJ94" s="88"/>
      <c r="OK94" s="30"/>
      <c r="OL94" s="39"/>
      <c r="OM94" s="88"/>
      <c r="ON94" s="38"/>
      <c r="OO94" s="38">
        <v>1582300</v>
      </c>
      <c r="OP94" s="38">
        <v>1274500</v>
      </c>
      <c r="OQ94" s="38">
        <v>307800</v>
      </c>
      <c r="OR94" s="38">
        <v>1274500</v>
      </c>
      <c r="OS94" s="38"/>
      <c r="OT94" s="39"/>
      <c r="OU94" s="38">
        <v>1582300</v>
      </c>
      <c r="OV94" s="38">
        <v>1274500</v>
      </c>
      <c r="OW94" s="38"/>
      <c r="OX94" s="38">
        <v>307800</v>
      </c>
      <c r="OY94" s="38">
        <v>19.4527</v>
      </c>
      <c r="OZ94" s="38"/>
      <c r="PA94" s="38"/>
      <c r="PB94" s="88">
        <v>1274500</v>
      </c>
      <c r="PC94" s="30"/>
      <c r="PD94" s="39">
        <v>1274500</v>
      </c>
      <c r="PE94" s="88">
        <v>1274500</v>
      </c>
      <c r="PF94" s="38"/>
      <c r="PG94" s="38">
        <v>7157000</v>
      </c>
      <c r="PH94" s="38">
        <v>5725600</v>
      </c>
      <c r="PI94" s="38">
        <v>1431400</v>
      </c>
      <c r="PJ94" s="38">
        <v>5725592</v>
      </c>
      <c r="PK94" s="38"/>
      <c r="PL94" s="39"/>
      <c r="PM94" s="38">
        <v>7156990</v>
      </c>
      <c r="PN94" s="38">
        <v>5725592</v>
      </c>
      <c r="PO94" s="38"/>
      <c r="PP94" s="38">
        <v>1431398</v>
      </c>
      <c r="PQ94" s="38">
        <v>20</v>
      </c>
      <c r="PR94" s="38"/>
      <c r="PS94" s="38"/>
      <c r="PT94" s="88">
        <v>5725592</v>
      </c>
      <c r="PU94" s="30"/>
      <c r="PV94" s="39">
        <v>5725600</v>
      </c>
      <c r="PW94" s="88">
        <v>5725600</v>
      </c>
      <c r="PX94" s="38"/>
      <c r="PY94" s="38">
        <v>176088600</v>
      </c>
      <c r="PZ94" s="38">
        <v>124194500</v>
      </c>
      <c r="QA94" s="38">
        <v>51894100</v>
      </c>
      <c r="QB94" s="38">
        <v>124194500</v>
      </c>
      <c r="QC94" s="38">
        <v>5894.53</v>
      </c>
      <c r="QD94" s="39"/>
      <c r="QE94" s="38">
        <v>176088600</v>
      </c>
      <c r="QF94" s="38">
        <v>124194500</v>
      </c>
      <c r="QG94" s="38"/>
      <c r="QH94" s="38">
        <v>51894100</v>
      </c>
      <c r="QI94" s="38">
        <v>29.47045</v>
      </c>
      <c r="QJ94" s="38">
        <v>5894.53</v>
      </c>
      <c r="QK94" s="38"/>
      <c r="QL94" s="88">
        <v>124194500</v>
      </c>
      <c r="QM94" s="30"/>
      <c r="QN94" s="39">
        <v>124194500</v>
      </c>
      <c r="QO94" s="88">
        <v>124194500</v>
      </c>
      <c r="QP94" s="38"/>
      <c r="QQ94" s="38">
        <v>335765500</v>
      </c>
      <c r="QR94" s="38">
        <v>205065500</v>
      </c>
      <c r="QS94" s="38">
        <v>130700000</v>
      </c>
      <c r="QT94" s="38">
        <v>205065500</v>
      </c>
      <c r="QU94" s="38">
        <v>361271.7</v>
      </c>
      <c r="QV94" s="39"/>
      <c r="QW94" s="38">
        <v>335765473.19999999</v>
      </c>
      <c r="QX94" s="38">
        <v>205065500</v>
      </c>
      <c r="QY94" s="38"/>
      <c r="QZ94" s="38">
        <v>130699973.2</v>
      </c>
      <c r="RA94" s="38">
        <v>38.92597</v>
      </c>
      <c r="RB94" s="38">
        <v>361271.7</v>
      </c>
      <c r="RC94" s="38"/>
      <c r="RD94" s="88">
        <v>205065500</v>
      </c>
      <c r="RE94" s="30"/>
      <c r="RF94" s="39">
        <v>205065500</v>
      </c>
      <c r="RG94" s="88">
        <v>205065500</v>
      </c>
      <c r="RH94" s="38"/>
      <c r="RI94" s="38"/>
      <c r="RJ94" s="38"/>
      <c r="RK94" s="38"/>
      <c r="RL94" s="38"/>
      <c r="RM94" s="38"/>
      <c r="RN94" s="39"/>
      <c r="RO94" s="38"/>
      <c r="RP94" s="38"/>
      <c r="RQ94" s="38"/>
      <c r="RR94" s="38"/>
      <c r="RS94" s="38"/>
      <c r="RT94" s="38"/>
      <c r="RU94" s="38"/>
      <c r="RV94" s="88"/>
      <c r="RW94" s="30"/>
      <c r="RX94" s="39">
        <v>0</v>
      </c>
      <c r="RY94" s="88"/>
      <c r="RZ94" s="38"/>
      <c r="SA94" s="38"/>
      <c r="SB94" s="38"/>
      <c r="SC94" s="38"/>
      <c r="SD94" s="38"/>
      <c r="SE94" s="38"/>
      <c r="SF94" s="39"/>
      <c r="SG94" s="38"/>
      <c r="SH94" s="38"/>
      <c r="SI94" s="38"/>
      <c r="SJ94" s="38"/>
      <c r="SK94" s="38"/>
      <c r="SL94" s="38"/>
      <c r="SM94" s="38"/>
      <c r="SN94" s="88"/>
      <c r="SO94" s="30"/>
      <c r="SP94" s="39">
        <v>0</v>
      </c>
      <c r="SQ94" s="88"/>
      <c r="SR94" s="38"/>
      <c r="SS94" s="38"/>
      <c r="ST94" s="38"/>
      <c r="SU94" s="38"/>
      <c r="SV94" s="38"/>
      <c r="SW94" s="38"/>
      <c r="SX94" s="39"/>
      <c r="SY94" s="38"/>
      <c r="SZ94" s="38"/>
      <c r="TA94" s="38"/>
      <c r="TB94" s="38"/>
      <c r="TC94" s="38"/>
      <c r="TD94" s="38"/>
      <c r="TE94" s="38"/>
      <c r="TF94" s="88"/>
      <c r="TG94" s="30"/>
      <c r="TH94" s="39"/>
      <c r="TI94" s="88"/>
      <c r="TJ94" s="38"/>
      <c r="TK94" s="38"/>
      <c r="TL94" s="38"/>
      <c r="TM94" s="38"/>
      <c r="TN94" s="38"/>
      <c r="TO94" s="38"/>
      <c r="TP94" s="39"/>
      <c r="TQ94" s="38"/>
      <c r="TR94" s="38"/>
      <c r="TS94" s="38"/>
      <c r="TT94" s="38"/>
      <c r="TU94" s="38"/>
      <c r="TV94" s="38"/>
      <c r="TW94" s="38"/>
      <c r="TX94" s="88"/>
      <c r="TY94" s="30"/>
      <c r="TZ94" s="39"/>
      <c r="UA94" s="88"/>
      <c r="UB94" s="38"/>
      <c r="UC94" s="38">
        <v>137220000</v>
      </c>
      <c r="UD94" s="38">
        <v>17423200</v>
      </c>
      <c r="UE94" s="38">
        <v>119796800</v>
      </c>
      <c r="UF94" s="38">
        <v>17423200</v>
      </c>
      <c r="UG94" s="38"/>
      <c r="UH94" s="39"/>
      <c r="UI94" s="38">
        <v>137219950</v>
      </c>
      <c r="UJ94" s="38">
        <v>17423200</v>
      </c>
      <c r="UK94" s="38"/>
      <c r="UL94" s="38">
        <v>119796750</v>
      </c>
      <c r="UM94" s="38">
        <v>87.302719999999994</v>
      </c>
      <c r="UN94" s="38"/>
      <c r="UO94" s="38"/>
      <c r="UP94" s="88">
        <v>17423200</v>
      </c>
      <c r="UQ94" s="30"/>
      <c r="UR94" s="39">
        <v>17423200</v>
      </c>
      <c r="US94" s="88">
        <v>17423200</v>
      </c>
      <c r="UT94" s="38"/>
      <c r="UU94" s="38"/>
      <c r="UV94" s="38"/>
      <c r="UW94" s="38"/>
      <c r="UX94" s="38"/>
      <c r="UY94" s="38"/>
      <c r="UZ94" s="39"/>
      <c r="VA94" s="38"/>
      <c r="VB94" s="38"/>
      <c r="VC94" s="38"/>
      <c r="VD94" s="38"/>
      <c r="VE94" s="38"/>
      <c r="VF94" s="38"/>
      <c r="VG94" s="38"/>
      <c r="VH94" s="88"/>
      <c r="VI94" s="30"/>
      <c r="VJ94" s="39"/>
      <c r="VK94" s="88"/>
      <c r="VL94" s="38"/>
      <c r="VM94" s="38"/>
      <c r="VN94" s="38"/>
      <c r="VO94" s="38"/>
      <c r="VP94" s="38"/>
      <c r="VQ94" s="38"/>
      <c r="VR94" s="39"/>
      <c r="VS94" s="38"/>
      <c r="VT94" s="38"/>
      <c r="VU94" s="38"/>
      <c r="VV94" s="38"/>
      <c r="VW94" s="38"/>
      <c r="VX94" s="38"/>
      <c r="VY94" s="38"/>
      <c r="VZ94" s="88"/>
      <c r="WA94" s="30"/>
      <c r="WB94" s="39"/>
      <c r="WC94" s="88"/>
      <c r="WD94" s="38"/>
      <c r="WE94" s="38"/>
      <c r="WF94" s="38"/>
      <c r="WG94" s="38"/>
      <c r="WH94" s="38"/>
      <c r="WI94" s="38"/>
      <c r="WJ94" s="39"/>
      <c r="WK94" s="38"/>
      <c r="WL94" s="38"/>
      <c r="WM94" s="38"/>
      <c r="WN94" s="38"/>
      <c r="WO94" s="38"/>
      <c r="WP94" s="38"/>
      <c r="WQ94" s="38"/>
      <c r="WR94" s="88"/>
      <c r="WS94" s="30"/>
      <c r="WT94" s="39"/>
      <c r="WU94" s="88"/>
      <c r="WV94" s="38"/>
      <c r="WW94" s="38"/>
      <c r="WX94" s="38"/>
      <c r="WY94" s="38"/>
      <c r="WZ94" s="38"/>
      <c r="XA94" s="38"/>
      <c r="XB94" s="39"/>
      <c r="XC94" s="38"/>
      <c r="XD94" s="38"/>
      <c r="XE94" s="38"/>
      <c r="XF94" s="38"/>
      <c r="XG94" s="38"/>
      <c r="XH94" s="38"/>
      <c r="XI94" s="38"/>
      <c r="XJ94" s="88"/>
      <c r="XK94" s="30"/>
      <c r="XL94" s="39"/>
      <c r="XM94" s="88"/>
      <c r="XN94" s="38"/>
      <c r="XO94" s="38"/>
      <c r="XP94" s="38"/>
      <c r="XQ94" s="38"/>
      <c r="XR94" s="38"/>
      <c r="XS94" s="38"/>
      <c r="XT94" s="39"/>
      <c r="XU94" s="38"/>
      <c r="XV94" s="38"/>
      <c r="XW94" s="38"/>
      <c r="XX94" s="38"/>
      <c r="XY94" s="38"/>
      <c r="XZ94" s="38"/>
      <c r="YA94" s="38"/>
      <c r="YB94" s="88"/>
      <c r="YC94" s="30"/>
      <c r="YD94" s="39"/>
      <c r="YE94" s="88"/>
      <c r="YF94" s="38"/>
      <c r="YG94" s="38"/>
      <c r="YH94" s="38"/>
      <c r="YI94" s="38"/>
      <c r="YJ94" s="38"/>
      <c r="YK94" s="38"/>
      <c r="YL94" s="39"/>
      <c r="YM94" s="38"/>
      <c r="YN94" s="38"/>
      <c r="YO94" s="38"/>
      <c r="YP94" s="38"/>
      <c r="YQ94" s="38"/>
      <c r="YR94" s="38"/>
      <c r="YS94" s="38"/>
      <c r="YT94" s="88"/>
      <c r="YU94" s="30"/>
      <c r="YV94" s="39"/>
      <c r="YW94" s="88"/>
      <c r="YX94" s="38"/>
      <c r="YY94" s="38"/>
      <c r="YZ94" s="38"/>
      <c r="ZA94" s="38"/>
      <c r="ZB94" s="38"/>
      <c r="ZC94" s="38"/>
      <c r="ZD94" s="39"/>
      <c r="ZE94" s="38"/>
      <c r="ZF94" s="38"/>
      <c r="ZG94" s="38"/>
      <c r="ZH94" s="38"/>
      <c r="ZI94" s="38"/>
      <c r="ZJ94" s="38"/>
      <c r="ZK94" s="38"/>
      <c r="ZL94" s="88"/>
      <c r="ZM94" s="30"/>
      <c r="ZN94" s="39"/>
      <c r="ZO94" s="88"/>
      <c r="ZP94" s="38"/>
      <c r="ZQ94" s="38">
        <v>181525900</v>
      </c>
      <c r="ZR94" s="38">
        <v>86362300</v>
      </c>
      <c r="ZS94" s="38">
        <v>95163600</v>
      </c>
      <c r="ZT94" s="38">
        <v>86359068</v>
      </c>
      <c r="ZU94" s="38">
        <v>51567.06</v>
      </c>
      <c r="ZV94" s="39"/>
      <c r="ZW94" s="38">
        <v>181522668</v>
      </c>
      <c r="ZX94" s="38">
        <v>86359068</v>
      </c>
      <c r="ZY94" s="38"/>
      <c r="ZZ94" s="38">
        <v>95163600</v>
      </c>
      <c r="AAA94" s="38">
        <v>52.425190000000001</v>
      </c>
      <c r="AAB94" s="38">
        <v>51567.06</v>
      </c>
      <c r="AAC94" s="38"/>
      <c r="AAD94" s="88">
        <v>86359068</v>
      </c>
      <c r="AAE94" s="30"/>
      <c r="AAF94" s="39">
        <v>86362300</v>
      </c>
      <c r="AAG94" s="88">
        <v>86362300</v>
      </c>
      <c r="AAH94" s="38"/>
      <c r="AAI94" s="38"/>
      <c r="AAJ94" s="38"/>
      <c r="AAK94" s="38"/>
      <c r="AAL94" s="38"/>
      <c r="AAM94" s="38">
        <v>0.95</v>
      </c>
      <c r="AAN94" s="39"/>
      <c r="AAO94" s="38"/>
      <c r="AAP94" s="38"/>
      <c r="AAQ94" s="38"/>
      <c r="AAR94" s="38"/>
      <c r="AAS94" s="38"/>
      <c r="AAT94" s="38">
        <v>0.95</v>
      </c>
      <c r="AAU94" s="38"/>
      <c r="AAV94" s="88"/>
      <c r="AAW94" s="30"/>
      <c r="AAX94" s="39"/>
      <c r="AAY94" s="88"/>
      <c r="AAZ94" s="38">
        <v>6047479.8099999996</v>
      </c>
      <c r="ABA94" s="38">
        <v>100341100</v>
      </c>
      <c r="ABB94" s="38">
        <v>48793000</v>
      </c>
      <c r="ABC94" s="38">
        <v>51548100</v>
      </c>
      <c r="ABD94" s="38">
        <v>48793000</v>
      </c>
      <c r="ABE94" s="38"/>
      <c r="ABF94" s="39"/>
      <c r="ABG94" s="38">
        <v>97401179.959999993</v>
      </c>
      <c r="ABH94" s="38">
        <v>54840479.810000002</v>
      </c>
      <c r="ABI94" s="38">
        <v>6047479.8099999996</v>
      </c>
      <c r="ABJ94" s="38">
        <v>42560700.149999999</v>
      </c>
      <c r="ABK94" s="38">
        <v>43.696289999999998</v>
      </c>
      <c r="ABL94" s="38"/>
      <c r="ABM94" s="38"/>
      <c r="ABN94" s="88">
        <v>48793000</v>
      </c>
      <c r="ABO94" s="30"/>
      <c r="ABP94" s="39">
        <v>48793000</v>
      </c>
      <c r="ABQ94" s="88">
        <v>48793000</v>
      </c>
      <c r="ABR94" s="38"/>
      <c r="ABS94" s="38"/>
      <c r="ABT94" s="38"/>
      <c r="ABU94" s="38"/>
      <c r="ABV94" s="38"/>
      <c r="ABW94" s="38"/>
      <c r="ABX94" s="39"/>
      <c r="ABY94" s="38"/>
      <c r="ABZ94" s="38"/>
      <c r="ACA94" s="38"/>
      <c r="ACB94" s="38"/>
      <c r="ACC94" s="38"/>
      <c r="ACD94" s="38"/>
      <c r="ACE94" s="38"/>
      <c r="ACF94" s="88"/>
      <c r="ACG94" s="30"/>
      <c r="ACH94" s="39"/>
      <c r="ACI94" s="88"/>
      <c r="ACJ94" s="38"/>
      <c r="ACK94" s="38">
        <v>188171400</v>
      </c>
      <c r="ACL94" s="38">
        <v>13740000</v>
      </c>
      <c r="ACM94" s="38">
        <v>174431400</v>
      </c>
      <c r="ACN94" s="38">
        <v>13740000</v>
      </c>
      <c r="ACO94" s="38"/>
      <c r="ACP94" s="39"/>
      <c r="ACQ94" s="38">
        <v>188171400</v>
      </c>
      <c r="ACR94" s="38">
        <v>13740000</v>
      </c>
      <c r="ACS94" s="38"/>
      <c r="ACT94" s="38">
        <v>174431400</v>
      </c>
      <c r="ACU94" s="38">
        <v>92.698149999999998</v>
      </c>
      <c r="ACV94" s="38"/>
      <c r="ACW94" s="38"/>
      <c r="ACX94" s="88">
        <v>13740000</v>
      </c>
      <c r="ACY94" s="30"/>
      <c r="ACZ94" s="39">
        <v>13740000</v>
      </c>
      <c r="ADA94" s="88">
        <v>13740000</v>
      </c>
      <c r="ADB94" s="38"/>
      <c r="ADC94" s="38"/>
      <c r="ADD94" s="38"/>
      <c r="ADE94" s="38"/>
      <c r="ADF94" s="38"/>
      <c r="ADG94" s="38"/>
      <c r="ADH94" s="39"/>
      <c r="ADI94" s="38"/>
      <c r="ADJ94" s="38"/>
      <c r="ADK94" s="38"/>
      <c r="ADL94" s="38"/>
      <c r="ADM94" s="38"/>
      <c r="ADN94" s="38"/>
      <c r="ADO94" s="38"/>
      <c r="ADP94" s="88"/>
      <c r="ADQ94" s="30"/>
      <c r="ADR94" s="39"/>
      <c r="ADS94" s="88"/>
      <c r="ADT94" s="38"/>
      <c r="ADU94" s="38">
        <v>54857000</v>
      </c>
      <c r="ADV94" s="38">
        <v>4170000</v>
      </c>
      <c r="ADW94" s="38">
        <v>50687000</v>
      </c>
      <c r="ADX94" s="38">
        <v>4170000</v>
      </c>
      <c r="ADY94" s="38"/>
      <c r="ADZ94" s="39"/>
      <c r="AEA94" s="38">
        <v>54857000</v>
      </c>
      <c r="AEB94" s="38">
        <v>4170000</v>
      </c>
      <c r="AEC94" s="38"/>
      <c r="AED94" s="38">
        <v>50687000</v>
      </c>
      <c r="AEE94" s="38">
        <v>92.398420000000002</v>
      </c>
      <c r="AEF94" s="38"/>
      <c r="AEG94" s="38"/>
      <c r="AEH94" s="88">
        <v>4170000</v>
      </c>
      <c r="AEI94" s="30"/>
      <c r="AEJ94" s="39">
        <v>4170000</v>
      </c>
      <c r="AEK94" s="88">
        <v>4170000</v>
      </c>
      <c r="AEL94" s="38"/>
      <c r="AEM94" s="38"/>
      <c r="AEN94" s="38"/>
      <c r="AEO94" s="38"/>
      <c r="AEP94" s="38"/>
      <c r="AEQ94" s="38"/>
      <c r="AER94" s="39"/>
      <c r="AES94" s="38"/>
      <c r="AET94" s="38"/>
      <c r="AEU94" s="38"/>
      <c r="AEV94" s="38"/>
      <c r="AEW94" s="38"/>
      <c r="AEX94" s="38"/>
      <c r="AEY94" s="38"/>
      <c r="AEZ94" s="88"/>
      <c r="AFA94" s="30"/>
      <c r="AFB94" s="39"/>
      <c r="AFC94" s="88"/>
      <c r="AFD94" s="38">
        <v>1295900</v>
      </c>
      <c r="AFE94" s="38">
        <v>31090200</v>
      </c>
      <c r="AFF94" s="38">
        <v>14240000</v>
      </c>
      <c r="AFG94" s="38">
        <v>16850200</v>
      </c>
      <c r="AFH94" s="38">
        <v>14240000</v>
      </c>
      <c r="AFI94" s="38"/>
      <c r="AFJ94" s="39"/>
      <c r="AFK94" s="38">
        <v>29233154.300000001</v>
      </c>
      <c r="AFL94" s="38">
        <v>15535900</v>
      </c>
      <c r="AFM94" s="38">
        <v>1295900</v>
      </c>
      <c r="AFN94" s="38">
        <v>13697254.300000001</v>
      </c>
      <c r="AFO94" s="38">
        <v>46.855200000000004</v>
      </c>
      <c r="AFP94" s="38"/>
      <c r="AFQ94" s="38"/>
      <c r="AFR94" s="88">
        <v>14240000</v>
      </c>
      <c r="AFS94" s="30"/>
      <c r="AFT94" s="39">
        <v>14240000</v>
      </c>
      <c r="AFU94" s="88">
        <v>14240000</v>
      </c>
      <c r="AFV94" s="38"/>
      <c r="AFW94" s="38"/>
      <c r="AFX94" s="38"/>
      <c r="AFY94" s="38"/>
      <c r="AFZ94" s="38"/>
      <c r="AGA94" s="38"/>
      <c r="AGB94" s="39"/>
      <c r="AGC94" s="38"/>
      <c r="AGD94" s="38"/>
      <c r="AGE94" s="38"/>
      <c r="AGF94" s="38"/>
      <c r="AGG94" s="38"/>
      <c r="AGH94" s="38"/>
      <c r="AGI94" s="38"/>
      <c r="AGJ94" s="88"/>
      <c r="AGK94" s="30"/>
      <c r="AGL94" s="39"/>
      <c r="AGM94" s="88"/>
      <c r="AGN94" s="38"/>
      <c r="AGO94" s="38"/>
      <c r="AGP94" s="38"/>
      <c r="AGQ94" s="38"/>
      <c r="AGR94" s="38"/>
      <c r="AGS94" s="38"/>
      <c r="AGT94" s="39"/>
      <c r="AGU94" s="38"/>
      <c r="AGV94" s="38"/>
      <c r="AGW94" s="38"/>
      <c r="AGX94" s="38"/>
      <c r="AGY94" s="38"/>
      <c r="AGZ94" s="38"/>
      <c r="AHA94" s="38"/>
      <c r="AHB94" s="88"/>
      <c r="AHC94" s="30"/>
      <c r="AHD94" s="39"/>
      <c r="AHE94" s="88"/>
      <c r="AHF94" s="38"/>
      <c r="AHG94" s="38"/>
      <c r="AHH94" s="38"/>
      <c r="AHI94" s="38"/>
      <c r="AHJ94" s="38"/>
      <c r="AHK94" s="38"/>
      <c r="AHL94" s="39"/>
      <c r="AHM94" s="38"/>
      <c r="AHN94" s="38"/>
      <c r="AHO94" s="38"/>
      <c r="AHP94" s="38"/>
      <c r="AHQ94" s="38"/>
      <c r="AHR94" s="38"/>
      <c r="AHS94" s="38"/>
      <c r="AHT94" s="88"/>
      <c r="AHU94" s="30"/>
      <c r="AHV94" s="39"/>
      <c r="AHW94" s="88"/>
      <c r="AHX94" s="38"/>
      <c r="AHY94" s="38">
        <v>5843200</v>
      </c>
      <c r="AHZ94" s="38">
        <v>2843200</v>
      </c>
      <c r="AIA94" s="38">
        <v>3000000</v>
      </c>
      <c r="AIB94" s="38">
        <v>2843200</v>
      </c>
      <c r="AIC94" s="38"/>
      <c r="AID94" s="39"/>
      <c r="AIE94" s="38">
        <v>5838911</v>
      </c>
      <c r="AIF94" s="38">
        <v>2843200</v>
      </c>
      <c r="AIG94" s="38"/>
      <c r="AIH94" s="38">
        <v>2995711</v>
      </c>
      <c r="AII94" s="38">
        <v>51.305990000000001</v>
      </c>
      <c r="AIJ94" s="38"/>
      <c r="AIK94" s="38"/>
      <c r="AIL94" s="88">
        <v>2843200</v>
      </c>
      <c r="AIM94" s="30"/>
      <c r="AIN94" s="39">
        <v>2843200</v>
      </c>
      <c r="AIO94" s="88">
        <v>2843200</v>
      </c>
      <c r="AIP94" s="38"/>
      <c r="AIQ94" s="38"/>
      <c r="AIR94" s="38"/>
      <c r="AIS94" s="38"/>
      <c r="AIT94" s="38"/>
      <c r="AIU94" s="38"/>
      <c r="AIV94" s="39"/>
      <c r="AIW94" s="38"/>
      <c r="AIX94" s="38"/>
      <c r="AIY94" s="38"/>
      <c r="AIZ94" s="38"/>
      <c r="AJA94" s="38"/>
      <c r="AJB94" s="38"/>
      <c r="AJC94" s="38"/>
      <c r="AJD94" s="88"/>
      <c r="AJE94" s="30"/>
      <c r="AJF94" s="39"/>
      <c r="AJG94" s="88"/>
      <c r="AJH94" s="38"/>
      <c r="AJI94" s="38">
        <v>113151000</v>
      </c>
      <c r="AJJ94" s="38">
        <v>87023000</v>
      </c>
      <c r="AJK94" s="38">
        <v>26128000</v>
      </c>
      <c r="AJL94" s="38">
        <v>87023000</v>
      </c>
      <c r="AJM94" s="38">
        <v>38.549999999999997</v>
      </c>
      <c r="AJN94" s="39"/>
      <c r="AJO94" s="38">
        <v>113151000</v>
      </c>
      <c r="AJP94" s="38">
        <v>87023000</v>
      </c>
      <c r="AJQ94" s="38"/>
      <c r="AJR94" s="38">
        <v>26128000</v>
      </c>
      <c r="AJS94" s="38">
        <v>23.091270000000002</v>
      </c>
      <c r="AJT94" s="38">
        <v>38.549999999999997</v>
      </c>
      <c r="AJU94" s="38"/>
      <c r="AJV94" s="88">
        <v>87023000</v>
      </c>
      <c r="AJW94" s="30"/>
      <c r="AJX94" s="39">
        <v>87023000</v>
      </c>
      <c r="AJY94" s="88">
        <v>87023000</v>
      </c>
      <c r="AJZ94" s="38"/>
      <c r="AKA94" s="38">
        <v>90493000</v>
      </c>
      <c r="AKB94" s="38">
        <v>72093000</v>
      </c>
      <c r="AKC94" s="38">
        <v>18400000</v>
      </c>
      <c r="AKD94" s="38">
        <v>72093000</v>
      </c>
      <c r="AKE94" s="38">
        <v>282830.69</v>
      </c>
      <c r="AKF94" s="39"/>
      <c r="AKG94" s="38">
        <v>90493000</v>
      </c>
      <c r="AKH94" s="38">
        <v>72093000</v>
      </c>
      <c r="AKI94" s="38"/>
      <c r="AKJ94" s="38">
        <v>18400000</v>
      </c>
      <c r="AKK94" s="38">
        <v>20.33306</v>
      </c>
      <c r="AKL94" s="38">
        <v>282830.69</v>
      </c>
      <c r="AKM94" s="38"/>
      <c r="AKN94" s="88">
        <v>72093000</v>
      </c>
      <c r="AKO94" s="30"/>
      <c r="AKP94" s="39">
        <v>72093000</v>
      </c>
      <c r="AKQ94" s="88">
        <v>72093000</v>
      </c>
      <c r="AKR94" s="38"/>
      <c r="AKS94" s="38">
        <v>77779500</v>
      </c>
      <c r="AKT94" s="38">
        <v>52867000</v>
      </c>
      <c r="AKU94" s="38">
        <v>24912500</v>
      </c>
      <c r="AKV94" s="38">
        <v>52867000</v>
      </c>
      <c r="AKW94" s="38"/>
      <c r="AKX94" s="39"/>
      <c r="AKY94" s="38">
        <v>77779500</v>
      </c>
      <c r="AKZ94" s="38">
        <v>52867000</v>
      </c>
      <c r="ALA94" s="38"/>
      <c r="ALB94" s="38">
        <v>24912500</v>
      </c>
      <c r="ALC94" s="38">
        <v>32.029649999999997</v>
      </c>
      <c r="ALD94" s="38"/>
      <c r="ALE94" s="38"/>
      <c r="ALF94" s="88">
        <v>52867000</v>
      </c>
      <c r="ALG94" s="30"/>
      <c r="ALH94" s="39">
        <v>52867000</v>
      </c>
      <c r="ALI94" s="88">
        <v>52867000</v>
      </c>
      <c r="ALJ94" s="38"/>
      <c r="ALK94" s="38"/>
      <c r="ALL94" s="38"/>
      <c r="ALM94" s="38"/>
      <c r="ALN94" s="38"/>
      <c r="ALO94" s="38"/>
      <c r="ALP94" s="39"/>
      <c r="ALQ94" s="38"/>
      <c r="ALR94" s="38"/>
      <c r="ALS94" s="38"/>
      <c r="ALT94" s="38"/>
      <c r="ALU94" s="38"/>
      <c r="ALV94" s="38"/>
      <c r="ALW94" s="38"/>
      <c r="ALX94" s="88"/>
      <c r="ALY94" s="30"/>
      <c r="ALZ94" s="39"/>
      <c r="AMA94" s="88"/>
      <c r="AMB94" s="38"/>
      <c r="AMC94" s="38">
        <v>4051700</v>
      </c>
      <c r="AMD94" s="38">
        <v>2551700</v>
      </c>
      <c r="AME94" s="38">
        <v>1500000</v>
      </c>
      <c r="AMF94" s="38">
        <v>2551700</v>
      </c>
      <c r="AMG94" s="38"/>
      <c r="AMH94" s="39"/>
      <c r="AMI94" s="38">
        <v>4051699.7</v>
      </c>
      <c r="AMJ94" s="38">
        <v>2551700</v>
      </c>
      <c r="AMK94" s="38"/>
      <c r="AML94" s="38">
        <v>1499999.7</v>
      </c>
      <c r="AMM94" s="38">
        <v>37.02149</v>
      </c>
      <c r="AMN94" s="38"/>
      <c r="AMO94" s="38"/>
      <c r="AMP94" s="88">
        <v>2551700</v>
      </c>
      <c r="AMQ94" s="30"/>
      <c r="AMR94" s="39">
        <v>2551700</v>
      </c>
      <c r="AMS94" s="88">
        <v>2551700</v>
      </c>
      <c r="AMT94" s="38"/>
      <c r="AMU94" s="38"/>
      <c r="AMV94" s="38"/>
      <c r="AMW94" s="38"/>
      <c r="AMX94" s="38"/>
      <c r="AMY94" s="38"/>
      <c r="AMZ94" s="39"/>
      <c r="ANA94" s="38"/>
      <c r="ANB94" s="38"/>
      <c r="ANC94" s="38"/>
      <c r="AND94" s="38"/>
      <c r="ANE94" s="38"/>
      <c r="ANF94" s="38"/>
      <c r="ANG94" s="38"/>
      <c r="ANH94" s="88"/>
      <c r="ANI94" s="30"/>
      <c r="ANJ94" s="39"/>
      <c r="ANK94" s="88"/>
    </row>
    <row r="95" spans="1:1051" x14ac:dyDescent="0.25">
      <c r="A95" s="8" t="s">
        <v>217</v>
      </c>
      <c r="B95" s="9">
        <v>81</v>
      </c>
      <c r="C95" s="13" t="s">
        <v>219</v>
      </c>
      <c r="F95" s="39"/>
      <c r="G95" s="88"/>
      <c r="H95" s="38"/>
      <c r="I95" s="38">
        <v>27993300</v>
      </c>
      <c r="J95" s="38">
        <v>19010300</v>
      </c>
      <c r="K95" s="38">
        <v>8983000</v>
      </c>
      <c r="L95" s="38">
        <v>19010300</v>
      </c>
      <c r="M95" s="38"/>
      <c r="N95" s="39"/>
      <c r="O95" s="38">
        <v>27992855</v>
      </c>
      <c r="P95" s="38">
        <v>19010300</v>
      </c>
      <c r="Q95" s="38"/>
      <c r="R95" s="38">
        <v>8982555</v>
      </c>
      <c r="S95" s="38">
        <v>32.088740000000001</v>
      </c>
      <c r="T95" s="38"/>
      <c r="U95" s="38"/>
      <c r="V95" s="88">
        <v>19010300</v>
      </c>
      <c r="W95" s="30"/>
      <c r="X95" s="39">
        <v>19010300</v>
      </c>
      <c r="Y95" s="88">
        <v>19010300</v>
      </c>
      <c r="Z95" s="38"/>
      <c r="AA95" s="38">
        <v>60192100</v>
      </c>
      <c r="AB95" s="38">
        <v>46192100</v>
      </c>
      <c r="AC95" s="38">
        <v>14000000</v>
      </c>
      <c r="AD95" s="38">
        <v>24962000</v>
      </c>
      <c r="AE95" s="38"/>
      <c r="AF95" s="39"/>
      <c r="AG95" s="38">
        <v>37442992</v>
      </c>
      <c r="AH95" s="38">
        <v>24962000</v>
      </c>
      <c r="AI95" s="38"/>
      <c r="AJ95" s="38">
        <v>12480992</v>
      </c>
      <c r="AK95" s="38">
        <v>33.333320000000001</v>
      </c>
      <c r="AL95" s="38"/>
      <c r="AM95" s="38"/>
      <c r="AN95" s="88">
        <v>24962000</v>
      </c>
      <c r="AO95" s="30"/>
      <c r="AP95" s="39">
        <v>46192100</v>
      </c>
      <c r="AQ95" s="88">
        <v>46192100</v>
      </c>
      <c r="AR95" s="38"/>
      <c r="AS95" s="38">
        <v>22224300</v>
      </c>
      <c r="AT95" s="38">
        <v>17274300</v>
      </c>
      <c r="AU95" s="38">
        <v>4950000</v>
      </c>
      <c r="AV95" s="38">
        <v>17274300</v>
      </c>
      <c r="AW95" s="38">
        <v>407360</v>
      </c>
      <c r="AX95" s="39"/>
      <c r="AY95" s="38">
        <v>22224300</v>
      </c>
      <c r="AZ95" s="38">
        <v>17274300</v>
      </c>
      <c r="BA95" s="38"/>
      <c r="BB95" s="38">
        <v>4950000</v>
      </c>
      <c r="BC95" s="38">
        <v>22.272919999999999</v>
      </c>
      <c r="BD95" s="38">
        <v>407360</v>
      </c>
      <c r="BE95" s="38"/>
      <c r="BF95" s="88">
        <v>17274300</v>
      </c>
      <c r="BG95" s="30"/>
      <c r="BH95" s="39">
        <v>17274300</v>
      </c>
      <c r="BI95" s="88">
        <v>17274300</v>
      </c>
      <c r="BJ95" s="38"/>
      <c r="BK95" s="38">
        <v>29732000</v>
      </c>
      <c r="BL95" s="38">
        <v>25387000</v>
      </c>
      <c r="BM95" s="38">
        <v>4345000</v>
      </c>
      <c r="BN95" s="38">
        <v>25387000</v>
      </c>
      <c r="BO95" s="38"/>
      <c r="BP95" s="39"/>
      <c r="BQ95" s="38">
        <v>29731880</v>
      </c>
      <c r="BR95" s="38">
        <v>25387000</v>
      </c>
      <c r="BS95" s="38"/>
      <c r="BT95" s="38">
        <v>4344880</v>
      </c>
      <c r="BU95" s="38">
        <v>14.61354</v>
      </c>
      <c r="BV95" s="38"/>
      <c r="BW95" s="38"/>
      <c r="BX95" s="88">
        <v>25387000</v>
      </c>
      <c r="BY95" s="30"/>
      <c r="BZ95" s="39">
        <v>25387000</v>
      </c>
      <c r="CA95" s="88">
        <v>25387000</v>
      </c>
      <c r="CB95" s="38"/>
      <c r="CC95" s="38"/>
      <c r="CD95" s="38"/>
      <c r="CE95" s="38"/>
      <c r="CF95" s="38"/>
      <c r="CG95" s="38"/>
      <c r="CH95" s="39"/>
      <c r="CI95" s="38"/>
      <c r="CJ95" s="38"/>
      <c r="CK95" s="38"/>
      <c r="CL95" s="38"/>
      <c r="CM95" s="38"/>
      <c r="CN95" s="38"/>
      <c r="CO95" s="38"/>
      <c r="CP95" s="88"/>
      <c r="CQ95" s="30"/>
      <c r="CR95" s="39"/>
      <c r="CS95" s="88"/>
      <c r="CT95" s="38"/>
      <c r="CU95" s="38">
        <v>18290000</v>
      </c>
      <c r="CV95" s="38">
        <v>15099000</v>
      </c>
      <c r="CW95" s="38">
        <v>3191000</v>
      </c>
      <c r="CX95" s="38">
        <v>15099000</v>
      </c>
      <c r="CY95" s="38"/>
      <c r="CZ95" s="39"/>
      <c r="DA95" s="38">
        <v>18289099</v>
      </c>
      <c r="DB95" s="38">
        <v>15099000</v>
      </c>
      <c r="DC95" s="38"/>
      <c r="DD95" s="38">
        <v>3190099</v>
      </c>
      <c r="DE95" s="38">
        <v>17.442630000000001</v>
      </c>
      <c r="DF95" s="38"/>
      <c r="DG95" s="38"/>
      <c r="DH95" s="88">
        <v>15099000</v>
      </c>
      <c r="DI95" s="30"/>
      <c r="DJ95" s="39">
        <v>15099000</v>
      </c>
      <c r="DK95" s="88">
        <v>15099000</v>
      </c>
      <c r="DL95" s="38"/>
      <c r="DM95" s="38">
        <v>123720900</v>
      </c>
      <c r="DN95" s="38">
        <v>91238900</v>
      </c>
      <c r="DO95" s="38">
        <v>32482000</v>
      </c>
      <c r="DP95" s="38">
        <v>91238900</v>
      </c>
      <c r="DQ95" s="38"/>
      <c r="DR95" s="39"/>
      <c r="DS95" s="38">
        <v>123720160</v>
      </c>
      <c r="DT95" s="38">
        <v>91238900</v>
      </c>
      <c r="DU95" s="38"/>
      <c r="DV95" s="38">
        <v>32481260</v>
      </c>
      <c r="DW95" s="38">
        <v>26.253810000000001</v>
      </c>
      <c r="DX95" s="38"/>
      <c r="DY95" s="38"/>
      <c r="DZ95" s="88">
        <v>91238900</v>
      </c>
      <c r="EA95" s="30"/>
      <c r="EB95" s="39">
        <v>91238900</v>
      </c>
      <c r="EC95" s="88">
        <v>91238900</v>
      </c>
      <c r="ED95" s="38"/>
      <c r="EE95" s="38">
        <v>10558000</v>
      </c>
      <c r="EF95" s="38">
        <v>9710000</v>
      </c>
      <c r="EG95" s="38">
        <v>848000</v>
      </c>
      <c r="EH95" s="38">
        <v>2603566</v>
      </c>
      <c r="EI95" s="38"/>
      <c r="EJ95" s="39"/>
      <c r="EK95" s="38">
        <v>3451269</v>
      </c>
      <c r="EL95" s="38">
        <v>2603566</v>
      </c>
      <c r="EM95" s="38"/>
      <c r="EN95" s="38">
        <v>847703</v>
      </c>
      <c r="EO95" s="38">
        <v>24.562069999999999</v>
      </c>
      <c r="EP95" s="38"/>
      <c r="EQ95" s="38"/>
      <c r="ER95" s="88">
        <v>2603566</v>
      </c>
      <c r="ES95" s="30"/>
      <c r="ET95" s="39">
        <v>9710000</v>
      </c>
      <c r="EU95" s="88">
        <v>9710000</v>
      </c>
      <c r="EV95" s="38"/>
      <c r="EW95" s="38">
        <v>17074100</v>
      </c>
      <c r="EX95" s="38">
        <v>11382100</v>
      </c>
      <c r="EY95" s="38">
        <v>5692000</v>
      </c>
      <c r="EZ95" s="38">
        <v>11382100</v>
      </c>
      <c r="FA95" s="38"/>
      <c r="FB95" s="39"/>
      <c r="FC95" s="38">
        <v>17073152</v>
      </c>
      <c r="FD95" s="38">
        <v>11382100</v>
      </c>
      <c r="FE95" s="38"/>
      <c r="FF95" s="38">
        <v>5691052</v>
      </c>
      <c r="FG95" s="38">
        <v>33.33334</v>
      </c>
      <c r="FH95" s="38"/>
      <c r="FI95" s="38"/>
      <c r="FJ95" s="88">
        <v>11382100</v>
      </c>
      <c r="FK95" s="30"/>
      <c r="FL95" s="39">
        <v>11382100</v>
      </c>
      <c r="FM95" s="88">
        <v>11382100</v>
      </c>
      <c r="FN95" s="38"/>
      <c r="FO95" s="38"/>
      <c r="FP95" s="38"/>
      <c r="FQ95" s="38"/>
      <c r="FR95" s="38"/>
      <c r="FS95" s="38"/>
      <c r="FT95" s="39"/>
      <c r="FU95" s="38"/>
      <c r="FV95" s="38"/>
      <c r="FW95" s="38"/>
      <c r="FX95" s="38"/>
      <c r="FY95" s="38"/>
      <c r="FZ95" s="38"/>
      <c r="GA95" s="38"/>
      <c r="GB95" s="88"/>
      <c r="GC95" s="30"/>
      <c r="GD95" s="39"/>
      <c r="GE95" s="88"/>
      <c r="GF95" s="38"/>
      <c r="GG95" s="38"/>
      <c r="GH95" s="38"/>
      <c r="GI95" s="38"/>
      <c r="GJ95" s="38"/>
      <c r="GK95" s="38"/>
      <c r="GL95" s="39"/>
      <c r="GM95" s="38"/>
      <c r="GN95" s="38"/>
      <c r="GO95" s="38"/>
      <c r="GP95" s="38"/>
      <c r="GQ95" s="38"/>
      <c r="GR95" s="38"/>
      <c r="GS95" s="38"/>
      <c r="GT95" s="88"/>
      <c r="GU95" s="30"/>
      <c r="GV95" s="39"/>
      <c r="GW95" s="88"/>
      <c r="GX95" s="38"/>
      <c r="GY95" s="38">
        <v>5384100</v>
      </c>
      <c r="GZ95" s="38">
        <v>4635100</v>
      </c>
      <c r="HA95" s="38">
        <v>749000</v>
      </c>
      <c r="HB95" s="38">
        <v>4635040</v>
      </c>
      <c r="HC95" s="38"/>
      <c r="HD95" s="39"/>
      <c r="HE95" s="38">
        <v>5383322</v>
      </c>
      <c r="HF95" s="38">
        <v>4635040</v>
      </c>
      <c r="HG95" s="38"/>
      <c r="HH95" s="38">
        <v>748282</v>
      </c>
      <c r="HI95" s="38">
        <v>13.9</v>
      </c>
      <c r="HJ95" s="38"/>
      <c r="HK95" s="38"/>
      <c r="HL95" s="88">
        <v>4635040</v>
      </c>
      <c r="HM95" s="30"/>
      <c r="HN95" s="39">
        <v>4635100</v>
      </c>
      <c r="HO95" s="88">
        <v>4635100</v>
      </c>
      <c r="HP95" s="38"/>
      <c r="HQ95" s="38"/>
      <c r="HR95" s="38"/>
      <c r="HS95" s="38"/>
      <c r="HT95" s="38"/>
      <c r="HU95" s="38"/>
      <c r="HV95" s="39"/>
      <c r="HW95" s="38"/>
      <c r="HX95" s="38"/>
      <c r="HY95" s="38"/>
      <c r="HZ95" s="38"/>
      <c r="IA95" s="38"/>
      <c r="IB95" s="38"/>
      <c r="IC95" s="38"/>
      <c r="ID95" s="88"/>
      <c r="IE95" s="30"/>
      <c r="IF95" s="39"/>
      <c r="IG95" s="88"/>
      <c r="IH95" s="38"/>
      <c r="II95" s="38"/>
      <c r="IJ95" s="38"/>
      <c r="IK95" s="38"/>
      <c r="IL95" s="38"/>
      <c r="IM95" s="38"/>
      <c r="IN95" s="39"/>
      <c r="IO95" s="38"/>
      <c r="IP95" s="38"/>
      <c r="IQ95" s="38"/>
      <c r="IR95" s="38"/>
      <c r="IS95" s="38"/>
      <c r="IT95" s="38"/>
      <c r="IU95" s="38"/>
      <c r="IV95" s="88"/>
      <c r="IW95" s="30"/>
      <c r="IX95" s="39"/>
      <c r="IY95" s="88"/>
      <c r="IZ95" s="38"/>
      <c r="JA95" s="38">
        <v>18063600</v>
      </c>
      <c r="JB95" s="38">
        <v>15552600</v>
      </c>
      <c r="JC95" s="38">
        <v>2511000</v>
      </c>
      <c r="JD95" s="38">
        <v>15552553</v>
      </c>
      <c r="JE95" s="38"/>
      <c r="JF95" s="39"/>
      <c r="JG95" s="38">
        <v>18063334</v>
      </c>
      <c r="JH95" s="38">
        <v>15552553</v>
      </c>
      <c r="JI95" s="38"/>
      <c r="JJ95" s="38">
        <v>2510781</v>
      </c>
      <c r="JK95" s="38">
        <v>13.89988</v>
      </c>
      <c r="JL95" s="38"/>
      <c r="JM95" s="38"/>
      <c r="JN95" s="88">
        <v>15552553</v>
      </c>
      <c r="JO95" s="30"/>
      <c r="JP95" s="39">
        <v>15552600</v>
      </c>
      <c r="JQ95" s="88">
        <v>15552600</v>
      </c>
      <c r="JR95" s="38"/>
      <c r="JS95" s="38">
        <v>159615300</v>
      </c>
      <c r="JT95" s="38">
        <v>136799300</v>
      </c>
      <c r="JU95" s="38">
        <v>22816000</v>
      </c>
      <c r="JV95" s="38">
        <v>136798003</v>
      </c>
      <c r="JW95" s="38"/>
      <c r="JX95" s="39"/>
      <c r="JY95" s="38">
        <v>159607458</v>
      </c>
      <c r="JZ95" s="38">
        <v>136798003</v>
      </c>
      <c r="KA95" s="38"/>
      <c r="KB95" s="38">
        <v>22809455</v>
      </c>
      <c r="KC95" s="38">
        <v>14.29097</v>
      </c>
      <c r="KD95" s="38"/>
      <c r="KE95" s="38"/>
      <c r="KF95" s="88">
        <v>136798003</v>
      </c>
      <c r="KG95" s="30"/>
      <c r="KH95" s="39">
        <v>136799300</v>
      </c>
      <c r="KI95" s="88">
        <v>136799300</v>
      </c>
      <c r="KJ95" s="38"/>
      <c r="KK95" s="38"/>
      <c r="KL95" s="38"/>
      <c r="KM95" s="38"/>
      <c r="KN95" s="38"/>
      <c r="KO95" s="38"/>
      <c r="KP95" s="39"/>
      <c r="KQ95" s="38"/>
      <c r="KR95" s="38"/>
      <c r="KS95" s="38"/>
      <c r="KT95" s="38"/>
      <c r="KU95" s="38"/>
      <c r="KV95" s="38"/>
      <c r="KW95" s="38"/>
      <c r="KX95" s="88"/>
      <c r="KY95" s="30"/>
      <c r="KZ95" s="39"/>
      <c r="LA95" s="88"/>
      <c r="LB95" s="38"/>
      <c r="LC95" s="38"/>
      <c r="LD95" s="38"/>
      <c r="LE95" s="38"/>
      <c r="LF95" s="38"/>
      <c r="LG95" s="38"/>
      <c r="LH95" s="39"/>
      <c r="LI95" s="38"/>
      <c r="LJ95" s="38"/>
      <c r="LK95" s="38"/>
      <c r="LL95" s="38"/>
      <c r="LM95" s="38"/>
      <c r="LN95" s="38"/>
      <c r="LO95" s="38"/>
      <c r="LP95" s="88"/>
      <c r="LQ95" s="30"/>
      <c r="LR95" s="39"/>
      <c r="LS95" s="88"/>
      <c r="LT95" s="38"/>
      <c r="LU95" s="38"/>
      <c r="LV95" s="38"/>
      <c r="LW95" s="38"/>
      <c r="LX95" s="38"/>
      <c r="LY95" s="38"/>
      <c r="LZ95" s="39"/>
      <c r="MA95" s="38"/>
      <c r="MB95" s="38"/>
      <c r="MC95" s="38"/>
      <c r="MD95" s="38"/>
      <c r="ME95" s="38"/>
      <c r="MF95" s="38"/>
      <c r="MG95" s="38"/>
      <c r="MH95" s="88"/>
      <c r="MI95" s="30"/>
      <c r="MJ95" s="39"/>
      <c r="MK95" s="88"/>
      <c r="ML95" s="38"/>
      <c r="MM95" s="38">
        <v>12941300</v>
      </c>
      <c r="MN95" s="38">
        <v>11142300</v>
      </c>
      <c r="MO95" s="38">
        <v>1799000</v>
      </c>
      <c r="MP95" s="38">
        <v>11142300</v>
      </c>
      <c r="MQ95" s="38"/>
      <c r="MR95" s="39"/>
      <c r="MS95" s="38">
        <v>12940094</v>
      </c>
      <c r="MT95" s="38">
        <v>11142300</v>
      </c>
      <c r="MU95" s="38"/>
      <c r="MV95" s="38">
        <v>1797794</v>
      </c>
      <c r="MW95" s="38">
        <v>13.89321</v>
      </c>
      <c r="MX95" s="38"/>
      <c r="MY95" s="38"/>
      <c r="MZ95" s="88">
        <v>11142300</v>
      </c>
      <c r="NA95" s="30"/>
      <c r="NB95" s="39">
        <v>11142300</v>
      </c>
      <c r="NC95" s="88">
        <v>11142300</v>
      </c>
      <c r="ND95" s="38"/>
      <c r="NE95" s="38"/>
      <c r="NF95" s="38"/>
      <c r="NG95" s="38"/>
      <c r="NH95" s="38"/>
      <c r="NI95" s="38"/>
      <c r="NJ95" s="39"/>
      <c r="NK95" s="38"/>
      <c r="NL95" s="38"/>
      <c r="NM95" s="38"/>
      <c r="NN95" s="38"/>
      <c r="NO95" s="38"/>
      <c r="NP95" s="38"/>
      <c r="NQ95" s="38"/>
      <c r="NR95" s="88"/>
      <c r="NS95" s="30"/>
      <c r="NT95" s="39"/>
      <c r="NU95" s="88"/>
      <c r="NV95" s="38"/>
      <c r="NW95" s="38"/>
      <c r="NX95" s="38"/>
      <c r="NY95" s="38"/>
      <c r="NZ95" s="38"/>
      <c r="OA95" s="38"/>
      <c r="OB95" s="39"/>
      <c r="OC95" s="38"/>
      <c r="OD95" s="38"/>
      <c r="OE95" s="38"/>
      <c r="OF95" s="38"/>
      <c r="OG95" s="38"/>
      <c r="OH95" s="38"/>
      <c r="OI95" s="38"/>
      <c r="OJ95" s="88"/>
      <c r="OK95" s="30"/>
      <c r="OL95" s="39"/>
      <c r="OM95" s="88"/>
      <c r="ON95" s="38"/>
      <c r="OO95" s="38">
        <v>1640200</v>
      </c>
      <c r="OP95" s="38">
        <v>1412200</v>
      </c>
      <c r="OQ95" s="38">
        <v>228000</v>
      </c>
      <c r="OR95" s="38">
        <v>1412200</v>
      </c>
      <c r="OS95" s="38"/>
      <c r="OT95" s="39"/>
      <c r="OU95" s="38">
        <v>1640200</v>
      </c>
      <c r="OV95" s="38">
        <v>1412200</v>
      </c>
      <c r="OW95" s="38"/>
      <c r="OX95" s="38">
        <v>228000</v>
      </c>
      <c r="OY95" s="38">
        <v>13.900740000000001</v>
      </c>
      <c r="OZ95" s="38"/>
      <c r="PA95" s="38"/>
      <c r="PB95" s="88">
        <v>1412200</v>
      </c>
      <c r="PC95" s="30"/>
      <c r="PD95" s="39">
        <v>1412200</v>
      </c>
      <c r="PE95" s="88">
        <v>1412200</v>
      </c>
      <c r="PF95" s="38"/>
      <c r="PG95" s="38"/>
      <c r="PH95" s="38"/>
      <c r="PI95" s="38"/>
      <c r="PJ95" s="38"/>
      <c r="PK95" s="38"/>
      <c r="PL95" s="39"/>
      <c r="PM95" s="38"/>
      <c r="PN95" s="38"/>
      <c r="PO95" s="38"/>
      <c r="PP95" s="38"/>
      <c r="PQ95" s="38"/>
      <c r="PR95" s="38"/>
      <c r="PS95" s="38"/>
      <c r="PT95" s="88"/>
      <c r="PU95" s="30"/>
      <c r="PV95" s="39"/>
      <c r="PW95" s="88"/>
      <c r="PX95" s="38"/>
      <c r="PY95" s="38"/>
      <c r="PZ95" s="38"/>
      <c r="QA95" s="38"/>
      <c r="QB95" s="38"/>
      <c r="QC95" s="38"/>
      <c r="QD95" s="39"/>
      <c r="QE95" s="38"/>
      <c r="QF95" s="38"/>
      <c r="QG95" s="38"/>
      <c r="QH95" s="38"/>
      <c r="QI95" s="38"/>
      <c r="QJ95" s="38"/>
      <c r="QK95" s="38"/>
      <c r="QL95" s="88"/>
      <c r="QM95" s="30"/>
      <c r="QN95" s="39"/>
      <c r="QO95" s="88"/>
      <c r="QP95" s="38"/>
      <c r="QQ95" s="38">
        <v>281953800</v>
      </c>
      <c r="QR95" s="38">
        <v>242761800</v>
      </c>
      <c r="QS95" s="38">
        <v>39192000</v>
      </c>
      <c r="QT95" s="38">
        <v>242761800</v>
      </c>
      <c r="QU95" s="38">
        <v>690518</v>
      </c>
      <c r="QV95" s="39"/>
      <c r="QW95" s="38">
        <v>281915095</v>
      </c>
      <c r="QX95" s="38">
        <v>242761800</v>
      </c>
      <c r="QY95" s="38"/>
      <c r="QZ95" s="38">
        <v>39153295</v>
      </c>
      <c r="RA95" s="38">
        <v>13.88833</v>
      </c>
      <c r="RB95" s="38">
        <v>690518</v>
      </c>
      <c r="RC95" s="38"/>
      <c r="RD95" s="88">
        <v>242761800</v>
      </c>
      <c r="RE95" s="30"/>
      <c r="RF95" s="39">
        <v>242761800</v>
      </c>
      <c r="RG95" s="88">
        <v>242761800</v>
      </c>
      <c r="RH95" s="38"/>
      <c r="RI95" s="38"/>
      <c r="RJ95" s="38"/>
      <c r="RK95" s="38"/>
      <c r="RL95" s="38"/>
      <c r="RM95" s="38"/>
      <c r="RN95" s="39"/>
      <c r="RO95" s="38"/>
      <c r="RP95" s="38"/>
      <c r="RQ95" s="38"/>
      <c r="RR95" s="38"/>
      <c r="RS95" s="38"/>
      <c r="RT95" s="38"/>
      <c r="RU95" s="38"/>
      <c r="RV95" s="88"/>
      <c r="RW95" s="30"/>
      <c r="RX95" s="39">
        <v>0</v>
      </c>
      <c r="RY95" s="88"/>
      <c r="RZ95" s="38"/>
      <c r="SA95" s="38"/>
      <c r="SB95" s="38"/>
      <c r="SC95" s="38"/>
      <c r="SD95" s="38"/>
      <c r="SE95" s="38"/>
      <c r="SF95" s="39"/>
      <c r="SG95" s="38"/>
      <c r="SH95" s="38"/>
      <c r="SI95" s="38"/>
      <c r="SJ95" s="38"/>
      <c r="SK95" s="38"/>
      <c r="SL95" s="38"/>
      <c r="SM95" s="38"/>
      <c r="SN95" s="88"/>
      <c r="SO95" s="30"/>
      <c r="SP95" s="39">
        <v>0</v>
      </c>
      <c r="SQ95" s="88"/>
      <c r="SR95" s="38"/>
      <c r="SS95" s="38"/>
      <c r="ST95" s="38"/>
      <c r="SU95" s="38"/>
      <c r="SV95" s="38"/>
      <c r="SW95" s="38"/>
      <c r="SX95" s="39"/>
      <c r="SY95" s="38"/>
      <c r="SZ95" s="38"/>
      <c r="TA95" s="38"/>
      <c r="TB95" s="38"/>
      <c r="TC95" s="38"/>
      <c r="TD95" s="38"/>
      <c r="TE95" s="38"/>
      <c r="TF95" s="88"/>
      <c r="TG95" s="30"/>
      <c r="TH95" s="39"/>
      <c r="TI95" s="88"/>
      <c r="TJ95" s="38"/>
      <c r="TK95" s="38"/>
      <c r="TL95" s="38"/>
      <c r="TM95" s="38"/>
      <c r="TN95" s="38"/>
      <c r="TO95" s="38"/>
      <c r="TP95" s="39"/>
      <c r="TQ95" s="38"/>
      <c r="TR95" s="38"/>
      <c r="TS95" s="38"/>
      <c r="TT95" s="38"/>
      <c r="TU95" s="38"/>
      <c r="TV95" s="38"/>
      <c r="TW95" s="38"/>
      <c r="TX95" s="88"/>
      <c r="TY95" s="30"/>
      <c r="TZ95" s="39"/>
      <c r="UA95" s="88"/>
      <c r="UB95" s="38"/>
      <c r="UC95" s="38"/>
      <c r="UD95" s="38"/>
      <c r="UE95" s="38"/>
      <c r="UF95" s="38"/>
      <c r="UG95" s="38"/>
      <c r="UH95" s="39"/>
      <c r="UI95" s="38"/>
      <c r="UJ95" s="38"/>
      <c r="UK95" s="38"/>
      <c r="UL95" s="38"/>
      <c r="UM95" s="38"/>
      <c r="UN95" s="38"/>
      <c r="UO95" s="38"/>
      <c r="UP95" s="88"/>
      <c r="UQ95" s="30"/>
      <c r="UR95" s="39"/>
      <c r="US95" s="88"/>
      <c r="UT95" s="38"/>
      <c r="UU95" s="38"/>
      <c r="UV95" s="38"/>
      <c r="UW95" s="38"/>
      <c r="UX95" s="38"/>
      <c r="UY95" s="38"/>
      <c r="UZ95" s="39"/>
      <c r="VA95" s="38"/>
      <c r="VB95" s="38"/>
      <c r="VC95" s="38"/>
      <c r="VD95" s="38"/>
      <c r="VE95" s="38"/>
      <c r="VF95" s="38"/>
      <c r="VG95" s="38"/>
      <c r="VH95" s="88"/>
      <c r="VI95" s="30"/>
      <c r="VJ95" s="39"/>
      <c r="VK95" s="88"/>
      <c r="VL95" s="38"/>
      <c r="VM95" s="38"/>
      <c r="VN95" s="38"/>
      <c r="VO95" s="38"/>
      <c r="VP95" s="38"/>
      <c r="VQ95" s="38"/>
      <c r="VR95" s="39"/>
      <c r="VS95" s="38"/>
      <c r="VT95" s="38"/>
      <c r="VU95" s="38"/>
      <c r="VV95" s="38"/>
      <c r="VW95" s="38"/>
      <c r="VX95" s="38"/>
      <c r="VY95" s="38"/>
      <c r="VZ95" s="88"/>
      <c r="WA95" s="30"/>
      <c r="WB95" s="39"/>
      <c r="WC95" s="88"/>
      <c r="WD95" s="38"/>
      <c r="WE95" s="38"/>
      <c r="WF95" s="38"/>
      <c r="WG95" s="38"/>
      <c r="WH95" s="38"/>
      <c r="WI95" s="38"/>
      <c r="WJ95" s="39"/>
      <c r="WK95" s="38"/>
      <c r="WL95" s="38"/>
      <c r="WM95" s="38"/>
      <c r="WN95" s="38"/>
      <c r="WO95" s="38"/>
      <c r="WP95" s="38"/>
      <c r="WQ95" s="38"/>
      <c r="WR95" s="88"/>
      <c r="WS95" s="30"/>
      <c r="WT95" s="39"/>
      <c r="WU95" s="88"/>
      <c r="WV95" s="38"/>
      <c r="WW95" s="38"/>
      <c r="WX95" s="38"/>
      <c r="WY95" s="38"/>
      <c r="WZ95" s="38"/>
      <c r="XA95" s="38"/>
      <c r="XB95" s="39"/>
      <c r="XC95" s="38"/>
      <c r="XD95" s="38"/>
      <c r="XE95" s="38"/>
      <c r="XF95" s="38"/>
      <c r="XG95" s="38"/>
      <c r="XH95" s="38"/>
      <c r="XI95" s="38"/>
      <c r="XJ95" s="88"/>
      <c r="XK95" s="30"/>
      <c r="XL95" s="39"/>
      <c r="XM95" s="88"/>
      <c r="XN95" s="38"/>
      <c r="XO95" s="38"/>
      <c r="XP95" s="38"/>
      <c r="XQ95" s="38"/>
      <c r="XR95" s="38"/>
      <c r="XS95" s="38"/>
      <c r="XT95" s="39"/>
      <c r="XU95" s="38"/>
      <c r="XV95" s="38"/>
      <c r="XW95" s="38"/>
      <c r="XX95" s="38"/>
      <c r="XY95" s="38"/>
      <c r="XZ95" s="38"/>
      <c r="YA95" s="38"/>
      <c r="YB95" s="88"/>
      <c r="YC95" s="30"/>
      <c r="YD95" s="39"/>
      <c r="YE95" s="88"/>
      <c r="YF95" s="38"/>
      <c r="YG95" s="38"/>
      <c r="YH95" s="38"/>
      <c r="YI95" s="38"/>
      <c r="YJ95" s="38"/>
      <c r="YK95" s="38"/>
      <c r="YL95" s="39"/>
      <c r="YM95" s="38"/>
      <c r="YN95" s="38"/>
      <c r="YO95" s="38"/>
      <c r="YP95" s="38"/>
      <c r="YQ95" s="38"/>
      <c r="YR95" s="38"/>
      <c r="YS95" s="38"/>
      <c r="YT95" s="88"/>
      <c r="YU95" s="30"/>
      <c r="YV95" s="39"/>
      <c r="YW95" s="88"/>
      <c r="YX95" s="38"/>
      <c r="YY95" s="38"/>
      <c r="YZ95" s="38"/>
      <c r="ZA95" s="38"/>
      <c r="ZB95" s="38"/>
      <c r="ZC95" s="38"/>
      <c r="ZD95" s="39"/>
      <c r="ZE95" s="38"/>
      <c r="ZF95" s="38"/>
      <c r="ZG95" s="38"/>
      <c r="ZH95" s="38"/>
      <c r="ZI95" s="38"/>
      <c r="ZJ95" s="38"/>
      <c r="ZK95" s="38"/>
      <c r="ZL95" s="88"/>
      <c r="ZM95" s="30"/>
      <c r="ZN95" s="39"/>
      <c r="ZO95" s="88"/>
      <c r="ZP95" s="38"/>
      <c r="ZQ95" s="38">
        <v>31809400</v>
      </c>
      <c r="ZR95" s="38">
        <v>22266400</v>
      </c>
      <c r="ZS95" s="38">
        <v>9543000</v>
      </c>
      <c r="ZT95" s="38">
        <v>22266400</v>
      </c>
      <c r="ZU95" s="38">
        <v>1550017</v>
      </c>
      <c r="ZV95" s="39"/>
      <c r="ZW95" s="38">
        <v>31809400</v>
      </c>
      <c r="ZX95" s="38">
        <v>22266400</v>
      </c>
      <c r="ZY95" s="38"/>
      <c r="ZZ95" s="38">
        <v>9543000</v>
      </c>
      <c r="AAA95" s="38">
        <v>30.00057</v>
      </c>
      <c r="AAB95" s="38">
        <v>1550017</v>
      </c>
      <c r="AAC95" s="38"/>
      <c r="AAD95" s="88">
        <v>22266400</v>
      </c>
      <c r="AAE95" s="30"/>
      <c r="AAF95" s="39">
        <v>22266400</v>
      </c>
      <c r="AAG95" s="88">
        <v>22266400</v>
      </c>
      <c r="AAH95" s="38"/>
      <c r="AAI95" s="38"/>
      <c r="AAJ95" s="38"/>
      <c r="AAK95" s="38"/>
      <c r="AAL95" s="38"/>
      <c r="AAM95" s="38"/>
      <c r="AAN95" s="39"/>
      <c r="AAO95" s="38"/>
      <c r="AAP95" s="38"/>
      <c r="AAQ95" s="38"/>
      <c r="AAR95" s="38"/>
      <c r="AAS95" s="38"/>
      <c r="AAT95" s="38"/>
      <c r="AAU95" s="38"/>
      <c r="AAV95" s="88"/>
      <c r="AAW95" s="30"/>
      <c r="AAX95" s="39"/>
      <c r="AAY95" s="88"/>
      <c r="AAZ95" s="38"/>
      <c r="ABA95" s="38">
        <v>84286000</v>
      </c>
      <c r="ABB95" s="38">
        <v>59000000</v>
      </c>
      <c r="ABC95" s="38">
        <v>25286000</v>
      </c>
      <c r="ABD95" s="38">
        <v>59000000</v>
      </c>
      <c r="ABE95" s="38"/>
      <c r="ABF95" s="39"/>
      <c r="ABG95" s="38">
        <v>48596000</v>
      </c>
      <c r="ABH95" s="38">
        <v>41126000</v>
      </c>
      <c r="ABI95" s="38"/>
      <c r="ABJ95" s="38">
        <v>7470000</v>
      </c>
      <c r="ABK95" s="38">
        <v>15.371639999999999</v>
      </c>
      <c r="ABL95" s="38"/>
      <c r="ABM95" s="38">
        <v>17874000</v>
      </c>
      <c r="ABN95" s="88">
        <v>41126000</v>
      </c>
      <c r="ABO95" s="30"/>
      <c r="ABP95" s="39">
        <v>59000000</v>
      </c>
      <c r="ABQ95" s="88">
        <v>59000000</v>
      </c>
      <c r="ABR95" s="38"/>
      <c r="ABS95" s="38"/>
      <c r="ABT95" s="38"/>
      <c r="ABU95" s="38"/>
      <c r="ABV95" s="38"/>
      <c r="ABW95" s="38"/>
      <c r="ABX95" s="39"/>
      <c r="ABY95" s="38"/>
      <c r="ABZ95" s="38"/>
      <c r="ACA95" s="38"/>
      <c r="ACB95" s="38"/>
      <c r="ACC95" s="38"/>
      <c r="ACD95" s="38"/>
      <c r="ACE95" s="38"/>
      <c r="ACF95" s="88"/>
      <c r="ACG95" s="30"/>
      <c r="ACH95" s="39"/>
      <c r="ACI95" s="88"/>
      <c r="ACJ95" s="38"/>
      <c r="ACK95" s="38">
        <v>11915000</v>
      </c>
      <c r="ACL95" s="38">
        <v>8340000</v>
      </c>
      <c r="ACM95" s="38">
        <v>3575000</v>
      </c>
      <c r="ACN95" s="38">
        <v>8340000</v>
      </c>
      <c r="ACO95" s="38"/>
      <c r="ACP95" s="39"/>
      <c r="ACQ95" s="38">
        <v>11915000</v>
      </c>
      <c r="ACR95" s="38">
        <v>8340000</v>
      </c>
      <c r="ACS95" s="38"/>
      <c r="ACT95" s="38">
        <v>3575000</v>
      </c>
      <c r="ACU95" s="38">
        <v>30.004200000000001</v>
      </c>
      <c r="ACV95" s="38"/>
      <c r="ACW95" s="38"/>
      <c r="ACX95" s="88">
        <v>8340000</v>
      </c>
      <c r="ACY95" s="30"/>
      <c r="ACZ95" s="39">
        <v>8340000</v>
      </c>
      <c r="ADA95" s="88">
        <v>8340000</v>
      </c>
      <c r="ADB95" s="38"/>
      <c r="ADC95" s="38"/>
      <c r="ADD95" s="38"/>
      <c r="ADE95" s="38"/>
      <c r="ADF95" s="38"/>
      <c r="ADG95" s="38"/>
      <c r="ADH95" s="39"/>
      <c r="ADI95" s="38"/>
      <c r="ADJ95" s="38"/>
      <c r="ADK95" s="38"/>
      <c r="ADL95" s="38"/>
      <c r="ADM95" s="38"/>
      <c r="ADN95" s="38"/>
      <c r="ADO95" s="38"/>
      <c r="ADP95" s="88"/>
      <c r="ADQ95" s="30"/>
      <c r="ADR95" s="39"/>
      <c r="ADS95" s="88"/>
      <c r="ADT95" s="38"/>
      <c r="ADU95" s="38">
        <v>2700000</v>
      </c>
      <c r="ADV95" s="38">
        <v>1890000</v>
      </c>
      <c r="ADW95" s="38">
        <v>810000</v>
      </c>
      <c r="ADX95" s="38">
        <v>1890000</v>
      </c>
      <c r="ADY95" s="38"/>
      <c r="ADZ95" s="39"/>
      <c r="AEA95" s="38">
        <v>2700000</v>
      </c>
      <c r="AEB95" s="38">
        <v>1890000</v>
      </c>
      <c r="AEC95" s="38"/>
      <c r="AED95" s="38">
        <v>810000</v>
      </c>
      <c r="AEE95" s="38">
        <v>30</v>
      </c>
      <c r="AEF95" s="38"/>
      <c r="AEG95" s="38"/>
      <c r="AEH95" s="88">
        <v>1890000</v>
      </c>
      <c r="AEI95" s="30"/>
      <c r="AEJ95" s="39">
        <v>1890000</v>
      </c>
      <c r="AEK95" s="88">
        <v>1890000</v>
      </c>
      <c r="AEL95" s="38"/>
      <c r="AEM95" s="38"/>
      <c r="AEN95" s="38"/>
      <c r="AEO95" s="38"/>
      <c r="AEP95" s="38"/>
      <c r="AEQ95" s="38"/>
      <c r="AER95" s="39"/>
      <c r="AES95" s="38"/>
      <c r="AET95" s="38"/>
      <c r="AEU95" s="38"/>
      <c r="AEV95" s="38"/>
      <c r="AEW95" s="38"/>
      <c r="AEX95" s="38"/>
      <c r="AEY95" s="38"/>
      <c r="AEZ95" s="88"/>
      <c r="AFA95" s="30"/>
      <c r="AFB95" s="39"/>
      <c r="AFC95" s="88"/>
      <c r="AFD95" s="38"/>
      <c r="AFE95" s="38">
        <v>1000000</v>
      </c>
      <c r="AFF95" s="38">
        <v>700000</v>
      </c>
      <c r="AFG95" s="38">
        <v>300000</v>
      </c>
      <c r="AFH95" s="38">
        <v>700000</v>
      </c>
      <c r="AFI95" s="38"/>
      <c r="AFJ95" s="39"/>
      <c r="AFK95" s="38">
        <v>1000000</v>
      </c>
      <c r="AFL95" s="38">
        <v>700000</v>
      </c>
      <c r="AFM95" s="38"/>
      <c r="AFN95" s="38">
        <v>300000</v>
      </c>
      <c r="AFO95" s="38">
        <v>30</v>
      </c>
      <c r="AFP95" s="38"/>
      <c r="AFQ95" s="38"/>
      <c r="AFR95" s="88">
        <v>700000</v>
      </c>
      <c r="AFS95" s="30"/>
      <c r="AFT95" s="39">
        <v>700000</v>
      </c>
      <c r="AFU95" s="88">
        <v>700000</v>
      </c>
      <c r="AFV95" s="38"/>
      <c r="AFW95" s="38"/>
      <c r="AFX95" s="38"/>
      <c r="AFY95" s="38"/>
      <c r="AFZ95" s="38"/>
      <c r="AGA95" s="38"/>
      <c r="AGB95" s="39"/>
      <c r="AGC95" s="38"/>
      <c r="AGD95" s="38"/>
      <c r="AGE95" s="38"/>
      <c r="AGF95" s="38"/>
      <c r="AGG95" s="38"/>
      <c r="AGH95" s="38"/>
      <c r="AGI95" s="38"/>
      <c r="AGJ95" s="88"/>
      <c r="AGK95" s="30"/>
      <c r="AGL95" s="39"/>
      <c r="AGM95" s="88"/>
      <c r="AGN95" s="38"/>
      <c r="AGO95" s="38"/>
      <c r="AGP95" s="38"/>
      <c r="AGQ95" s="38"/>
      <c r="AGR95" s="38"/>
      <c r="AGS95" s="38"/>
      <c r="AGT95" s="39"/>
      <c r="AGU95" s="38"/>
      <c r="AGV95" s="38"/>
      <c r="AGW95" s="38"/>
      <c r="AGX95" s="38"/>
      <c r="AGY95" s="38"/>
      <c r="AGZ95" s="38"/>
      <c r="AHA95" s="38"/>
      <c r="AHB95" s="88"/>
      <c r="AHC95" s="30"/>
      <c r="AHD95" s="39"/>
      <c r="AHE95" s="88"/>
      <c r="AHF95" s="38"/>
      <c r="AHG95" s="38"/>
      <c r="AHH95" s="38"/>
      <c r="AHI95" s="38"/>
      <c r="AHJ95" s="38"/>
      <c r="AHK95" s="38"/>
      <c r="AHL95" s="39"/>
      <c r="AHM95" s="38"/>
      <c r="AHN95" s="38"/>
      <c r="AHO95" s="38"/>
      <c r="AHP95" s="38"/>
      <c r="AHQ95" s="38"/>
      <c r="AHR95" s="38"/>
      <c r="AHS95" s="38"/>
      <c r="AHT95" s="88"/>
      <c r="AHU95" s="30"/>
      <c r="AHV95" s="39"/>
      <c r="AHW95" s="88"/>
      <c r="AHX95" s="38"/>
      <c r="AHY95" s="38">
        <v>1646000</v>
      </c>
      <c r="AHZ95" s="38">
        <v>1152000</v>
      </c>
      <c r="AIA95" s="38">
        <v>494000</v>
      </c>
      <c r="AIB95" s="38">
        <v>1152000</v>
      </c>
      <c r="AIC95" s="38"/>
      <c r="AID95" s="39"/>
      <c r="AIE95" s="38">
        <v>1646000</v>
      </c>
      <c r="AIF95" s="38">
        <v>1152000</v>
      </c>
      <c r="AIG95" s="38"/>
      <c r="AIH95" s="38">
        <v>494000</v>
      </c>
      <c r="AII95" s="38">
        <v>30.012149999999998</v>
      </c>
      <c r="AIJ95" s="38"/>
      <c r="AIK95" s="38"/>
      <c r="AIL95" s="88">
        <v>1152000</v>
      </c>
      <c r="AIM95" s="30"/>
      <c r="AIN95" s="39">
        <v>1152000</v>
      </c>
      <c r="AIO95" s="88">
        <v>1152000</v>
      </c>
      <c r="AIP95" s="38"/>
      <c r="AIQ95" s="38"/>
      <c r="AIR95" s="38"/>
      <c r="AIS95" s="38"/>
      <c r="AIT95" s="38"/>
      <c r="AIU95" s="38"/>
      <c r="AIV95" s="39"/>
      <c r="AIW95" s="38"/>
      <c r="AIX95" s="38"/>
      <c r="AIY95" s="38"/>
      <c r="AIZ95" s="38"/>
      <c r="AJA95" s="38"/>
      <c r="AJB95" s="38"/>
      <c r="AJC95" s="38"/>
      <c r="AJD95" s="88"/>
      <c r="AJE95" s="30"/>
      <c r="AJF95" s="39"/>
      <c r="AJG95" s="88"/>
      <c r="AJH95" s="38"/>
      <c r="AJI95" s="38">
        <v>37428000</v>
      </c>
      <c r="AJJ95" s="38">
        <v>31532000</v>
      </c>
      <c r="AJK95" s="38">
        <v>5896000</v>
      </c>
      <c r="AJL95" s="38">
        <v>31532000</v>
      </c>
      <c r="AJM95" s="38"/>
      <c r="AJN95" s="39"/>
      <c r="AJO95" s="38">
        <v>37428000</v>
      </c>
      <c r="AJP95" s="38">
        <v>31532000</v>
      </c>
      <c r="AJQ95" s="38"/>
      <c r="AJR95" s="38">
        <v>5896000</v>
      </c>
      <c r="AJS95" s="38">
        <v>15.75291</v>
      </c>
      <c r="AJT95" s="38"/>
      <c r="AJU95" s="38"/>
      <c r="AJV95" s="88">
        <v>31532000</v>
      </c>
      <c r="AJW95" s="30"/>
      <c r="AJX95" s="39">
        <v>31532000</v>
      </c>
      <c r="AJY95" s="88">
        <v>31532000</v>
      </c>
      <c r="AJZ95" s="38"/>
      <c r="AKA95" s="38">
        <v>33753000</v>
      </c>
      <c r="AKB95" s="38">
        <v>27697000</v>
      </c>
      <c r="AKC95" s="38">
        <v>6056000</v>
      </c>
      <c r="AKD95" s="38">
        <v>27697000</v>
      </c>
      <c r="AKE95" s="38"/>
      <c r="AKF95" s="39"/>
      <c r="AKG95" s="38">
        <v>33753000</v>
      </c>
      <c r="AKH95" s="38">
        <v>27697000</v>
      </c>
      <c r="AKI95" s="38"/>
      <c r="AKJ95" s="38">
        <v>6056000</v>
      </c>
      <c r="AKK95" s="38">
        <v>17.94211</v>
      </c>
      <c r="AKL95" s="38"/>
      <c r="AKM95" s="38"/>
      <c r="AKN95" s="88">
        <v>27697000</v>
      </c>
      <c r="AKO95" s="30"/>
      <c r="AKP95" s="39">
        <v>27697000</v>
      </c>
      <c r="AKQ95" s="88">
        <v>27697000</v>
      </c>
      <c r="AKR95" s="38"/>
      <c r="AKS95" s="38">
        <v>13337000</v>
      </c>
      <c r="AKT95" s="38">
        <v>11483000</v>
      </c>
      <c r="AKU95" s="38">
        <v>1854000</v>
      </c>
      <c r="AKV95" s="38">
        <v>11483000</v>
      </c>
      <c r="AKW95" s="38"/>
      <c r="AKX95" s="39"/>
      <c r="AKY95" s="38">
        <v>13337000</v>
      </c>
      <c r="AKZ95" s="38">
        <v>11483000</v>
      </c>
      <c r="ALA95" s="38"/>
      <c r="ALB95" s="38">
        <v>1854000</v>
      </c>
      <c r="ALC95" s="38">
        <v>13.90118</v>
      </c>
      <c r="ALD95" s="38"/>
      <c r="ALE95" s="38"/>
      <c r="ALF95" s="88">
        <v>11483000</v>
      </c>
      <c r="ALG95" s="30"/>
      <c r="ALH95" s="39">
        <v>11483000</v>
      </c>
      <c r="ALI95" s="88">
        <v>11483000</v>
      </c>
      <c r="ALJ95" s="38"/>
      <c r="ALK95" s="38"/>
      <c r="ALL95" s="38"/>
      <c r="ALM95" s="38"/>
      <c r="ALN95" s="38"/>
      <c r="ALO95" s="38">
        <v>1380.83</v>
      </c>
      <c r="ALP95" s="39"/>
      <c r="ALQ95" s="38"/>
      <c r="ALR95" s="38"/>
      <c r="ALS95" s="38"/>
      <c r="ALT95" s="38"/>
      <c r="ALU95" s="38"/>
      <c r="ALV95" s="38">
        <v>1380.83</v>
      </c>
      <c r="ALW95" s="38"/>
      <c r="ALX95" s="88"/>
      <c r="ALY95" s="30"/>
      <c r="ALZ95" s="39"/>
      <c r="AMA95" s="88"/>
      <c r="AMB95" s="38"/>
      <c r="AMC95" s="38">
        <v>3600000</v>
      </c>
      <c r="AMD95" s="38">
        <v>3420000</v>
      </c>
      <c r="AME95" s="38">
        <v>180000</v>
      </c>
      <c r="AMF95" s="38">
        <v>2791800</v>
      </c>
      <c r="AMG95" s="38"/>
      <c r="AMH95" s="39"/>
      <c r="AMI95" s="38">
        <v>2938737</v>
      </c>
      <c r="AMJ95" s="38">
        <v>2791800</v>
      </c>
      <c r="AMK95" s="38"/>
      <c r="AML95" s="38">
        <v>146937</v>
      </c>
      <c r="AMM95" s="38">
        <v>5.0000099999999996</v>
      </c>
      <c r="AMN95" s="38"/>
      <c r="AMO95" s="38"/>
      <c r="AMP95" s="88">
        <v>2791800</v>
      </c>
      <c r="AMQ95" s="30"/>
      <c r="AMR95" s="39">
        <v>3420000</v>
      </c>
      <c r="AMS95" s="88">
        <v>3420000</v>
      </c>
      <c r="AMT95" s="38"/>
      <c r="AMU95" s="38"/>
      <c r="AMV95" s="38"/>
      <c r="AMW95" s="38"/>
      <c r="AMX95" s="38"/>
      <c r="AMY95" s="38"/>
      <c r="AMZ95" s="39"/>
      <c r="ANA95" s="38"/>
      <c r="ANB95" s="38"/>
      <c r="ANC95" s="38"/>
      <c r="AND95" s="38"/>
      <c r="ANE95" s="38"/>
      <c r="ANF95" s="38"/>
      <c r="ANG95" s="38"/>
      <c r="ANH95" s="88"/>
      <c r="ANI95" s="30"/>
      <c r="ANJ95" s="39"/>
      <c r="ANK95" s="88"/>
    </row>
    <row r="96" spans="1:1051" x14ac:dyDescent="0.25">
      <c r="A96" s="8" t="s">
        <v>220</v>
      </c>
      <c r="B96" s="11">
        <v>82</v>
      </c>
      <c r="C96" s="13" t="s">
        <v>222</v>
      </c>
      <c r="F96" s="39"/>
      <c r="G96" s="88"/>
      <c r="H96" s="38"/>
      <c r="I96" s="38">
        <v>46928600</v>
      </c>
      <c r="J96" s="38">
        <v>40541600</v>
      </c>
      <c r="K96" s="38">
        <v>6387000</v>
      </c>
      <c r="L96" s="38">
        <v>40541600</v>
      </c>
      <c r="M96" s="38"/>
      <c r="N96" s="39"/>
      <c r="O96" s="38">
        <v>46928600</v>
      </c>
      <c r="P96" s="38">
        <v>40541600</v>
      </c>
      <c r="Q96" s="38"/>
      <c r="R96" s="38">
        <v>6387000</v>
      </c>
      <c r="S96" s="38">
        <v>13.61004</v>
      </c>
      <c r="T96" s="38"/>
      <c r="U96" s="38"/>
      <c r="V96" s="88">
        <v>40541600</v>
      </c>
      <c r="W96" s="30"/>
      <c r="X96" s="39">
        <v>40541600</v>
      </c>
      <c r="Y96" s="88">
        <v>40541600</v>
      </c>
      <c r="Z96" s="38"/>
      <c r="AA96" s="38">
        <v>85891730</v>
      </c>
      <c r="AB96" s="38">
        <v>71151800</v>
      </c>
      <c r="AC96" s="38">
        <v>14739930</v>
      </c>
      <c r="AD96" s="38">
        <v>71151800</v>
      </c>
      <c r="AE96" s="38">
        <v>100000</v>
      </c>
      <c r="AF96" s="39"/>
      <c r="AG96" s="38">
        <v>85891730</v>
      </c>
      <c r="AH96" s="38">
        <v>71151800</v>
      </c>
      <c r="AI96" s="38"/>
      <c r="AJ96" s="38">
        <v>14739930</v>
      </c>
      <c r="AK96" s="38">
        <v>17.161059999999999</v>
      </c>
      <c r="AL96" s="38">
        <v>100000</v>
      </c>
      <c r="AM96" s="38"/>
      <c r="AN96" s="88">
        <v>71151800</v>
      </c>
      <c r="AO96" s="30"/>
      <c r="AP96" s="39">
        <v>71151800</v>
      </c>
      <c r="AQ96" s="88">
        <v>71151800</v>
      </c>
      <c r="AR96" s="38"/>
      <c r="AS96" s="38">
        <v>198301644</v>
      </c>
      <c r="AT96" s="38">
        <v>136089800</v>
      </c>
      <c r="AU96" s="38">
        <v>62211844</v>
      </c>
      <c r="AV96" s="38">
        <v>136089800</v>
      </c>
      <c r="AW96" s="38"/>
      <c r="AX96" s="39"/>
      <c r="AY96" s="38">
        <v>175931156</v>
      </c>
      <c r="AZ96" s="38">
        <v>136089800</v>
      </c>
      <c r="BA96" s="38"/>
      <c r="BB96" s="38">
        <v>39841356</v>
      </c>
      <c r="BC96" s="38">
        <v>22.645990000000001</v>
      </c>
      <c r="BD96" s="38"/>
      <c r="BE96" s="38"/>
      <c r="BF96" s="88">
        <v>136089800</v>
      </c>
      <c r="BG96" s="30"/>
      <c r="BH96" s="39">
        <v>136089800</v>
      </c>
      <c r="BI96" s="88">
        <v>136089800</v>
      </c>
      <c r="BJ96" s="38"/>
      <c r="BK96" s="38">
        <v>306313579</v>
      </c>
      <c r="BL96" s="38">
        <v>235174600</v>
      </c>
      <c r="BM96" s="38">
        <v>71138979</v>
      </c>
      <c r="BN96" s="38">
        <v>235174600</v>
      </c>
      <c r="BO96" s="38"/>
      <c r="BP96" s="39"/>
      <c r="BQ96" s="38">
        <v>289174600</v>
      </c>
      <c r="BR96" s="38">
        <v>235174600</v>
      </c>
      <c r="BS96" s="38"/>
      <c r="BT96" s="38">
        <v>54000000</v>
      </c>
      <c r="BU96" s="38">
        <v>18.673839999999998</v>
      </c>
      <c r="BV96" s="38"/>
      <c r="BW96" s="38"/>
      <c r="BX96" s="88">
        <v>235174600</v>
      </c>
      <c r="BY96" s="30"/>
      <c r="BZ96" s="39">
        <v>235174600</v>
      </c>
      <c r="CA96" s="88">
        <v>235174600</v>
      </c>
      <c r="CB96" s="38"/>
      <c r="CC96" s="38">
        <v>2587065</v>
      </c>
      <c r="CD96" s="38">
        <v>1749500</v>
      </c>
      <c r="CE96" s="38">
        <v>837565</v>
      </c>
      <c r="CF96" s="38">
        <v>1749500</v>
      </c>
      <c r="CG96" s="38"/>
      <c r="CH96" s="39"/>
      <c r="CI96" s="38">
        <v>2388835</v>
      </c>
      <c r="CJ96" s="38">
        <v>1749500</v>
      </c>
      <c r="CK96" s="38"/>
      <c r="CL96" s="38">
        <v>639335</v>
      </c>
      <c r="CM96" s="38">
        <v>26.763459999999998</v>
      </c>
      <c r="CN96" s="38"/>
      <c r="CO96" s="38"/>
      <c r="CP96" s="88">
        <v>1749500</v>
      </c>
      <c r="CQ96" s="30"/>
      <c r="CR96" s="39">
        <v>1749500</v>
      </c>
      <c r="CS96" s="88">
        <v>1749500</v>
      </c>
      <c r="CT96" s="38"/>
      <c r="CU96" s="38">
        <v>9354200</v>
      </c>
      <c r="CV96" s="38">
        <v>7865200</v>
      </c>
      <c r="CW96" s="38">
        <v>1489000</v>
      </c>
      <c r="CX96" s="38">
        <v>6979635</v>
      </c>
      <c r="CY96" s="38"/>
      <c r="CZ96" s="39"/>
      <c r="DA96" s="38">
        <v>8314587</v>
      </c>
      <c r="DB96" s="38">
        <v>6979635</v>
      </c>
      <c r="DC96" s="38"/>
      <c r="DD96" s="38">
        <v>1334952</v>
      </c>
      <c r="DE96" s="38">
        <v>16.055540000000001</v>
      </c>
      <c r="DF96" s="38"/>
      <c r="DG96" s="38"/>
      <c r="DH96" s="88">
        <v>6979635</v>
      </c>
      <c r="DI96" s="30"/>
      <c r="DJ96" s="39">
        <v>7865200</v>
      </c>
      <c r="DK96" s="88">
        <v>7865200</v>
      </c>
      <c r="DL96" s="38"/>
      <c r="DM96" s="38">
        <v>107273200</v>
      </c>
      <c r="DN96" s="38">
        <v>82373200</v>
      </c>
      <c r="DO96" s="38">
        <v>24900000</v>
      </c>
      <c r="DP96" s="38">
        <v>82373200</v>
      </c>
      <c r="DQ96" s="38"/>
      <c r="DR96" s="39"/>
      <c r="DS96" s="38">
        <v>107273200</v>
      </c>
      <c r="DT96" s="38">
        <v>82373200</v>
      </c>
      <c r="DU96" s="38"/>
      <c r="DV96" s="38">
        <v>24900000</v>
      </c>
      <c r="DW96" s="38">
        <v>23.211760000000002</v>
      </c>
      <c r="DX96" s="38"/>
      <c r="DY96" s="38"/>
      <c r="DZ96" s="88">
        <v>82373200</v>
      </c>
      <c r="EA96" s="30"/>
      <c r="EB96" s="39">
        <v>82373200</v>
      </c>
      <c r="EC96" s="88">
        <v>82373200</v>
      </c>
      <c r="ED96" s="38"/>
      <c r="EE96" s="38">
        <v>45343170</v>
      </c>
      <c r="EF96" s="38">
        <v>38651200</v>
      </c>
      <c r="EG96" s="38">
        <v>6691970</v>
      </c>
      <c r="EH96" s="38">
        <v>38651200</v>
      </c>
      <c r="EI96" s="38"/>
      <c r="EJ96" s="39"/>
      <c r="EK96" s="38">
        <v>45343170</v>
      </c>
      <c r="EL96" s="38">
        <v>38651200</v>
      </c>
      <c r="EM96" s="38"/>
      <c r="EN96" s="38">
        <v>6691970</v>
      </c>
      <c r="EO96" s="38">
        <v>14.7585</v>
      </c>
      <c r="EP96" s="38"/>
      <c r="EQ96" s="38"/>
      <c r="ER96" s="88">
        <v>38651200</v>
      </c>
      <c r="ES96" s="30"/>
      <c r="ET96" s="39">
        <v>38651200</v>
      </c>
      <c r="EU96" s="88">
        <v>38651200</v>
      </c>
      <c r="EV96" s="38"/>
      <c r="EW96" s="38">
        <v>53537400</v>
      </c>
      <c r="EX96" s="38">
        <v>45720400</v>
      </c>
      <c r="EY96" s="38">
        <v>7817000</v>
      </c>
      <c r="EZ96" s="38">
        <v>45720400</v>
      </c>
      <c r="FA96" s="38"/>
      <c r="FB96" s="39"/>
      <c r="FC96" s="38">
        <v>53537400</v>
      </c>
      <c r="FD96" s="38">
        <v>45720400</v>
      </c>
      <c r="FE96" s="38"/>
      <c r="FF96" s="38">
        <v>7817000</v>
      </c>
      <c r="FG96" s="38">
        <v>14.60101</v>
      </c>
      <c r="FH96" s="38"/>
      <c r="FI96" s="38"/>
      <c r="FJ96" s="88">
        <v>45720400</v>
      </c>
      <c r="FK96" s="30"/>
      <c r="FL96" s="39">
        <v>45720400</v>
      </c>
      <c r="FM96" s="88">
        <v>45720400</v>
      </c>
      <c r="FN96" s="38"/>
      <c r="FO96" s="38"/>
      <c r="FP96" s="38"/>
      <c r="FQ96" s="38"/>
      <c r="FR96" s="38"/>
      <c r="FS96" s="38"/>
      <c r="FT96" s="39"/>
      <c r="FU96" s="38"/>
      <c r="FV96" s="38"/>
      <c r="FW96" s="38"/>
      <c r="FX96" s="38"/>
      <c r="FY96" s="38"/>
      <c r="FZ96" s="38"/>
      <c r="GA96" s="38"/>
      <c r="GB96" s="88"/>
      <c r="GC96" s="30"/>
      <c r="GD96" s="39"/>
      <c r="GE96" s="88"/>
      <c r="GF96" s="38"/>
      <c r="GG96" s="38"/>
      <c r="GH96" s="38"/>
      <c r="GI96" s="38"/>
      <c r="GJ96" s="38"/>
      <c r="GK96" s="38"/>
      <c r="GL96" s="39"/>
      <c r="GM96" s="38"/>
      <c r="GN96" s="38"/>
      <c r="GO96" s="38"/>
      <c r="GP96" s="38"/>
      <c r="GQ96" s="38"/>
      <c r="GR96" s="38"/>
      <c r="GS96" s="38"/>
      <c r="GT96" s="88"/>
      <c r="GU96" s="30"/>
      <c r="GV96" s="39"/>
      <c r="GW96" s="88"/>
      <c r="GX96" s="38"/>
      <c r="GY96" s="38">
        <v>24335833</v>
      </c>
      <c r="GZ96" s="38">
        <v>19152300</v>
      </c>
      <c r="HA96" s="38">
        <v>5183533</v>
      </c>
      <c r="HB96" s="38">
        <v>12192312</v>
      </c>
      <c r="HC96" s="38"/>
      <c r="HD96" s="39"/>
      <c r="HE96" s="38">
        <v>12725112</v>
      </c>
      <c r="HF96" s="38">
        <v>12192312</v>
      </c>
      <c r="HG96" s="38"/>
      <c r="HH96" s="38">
        <v>532800</v>
      </c>
      <c r="HI96" s="38">
        <v>4.1870000000000003</v>
      </c>
      <c r="HJ96" s="38"/>
      <c r="HK96" s="38"/>
      <c r="HL96" s="88">
        <v>12192312</v>
      </c>
      <c r="HM96" s="30"/>
      <c r="HN96" s="39">
        <v>19152300</v>
      </c>
      <c r="HO96" s="88">
        <v>19152300</v>
      </c>
      <c r="HP96" s="38"/>
      <c r="HQ96" s="38"/>
      <c r="HR96" s="38"/>
      <c r="HS96" s="38"/>
      <c r="HT96" s="38"/>
      <c r="HU96" s="38"/>
      <c r="HV96" s="39"/>
      <c r="HW96" s="38"/>
      <c r="HX96" s="38"/>
      <c r="HY96" s="38"/>
      <c r="HZ96" s="38"/>
      <c r="IA96" s="38"/>
      <c r="IB96" s="38"/>
      <c r="IC96" s="38"/>
      <c r="ID96" s="88"/>
      <c r="IE96" s="30"/>
      <c r="IF96" s="39"/>
      <c r="IG96" s="88"/>
      <c r="IH96" s="38"/>
      <c r="II96" s="38">
        <v>5257561</v>
      </c>
      <c r="IJ96" s="38">
        <v>4137700</v>
      </c>
      <c r="IK96" s="38">
        <v>1119861</v>
      </c>
      <c r="IL96" s="38">
        <v>4137700</v>
      </c>
      <c r="IM96" s="38"/>
      <c r="IN96" s="39"/>
      <c r="IO96" s="38">
        <v>5257561</v>
      </c>
      <c r="IP96" s="38">
        <v>4137700</v>
      </c>
      <c r="IQ96" s="38"/>
      <c r="IR96" s="38">
        <v>1119861</v>
      </c>
      <c r="IS96" s="38">
        <v>21.30001</v>
      </c>
      <c r="IT96" s="38"/>
      <c r="IU96" s="38"/>
      <c r="IV96" s="88">
        <v>4137700</v>
      </c>
      <c r="IW96" s="30"/>
      <c r="IX96" s="39">
        <v>4137700</v>
      </c>
      <c r="IY96" s="88">
        <v>4137700</v>
      </c>
      <c r="IZ96" s="38"/>
      <c r="JA96" s="38">
        <v>52209403</v>
      </c>
      <c r="JB96" s="38">
        <v>41088800</v>
      </c>
      <c r="JC96" s="38">
        <v>11120603</v>
      </c>
      <c r="JD96" s="38">
        <v>41088800</v>
      </c>
      <c r="JE96" s="38"/>
      <c r="JF96" s="39"/>
      <c r="JG96" s="38">
        <v>52209403</v>
      </c>
      <c r="JH96" s="38">
        <v>41088800</v>
      </c>
      <c r="JI96" s="38"/>
      <c r="JJ96" s="38">
        <v>11120603</v>
      </c>
      <c r="JK96" s="38">
        <v>21.3</v>
      </c>
      <c r="JL96" s="38"/>
      <c r="JM96" s="38"/>
      <c r="JN96" s="88">
        <v>41088800</v>
      </c>
      <c r="JO96" s="30"/>
      <c r="JP96" s="39">
        <v>41088800</v>
      </c>
      <c r="JQ96" s="88">
        <v>41088800</v>
      </c>
      <c r="JR96" s="38"/>
      <c r="JS96" s="38">
        <v>497492504</v>
      </c>
      <c r="JT96" s="38">
        <v>391526600</v>
      </c>
      <c r="JU96" s="38">
        <v>105965904</v>
      </c>
      <c r="JV96" s="38">
        <v>391087579</v>
      </c>
      <c r="JW96" s="38">
        <v>5800</v>
      </c>
      <c r="JX96" s="39"/>
      <c r="JY96" s="38">
        <v>494643463</v>
      </c>
      <c r="JZ96" s="38">
        <v>389895575</v>
      </c>
      <c r="KA96" s="38"/>
      <c r="KB96" s="38">
        <v>104747888</v>
      </c>
      <c r="KC96" s="38">
        <v>21.176439999999999</v>
      </c>
      <c r="KD96" s="38">
        <v>5800</v>
      </c>
      <c r="KE96" s="38">
        <v>1192004</v>
      </c>
      <c r="KF96" s="88">
        <v>389895575</v>
      </c>
      <c r="KG96" s="30"/>
      <c r="KH96" s="39">
        <v>391526600</v>
      </c>
      <c r="KI96" s="88">
        <v>391526600</v>
      </c>
      <c r="KJ96" s="38"/>
      <c r="KK96" s="38"/>
      <c r="KL96" s="38"/>
      <c r="KM96" s="38"/>
      <c r="KN96" s="38"/>
      <c r="KO96" s="38"/>
      <c r="KP96" s="39"/>
      <c r="KQ96" s="38"/>
      <c r="KR96" s="38"/>
      <c r="KS96" s="38"/>
      <c r="KT96" s="38"/>
      <c r="KU96" s="38"/>
      <c r="KV96" s="38"/>
      <c r="KW96" s="38"/>
      <c r="KX96" s="88"/>
      <c r="KY96" s="30"/>
      <c r="KZ96" s="39"/>
      <c r="LA96" s="88"/>
      <c r="LB96" s="38"/>
      <c r="LC96" s="38"/>
      <c r="LD96" s="38"/>
      <c r="LE96" s="38"/>
      <c r="LF96" s="38"/>
      <c r="LG96" s="38"/>
      <c r="LH96" s="39"/>
      <c r="LI96" s="38"/>
      <c r="LJ96" s="38"/>
      <c r="LK96" s="38"/>
      <c r="LL96" s="38"/>
      <c r="LM96" s="38"/>
      <c r="LN96" s="38"/>
      <c r="LO96" s="38"/>
      <c r="LP96" s="88"/>
      <c r="LQ96" s="30"/>
      <c r="LR96" s="39"/>
      <c r="LS96" s="88"/>
      <c r="LT96" s="38"/>
      <c r="LU96" s="38"/>
      <c r="LV96" s="38"/>
      <c r="LW96" s="38"/>
      <c r="LX96" s="38"/>
      <c r="LY96" s="38"/>
      <c r="LZ96" s="39"/>
      <c r="MA96" s="38"/>
      <c r="MB96" s="38"/>
      <c r="MC96" s="38"/>
      <c r="MD96" s="38"/>
      <c r="ME96" s="38"/>
      <c r="MF96" s="38"/>
      <c r="MG96" s="38"/>
      <c r="MH96" s="88"/>
      <c r="MI96" s="30"/>
      <c r="MJ96" s="39">
        <v>0</v>
      </c>
      <c r="MK96" s="88"/>
      <c r="ML96" s="38"/>
      <c r="MM96" s="38">
        <v>29138882</v>
      </c>
      <c r="MN96" s="38">
        <v>22932300</v>
      </c>
      <c r="MO96" s="38">
        <v>6206582</v>
      </c>
      <c r="MP96" s="38">
        <v>22932300</v>
      </c>
      <c r="MQ96" s="38">
        <v>125700</v>
      </c>
      <c r="MR96" s="39"/>
      <c r="MS96" s="38">
        <v>29138882</v>
      </c>
      <c r="MT96" s="38">
        <v>22932300</v>
      </c>
      <c r="MU96" s="38"/>
      <c r="MV96" s="38">
        <v>6206582</v>
      </c>
      <c r="MW96" s="38">
        <v>21.3</v>
      </c>
      <c r="MX96" s="38">
        <v>125700</v>
      </c>
      <c r="MY96" s="38"/>
      <c r="MZ96" s="88">
        <v>22932300</v>
      </c>
      <c r="NA96" s="30"/>
      <c r="NB96" s="39">
        <v>22932300</v>
      </c>
      <c r="NC96" s="88">
        <v>22932300</v>
      </c>
      <c r="ND96" s="38"/>
      <c r="NE96" s="38"/>
      <c r="NF96" s="38"/>
      <c r="NG96" s="38"/>
      <c r="NH96" s="38"/>
      <c r="NI96" s="38"/>
      <c r="NJ96" s="39"/>
      <c r="NK96" s="38"/>
      <c r="NL96" s="38"/>
      <c r="NM96" s="38"/>
      <c r="NN96" s="38"/>
      <c r="NO96" s="38"/>
      <c r="NP96" s="38"/>
      <c r="NQ96" s="38"/>
      <c r="NR96" s="88"/>
      <c r="NS96" s="30"/>
      <c r="NT96" s="39"/>
      <c r="NU96" s="88"/>
      <c r="NV96" s="38"/>
      <c r="NW96" s="38">
        <v>1579924</v>
      </c>
      <c r="NX96" s="38">
        <v>1243400</v>
      </c>
      <c r="NY96" s="38">
        <v>336524</v>
      </c>
      <c r="NZ96" s="38">
        <v>1243400</v>
      </c>
      <c r="OA96" s="38"/>
      <c r="OB96" s="39"/>
      <c r="OC96" s="38">
        <v>1579924</v>
      </c>
      <c r="OD96" s="38">
        <v>1243400</v>
      </c>
      <c r="OE96" s="38"/>
      <c r="OF96" s="38">
        <v>336524</v>
      </c>
      <c r="OG96" s="38">
        <v>21.30001</v>
      </c>
      <c r="OH96" s="38"/>
      <c r="OI96" s="38"/>
      <c r="OJ96" s="88">
        <v>1243400</v>
      </c>
      <c r="OK96" s="30"/>
      <c r="OL96" s="39">
        <v>1243400</v>
      </c>
      <c r="OM96" s="88">
        <v>1243400</v>
      </c>
      <c r="ON96" s="38"/>
      <c r="OO96" s="38">
        <v>17434562</v>
      </c>
      <c r="OP96" s="38">
        <v>13721000</v>
      </c>
      <c r="OQ96" s="38">
        <v>3713562</v>
      </c>
      <c r="OR96" s="38">
        <v>13721000</v>
      </c>
      <c r="OS96" s="38"/>
      <c r="OT96" s="39"/>
      <c r="OU96" s="38">
        <v>17434562</v>
      </c>
      <c r="OV96" s="38">
        <v>13721000</v>
      </c>
      <c r="OW96" s="38"/>
      <c r="OX96" s="38">
        <v>3713562</v>
      </c>
      <c r="OY96" s="38">
        <v>21.3</v>
      </c>
      <c r="OZ96" s="38"/>
      <c r="PA96" s="38"/>
      <c r="PB96" s="88">
        <v>13721000</v>
      </c>
      <c r="PC96" s="30"/>
      <c r="PD96" s="39">
        <v>13721000</v>
      </c>
      <c r="PE96" s="88">
        <v>13721000</v>
      </c>
      <c r="PF96" s="38"/>
      <c r="PG96" s="38"/>
      <c r="PH96" s="38"/>
      <c r="PI96" s="38"/>
      <c r="PJ96" s="38"/>
      <c r="PK96" s="38"/>
      <c r="PL96" s="39"/>
      <c r="PM96" s="38"/>
      <c r="PN96" s="38"/>
      <c r="PO96" s="38"/>
      <c r="PP96" s="38"/>
      <c r="PQ96" s="38"/>
      <c r="PR96" s="38"/>
      <c r="PS96" s="38"/>
      <c r="PT96" s="88"/>
      <c r="PU96" s="30"/>
      <c r="PV96" s="39"/>
      <c r="PW96" s="88"/>
      <c r="PX96" s="38"/>
      <c r="PY96" s="38"/>
      <c r="PZ96" s="38"/>
      <c r="QA96" s="38"/>
      <c r="QB96" s="38"/>
      <c r="QC96" s="38"/>
      <c r="QD96" s="39"/>
      <c r="QE96" s="38"/>
      <c r="QF96" s="38"/>
      <c r="QG96" s="38"/>
      <c r="QH96" s="38"/>
      <c r="QI96" s="38"/>
      <c r="QJ96" s="38"/>
      <c r="QK96" s="38"/>
      <c r="QL96" s="88"/>
      <c r="QM96" s="30"/>
      <c r="QN96" s="39"/>
      <c r="QO96" s="88"/>
      <c r="QP96" s="38"/>
      <c r="QQ96" s="38">
        <v>778884753</v>
      </c>
      <c r="QR96" s="38">
        <v>612982300</v>
      </c>
      <c r="QS96" s="38">
        <v>165902453</v>
      </c>
      <c r="QT96" s="38">
        <v>612982300</v>
      </c>
      <c r="QU96" s="38">
        <v>104422</v>
      </c>
      <c r="QV96" s="39"/>
      <c r="QW96" s="38">
        <v>765036360</v>
      </c>
      <c r="QX96" s="38">
        <v>612982300</v>
      </c>
      <c r="QY96" s="38"/>
      <c r="QZ96" s="38">
        <v>152054060</v>
      </c>
      <c r="RA96" s="38">
        <v>19.875399999999999</v>
      </c>
      <c r="RB96" s="38">
        <v>104422</v>
      </c>
      <c r="RC96" s="38"/>
      <c r="RD96" s="88">
        <v>612982300</v>
      </c>
      <c r="RE96" s="30"/>
      <c r="RF96" s="39">
        <v>612982300</v>
      </c>
      <c r="RG96" s="88">
        <v>612982300</v>
      </c>
      <c r="RH96" s="38"/>
      <c r="RI96" s="38">
        <v>4447869</v>
      </c>
      <c r="RJ96" s="38">
        <v>1753900</v>
      </c>
      <c r="RK96" s="38">
        <v>2693969</v>
      </c>
      <c r="RL96" s="38">
        <v>70360</v>
      </c>
      <c r="RM96" s="38"/>
      <c r="RN96" s="39"/>
      <c r="RO96" s="38">
        <v>78178</v>
      </c>
      <c r="RP96" s="38">
        <v>70360</v>
      </c>
      <c r="RQ96" s="38"/>
      <c r="RR96" s="38">
        <v>7818</v>
      </c>
      <c r="RS96" s="38">
        <v>10.000260000000001</v>
      </c>
      <c r="RT96" s="38"/>
      <c r="RU96" s="38"/>
      <c r="RV96" s="88">
        <v>70360</v>
      </c>
      <c r="RW96" s="30"/>
      <c r="RX96" s="39">
        <v>1753900</v>
      </c>
      <c r="RY96" s="88">
        <v>1753900</v>
      </c>
      <c r="RZ96" s="38"/>
      <c r="SA96" s="38">
        <v>1057122</v>
      </c>
      <c r="SB96" s="38">
        <v>500000</v>
      </c>
      <c r="SC96" s="38">
        <v>557122</v>
      </c>
      <c r="SD96" s="38">
        <v>500000</v>
      </c>
      <c r="SE96" s="38"/>
      <c r="SF96" s="39"/>
      <c r="SG96" s="38">
        <v>529187</v>
      </c>
      <c r="SH96" s="38">
        <v>500000</v>
      </c>
      <c r="SI96" s="38"/>
      <c r="SJ96" s="38">
        <v>29187</v>
      </c>
      <c r="SK96" s="38">
        <v>5.5154399999999999</v>
      </c>
      <c r="SL96" s="38"/>
      <c r="SM96" s="38"/>
      <c r="SN96" s="88">
        <v>500000</v>
      </c>
      <c r="SO96" s="30"/>
      <c r="SP96" s="39">
        <v>500000</v>
      </c>
      <c r="SQ96" s="88">
        <v>500000</v>
      </c>
      <c r="SR96" s="38"/>
      <c r="SS96" s="38"/>
      <c r="ST96" s="38"/>
      <c r="SU96" s="38"/>
      <c r="SV96" s="38"/>
      <c r="SW96" s="38"/>
      <c r="SX96" s="39"/>
      <c r="SY96" s="38"/>
      <c r="SZ96" s="38"/>
      <c r="TA96" s="38"/>
      <c r="TB96" s="38"/>
      <c r="TC96" s="38"/>
      <c r="TD96" s="38"/>
      <c r="TE96" s="38"/>
      <c r="TF96" s="88"/>
      <c r="TG96" s="30"/>
      <c r="TH96" s="39"/>
      <c r="TI96" s="88"/>
      <c r="TJ96" s="38"/>
      <c r="TK96" s="38"/>
      <c r="TL96" s="38"/>
      <c r="TM96" s="38"/>
      <c r="TN96" s="38"/>
      <c r="TO96" s="38"/>
      <c r="TP96" s="39"/>
      <c r="TQ96" s="38"/>
      <c r="TR96" s="38"/>
      <c r="TS96" s="38"/>
      <c r="TT96" s="38"/>
      <c r="TU96" s="38"/>
      <c r="TV96" s="38"/>
      <c r="TW96" s="38"/>
      <c r="TX96" s="88"/>
      <c r="TY96" s="30"/>
      <c r="TZ96" s="39"/>
      <c r="UA96" s="88"/>
      <c r="UB96" s="38"/>
      <c r="UC96" s="38"/>
      <c r="UD96" s="38"/>
      <c r="UE96" s="38"/>
      <c r="UF96" s="38"/>
      <c r="UG96" s="38">
        <v>56550</v>
      </c>
      <c r="UH96" s="39"/>
      <c r="UI96" s="38"/>
      <c r="UJ96" s="38"/>
      <c r="UK96" s="38"/>
      <c r="UL96" s="38"/>
      <c r="UM96" s="38"/>
      <c r="UN96" s="38">
        <v>56550</v>
      </c>
      <c r="UO96" s="38"/>
      <c r="UP96" s="88"/>
      <c r="UQ96" s="30"/>
      <c r="UR96" s="39"/>
      <c r="US96" s="88"/>
      <c r="UT96" s="38"/>
      <c r="UU96" s="38">
        <v>283897100</v>
      </c>
      <c r="UV96" s="38">
        <v>269607100</v>
      </c>
      <c r="UW96" s="38">
        <v>14290000</v>
      </c>
      <c r="UX96" s="38">
        <v>269607100</v>
      </c>
      <c r="UY96" s="38"/>
      <c r="UZ96" s="39"/>
      <c r="VA96" s="38">
        <v>283896276</v>
      </c>
      <c r="VB96" s="38">
        <v>269607100</v>
      </c>
      <c r="VC96" s="38"/>
      <c r="VD96" s="38">
        <v>14289176</v>
      </c>
      <c r="VE96" s="38">
        <v>5.0332400000000002</v>
      </c>
      <c r="VF96" s="38"/>
      <c r="VG96" s="38"/>
      <c r="VH96" s="88">
        <v>269607100</v>
      </c>
      <c r="VI96" s="30"/>
      <c r="VJ96" s="39">
        <v>269607100</v>
      </c>
      <c r="VK96" s="88">
        <v>269607100</v>
      </c>
      <c r="VL96" s="38"/>
      <c r="VM96" s="38"/>
      <c r="VN96" s="38"/>
      <c r="VO96" s="38"/>
      <c r="VP96" s="38"/>
      <c r="VQ96" s="38"/>
      <c r="VR96" s="39"/>
      <c r="VS96" s="38"/>
      <c r="VT96" s="38"/>
      <c r="VU96" s="38"/>
      <c r="VV96" s="38"/>
      <c r="VW96" s="38"/>
      <c r="VX96" s="38"/>
      <c r="VY96" s="38"/>
      <c r="VZ96" s="88"/>
      <c r="WA96" s="30"/>
      <c r="WB96" s="39"/>
      <c r="WC96" s="88"/>
      <c r="WD96" s="38"/>
      <c r="WE96" s="38"/>
      <c r="WF96" s="38"/>
      <c r="WG96" s="38"/>
      <c r="WH96" s="38"/>
      <c r="WI96" s="38"/>
      <c r="WJ96" s="39"/>
      <c r="WK96" s="38"/>
      <c r="WL96" s="38"/>
      <c r="WM96" s="38"/>
      <c r="WN96" s="38"/>
      <c r="WO96" s="38"/>
      <c r="WP96" s="38"/>
      <c r="WQ96" s="38"/>
      <c r="WR96" s="88"/>
      <c r="WS96" s="30"/>
      <c r="WT96" s="39"/>
      <c r="WU96" s="88"/>
      <c r="WV96" s="38"/>
      <c r="WW96" s="38"/>
      <c r="WX96" s="38"/>
      <c r="WY96" s="38"/>
      <c r="WZ96" s="38"/>
      <c r="XA96" s="38"/>
      <c r="XB96" s="39"/>
      <c r="XC96" s="38"/>
      <c r="XD96" s="38"/>
      <c r="XE96" s="38"/>
      <c r="XF96" s="38"/>
      <c r="XG96" s="38"/>
      <c r="XH96" s="38"/>
      <c r="XI96" s="38"/>
      <c r="XJ96" s="88"/>
      <c r="XK96" s="30"/>
      <c r="XL96" s="39"/>
      <c r="XM96" s="88"/>
      <c r="XN96" s="38"/>
      <c r="XO96" s="38"/>
      <c r="XP96" s="38"/>
      <c r="XQ96" s="38"/>
      <c r="XR96" s="38"/>
      <c r="XS96" s="38"/>
      <c r="XT96" s="39"/>
      <c r="XU96" s="38"/>
      <c r="XV96" s="38"/>
      <c r="XW96" s="38"/>
      <c r="XX96" s="38"/>
      <c r="XY96" s="38"/>
      <c r="XZ96" s="38"/>
      <c r="YA96" s="38"/>
      <c r="YB96" s="88"/>
      <c r="YC96" s="30"/>
      <c r="YD96" s="39"/>
      <c r="YE96" s="88"/>
      <c r="YF96" s="38"/>
      <c r="YG96" s="38"/>
      <c r="YH96" s="38"/>
      <c r="YI96" s="38"/>
      <c r="YJ96" s="38"/>
      <c r="YK96" s="38"/>
      <c r="YL96" s="39"/>
      <c r="YM96" s="38"/>
      <c r="YN96" s="38"/>
      <c r="YO96" s="38"/>
      <c r="YP96" s="38"/>
      <c r="YQ96" s="38"/>
      <c r="YR96" s="38"/>
      <c r="YS96" s="38"/>
      <c r="YT96" s="88"/>
      <c r="YU96" s="30"/>
      <c r="YV96" s="39"/>
      <c r="YW96" s="88"/>
      <c r="YX96" s="38"/>
      <c r="YY96" s="38">
        <v>64008000</v>
      </c>
      <c r="YZ96" s="38">
        <v>44008000</v>
      </c>
      <c r="ZA96" s="38">
        <v>20000000</v>
      </c>
      <c r="ZB96" s="38">
        <v>44008000</v>
      </c>
      <c r="ZC96" s="38">
        <v>27000</v>
      </c>
      <c r="ZD96" s="39"/>
      <c r="ZE96" s="38">
        <v>64008000</v>
      </c>
      <c r="ZF96" s="38">
        <v>44008000</v>
      </c>
      <c r="ZG96" s="38"/>
      <c r="ZH96" s="38">
        <v>20000000</v>
      </c>
      <c r="ZI96" s="38">
        <v>31.246089999999999</v>
      </c>
      <c r="ZJ96" s="38">
        <v>27000</v>
      </c>
      <c r="ZK96" s="38"/>
      <c r="ZL96" s="88">
        <v>44008000</v>
      </c>
      <c r="ZM96" s="30"/>
      <c r="ZN96" s="39">
        <v>44008000</v>
      </c>
      <c r="ZO96" s="88">
        <v>44008000</v>
      </c>
      <c r="ZP96" s="38"/>
      <c r="ZQ96" s="38">
        <v>243513400</v>
      </c>
      <c r="ZR96" s="38">
        <v>62513400</v>
      </c>
      <c r="ZS96" s="38">
        <v>181000000</v>
      </c>
      <c r="ZT96" s="38">
        <v>62513400</v>
      </c>
      <c r="ZU96" s="38">
        <v>714691.67</v>
      </c>
      <c r="ZV96" s="39"/>
      <c r="ZW96" s="38">
        <v>243316400</v>
      </c>
      <c r="ZX96" s="38">
        <v>62462400</v>
      </c>
      <c r="ZY96" s="38"/>
      <c r="ZZ96" s="38">
        <v>180854000</v>
      </c>
      <c r="AAA96" s="38">
        <v>74.328729999999993</v>
      </c>
      <c r="AAB96" s="38">
        <v>714691.67</v>
      </c>
      <c r="AAC96" s="38">
        <v>51000</v>
      </c>
      <c r="AAD96" s="88">
        <v>62462400</v>
      </c>
      <c r="AAE96" s="30"/>
      <c r="AAF96" s="39">
        <v>62513400</v>
      </c>
      <c r="AAG96" s="88">
        <v>62513400</v>
      </c>
      <c r="AAH96" s="38"/>
      <c r="AAI96" s="38"/>
      <c r="AAJ96" s="38"/>
      <c r="AAK96" s="38"/>
      <c r="AAL96" s="38"/>
      <c r="AAM96" s="38"/>
      <c r="AAN96" s="39"/>
      <c r="AAO96" s="38"/>
      <c r="AAP96" s="38"/>
      <c r="AAQ96" s="38"/>
      <c r="AAR96" s="38"/>
      <c r="AAS96" s="38"/>
      <c r="AAT96" s="38"/>
      <c r="AAU96" s="38"/>
      <c r="AAV96" s="88"/>
      <c r="AAW96" s="30"/>
      <c r="AAX96" s="39"/>
      <c r="AAY96" s="88"/>
      <c r="AAZ96" s="38">
        <v>7371000</v>
      </c>
      <c r="ABA96" s="38">
        <v>39857800</v>
      </c>
      <c r="ABB96" s="38">
        <v>20440000</v>
      </c>
      <c r="ABC96" s="38">
        <v>19417800</v>
      </c>
      <c r="ABD96" s="38">
        <v>17015100</v>
      </c>
      <c r="ABE96" s="38"/>
      <c r="ABF96" s="39"/>
      <c r="ABG96" s="38">
        <v>36660660</v>
      </c>
      <c r="ABH96" s="38">
        <v>22703300</v>
      </c>
      <c r="ABI96" s="38">
        <v>7371000</v>
      </c>
      <c r="ABJ96" s="38">
        <v>13957360</v>
      </c>
      <c r="ABK96" s="38">
        <v>38.071759999999998</v>
      </c>
      <c r="ABL96" s="38"/>
      <c r="ABM96" s="38">
        <v>1682800</v>
      </c>
      <c r="ABN96" s="88">
        <v>15332300</v>
      </c>
      <c r="ABO96" s="30"/>
      <c r="ABP96" s="39">
        <v>20440000</v>
      </c>
      <c r="ABQ96" s="88">
        <v>20440000</v>
      </c>
      <c r="ABR96" s="38"/>
      <c r="ABS96" s="38"/>
      <c r="ABT96" s="38"/>
      <c r="ABU96" s="38"/>
      <c r="ABV96" s="38"/>
      <c r="ABW96" s="38"/>
      <c r="ABX96" s="39"/>
      <c r="ABY96" s="38"/>
      <c r="ABZ96" s="38"/>
      <c r="ACA96" s="38"/>
      <c r="ACB96" s="38"/>
      <c r="ACC96" s="38"/>
      <c r="ACD96" s="38"/>
      <c r="ACE96" s="38"/>
      <c r="ACF96" s="88"/>
      <c r="ACG96" s="30"/>
      <c r="ACH96" s="39"/>
      <c r="ACI96" s="88"/>
      <c r="ACJ96" s="38"/>
      <c r="ACK96" s="38"/>
      <c r="ACL96" s="38"/>
      <c r="ACM96" s="38"/>
      <c r="ACN96" s="38"/>
      <c r="ACO96" s="38"/>
      <c r="ACP96" s="39"/>
      <c r="ACQ96" s="38"/>
      <c r="ACR96" s="38"/>
      <c r="ACS96" s="38"/>
      <c r="ACT96" s="38"/>
      <c r="ACU96" s="38"/>
      <c r="ACV96" s="38"/>
      <c r="ACW96" s="38"/>
      <c r="ACX96" s="88"/>
      <c r="ACY96" s="30"/>
      <c r="ACZ96" s="39"/>
      <c r="ADA96" s="88"/>
      <c r="ADB96" s="38"/>
      <c r="ADC96" s="38"/>
      <c r="ADD96" s="38"/>
      <c r="ADE96" s="38"/>
      <c r="ADF96" s="38"/>
      <c r="ADG96" s="38"/>
      <c r="ADH96" s="39"/>
      <c r="ADI96" s="38"/>
      <c r="ADJ96" s="38"/>
      <c r="ADK96" s="38"/>
      <c r="ADL96" s="38"/>
      <c r="ADM96" s="38"/>
      <c r="ADN96" s="38"/>
      <c r="ADO96" s="38"/>
      <c r="ADP96" s="88"/>
      <c r="ADQ96" s="30"/>
      <c r="ADR96" s="39"/>
      <c r="ADS96" s="88"/>
      <c r="ADT96" s="38"/>
      <c r="ADU96" s="38"/>
      <c r="ADV96" s="38"/>
      <c r="ADW96" s="38"/>
      <c r="ADX96" s="38"/>
      <c r="ADY96" s="38"/>
      <c r="ADZ96" s="39"/>
      <c r="AEA96" s="38"/>
      <c r="AEB96" s="38"/>
      <c r="AEC96" s="38"/>
      <c r="AED96" s="38"/>
      <c r="AEE96" s="38"/>
      <c r="AEF96" s="38"/>
      <c r="AEG96" s="38"/>
      <c r="AEH96" s="88"/>
      <c r="AEI96" s="30"/>
      <c r="AEJ96" s="39"/>
      <c r="AEK96" s="88"/>
      <c r="AEL96" s="38"/>
      <c r="AEM96" s="38"/>
      <c r="AEN96" s="38"/>
      <c r="AEO96" s="38"/>
      <c r="AEP96" s="38"/>
      <c r="AEQ96" s="38"/>
      <c r="AER96" s="39"/>
      <c r="AES96" s="38"/>
      <c r="AET96" s="38"/>
      <c r="AEU96" s="38"/>
      <c r="AEV96" s="38"/>
      <c r="AEW96" s="38"/>
      <c r="AEX96" s="38"/>
      <c r="AEY96" s="38"/>
      <c r="AEZ96" s="88"/>
      <c r="AFA96" s="30"/>
      <c r="AFB96" s="39"/>
      <c r="AFC96" s="88"/>
      <c r="AFD96" s="38"/>
      <c r="AFE96" s="38"/>
      <c r="AFF96" s="38"/>
      <c r="AFG96" s="38"/>
      <c r="AFH96" s="38"/>
      <c r="AFI96" s="38"/>
      <c r="AFJ96" s="39"/>
      <c r="AFK96" s="38"/>
      <c r="AFL96" s="38"/>
      <c r="AFM96" s="38"/>
      <c r="AFN96" s="38"/>
      <c r="AFO96" s="38"/>
      <c r="AFP96" s="38"/>
      <c r="AFQ96" s="38"/>
      <c r="AFR96" s="88"/>
      <c r="AFS96" s="30"/>
      <c r="AFT96" s="39"/>
      <c r="AFU96" s="88"/>
      <c r="AFV96" s="38"/>
      <c r="AFW96" s="38"/>
      <c r="AFX96" s="38"/>
      <c r="AFY96" s="38"/>
      <c r="AFZ96" s="38"/>
      <c r="AGA96" s="38"/>
      <c r="AGB96" s="39"/>
      <c r="AGC96" s="38"/>
      <c r="AGD96" s="38"/>
      <c r="AGE96" s="38"/>
      <c r="AGF96" s="38"/>
      <c r="AGG96" s="38"/>
      <c r="AGH96" s="38"/>
      <c r="AGI96" s="38"/>
      <c r="AGJ96" s="88"/>
      <c r="AGK96" s="30"/>
      <c r="AGL96" s="39"/>
      <c r="AGM96" s="88"/>
      <c r="AGN96" s="38"/>
      <c r="AGO96" s="38"/>
      <c r="AGP96" s="38"/>
      <c r="AGQ96" s="38"/>
      <c r="AGR96" s="38"/>
      <c r="AGS96" s="38"/>
      <c r="AGT96" s="39"/>
      <c r="AGU96" s="38"/>
      <c r="AGV96" s="38"/>
      <c r="AGW96" s="38"/>
      <c r="AGX96" s="38"/>
      <c r="AGY96" s="38"/>
      <c r="AGZ96" s="38"/>
      <c r="AHA96" s="38"/>
      <c r="AHB96" s="88"/>
      <c r="AHC96" s="30"/>
      <c r="AHD96" s="39"/>
      <c r="AHE96" s="88"/>
      <c r="AHF96" s="38"/>
      <c r="AHG96" s="38"/>
      <c r="AHH96" s="38"/>
      <c r="AHI96" s="38"/>
      <c r="AHJ96" s="38"/>
      <c r="AHK96" s="38"/>
      <c r="AHL96" s="39"/>
      <c r="AHM96" s="38"/>
      <c r="AHN96" s="38"/>
      <c r="AHO96" s="38"/>
      <c r="AHP96" s="38"/>
      <c r="AHQ96" s="38"/>
      <c r="AHR96" s="38"/>
      <c r="AHS96" s="38"/>
      <c r="AHT96" s="88"/>
      <c r="AHU96" s="30"/>
      <c r="AHV96" s="39"/>
      <c r="AHW96" s="88"/>
      <c r="AHX96" s="38"/>
      <c r="AHY96" s="38"/>
      <c r="AHZ96" s="38"/>
      <c r="AIA96" s="38"/>
      <c r="AIB96" s="38"/>
      <c r="AIC96" s="38"/>
      <c r="AID96" s="39"/>
      <c r="AIE96" s="38"/>
      <c r="AIF96" s="38"/>
      <c r="AIG96" s="38"/>
      <c r="AIH96" s="38"/>
      <c r="AII96" s="38"/>
      <c r="AIJ96" s="38"/>
      <c r="AIK96" s="38"/>
      <c r="AIL96" s="88"/>
      <c r="AIM96" s="30"/>
      <c r="AIN96" s="39"/>
      <c r="AIO96" s="88"/>
      <c r="AIP96" s="38"/>
      <c r="AIQ96" s="38"/>
      <c r="AIR96" s="38"/>
      <c r="AIS96" s="38"/>
      <c r="AIT96" s="38"/>
      <c r="AIU96" s="38"/>
      <c r="AIV96" s="39"/>
      <c r="AIW96" s="38"/>
      <c r="AIX96" s="38"/>
      <c r="AIY96" s="38"/>
      <c r="AIZ96" s="38"/>
      <c r="AJA96" s="38"/>
      <c r="AJB96" s="38"/>
      <c r="AJC96" s="38"/>
      <c r="AJD96" s="88"/>
      <c r="AJE96" s="30"/>
      <c r="AJF96" s="39"/>
      <c r="AJG96" s="88"/>
      <c r="AJH96" s="38"/>
      <c r="AJI96" s="38">
        <v>67732500</v>
      </c>
      <c r="AJJ96" s="38">
        <v>50910000</v>
      </c>
      <c r="AJK96" s="38">
        <v>16822500</v>
      </c>
      <c r="AJL96" s="38">
        <v>50910000</v>
      </c>
      <c r="AJM96" s="38"/>
      <c r="AJN96" s="39"/>
      <c r="AJO96" s="38">
        <v>67732500</v>
      </c>
      <c r="AJP96" s="38">
        <v>50910000</v>
      </c>
      <c r="AJQ96" s="38"/>
      <c r="AJR96" s="38">
        <v>16822500</v>
      </c>
      <c r="AJS96" s="38">
        <v>24.836670000000002</v>
      </c>
      <c r="AJT96" s="38"/>
      <c r="AJU96" s="38"/>
      <c r="AJV96" s="88">
        <v>50910000</v>
      </c>
      <c r="AJW96" s="30"/>
      <c r="AJX96" s="39">
        <v>50910000</v>
      </c>
      <c r="AJY96" s="88">
        <v>50910000</v>
      </c>
      <c r="AJZ96" s="38"/>
      <c r="AKA96" s="38">
        <v>76923000</v>
      </c>
      <c r="AKB96" s="38">
        <v>46923000</v>
      </c>
      <c r="AKC96" s="38">
        <v>30000000</v>
      </c>
      <c r="AKD96" s="38">
        <v>46923000</v>
      </c>
      <c r="AKE96" s="38"/>
      <c r="AKF96" s="39"/>
      <c r="AKG96" s="38">
        <v>76923000</v>
      </c>
      <c r="AKH96" s="38">
        <v>46923000</v>
      </c>
      <c r="AKI96" s="38"/>
      <c r="AKJ96" s="38">
        <v>30000000</v>
      </c>
      <c r="AKK96" s="38">
        <v>39.000039999999998</v>
      </c>
      <c r="AKL96" s="38"/>
      <c r="AKM96" s="38"/>
      <c r="AKN96" s="88">
        <v>46923000</v>
      </c>
      <c r="AKO96" s="30"/>
      <c r="AKP96" s="39">
        <v>46923000</v>
      </c>
      <c r="AKQ96" s="88">
        <v>46923000</v>
      </c>
      <c r="AKR96" s="38"/>
      <c r="AKS96" s="38"/>
      <c r="AKT96" s="38"/>
      <c r="AKU96" s="38"/>
      <c r="AKV96" s="38"/>
      <c r="AKW96" s="38"/>
      <c r="AKX96" s="39"/>
      <c r="AKY96" s="38"/>
      <c r="AKZ96" s="38"/>
      <c r="ALA96" s="38"/>
      <c r="ALB96" s="38"/>
      <c r="ALC96" s="38"/>
      <c r="ALD96" s="38"/>
      <c r="ALE96" s="38"/>
      <c r="ALF96" s="88"/>
      <c r="ALG96" s="30"/>
      <c r="ALH96" s="39"/>
      <c r="ALI96" s="88"/>
      <c r="ALJ96" s="38"/>
      <c r="ALK96" s="38"/>
      <c r="ALL96" s="38"/>
      <c r="ALM96" s="38"/>
      <c r="ALN96" s="38"/>
      <c r="ALO96" s="38"/>
      <c r="ALP96" s="39"/>
      <c r="ALQ96" s="38"/>
      <c r="ALR96" s="38"/>
      <c r="ALS96" s="38"/>
      <c r="ALT96" s="38"/>
      <c r="ALU96" s="38"/>
      <c r="ALV96" s="38"/>
      <c r="ALW96" s="38"/>
      <c r="ALX96" s="88"/>
      <c r="ALY96" s="30"/>
      <c r="ALZ96" s="39"/>
      <c r="AMA96" s="88"/>
      <c r="AMB96" s="38"/>
      <c r="AMC96" s="38"/>
      <c r="AMD96" s="38"/>
      <c r="AME96" s="38"/>
      <c r="AMF96" s="38"/>
      <c r="AMG96" s="38"/>
      <c r="AMH96" s="39"/>
      <c r="AMI96" s="38"/>
      <c r="AMJ96" s="38"/>
      <c r="AMK96" s="38"/>
      <c r="AML96" s="38"/>
      <c r="AMM96" s="38"/>
      <c r="AMN96" s="38"/>
      <c r="AMO96" s="38"/>
      <c r="AMP96" s="88"/>
      <c r="AMQ96" s="30"/>
      <c r="AMR96" s="39">
        <v>0</v>
      </c>
      <c r="AMS96" s="88"/>
      <c r="AMT96" s="38"/>
      <c r="AMU96" s="38"/>
      <c r="AMV96" s="38"/>
      <c r="AMW96" s="38"/>
      <c r="AMX96" s="38"/>
      <c r="AMY96" s="38"/>
      <c r="AMZ96" s="39"/>
      <c r="ANA96" s="38"/>
      <c r="ANB96" s="38"/>
      <c r="ANC96" s="38"/>
      <c r="AND96" s="38"/>
      <c r="ANE96" s="38"/>
      <c r="ANF96" s="38"/>
      <c r="ANG96" s="38"/>
      <c r="ANH96" s="88"/>
      <c r="ANI96" s="30"/>
      <c r="ANJ96" s="39"/>
      <c r="ANK96" s="88"/>
    </row>
    <row r="97" spans="1:1051" x14ac:dyDescent="0.25">
      <c r="A97" s="8" t="s">
        <v>223</v>
      </c>
      <c r="B97" s="9">
        <v>83</v>
      </c>
      <c r="C97" s="13" t="s">
        <v>225</v>
      </c>
      <c r="F97" s="39"/>
      <c r="G97" s="88"/>
      <c r="H97" s="38"/>
      <c r="I97" s="38">
        <v>104505800</v>
      </c>
      <c r="J97" s="38">
        <v>89505800</v>
      </c>
      <c r="K97" s="38">
        <v>15000000</v>
      </c>
      <c r="L97" s="38">
        <v>89505800</v>
      </c>
      <c r="M97" s="38">
        <v>899829.18</v>
      </c>
      <c r="N97" s="39"/>
      <c r="O97" s="38">
        <v>104505800</v>
      </c>
      <c r="P97" s="38">
        <v>89505800</v>
      </c>
      <c r="Q97" s="38"/>
      <c r="R97" s="38">
        <v>15000000</v>
      </c>
      <c r="S97" s="38">
        <v>14.35327</v>
      </c>
      <c r="T97" s="38">
        <v>899829.18</v>
      </c>
      <c r="U97" s="38"/>
      <c r="V97" s="88">
        <v>89505800</v>
      </c>
      <c r="W97" s="30"/>
      <c r="X97" s="39">
        <v>89505800</v>
      </c>
      <c r="Y97" s="88">
        <v>89505800</v>
      </c>
      <c r="Z97" s="38"/>
      <c r="AA97" s="38">
        <v>71435060</v>
      </c>
      <c r="AB97" s="38">
        <v>64363300</v>
      </c>
      <c r="AC97" s="38">
        <v>7071760</v>
      </c>
      <c r="AD97" s="38">
        <v>64363300</v>
      </c>
      <c r="AE97" s="38"/>
      <c r="AF97" s="39"/>
      <c r="AG97" s="38">
        <v>71435060</v>
      </c>
      <c r="AH97" s="38">
        <v>64363300</v>
      </c>
      <c r="AI97" s="38"/>
      <c r="AJ97" s="38">
        <v>7071760</v>
      </c>
      <c r="AK97" s="38">
        <v>9.8995599999999992</v>
      </c>
      <c r="AL97" s="38"/>
      <c r="AM97" s="38"/>
      <c r="AN97" s="88">
        <v>64363300</v>
      </c>
      <c r="AO97" s="30"/>
      <c r="AP97" s="39">
        <v>64363300</v>
      </c>
      <c r="AQ97" s="88">
        <v>64363300</v>
      </c>
      <c r="AR97" s="38"/>
      <c r="AS97" s="38">
        <v>206365857</v>
      </c>
      <c r="AT97" s="38">
        <v>171440900</v>
      </c>
      <c r="AU97" s="38">
        <v>34924957</v>
      </c>
      <c r="AV97" s="38">
        <v>171440900</v>
      </c>
      <c r="AW97" s="38"/>
      <c r="AX97" s="39"/>
      <c r="AY97" s="38">
        <v>206299638.19999999</v>
      </c>
      <c r="AZ97" s="38">
        <v>171374681.19999999</v>
      </c>
      <c r="BA97" s="38"/>
      <c r="BB97" s="38">
        <v>34924957</v>
      </c>
      <c r="BC97" s="38">
        <v>16.92924</v>
      </c>
      <c r="BD97" s="38"/>
      <c r="BE97" s="38">
        <v>66218.8</v>
      </c>
      <c r="BF97" s="88">
        <v>171374681.19999999</v>
      </c>
      <c r="BG97" s="30"/>
      <c r="BH97" s="39">
        <v>171440900</v>
      </c>
      <c r="BI97" s="88">
        <v>171440900</v>
      </c>
      <c r="BJ97" s="38"/>
      <c r="BK97" s="38">
        <v>735057344</v>
      </c>
      <c r="BL97" s="38">
        <v>685145100</v>
      </c>
      <c r="BM97" s="38">
        <v>49912244</v>
      </c>
      <c r="BN97" s="38">
        <v>685145100</v>
      </c>
      <c r="BO97" s="38"/>
      <c r="BP97" s="39"/>
      <c r="BQ97" s="38">
        <v>735057344</v>
      </c>
      <c r="BR97" s="38">
        <v>685145100</v>
      </c>
      <c r="BS97" s="38"/>
      <c r="BT97" s="38">
        <v>49912244</v>
      </c>
      <c r="BU97" s="38">
        <v>6.7902500000000003</v>
      </c>
      <c r="BV97" s="38"/>
      <c r="BW97" s="38"/>
      <c r="BX97" s="88">
        <v>685145100</v>
      </c>
      <c r="BY97" s="30"/>
      <c r="BZ97" s="39">
        <v>685145100</v>
      </c>
      <c r="CA97" s="88">
        <v>685145100</v>
      </c>
      <c r="CB97" s="38"/>
      <c r="CC97" s="38">
        <v>76918</v>
      </c>
      <c r="CD97" s="38">
        <v>68600</v>
      </c>
      <c r="CE97" s="38">
        <v>8318</v>
      </c>
      <c r="CF97" s="38">
        <v>68600</v>
      </c>
      <c r="CG97" s="38"/>
      <c r="CH97" s="39"/>
      <c r="CI97" s="38">
        <v>76918</v>
      </c>
      <c r="CJ97" s="38">
        <v>68600</v>
      </c>
      <c r="CK97" s="38"/>
      <c r="CL97" s="38">
        <v>8318</v>
      </c>
      <c r="CM97" s="38">
        <v>10.814109999999999</v>
      </c>
      <c r="CN97" s="38"/>
      <c r="CO97" s="38"/>
      <c r="CP97" s="88">
        <v>68600</v>
      </c>
      <c r="CQ97" s="30"/>
      <c r="CR97" s="39">
        <v>68600</v>
      </c>
      <c r="CS97" s="88">
        <v>68600</v>
      </c>
      <c r="CT97" s="38"/>
      <c r="CU97" s="38">
        <v>42009860</v>
      </c>
      <c r="CV97" s="38">
        <v>32205400</v>
      </c>
      <c r="CW97" s="38">
        <v>9804460</v>
      </c>
      <c r="CX97" s="38">
        <v>32205400</v>
      </c>
      <c r="CY97" s="38">
        <v>5674.47</v>
      </c>
      <c r="CZ97" s="39"/>
      <c r="DA97" s="38">
        <v>41432174.18</v>
      </c>
      <c r="DB97" s="38">
        <v>31775253.010000002</v>
      </c>
      <c r="DC97" s="38"/>
      <c r="DD97" s="38">
        <v>9656921.1699999999</v>
      </c>
      <c r="DE97" s="38">
        <v>23.307780000000001</v>
      </c>
      <c r="DF97" s="38">
        <v>5674.47</v>
      </c>
      <c r="DG97" s="38">
        <v>430146.99</v>
      </c>
      <c r="DH97" s="88">
        <v>31775253.010000002</v>
      </c>
      <c r="DI97" s="30"/>
      <c r="DJ97" s="39">
        <v>32205400</v>
      </c>
      <c r="DK97" s="88">
        <v>32205400</v>
      </c>
      <c r="DL97" s="38"/>
      <c r="DM97" s="38">
        <v>9847000</v>
      </c>
      <c r="DN97" s="38">
        <v>8747000</v>
      </c>
      <c r="DO97" s="38">
        <v>1100000</v>
      </c>
      <c r="DP97" s="38">
        <v>8747000</v>
      </c>
      <c r="DQ97" s="38"/>
      <c r="DR97" s="39"/>
      <c r="DS97" s="38">
        <v>9847000</v>
      </c>
      <c r="DT97" s="38">
        <v>8747000</v>
      </c>
      <c r="DU97" s="38"/>
      <c r="DV97" s="38">
        <v>1100000</v>
      </c>
      <c r="DW97" s="38">
        <v>11.170909999999999</v>
      </c>
      <c r="DX97" s="38"/>
      <c r="DY97" s="38"/>
      <c r="DZ97" s="88">
        <v>8747000</v>
      </c>
      <c r="EA97" s="30"/>
      <c r="EB97" s="39">
        <v>8747000</v>
      </c>
      <c r="EC97" s="88">
        <v>8747000</v>
      </c>
      <c r="ED97" s="38"/>
      <c r="EE97" s="38"/>
      <c r="EF97" s="38"/>
      <c r="EG97" s="38"/>
      <c r="EH97" s="38"/>
      <c r="EI97" s="38"/>
      <c r="EJ97" s="39"/>
      <c r="EK97" s="38"/>
      <c r="EL97" s="38"/>
      <c r="EM97" s="38"/>
      <c r="EN97" s="38"/>
      <c r="EO97" s="38"/>
      <c r="EP97" s="38"/>
      <c r="EQ97" s="38"/>
      <c r="ER97" s="88"/>
      <c r="ES97" s="30"/>
      <c r="ET97" s="39"/>
      <c r="EU97" s="88"/>
      <c r="EV97" s="38"/>
      <c r="EW97" s="38">
        <v>108274000</v>
      </c>
      <c r="EX97" s="38">
        <v>86274000</v>
      </c>
      <c r="EY97" s="38">
        <v>22000000</v>
      </c>
      <c r="EZ97" s="38">
        <v>86274000</v>
      </c>
      <c r="FA97" s="38"/>
      <c r="FB97" s="39"/>
      <c r="FC97" s="38">
        <v>108274000</v>
      </c>
      <c r="FD97" s="38">
        <v>86274000</v>
      </c>
      <c r="FE97" s="38"/>
      <c r="FF97" s="38">
        <v>22000000</v>
      </c>
      <c r="FG97" s="38">
        <v>20.318819999999999</v>
      </c>
      <c r="FH97" s="38"/>
      <c r="FI97" s="38"/>
      <c r="FJ97" s="88">
        <v>86274000</v>
      </c>
      <c r="FK97" s="30"/>
      <c r="FL97" s="39">
        <v>86274000</v>
      </c>
      <c r="FM97" s="88">
        <v>86274000</v>
      </c>
      <c r="FN97" s="38"/>
      <c r="FO97" s="38"/>
      <c r="FP97" s="38"/>
      <c r="FQ97" s="38"/>
      <c r="FR97" s="38"/>
      <c r="FS97" s="38"/>
      <c r="FT97" s="39"/>
      <c r="FU97" s="38"/>
      <c r="FV97" s="38"/>
      <c r="FW97" s="38"/>
      <c r="FX97" s="38"/>
      <c r="FY97" s="38"/>
      <c r="FZ97" s="38"/>
      <c r="GA97" s="38"/>
      <c r="GB97" s="88"/>
      <c r="GC97" s="30"/>
      <c r="GD97" s="39"/>
      <c r="GE97" s="88"/>
      <c r="GF97" s="38"/>
      <c r="GG97" s="38"/>
      <c r="GH97" s="38"/>
      <c r="GI97" s="38"/>
      <c r="GJ97" s="38"/>
      <c r="GK97" s="38"/>
      <c r="GL97" s="39"/>
      <c r="GM97" s="38"/>
      <c r="GN97" s="38"/>
      <c r="GO97" s="38"/>
      <c r="GP97" s="38"/>
      <c r="GQ97" s="38"/>
      <c r="GR97" s="38"/>
      <c r="GS97" s="38"/>
      <c r="GT97" s="88"/>
      <c r="GU97" s="30"/>
      <c r="GV97" s="39"/>
      <c r="GW97" s="88"/>
      <c r="GX97" s="38"/>
      <c r="GY97" s="38">
        <v>7243900</v>
      </c>
      <c r="GZ97" s="38">
        <v>6345600</v>
      </c>
      <c r="HA97" s="38">
        <v>898300</v>
      </c>
      <c r="HB97" s="38">
        <v>6345600</v>
      </c>
      <c r="HC97" s="38"/>
      <c r="HD97" s="39"/>
      <c r="HE97" s="38">
        <v>7243900</v>
      </c>
      <c r="HF97" s="38">
        <v>6345600</v>
      </c>
      <c r="HG97" s="38"/>
      <c r="HH97" s="38">
        <v>898300</v>
      </c>
      <c r="HI97" s="38">
        <v>12.400779999999999</v>
      </c>
      <c r="HJ97" s="38"/>
      <c r="HK97" s="38"/>
      <c r="HL97" s="88">
        <v>6345600</v>
      </c>
      <c r="HM97" s="30"/>
      <c r="HN97" s="39">
        <v>6345600</v>
      </c>
      <c r="HO97" s="88">
        <v>6345600</v>
      </c>
      <c r="HP97" s="38"/>
      <c r="HQ97" s="38"/>
      <c r="HR97" s="38"/>
      <c r="HS97" s="38"/>
      <c r="HT97" s="38"/>
      <c r="HU97" s="38"/>
      <c r="HV97" s="39"/>
      <c r="HW97" s="38"/>
      <c r="HX97" s="38"/>
      <c r="HY97" s="38"/>
      <c r="HZ97" s="38"/>
      <c r="IA97" s="38"/>
      <c r="IB97" s="38"/>
      <c r="IC97" s="38"/>
      <c r="ID97" s="88"/>
      <c r="IE97" s="30"/>
      <c r="IF97" s="39"/>
      <c r="IG97" s="88"/>
      <c r="IH97" s="38"/>
      <c r="II97" s="38">
        <v>403200</v>
      </c>
      <c r="IJ97" s="38">
        <v>353200</v>
      </c>
      <c r="IK97" s="38">
        <v>50000</v>
      </c>
      <c r="IL97" s="38">
        <v>311680.8</v>
      </c>
      <c r="IM97" s="38"/>
      <c r="IN97" s="39"/>
      <c r="IO97" s="38">
        <v>355800</v>
      </c>
      <c r="IP97" s="38">
        <v>311680.8</v>
      </c>
      <c r="IQ97" s="38"/>
      <c r="IR97" s="38">
        <v>44119.199999999997</v>
      </c>
      <c r="IS97" s="38">
        <v>12.4</v>
      </c>
      <c r="IT97" s="38"/>
      <c r="IU97" s="38"/>
      <c r="IV97" s="88">
        <v>311680.8</v>
      </c>
      <c r="IW97" s="30"/>
      <c r="IX97" s="39">
        <v>353200</v>
      </c>
      <c r="IY97" s="88">
        <v>353200</v>
      </c>
      <c r="IZ97" s="38"/>
      <c r="JA97" s="38">
        <v>65998100</v>
      </c>
      <c r="JB97" s="38">
        <v>54676400</v>
      </c>
      <c r="JC97" s="38">
        <v>11321700</v>
      </c>
      <c r="JD97" s="38">
        <v>54676400</v>
      </c>
      <c r="JE97" s="38"/>
      <c r="JF97" s="39"/>
      <c r="JG97" s="38">
        <v>65998100</v>
      </c>
      <c r="JH97" s="38">
        <v>54676400</v>
      </c>
      <c r="JI97" s="38"/>
      <c r="JJ97" s="38">
        <v>11321700</v>
      </c>
      <c r="JK97" s="38">
        <v>17.154579999999999</v>
      </c>
      <c r="JL97" s="38"/>
      <c r="JM97" s="38"/>
      <c r="JN97" s="88">
        <v>54676400</v>
      </c>
      <c r="JO97" s="30"/>
      <c r="JP97" s="39">
        <v>54676400</v>
      </c>
      <c r="JQ97" s="88">
        <v>54676400</v>
      </c>
      <c r="JR97" s="38"/>
      <c r="JS97" s="38">
        <v>322959000</v>
      </c>
      <c r="JT97" s="38">
        <v>281756500</v>
      </c>
      <c r="JU97" s="38">
        <v>41202500</v>
      </c>
      <c r="JV97" s="38">
        <v>281756500</v>
      </c>
      <c r="JW97" s="38"/>
      <c r="JX97" s="39"/>
      <c r="JY97" s="38">
        <v>322959000</v>
      </c>
      <c r="JZ97" s="38">
        <v>281756500</v>
      </c>
      <c r="KA97" s="38"/>
      <c r="KB97" s="38">
        <v>41202500</v>
      </c>
      <c r="KC97" s="38">
        <v>12.757809999999999</v>
      </c>
      <c r="KD97" s="38"/>
      <c r="KE97" s="38"/>
      <c r="KF97" s="88">
        <v>281756500</v>
      </c>
      <c r="KG97" s="30"/>
      <c r="KH97" s="39">
        <v>281756500</v>
      </c>
      <c r="KI97" s="88">
        <v>281756500</v>
      </c>
      <c r="KJ97" s="38"/>
      <c r="KK97" s="38"/>
      <c r="KL97" s="38"/>
      <c r="KM97" s="38"/>
      <c r="KN97" s="38"/>
      <c r="KO97" s="38"/>
      <c r="KP97" s="39"/>
      <c r="KQ97" s="38"/>
      <c r="KR97" s="38"/>
      <c r="KS97" s="38"/>
      <c r="KT97" s="38"/>
      <c r="KU97" s="38"/>
      <c r="KV97" s="38"/>
      <c r="KW97" s="38"/>
      <c r="KX97" s="88"/>
      <c r="KY97" s="30"/>
      <c r="KZ97" s="39"/>
      <c r="LA97" s="88"/>
      <c r="LB97" s="38"/>
      <c r="LC97" s="38"/>
      <c r="LD97" s="38"/>
      <c r="LE97" s="38"/>
      <c r="LF97" s="38"/>
      <c r="LG97" s="38"/>
      <c r="LH97" s="39"/>
      <c r="LI97" s="38"/>
      <c r="LJ97" s="38"/>
      <c r="LK97" s="38"/>
      <c r="LL97" s="38"/>
      <c r="LM97" s="38"/>
      <c r="LN97" s="38"/>
      <c r="LO97" s="38"/>
      <c r="LP97" s="88"/>
      <c r="LQ97" s="30"/>
      <c r="LR97" s="39"/>
      <c r="LS97" s="88"/>
      <c r="LT97" s="38"/>
      <c r="LU97" s="38"/>
      <c r="LV97" s="38"/>
      <c r="LW97" s="38"/>
      <c r="LX97" s="38"/>
      <c r="LY97" s="38"/>
      <c r="LZ97" s="39"/>
      <c r="MA97" s="38"/>
      <c r="MB97" s="38"/>
      <c r="MC97" s="38"/>
      <c r="MD97" s="38"/>
      <c r="ME97" s="38"/>
      <c r="MF97" s="38"/>
      <c r="MG97" s="38"/>
      <c r="MH97" s="88"/>
      <c r="MI97" s="30"/>
      <c r="MJ97" s="39">
        <v>0</v>
      </c>
      <c r="MK97" s="88"/>
      <c r="ML97" s="38"/>
      <c r="MM97" s="38">
        <v>43664923</v>
      </c>
      <c r="MN97" s="38">
        <v>31984200</v>
      </c>
      <c r="MO97" s="38">
        <v>11680723</v>
      </c>
      <c r="MP97" s="38">
        <v>31984200</v>
      </c>
      <c r="MQ97" s="38"/>
      <c r="MR97" s="39"/>
      <c r="MS97" s="38">
        <v>43644637.369999997</v>
      </c>
      <c r="MT97" s="38">
        <v>31984200</v>
      </c>
      <c r="MU97" s="38"/>
      <c r="MV97" s="38">
        <v>11660437.369999999</v>
      </c>
      <c r="MW97" s="38">
        <v>26.71677</v>
      </c>
      <c r="MX97" s="38"/>
      <c r="MY97" s="38"/>
      <c r="MZ97" s="88">
        <v>31984200</v>
      </c>
      <c r="NA97" s="30"/>
      <c r="NB97" s="39">
        <v>31984200</v>
      </c>
      <c r="NC97" s="88">
        <v>31984200</v>
      </c>
      <c r="ND97" s="38"/>
      <c r="NE97" s="38"/>
      <c r="NF97" s="38"/>
      <c r="NG97" s="38"/>
      <c r="NH97" s="38"/>
      <c r="NI97" s="38"/>
      <c r="NJ97" s="39"/>
      <c r="NK97" s="38"/>
      <c r="NL97" s="38"/>
      <c r="NM97" s="38"/>
      <c r="NN97" s="38"/>
      <c r="NO97" s="38"/>
      <c r="NP97" s="38"/>
      <c r="NQ97" s="38"/>
      <c r="NR97" s="88"/>
      <c r="NS97" s="30"/>
      <c r="NT97" s="39"/>
      <c r="NU97" s="88"/>
      <c r="NV97" s="38"/>
      <c r="NW97" s="38"/>
      <c r="NX97" s="38"/>
      <c r="NY97" s="38"/>
      <c r="NZ97" s="38"/>
      <c r="OA97" s="38"/>
      <c r="OB97" s="39"/>
      <c r="OC97" s="38"/>
      <c r="OD97" s="38"/>
      <c r="OE97" s="38"/>
      <c r="OF97" s="38"/>
      <c r="OG97" s="38"/>
      <c r="OH97" s="38"/>
      <c r="OI97" s="38"/>
      <c r="OJ97" s="88"/>
      <c r="OK97" s="30"/>
      <c r="OL97" s="39"/>
      <c r="OM97" s="88"/>
      <c r="ON97" s="38"/>
      <c r="OO97" s="38">
        <v>1477100</v>
      </c>
      <c r="OP97" s="38">
        <v>1293900</v>
      </c>
      <c r="OQ97" s="38">
        <v>183200</v>
      </c>
      <c r="OR97" s="38">
        <v>1293900</v>
      </c>
      <c r="OS97" s="38"/>
      <c r="OT97" s="39"/>
      <c r="OU97" s="38">
        <v>1477100</v>
      </c>
      <c r="OV97" s="38">
        <v>1293900</v>
      </c>
      <c r="OW97" s="38"/>
      <c r="OX97" s="38">
        <v>183200</v>
      </c>
      <c r="OY97" s="38">
        <v>12.40268</v>
      </c>
      <c r="OZ97" s="38"/>
      <c r="PA97" s="38"/>
      <c r="PB97" s="88">
        <v>1293900</v>
      </c>
      <c r="PC97" s="30"/>
      <c r="PD97" s="39">
        <v>1293900</v>
      </c>
      <c r="PE97" s="88">
        <v>1293900</v>
      </c>
      <c r="PF97" s="38"/>
      <c r="PG97" s="38"/>
      <c r="PH97" s="38"/>
      <c r="PI97" s="38"/>
      <c r="PJ97" s="38"/>
      <c r="PK97" s="38"/>
      <c r="PL97" s="39"/>
      <c r="PM97" s="38"/>
      <c r="PN97" s="38"/>
      <c r="PO97" s="38"/>
      <c r="PP97" s="38"/>
      <c r="PQ97" s="38"/>
      <c r="PR97" s="38"/>
      <c r="PS97" s="38"/>
      <c r="PT97" s="88"/>
      <c r="PU97" s="30"/>
      <c r="PV97" s="39"/>
      <c r="PW97" s="88"/>
      <c r="PX97" s="38"/>
      <c r="PY97" s="38"/>
      <c r="PZ97" s="38"/>
      <c r="QA97" s="38"/>
      <c r="QB97" s="38"/>
      <c r="QC97" s="38"/>
      <c r="QD97" s="39"/>
      <c r="QE97" s="38"/>
      <c r="QF97" s="38"/>
      <c r="QG97" s="38"/>
      <c r="QH97" s="38"/>
      <c r="QI97" s="38"/>
      <c r="QJ97" s="38"/>
      <c r="QK97" s="38"/>
      <c r="QL97" s="88"/>
      <c r="QM97" s="30"/>
      <c r="QN97" s="39"/>
      <c r="QO97" s="88"/>
      <c r="QP97" s="38"/>
      <c r="QQ97" s="38">
        <v>893240300</v>
      </c>
      <c r="QR97" s="38">
        <v>782478500</v>
      </c>
      <c r="QS97" s="38">
        <v>110761800</v>
      </c>
      <c r="QT97" s="38">
        <v>782478500</v>
      </c>
      <c r="QU97" s="38">
        <v>2556836.67</v>
      </c>
      <c r="QV97" s="39"/>
      <c r="QW97" s="38">
        <v>893229691.96000004</v>
      </c>
      <c r="QX97" s="38">
        <v>782467891.96000004</v>
      </c>
      <c r="QY97" s="38"/>
      <c r="QZ97" s="38">
        <v>110761800</v>
      </c>
      <c r="RA97" s="38">
        <v>12.40015</v>
      </c>
      <c r="RB97" s="38">
        <v>2556836.67</v>
      </c>
      <c r="RC97" s="38">
        <v>10608.04</v>
      </c>
      <c r="RD97" s="88">
        <v>782467891.96000004</v>
      </c>
      <c r="RE97" s="30"/>
      <c r="RF97" s="39">
        <v>782478500</v>
      </c>
      <c r="RG97" s="88">
        <v>782478500</v>
      </c>
      <c r="RH97" s="38"/>
      <c r="RI97" s="38">
        <v>4740950</v>
      </c>
      <c r="RJ97" s="38">
        <v>4503900</v>
      </c>
      <c r="RK97" s="38">
        <v>237050</v>
      </c>
      <c r="RL97" s="38">
        <v>4503851.96</v>
      </c>
      <c r="RM97" s="38"/>
      <c r="RN97" s="39"/>
      <c r="RO97" s="38">
        <v>4740896.8</v>
      </c>
      <c r="RP97" s="38">
        <v>4503851.96</v>
      </c>
      <c r="RQ97" s="38"/>
      <c r="RR97" s="38">
        <v>237044.84</v>
      </c>
      <c r="RS97" s="38">
        <v>5</v>
      </c>
      <c r="RT97" s="38"/>
      <c r="RU97" s="38"/>
      <c r="RV97" s="88">
        <v>4503851.96</v>
      </c>
      <c r="RW97" s="30"/>
      <c r="RX97" s="39">
        <v>4503900</v>
      </c>
      <c r="RY97" s="88">
        <v>4503900</v>
      </c>
      <c r="RZ97" s="38"/>
      <c r="SA97" s="38">
        <v>9472000</v>
      </c>
      <c r="SB97" s="38">
        <v>8998400</v>
      </c>
      <c r="SC97" s="38">
        <v>473600</v>
      </c>
      <c r="SD97" s="38">
        <v>8998400</v>
      </c>
      <c r="SE97" s="38"/>
      <c r="SF97" s="39"/>
      <c r="SG97" s="38">
        <v>9472000</v>
      </c>
      <c r="SH97" s="38">
        <v>8998400</v>
      </c>
      <c r="SI97" s="38"/>
      <c r="SJ97" s="38">
        <v>473600</v>
      </c>
      <c r="SK97" s="38">
        <v>5</v>
      </c>
      <c r="SL97" s="38"/>
      <c r="SM97" s="38"/>
      <c r="SN97" s="88">
        <v>8998400</v>
      </c>
      <c r="SO97" s="30"/>
      <c r="SP97" s="39">
        <v>8998400</v>
      </c>
      <c r="SQ97" s="88">
        <v>8998400</v>
      </c>
      <c r="SR97" s="38"/>
      <c r="SS97" s="38">
        <v>22160000</v>
      </c>
      <c r="ST97" s="38">
        <v>13860000</v>
      </c>
      <c r="SU97" s="38">
        <v>8300000</v>
      </c>
      <c r="SV97" s="38">
        <v>13860000</v>
      </c>
      <c r="SW97" s="38"/>
      <c r="SX97" s="39"/>
      <c r="SY97" s="38">
        <v>22160000</v>
      </c>
      <c r="SZ97" s="38">
        <v>13860000</v>
      </c>
      <c r="TA97" s="38"/>
      <c r="TB97" s="38">
        <v>8300000</v>
      </c>
      <c r="TC97" s="38">
        <v>37.45487</v>
      </c>
      <c r="TD97" s="38"/>
      <c r="TE97" s="38"/>
      <c r="TF97" s="88">
        <v>13860000</v>
      </c>
      <c r="TG97" s="30"/>
      <c r="TH97" s="39">
        <v>13860000</v>
      </c>
      <c r="TI97" s="88">
        <v>13860000</v>
      </c>
      <c r="TJ97" s="38"/>
      <c r="TK97" s="38"/>
      <c r="TL97" s="38"/>
      <c r="TM97" s="38"/>
      <c r="TN97" s="38"/>
      <c r="TO97" s="38"/>
      <c r="TP97" s="39"/>
      <c r="TQ97" s="38"/>
      <c r="TR97" s="38"/>
      <c r="TS97" s="38"/>
      <c r="TT97" s="38"/>
      <c r="TU97" s="38"/>
      <c r="TV97" s="38"/>
      <c r="TW97" s="38"/>
      <c r="TX97" s="88"/>
      <c r="TY97" s="30"/>
      <c r="TZ97" s="39"/>
      <c r="UA97" s="88"/>
      <c r="UB97" s="38"/>
      <c r="UC97" s="38">
        <v>18260000</v>
      </c>
      <c r="UD97" s="38">
        <v>8860000</v>
      </c>
      <c r="UE97" s="38">
        <v>9400000</v>
      </c>
      <c r="UF97" s="38">
        <v>8860000</v>
      </c>
      <c r="UG97" s="38"/>
      <c r="UH97" s="39"/>
      <c r="UI97" s="38">
        <v>17313492.649999999</v>
      </c>
      <c r="UJ97" s="38">
        <v>8860000</v>
      </c>
      <c r="UK97" s="38"/>
      <c r="UL97" s="38">
        <v>8453492.6500000004</v>
      </c>
      <c r="UM97" s="38">
        <v>48.826039999999999</v>
      </c>
      <c r="UN97" s="38"/>
      <c r="UO97" s="38"/>
      <c r="UP97" s="88">
        <v>8860000</v>
      </c>
      <c r="UQ97" s="30"/>
      <c r="UR97" s="39">
        <v>8860000</v>
      </c>
      <c r="US97" s="88">
        <v>8860000</v>
      </c>
      <c r="UT97" s="38"/>
      <c r="UU97" s="38"/>
      <c r="UV97" s="38"/>
      <c r="UW97" s="38"/>
      <c r="UX97" s="38"/>
      <c r="UY97" s="38"/>
      <c r="UZ97" s="39"/>
      <c r="VA97" s="38"/>
      <c r="VB97" s="38"/>
      <c r="VC97" s="38"/>
      <c r="VD97" s="38"/>
      <c r="VE97" s="38"/>
      <c r="VF97" s="38"/>
      <c r="VG97" s="38"/>
      <c r="VH97" s="88"/>
      <c r="VI97" s="30"/>
      <c r="VJ97" s="39"/>
      <c r="VK97" s="88"/>
      <c r="VL97" s="38"/>
      <c r="VM97" s="38"/>
      <c r="VN97" s="38"/>
      <c r="VO97" s="38"/>
      <c r="VP97" s="38"/>
      <c r="VQ97" s="38"/>
      <c r="VR97" s="39"/>
      <c r="VS97" s="38"/>
      <c r="VT97" s="38"/>
      <c r="VU97" s="38"/>
      <c r="VV97" s="38"/>
      <c r="VW97" s="38"/>
      <c r="VX97" s="38"/>
      <c r="VY97" s="38"/>
      <c r="VZ97" s="88"/>
      <c r="WA97" s="30"/>
      <c r="WB97" s="39"/>
      <c r="WC97" s="88"/>
      <c r="WD97" s="38"/>
      <c r="WE97" s="38"/>
      <c r="WF97" s="38"/>
      <c r="WG97" s="38"/>
      <c r="WH97" s="38"/>
      <c r="WI97" s="38"/>
      <c r="WJ97" s="39"/>
      <c r="WK97" s="38"/>
      <c r="WL97" s="38"/>
      <c r="WM97" s="38"/>
      <c r="WN97" s="38"/>
      <c r="WO97" s="38"/>
      <c r="WP97" s="38"/>
      <c r="WQ97" s="38"/>
      <c r="WR97" s="88"/>
      <c r="WS97" s="30"/>
      <c r="WT97" s="39"/>
      <c r="WU97" s="88"/>
      <c r="WV97" s="38"/>
      <c r="WW97" s="38">
        <v>23631095</v>
      </c>
      <c r="WX97" s="38">
        <v>15473200</v>
      </c>
      <c r="WY97" s="38">
        <v>8157895</v>
      </c>
      <c r="WZ97" s="38">
        <v>11510388.210000001</v>
      </c>
      <c r="XA97" s="38"/>
      <c r="XB97" s="39"/>
      <c r="XC97" s="38">
        <v>17265582.309999999</v>
      </c>
      <c r="XD97" s="38">
        <v>11510388.210000001</v>
      </c>
      <c r="XE97" s="38"/>
      <c r="XF97" s="38">
        <v>5755194.0999999996</v>
      </c>
      <c r="XG97" s="38">
        <v>33.333329999999997</v>
      </c>
      <c r="XH97" s="38"/>
      <c r="XI97" s="38"/>
      <c r="XJ97" s="88">
        <v>11510388.210000001</v>
      </c>
      <c r="XK97" s="30"/>
      <c r="XL97" s="39">
        <v>15473200</v>
      </c>
      <c r="XM97" s="88">
        <v>15473200</v>
      </c>
      <c r="XN97" s="38"/>
      <c r="XO97" s="38">
        <v>11117800</v>
      </c>
      <c r="XP97" s="38">
        <v>8117800</v>
      </c>
      <c r="XQ97" s="38">
        <v>3000000</v>
      </c>
      <c r="XR97" s="38"/>
      <c r="XS97" s="38"/>
      <c r="XT97" s="39"/>
      <c r="XU97" s="38"/>
      <c r="XV97" s="38"/>
      <c r="XW97" s="38"/>
      <c r="XX97" s="38"/>
      <c r="XY97" s="38"/>
      <c r="XZ97" s="38"/>
      <c r="YA97" s="38"/>
      <c r="YB97" s="88"/>
      <c r="YC97" s="30"/>
      <c r="YD97" s="39">
        <v>8117800</v>
      </c>
      <c r="YE97" s="88">
        <v>8117800</v>
      </c>
      <c r="YF97" s="38"/>
      <c r="YG97" s="38"/>
      <c r="YH97" s="38"/>
      <c r="YI97" s="38"/>
      <c r="YJ97" s="38"/>
      <c r="YK97" s="38"/>
      <c r="YL97" s="39"/>
      <c r="YM97" s="38"/>
      <c r="YN97" s="38"/>
      <c r="YO97" s="38"/>
      <c r="YP97" s="38"/>
      <c r="YQ97" s="38"/>
      <c r="YR97" s="38"/>
      <c r="YS97" s="38"/>
      <c r="YT97" s="88"/>
      <c r="YU97" s="30"/>
      <c r="YV97" s="39"/>
      <c r="YW97" s="88"/>
      <c r="YX97" s="38"/>
      <c r="YY97" s="38">
        <v>28415000</v>
      </c>
      <c r="YZ97" s="38">
        <v>12915000</v>
      </c>
      <c r="ZA97" s="38">
        <v>15500000</v>
      </c>
      <c r="ZB97" s="38">
        <v>12915000</v>
      </c>
      <c r="ZC97" s="38"/>
      <c r="ZD97" s="39"/>
      <c r="ZE97" s="38">
        <v>28415000</v>
      </c>
      <c r="ZF97" s="38">
        <v>12915000</v>
      </c>
      <c r="ZG97" s="38"/>
      <c r="ZH97" s="38">
        <v>15500000</v>
      </c>
      <c r="ZI97" s="38">
        <v>54.548650000000002</v>
      </c>
      <c r="ZJ97" s="38"/>
      <c r="ZK97" s="38"/>
      <c r="ZL97" s="88">
        <v>12915000</v>
      </c>
      <c r="ZM97" s="30"/>
      <c r="ZN97" s="39">
        <v>12915000</v>
      </c>
      <c r="ZO97" s="88">
        <v>12915000</v>
      </c>
      <c r="ZP97" s="38"/>
      <c r="ZQ97" s="38">
        <v>13176200</v>
      </c>
      <c r="ZR97" s="38">
        <v>8176200</v>
      </c>
      <c r="ZS97" s="38">
        <v>5000000</v>
      </c>
      <c r="ZT97" s="38">
        <v>8176200</v>
      </c>
      <c r="ZU97" s="38"/>
      <c r="ZV97" s="39"/>
      <c r="ZW97" s="38">
        <v>13176200</v>
      </c>
      <c r="ZX97" s="38">
        <v>8176200</v>
      </c>
      <c r="ZY97" s="38"/>
      <c r="ZZ97" s="38">
        <v>5000000</v>
      </c>
      <c r="AAA97" s="38">
        <v>37.947209999999998</v>
      </c>
      <c r="AAB97" s="38"/>
      <c r="AAC97" s="38"/>
      <c r="AAD97" s="88">
        <v>8176200</v>
      </c>
      <c r="AAE97" s="30"/>
      <c r="AAF97" s="39">
        <v>8176200</v>
      </c>
      <c r="AAG97" s="88">
        <v>8176200</v>
      </c>
      <c r="AAH97" s="38"/>
      <c r="AAI97" s="38"/>
      <c r="AAJ97" s="38"/>
      <c r="AAK97" s="38"/>
      <c r="AAL97" s="38"/>
      <c r="AAM97" s="38"/>
      <c r="AAN97" s="39"/>
      <c r="AAO97" s="38"/>
      <c r="AAP97" s="38"/>
      <c r="AAQ97" s="38"/>
      <c r="AAR97" s="38"/>
      <c r="AAS97" s="38"/>
      <c r="AAT97" s="38"/>
      <c r="AAU97" s="38"/>
      <c r="AAV97" s="88"/>
      <c r="AAW97" s="30"/>
      <c r="AAX97" s="39"/>
      <c r="AAY97" s="88"/>
      <c r="AAZ97" s="38"/>
      <c r="ABA97" s="38">
        <v>75132000</v>
      </c>
      <c r="ABB97" s="38">
        <v>51732000</v>
      </c>
      <c r="ABC97" s="38">
        <v>23400000</v>
      </c>
      <c r="ABD97" s="38">
        <v>51713957.609999999</v>
      </c>
      <c r="ABE97" s="38"/>
      <c r="ABF97" s="39"/>
      <c r="ABG97" s="38">
        <v>74733264.409999996</v>
      </c>
      <c r="ABH97" s="38">
        <v>51375243.979999997</v>
      </c>
      <c r="ABI97" s="38"/>
      <c r="ABJ97" s="38">
        <v>23358020.43</v>
      </c>
      <c r="ABK97" s="38">
        <v>31.255189999999999</v>
      </c>
      <c r="ABL97" s="38"/>
      <c r="ABM97" s="38">
        <v>338713.63</v>
      </c>
      <c r="ABN97" s="88">
        <v>51375243.979999997</v>
      </c>
      <c r="ABO97" s="30"/>
      <c r="ABP97" s="39">
        <v>51732000</v>
      </c>
      <c r="ABQ97" s="88">
        <v>51732000</v>
      </c>
      <c r="ABR97" s="38"/>
      <c r="ABS97" s="38"/>
      <c r="ABT97" s="38"/>
      <c r="ABU97" s="38"/>
      <c r="ABV97" s="38"/>
      <c r="ABW97" s="38"/>
      <c r="ABX97" s="39"/>
      <c r="ABY97" s="38"/>
      <c r="ABZ97" s="38"/>
      <c r="ACA97" s="38"/>
      <c r="ACB97" s="38"/>
      <c r="ACC97" s="38"/>
      <c r="ACD97" s="38"/>
      <c r="ACE97" s="38"/>
      <c r="ACF97" s="88"/>
      <c r="ACG97" s="30"/>
      <c r="ACH97" s="39"/>
      <c r="ACI97" s="88"/>
      <c r="ACJ97" s="38"/>
      <c r="ACK97" s="38"/>
      <c r="ACL97" s="38"/>
      <c r="ACM97" s="38"/>
      <c r="ACN97" s="38"/>
      <c r="ACO97" s="38"/>
      <c r="ACP97" s="39"/>
      <c r="ACQ97" s="38"/>
      <c r="ACR97" s="38"/>
      <c r="ACS97" s="38"/>
      <c r="ACT97" s="38"/>
      <c r="ACU97" s="38"/>
      <c r="ACV97" s="38"/>
      <c r="ACW97" s="38"/>
      <c r="ACX97" s="88"/>
      <c r="ACY97" s="30"/>
      <c r="ACZ97" s="39"/>
      <c r="ADA97" s="88"/>
      <c r="ADB97" s="38"/>
      <c r="ADC97" s="38"/>
      <c r="ADD97" s="38"/>
      <c r="ADE97" s="38"/>
      <c r="ADF97" s="38"/>
      <c r="ADG97" s="38"/>
      <c r="ADH97" s="39"/>
      <c r="ADI97" s="38"/>
      <c r="ADJ97" s="38"/>
      <c r="ADK97" s="38"/>
      <c r="ADL97" s="38"/>
      <c r="ADM97" s="38"/>
      <c r="ADN97" s="38"/>
      <c r="ADO97" s="38"/>
      <c r="ADP97" s="88"/>
      <c r="ADQ97" s="30"/>
      <c r="ADR97" s="39"/>
      <c r="ADS97" s="88"/>
      <c r="ADT97" s="38"/>
      <c r="ADU97" s="38"/>
      <c r="ADV97" s="38"/>
      <c r="ADW97" s="38"/>
      <c r="ADX97" s="38"/>
      <c r="ADY97" s="38"/>
      <c r="ADZ97" s="39"/>
      <c r="AEA97" s="38"/>
      <c r="AEB97" s="38"/>
      <c r="AEC97" s="38"/>
      <c r="AED97" s="38"/>
      <c r="AEE97" s="38"/>
      <c r="AEF97" s="38"/>
      <c r="AEG97" s="38"/>
      <c r="AEH97" s="88"/>
      <c r="AEI97" s="30"/>
      <c r="AEJ97" s="39"/>
      <c r="AEK97" s="88"/>
      <c r="AEL97" s="38"/>
      <c r="AEM97" s="38"/>
      <c r="AEN97" s="38"/>
      <c r="AEO97" s="38"/>
      <c r="AEP97" s="38"/>
      <c r="AEQ97" s="38"/>
      <c r="AER97" s="39"/>
      <c r="AES97" s="38"/>
      <c r="AET97" s="38"/>
      <c r="AEU97" s="38"/>
      <c r="AEV97" s="38"/>
      <c r="AEW97" s="38"/>
      <c r="AEX97" s="38"/>
      <c r="AEY97" s="38"/>
      <c r="AEZ97" s="88"/>
      <c r="AFA97" s="30"/>
      <c r="AFB97" s="39"/>
      <c r="AFC97" s="88"/>
      <c r="AFD97" s="38"/>
      <c r="AFE97" s="38"/>
      <c r="AFF97" s="38"/>
      <c r="AFG97" s="38"/>
      <c r="AFH97" s="38"/>
      <c r="AFI97" s="38"/>
      <c r="AFJ97" s="39"/>
      <c r="AFK97" s="38"/>
      <c r="AFL97" s="38"/>
      <c r="AFM97" s="38"/>
      <c r="AFN97" s="38"/>
      <c r="AFO97" s="38"/>
      <c r="AFP97" s="38"/>
      <c r="AFQ97" s="38"/>
      <c r="AFR97" s="88"/>
      <c r="AFS97" s="30"/>
      <c r="AFT97" s="39"/>
      <c r="AFU97" s="88"/>
      <c r="AFV97" s="38"/>
      <c r="AFW97" s="38"/>
      <c r="AFX97" s="38"/>
      <c r="AFY97" s="38"/>
      <c r="AFZ97" s="38"/>
      <c r="AGA97" s="38"/>
      <c r="AGB97" s="39"/>
      <c r="AGC97" s="38"/>
      <c r="AGD97" s="38"/>
      <c r="AGE97" s="38"/>
      <c r="AGF97" s="38"/>
      <c r="AGG97" s="38"/>
      <c r="AGH97" s="38"/>
      <c r="AGI97" s="38"/>
      <c r="AGJ97" s="88"/>
      <c r="AGK97" s="30"/>
      <c r="AGL97" s="39"/>
      <c r="AGM97" s="88"/>
      <c r="AGN97" s="38"/>
      <c r="AGO97" s="38"/>
      <c r="AGP97" s="38"/>
      <c r="AGQ97" s="38"/>
      <c r="AGR97" s="38"/>
      <c r="AGS97" s="38"/>
      <c r="AGT97" s="39"/>
      <c r="AGU97" s="38"/>
      <c r="AGV97" s="38"/>
      <c r="AGW97" s="38"/>
      <c r="AGX97" s="38"/>
      <c r="AGY97" s="38"/>
      <c r="AGZ97" s="38"/>
      <c r="AHA97" s="38"/>
      <c r="AHB97" s="88"/>
      <c r="AHC97" s="30"/>
      <c r="AHD97" s="39"/>
      <c r="AHE97" s="88"/>
      <c r="AHF97" s="38"/>
      <c r="AHG97" s="38"/>
      <c r="AHH97" s="38"/>
      <c r="AHI97" s="38"/>
      <c r="AHJ97" s="38"/>
      <c r="AHK97" s="38"/>
      <c r="AHL97" s="39"/>
      <c r="AHM97" s="38"/>
      <c r="AHN97" s="38"/>
      <c r="AHO97" s="38"/>
      <c r="AHP97" s="38"/>
      <c r="AHQ97" s="38"/>
      <c r="AHR97" s="38"/>
      <c r="AHS97" s="38"/>
      <c r="AHT97" s="88"/>
      <c r="AHU97" s="30"/>
      <c r="AHV97" s="39"/>
      <c r="AHW97" s="88"/>
      <c r="AHX97" s="38"/>
      <c r="AHY97" s="38">
        <v>397900</v>
      </c>
      <c r="AHZ97" s="38">
        <v>197900</v>
      </c>
      <c r="AIA97" s="38">
        <v>200000</v>
      </c>
      <c r="AIB97" s="38">
        <v>197900</v>
      </c>
      <c r="AIC97" s="38"/>
      <c r="AID97" s="39"/>
      <c r="AIE97" s="38">
        <v>397900</v>
      </c>
      <c r="AIF97" s="38">
        <v>197900</v>
      </c>
      <c r="AIG97" s="38"/>
      <c r="AIH97" s="38">
        <v>200000</v>
      </c>
      <c r="AII97" s="38">
        <v>50.263890000000004</v>
      </c>
      <c r="AIJ97" s="38"/>
      <c r="AIK97" s="38"/>
      <c r="AIL97" s="88">
        <v>197900</v>
      </c>
      <c r="AIM97" s="30"/>
      <c r="AIN97" s="39">
        <v>197900</v>
      </c>
      <c r="AIO97" s="88">
        <v>197900</v>
      </c>
      <c r="AIP97" s="38"/>
      <c r="AIQ97" s="38"/>
      <c r="AIR97" s="38"/>
      <c r="AIS97" s="38"/>
      <c r="AIT97" s="38"/>
      <c r="AIU97" s="38"/>
      <c r="AIV97" s="39"/>
      <c r="AIW97" s="38"/>
      <c r="AIX97" s="38"/>
      <c r="AIY97" s="38"/>
      <c r="AIZ97" s="38"/>
      <c r="AJA97" s="38"/>
      <c r="AJB97" s="38"/>
      <c r="AJC97" s="38"/>
      <c r="AJD97" s="88"/>
      <c r="AJE97" s="30"/>
      <c r="AJF97" s="39"/>
      <c r="AJG97" s="88"/>
      <c r="AJH97" s="38"/>
      <c r="AJI97" s="38">
        <v>51043000</v>
      </c>
      <c r="AJJ97" s="38">
        <v>42143000</v>
      </c>
      <c r="AJK97" s="38">
        <v>8900000</v>
      </c>
      <c r="AJL97" s="38">
        <v>42143000</v>
      </c>
      <c r="AJM97" s="38"/>
      <c r="AJN97" s="39"/>
      <c r="AJO97" s="38">
        <v>51043000</v>
      </c>
      <c r="AJP97" s="38">
        <v>42143000</v>
      </c>
      <c r="AJQ97" s="38"/>
      <c r="AJR97" s="38">
        <v>8900000</v>
      </c>
      <c r="AJS97" s="38">
        <v>17.43628</v>
      </c>
      <c r="AJT97" s="38"/>
      <c r="AJU97" s="38"/>
      <c r="AJV97" s="88">
        <v>42143000</v>
      </c>
      <c r="AJW97" s="30"/>
      <c r="AJX97" s="39">
        <v>42143000</v>
      </c>
      <c r="AJY97" s="88">
        <v>42143000</v>
      </c>
      <c r="AJZ97" s="38"/>
      <c r="AKA97" s="38">
        <v>40180000</v>
      </c>
      <c r="AKB97" s="38">
        <v>33880000</v>
      </c>
      <c r="AKC97" s="38">
        <v>6300000</v>
      </c>
      <c r="AKD97" s="38">
        <v>33880000</v>
      </c>
      <c r="AKE97" s="38"/>
      <c r="AKF97" s="39"/>
      <c r="AKG97" s="38">
        <v>40180000</v>
      </c>
      <c r="AKH97" s="38">
        <v>33880000</v>
      </c>
      <c r="AKI97" s="38"/>
      <c r="AKJ97" s="38">
        <v>6300000</v>
      </c>
      <c r="AKK97" s="38">
        <v>15.67944</v>
      </c>
      <c r="AKL97" s="38"/>
      <c r="AKM97" s="38"/>
      <c r="AKN97" s="88">
        <v>33880000</v>
      </c>
      <c r="AKO97" s="30"/>
      <c r="AKP97" s="39">
        <v>33880000</v>
      </c>
      <c r="AKQ97" s="88">
        <v>33880000</v>
      </c>
      <c r="AKR97" s="38"/>
      <c r="AKS97" s="38">
        <v>55920000</v>
      </c>
      <c r="AKT97" s="38">
        <v>45920000</v>
      </c>
      <c r="AKU97" s="38">
        <v>10000000</v>
      </c>
      <c r="AKV97" s="38">
        <v>45920000</v>
      </c>
      <c r="AKW97" s="38"/>
      <c r="AKX97" s="39"/>
      <c r="AKY97" s="38">
        <v>55920000</v>
      </c>
      <c r="AKZ97" s="38">
        <v>45920000</v>
      </c>
      <c r="ALA97" s="38"/>
      <c r="ALB97" s="38">
        <v>10000000</v>
      </c>
      <c r="ALC97" s="38">
        <v>17.88269</v>
      </c>
      <c r="ALD97" s="38"/>
      <c r="ALE97" s="38"/>
      <c r="ALF97" s="88">
        <v>45920000</v>
      </c>
      <c r="ALG97" s="30"/>
      <c r="ALH97" s="39">
        <v>45920000</v>
      </c>
      <c r="ALI97" s="88">
        <v>45920000</v>
      </c>
      <c r="ALJ97" s="38"/>
      <c r="ALK97" s="38"/>
      <c r="ALL97" s="38"/>
      <c r="ALM97" s="38"/>
      <c r="ALN97" s="38"/>
      <c r="ALO97" s="38"/>
      <c r="ALP97" s="39"/>
      <c r="ALQ97" s="38"/>
      <c r="ALR97" s="38"/>
      <c r="ALS97" s="38"/>
      <c r="ALT97" s="38"/>
      <c r="ALU97" s="38"/>
      <c r="ALV97" s="38"/>
      <c r="ALW97" s="38"/>
      <c r="ALX97" s="88"/>
      <c r="ALY97" s="30"/>
      <c r="ALZ97" s="39"/>
      <c r="AMA97" s="88"/>
      <c r="AMB97" s="38"/>
      <c r="AMC97" s="38">
        <v>4001370</v>
      </c>
      <c r="AMD97" s="38">
        <v>3801300</v>
      </c>
      <c r="AME97" s="38">
        <v>200070</v>
      </c>
      <c r="AMF97" s="38">
        <v>3801300</v>
      </c>
      <c r="AMG97" s="38"/>
      <c r="AMH97" s="39"/>
      <c r="AMI97" s="38">
        <v>4001370</v>
      </c>
      <c r="AMJ97" s="38">
        <v>3801300</v>
      </c>
      <c r="AMK97" s="38"/>
      <c r="AML97" s="38">
        <v>200070</v>
      </c>
      <c r="AMM97" s="38">
        <v>5.0000400000000003</v>
      </c>
      <c r="AMN97" s="38"/>
      <c r="AMO97" s="38"/>
      <c r="AMP97" s="88">
        <v>3801300</v>
      </c>
      <c r="AMQ97" s="30"/>
      <c r="AMR97" s="39">
        <v>3801300</v>
      </c>
      <c r="AMS97" s="88">
        <v>3801300</v>
      </c>
      <c r="AMT97" s="38"/>
      <c r="AMU97" s="38">
        <v>407900</v>
      </c>
      <c r="AMV97" s="38">
        <v>307900</v>
      </c>
      <c r="AMW97" s="38">
        <v>100000</v>
      </c>
      <c r="AMX97" s="38">
        <v>307900</v>
      </c>
      <c r="AMY97" s="38"/>
      <c r="AMZ97" s="39"/>
      <c r="ANA97" s="38">
        <v>358370</v>
      </c>
      <c r="ANB97" s="38">
        <v>307900</v>
      </c>
      <c r="ANC97" s="38"/>
      <c r="AND97" s="38">
        <v>50470</v>
      </c>
      <c r="ANE97" s="38">
        <v>14.083209999999999</v>
      </c>
      <c r="ANF97" s="38"/>
      <c r="ANG97" s="38"/>
      <c r="ANH97" s="88">
        <v>307900</v>
      </c>
      <c r="ANI97" s="30"/>
      <c r="ANJ97" s="39"/>
      <c r="ANK97" s="88">
        <v>307900</v>
      </c>
    </row>
    <row r="98" spans="1:1051" x14ac:dyDescent="0.25">
      <c r="A98" s="8" t="s">
        <v>226</v>
      </c>
      <c r="B98" s="11">
        <v>84</v>
      </c>
      <c r="C98" s="13" t="s">
        <v>228</v>
      </c>
      <c r="F98" s="39"/>
      <c r="G98" s="88"/>
      <c r="H98" s="38"/>
      <c r="I98" s="38">
        <v>77878900</v>
      </c>
      <c r="J98" s="38">
        <v>51919300</v>
      </c>
      <c r="K98" s="38">
        <v>25959600</v>
      </c>
      <c r="L98" s="38">
        <v>51919300</v>
      </c>
      <c r="M98" s="38"/>
      <c r="N98" s="39"/>
      <c r="O98" s="38">
        <v>77878900</v>
      </c>
      <c r="P98" s="38">
        <v>51919300</v>
      </c>
      <c r="Q98" s="38"/>
      <c r="R98" s="38">
        <v>25959600</v>
      </c>
      <c r="S98" s="38">
        <v>33.333289999999998</v>
      </c>
      <c r="T98" s="38"/>
      <c r="U98" s="38"/>
      <c r="V98" s="88">
        <v>51919300</v>
      </c>
      <c r="W98" s="30"/>
      <c r="X98" s="39">
        <v>51919300</v>
      </c>
      <c r="Y98" s="88">
        <v>51919300</v>
      </c>
      <c r="Z98" s="38"/>
      <c r="AA98" s="38">
        <v>12500000</v>
      </c>
      <c r="AB98" s="38">
        <v>9500000</v>
      </c>
      <c r="AC98" s="38">
        <v>3000000</v>
      </c>
      <c r="AD98" s="38">
        <v>9500000</v>
      </c>
      <c r="AE98" s="38"/>
      <c r="AF98" s="39"/>
      <c r="AG98" s="38">
        <v>12500000</v>
      </c>
      <c r="AH98" s="38">
        <v>9500000</v>
      </c>
      <c r="AI98" s="38"/>
      <c r="AJ98" s="38">
        <v>3000000</v>
      </c>
      <c r="AK98" s="38">
        <v>24</v>
      </c>
      <c r="AL98" s="38"/>
      <c r="AM98" s="38"/>
      <c r="AN98" s="88">
        <v>9500000</v>
      </c>
      <c r="AO98" s="30"/>
      <c r="AP98" s="39">
        <v>9500000</v>
      </c>
      <c r="AQ98" s="88">
        <v>9500000</v>
      </c>
      <c r="AR98" s="38"/>
      <c r="AS98" s="38">
        <v>80400000</v>
      </c>
      <c r="AT98" s="38">
        <v>50000000</v>
      </c>
      <c r="AU98" s="38">
        <v>30400000</v>
      </c>
      <c r="AV98" s="38">
        <v>50000000</v>
      </c>
      <c r="AW98" s="38"/>
      <c r="AX98" s="39"/>
      <c r="AY98" s="38">
        <v>80400000</v>
      </c>
      <c r="AZ98" s="38">
        <v>50000000</v>
      </c>
      <c r="BA98" s="38"/>
      <c r="BB98" s="38">
        <v>30400000</v>
      </c>
      <c r="BC98" s="38">
        <v>37.810949999999998</v>
      </c>
      <c r="BD98" s="38"/>
      <c r="BE98" s="38"/>
      <c r="BF98" s="88">
        <v>50000000</v>
      </c>
      <c r="BG98" s="30"/>
      <c r="BH98" s="39">
        <v>50000000</v>
      </c>
      <c r="BI98" s="88">
        <v>50000000</v>
      </c>
      <c r="BJ98" s="38"/>
      <c r="BK98" s="38">
        <v>148717600</v>
      </c>
      <c r="BL98" s="38">
        <v>106417600</v>
      </c>
      <c r="BM98" s="38">
        <v>42300000</v>
      </c>
      <c r="BN98" s="38">
        <v>106417600</v>
      </c>
      <c r="BO98" s="38"/>
      <c r="BP98" s="39"/>
      <c r="BQ98" s="38">
        <v>148717600</v>
      </c>
      <c r="BR98" s="38">
        <v>106417600</v>
      </c>
      <c r="BS98" s="38"/>
      <c r="BT98" s="38">
        <v>42300000</v>
      </c>
      <c r="BU98" s="38">
        <v>28.443169999999999</v>
      </c>
      <c r="BV98" s="38"/>
      <c r="BW98" s="38"/>
      <c r="BX98" s="88">
        <v>106417600</v>
      </c>
      <c r="BY98" s="30"/>
      <c r="BZ98" s="39">
        <v>106417600</v>
      </c>
      <c r="CA98" s="88">
        <v>106417600</v>
      </c>
      <c r="CB98" s="38"/>
      <c r="CC98" s="38">
        <v>3818000</v>
      </c>
      <c r="CD98" s="38">
        <v>2800000</v>
      </c>
      <c r="CE98" s="38">
        <v>1018000</v>
      </c>
      <c r="CF98" s="38">
        <v>2800000</v>
      </c>
      <c r="CG98" s="38"/>
      <c r="CH98" s="39"/>
      <c r="CI98" s="38">
        <v>3818000</v>
      </c>
      <c r="CJ98" s="38">
        <v>2800000</v>
      </c>
      <c r="CK98" s="38"/>
      <c r="CL98" s="38">
        <v>1018000</v>
      </c>
      <c r="CM98" s="38">
        <v>26.663170000000001</v>
      </c>
      <c r="CN98" s="38"/>
      <c r="CO98" s="38"/>
      <c r="CP98" s="88">
        <v>2800000</v>
      </c>
      <c r="CQ98" s="30"/>
      <c r="CR98" s="39">
        <v>2800000</v>
      </c>
      <c r="CS98" s="88">
        <v>2800000</v>
      </c>
      <c r="CT98" s="38"/>
      <c r="CU98" s="38">
        <v>5927100</v>
      </c>
      <c r="CV98" s="38">
        <v>4821000</v>
      </c>
      <c r="CW98" s="38">
        <v>1106100</v>
      </c>
      <c r="CX98" s="38">
        <v>4821000</v>
      </c>
      <c r="CY98" s="38"/>
      <c r="CZ98" s="39"/>
      <c r="DA98" s="38">
        <v>5745892.6100000003</v>
      </c>
      <c r="DB98" s="38">
        <v>4664810.12</v>
      </c>
      <c r="DC98" s="38"/>
      <c r="DD98" s="38">
        <v>1081082.49</v>
      </c>
      <c r="DE98" s="38">
        <v>18.814869999999999</v>
      </c>
      <c r="DF98" s="38"/>
      <c r="DG98" s="38">
        <v>156189.88</v>
      </c>
      <c r="DH98" s="88">
        <v>4664810.12</v>
      </c>
      <c r="DI98" s="30"/>
      <c r="DJ98" s="39">
        <v>4821000</v>
      </c>
      <c r="DK98" s="88">
        <v>4821000</v>
      </c>
      <c r="DL98" s="38"/>
      <c r="DM98" s="38">
        <v>68276800</v>
      </c>
      <c r="DN98" s="38">
        <v>41776800</v>
      </c>
      <c r="DO98" s="38">
        <v>26500000</v>
      </c>
      <c r="DP98" s="38">
        <v>41776800</v>
      </c>
      <c r="DQ98" s="38"/>
      <c r="DR98" s="39"/>
      <c r="DS98" s="38">
        <v>68276800</v>
      </c>
      <c r="DT98" s="38">
        <v>41776800</v>
      </c>
      <c r="DU98" s="38"/>
      <c r="DV98" s="38">
        <v>26500000</v>
      </c>
      <c r="DW98" s="38">
        <v>38.812600000000003</v>
      </c>
      <c r="DX98" s="38"/>
      <c r="DY98" s="38"/>
      <c r="DZ98" s="88">
        <v>41776800</v>
      </c>
      <c r="EA98" s="30"/>
      <c r="EB98" s="39">
        <v>41776800</v>
      </c>
      <c r="EC98" s="88">
        <v>41776800</v>
      </c>
      <c r="ED98" s="38"/>
      <c r="EE98" s="38">
        <v>1147700</v>
      </c>
      <c r="EF98" s="38">
        <v>917700</v>
      </c>
      <c r="EG98" s="38">
        <v>230000</v>
      </c>
      <c r="EH98" s="38">
        <v>917700</v>
      </c>
      <c r="EI98" s="38"/>
      <c r="EJ98" s="39"/>
      <c r="EK98" s="38">
        <v>1147700</v>
      </c>
      <c r="EL98" s="38">
        <v>917700</v>
      </c>
      <c r="EM98" s="38"/>
      <c r="EN98" s="38">
        <v>230000</v>
      </c>
      <c r="EO98" s="38">
        <v>20.04008</v>
      </c>
      <c r="EP98" s="38"/>
      <c r="EQ98" s="38"/>
      <c r="ER98" s="88">
        <v>917700</v>
      </c>
      <c r="ES98" s="30"/>
      <c r="ET98" s="39">
        <v>917700</v>
      </c>
      <c r="EU98" s="88">
        <v>917700</v>
      </c>
      <c r="EV98" s="38"/>
      <c r="EW98" s="38">
        <v>61916400</v>
      </c>
      <c r="EX98" s="38">
        <v>41916400</v>
      </c>
      <c r="EY98" s="38">
        <v>20000000</v>
      </c>
      <c r="EZ98" s="38">
        <v>41916400</v>
      </c>
      <c r="FA98" s="38"/>
      <c r="FB98" s="39"/>
      <c r="FC98" s="38">
        <v>61916400</v>
      </c>
      <c r="FD98" s="38">
        <v>41916400</v>
      </c>
      <c r="FE98" s="38"/>
      <c r="FF98" s="38">
        <v>20000000</v>
      </c>
      <c r="FG98" s="38">
        <v>32.30162</v>
      </c>
      <c r="FH98" s="38"/>
      <c r="FI98" s="38"/>
      <c r="FJ98" s="88">
        <v>41916400</v>
      </c>
      <c r="FK98" s="30"/>
      <c r="FL98" s="39">
        <v>41916400</v>
      </c>
      <c r="FM98" s="88">
        <v>41916400</v>
      </c>
      <c r="FN98" s="38"/>
      <c r="FO98" s="38"/>
      <c r="FP98" s="38"/>
      <c r="FQ98" s="38"/>
      <c r="FR98" s="38"/>
      <c r="FS98" s="38"/>
      <c r="FT98" s="39"/>
      <c r="FU98" s="38"/>
      <c r="FV98" s="38"/>
      <c r="FW98" s="38"/>
      <c r="FX98" s="38"/>
      <c r="FY98" s="38"/>
      <c r="FZ98" s="38"/>
      <c r="GA98" s="38"/>
      <c r="GB98" s="88"/>
      <c r="GC98" s="30"/>
      <c r="GD98" s="39"/>
      <c r="GE98" s="88"/>
      <c r="GF98" s="38"/>
      <c r="GG98" s="38"/>
      <c r="GH98" s="38"/>
      <c r="GI98" s="38"/>
      <c r="GJ98" s="38"/>
      <c r="GK98" s="38"/>
      <c r="GL98" s="39"/>
      <c r="GM98" s="38"/>
      <c r="GN98" s="38"/>
      <c r="GO98" s="38"/>
      <c r="GP98" s="38"/>
      <c r="GQ98" s="38"/>
      <c r="GR98" s="38"/>
      <c r="GS98" s="38"/>
      <c r="GT98" s="88"/>
      <c r="GU98" s="30"/>
      <c r="GV98" s="39"/>
      <c r="GW98" s="88"/>
      <c r="GX98" s="38"/>
      <c r="GY98" s="38">
        <v>2270036.7999999998</v>
      </c>
      <c r="GZ98" s="38">
        <v>1000000</v>
      </c>
      <c r="HA98" s="38">
        <v>1270036.8</v>
      </c>
      <c r="HB98" s="38"/>
      <c r="HC98" s="38"/>
      <c r="HD98" s="39"/>
      <c r="HE98" s="38">
        <v>1270036.8</v>
      </c>
      <c r="HF98" s="38"/>
      <c r="HG98" s="38"/>
      <c r="HH98" s="38">
        <v>1270036.8</v>
      </c>
      <c r="HI98" s="38">
        <v>100</v>
      </c>
      <c r="HJ98" s="38"/>
      <c r="HK98" s="38"/>
      <c r="HL98" s="88"/>
      <c r="HM98" s="30"/>
      <c r="HN98" s="39">
        <v>1000000</v>
      </c>
      <c r="HO98" s="88">
        <v>1000000</v>
      </c>
      <c r="HP98" s="38"/>
      <c r="HQ98" s="38"/>
      <c r="HR98" s="38"/>
      <c r="HS98" s="38"/>
      <c r="HT98" s="38"/>
      <c r="HU98" s="38"/>
      <c r="HV98" s="39"/>
      <c r="HW98" s="38"/>
      <c r="HX98" s="38"/>
      <c r="HY98" s="38"/>
      <c r="HZ98" s="38"/>
      <c r="IA98" s="38"/>
      <c r="IB98" s="38"/>
      <c r="IC98" s="38"/>
      <c r="ID98" s="88"/>
      <c r="IE98" s="30"/>
      <c r="IF98" s="39"/>
      <c r="IG98" s="88"/>
      <c r="IH98" s="38"/>
      <c r="II98" s="38">
        <v>15803575.24</v>
      </c>
      <c r="IJ98" s="38">
        <v>3153500</v>
      </c>
      <c r="IK98" s="38">
        <v>12650075.24</v>
      </c>
      <c r="IL98" s="38">
        <v>3153500</v>
      </c>
      <c r="IM98" s="38"/>
      <c r="IN98" s="39"/>
      <c r="IO98" s="38">
        <v>15803575</v>
      </c>
      <c r="IP98" s="38">
        <v>3153500</v>
      </c>
      <c r="IQ98" s="38"/>
      <c r="IR98" s="38">
        <v>12650075</v>
      </c>
      <c r="IS98" s="38">
        <v>80.045649999999995</v>
      </c>
      <c r="IT98" s="38"/>
      <c r="IU98" s="38"/>
      <c r="IV98" s="88">
        <v>3153500</v>
      </c>
      <c r="IW98" s="30"/>
      <c r="IX98" s="39">
        <v>3153500</v>
      </c>
      <c r="IY98" s="88">
        <v>3153500</v>
      </c>
      <c r="IZ98" s="38"/>
      <c r="JA98" s="38">
        <v>75319887</v>
      </c>
      <c r="JB98" s="38">
        <v>9351300</v>
      </c>
      <c r="JC98" s="38">
        <v>65968587</v>
      </c>
      <c r="JD98" s="38">
        <v>9351300</v>
      </c>
      <c r="JE98" s="38"/>
      <c r="JF98" s="39"/>
      <c r="JG98" s="38">
        <v>75319887</v>
      </c>
      <c r="JH98" s="38">
        <v>9351300</v>
      </c>
      <c r="JI98" s="38"/>
      <c r="JJ98" s="38">
        <v>65968587</v>
      </c>
      <c r="JK98" s="38">
        <v>87.584549999999993</v>
      </c>
      <c r="JL98" s="38"/>
      <c r="JM98" s="38"/>
      <c r="JN98" s="88">
        <v>9351300</v>
      </c>
      <c r="JO98" s="30"/>
      <c r="JP98" s="39">
        <v>9351300</v>
      </c>
      <c r="JQ98" s="88">
        <v>9351300</v>
      </c>
      <c r="JR98" s="38"/>
      <c r="JS98" s="38">
        <v>337617700</v>
      </c>
      <c r="JT98" s="38">
        <v>61701400</v>
      </c>
      <c r="JU98" s="38">
        <v>275916300</v>
      </c>
      <c r="JV98" s="38">
        <v>61701400</v>
      </c>
      <c r="JW98" s="38"/>
      <c r="JX98" s="39"/>
      <c r="JY98" s="38">
        <v>337617700</v>
      </c>
      <c r="JZ98" s="38">
        <v>61701400</v>
      </c>
      <c r="KA98" s="38"/>
      <c r="KB98" s="38">
        <v>275916300</v>
      </c>
      <c r="KC98" s="38">
        <v>81.72448</v>
      </c>
      <c r="KD98" s="38"/>
      <c r="KE98" s="38"/>
      <c r="KF98" s="88">
        <v>61701400</v>
      </c>
      <c r="KG98" s="30"/>
      <c r="KH98" s="39">
        <v>61701400</v>
      </c>
      <c r="KI98" s="88">
        <v>61701400</v>
      </c>
      <c r="KJ98" s="38"/>
      <c r="KK98" s="38"/>
      <c r="KL98" s="38"/>
      <c r="KM98" s="38"/>
      <c r="KN98" s="38"/>
      <c r="KO98" s="38"/>
      <c r="KP98" s="39"/>
      <c r="KQ98" s="38"/>
      <c r="KR98" s="38"/>
      <c r="KS98" s="38"/>
      <c r="KT98" s="38"/>
      <c r="KU98" s="38"/>
      <c r="KV98" s="38"/>
      <c r="KW98" s="38"/>
      <c r="KX98" s="88"/>
      <c r="KY98" s="30"/>
      <c r="KZ98" s="39"/>
      <c r="LA98" s="88"/>
      <c r="LB98" s="38"/>
      <c r="LC98" s="38"/>
      <c r="LD98" s="38"/>
      <c r="LE98" s="38"/>
      <c r="LF98" s="38"/>
      <c r="LG98" s="38"/>
      <c r="LH98" s="39"/>
      <c r="LI98" s="38"/>
      <c r="LJ98" s="38"/>
      <c r="LK98" s="38"/>
      <c r="LL98" s="38"/>
      <c r="LM98" s="38"/>
      <c r="LN98" s="38"/>
      <c r="LO98" s="38"/>
      <c r="LP98" s="88"/>
      <c r="LQ98" s="30"/>
      <c r="LR98" s="39"/>
      <c r="LS98" s="88"/>
      <c r="LT98" s="38"/>
      <c r="LU98" s="38"/>
      <c r="LV98" s="38"/>
      <c r="LW98" s="38"/>
      <c r="LX98" s="38"/>
      <c r="LY98" s="38"/>
      <c r="LZ98" s="39"/>
      <c r="MA98" s="38"/>
      <c r="MB98" s="38"/>
      <c r="MC98" s="38"/>
      <c r="MD98" s="38"/>
      <c r="ME98" s="38"/>
      <c r="MF98" s="38"/>
      <c r="MG98" s="38"/>
      <c r="MH98" s="88"/>
      <c r="MI98" s="30"/>
      <c r="MJ98" s="39"/>
      <c r="MK98" s="88"/>
      <c r="ML98" s="38"/>
      <c r="MM98" s="38">
        <v>11562697.039999999</v>
      </c>
      <c r="MN98" s="38">
        <v>4121000</v>
      </c>
      <c r="MO98" s="38">
        <v>7441697.04</v>
      </c>
      <c r="MP98" s="38">
        <v>4121000</v>
      </c>
      <c r="MQ98" s="38"/>
      <c r="MR98" s="39"/>
      <c r="MS98" s="38">
        <v>11562697.039999999</v>
      </c>
      <c r="MT98" s="38">
        <v>4121000</v>
      </c>
      <c r="MU98" s="38"/>
      <c r="MV98" s="38">
        <v>7441697.04</v>
      </c>
      <c r="MW98" s="38">
        <v>64.359530000000007</v>
      </c>
      <c r="MX98" s="38"/>
      <c r="MY98" s="38"/>
      <c r="MZ98" s="88">
        <v>4121000</v>
      </c>
      <c r="NA98" s="30"/>
      <c r="NB98" s="39">
        <v>4121000</v>
      </c>
      <c r="NC98" s="88">
        <v>4121000</v>
      </c>
      <c r="ND98" s="38"/>
      <c r="NE98" s="38"/>
      <c r="NF98" s="38"/>
      <c r="NG98" s="38"/>
      <c r="NH98" s="38"/>
      <c r="NI98" s="38"/>
      <c r="NJ98" s="39"/>
      <c r="NK98" s="38"/>
      <c r="NL98" s="38"/>
      <c r="NM98" s="38"/>
      <c r="NN98" s="38"/>
      <c r="NO98" s="38"/>
      <c r="NP98" s="38"/>
      <c r="NQ98" s="38"/>
      <c r="NR98" s="88"/>
      <c r="NS98" s="30"/>
      <c r="NT98" s="39"/>
      <c r="NU98" s="88"/>
      <c r="NV98" s="38"/>
      <c r="NW98" s="38"/>
      <c r="NX98" s="38"/>
      <c r="NY98" s="38"/>
      <c r="NZ98" s="38"/>
      <c r="OA98" s="38"/>
      <c r="OB98" s="39"/>
      <c r="OC98" s="38"/>
      <c r="OD98" s="38"/>
      <c r="OE98" s="38"/>
      <c r="OF98" s="38"/>
      <c r="OG98" s="38"/>
      <c r="OH98" s="38"/>
      <c r="OI98" s="38"/>
      <c r="OJ98" s="88"/>
      <c r="OK98" s="30"/>
      <c r="OL98" s="39"/>
      <c r="OM98" s="88"/>
      <c r="ON98" s="38"/>
      <c r="OO98" s="38">
        <v>1168840</v>
      </c>
      <c r="OP98" s="38">
        <v>845600</v>
      </c>
      <c r="OQ98" s="38">
        <v>323240</v>
      </c>
      <c r="OR98" s="38">
        <v>845600</v>
      </c>
      <c r="OS98" s="38"/>
      <c r="OT98" s="39"/>
      <c r="OU98" s="38">
        <v>1168840</v>
      </c>
      <c r="OV98" s="38">
        <v>845600</v>
      </c>
      <c r="OW98" s="38"/>
      <c r="OX98" s="38">
        <v>323240</v>
      </c>
      <c r="OY98" s="38">
        <v>27.654769999999999</v>
      </c>
      <c r="OZ98" s="38"/>
      <c r="PA98" s="38"/>
      <c r="PB98" s="88">
        <v>845600</v>
      </c>
      <c r="PC98" s="30"/>
      <c r="PD98" s="39">
        <v>845600</v>
      </c>
      <c r="PE98" s="88">
        <v>845600</v>
      </c>
      <c r="PF98" s="38"/>
      <c r="PG98" s="38">
        <v>16932553</v>
      </c>
      <c r="PH98" s="38">
        <v>14460400</v>
      </c>
      <c r="PI98" s="38">
        <v>2472153</v>
      </c>
      <c r="PJ98" s="38">
        <v>14460400</v>
      </c>
      <c r="PK98" s="38"/>
      <c r="PL98" s="39"/>
      <c r="PM98" s="38">
        <v>16932553</v>
      </c>
      <c r="PN98" s="38">
        <v>14460400</v>
      </c>
      <c r="PO98" s="38"/>
      <c r="PP98" s="38">
        <v>2472153</v>
      </c>
      <c r="PQ98" s="38">
        <v>14.6</v>
      </c>
      <c r="PR98" s="38"/>
      <c r="PS98" s="38"/>
      <c r="PT98" s="88">
        <v>14460400</v>
      </c>
      <c r="PU98" s="30"/>
      <c r="PV98" s="39">
        <v>14460400</v>
      </c>
      <c r="PW98" s="88">
        <v>14460400</v>
      </c>
      <c r="PX98" s="38"/>
      <c r="PY98" s="38"/>
      <c r="PZ98" s="38"/>
      <c r="QA98" s="38"/>
      <c r="QB98" s="38"/>
      <c r="QC98" s="38"/>
      <c r="QD98" s="39"/>
      <c r="QE98" s="38"/>
      <c r="QF98" s="38"/>
      <c r="QG98" s="38"/>
      <c r="QH98" s="38"/>
      <c r="QI98" s="38"/>
      <c r="QJ98" s="38"/>
      <c r="QK98" s="38"/>
      <c r="QL98" s="88"/>
      <c r="QM98" s="30"/>
      <c r="QN98" s="39"/>
      <c r="QO98" s="88"/>
      <c r="QP98" s="38"/>
      <c r="QQ98" s="38">
        <v>140828900</v>
      </c>
      <c r="QR98" s="38">
        <v>95528900</v>
      </c>
      <c r="QS98" s="38">
        <v>45300000</v>
      </c>
      <c r="QT98" s="38">
        <v>95528900</v>
      </c>
      <c r="QU98" s="38">
        <v>398612.67</v>
      </c>
      <c r="QV98" s="39"/>
      <c r="QW98" s="38">
        <v>140828900</v>
      </c>
      <c r="QX98" s="38">
        <v>95528900</v>
      </c>
      <c r="QY98" s="38"/>
      <c r="QZ98" s="38">
        <v>45300000</v>
      </c>
      <c r="RA98" s="38">
        <v>32.166690000000003</v>
      </c>
      <c r="RB98" s="38">
        <v>398612.67</v>
      </c>
      <c r="RC98" s="38"/>
      <c r="RD98" s="88">
        <v>95528900</v>
      </c>
      <c r="RE98" s="30"/>
      <c r="RF98" s="39">
        <v>95528900</v>
      </c>
      <c r="RG98" s="88">
        <v>95528900</v>
      </c>
      <c r="RH98" s="38"/>
      <c r="RI98" s="38"/>
      <c r="RJ98" s="38"/>
      <c r="RK98" s="38"/>
      <c r="RL98" s="38"/>
      <c r="RM98" s="38"/>
      <c r="RN98" s="39"/>
      <c r="RO98" s="38"/>
      <c r="RP98" s="38"/>
      <c r="RQ98" s="38"/>
      <c r="RR98" s="38"/>
      <c r="RS98" s="38"/>
      <c r="RT98" s="38"/>
      <c r="RU98" s="38"/>
      <c r="RV98" s="88"/>
      <c r="RW98" s="30"/>
      <c r="RX98" s="39">
        <v>0</v>
      </c>
      <c r="RY98" s="88"/>
      <c r="RZ98" s="38"/>
      <c r="SA98" s="38">
        <v>673400</v>
      </c>
      <c r="SB98" s="38">
        <v>639700</v>
      </c>
      <c r="SC98" s="38">
        <v>33700</v>
      </c>
      <c r="SD98" s="38">
        <v>639700</v>
      </c>
      <c r="SE98" s="38"/>
      <c r="SF98" s="39"/>
      <c r="SG98" s="38">
        <v>673400</v>
      </c>
      <c r="SH98" s="38">
        <v>639700</v>
      </c>
      <c r="SI98" s="38"/>
      <c r="SJ98" s="38">
        <v>33700</v>
      </c>
      <c r="SK98" s="38">
        <v>5.0044599999999999</v>
      </c>
      <c r="SL98" s="38"/>
      <c r="SM98" s="38"/>
      <c r="SN98" s="88">
        <v>639700</v>
      </c>
      <c r="SO98" s="30"/>
      <c r="SP98" s="39">
        <v>639700</v>
      </c>
      <c r="SQ98" s="88">
        <v>639700</v>
      </c>
      <c r="SR98" s="38"/>
      <c r="SS98" s="38">
        <v>20400000</v>
      </c>
      <c r="ST98" s="38">
        <v>8000000</v>
      </c>
      <c r="SU98" s="38">
        <v>12400000</v>
      </c>
      <c r="SV98" s="38">
        <v>8000000</v>
      </c>
      <c r="SW98" s="38"/>
      <c r="SX98" s="39"/>
      <c r="SY98" s="38">
        <v>20400000</v>
      </c>
      <c r="SZ98" s="38">
        <v>8000000</v>
      </c>
      <c r="TA98" s="38"/>
      <c r="TB98" s="38">
        <v>12400000</v>
      </c>
      <c r="TC98" s="38">
        <v>60.784309999999998</v>
      </c>
      <c r="TD98" s="38"/>
      <c r="TE98" s="38"/>
      <c r="TF98" s="88">
        <v>8000000</v>
      </c>
      <c r="TG98" s="30"/>
      <c r="TH98" s="39">
        <v>8000000</v>
      </c>
      <c r="TI98" s="88">
        <v>8000000</v>
      </c>
      <c r="TJ98" s="38"/>
      <c r="TK98" s="38"/>
      <c r="TL98" s="38"/>
      <c r="TM98" s="38"/>
      <c r="TN98" s="38"/>
      <c r="TO98" s="38"/>
      <c r="TP98" s="39"/>
      <c r="TQ98" s="38"/>
      <c r="TR98" s="38"/>
      <c r="TS98" s="38"/>
      <c r="TT98" s="38"/>
      <c r="TU98" s="38"/>
      <c r="TV98" s="38"/>
      <c r="TW98" s="38"/>
      <c r="TX98" s="88"/>
      <c r="TY98" s="30"/>
      <c r="TZ98" s="39"/>
      <c r="UA98" s="88"/>
      <c r="UB98" s="38"/>
      <c r="UC98" s="38"/>
      <c r="UD98" s="38"/>
      <c r="UE98" s="38"/>
      <c r="UF98" s="38"/>
      <c r="UG98" s="38"/>
      <c r="UH98" s="39"/>
      <c r="UI98" s="38"/>
      <c r="UJ98" s="38"/>
      <c r="UK98" s="38"/>
      <c r="UL98" s="38"/>
      <c r="UM98" s="38"/>
      <c r="UN98" s="38"/>
      <c r="UO98" s="38"/>
      <c r="UP98" s="88"/>
      <c r="UQ98" s="30"/>
      <c r="UR98" s="39"/>
      <c r="US98" s="88"/>
      <c r="UT98" s="38"/>
      <c r="UU98" s="38"/>
      <c r="UV98" s="38"/>
      <c r="UW98" s="38"/>
      <c r="UX98" s="38"/>
      <c r="UY98" s="38"/>
      <c r="UZ98" s="39"/>
      <c r="VA98" s="38"/>
      <c r="VB98" s="38"/>
      <c r="VC98" s="38"/>
      <c r="VD98" s="38"/>
      <c r="VE98" s="38"/>
      <c r="VF98" s="38"/>
      <c r="VG98" s="38"/>
      <c r="VH98" s="88"/>
      <c r="VI98" s="30"/>
      <c r="VJ98" s="39"/>
      <c r="VK98" s="88"/>
      <c r="VL98" s="38"/>
      <c r="VM98" s="38"/>
      <c r="VN98" s="38"/>
      <c r="VO98" s="38"/>
      <c r="VP98" s="38"/>
      <c r="VQ98" s="38"/>
      <c r="VR98" s="39"/>
      <c r="VS98" s="38"/>
      <c r="VT98" s="38"/>
      <c r="VU98" s="38"/>
      <c r="VV98" s="38"/>
      <c r="VW98" s="38"/>
      <c r="VX98" s="38"/>
      <c r="VY98" s="38"/>
      <c r="VZ98" s="88"/>
      <c r="WA98" s="30"/>
      <c r="WB98" s="39"/>
      <c r="WC98" s="88"/>
      <c r="WD98" s="38"/>
      <c r="WE98" s="38"/>
      <c r="WF98" s="38"/>
      <c r="WG98" s="38"/>
      <c r="WH98" s="38"/>
      <c r="WI98" s="38"/>
      <c r="WJ98" s="39"/>
      <c r="WK98" s="38"/>
      <c r="WL98" s="38"/>
      <c r="WM98" s="38"/>
      <c r="WN98" s="38"/>
      <c r="WO98" s="38"/>
      <c r="WP98" s="38"/>
      <c r="WQ98" s="38"/>
      <c r="WR98" s="88"/>
      <c r="WS98" s="30"/>
      <c r="WT98" s="39"/>
      <c r="WU98" s="88"/>
      <c r="WV98" s="38"/>
      <c r="WW98" s="38"/>
      <c r="WX98" s="38"/>
      <c r="WY98" s="38"/>
      <c r="WZ98" s="38"/>
      <c r="XA98" s="38"/>
      <c r="XB98" s="39"/>
      <c r="XC98" s="38"/>
      <c r="XD98" s="38"/>
      <c r="XE98" s="38"/>
      <c r="XF98" s="38"/>
      <c r="XG98" s="38"/>
      <c r="XH98" s="38"/>
      <c r="XI98" s="38"/>
      <c r="XJ98" s="88"/>
      <c r="XK98" s="30"/>
      <c r="XL98" s="39"/>
      <c r="XM98" s="88"/>
      <c r="XN98" s="38"/>
      <c r="XO98" s="38"/>
      <c r="XP98" s="38"/>
      <c r="XQ98" s="38"/>
      <c r="XR98" s="38"/>
      <c r="XS98" s="38"/>
      <c r="XT98" s="39"/>
      <c r="XU98" s="38"/>
      <c r="XV98" s="38"/>
      <c r="XW98" s="38"/>
      <c r="XX98" s="38"/>
      <c r="XY98" s="38"/>
      <c r="XZ98" s="38"/>
      <c r="YA98" s="38"/>
      <c r="YB98" s="88"/>
      <c r="YC98" s="30"/>
      <c r="YD98" s="39"/>
      <c r="YE98" s="88"/>
      <c r="YF98" s="38"/>
      <c r="YG98" s="38"/>
      <c r="YH98" s="38"/>
      <c r="YI98" s="38"/>
      <c r="YJ98" s="38"/>
      <c r="YK98" s="38"/>
      <c r="YL98" s="39"/>
      <c r="YM98" s="38"/>
      <c r="YN98" s="38"/>
      <c r="YO98" s="38"/>
      <c r="YP98" s="38"/>
      <c r="YQ98" s="38"/>
      <c r="YR98" s="38"/>
      <c r="YS98" s="38"/>
      <c r="YT98" s="88"/>
      <c r="YU98" s="30"/>
      <c r="YV98" s="39"/>
      <c r="YW98" s="88"/>
      <c r="YX98" s="38"/>
      <c r="YY98" s="38"/>
      <c r="YZ98" s="38"/>
      <c r="ZA98" s="38"/>
      <c r="ZB98" s="38"/>
      <c r="ZC98" s="38"/>
      <c r="ZD98" s="39"/>
      <c r="ZE98" s="38"/>
      <c r="ZF98" s="38"/>
      <c r="ZG98" s="38"/>
      <c r="ZH98" s="38"/>
      <c r="ZI98" s="38"/>
      <c r="ZJ98" s="38"/>
      <c r="ZK98" s="38"/>
      <c r="ZL98" s="88"/>
      <c r="ZM98" s="30"/>
      <c r="ZN98" s="39"/>
      <c r="ZO98" s="88"/>
      <c r="ZP98" s="38"/>
      <c r="ZQ98" s="38">
        <v>48812500</v>
      </c>
      <c r="ZR98" s="38">
        <v>22165000</v>
      </c>
      <c r="ZS98" s="38">
        <v>26647500</v>
      </c>
      <c r="ZT98" s="38">
        <v>22165000</v>
      </c>
      <c r="ZU98" s="38">
        <v>205127.75</v>
      </c>
      <c r="ZV98" s="39"/>
      <c r="ZW98" s="38">
        <v>48724194</v>
      </c>
      <c r="ZX98" s="38">
        <v>22149152</v>
      </c>
      <c r="ZY98" s="38"/>
      <c r="ZZ98" s="38">
        <v>26575042</v>
      </c>
      <c r="AAA98" s="38">
        <v>54.541780000000003</v>
      </c>
      <c r="AAB98" s="38">
        <v>205127.75</v>
      </c>
      <c r="AAC98" s="38">
        <v>15848</v>
      </c>
      <c r="AAD98" s="88">
        <v>22149152</v>
      </c>
      <c r="AAE98" s="30"/>
      <c r="AAF98" s="39">
        <v>22165000</v>
      </c>
      <c r="AAG98" s="88">
        <v>22165000</v>
      </c>
      <c r="AAH98" s="38"/>
      <c r="AAI98" s="38"/>
      <c r="AAJ98" s="38"/>
      <c r="AAK98" s="38"/>
      <c r="AAL98" s="38"/>
      <c r="AAM98" s="38">
        <v>122706.71</v>
      </c>
      <c r="AAN98" s="39"/>
      <c r="AAO98" s="38"/>
      <c r="AAP98" s="38"/>
      <c r="AAQ98" s="38"/>
      <c r="AAR98" s="38"/>
      <c r="AAS98" s="38"/>
      <c r="AAT98" s="38">
        <v>122706.71</v>
      </c>
      <c r="AAU98" s="38"/>
      <c r="AAV98" s="88"/>
      <c r="AAW98" s="30"/>
      <c r="AAX98" s="39"/>
      <c r="AAY98" s="88"/>
      <c r="AAZ98" s="38">
        <v>8699000</v>
      </c>
      <c r="ABA98" s="38">
        <v>70654900</v>
      </c>
      <c r="ABB98" s="38">
        <v>45792000</v>
      </c>
      <c r="ABC98" s="38">
        <v>24862900</v>
      </c>
      <c r="ABD98" s="38">
        <v>39288181</v>
      </c>
      <c r="ABE98" s="38"/>
      <c r="ABF98" s="39"/>
      <c r="ABG98" s="38">
        <v>57879135.5</v>
      </c>
      <c r="ABH98" s="38">
        <v>41621134.350000001</v>
      </c>
      <c r="ABI98" s="38">
        <v>8699000</v>
      </c>
      <c r="ABJ98" s="38">
        <v>16258001.15</v>
      </c>
      <c r="ABK98" s="38">
        <v>28.089569999999998</v>
      </c>
      <c r="ABL98" s="38"/>
      <c r="ABM98" s="38">
        <v>6366046.6500000004</v>
      </c>
      <c r="ABN98" s="88">
        <v>32922134.350000001</v>
      </c>
      <c r="ABO98" s="30"/>
      <c r="ABP98" s="39">
        <v>45792000</v>
      </c>
      <c r="ABQ98" s="88">
        <v>45792000</v>
      </c>
      <c r="ABR98" s="38"/>
      <c r="ABS98" s="38"/>
      <c r="ABT98" s="38"/>
      <c r="ABU98" s="38"/>
      <c r="ABV98" s="38"/>
      <c r="ABW98" s="38"/>
      <c r="ABX98" s="39"/>
      <c r="ABY98" s="38"/>
      <c r="ABZ98" s="38"/>
      <c r="ACA98" s="38"/>
      <c r="ACB98" s="38"/>
      <c r="ACC98" s="38"/>
      <c r="ACD98" s="38"/>
      <c r="ACE98" s="38"/>
      <c r="ACF98" s="88"/>
      <c r="ACG98" s="30"/>
      <c r="ACH98" s="39"/>
      <c r="ACI98" s="88"/>
      <c r="ACJ98" s="38"/>
      <c r="ACK98" s="38"/>
      <c r="ACL98" s="38"/>
      <c r="ACM98" s="38"/>
      <c r="ACN98" s="38"/>
      <c r="ACO98" s="38"/>
      <c r="ACP98" s="39"/>
      <c r="ACQ98" s="38"/>
      <c r="ACR98" s="38"/>
      <c r="ACS98" s="38"/>
      <c r="ACT98" s="38"/>
      <c r="ACU98" s="38"/>
      <c r="ACV98" s="38"/>
      <c r="ACW98" s="38"/>
      <c r="ACX98" s="88"/>
      <c r="ACY98" s="30"/>
      <c r="ACZ98" s="39"/>
      <c r="ADA98" s="88"/>
      <c r="ADB98" s="38"/>
      <c r="ADC98" s="38"/>
      <c r="ADD98" s="38"/>
      <c r="ADE98" s="38"/>
      <c r="ADF98" s="38"/>
      <c r="ADG98" s="38"/>
      <c r="ADH98" s="39"/>
      <c r="ADI98" s="38"/>
      <c r="ADJ98" s="38"/>
      <c r="ADK98" s="38"/>
      <c r="ADL98" s="38"/>
      <c r="ADM98" s="38"/>
      <c r="ADN98" s="38"/>
      <c r="ADO98" s="38"/>
      <c r="ADP98" s="88"/>
      <c r="ADQ98" s="30"/>
      <c r="ADR98" s="39"/>
      <c r="ADS98" s="88"/>
      <c r="ADT98" s="38"/>
      <c r="ADU98" s="38"/>
      <c r="ADV98" s="38"/>
      <c r="ADW98" s="38"/>
      <c r="ADX98" s="38"/>
      <c r="ADY98" s="38"/>
      <c r="ADZ98" s="39"/>
      <c r="AEA98" s="38"/>
      <c r="AEB98" s="38"/>
      <c r="AEC98" s="38"/>
      <c r="AED98" s="38"/>
      <c r="AEE98" s="38"/>
      <c r="AEF98" s="38"/>
      <c r="AEG98" s="38"/>
      <c r="AEH98" s="88"/>
      <c r="AEI98" s="30"/>
      <c r="AEJ98" s="39"/>
      <c r="AEK98" s="88"/>
      <c r="AEL98" s="38"/>
      <c r="AEM98" s="38"/>
      <c r="AEN98" s="38"/>
      <c r="AEO98" s="38"/>
      <c r="AEP98" s="38"/>
      <c r="AEQ98" s="38"/>
      <c r="AER98" s="39"/>
      <c r="AES98" s="38"/>
      <c r="AET98" s="38"/>
      <c r="AEU98" s="38"/>
      <c r="AEV98" s="38"/>
      <c r="AEW98" s="38"/>
      <c r="AEX98" s="38"/>
      <c r="AEY98" s="38"/>
      <c r="AEZ98" s="88"/>
      <c r="AFA98" s="30"/>
      <c r="AFB98" s="39"/>
      <c r="AFC98" s="88"/>
      <c r="AFD98" s="38"/>
      <c r="AFE98" s="38"/>
      <c r="AFF98" s="38"/>
      <c r="AFG98" s="38"/>
      <c r="AFH98" s="38"/>
      <c r="AFI98" s="38"/>
      <c r="AFJ98" s="39"/>
      <c r="AFK98" s="38"/>
      <c r="AFL98" s="38"/>
      <c r="AFM98" s="38"/>
      <c r="AFN98" s="38"/>
      <c r="AFO98" s="38"/>
      <c r="AFP98" s="38"/>
      <c r="AFQ98" s="38"/>
      <c r="AFR98" s="88"/>
      <c r="AFS98" s="30"/>
      <c r="AFT98" s="39"/>
      <c r="AFU98" s="88"/>
      <c r="AFV98" s="38"/>
      <c r="AFW98" s="38"/>
      <c r="AFX98" s="38"/>
      <c r="AFY98" s="38"/>
      <c r="AFZ98" s="38"/>
      <c r="AGA98" s="38"/>
      <c r="AGB98" s="39"/>
      <c r="AGC98" s="38"/>
      <c r="AGD98" s="38"/>
      <c r="AGE98" s="38"/>
      <c r="AGF98" s="38"/>
      <c r="AGG98" s="38"/>
      <c r="AGH98" s="38"/>
      <c r="AGI98" s="38"/>
      <c r="AGJ98" s="88"/>
      <c r="AGK98" s="30"/>
      <c r="AGL98" s="39"/>
      <c r="AGM98" s="88"/>
      <c r="AGN98" s="38"/>
      <c r="AGO98" s="38"/>
      <c r="AGP98" s="38"/>
      <c r="AGQ98" s="38"/>
      <c r="AGR98" s="38"/>
      <c r="AGS98" s="38"/>
      <c r="AGT98" s="39"/>
      <c r="AGU98" s="38"/>
      <c r="AGV98" s="38"/>
      <c r="AGW98" s="38"/>
      <c r="AGX98" s="38"/>
      <c r="AGY98" s="38"/>
      <c r="AGZ98" s="38"/>
      <c r="AHA98" s="38"/>
      <c r="AHB98" s="88"/>
      <c r="AHC98" s="30"/>
      <c r="AHD98" s="39"/>
      <c r="AHE98" s="88"/>
      <c r="AHF98" s="38"/>
      <c r="AHG98" s="38"/>
      <c r="AHH98" s="38"/>
      <c r="AHI98" s="38"/>
      <c r="AHJ98" s="38"/>
      <c r="AHK98" s="38"/>
      <c r="AHL98" s="39"/>
      <c r="AHM98" s="38"/>
      <c r="AHN98" s="38"/>
      <c r="AHO98" s="38"/>
      <c r="AHP98" s="38"/>
      <c r="AHQ98" s="38"/>
      <c r="AHR98" s="38"/>
      <c r="AHS98" s="38"/>
      <c r="AHT98" s="88"/>
      <c r="AHU98" s="30"/>
      <c r="AHV98" s="39"/>
      <c r="AHW98" s="88"/>
      <c r="AHX98" s="38"/>
      <c r="AHY98" s="38"/>
      <c r="AHZ98" s="38"/>
      <c r="AIA98" s="38"/>
      <c r="AIB98" s="38"/>
      <c r="AIC98" s="38"/>
      <c r="AID98" s="39"/>
      <c r="AIE98" s="38"/>
      <c r="AIF98" s="38"/>
      <c r="AIG98" s="38"/>
      <c r="AIH98" s="38"/>
      <c r="AII98" s="38"/>
      <c r="AIJ98" s="38"/>
      <c r="AIK98" s="38"/>
      <c r="AIL98" s="88"/>
      <c r="AIM98" s="30"/>
      <c r="AIN98" s="39"/>
      <c r="AIO98" s="88"/>
      <c r="AIP98" s="38"/>
      <c r="AIQ98" s="38"/>
      <c r="AIR98" s="38"/>
      <c r="AIS98" s="38"/>
      <c r="AIT98" s="38"/>
      <c r="AIU98" s="38"/>
      <c r="AIV98" s="39"/>
      <c r="AIW98" s="38"/>
      <c r="AIX98" s="38"/>
      <c r="AIY98" s="38"/>
      <c r="AIZ98" s="38"/>
      <c r="AJA98" s="38"/>
      <c r="AJB98" s="38"/>
      <c r="AJC98" s="38"/>
      <c r="AJD98" s="88"/>
      <c r="AJE98" s="30"/>
      <c r="AJF98" s="39"/>
      <c r="AJG98" s="88"/>
      <c r="AJH98" s="38"/>
      <c r="AJI98" s="38">
        <v>41201000</v>
      </c>
      <c r="AJJ98" s="38">
        <v>31201000</v>
      </c>
      <c r="AJK98" s="38">
        <v>10000000</v>
      </c>
      <c r="AJL98" s="38">
        <v>31201000</v>
      </c>
      <c r="AJM98" s="38">
        <v>90873</v>
      </c>
      <c r="AJN98" s="39"/>
      <c r="AJO98" s="38">
        <v>41201000</v>
      </c>
      <c r="AJP98" s="38">
        <v>31201000</v>
      </c>
      <c r="AJQ98" s="38"/>
      <c r="AJR98" s="38">
        <v>10000000</v>
      </c>
      <c r="AJS98" s="38">
        <v>24.271260000000002</v>
      </c>
      <c r="AJT98" s="38">
        <v>90873</v>
      </c>
      <c r="AJU98" s="38"/>
      <c r="AJV98" s="88">
        <v>31201000</v>
      </c>
      <c r="AJW98" s="30"/>
      <c r="AJX98" s="39">
        <v>31201000</v>
      </c>
      <c r="AJY98" s="88">
        <v>31201000</v>
      </c>
      <c r="AJZ98" s="38"/>
      <c r="AKA98" s="38">
        <v>47433000</v>
      </c>
      <c r="AKB98" s="38">
        <v>27433000</v>
      </c>
      <c r="AKC98" s="38">
        <v>20000000</v>
      </c>
      <c r="AKD98" s="38">
        <v>27433000</v>
      </c>
      <c r="AKE98" s="38"/>
      <c r="AKF98" s="39"/>
      <c r="AKG98" s="38">
        <v>47433000</v>
      </c>
      <c r="AKH98" s="38">
        <v>27433000</v>
      </c>
      <c r="AKI98" s="38"/>
      <c r="AKJ98" s="38">
        <v>20000000</v>
      </c>
      <c r="AKK98" s="38">
        <v>42.164740000000002</v>
      </c>
      <c r="AKL98" s="38"/>
      <c r="AKM98" s="38"/>
      <c r="AKN98" s="88">
        <v>27433000</v>
      </c>
      <c r="AKO98" s="30"/>
      <c r="AKP98" s="39">
        <v>27433000</v>
      </c>
      <c r="AKQ98" s="88">
        <v>27433000</v>
      </c>
      <c r="AKR98" s="38"/>
      <c r="AKS98" s="38">
        <v>36892000</v>
      </c>
      <c r="AKT98" s="38">
        <v>24892000</v>
      </c>
      <c r="AKU98" s="38">
        <v>12000000</v>
      </c>
      <c r="AKV98" s="38">
        <v>24892000</v>
      </c>
      <c r="AKW98" s="38"/>
      <c r="AKX98" s="39"/>
      <c r="AKY98" s="38">
        <v>36892000</v>
      </c>
      <c r="AKZ98" s="38">
        <v>24892000</v>
      </c>
      <c r="ALA98" s="38"/>
      <c r="ALB98" s="38">
        <v>12000000</v>
      </c>
      <c r="ALC98" s="38">
        <v>32.527380000000001</v>
      </c>
      <c r="ALD98" s="38"/>
      <c r="ALE98" s="38"/>
      <c r="ALF98" s="88">
        <v>24892000</v>
      </c>
      <c r="ALG98" s="30"/>
      <c r="ALH98" s="39">
        <v>24892000</v>
      </c>
      <c r="ALI98" s="88">
        <v>24892000</v>
      </c>
      <c r="ALJ98" s="38"/>
      <c r="ALK98" s="38"/>
      <c r="ALL98" s="38"/>
      <c r="ALM98" s="38"/>
      <c r="ALN98" s="38"/>
      <c r="ALO98" s="38"/>
      <c r="ALP98" s="39"/>
      <c r="ALQ98" s="38"/>
      <c r="ALR98" s="38"/>
      <c r="ALS98" s="38"/>
      <c r="ALT98" s="38"/>
      <c r="ALU98" s="38"/>
      <c r="ALV98" s="38"/>
      <c r="ALW98" s="38"/>
      <c r="ALX98" s="88"/>
      <c r="ALY98" s="30"/>
      <c r="ALZ98" s="39"/>
      <c r="AMA98" s="88"/>
      <c r="AMB98" s="38"/>
      <c r="AMC98" s="38">
        <v>7932100</v>
      </c>
      <c r="AMD98" s="38">
        <v>5432100</v>
      </c>
      <c r="AME98" s="38">
        <v>2500000</v>
      </c>
      <c r="AMF98" s="38">
        <v>5432100</v>
      </c>
      <c r="AMG98" s="38"/>
      <c r="AMH98" s="39"/>
      <c r="AMI98" s="38">
        <v>7932100</v>
      </c>
      <c r="AMJ98" s="38">
        <v>5432100</v>
      </c>
      <c r="AMK98" s="38"/>
      <c r="AML98" s="38">
        <v>2500000</v>
      </c>
      <c r="AMM98" s="38">
        <v>31.517499999999998</v>
      </c>
      <c r="AMN98" s="38"/>
      <c r="AMO98" s="38"/>
      <c r="AMP98" s="88">
        <v>5432100</v>
      </c>
      <c r="AMQ98" s="30"/>
      <c r="AMR98" s="39">
        <v>5432100</v>
      </c>
      <c r="AMS98" s="88">
        <v>5432100</v>
      </c>
      <c r="AMT98" s="38"/>
      <c r="AMU98" s="38"/>
      <c r="AMV98" s="38"/>
      <c r="AMW98" s="38"/>
      <c r="AMX98" s="38"/>
      <c r="AMY98" s="38"/>
      <c r="AMZ98" s="39"/>
      <c r="ANA98" s="38"/>
      <c r="ANB98" s="38"/>
      <c r="ANC98" s="38"/>
      <c r="AND98" s="38"/>
      <c r="ANE98" s="38"/>
      <c r="ANF98" s="38"/>
      <c r="ANG98" s="38"/>
      <c r="ANH98" s="88"/>
      <c r="ANI98" s="30"/>
      <c r="ANJ98" s="39"/>
      <c r="ANK98" s="88"/>
    </row>
    <row r="99" spans="1:1051" x14ac:dyDescent="0.25">
      <c r="A99" s="8" t="s">
        <v>229</v>
      </c>
      <c r="B99" s="9">
        <v>85</v>
      </c>
      <c r="C99" s="12" t="s">
        <v>231</v>
      </c>
      <c r="F99" s="35"/>
      <c r="G99" s="36"/>
      <c r="H99" s="35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89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89"/>
      <c r="AR99" s="35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89"/>
      <c r="BJ99" s="35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89"/>
      <c r="CB99" s="35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89"/>
      <c r="CT99" s="35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89"/>
      <c r="DL99" s="35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89"/>
      <c r="ED99" s="35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89"/>
      <c r="EV99" s="35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89"/>
      <c r="FN99" s="35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89"/>
      <c r="GF99" s="35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89"/>
      <c r="GX99" s="35"/>
      <c r="GY99" s="36"/>
      <c r="GZ99" s="36"/>
      <c r="HA99" s="36"/>
      <c r="HB99" s="36"/>
      <c r="HC99" s="36"/>
      <c r="HD99" s="36"/>
      <c r="HE99" s="36"/>
      <c r="HF99" s="36"/>
      <c r="HG99" s="36"/>
      <c r="HH99" s="36"/>
      <c r="HI99" s="36"/>
      <c r="HJ99" s="36"/>
      <c r="HK99" s="36"/>
      <c r="HL99" s="36"/>
      <c r="HM99" s="36"/>
      <c r="HN99" s="36"/>
      <c r="HO99" s="89"/>
      <c r="HP99" s="35"/>
      <c r="HQ99" s="36"/>
      <c r="HR99" s="36"/>
      <c r="HS99" s="36"/>
      <c r="HT99" s="36"/>
      <c r="HU99" s="36"/>
      <c r="HV99" s="36"/>
      <c r="HW99" s="36"/>
      <c r="HX99" s="36"/>
      <c r="HY99" s="36"/>
      <c r="HZ99" s="36"/>
      <c r="IA99" s="36"/>
      <c r="IB99" s="36"/>
      <c r="IC99" s="36"/>
      <c r="ID99" s="36"/>
      <c r="IE99" s="36"/>
      <c r="IF99" s="36"/>
      <c r="IG99" s="89"/>
      <c r="IH99" s="35"/>
      <c r="II99" s="36"/>
      <c r="IJ99" s="36"/>
      <c r="IK99" s="36"/>
      <c r="IL99" s="36"/>
      <c r="IM99" s="36"/>
      <c r="IN99" s="36"/>
      <c r="IO99" s="36"/>
      <c r="IP99" s="36"/>
      <c r="IQ99" s="36"/>
      <c r="IR99" s="36"/>
      <c r="IS99" s="36"/>
      <c r="IT99" s="36"/>
      <c r="IU99" s="36"/>
      <c r="IV99" s="36"/>
      <c r="IW99" s="36"/>
      <c r="IX99" s="36"/>
      <c r="IY99" s="89"/>
      <c r="IZ99" s="35"/>
      <c r="JA99" s="36"/>
      <c r="JB99" s="36"/>
      <c r="JC99" s="36"/>
      <c r="JD99" s="36"/>
      <c r="JE99" s="36"/>
      <c r="JF99" s="36"/>
      <c r="JG99" s="36"/>
      <c r="JH99" s="36"/>
      <c r="JI99" s="36"/>
      <c r="JJ99" s="36"/>
      <c r="JK99" s="36"/>
      <c r="JL99" s="36"/>
      <c r="JM99" s="36"/>
      <c r="JN99" s="36"/>
      <c r="JO99" s="36"/>
      <c r="JP99" s="36"/>
      <c r="JQ99" s="89"/>
      <c r="JR99" s="35"/>
      <c r="JS99" s="36"/>
      <c r="JT99" s="36"/>
      <c r="JU99" s="36"/>
      <c r="JV99" s="36"/>
      <c r="JW99" s="36"/>
      <c r="JX99" s="36"/>
      <c r="JY99" s="36"/>
      <c r="JZ99" s="36"/>
      <c r="KA99" s="36"/>
      <c r="KB99" s="36"/>
      <c r="KC99" s="36"/>
      <c r="KD99" s="36"/>
      <c r="KE99" s="36"/>
      <c r="KF99" s="36"/>
      <c r="KG99" s="36"/>
      <c r="KH99" s="36"/>
      <c r="KI99" s="89"/>
      <c r="KJ99" s="35"/>
      <c r="KK99" s="36"/>
      <c r="KL99" s="36"/>
      <c r="KM99" s="36"/>
      <c r="KN99" s="36"/>
      <c r="KO99" s="36"/>
      <c r="KP99" s="36"/>
      <c r="KQ99" s="36"/>
      <c r="KR99" s="36"/>
      <c r="KS99" s="36"/>
      <c r="KT99" s="36"/>
      <c r="KU99" s="36"/>
      <c r="KV99" s="36"/>
      <c r="KW99" s="36"/>
      <c r="KX99" s="36"/>
      <c r="KY99" s="36"/>
      <c r="KZ99" s="36"/>
      <c r="LA99" s="89"/>
      <c r="LB99" s="35"/>
      <c r="LC99" s="36"/>
      <c r="LD99" s="36"/>
      <c r="LE99" s="36"/>
      <c r="LF99" s="36"/>
      <c r="LG99" s="36"/>
      <c r="LH99" s="36"/>
      <c r="LI99" s="36"/>
      <c r="LJ99" s="36"/>
      <c r="LK99" s="36"/>
      <c r="LL99" s="36"/>
      <c r="LM99" s="36"/>
      <c r="LN99" s="36"/>
      <c r="LO99" s="36"/>
      <c r="LP99" s="36"/>
      <c r="LQ99" s="36"/>
      <c r="LR99" s="36"/>
      <c r="LS99" s="89"/>
      <c r="LT99" s="35"/>
      <c r="LU99" s="36"/>
      <c r="LV99" s="36"/>
      <c r="LW99" s="36"/>
      <c r="LX99" s="36"/>
      <c r="LY99" s="36"/>
      <c r="LZ99" s="36"/>
      <c r="MA99" s="36"/>
      <c r="MB99" s="36"/>
      <c r="MC99" s="36"/>
      <c r="MD99" s="36"/>
      <c r="ME99" s="36"/>
      <c r="MF99" s="36"/>
      <c r="MG99" s="36"/>
      <c r="MH99" s="36"/>
      <c r="MI99" s="36"/>
      <c r="MJ99" s="36"/>
      <c r="MK99" s="89"/>
      <c r="ML99" s="35"/>
      <c r="MM99" s="36"/>
      <c r="MN99" s="36"/>
      <c r="MO99" s="36"/>
      <c r="MP99" s="36"/>
      <c r="MQ99" s="36"/>
      <c r="MR99" s="36"/>
      <c r="MS99" s="36"/>
      <c r="MT99" s="36"/>
      <c r="MU99" s="36"/>
      <c r="MV99" s="36"/>
      <c r="MW99" s="36"/>
      <c r="MX99" s="36"/>
      <c r="MY99" s="36"/>
      <c r="MZ99" s="36"/>
      <c r="NA99" s="36"/>
      <c r="NB99" s="36"/>
      <c r="NC99" s="89"/>
      <c r="ND99" s="35"/>
      <c r="NE99" s="36"/>
      <c r="NF99" s="36"/>
      <c r="NG99" s="36"/>
      <c r="NH99" s="36"/>
      <c r="NI99" s="36"/>
      <c r="NJ99" s="36"/>
      <c r="NK99" s="36"/>
      <c r="NL99" s="36"/>
      <c r="NM99" s="36"/>
      <c r="NN99" s="36"/>
      <c r="NO99" s="36"/>
      <c r="NP99" s="36"/>
      <c r="NQ99" s="36"/>
      <c r="NR99" s="36"/>
      <c r="NS99" s="36"/>
      <c r="NT99" s="36"/>
      <c r="NU99" s="89"/>
      <c r="NV99" s="35"/>
      <c r="NW99" s="36"/>
      <c r="NX99" s="36"/>
      <c r="NY99" s="36"/>
      <c r="NZ99" s="36"/>
      <c r="OA99" s="36"/>
      <c r="OB99" s="36"/>
      <c r="OC99" s="36"/>
      <c r="OD99" s="36"/>
      <c r="OE99" s="36"/>
      <c r="OF99" s="36"/>
      <c r="OG99" s="36"/>
      <c r="OH99" s="36"/>
      <c r="OI99" s="36"/>
      <c r="OJ99" s="36"/>
      <c r="OK99" s="36"/>
      <c r="OL99" s="36"/>
      <c r="OM99" s="89"/>
      <c r="ON99" s="35"/>
      <c r="OO99" s="36"/>
      <c r="OP99" s="36"/>
      <c r="OQ99" s="36"/>
      <c r="OR99" s="36"/>
      <c r="OS99" s="36"/>
      <c r="OT99" s="36"/>
      <c r="OU99" s="36"/>
      <c r="OV99" s="36"/>
      <c r="OW99" s="36"/>
      <c r="OX99" s="36"/>
      <c r="OY99" s="36"/>
      <c r="OZ99" s="36"/>
      <c r="PA99" s="36"/>
      <c r="PB99" s="36"/>
      <c r="PC99" s="36"/>
      <c r="PD99" s="36"/>
      <c r="PE99" s="89"/>
      <c r="PF99" s="35"/>
      <c r="PG99" s="36"/>
      <c r="PH99" s="36"/>
      <c r="PI99" s="36"/>
      <c r="PJ99" s="36"/>
      <c r="PK99" s="36"/>
      <c r="PL99" s="36"/>
      <c r="PM99" s="36"/>
      <c r="PN99" s="36"/>
      <c r="PO99" s="36"/>
      <c r="PP99" s="36"/>
      <c r="PQ99" s="36"/>
      <c r="PR99" s="36"/>
      <c r="PS99" s="36"/>
      <c r="PT99" s="36"/>
      <c r="PU99" s="36"/>
      <c r="PV99" s="36"/>
      <c r="PW99" s="89"/>
      <c r="PX99" s="35"/>
      <c r="PY99" s="36"/>
      <c r="PZ99" s="36"/>
      <c r="QA99" s="36"/>
      <c r="QB99" s="36"/>
      <c r="QC99" s="36"/>
      <c r="QD99" s="36"/>
      <c r="QE99" s="36"/>
      <c r="QF99" s="36"/>
      <c r="QG99" s="36"/>
      <c r="QH99" s="36"/>
      <c r="QI99" s="36"/>
      <c r="QJ99" s="36"/>
      <c r="QK99" s="36"/>
      <c r="QL99" s="36"/>
      <c r="QM99" s="36"/>
      <c r="QN99" s="36"/>
      <c r="QO99" s="89"/>
      <c r="QP99" s="35"/>
      <c r="QQ99" s="36"/>
      <c r="QR99" s="36"/>
      <c r="QS99" s="36"/>
      <c r="QT99" s="36"/>
      <c r="QU99" s="36"/>
      <c r="QV99" s="36"/>
      <c r="QW99" s="36"/>
      <c r="QX99" s="36"/>
      <c r="QY99" s="36"/>
      <c r="QZ99" s="36"/>
      <c r="RA99" s="36"/>
      <c r="RB99" s="36"/>
      <c r="RC99" s="36"/>
      <c r="RD99" s="36"/>
      <c r="RE99" s="36"/>
      <c r="RF99" s="36"/>
      <c r="RG99" s="89"/>
      <c r="RH99" s="35"/>
      <c r="RI99" s="36"/>
      <c r="RJ99" s="36"/>
      <c r="RK99" s="36"/>
      <c r="RL99" s="36"/>
      <c r="RM99" s="36"/>
      <c r="RN99" s="36"/>
      <c r="RO99" s="36"/>
      <c r="RP99" s="36"/>
      <c r="RQ99" s="36"/>
      <c r="RR99" s="36"/>
      <c r="RS99" s="36"/>
      <c r="RT99" s="36"/>
      <c r="RU99" s="36"/>
      <c r="RV99" s="36"/>
      <c r="RW99" s="36"/>
      <c r="RX99" s="36"/>
      <c r="RY99" s="89"/>
      <c r="RZ99" s="35"/>
      <c r="SA99" s="36"/>
      <c r="SB99" s="36"/>
      <c r="SC99" s="36"/>
      <c r="SD99" s="36"/>
      <c r="SE99" s="36"/>
      <c r="SF99" s="36"/>
      <c r="SG99" s="36"/>
      <c r="SH99" s="36"/>
      <c r="SI99" s="36"/>
      <c r="SJ99" s="36"/>
      <c r="SK99" s="36"/>
      <c r="SL99" s="36"/>
      <c r="SM99" s="36"/>
      <c r="SN99" s="36"/>
      <c r="SO99" s="36"/>
      <c r="SP99" s="36"/>
      <c r="SQ99" s="89"/>
      <c r="SR99" s="35"/>
      <c r="SS99" s="36"/>
      <c r="ST99" s="36"/>
      <c r="SU99" s="36"/>
      <c r="SV99" s="36"/>
      <c r="SW99" s="36"/>
      <c r="SX99" s="36"/>
      <c r="SY99" s="36"/>
      <c r="SZ99" s="36"/>
      <c r="TA99" s="36"/>
      <c r="TB99" s="36"/>
      <c r="TC99" s="36"/>
      <c r="TD99" s="36"/>
      <c r="TE99" s="36"/>
      <c r="TF99" s="36"/>
      <c r="TG99" s="36"/>
      <c r="TH99" s="36"/>
      <c r="TI99" s="89"/>
      <c r="TJ99" s="35"/>
      <c r="TK99" s="36"/>
      <c r="TL99" s="36"/>
      <c r="TM99" s="36"/>
      <c r="TN99" s="36"/>
      <c r="TO99" s="36"/>
      <c r="TP99" s="36"/>
      <c r="TQ99" s="36"/>
      <c r="TR99" s="36"/>
      <c r="TS99" s="36"/>
      <c r="TT99" s="36"/>
      <c r="TU99" s="36"/>
      <c r="TV99" s="36"/>
      <c r="TW99" s="36"/>
      <c r="TX99" s="36"/>
      <c r="TY99" s="36"/>
      <c r="TZ99" s="36"/>
      <c r="UA99" s="89"/>
      <c r="UB99" s="35"/>
      <c r="UC99" s="36"/>
      <c r="UD99" s="36"/>
      <c r="UE99" s="36"/>
      <c r="UF99" s="36"/>
      <c r="UG99" s="36"/>
      <c r="UH99" s="36"/>
      <c r="UI99" s="36"/>
      <c r="UJ99" s="36"/>
      <c r="UK99" s="36"/>
      <c r="UL99" s="36"/>
      <c r="UM99" s="36"/>
      <c r="UN99" s="36"/>
      <c r="UO99" s="36"/>
      <c r="UP99" s="36"/>
      <c r="UQ99" s="36"/>
      <c r="UR99" s="36"/>
      <c r="US99" s="89"/>
      <c r="UT99" s="35"/>
      <c r="UU99" s="36"/>
      <c r="UV99" s="36"/>
      <c r="UW99" s="36"/>
      <c r="UX99" s="36"/>
      <c r="UY99" s="36"/>
      <c r="UZ99" s="36"/>
      <c r="VA99" s="36"/>
      <c r="VB99" s="36"/>
      <c r="VC99" s="36"/>
      <c r="VD99" s="36"/>
      <c r="VE99" s="36"/>
      <c r="VF99" s="36"/>
      <c r="VG99" s="36"/>
      <c r="VH99" s="36"/>
      <c r="VI99" s="36"/>
      <c r="VJ99" s="36"/>
      <c r="VK99" s="89"/>
      <c r="VL99" s="35"/>
      <c r="VM99" s="36"/>
      <c r="VN99" s="36"/>
      <c r="VO99" s="36"/>
      <c r="VP99" s="36"/>
      <c r="VQ99" s="36"/>
      <c r="VR99" s="36"/>
      <c r="VS99" s="36"/>
      <c r="VT99" s="36"/>
      <c r="VU99" s="36"/>
      <c r="VV99" s="36"/>
      <c r="VW99" s="36"/>
      <c r="VX99" s="36"/>
      <c r="VY99" s="36"/>
      <c r="VZ99" s="36"/>
      <c r="WA99" s="36"/>
      <c r="WB99" s="36"/>
      <c r="WC99" s="89"/>
      <c r="WD99" s="35"/>
      <c r="WE99" s="36"/>
      <c r="WF99" s="36"/>
      <c r="WG99" s="36"/>
      <c r="WH99" s="36"/>
      <c r="WI99" s="36"/>
      <c r="WJ99" s="36"/>
      <c r="WK99" s="36"/>
      <c r="WL99" s="36"/>
      <c r="WM99" s="36"/>
      <c r="WN99" s="36"/>
      <c r="WO99" s="36"/>
      <c r="WP99" s="36"/>
      <c r="WQ99" s="36"/>
      <c r="WR99" s="36"/>
      <c r="WS99" s="36"/>
      <c r="WT99" s="36"/>
      <c r="WU99" s="89"/>
      <c r="WV99" s="35"/>
      <c r="WW99" s="36"/>
      <c r="WX99" s="36"/>
      <c r="WY99" s="36"/>
      <c r="WZ99" s="36"/>
      <c r="XA99" s="36"/>
      <c r="XB99" s="36"/>
      <c r="XC99" s="36"/>
      <c r="XD99" s="36"/>
      <c r="XE99" s="36"/>
      <c r="XF99" s="36"/>
      <c r="XG99" s="36"/>
      <c r="XH99" s="36"/>
      <c r="XI99" s="36"/>
      <c r="XJ99" s="36"/>
      <c r="XK99" s="36"/>
      <c r="XL99" s="36"/>
      <c r="XM99" s="89"/>
      <c r="XN99" s="35"/>
      <c r="XO99" s="36"/>
      <c r="XP99" s="36"/>
      <c r="XQ99" s="36"/>
      <c r="XR99" s="36"/>
      <c r="XS99" s="36"/>
      <c r="XT99" s="36"/>
      <c r="XU99" s="36"/>
      <c r="XV99" s="36"/>
      <c r="XW99" s="36"/>
      <c r="XX99" s="36"/>
      <c r="XY99" s="36"/>
      <c r="XZ99" s="36"/>
      <c r="YA99" s="36"/>
      <c r="YB99" s="36"/>
      <c r="YC99" s="36"/>
      <c r="YD99" s="36"/>
      <c r="YE99" s="89"/>
      <c r="YF99" s="35"/>
      <c r="YG99" s="36"/>
      <c r="YH99" s="36"/>
      <c r="YI99" s="36"/>
      <c r="YJ99" s="36"/>
      <c r="YK99" s="36"/>
      <c r="YL99" s="36"/>
      <c r="YM99" s="36"/>
      <c r="YN99" s="36"/>
      <c r="YO99" s="36"/>
      <c r="YP99" s="36"/>
      <c r="YQ99" s="36"/>
      <c r="YR99" s="36"/>
      <c r="YS99" s="36"/>
      <c r="YT99" s="36"/>
      <c r="YU99" s="36"/>
      <c r="YV99" s="36"/>
      <c r="YW99" s="89"/>
      <c r="YX99" s="35"/>
      <c r="YY99" s="36"/>
      <c r="YZ99" s="36"/>
      <c r="ZA99" s="36"/>
      <c r="ZB99" s="36"/>
      <c r="ZC99" s="36"/>
      <c r="ZD99" s="36"/>
      <c r="ZE99" s="36"/>
      <c r="ZF99" s="36"/>
      <c r="ZG99" s="36"/>
      <c r="ZH99" s="36"/>
      <c r="ZI99" s="36"/>
      <c r="ZJ99" s="36"/>
      <c r="ZK99" s="36"/>
      <c r="ZL99" s="36"/>
      <c r="ZM99" s="36"/>
      <c r="ZN99" s="36"/>
      <c r="ZO99" s="89"/>
      <c r="ZP99" s="35"/>
      <c r="ZQ99" s="36"/>
      <c r="ZR99" s="36"/>
      <c r="ZS99" s="36"/>
      <c r="ZT99" s="36"/>
      <c r="ZU99" s="36"/>
      <c r="ZV99" s="36"/>
      <c r="ZW99" s="36"/>
      <c r="ZX99" s="36"/>
      <c r="ZY99" s="36"/>
      <c r="ZZ99" s="36"/>
      <c r="AAA99" s="36"/>
      <c r="AAB99" s="36"/>
      <c r="AAC99" s="36"/>
      <c r="AAD99" s="36"/>
      <c r="AAE99" s="36"/>
      <c r="AAF99" s="36"/>
      <c r="AAG99" s="89"/>
      <c r="AAH99" s="152"/>
      <c r="AAI99" s="36"/>
      <c r="AAJ99" s="36"/>
      <c r="AAK99" s="36"/>
      <c r="AAL99" s="36"/>
      <c r="AAM99" s="36"/>
      <c r="AAN99" s="36"/>
      <c r="AAO99" s="36"/>
      <c r="AAP99" s="36"/>
      <c r="AAQ99" s="36"/>
      <c r="AAR99" s="36"/>
      <c r="AAS99" s="36"/>
      <c r="AAT99" s="36"/>
      <c r="AAU99" s="36"/>
      <c r="AAV99" s="36"/>
      <c r="AAW99" s="36"/>
      <c r="AAX99" s="36"/>
      <c r="AAY99" s="89"/>
      <c r="AAZ99" s="35"/>
      <c r="ABA99" s="36"/>
      <c r="ABB99" s="36"/>
      <c r="ABC99" s="36"/>
      <c r="ABD99" s="36"/>
      <c r="ABE99" s="36"/>
      <c r="ABF99" s="36"/>
      <c r="ABG99" s="36"/>
      <c r="ABH99" s="36"/>
      <c r="ABI99" s="36"/>
      <c r="ABJ99" s="36"/>
      <c r="ABK99" s="36"/>
      <c r="ABL99" s="36"/>
      <c r="ABM99" s="36"/>
      <c r="ABN99" s="36"/>
      <c r="ABO99" s="36"/>
      <c r="ABP99" s="36"/>
      <c r="ABQ99" s="89"/>
      <c r="ABR99" s="152"/>
      <c r="ABS99" s="36"/>
      <c r="ABT99" s="36"/>
      <c r="ABU99" s="36"/>
      <c r="ABV99" s="36"/>
      <c r="ABW99" s="36"/>
      <c r="ABX99" s="36"/>
      <c r="ABY99" s="36"/>
      <c r="ABZ99" s="36"/>
      <c r="ACA99" s="36"/>
      <c r="ACB99" s="36"/>
      <c r="ACC99" s="36"/>
      <c r="ACD99" s="36"/>
      <c r="ACE99" s="36"/>
      <c r="ACF99" s="36"/>
      <c r="ACG99" s="36"/>
      <c r="ACH99" s="36"/>
      <c r="ACI99" s="89"/>
      <c r="ACJ99" s="152"/>
      <c r="ACK99" s="36"/>
      <c r="ACL99" s="36"/>
      <c r="ACM99" s="36"/>
      <c r="ACN99" s="36"/>
      <c r="ACO99" s="36"/>
      <c r="ACP99" s="36"/>
      <c r="ACQ99" s="36"/>
      <c r="ACR99" s="36"/>
      <c r="ACS99" s="36"/>
      <c r="ACT99" s="36"/>
      <c r="ACU99" s="36"/>
      <c r="ACV99" s="36"/>
      <c r="ACW99" s="36"/>
      <c r="ACX99" s="36"/>
      <c r="ACY99" s="36"/>
      <c r="ACZ99" s="36"/>
      <c r="ADA99" s="89"/>
      <c r="ADB99" s="152"/>
      <c r="ADC99" s="36"/>
      <c r="ADD99" s="36"/>
      <c r="ADE99" s="36"/>
      <c r="ADF99" s="36"/>
      <c r="ADG99" s="36"/>
      <c r="ADH99" s="36"/>
      <c r="ADI99" s="36"/>
      <c r="ADJ99" s="36"/>
      <c r="ADK99" s="36"/>
      <c r="ADL99" s="36"/>
      <c r="ADM99" s="36"/>
      <c r="ADN99" s="36"/>
      <c r="ADO99" s="36"/>
      <c r="ADP99" s="36"/>
      <c r="ADQ99" s="36"/>
      <c r="ADR99" s="36"/>
      <c r="ADS99" s="89"/>
      <c r="ADT99" s="152"/>
      <c r="ADU99" s="36"/>
      <c r="ADV99" s="36"/>
      <c r="ADW99" s="36"/>
      <c r="ADX99" s="36"/>
      <c r="ADY99" s="36"/>
      <c r="ADZ99" s="36"/>
      <c r="AEA99" s="36"/>
      <c r="AEB99" s="36"/>
      <c r="AEC99" s="36"/>
      <c r="AED99" s="36"/>
      <c r="AEE99" s="36"/>
      <c r="AEF99" s="36"/>
      <c r="AEG99" s="36"/>
      <c r="AEH99" s="36"/>
      <c r="AEI99" s="36"/>
      <c r="AEJ99" s="36"/>
      <c r="AEK99" s="89"/>
      <c r="AEL99" s="152"/>
      <c r="AEM99" s="36"/>
      <c r="AEN99" s="36"/>
      <c r="AEO99" s="36"/>
      <c r="AEP99" s="36"/>
      <c r="AEQ99" s="36"/>
      <c r="AER99" s="36"/>
      <c r="AES99" s="36"/>
      <c r="AET99" s="36"/>
      <c r="AEU99" s="36"/>
      <c r="AEV99" s="36"/>
      <c r="AEW99" s="36"/>
      <c r="AEX99" s="36"/>
      <c r="AEY99" s="36"/>
      <c r="AEZ99" s="36"/>
      <c r="AFA99" s="36"/>
      <c r="AFB99" s="36"/>
      <c r="AFC99" s="89"/>
      <c r="AFD99" s="152"/>
      <c r="AFE99" s="36"/>
      <c r="AFF99" s="36"/>
      <c r="AFG99" s="36"/>
      <c r="AFH99" s="36"/>
      <c r="AFI99" s="36"/>
      <c r="AFJ99" s="36"/>
      <c r="AFK99" s="36"/>
      <c r="AFL99" s="36"/>
      <c r="AFM99" s="36"/>
      <c r="AFN99" s="36"/>
      <c r="AFO99" s="36"/>
      <c r="AFP99" s="36"/>
      <c r="AFQ99" s="36"/>
      <c r="AFR99" s="36"/>
      <c r="AFS99" s="36"/>
      <c r="AFT99" s="36"/>
      <c r="AFU99" s="89"/>
      <c r="AFV99" s="152"/>
      <c r="AFW99" s="36"/>
      <c r="AFX99" s="36"/>
      <c r="AFY99" s="36"/>
      <c r="AFZ99" s="36"/>
      <c r="AGA99" s="36"/>
      <c r="AGB99" s="36"/>
      <c r="AGC99" s="36"/>
      <c r="AGD99" s="36"/>
      <c r="AGE99" s="36"/>
      <c r="AGF99" s="36"/>
      <c r="AGG99" s="36"/>
      <c r="AGH99" s="36"/>
      <c r="AGI99" s="36"/>
      <c r="AGJ99" s="36"/>
      <c r="AGK99" s="36"/>
      <c r="AGL99" s="36"/>
      <c r="AGM99" s="89"/>
      <c r="AGN99" s="35"/>
      <c r="AGO99" s="36"/>
      <c r="AGP99" s="36"/>
      <c r="AGQ99" s="36"/>
      <c r="AGR99" s="36"/>
      <c r="AGS99" s="36"/>
      <c r="AGT99" s="36"/>
      <c r="AGU99" s="36"/>
      <c r="AGV99" s="36"/>
      <c r="AGW99" s="36"/>
      <c r="AGX99" s="36"/>
      <c r="AGY99" s="36"/>
      <c r="AGZ99" s="36"/>
      <c r="AHA99" s="36"/>
      <c r="AHB99" s="36"/>
      <c r="AHC99" s="36"/>
      <c r="AHD99" s="36"/>
      <c r="AHE99" s="89"/>
      <c r="AHF99" s="152"/>
      <c r="AHG99" s="36"/>
      <c r="AHH99" s="36"/>
      <c r="AHI99" s="36"/>
      <c r="AHJ99" s="36"/>
      <c r="AHK99" s="36"/>
      <c r="AHL99" s="36"/>
      <c r="AHM99" s="36"/>
      <c r="AHN99" s="36"/>
      <c r="AHO99" s="36"/>
      <c r="AHP99" s="36"/>
      <c r="AHQ99" s="36"/>
      <c r="AHR99" s="36"/>
      <c r="AHS99" s="36"/>
      <c r="AHT99" s="36"/>
      <c r="AHU99" s="36"/>
      <c r="AHV99" s="36"/>
      <c r="AHW99" s="89"/>
      <c r="AHX99" s="35"/>
      <c r="AHY99" s="36"/>
      <c r="AHZ99" s="36"/>
      <c r="AIA99" s="36"/>
      <c r="AIB99" s="36"/>
      <c r="AIC99" s="36"/>
      <c r="AID99" s="36"/>
      <c r="AIE99" s="36"/>
      <c r="AIF99" s="36"/>
      <c r="AIG99" s="36"/>
      <c r="AIH99" s="36"/>
      <c r="AII99" s="36"/>
      <c r="AIJ99" s="36"/>
      <c r="AIK99" s="36"/>
      <c r="AIL99" s="36"/>
      <c r="AIM99" s="36"/>
      <c r="AIN99" s="36"/>
      <c r="AIO99" s="89"/>
      <c r="AIP99" s="152"/>
      <c r="AIQ99" s="36"/>
      <c r="AIR99" s="36"/>
      <c r="AIS99" s="36"/>
      <c r="AIT99" s="36"/>
      <c r="AIU99" s="36"/>
      <c r="AIV99" s="36"/>
      <c r="AIW99" s="36"/>
      <c r="AIX99" s="36"/>
      <c r="AIY99" s="36"/>
      <c r="AIZ99" s="36"/>
      <c r="AJA99" s="36"/>
      <c r="AJB99" s="36"/>
      <c r="AJC99" s="36"/>
      <c r="AJD99" s="36"/>
      <c r="AJE99" s="36"/>
      <c r="AJF99" s="36"/>
      <c r="AJG99" s="89"/>
      <c r="AJH99" s="35"/>
      <c r="AJI99" s="36"/>
      <c r="AJJ99" s="36"/>
      <c r="AJK99" s="36"/>
      <c r="AJL99" s="36"/>
      <c r="AJM99" s="36"/>
      <c r="AJN99" s="36"/>
      <c r="AJO99" s="36"/>
      <c r="AJP99" s="36"/>
      <c r="AJQ99" s="36"/>
      <c r="AJR99" s="36"/>
      <c r="AJS99" s="36"/>
      <c r="AJT99" s="36"/>
      <c r="AJU99" s="36"/>
      <c r="AJV99" s="36"/>
      <c r="AJW99" s="36"/>
      <c r="AJX99" s="36"/>
      <c r="AJY99" s="89"/>
      <c r="AJZ99" s="35"/>
      <c r="AKA99" s="36"/>
      <c r="AKB99" s="36"/>
      <c r="AKC99" s="36"/>
      <c r="AKD99" s="36"/>
      <c r="AKE99" s="36"/>
      <c r="AKF99" s="36"/>
      <c r="AKG99" s="36"/>
      <c r="AKH99" s="36"/>
      <c r="AKI99" s="36"/>
      <c r="AKJ99" s="36"/>
      <c r="AKK99" s="36"/>
      <c r="AKL99" s="36"/>
      <c r="AKM99" s="36"/>
      <c r="AKN99" s="36"/>
      <c r="AKO99" s="36"/>
      <c r="AKP99" s="36"/>
      <c r="AKQ99" s="89"/>
      <c r="AKR99" s="35"/>
      <c r="AKS99" s="36"/>
      <c r="AKT99" s="36"/>
      <c r="AKU99" s="36"/>
      <c r="AKV99" s="36"/>
      <c r="AKW99" s="36"/>
      <c r="AKX99" s="36"/>
      <c r="AKY99" s="36"/>
      <c r="AKZ99" s="36"/>
      <c r="ALA99" s="36"/>
      <c r="ALB99" s="36"/>
      <c r="ALC99" s="36"/>
      <c r="ALD99" s="36"/>
      <c r="ALE99" s="36"/>
      <c r="ALF99" s="36"/>
      <c r="ALG99" s="36"/>
      <c r="ALH99" s="36"/>
      <c r="ALI99" s="89"/>
      <c r="ALJ99" s="152"/>
      <c r="ALK99" s="36"/>
      <c r="ALL99" s="36"/>
      <c r="ALM99" s="36"/>
      <c r="ALN99" s="36"/>
      <c r="ALO99" s="36"/>
      <c r="ALP99" s="36"/>
      <c r="ALQ99" s="36"/>
      <c r="ALR99" s="36"/>
      <c r="ALS99" s="36"/>
      <c r="ALT99" s="36"/>
      <c r="ALU99" s="36"/>
      <c r="ALV99" s="36"/>
      <c r="ALW99" s="36"/>
      <c r="ALX99" s="36"/>
      <c r="ALY99" s="36"/>
      <c r="ALZ99" s="36"/>
      <c r="AMA99" s="89"/>
      <c r="AMB99" s="152"/>
      <c r="AMC99" s="36"/>
      <c r="AMD99" s="36"/>
      <c r="AME99" s="36"/>
      <c r="AMF99" s="36"/>
      <c r="AMG99" s="36"/>
      <c r="AMH99" s="36"/>
      <c r="AMI99" s="36"/>
      <c r="AMJ99" s="36"/>
      <c r="AMK99" s="36"/>
      <c r="AML99" s="36"/>
      <c r="AMM99" s="36"/>
      <c r="AMN99" s="36"/>
      <c r="AMO99" s="36"/>
      <c r="AMP99" s="36"/>
      <c r="AMQ99" s="36"/>
      <c r="AMR99" s="36"/>
      <c r="AMS99" s="89"/>
      <c r="AMT99" s="152"/>
      <c r="AMU99" s="36"/>
      <c r="AMV99" s="36"/>
      <c r="AMW99" s="36"/>
      <c r="AMX99" s="36"/>
      <c r="AMY99" s="36"/>
      <c r="AMZ99" s="36"/>
      <c r="ANA99" s="36"/>
      <c r="ANB99" s="36"/>
      <c r="ANC99" s="36"/>
      <c r="AND99" s="36"/>
      <c r="ANE99" s="36"/>
      <c r="ANF99" s="36"/>
      <c r="ANG99" s="36"/>
      <c r="ANH99" s="36"/>
      <c r="ANI99" s="36"/>
      <c r="ANJ99" s="36"/>
      <c r="ANK99" s="89"/>
    </row>
    <row r="100" spans="1:1051" x14ac:dyDescent="0.25">
      <c r="A100" s="8" t="s">
        <v>232</v>
      </c>
      <c r="B100" s="11">
        <v>86</v>
      </c>
      <c r="C100" s="13" t="s">
        <v>234</v>
      </c>
      <c r="F100" s="39"/>
      <c r="G100" s="88"/>
      <c r="H100" s="38"/>
      <c r="I100" s="38">
        <v>7388000</v>
      </c>
      <c r="J100" s="38">
        <v>5370000</v>
      </c>
      <c r="K100" s="38">
        <v>2018000</v>
      </c>
      <c r="L100" s="38">
        <v>5370000</v>
      </c>
      <c r="M100" s="38"/>
      <c r="N100" s="39"/>
      <c r="O100" s="38">
        <v>7388000</v>
      </c>
      <c r="P100" s="38">
        <v>5370000</v>
      </c>
      <c r="Q100" s="38"/>
      <c r="R100" s="38">
        <v>2018000</v>
      </c>
      <c r="S100" s="38">
        <v>27.31456</v>
      </c>
      <c r="T100" s="38"/>
      <c r="U100" s="38"/>
      <c r="V100" s="88">
        <v>5370000</v>
      </c>
      <c r="W100" s="30"/>
      <c r="X100" s="39">
        <v>5370000</v>
      </c>
      <c r="Y100" s="88">
        <v>5370000</v>
      </c>
      <c r="Z100" s="38"/>
      <c r="AA100" s="38">
        <v>2317030</v>
      </c>
      <c r="AB100" s="38">
        <v>300000</v>
      </c>
      <c r="AC100" s="38">
        <v>2017030</v>
      </c>
      <c r="AD100" s="38">
        <v>42492.2</v>
      </c>
      <c r="AE100" s="38"/>
      <c r="AF100" s="39"/>
      <c r="AG100" s="38">
        <v>56963.56</v>
      </c>
      <c r="AH100" s="38">
        <v>42492.2</v>
      </c>
      <c r="AI100" s="38"/>
      <c r="AJ100" s="38">
        <v>14471.36</v>
      </c>
      <c r="AK100" s="38">
        <v>25.404589999999999</v>
      </c>
      <c r="AL100" s="38"/>
      <c r="AM100" s="38"/>
      <c r="AN100" s="88">
        <v>42492.2</v>
      </c>
      <c r="AO100" s="30"/>
      <c r="AP100" s="39">
        <v>300000</v>
      </c>
      <c r="AQ100" s="88">
        <v>300000</v>
      </c>
      <c r="AR100" s="38"/>
      <c r="AS100" s="38">
        <v>2328760</v>
      </c>
      <c r="AT100" s="38">
        <v>1106400</v>
      </c>
      <c r="AU100" s="38">
        <v>1222360</v>
      </c>
      <c r="AV100" s="38">
        <v>757598.29</v>
      </c>
      <c r="AW100" s="38"/>
      <c r="AX100" s="39"/>
      <c r="AY100" s="38">
        <v>1081966.68</v>
      </c>
      <c r="AZ100" s="38">
        <v>757598.29</v>
      </c>
      <c r="BA100" s="38"/>
      <c r="BB100" s="38">
        <v>324368.39</v>
      </c>
      <c r="BC100" s="38">
        <v>29.979520000000001</v>
      </c>
      <c r="BD100" s="38"/>
      <c r="BE100" s="38"/>
      <c r="BF100" s="88">
        <v>757598.29</v>
      </c>
      <c r="BG100" s="30"/>
      <c r="BH100" s="39">
        <v>1106400</v>
      </c>
      <c r="BI100" s="88">
        <v>1106400</v>
      </c>
      <c r="BJ100" s="38"/>
      <c r="BK100" s="38">
        <v>16136500</v>
      </c>
      <c r="BL100" s="38">
        <v>10423500</v>
      </c>
      <c r="BM100" s="38">
        <v>5713000</v>
      </c>
      <c r="BN100" s="38">
        <v>10294949</v>
      </c>
      <c r="BO100" s="38"/>
      <c r="BP100" s="39"/>
      <c r="BQ100" s="38">
        <v>14088699.77</v>
      </c>
      <c r="BR100" s="38">
        <v>10294949</v>
      </c>
      <c r="BS100" s="38"/>
      <c r="BT100" s="38">
        <v>3793750.77</v>
      </c>
      <c r="BU100" s="38">
        <v>26.927610000000001</v>
      </c>
      <c r="BV100" s="38"/>
      <c r="BW100" s="38"/>
      <c r="BX100" s="88">
        <v>10294949</v>
      </c>
      <c r="BY100" s="30"/>
      <c r="BZ100" s="39">
        <v>10423500</v>
      </c>
      <c r="CA100" s="88">
        <v>10423500</v>
      </c>
      <c r="CB100" s="38"/>
      <c r="CC100" s="38"/>
      <c r="CD100" s="38"/>
      <c r="CE100" s="38"/>
      <c r="CF100" s="38"/>
      <c r="CG100" s="38"/>
      <c r="CH100" s="39"/>
      <c r="CI100" s="38"/>
      <c r="CJ100" s="38"/>
      <c r="CK100" s="38"/>
      <c r="CL100" s="38"/>
      <c r="CM100" s="38"/>
      <c r="CN100" s="38"/>
      <c r="CO100" s="38"/>
      <c r="CP100" s="88"/>
      <c r="CQ100" s="30"/>
      <c r="CR100" s="39"/>
      <c r="CS100" s="88"/>
      <c r="CT100" s="38"/>
      <c r="CU100" s="38">
        <v>12722400</v>
      </c>
      <c r="CV100" s="38">
        <v>5601400</v>
      </c>
      <c r="CW100" s="38">
        <v>7121000</v>
      </c>
      <c r="CX100" s="38">
        <v>5601400</v>
      </c>
      <c r="CY100" s="38">
        <v>14719.66</v>
      </c>
      <c r="CZ100" s="39"/>
      <c r="DA100" s="38">
        <v>7208229.4199999999</v>
      </c>
      <c r="DB100" s="38">
        <v>5601400</v>
      </c>
      <c r="DC100" s="38"/>
      <c r="DD100" s="38">
        <v>1606829.42</v>
      </c>
      <c r="DE100" s="38">
        <v>22.291599999999999</v>
      </c>
      <c r="DF100" s="38">
        <v>14719.66</v>
      </c>
      <c r="DG100" s="38"/>
      <c r="DH100" s="88">
        <v>5601400</v>
      </c>
      <c r="DI100" s="30"/>
      <c r="DJ100" s="39">
        <v>5601400</v>
      </c>
      <c r="DK100" s="88">
        <v>5601400</v>
      </c>
      <c r="DL100" s="38"/>
      <c r="DM100" s="38">
        <v>25853300</v>
      </c>
      <c r="DN100" s="38">
        <v>19853300</v>
      </c>
      <c r="DO100" s="38">
        <v>6000000</v>
      </c>
      <c r="DP100" s="38">
        <v>19753294.920000002</v>
      </c>
      <c r="DQ100" s="38"/>
      <c r="DR100" s="39"/>
      <c r="DS100" s="38">
        <v>25753294.920000002</v>
      </c>
      <c r="DT100" s="38">
        <v>19753294.920000002</v>
      </c>
      <c r="DU100" s="38"/>
      <c r="DV100" s="38">
        <v>6000000</v>
      </c>
      <c r="DW100" s="38">
        <v>23.297989999999999</v>
      </c>
      <c r="DX100" s="38"/>
      <c r="DY100" s="38">
        <v>0</v>
      </c>
      <c r="DZ100" s="88">
        <v>19753294.920000002</v>
      </c>
      <c r="EA100" s="30"/>
      <c r="EB100" s="39">
        <v>19853300</v>
      </c>
      <c r="EC100" s="88">
        <v>19853300</v>
      </c>
      <c r="ED100" s="38"/>
      <c r="EE100" s="38"/>
      <c r="EF100" s="38"/>
      <c r="EG100" s="38"/>
      <c r="EH100" s="38"/>
      <c r="EI100" s="38"/>
      <c r="EJ100" s="39"/>
      <c r="EK100" s="38"/>
      <c r="EL100" s="38"/>
      <c r="EM100" s="38"/>
      <c r="EN100" s="38"/>
      <c r="EO100" s="38"/>
      <c r="EP100" s="38"/>
      <c r="EQ100" s="38"/>
      <c r="ER100" s="88"/>
      <c r="ES100" s="30"/>
      <c r="ET100" s="39"/>
      <c r="EU100" s="88"/>
      <c r="EV100" s="38"/>
      <c r="EW100" s="38"/>
      <c r="EX100" s="38"/>
      <c r="EY100" s="38"/>
      <c r="EZ100" s="38"/>
      <c r="FA100" s="38"/>
      <c r="FB100" s="39"/>
      <c r="FC100" s="38"/>
      <c r="FD100" s="38"/>
      <c r="FE100" s="38"/>
      <c r="FF100" s="38"/>
      <c r="FG100" s="38"/>
      <c r="FH100" s="38"/>
      <c r="FI100" s="38"/>
      <c r="FJ100" s="88"/>
      <c r="FK100" s="30"/>
      <c r="FL100" s="39"/>
      <c r="FM100" s="88"/>
      <c r="FN100" s="38"/>
      <c r="FO100" s="38"/>
      <c r="FP100" s="38"/>
      <c r="FQ100" s="38"/>
      <c r="FR100" s="38"/>
      <c r="FS100" s="38"/>
      <c r="FT100" s="39"/>
      <c r="FU100" s="38"/>
      <c r="FV100" s="38"/>
      <c r="FW100" s="38"/>
      <c r="FX100" s="38"/>
      <c r="FY100" s="38"/>
      <c r="FZ100" s="38"/>
      <c r="GA100" s="38"/>
      <c r="GB100" s="88"/>
      <c r="GC100" s="30"/>
      <c r="GD100" s="39"/>
      <c r="GE100" s="88"/>
      <c r="GF100" s="38"/>
      <c r="GG100" s="38"/>
      <c r="GH100" s="38"/>
      <c r="GI100" s="38"/>
      <c r="GJ100" s="38"/>
      <c r="GK100" s="38"/>
      <c r="GL100" s="39"/>
      <c r="GM100" s="38"/>
      <c r="GN100" s="38"/>
      <c r="GO100" s="38"/>
      <c r="GP100" s="38"/>
      <c r="GQ100" s="38"/>
      <c r="GR100" s="38"/>
      <c r="GS100" s="38"/>
      <c r="GT100" s="88"/>
      <c r="GU100" s="30"/>
      <c r="GV100" s="39"/>
      <c r="GW100" s="88"/>
      <c r="GX100" s="38"/>
      <c r="GY100" s="38">
        <v>219472380</v>
      </c>
      <c r="GZ100" s="38">
        <v>40890500</v>
      </c>
      <c r="HA100" s="38">
        <v>178581880</v>
      </c>
      <c r="HB100" s="38">
        <v>40890500</v>
      </c>
      <c r="HC100" s="38"/>
      <c r="HD100" s="39"/>
      <c r="HE100" s="38">
        <v>208276120</v>
      </c>
      <c r="HF100" s="38">
        <v>40890500</v>
      </c>
      <c r="HG100" s="38"/>
      <c r="HH100" s="38">
        <v>167385620</v>
      </c>
      <c r="HI100" s="38">
        <v>80.367170000000002</v>
      </c>
      <c r="HJ100" s="38"/>
      <c r="HK100" s="38"/>
      <c r="HL100" s="88">
        <v>40890500</v>
      </c>
      <c r="HM100" s="30"/>
      <c r="HN100" s="39">
        <v>40890500</v>
      </c>
      <c r="HO100" s="88">
        <v>40890500</v>
      </c>
      <c r="HP100" s="38"/>
      <c r="HQ100" s="38"/>
      <c r="HR100" s="38"/>
      <c r="HS100" s="38"/>
      <c r="HT100" s="38"/>
      <c r="HU100" s="38"/>
      <c r="HV100" s="39"/>
      <c r="HW100" s="38"/>
      <c r="HX100" s="38"/>
      <c r="HY100" s="38"/>
      <c r="HZ100" s="38"/>
      <c r="IA100" s="38"/>
      <c r="IB100" s="38"/>
      <c r="IC100" s="38"/>
      <c r="ID100" s="88"/>
      <c r="IE100" s="30"/>
      <c r="IF100" s="39"/>
      <c r="IG100" s="88"/>
      <c r="IH100" s="38"/>
      <c r="II100" s="38"/>
      <c r="IJ100" s="38"/>
      <c r="IK100" s="38"/>
      <c r="IL100" s="38"/>
      <c r="IM100" s="38"/>
      <c r="IN100" s="39"/>
      <c r="IO100" s="38"/>
      <c r="IP100" s="38"/>
      <c r="IQ100" s="38"/>
      <c r="IR100" s="38"/>
      <c r="IS100" s="38"/>
      <c r="IT100" s="38"/>
      <c r="IU100" s="38"/>
      <c r="IV100" s="88"/>
      <c r="IW100" s="30"/>
      <c r="IX100" s="39">
        <v>0</v>
      </c>
      <c r="IY100" s="88"/>
      <c r="IZ100" s="38"/>
      <c r="JA100" s="38">
        <v>5033400</v>
      </c>
      <c r="JB100" s="38">
        <v>3964300</v>
      </c>
      <c r="JC100" s="38">
        <v>1069100</v>
      </c>
      <c r="JD100" s="38">
        <v>3964300</v>
      </c>
      <c r="JE100" s="38"/>
      <c r="JF100" s="39"/>
      <c r="JG100" s="38">
        <v>5033400</v>
      </c>
      <c r="JH100" s="38">
        <v>3964300</v>
      </c>
      <c r="JI100" s="38"/>
      <c r="JJ100" s="38">
        <v>1069100</v>
      </c>
      <c r="JK100" s="38">
        <v>21.240120000000001</v>
      </c>
      <c r="JL100" s="38"/>
      <c r="JM100" s="38"/>
      <c r="JN100" s="88">
        <v>3964300</v>
      </c>
      <c r="JO100" s="30"/>
      <c r="JP100" s="39">
        <v>3964300</v>
      </c>
      <c r="JQ100" s="88">
        <v>3964300</v>
      </c>
      <c r="JR100" s="38"/>
      <c r="JS100" s="38">
        <v>508190600</v>
      </c>
      <c r="JT100" s="38">
        <v>84680600</v>
      </c>
      <c r="JU100" s="38">
        <v>423510000</v>
      </c>
      <c r="JV100" s="38">
        <v>84680600</v>
      </c>
      <c r="JW100" s="38"/>
      <c r="JX100" s="39"/>
      <c r="JY100" s="38">
        <v>508107228.69999999</v>
      </c>
      <c r="JZ100" s="38">
        <v>84680600</v>
      </c>
      <c r="KA100" s="38"/>
      <c r="KB100" s="38">
        <v>423426628.69999999</v>
      </c>
      <c r="KC100" s="38">
        <v>83.334109999999995</v>
      </c>
      <c r="KD100" s="38"/>
      <c r="KE100" s="38"/>
      <c r="KF100" s="88">
        <v>84680600</v>
      </c>
      <c r="KG100" s="30"/>
      <c r="KH100" s="39">
        <v>84680600</v>
      </c>
      <c r="KI100" s="88">
        <v>84680600</v>
      </c>
      <c r="KJ100" s="38"/>
      <c r="KK100" s="38">
        <v>635617000</v>
      </c>
      <c r="KL100" s="38">
        <v>85143400</v>
      </c>
      <c r="KM100" s="38">
        <v>550473600</v>
      </c>
      <c r="KN100" s="38">
        <v>85143400</v>
      </c>
      <c r="KO100" s="38">
        <v>3175.7</v>
      </c>
      <c r="KP100" s="39"/>
      <c r="KQ100" s="38">
        <v>629657145.26999998</v>
      </c>
      <c r="KR100" s="38">
        <v>85143400</v>
      </c>
      <c r="KS100" s="38"/>
      <c r="KT100" s="38">
        <v>544513745.26999998</v>
      </c>
      <c r="KU100" s="38">
        <v>86.477819999999994</v>
      </c>
      <c r="KV100" s="38">
        <v>3175.7</v>
      </c>
      <c r="KW100" s="38"/>
      <c r="KX100" s="88">
        <v>85143400</v>
      </c>
      <c r="KY100" s="30"/>
      <c r="KZ100" s="39">
        <v>85143400</v>
      </c>
      <c r="LA100" s="88">
        <v>85143400</v>
      </c>
      <c r="LB100" s="38"/>
      <c r="LC100" s="38"/>
      <c r="LD100" s="38"/>
      <c r="LE100" s="38"/>
      <c r="LF100" s="38"/>
      <c r="LG100" s="38"/>
      <c r="LH100" s="39"/>
      <c r="LI100" s="38"/>
      <c r="LJ100" s="38"/>
      <c r="LK100" s="38"/>
      <c r="LL100" s="38"/>
      <c r="LM100" s="38"/>
      <c r="LN100" s="38"/>
      <c r="LO100" s="38"/>
      <c r="LP100" s="88"/>
      <c r="LQ100" s="30"/>
      <c r="LR100" s="39"/>
      <c r="LS100" s="88"/>
      <c r="LT100" s="38"/>
      <c r="LU100" s="38"/>
      <c r="LV100" s="38"/>
      <c r="LW100" s="38"/>
      <c r="LX100" s="38"/>
      <c r="LY100" s="38"/>
      <c r="LZ100" s="39"/>
      <c r="MA100" s="38"/>
      <c r="MB100" s="38"/>
      <c r="MC100" s="38"/>
      <c r="MD100" s="38"/>
      <c r="ME100" s="38"/>
      <c r="MF100" s="38"/>
      <c r="MG100" s="38"/>
      <c r="MH100" s="88"/>
      <c r="MI100" s="30"/>
      <c r="MJ100" s="39"/>
      <c r="MK100" s="88"/>
      <c r="ML100" s="38"/>
      <c r="MM100" s="38">
        <v>7273100</v>
      </c>
      <c r="MN100" s="38">
        <v>1432100</v>
      </c>
      <c r="MO100" s="38">
        <v>5841000</v>
      </c>
      <c r="MP100" s="38">
        <v>1432100</v>
      </c>
      <c r="MQ100" s="38">
        <v>139840</v>
      </c>
      <c r="MR100" s="39"/>
      <c r="MS100" s="38">
        <v>7273100</v>
      </c>
      <c r="MT100" s="38">
        <v>1432100</v>
      </c>
      <c r="MU100" s="38"/>
      <c r="MV100" s="38">
        <v>5841000</v>
      </c>
      <c r="MW100" s="38">
        <v>80.309629999999999</v>
      </c>
      <c r="MX100" s="38">
        <v>139840</v>
      </c>
      <c r="MY100" s="38"/>
      <c r="MZ100" s="88">
        <v>1432100</v>
      </c>
      <c r="NA100" s="30"/>
      <c r="NB100" s="39">
        <v>1432100</v>
      </c>
      <c r="NC100" s="88">
        <v>1432100</v>
      </c>
      <c r="ND100" s="38"/>
      <c r="NE100" s="38"/>
      <c r="NF100" s="38"/>
      <c r="NG100" s="38"/>
      <c r="NH100" s="38"/>
      <c r="NI100" s="38"/>
      <c r="NJ100" s="39"/>
      <c r="NK100" s="38"/>
      <c r="NL100" s="38"/>
      <c r="NM100" s="38"/>
      <c r="NN100" s="38"/>
      <c r="NO100" s="38"/>
      <c r="NP100" s="38"/>
      <c r="NQ100" s="38"/>
      <c r="NR100" s="88"/>
      <c r="NS100" s="30"/>
      <c r="NT100" s="39"/>
      <c r="NU100" s="88"/>
      <c r="NV100" s="38"/>
      <c r="NW100" s="38"/>
      <c r="NX100" s="38"/>
      <c r="NY100" s="38"/>
      <c r="NZ100" s="38"/>
      <c r="OA100" s="38"/>
      <c r="OB100" s="39"/>
      <c r="OC100" s="38"/>
      <c r="OD100" s="38"/>
      <c r="OE100" s="38"/>
      <c r="OF100" s="38"/>
      <c r="OG100" s="38"/>
      <c r="OH100" s="38"/>
      <c r="OI100" s="38"/>
      <c r="OJ100" s="88"/>
      <c r="OK100" s="30"/>
      <c r="OL100" s="39"/>
      <c r="OM100" s="88"/>
      <c r="ON100" s="38"/>
      <c r="OO100" s="38"/>
      <c r="OP100" s="38"/>
      <c r="OQ100" s="38"/>
      <c r="OR100" s="38"/>
      <c r="OS100" s="38"/>
      <c r="OT100" s="39"/>
      <c r="OU100" s="38"/>
      <c r="OV100" s="38"/>
      <c r="OW100" s="38"/>
      <c r="OX100" s="38"/>
      <c r="OY100" s="38"/>
      <c r="OZ100" s="38"/>
      <c r="PA100" s="38"/>
      <c r="PB100" s="88"/>
      <c r="PC100" s="30"/>
      <c r="PD100" s="39"/>
      <c r="PE100" s="88"/>
      <c r="PF100" s="38"/>
      <c r="PG100" s="38">
        <v>56451490</v>
      </c>
      <c r="PH100" s="38">
        <v>52729000</v>
      </c>
      <c r="PI100" s="38">
        <v>3722490</v>
      </c>
      <c r="PJ100" s="38">
        <v>52729000</v>
      </c>
      <c r="PK100" s="38">
        <v>66000</v>
      </c>
      <c r="PL100" s="39"/>
      <c r="PM100" s="38">
        <v>56451490</v>
      </c>
      <c r="PN100" s="38">
        <v>52729000</v>
      </c>
      <c r="PO100" s="38"/>
      <c r="PP100" s="38">
        <v>3722490</v>
      </c>
      <c r="PQ100" s="38">
        <v>6.5941400000000003</v>
      </c>
      <c r="PR100" s="38">
        <v>66000</v>
      </c>
      <c r="PS100" s="38"/>
      <c r="PT100" s="88">
        <v>52729000</v>
      </c>
      <c r="PU100" s="30"/>
      <c r="PV100" s="39">
        <v>52729000</v>
      </c>
      <c r="PW100" s="88">
        <v>52729000</v>
      </c>
      <c r="PX100" s="38"/>
      <c r="PY100" s="38">
        <v>26909100</v>
      </c>
      <c r="PZ100" s="38">
        <v>9280600</v>
      </c>
      <c r="QA100" s="38">
        <v>17628500</v>
      </c>
      <c r="QB100" s="38">
        <v>4123317.39</v>
      </c>
      <c r="QC100" s="38"/>
      <c r="QD100" s="39"/>
      <c r="QE100" s="38">
        <v>17395707.390000001</v>
      </c>
      <c r="QF100" s="38">
        <v>4123317.39</v>
      </c>
      <c r="QG100" s="38"/>
      <c r="QH100" s="38">
        <v>13272390</v>
      </c>
      <c r="QI100" s="38">
        <v>76.296930000000003</v>
      </c>
      <c r="QJ100" s="38"/>
      <c r="QK100" s="38"/>
      <c r="QL100" s="88">
        <v>4123317.39</v>
      </c>
      <c r="QM100" s="30"/>
      <c r="QN100" s="39">
        <v>9280600</v>
      </c>
      <c r="QO100" s="88">
        <v>9280600</v>
      </c>
      <c r="QP100" s="38"/>
      <c r="QQ100" s="38">
        <v>58289550</v>
      </c>
      <c r="QR100" s="38">
        <v>9623300</v>
      </c>
      <c r="QS100" s="38">
        <v>48666250</v>
      </c>
      <c r="QT100" s="38">
        <v>9623300</v>
      </c>
      <c r="QU100" s="38"/>
      <c r="QV100" s="39"/>
      <c r="QW100" s="38">
        <v>58289550</v>
      </c>
      <c r="QX100" s="38">
        <v>9623300</v>
      </c>
      <c r="QY100" s="38"/>
      <c r="QZ100" s="38">
        <v>48666250</v>
      </c>
      <c r="RA100" s="38">
        <v>83.490520000000004</v>
      </c>
      <c r="RB100" s="38"/>
      <c r="RC100" s="38"/>
      <c r="RD100" s="88">
        <v>9623300</v>
      </c>
      <c r="RE100" s="30"/>
      <c r="RF100" s="39">
        <v>9623300</v>
      </c>
      <c r="RG100" s="88">
        <v>9623300</v>
      </c>
      <c r="RH100" s="38"/>
      <c r="RI100" s="38">
        <v>15813060</v>
      </c>
      <c r="RJ100" s="38">
        <v>6093300</v>
      </c>
      <c r="RK100" s="38">
        <v>9719760</v>
      </c>
      <c r="RL100" s="38">
        <v>6093300</v>
      </c>
      <c r="RM100" s="38">
        <v>29621.03</v>
      </c>
      <c r="RN100" s="39"/>
      <c r="RO100" s="38">
        <v>15601425.359999999</v>
      </c>
      <c r="RP100" s="38">
        <v>6093300</v>
      </c>
      <c r="RQ100" s="38"/>
      <c r="RR100" s="38">
        <v>9508125.3599999994</v>
      </c>
      <c r="RS100" s="38">
        <v>60.943950000000001</v>
      </c>
      <c r="RT100" s="38">
        <v>29621.03</v>
      </c>
      <c r="RU100" s="38"/>
      <c r="RV100" s="88">
        <v>6093300</v>
      </c>
      <c r="RW100" s="30"/>
      <c r="RX100" s="39">
        <v>6093300</v>
      </c>
      <c r="RY100" s="88">
        <v>6093300</v>
      </c>
      <c r="RZ100" s="38"/>
      <c r="SA100" s="38">
        <v>3290070</v>
      </c>
      <c r="SB100" s="38">
        <v>2000000</v>
      </c>
      <c r="SC100" s="38">
        <v>1290070</v>
      </c>
      <c r="SD100" s="38">
        <v>2000000</v>
      </c>
      <c r="SE100" s="38"/>
      <c r="SF100" s="39"/>
      <c r="SG100" s="38">
        <v>3290070</v>
      </c>
      <c r="SH100" s="38">
        <v>2000000</v>
      </c>
      <c r="SI100" s="38"/>
      <c r="SJ100" s="38">
        <v>1290070</v>
      </c>
      <c r="SK100" s="38">
        <v>39.211019999999998</v>
      </c>
      <c r="SL100" s="38"/>
      <c r="SM100" s="38"/>
      <c r="SN100" s="88">
        <v>2000000</v>
      </c>
      <c r="SO100" s="30"/>
      <c r="SP100" s="39">
        <v>2000000</v>
      </c>
      <c r="SQ100" s="88">
        <v>2000000</v>
      </c>
      <c r="SR100" s="38"/>
      <c r="SS100" s="38"/>
      <c r="ST100" s="38"/>
      <c r="SU100" s="38"/>
      <c r="SV100" s="38"/>
      <c r="SW100" s="38"/>
      <c r="SX100" s="39"/>
      <c r="SY100" s="38"/>
      <c r="SZ100" s="38"/>
      <c r="TA100" s="38"/>
      <c r="TB100" s="38"/>
      <c r="TC100" s="38"/>
      <c r="TD100" s="38"/>
      <c r="TE100" s="38"/>
      <c r="TF100" s="88"/>
      <c r="TG100" s="30"/>
      <c r="TH100" s="39"/>
      <c r="TI100" s="88"/>
      <c r="TJ100" s="38"/>
      <c r="TK100" s="38"/>
      <c r="TL100" s="38"/>
      <c r="TM100" s="38"/>
      <c r="TN100" s="38"/>
      <c r="TO100" s="38"/>
      <c r="TP100" s="39"/>
      <c r="TQ100" s="38"/>
      <c r="TR100" s="38"/>
      <c r="TS100" s="38"/>
      <c r="TT100" s="38"/>
      <c r="TU100" s="38"/>
      <c r="TV100" s="38"/>
      <c r="TW100" s="38"/>
      <c r="TX100" s="88"/>
      <c r="TY100" s="30"/>
      <c r="TZ100" s="39"/>
      <c r="UA100" s="88"/>
      <c r="UB100" s="38"/>
      <c r="UC100" s="38"/>
      <c r="UD100" s="38"/>
      <c r="UE100" s="38"/>
      <c r="UF100" s="38"/>
      <c r="UG100" s="38"/>
      <c r="UH100" s="39"/>
      <c r="UI100" s="38"/>
      <c r="UJ100" s="38"/>
      <c r="UK100" s="38"/>
      <c r="UL100" s="38"/>
      <c r="UM100" s="38"/>
      <c r="UN100" s="38"/>
      <c r="UO100" s="38"/>
      <c r="UP100" s="88"/>
      <c r="UQ100" s="30"/>
      <c r="UR100" s="39"/>
      <c r="US100" s="88"/>
      <c r="UT100" s="38"/>
      <c r="UU100" s="38"/>
      <c r="UV100" s="38"/>
      <c r="UW100" s="38"/>
      <c r="UX100" s="38"/>
      <c r="UY100" s="38"/>
      <c r="UZ100" s="39"/>
      <c r="VA100" s="38"/>
      <c r="VB100" s="38"/>
      <c r="VC100" s="38"/>
      <c r="VD100" s="38"/>
      <c r="VE100" s="38"/>
      <c r="VF100" s="38"/>
      <c r="VG100" s="38"/>
      <c r="VH100" s="88"/>
      <c r="VI100" s="30"/>
      <c r="VJ100" s="39"/>
      <c r="VK100" s="88"/>
      <c r="VL100" s="38"/>
      <c r="VM100" s="38"/>
      <c r="VN100" s="38"/>
      <c r="VO100" s="38"/>
      <c r="VP100" s="38"/>
      <c r="VQ100" s="38"/>
      <c r="VR100" s="39"/>
      <c r="VS100" s="38"/>
      <c r="VT100" s="38"/>
      <c r="VU100" s="38"/>
      <c r="VV100" s="38"/>
      <c r="VW100" s="38"/>
      <c r="VX100" s="38"/>
      <c r="VY100" s="38"/>
      <c r="VZ100" s="88"/>
      <c r="WA100" s="30"/>
      <c r="WB100" s="39"/>
      <c r="WC100" s="88"/>
      <c r="WD100" s="38"/>
      <c r="WE100" s="38"/>
      <c r="WF100" s="38"/>
      <c r="WG100" s="38"/>
      <c r="WH100" s="38"/>
      <c r="WI100" s="38"/>
      <c r="WJ100" s="39"/>
      <c r="WK100" s="38"/>
      <c r="WL100" s="38"/>
      <c r="WM100" s="38"/>
      <c r="WN100" s="38"/>
      <c r="WO100" s="38"/>
      <c r="WP100" s="38"/>
      <c r="WQ100" s="38"/>
      <c r="WR100" s="88"/>
      <c r="WS100" s="30"/>
      <c r="WT100" s="39"/>
      <c r="WU100" s="88"/>
      <c r="WV100" s="38"/>
      <c r="WW100" s="38">
        <v>109986000</v>
      </c>
      <c r="WX100" s="38">
        <v>75119000</v>
      </c>
      <c r="WY100" s="38">
        <v>34867000</v>
      </c>
      <c r="WZ100" s="38">
        <v>75119000</v>
      </c>
      <c r="XA100" s="38"/>
      <c r="XB100" s="39"/>
      <c r="XC100" s="38">
        <v>109986000</v>
      </c>
      <c r="XD100" s="38">
        <v>75119000</v>
      </c>
      <c r="XE100" s="38"/>
      <c r="XF100" s="38">
        <v>34867000</v>
      </c>
      <c r="XG100" s="38">
        <v>31.701309999999999</v>
      </c>
      <c r="XH100" s="38"/>
      <c r="XI100" s="38"/>
      <c r="XJ100" s="88">
        <v>75119000</v>
      </c>
      <c r="XK100" s="30"/>
      <c r="XL100" s="39">
        <v>75119000</v>
      </c>
      <c r="XM100" s="88">
        <v>75119000</v>
      </c>
      <c r="XN100" s="38"/>
      <c r="XO100" s="38"/>
      <c r="XP100" s="38"/>
      <c r="XQ100" s="38"/>
      <c r="XR100" s="38"/>
      <c r="XS100" s="38"/>
      <c r="XT100" s="39"/>
      <c r="XU100" s="38"/>
      <c r="XV100" s="38"/>
      <c r="XW100" s="38"/>
      <c r="XX100" s="38"/>
      <c r="XY100" s="38"/>
      <c r="XZ100" s="38"/>
      <c r="YA100" s="38"/>
      <c r="YB100" s="88"/>
      <c r="YC100" s="30"/>
      <c r="YD100" s="39"/>
      <c r="YE100" s="88"/>
      <c r="YF100" s="38"/>
      <c r="YG100" s="38"/>
      <c r="YH100" s="38"/>
      <c r="YI100" s="38"/>
      <c r="YJ100" s="38"/>
      <c r="YK100" s="38"/>
      <c r="YL100" s="39"/>
      <c r="YM100" s="38"/>
      <c r="YN100" s="38"/>
      <c r="YO100" s="38"/>
      <c r="YP100" s="38"/>
      <c r="YQ100" s="38"/>
      <c r="YR100" s="38"/>
      <c r="YS100" s="38"/>
      <c r="YT100" s="88"/>
      <c r="YU100" s="30"/>
      <c r="YV100" s="39"/>
      <c r="YW100" s="88"/>
      <c r="YX100" s="38"/>
      <c r="YY100" s="38">
        <v>22980000</v>
      </c>
      <c r="YZ100" s="38">
        <v>4835000</v>
      </c>
      <c r="ZA100" s="38">
        <v>18145000</v>
      </c>
      <c r="ZB100" s="38">
        <v>4835000</v>
      </c>
      <c r="ZC100" s="38"/>
      <c r="ZD100" s="39"/>
      <c r="ZE100" s="38">
        <v>22980000</v>
      </c>
      <c r="ZF100" s="38">
        <v>4835000</v>
      </c>
      <c r="ZG100" s="38"/>
      <c r="ZH100" s="38">
        <v>18145000</v>
      </c>
      <c r="ZI100" s="38">
        <v>78.959969999999998</v>
      </c>
      <c r="ZJ100" s="38"/>
      <c r="ZK100" s="38"/>
      <c r="ZL100" s="88">
        <v>4835000</v>
      </c>
      <c r="ZM100" s="30"/>
      <c r="ZN100" s="39">
        <v>4835000</v>
      </c>
      <c r="ZO100" s="88">
        <v>4835000</v>
      </c>
      <c r="ZP100" s="38"/>
      <c r="ZQ100" s="38">
        <v>415135800</v>
      </c>
      <c r="ZR100" s="38">
        <v>165135800</v>
      </c>
      <c r="ZS100" s="38">
        <v>250000000</v>
      </c>
      <c r="ZT100" s="38">
        <v>165135800</v>
      </c>
      <c r="ZU100" s="38"/>
      <c r="ZV100" s="39"/>
      <c r="ZW100" s="38">
        <v>415135800</v>
      </c>
      <c r="ZX100" s="38">
        <v>165135800</v>
      </c>
      <c r="ZY100" s="38"/>
      <c r="ZZ100" s="38">
        <v>250000000</v>
      </c>
      <c r="AAA100" s="38">
        <v>60.221260000000001</v>
      </c>
      <c r="AAB100" s="38"/>
      <c r="AAC100" s="38"/>
      <c r="AAD100" s="88">
        <v>165135800</v>
      </c>
      <c r="AAE100" s="30"/>
      <c r="AAF100" s="39">
        <v>165135800</v>
      </c>
      <c r="AAG100" s="88">
        <v>165135800</v>
      </c>
      <c r="AAH100" s="38"/>
      <c r="AAI100" s="38"/>
      <c r="AAJ100" s="38"/>
      <c r="AAK100" s="38"/>
      <c r="AAL100" s="38"/>
      <c r="AAM100" s="38"/>
      <c r="AAN100" s="39"/>
      <c r="AAO100" s="38"/>
      <c r="AAP100" s="38"/>
      <c r="AAQ100" s="38"/>
      <c r="AAR100" s="38"/>
      <c r="AAS100" s="38"/>
      <c r="AAT100" s="38"/>
      <c r="AAU100" s="38"/>
      <c r="AAV100" s="88"/>
      <c r="AAW100" s="30"/>
      <c r="AAX100" s="39"/>
      <c r="AAY100" s="88"/>
      <c r="AAZ100" s="38"/>
      <c r="ABA100" s="38">
        <v>141564800</v>
      </c>
      <c r="ABB100" s="38">
        <v>82126000</v>
      </c>
      <c r="ABC100" s="38">
        <v>59438800</v>
      </c>
      <c r="ABD100" s="38">
        <v>82126000</v>
      </c>
      <c r="ABE100" s="38"/>
      <c r="ABF100" s="39"/>
      <c r="ABG100" s="38">
        <v>141564800</v>
      </c>
      <c r="ABH100" s="38">
        <v>82126000</v>
      </c>
      <c r="ABI100" s="38"/>
      <c r="ABJ100" s="38">
        <v>59438800</v>
      </c>
      <c r="ABK100" s="38">
        <v>41.986989999999999</v>
      </c>
      <c r="ABL100" s="38"/>
      <c r="ABM100" s="38"/>
      <c r="ABN100" s="88">
        <v>82126000</v>
      </c>
      <c r="ABO100" s="30"/>
      <c r="ABP100" s="39">
        <v>82126000</v>
      </c>
      <c r="ABQ100" s="88">
        <v>82126000</v>
      </c>
      <c r="ABR100" s="38"/>
      <c r="ABS100" s="38"/>
      <c r="ABT100" s="38"/>
      <c r="ABU100" s="38"/>
      <c r="ABV100" s="38"/>
      <c r="ABW100" s="38"/>
      <c r="ABX100" s="39"/>
      <c r="ABY100" s="38"/>
      <c r="ABZ100" s="38"/>
      <c r="ACA100" s="38"/>
      <c r="ACB100" s="38"/>
      <c r="ACC100" s="38"/>
      <c r="ACD100" s="38"/>
      <c r="ACE100" s="38"/>
      <c r="ACF100" s="88"/>
      <c r="ACG100" s="30"/>
      <c r="ACH100" s="39"/>
      <c r="ACI100" s="88"/>
      <c r="ACJ100" s="38"/>
      <c r="ACK100" s="38">
        <v>313381500</v>
      </c>
      <c r="ACL100" s="38">
        <v>17000000</v>
      </c>
      <c r="ACM100" s="38">
        <v>296381500</v>
      </c>
      <c r="ACN100" s="38">
        <v>17000000</v>
      </c>
      <c r="ACO100" s="38"/>
      <c r="ACP100" s="39"/>
      <c r="ACQ100" s="38">
        <v>258445536.65000001</v>
      </c>
      <c r="ACR100" s="38">
        <v>17000000</v>
      </c>
      <c r="ACS100" s="38"/>
      <c r="ACT100" s="38">
        <v>241445536.65000001</v>
      </c>
      <c r="ACU100" s="38">
        <v>93.422210000000007</v>
      </c>
      <c r="ACV100" s="38"/>
      <c r="ACW100" s="38"/>
      <c r="ACX100" s="88">
        <v>17000000</v>
      </c>
      <c r="ACY100" s="30"/>
      <c r="ACZ100" s="39">
        <v>17000000</v>
      </c>
      <c r="ADA100" s="88">
        <v>17000000</v>
      </c>
      <c r="ADB100" s="38"/>
      <c r="ADC100" s="38"/>
      <c r="ADD100" s="38"/>
      <c r="ADE100" s="38"/>
      <c r="ADF100" s="38"/>
      <c r="ADG100" s="38"/>
      <c r="ADH100" s="39"/>
      <c r="ADI100" s="38"/>
      <c r="ADJ100" s="38"/>
      <c r="ADK100" s="38"/>
      <c r="ADL100" s="38"/>
      <c r="ADM100" s="38"/>
      <c r="ADN100" s="38"/>
      <c r="ADO100" s="38"/>
      <c r="ADP100" s="88"/>
      <c r="ADQ100" s="30"/>
      <c r="ADR100" s="39"/>
      <c r="ADS100" s="88"/>
      <c r="ADT100" s="38"/>
      <c r="ADU100" s="38">
        <v>32570000</v>
      </c>
      <c r="ADV100" s="38">
        <v>5770000</v>
      </c>
      <c r="ADW100" s="38">
        <v>26800000</v>
      </c>
      <c r="ADX100" s="38">
        <v>5770000</v>
      </c>
      <c r="ADY100" s="38"/>
      <c r="ADZ100" s="39"/>
      <c r="AEA100" s="38">
        <v>26559881.260000002</v>
      </c>
      <c r="AEB100" s="38">
        <v>5770000</v>
      </c>
      <c r="AEC100" s="38"/>
      <c r="AED100" s="38">
        <v>20789881.260000002</v>
      </c>
      <c r="AEE100" s="38">
        <v>78.275509999999997</v>
      </c>
      <c r="AEF100" s="38"/>
      <c r="AEG100" s="38"/>
      <c r="AEH100" s="88">
        <v>5770000</v>
      </c>
      <c r="AEI100" s="30"/>
      <c r="AEJ100" s="39">
        <v>5770000</v>
      </c>
      <c r="AEK100" s="88">
        <v>5770000</v>
      </c>
      <c r="AEL100" s="38"/>
      <c r="AEM100" s="38"/>
      <c r="AEN100" s="38"/>
      <c r="AEO100" s="38"/>
      <c r="AEP100" s="38"/>
      <c r="AEQ100" s="38"/>
      <c r="AER100" s="39"/>
      <c r="AES100" s="38"/>
      <c r="AET100" s="38"/>
      <c r="AEU100" s="38"/>
      <c r="AEV100" s="38"/>
      <c r="AEW100" s="38"/>
      <c r="AEX100" s="38"/>
      <c r="AEY100" s="38"/>
      <c r="AEZ100" s="88"/>
      <c r="AFA100" s="30"/>
      <c r="AFB100" s="39"/>
      <c r="AFC100" s="88"/>
      <c r="AFD100" s="38"/>
      <c r="AFE100" s="38"/>
      <c r="AFF100" s="38"/>
      <c r="AFG100" s="38"/>
      <c r="AFH100" s="38"/>
      <c r="AFI100" s="38"/>
      <c r="AFJ100" s="39"/>
      <c r="AFK100" s="38"/>
      <c r="AFL100" s="38"/>
      <c r="AFM100" s="38"/>
      <c r="AFN100" s="38"/>
      <c r="AFO100" s="38"/>
      <c r="AFP100" s="38"/>
      <c r="AFQ100" s="38"/>
      <c r="AFR100" s="88"/>
      <c r="AFS100" s="30"/>
      <c r="AFT100" s="39"/>
      <c r="AFU100" s="88"/>
      <c r="AFV100" s="38"/>
      <c r="AFW100" s="38"/>
      <c r="AFX100" s="38"/>
      <c r="AFY100" s="38"/>
      <c r="AFZ100" s="38"/>
      <c r="AGA100" s="38"/>
      <c r="AGB100" s="39"/>
      <c r="AGC100" s="38"/>
      <c r="AGD100" s="38"/>
      <c r="AGE100" s="38"/>
      <c r="AGF100" s="38"/>
      <c r="AGG100" s="38"/>
      <c r="AGH100" s="38"/>
      <c r="AGI100" s="38"/>
      <c r="AGJ100" s="88"/>
      <c r="AGK100" s="30"/>
      <c r="AGL100" s="39"/>
      <c r="AGM100" s="88"/>
      <c r="AGN100" s="38"/>
      <c r="AGO100" s="38">
        <v>197752000</v>
      </c>
      <c r="AGP100" s="38">
        <v>117752000</v>
      </c>
      <c r="AGQ100" s="38">
        <v>80000000</v>
      </c>
      <c r="AGR100" s="38">
        <v>117752000</v>
      </c>
      <c r="AGS100" s="38"/>
      <c r="AGT100" s="39"/>
      <c r="AGU100" s="38">
        <v>70977374.049999997</v>
      </c>
      <c r="AGV100" s="38">
        <v>50977374.049999997</v>
      </c>
      <c r="AGW100" s="38"/>
      <c r="AGX100" s="38">
        <v>20000000</v>
      </c>
      <c r="AGY100" s="38">
        <v>28.177990000000001</v>
      </c>
      <c r="AGZ100" s="38"/>
      <c r="AHA100" s="38">
        <v>66774625.950000003</v>
      </c>
      <c r="AHB100" s="88">
        <v>50977374.049999997</v>
      </c>
      <c r="AHC100" s="30"/>
      <c r="AHD100" s="39">
        <v>117752000</v>
      </c>
      <c r="AHE100" s="88">
        <v>117752000</v>
      </c>
      <c r="AHF100" s="38"/>
      <c r="AHG100" s="38"/>
      <c r="AHH100" s="38"/>
      <c r="AHI100" s="38"/>
      <c r="AHJ100" s="38"/>
      <c r="AHK100" s="38"/>
      <c r="AHL100" s="39"/>
      <c r="AHM100" s="38"/>
      <c r="AHN100" s="38"/>
      <c r="AHO100" s="38"/>
      <c r="AHP100" s="38"/>
      <c r="AHQ100" s="38"/>
      <c r="AHR100" s="38"/>
      <c r="AHS100" s="38"/>
      <c r="AHT100" s="88"/>
      <c r="AHU100" s="30"/>
      <c r="AHV100" s="39"/>
      <c r="AHW100" s="88"/>
      <c r="AHX100" s="38"/>
      <c r="AHY100" s="38">
        <v>8692500</v>
      </c>
      <c r="AHZ100" s="38">
        <v>4692500</v>
      </c>
      <c r="AIA100" s="38">
        <v>4000000</v>
      </c>
      <c r="AIB100" s="38">
        <v>4692500</v>
      </c>
      <c r="AIC100" s="38"/>
      <c r="AID100" s="39"/>
      <c r="AIE100" s="38">
        <v>8692500</v>
      </c>
      <c r="AIF100" s="38">
        <v>4692500</v>
      </c>
      <c r="AIG100" s="38"/>
      <c r="AIH100" s="38">
        <v>4000000</v>
      </c>
      <c r="AII100" s="38">
        <v>46.016680000000001</v>
      </c>
      <c r="AIJ100" s="38"/>
      <c r="AIK100" s="38"/>
      <c r="AIL100" s="88">
        <v>4692500</v>
      </c>
      <c r="AIM100" s="30"/>
      <c r="AIN100" s="39">
        <v>4692500</v>
      </c>
      <c r="AIO100" s="88">
        <v>4692500</v>
      </c>
      <c r="AIP100" s="38"/>
      <c r="AIQ100" s="38"/>
      <c r="AIR100" s="38"/>
      <c r="AIS100" s="38"/>
      <c r="AIT100" s="38"/>
      <c r="AIU100" s="38"/>
      <c r="AIV100" s="39"/>
      <c r="AIW100" s="38"/>
      <c r="AIX100" s="38"/>
      <c r="AIY100" s="38"/>
      <c r="AIZ100" s="38"/>
      <c r="AJA100" s="38"/>
      <c r="AJB100" s="38"/>
      <c r="AJC100" s="38"/>
      <c r="AJD100" s="88"/>
      <c r="AJE100" s="30"/>
      <c r="AJF100" s="39"/>
      <c r="AJG100" s="88"/>
      <c r="AJH100" s="38"/>
      <c r="AJI100" s="38">
        <v>351385000</v>
      </c>
      <c r="AJJ100" s="38">
        <v>306385000</v>
      </c>
      <c r="AJK100" s="38">
        <v>45000000</v>
      </c>
      <c r="AJL100" s="38">
        <v>306385000</v>
      </c>
      <c r="AJM100" s="38"/>
      <c r="AJN100" s="39"/>
      <c r="AJO100" s="38">
        <v>351385000</v>
      </c>
      <c r="AJP100" s="38">
        <v>306385000</v>
      </c>
      <c r="AJQ100" s="38"/>
      <c r="AJR100" s="38">
        <v>45000000</v>
      </c>
      <c r="AJS100" s="38">
        <v>12.806469999999999</v>
      </c>
      <c r="AJT100" s="38"/>
      <c r="AJU100" s="38"/>
      <c r="AJV100" s="88">
        <v>306385000</v>
      </c>
      <c r="AJW100" s="30"/>
      <c r="AJX100" s="39">
        <v>306385000</v>
      </c>
      <c r="AJY100" s="88">
        <v>306385000</v>
      </c>
      <c r="AJZ100" s="38"/>
      <c r="AKA100" s="38">
        <v>222676000</v>
      </c>
      <c r="AKB100" s="38">
        <v>186830000</v>
      </c>
      <c r="AKC100" s="38">
        <v>35846000</v>
      </c>
      <c r="AKD100" s="38">
        <v>186830000</v>
      </c>
      <c r="AKE100" s="38"/>
      <c r="AKF100" s="39"/>
      <c r="AKG100" s="38">
        <v>222676000</v>
      </c>
      <c r="AKH100" s="38">
        <v>186830000</v>
      </c>
      <c r="AKI100" s="38"/>
      <c r="AKJ100" s="38">
        <v>35846000</v>
      </c>
      <c r="AKK100" s="38">
        <v>16.097829999999998</v>
      </c>
      <c r="AKL100" s="38"/>
      <c r="AKM100" s="38"/>
      <c r="AKN100" s="88">
        <v>186830000</v>
      </c>
      <c r="AKO100" s="30"/>
      <c r="AKP100" s="39">
        <v>186830000</v>
      </c>
      <c r="AKQ100" s="88">
        <v>186830000</v>
      </c>
      <c r="AKR100" s="38"/>
      <c r="AKS100" s="38">
        <v>40000000</v>
      </c>
      <c r="AKT100" s="38">
        <v>38000000</v>
      </c>
      <c r="AKU100" s="38">
        <v>2000000</v>
      </c>
      <c r="AKV100" s="38">
        <v>38000000</v>
      </c>
      <c r="AKW100" s="38"/>
      <c r="AKX100" s="39"/>
      <c r="AKY100" s="38">
        <v>40000000</v>
      </c>
      <c r="AKZ100" s="38">
        <v>38000000</v>
      </c>
      <c r="ALA100" s="38"/>
      <c r="ALB100" s="38">
        <v>2000000</v>
      </c>
      <c r="ALC100" s="38">
        <v>5</v>
      </c>
      <c r="ALD100" s="38"/>
      <c r="ALE100" s="38"/>
      <c r="ALF100" s="88">
        <v>38000000</v>
      </c>
      <c r="ALG100" s="30"/>
      <c r="ALH100" s="39">
        <v>38000000</v>
      </c>
      <c r="ALI100" s="88">
        <v>38000000</v>
      </c>
      <c r="ALJ100" s="38"/>
      <c r="ALK100" s="38"/>
      <c r="ALL100" s="38"/>
      <c r="ALM100" s="38"/>
      <c r="ALN100" s="38"/>
      <c r="ALO100" s="38"/>
      <c r="ALP100" s="39"/>
      <c r="ALQ100" s="38"/>
      <c r="ALR100" s="38"/>
      <c r="ALS100" s="38"/>
      <c r="ALT100" s="38"/>
      <c r="ALU100" s="38"/>
      <c r="ALV100" s="38"/>
      <c r="ALW100" s="38"/>
      <c r="ALX100" s="88"/>
      <c r="ALY100" s="30"/>
      <c r="ALZ100" s="39"/>
      <c r="AMA100" s="88"/>
      <c r="AMB100" s="38"/>
      <c r="AMC100" s="38">
        <v>7608100</v>
      </c>
      <c r="AMD100" s="38">
        <v>2628300</v>
      </c>
      <c r="AME100" s="38">
        <v>4979800</v>
      </c>
      <c r="AMF100" s="38">
        <v>2628300</v>
      </c>
      <c r="AMG100" s="38"/>
      <c r="AMH100" s="39"/>
      <c r="AMI100" s="38">
        <v>7608100</v>
      </c>
      <c r="AMJ100" s="38">
        <v>2628300</v>
      </c>
      <c r="AMK100" s="38"/>
      <c r="AML100" s="38">
        <v>4979800</v>
      </c>
      <c r="AMM100" s="38">
        <v>65.453919999999997</v>
      </c>
      <c r="AMN100" s="38"/>
      <c r="AMO100" s="38"/>
      <c r="AMP100" s="88">
        <v>2628300</v>
      </c>
      <c r="AMQ100" s="30"/>
      <c r="AMR100" s="39">
        <v>2628300</v>
      </c>
      <c r="AMS100" s="88">
        <v>2628300</v>
      </c>
      <c r="AMT100" s="38"/>
      <c r="AMU100" s="38"/>
      <c r="AMV100" s="38"/>
      <c r="AMW100" s="38"/>
      <c r="AMX100" s="38"/>
      <c r="AMY100" s="38"/>
      <c r="AMZ100" s="39"/>
      <c r="ANA100" s="38"/>
      <c r="ANB100" s="38"/>
      <c r="ANC100" s="38"/>
      <c r="AND100" s="38"/>
      <c r="ANE100" s="38"/>
      <c r="ANF100" s="38"/>
      <c r="ANG100" s="38"/>
      <c r="ANH100" s="88"/>
      <c r="ANI100" s="30"/>
      <c r="ANJ100" s="39"/>
      <c r="ANK100" s="88"/>
    </row>
    <row r="101" spans="1:1051" x14ac:dyDescent="0.25">
      <c r="A101" s="8" t="s">
        <v>235</v>
      </c>
      <c r="B101" s="9">
        <v>87</v>
      </c>
      <c r="C101" s="13" t="s">
        <v>237</v>
      </c>
      <c r="F101" s="39"/>
      <c r="G101" s="88"/>
      <c r="H101" s="38"/>
      <c r="I101" s="38">
        <v>148500</v>
      </c>
      <c r="J101" s="38">
        <v>99000</v>
      </c>
      <c r="K101" s="38">
        <v>49500</v>
      </c>
      <c r="L101" s="38">
        <v>99000</v>
      </c>
      <c r="M101" s="38"/>
      <c r="N101" s="39"/>
      <c r="O101" s="38">
        <v>148500</v>
      </c>
      <c r="P101" s="38">
        <v>99000</v>
      </c>
      <c r="Q101" s="38"/>
      <c r="R101" s="38">
        <v>49500</v>
      </c>
      <c r="S101" s="38">
        <v>33.333329999999997</v>
      </c>
      <c r="T101" s="38"/>
      <c r="U101" s="38"/>
      <c r="V101" s="88">
        <v>99000</v>
      </c>
      <c r="W101" s="30"/>
      <c r="X101" s="39">
        <v>99000</v>
      </c>
      <c r="Y101" s="88">
        <v>99000</v>
      </c>
      <c r="Z101" s="38"/>
      <c r="AA101" s="38">
        <v>952358</v>
      </c>
      <c r="AB101" s="38">
        <v>607400</v>
      </c>
      <c r="AC101" s="38">
        <v>344958</v>
      </c>
      <c r="AD101" s="38">
        <v>585647</v>
      </c>
      <c r="AE101" s="38"/>
      <c r="AF101" s="39"/>
      <c r="AG101" s="38">
        <v>930604</v>
      </c>
      <c r="AH101" s="38">
        <v>585647</v>
      </c>
      <c r="AI101" s="38"/>
      <c r="AJ101" s="38">
        <v>344957</v>
      </c>
      <c r="AK101" s="38">
        <v>37.068080000000002</v>
      </c>
      <c r="AL101" s="38"/>
      <c r="AM101" s="38"/>
      <c r="AN101" s="88">
        <v>585647</v>
      </c>
      <c r="AO101" s="30"/>
      <c r="AP101" s="39">
        <v>607400</v>
      </c>
      <c r="AQ101" s="88">
        <v>607400</v>
      </c>
      <c r="AR101" s="38"/>
      <c r="AS101" s="38">
        <v>379913</v>
      </c>
      <c r="AT101" s="38">
        <v>204000</v>
      </c>
      <c r="AU101" s="38">
        <v>175913</v>
      </c>
      <c r="AV101" s="38">
        <v>204000</v>
      </c>
      <c r="AW101" s="38"/>
      <c r="AX101" s="39"/>
      <c r="AY101" s="38">
        <v>379907</v>
      </c>
      <c r="AZ101" s="38">
        <v>203994</v>
      </c>
      <c r="BA101" s="38"/>
      <c r="BB101" s="38">
        <v>175913</v>
      </c>
      <c r="BC101" s="38">
        <v>46.304229999999997</v>
      </c>
      <c r="BD101" s="38"/>
      <c r="BE101" s="38">
        <v>6</v>
      </c>
      <c r="BF101" s="88">
        <v>203994</v>
      </c>
      <c r="BG101" s="30"/>
      <c r="BH101" s="39">
        <v>204000</v>
      </c>
      <c r="BI101" s="88">
        <v>204000</v>
      </c>
      <c r="BJ101" s="38"/>
      <c r="BK101" s="38">
        <v>25817607</v>
      </c>
      <c r="BL101" s="38">
        <v>22067300</v>
      </c>
      <c r="BM101" s="38">
        <v>3750307</v>
      </c>
      <c r="BN101" s="38">
        <v>22067300</v>
      </c>
      <c r="BO101" s="38"/>
      <c r="BP101" s="39"/>
      <c r="BQ101" s="38">
        <v>25817607</v>
      </c>
      <c r="BR101" s="38">
        <v>22067300</v>
      </c>
      <c r="BS101" s="38"/>
      <c r="BT101" s="38">
        <v>3750307</v>
      </c>
      <c r="BU101" s="38">
        <v>14.526160000000001</v>
      </c>
      <c r="BV101" s="38"/>
      <c r="BW101" s="38"/>
      <c r="BX101" s="88">
        <v>22067300</v>
      </c>
      <c r="BY101" s="30"/>
      <c r="BZ101" s="39">
        <v>22067300</v>
      </c>
      <c r="CA101" s="88">
        <v>22067300</v>
      </c>
      <c r="CB101" s="38"/>
      <c r="CC101" s="38"/>
      <c r="CD101" s="38"/>
      <c r="CE101" s="38"/>
      <c r="CF101" s="38"/>
      <c r="CG101" s="38"/>
      <c r="CH101" s="39"/>
      <c r="CI101" s="38"/>
      <c r="CJ101" s="38"/>
      <c r="CK101" s="38"/>
      <c r="CL101" s="38"/>
      <c r="CM101" s="38"/>
      <c r="CN101" s="38"/>
      <c r="CO101" s="38"/>
      <c r="CP101" s="88"/>
      <c r="CQ101" s="30"/>
      <c r="CR101" s="39"/>
      <c r="CS101" s="88"/>
      <c r="CT101" s="38"/>
      <c r="CU101" s="38">
        <v>118250</v>
      </c>
      <c r="CV101" s="38">
        <v>96700</v>
      </c>
      <c r="CW101" s="38">
        <v>21550</v>
      </c>
      <c r="CX101" s="38">
        <v>76545</v>
      </c>
      <c r="CY101" s="38"/>
      <c r="CZ101" s="39"/>
      <c r="DA101" s="38">
        <v>96982.3</v>
      </c>
      <c r="DB101" s="38">
        <v>76545</v>
      </c>
      <c r="DC101" s="38"/>
      <c r="DD101" s="38">
        <v>20437.3</v>
      </c>
      <c r="DE101" s="38">
        <v>21.073229999999999</v>
      </c>
      <c r="DF101" s="38"/>
      <c r="DG101" s="38"/>
      <c r="DH101" s="88">
        <v>76545</v>
      </c>
      <c r="DI101" s="30"/>
      <c r="DJ101" s="39">
        <v>96700</v>
      </c>
      <c r="DK101" s="88">
        <v>96700</v>
      </c>
      <c r="DL101" s="38"/>
      <c r="DM101" s="38">
        <v>3561208</v>
      </c>
      <c r="DN101" s="38">
        <v>2629600</v>
      </c>
      <c r="DO101" s="38">
        <v>931608</v>
      </c>
      <c r="DP101" s="38">
        <v>2628966</v>
      </c>
      <c r="DQ101" s="38"/>
      <c r="DR101" s="39"/>
      <c r="DS101" s="38">
        <v>3560572</v>
      </c>
      <c r="DT101" s="38">
        <v>2628966</v>
      </c>
      <c r="DU101" s="38"/>
      <c r="DV101" s="38">
        <v>931606</v>
      </c>
      <c r="DW101" s="38">
        <v>26.1645</v>
      </c>
      <c r="DX101" s="38"/>
      <c r="DY101" s="38"/>
      <c r="DZ101" s="88">
        <v>2628966</v>
      </c>
      <c r="EA101" s="30"/>
      <c r="EB101" s="39">
        <v>2629600</v>
      </c>
      <c r="EC101" s="88">
        <v>2629600</v>
      </c>
      <c r="ED101" s="38"/>
      <c r="EE101" s="38"/>
      <c r="EF101" s="38"/>
      <c r="EG101" s="38"/>
      <c r="EH101" s="38"/>
      <c r="EI101" s="38"/>
      <c r="EJ101" s="39"/>
      <c r="EK101" s="38"/>
      <c r="EL101" s="38"/>
      <c r="EM101" s="38"/>
      <c r="EN101" s="38"/>
      <c r="EO101" s="38"/>
      <c r="EP101" s="38"/>
      <c r="EQ101" s="38"/>
      <c r="ER101" s="88"/>
      <c r="ES101" s="30"/>
      <c r="ET101" s="39"/>
      <c r="EU101" s="88"/>
      <c r="EV101" s="38"/>
      <c r="EW101" s="38">
        <v>7029898</v>
      </c>
      <c r="EX101" s="38">
        <v>4150000</v>
      </c>
      <c r="EY101" s="38">
        <v>2879898</v>
      </c>
      <c r="EZ101" s="38">
        <v>4150000</v>
      </c>
      <c r="FA101" s="38"/>
      <c r="FB101" s="39"/>
      <c r="FC101" s="38">
        <v>7029831</v>
      </c>
      <c r="FD101" s="38">
        <v>4150000</v>
      </c>
      <c r="FE101" s="38"/>
      <c r="FF101" s="38">
        <v>2879831</v>
      </c>
      <c r="FG101" s="38">
        <v>40.965859999999999</v>
      </c>
      <c r="FH101" s="38"/>
      <c r="FI101" s="38"/>
      <c r="FJ101" s="88">
        <v>4150000</v>
      </c>
      <c r="FK101" s="30"/>
      <c r="FL101" s="39">
        <v>4150000</v>
      </c>
      <c r="FM101" s="88">
        <v>4150000</v>
      </c>
      <c r="FN101" s="38"/>
      <c r="FO101" s="38"/>
      <c r="FP101" s="38"/>
      <c r="FQ101" s="38"/>
      <c r="FR101" s="38"/>
      <c r="FS101" s="38"/>
      <c r="FT101" s="39"/>
      <c r="FU101" s="38"/>
      <c r="FV101" s="38"/>
      <c r="FW101" s="38"/>
      <c r="FX101" s="38"/>
      <c r="FY101" s="38"/>
      <c r="FZ101" s="38"/>
      <c r="GA101" s="38"/>
      <c r="GB101" s="88"/>
      <c r="GC101" s="30"/>
      <c r="GD101" s="39"/>
      <c r="GE101" s="88"/>
      <c r="GF101" s="38"/>
      <c r="GG101" s="38"/>
      <c r="GH101" s="38"/>
      <c r="GI101" s="38"/>
      <c r="GJ101" s="38"/>
      <c r="GK101" s="38"/>
      <c r="GL101" s="39"/>
      <c r="GM101" s="38"/>
      <c r="GN101" s="38"/>
      <c r="GO101" s="38"/>
      <c r="GP101" s="38"/>
      <c r="GQ101" s="38"/>
      <c r="GR101" s="38"/>
      <c r="GS101" s="38"/>
      <c r="GT101" s="88"/>
      <c r="GU101" s="30"/>
      <c r="GV101" s="39"/>
      <c r="GW101" s="88"/>
      <c r="GX101" s="38"/>
      <c r="GY101" s="38">
        <v>7999000</v>
      </c>
      <c r="GZ101" s="38">
        <v>5999000</v>
      </c>
      <c r="HA101" s="38">
        <v>2000000</v>
      </c>
      <c r="HB101" s="38">
        <v>5999000</v>
      </c>
      <c r="HC101" s="38"/>
      <c r="HD101" s="39"/>
      <c r="HE101" s="38">
        <v>7999000</v>
      </c>
      <c r="HF101" s="38">
        <v>5999000</v>
      </c>
      <c r="HG101" s="38"/>
      <c r="HH101" s="38">
        <v>2000000</v>
      </c>
      <c r="HI101" s="38">
        <v>25.003129999999999</v>
      </c>
      <c r="HJ101" s="38"/>
      <c r="HK101" s="38"/>
      <c r="HL101" s="88">
        <v>5999000</v>
      </c>
      <c r="HM101" s="30"/>
      <c r="HN101" s="39">
        <v>5999000</v>
      </c>
      <c r="HO101" s="88">
        <v>5999000</v>
      </c>
      <c r="HP101" s="38"/>
      <c r="HQ101" s="38"/>
      <c r="HR101" s="38"/>
      <c r="HS101" s="38"/>
      <c r="HT101" s="38"/>
      <c r="HU101" s="38"/>
      <c r="HV101" s="39"/>
      <c r="HW101" s="38"/>
      <c r="HX101" s="38"/>
      <c r="HY101" s="38"/>
      <c r="HZ101" s="38"/>
      <c r="IA101" s="38"/>
      <c r="IB101" s="38"/>
      <c r="IC101" s="38"/>
      <c r="ID101" s="88"/>
      <c r="IE101" s="30"/>
      <c r="IF101" s="39"/>
      <c r="IG101" s="88"/>
      <c r="IH101" s="38"/>
      <c r="II101" s="38"/>
      <c r="IJ101" s="38"/>
      <c r="IK101" s="38"/>
      <c r="IL101" s="38"/>
      <c r="IM101" s="38"/>
      <c r="IN101" s="39"/>
      <c r="IO101" s="38"/>
      <c r="IP101" s="38"/>
      <c r="IQ101" s="38"/>
      <c r="IR101" s="38"/>
      <c r="IS101" s="38"/>
      <c r="IT101" s="38"/>
      <c r="IU101" s="38"/>
      <c r="IV101" s="88"/>
      <c r="IW101" s="30"/>
      <c r="IX101" s="39"/>
      <c r="IY101" s="88"/>
      <c r="IZ101" s="38"/>
      <c r="JA101" s="38">
        <v>5193200</v>
      </c>
      <c r="JB101" s="38">
        <v>4193200</v>
      </c>
      <c r="JC101" s="38">
        <v>1000000</v>
      </c>
      <c r="JD101" s="38">
        <v>4193200</v>
      </c>
      <c r="JE101" s="38"/>
      <c r="JF101" s="39"/>
      <c r="JG101" s="38">
        <v>5193200</v>
      </c>
      <c r="JH101" s="38">
        <v>4193200</v>
      </c>
      <c r="JI101" s="38"/>
      <c r="JJ101" s="38">
        <v>1000000</v>
      </c>
      <c r="JK101" s="38">
        <v>19.255949999999999</v>
      </c>
      <c r="JL101" s="38"/>
      <c r="JM101" s="38"/>
      <c r="JN101" s="88">
        <v>4193200</v>
      </c>
      <c r="JO101" s="30"/>
      <c r="JP101" s="39">
        <v>4193200</v>
      </c>
      <c r="JQ101" s="88">
        <v>4193200</v>
      </c>
      <c r="JR101" s="38"/>
      <c r="JS101" s="38">
        <v>10239293</v>
      </c>
      <c r="JT101" s="38">
        <v>9724000</v>
      </c>
      <c r="JU101" s="38">
        <v>515293</v>
      </c>
      <c r="JV101" s="38">
        <v>9724000</v>
      </c>
      <c r="JW101" s="38"/>
      <c r="JX101" s="39"/>
      <c r="JY101" s="38">
        <v>10239293</v>
      </c>
      <c r="JZ101" s="38">
        <v>9724000</v>
      </c>
      <c r="KA101" s="38"/>
      <c r="KB101" s="38">
        <v>515293</v>
      </c>
      <c r="KC101" s="38">
        <v>5.0325100000000003</v>
      </c>
      <c r="KD101" s="38"/>
      <c r="KE101" s="38"/>
      <c r="KF101" s="88">
        <v>9724000</v>
      </c>
      <c r="KG101" s="30"/>
      <c r="KH101" s="39">
        <v>9724000</v>
      </c>
      <c r="KI101" s="88">
        <v>9724000</v>
      </c>
      <c r="KJ101" s="38"/>
      <c r="KK101" s="38">
        <v>124141200</v>
      </c>
      <c r="KL101" s="38">
        <v>14141200</v>
      </c>
      <c r="KM101" s="38">
        <v>110000000</v>
      </c>
      <c r="KN101" s="38">
        <v>14141200</v>
      </c>
      <c r="KO101" s="38"/>
      <c r="KP101" s="39"/>
      <c r="KQ101" s="38">
        <v>124141200</v>
      </c>
      <c r="KR101" s="38">
        <v>14141200</v>
      </c>
      <c r="KS101" s="38"/>
      <c r="KT101" s="38">
        <v>110000000</v>
      </c>
      <c r="KU101" s="38">
        <v>88.608779999999996</v>
      </c>
      <c r="KV101" s="38"/>
      <c r="KW101" s="38"/>
      <c r="KX101" s="88">
        <v>14141200</v>
      </c>
      <c r="KY101" s="30"/>
      <c r="KZ101" s="39">
        <v>14141200</v>
      </c>
      <c r="LA101" s="88">
        <v>14141200</v>
      </c>
      <c r="LB101" s="38"/>
      <c r="LC101" s="38"/>
      <c r="LD101" s="38"/>
      <c r="LE101" s="38"/>
      <c r="LF101" s="38"/>
      <c r="LG101" s="38"/>
      <c r="LH101" s="39"/>
      <c r="LI101" s="38"/>
      <c r="LJ101" s="38"/>
      <c r="LK101" s="38"/>
      <c r="LL101" s="38"/>
      <c r="LM101" s="38"/>
      <c r="LN101" s="38"/>
      <c r="LO101" s="38"/>
      <c r="LP101" s="88"/>
      <c r="LQ101" s="30"/>
      <c r="LR101" s="39"/>
      <c r="LS101" s="88"/>
      <c r="LT101" s="38"/>
      <c r="LU101" s="38"/>
      <c r="LV101" s="38"/>
      <c r="LW101" s="38"/>
      <c r="LX101" s="38"/>
      <c r="LY101" s="38"/>
      <c r="LZ101" s="39"/>
      <c r="MA101" s="38"/>
      <c r="MB101" s="38"/>
      <c r="MC101" s="38"/>
      <c r="MD101" s="38"/>
      <c r="ME101" s="38"/>
      <c r="MF101" s="38"/>
      <c r="MG101" s="38"/>
      <c r="MH101" s="88"/>
      <c r="MI101" s="30"/>
      <c r="MJ101" s="39"/>
      <c r="MK101" s="88"/>
      <c r="ML101" s="38"/>
      <c r="MM101" s="38">
        <v>1096000</v>
      </c>
      <c r="MN101" s="38">
        <v>188800</v>
      </c>
      <c r="MO101" s="38">
        <v>907200</v>
      </c>
      <c r="MP101" s="38">
        <v>188800</v>
      </c>
      <c r="MQ101" s="38"/>
      <c r="MR101" s="39"/>
      <c r="MS101" s="38">
        <v>1096000</v>
      </c>
      <c r="MT101" s="38">
        <v>188800</v>
      </c>
      <c r="MU101" s="38"/>
      <c r="MV101" s="38">
        <v>907200</v>
      </c>
      <c r="MW101" s="38">
        <v>82.773719999999997</v>
      </c>
      <c r="MX101" s="38"/>
      <c r="MY101" s="38"/>
      <c r="MZ101" s="88">
        <v>188800</v>
      </c>
      <c r="NA101" s="30"/>
      <c r="NB101" s="39">
        <v>188800</v>
      </c>
      <c r="NC101" s="88">
        <v>188800</v>
      </c>
      <c r="ND101" s="38"/>
      <c r="NE101" s="38"/>
      <c r="NF101" s="38"/>
      <c r="NG101" s="38"/>
      <c r="NH101" s="38"/>
      <c r="NI101" s="38"/>
      <c r="NJ101" s="39"/>
      <c r="NK101" s="38"/>
      <c r="NL101" s="38"/>
      <c r="NM101" s="38"/>
      <c r="NN101" s="38"/>
      <c r="NO101" s="38"/>
      <c r="NP101" s="38"/>
      <c r="NQ101" s="38"/>
      <c r="NR101" s="88"/>
      <c r="NS101" s="30"/>
      <c r="NT101" s="39"/>
      <c r="NU101" s="88"/>
      <c r="NV101" s="38"/>
      <c r="NW101" s="38"/>
      <c r="NX101" s="38"/>
      <c r="NY101" s="38"/>
      <c r="NZ101" s="38"/>
      <c r="OA101" s="38"/>
      <c r="OB101" s="39"/>
      <c r="OC101" s="38"/>
      <c r="OD101" s="38"/>
      <c r="OE101" s="38"/>
      <c r="OF101" s="38"/>
      <c r="OG101" s="38"/>
      <c r="OH101" s="38"/>
      <c r="OI101" s="38"/>
      <c r="OJ101" s="88"/>
      <c r="OK101" s="30"/>
      <c r="OL101" s="39"/>
      <c r="OM101" s="88"/>
      <c r="ON101" s="38"/>
      <c r="OO101" s="38"/>
      <c r="OP101" s="38"/>
      <c r="OQ101" s="38"/>
      <c r="OR101" s="38"/>
      <c r="OS101" s="38"/>
      <c r="OT101" s="39"/>
      <c r="OU101" s="38"/>
      <c r="OV101" s="38"/>
      <c r="OW101" s="38"/>
      <c r="OX101" s="38"/>
      <c r="OY101" s="38"/>
      <c r="OZ101" s="38"/>
      <c r="PA101" s="38"/>
      <c r="PB101" s="88"/>
      <c r="PC101" s="30"/>
      <c r="PD101" s="39"/>
      <c r="PE101" s="88"/>
      <c r="PF101" s="38"/>
      <c r="PG101" s="38">
        <v>10438847</v>
      </c>
      <c r="PH101" s="38">
        <v>9079800</v>
      </c>
      <c r="PI101" s="38">
        <v>1359047</v>
      </c>
      <c r="PJ101" s="38">
        <v>9079800</v>
      </c>
      <c r="PK101" s="38"/>
      <c r="PL101" s="39"/>
      <c r="PM101" s="38">
        <v>10438167</v>
      </c>
      <c r="PN101" s="38">
        <v>9079800</v>
      </c>
      <c r="PO101" s="38"/>
      <c r="PP101" s="38">
        <v>1358367</v>
      </c>
      <c r="PQ101" s="38">
        <v>13.01346</v>
      </c>
      <c r="PR101" s="38"/>
      <c r="PS101" s="38"/>
      <c r="PT101" s="88">
        <v>9079800</v>
      </c>
      <c r="PU101" s="30"/>
      <c r="PV101" s="39">
        <v>9079800</v>
      </c>
      <c r="PW101" s="88">
        <v>9079800</v>
      </c>
      <c r="PX101" s="38"/>
      <c r="PY101" s="38"/>
      <c r="PZ101" s="38"/>
      <c r="QA101" s="38"/>
      <c r="QB101" s="38"/>
      <c r="QC101" s="38"/>
      <c r="QD101" s="39"/>
      <c r="QE101" s="38"/>
      <c r="QF101" s="38"/>
      <c r="QG101" s="38"/>
      <c r="QH101" s="38"/>
      <c r="QI101" s="38"/>
      <c r="QJ101" s="38"/>
      <c r="QK101" s="38"/>
      <c r="QL101" s="88"/>
      <c r="QM101" s="30"/>
      <c r="QN101" s="39"/>
      <c r="QO101" s="88"/>
      <c r="QP101" s="38"/>
      <c r="QQ101" s="38">
        <v>10238500</v>
      </c>
      <c r="QR101" s="38">
        <v>5338500</v>
      </c>
      <c r="QS101" s="38">
        <v>4900000</v>
      </c>
      <c r="QT101" s="38">
        <v>5338500</v>
      </c>
      <c r="QU101" s="38"/>
      <c r="QV101" s="39"/>
      <c r="QW101" s="38">
        <v>10238500</v>
      </c>
      <c r="QX101" s="38">
        <v>5338500</v>
      </c>
      <c r="QY101" s="38"/>
      <c r="QZ101" s="38">
        <v>4900000</v>
      </c>
      <c r="RA101" s="38">
        <v>47.85857</v>
      </c>
      <c r="RB101" s="38"/>
      <c r="RC101" s="38"/>
      <c r="RD101" s="88">
        <v>5338500</v>
      </c>
      <c r="RE101" s="30"/>
      <c r="RF101" s="39">
        <v>5338500</v>
      </c>
      <c r="RG101" s="88">
        <v>5338500</v>
      </c>
      <c r="RH101" s="38"/>
      <c r="RI101" s="38"/>
      <c r="RJ101" s="38"/>
      <c r="RK101" s="38"/>
      <c r="RL101" s="38"/>
      <c r="RM101" s="38"/>
      <c r="RN101" s="39"/>
      <c r="RO101" s="38"/>
      <c r="RP101" s="38"/>
      <c r="RQ101" s="38"/>
      <c r="RR101" s="38"/>
      <c r="RS101" s="38"/>
      <c r="RT101" s="38"/>
      <c r="RU101" s="38"/>
      <c r="RV101" s="88"/>
      <c r="RW101" s="30"/>
      <c r="RX101" s="39">
        <v>0</v>
      </c>
      <c r="RY101" s="88"/>
      <c r="RZ101" s="38"/>
      <c r="SA101" s="38">
        <v>807000</v>
      </c>
      <c r="SB101" s="38">
        <v>707000</v>
      </c>
      <c r="SC101" s="38">
        <v>100000</v>
      </c>
      <c r="SD101" s="38"/>
      <c r="SE101" s="38"/>
      <c r="SF101" s="39"/>
      <c r="SG101" s="38"/>
      <c r="SH101" s="38"/>
      <c r="SI101" s="38"/>
      <c r="SJ101" s="38"/>
      <c r="SK101" s="38"/>
      <c r="SL101" s="38"/>
      <c r="SM101" s="38"/>
      <c r="SN101" s="88"/>
      <c r="SO101" s="30"/>
      <c r="SP101" s="39">
        <v>707000</v>
      </c>
      <c r="SQ101" s="88">
        <v>707000</v>
      </c>
      <c r="SR101" s="38"/>
      <c r="SS101" s="38"/>
      <c r="ST101" s="38"/>
      <c r="SU101" s="38"/>
      <c r="SV101" s="38"/>
      <c r="SW101" s="38"/>
      <c r="SX101" s="39"/>
      <c r="SY101" s="38"/>
      <c r="SZ101" s="38"/>
      <c r="TA101" s="38"/>
      <c r="TB101" s="38"/>
      <c r="TC101" s="38"/>
      <c r="TD101" s="38"/>
      <c r="TE101" s="38"/>
      <c r="TF101" s="88"/>
      <c r="TG101" s="30"/>
      <c r="TH101" s="39"/>
      <c r="TI101" s="88"/>
      <c r="TJ101" s="38"/>
      <c r="TK101" s="38"/>
      <c r="TL101" s="38"/>
      <c r="TM101" s="38"/>
      <c r="TN101" s="38"/>
      <c r="TO101" s="38"/>
      <c r="TP101" s="39"/>
      <c r="TQ101" s="38"/>
      <c r="TR101" s="38"/>
      <c r="TS101" s="38"/>
      <c r="TT101" s="38"/>
      <c r="TU101" s="38"/>
      <c r="TV101" s="38"/>
      <c r="TW101" s="38"/>
      <c r="TX101" s="88"/>
      <c r="TY101" s="30"/>
      <c r="TZ101" s="39"/>
      <c r="UA101" s="88"/>
      <c r="UB101" s="38"/>
      <c r="UC101" s="38"/>
      <c r="UD101" s="38"/>
      <c r="UE101" s="38"/>
      <c r="UF101" s="38"/>
      <c r="UG101" s="38"/>
      <c r="UH101" s="39"/>
      <c r="UI101" s="38"/>
      <c r="UJ101" s="38"/>
      <c r="UK101" s="38"/>
      <c r="UL101" s="38"/>
      <c r="UM101" s="38"/>
      <c r="UN101" s="38"/>
      <c r="UO101" s="38"/>
      <c r="UP101" s="88"/>
      <c r="UQ101" s="30"/>
      <c r="UR101" s="39"/>
      <c r="US101" s="88"/>
      <c r="UT101" s="38"/>
      <c r="UU101" s="38"/>
      <c r="UV101" s="38"/>
      <c r="UW101" s="38"/>
      <c r="UX101" s="38"/>
      <c r="UY101" s="38"/>
      <c r="UZ101" s="39"/>
      <c r="VA101" s="38"/>
      <c r="VB101" s="38"/>
      <c r="VC101" s="38"/>
      <c r="VD101" s="38"/>
      <c r="VE101" s="38"/>
      <c r="VF101" s="38"/>
      <c r="VG101" s="38"/>
      <c r="VH101" s="88"/>
      <c r="VI101" s="30"/>
      <c r="VJ101" s="39"/>
      <c r="VK101" s="88"/>
      <c r="VL101" s="38"/>
      <c r="VM101" s="38"/>
      <c r="VN101" s="38"/>
      <c r="VO101" s="38"/>
      <c r="VP101" s="38"/>
      <c r="VQ101" s="38"/>
      <c r="VR101" s="39"/>
      <c r="VS101" s="38"/>
      <c r="VT101" s="38"/>
      <c r="VU101" s="38"/>
      <c r="VV101" s="38"/>
      <c r="VW101" s="38"/>
      <c r="VX101" s="38"/>
      <c r="VY101" s="38"/>
      <c r="VZ101" s="88"/>
      <c r="WA101" s="30"/>
      <c r="WB101" s="39"/>
      <c r="WC101" s="88"/>
      <c r="WD101" s="38"/>
      <c r="WE101" s="38"/>
      <c r="WF101" s="38"/>
      <c r="WG101" s="38"/>
      <c r="WH101" s="38"/>
      <c r="WI101" s="38"/>
      <c r="WJ101" s="39"/>
      <c r="WK101" s="38"/>
      <c r="WL101" s="38"/>
      <c r="WM101" s="38"/>
      <c r="WN101" s="38"/>
      <c r="WO101" s="38"/>
      <c r="WP101" s="38"/>
      <c r="WQ101" s="38"/>
      <c r="WR101" s="88"/>
      <c r="WS101" s="30"/>
      <c r="WT101" s="39"/>
      <c r="WU101" s="88"/>
      <c r="WV101" s="38"/>
      <c r="WW101" s="38"/>
      <c r="WX101" s="38"/>
      <c r="WY101" s="38"/>
      <c r="WZ101" s="38"/>
      <c r="XA101" s="38"/>
      <c r="XB101" s="39"/>
      <c r="XC101" s="38"/>
      <c r="XD101" s="38"/>
      <c r="XE101" s="38"/>
      <c r="XF101" s="38"/>
      <c r="XG101" s="38"/>
      <c r="XH101" s="38"/>
      <c r="XI101" s="38"/>
      <c r="XJ101" s="88"/>
      <c r="XK101" s="30"/>
      <c r="XL101" s="39"/>
      <c r="XM101" s="88"/>
      <c r="XN101" s="38"/>
      <c r="XO101" s="38"/>
      <c r="XP101" s="38"/>
      <c r="XQ101" s="38"/>
      <c r="XR101" s="38"/>
      <c r="XS101" s="38"/>
      <c r="XT101" s="39"/>
      <c r="XU101" s="38"/>
      <c r="XV101" s="38"/>
      <c r="XW101" s="38"/>
      <c r="XX101" s="38"/>
      <c r="XY101" s="38"/>
      <c r="XZ101" s="38"/>
      <c r="YA101" s="38"/>
      <c r="YB101" s="88"/>
      <c r="YC101" s="30"/>
      <c r="YD101" s="39"/>
      <c r="YE101" s="88"/>
      <c r="YF101" s="38"/>
      <c r="YG101" s="38"/>
      <c r="YH101" s="38"/>
      <c r="YI101" s="38"/>
      <c r="YJ101" s="38"/>
      <c r="YK101" s="38"/>
      <c r="YL101" s="39"/>
      <c r="YM101" s="38"/>
      <c r="YN101" s="38"/>
      <c r="YO101" s="38"/>
      <c r="YP101" s="38"/>
      <c r="YQ101" s="38"/>
      <c r="YR101" s="38"/>
      <c r="YS101" s="38"/>
      <c r="YT101" s="88"/>
      <c r="YU101" s="30"/>
      <c r="YV101" s="39"/>
      <c r="YW101" s="88"/>
      <c r="YX101" s="38"/>
      <c r="YY101" s="38"/>
      <c r="YZ101" s="38"/>
      <c r="ZA101" s="38"/>
      <c r="ZB101" s="38"/>
      <c r="ZC101" s="38"/>
      <c r="ZD101" s="39"/>
      <c r="ZE101" s="38"/>
      <c r="ZF101" s="38"/>
      <c r="ZG101" s="38"/>
      <c r="ZH101" s="38"/>
      <c r="ZI101" s="38"/>
      <c r="ZJ101" s="38"/>
      <c r="ZK101" s="38"/>
      <c r="ZL101" s="88"/>
      <c r="ZM101" s="30"/>
      <c r="ZN101" s="39"/>
      <c r="ZO101" s="88"/>
      <c r="ZP101" s="38"/>
      <c r="ZQ101" s="38">
        <v>45797971</v>
      </c>
      <c r="ZR101" s="38">
        <v>20251800</v>
      </c>
      <c r="ZS101" s="38">
        <v>25546171</v>
      </c>
      <c r="ZT101" s="38">
        <v>20251800</v>
      </c>
      <c r="ZU101" s="38">
        <v>1878251</v>
      </c>
      <c r="ZV101" s="39"/>
      <c r="ZW101" s="38">
        <v>45797971</v>
      </c>
      <c r="ZX101" s="38">
        <v>20251800</v>
      </c>
      <c r="ZY101" s="38"/>
      <c r="ZZ101" s="38">
        <v>25546171</v>
      </c>
      <c r="AAA101" s="38">
        <v>55.780140000000003</v>
      </c>
      <c r="AAB101" s="38">
        <v>1878251</v>
      </c>
      <c r="AAC101" s="38"/>
      <c r="AAD101" s="88">
        <v>20251800</v>
      </c>
      <c r="AAE101" s="30"/>
      <c r="AAF101" s="39">
        <v>20251800</v>
      </c>
      <c r="AAG101" s="88">
        <v>20251800</v>
      </c>
      <c r="AAH101" s="38"/>
      <c r="AAI101" s="38"/>
      <c r="AAJ101" s="38"/>
      <c r="AAK101" s="38"/>
      <c r="AAL101" s="38"/>
      <c r="AAM101" s="38"/>
      <c r="AAN101" s="39"/>
      <c r="AAO101" s="38"/>
      <c r="AAP101" s="38"/>
      <c r="AAQ101" s="38"/>
      <c r="AAR101" s="38"/>
      <c r="AAS101" s="38"/>
      <c r="AAT101" s="38"/>
      <c r="AAU101" s="38"/>
      <c r="AAV101" s="88"/>
      <c r="AAW101" s="30"/>
      <c r="AAX101" s="39"/>
      <c r="AAY101" s="88"/>
      <c r="AAZ101" s="38"/>
      <c r="ABA101" s="38"/>
      <c r="ABB101" s="38"/>
      <c r="ABC101" s="38"/>
      <c r="ABD101" s="38"/>
      <c r="ABE101" s="38"/>
      <c r="ABF101" s="39"/>
      <c r="ABG101" s="38"/>
      <c r="ABH101" s="38"/>
      <c r="ABI101" s="38"/>
      <c r="ABJ101" s="38"/>
      <c r="ABK101" s="38"/>
      <c r="ABL101" s="38"/>
      <c r="ABM101" s="38"/>
      <c r="ABN101" s="88"/>
      <c r="ABO101" s="30"/>
      <c r="ABP101" s="39"/>
      <c r="ABQ101" s="88"/>
      <c r="ABR101" s="38"/>
      <c r="ABS101" s="38"/>
      <c r="ABT101" s="38"/>
      <c r="ABU101" s="38"/>
      <c r="ABV101" s="38"/>
      <c r="ABW101" s="38"/>
      <c r="ABX101" s="39"/>
      <c r="ABY101" s="38"/>
      <c r="ABZ101" s="38"/>
      <c r="ACA101" s="38"/>
      <c r="ACB101" s="38"/>
      <c r="ACC101" s="38"/>
      <c r="ACD101" s="38"/>
      <c r="ACE101" s="38"/>
      <c r="ACF101" s="88"/>
      <c r="ACG101" s="30"/>
      <c r="ACH101" s="39"/>
      <c r="ACI101" s="88"/>
      <c r="ACJ101" s="38"/>
      <c r="ACK101" s="38"/>
      <c r="ACL101" s="38"/>
      <c r="ACM101" s="38"/>
      <c r="ACN101" s="38"/>
      <c r="ACO101" s="38"/>
      <c r="ACP101" s="39"/>
      <c r="ACQ101" s="38"/>
      <c r="ACR101" s="38"/>
      <c r="ACS101" s="38"/>
      <c r="ACT101" s="38"/>
      <c r="ACU101" s="38"/>
      <c r="ACV101" s="38"/>
      <c r="ACW101" s="38"/>
      <c r="ACX101" s="88"/>
      <c r="ACY101" s="30"/>
      <c r="ACZ101" s="39"/>
      <c r="ADA101" s="88"/>
      <c r="ADB101" s="38"/>
      <c r="ADC101" s="38"/>
      <c r="ADD101" s="38"/>
      <c r="ADE101" s="38"/>
      <c r="ADF101" s="38"/>
      <c r="ADG101" s="38"/>
      <c r="ADH101" s="39"/>
      <c r="ADI101" s="38"/>
      <c r="ADJ101" s="38"/>
      <c r="ADK101" s="38"/>
      <c r="ADL101" s="38"/>
      <c r="ADM101" s="38"/>
      <c r="ADN101" s="38"/>
      <c r="ADO101" s="38"/>
      <c r="ADP101" s="88"/>
      <c r="ADQ101" s="30"/>
      <c r="ADR101" s="39"/>
      <c r="ADS101" s="88"/>
      <c r="ADT101" s="38"/>
      <c r="ADU101" s="38"/>
      <c r="ADV101" s="38"/>
      <c r="ADW101" s="38"/>
      <c r="ADX101" s="38"/>
      <c r="ADY101" s="38"/>
      <c r="ADZ101" s="39"/>
      <c r="AEA101" s="38"/>
      <c r="AEB101" s="38"/>
      <c r="AEC101" s="38"/>
      <c r="AED101" s="38"/>
      <c r="AEE101" s="38"/>
      <c r="AEF101" s="38"/>
      <c r="AEG101" s="38"/>
      <c r="AEH101" s="88"/>
      <c r="AEI101" s="30"/>
      <c r="AEJ101" s="39"/>
      <c r="AEK101" s="88"/>
      <c r="AEL101" s="38"/>
      <c r="AEM101" s="38"/>
      <c r="AEN101" s="38"/>
      <c r="AEO101" s="38"/>
      <c r="AEP101" s="38"/>
      <c r="AEQ101" s="38"/>
      <c r="AER101" s="39"/>
      <c r="AES101" s="38"/>
      <c r="AET101" s="38"/>
      <c r="AEU101" s="38"/>
      <c r="AEV101" s="38"/>
      <c r="AEW101" s="38"/>
      <c r="AEX101" s="38"/>
      <c r="AEY101" s="38"/>
      <c r="AEZ101" s="88"/>
      <c r="AFA101" s="30"/>
      <c r="AFB101" s="39"/>
      <c r="AFC101" s="88"/>
      <c r="AFD101" s="38"/>
      <c r="AFE101" s="38"/>
      <c r="AFF101" s="38"/>
      <c r="AFG101" s="38"/>
      <c r="AFH101" s="38"/>
      <c r="AFI101" s="38"/>
      <c r="AFJ101" s="39"/>
      <c r="AFK101" s="38"/>
      <c r="AFL101" s="38"/>
      <c r="AFM101" s="38"/>
      <c r="AFN101" s="38"/>
      <c r="AFO101" s="38"/>
      <c r="AFP101" s="38"/>
      <c r="AFQ101" s="38"/>
      <c r="AFR101" s="88"/>
      <c r="AFS101" s="30"/>
      <c r="AFT101" s="39"/>
      <c r="AFU101" s="88"/>
      <c r="AFV101" s="38"/>
      <c r="AFW101" s="38"/>
      <c r="AFX101" s="38"/>
      <c r="AFY101" s="38"/>
      <c r="AFZ101" s="38"/>
      <c r="AGA101" s="38"/>
      <c r="AGB101" s="39"/>
      <c r="AGC101" s="38"/>
      <c r="AGD101" s="38"/>
      <c r="AGE101" s="38"/>
      <c r="AGF101" s="38"/>
      <c r="AGG101" s="38"/>
      <c r="AGH101" s="38"/>
      <c r="AGI101" s="38"/>
      <c r="AGJ101" s="88"/>
      <c r="AGK101" s="30"/>
      <c r="AGL101" s="39"/>
      <c r="AGM101" s="88"/>
      <c r="AGN101" s="38"/>
      <c r="AGO101" s="38"/>
      <c r="AGP101" s="38"/>
      <c r="AGQ101" s="38"/>
      <c r="AGR101" s="38"/>
      <c r="AGS101" s="38"/>
      <c r="AGT101" s="39"/>
      <c r="AGU101" s="38"/>
      <c r="AGV101" s="38"/>
      <c r="AGW101" s="38"/>
      <c r="AGX101" s="38"/>
      <c r="AGY101" s="38"/>
      <c r="AGZ101" s="38"/>
      <c r="AHA101" s="38"/>
      <c r="AHB101" s="88"/>
      <c r="AHC101" s="30"/>
      <c r="AHD101" s="39"/>
      <c r="AHE101" s="88"/>
      <c r="AHF101" s="38"/>
      <c r="AHG101" s="38"/>
      <c r="AHH101" s="38"/>
      <c r="AHI101" s="38"/>
      <c r="AHJ101" s="38"/>
      <c r="AHK101" s="38"/>
      <c r="AHL101" s="39"/>
      <c r="AHM101" s="38"/>
      <c r="AHN101" s="38"/>
      <c r="AHO101" s="38"/>
      <c r="AHP101" s="38"/>
      <c r="AHQ101" s="38"/>
      <c r="AHR101" s="38"/>
      <c r="AHS101" s="38"/>
      <c r="AHT101" s="88"/>
      <c r="AHU101" s="30"/>
      <c r="AHV101" s="39"/>
      <c r="AHW101" s="88"/>
      <c r="AHX101" s="38"/>
      <c r="AHY101" s="38">
        <v>484500</v>
      </c>
      <c r="AHZ101" s="38">
        <v>384500</v>
      </c>
      <c r="AIA101" s="38">
        <v>100000</v>
      </c>
      <c r="AIB101" s="38">
        <v>384500</v>
      </c>
      <c r="AIC101" s="38"/>
      <c r="AID101" s="39"/>
      <c r="AIE101" s="38">
        <v>484500</v>
      </c>
      <c r="AIF101" s="38">
        <v>384500</v>
      </c>
      <c r="AIG101" s="38"/>
      <c r="AIH101" s="38">
        <v>100000</v>
      </c>
      <c r="AII101" s="38">
        <v>20.63983</v>
      </c>
      <c r="AIJ101" s="38"/>
      <c r="AIK101" s="38"/>
      <c r="AIL101" s="88">
        <v>384500</v>
      </c>
      <c r="AIM101" s="30"/>
      <c r="AIN101" s="39">
        <v>384500</v>
      </c>
      <c r="AIO101" s="88">
        <v>384500</v>
      </c>
      <c r="AIP101" s="38"/>
      <c r="AIQ101" s="38"/>
      <c r="AIR101" s="38"/>
      <c r="AIS101" s="38"/>
      <c r="AIT101" s="38"/>
      <c r="AIU101" s="38"/>
      <c r="AIV101" s="39"/>
      <c r="AIW101" s="38"/>
      <c r="AIX101" s="38"/>
      <c r="AIY101" s="38"/>
      <c r="AIZ101" s="38"/>
      <c r="AJA101" s="38"/>
      <c r="AJB101" s="38"/>
      <c r="AJC101" s="38"/>
      <c r="AJD101" s="88"/>
      <c r="AJE101" s="30"/>
      <c r="AJF101" s="39"/>
      <c r="AJG101" s="88"/>
      <c r="AJH101" s="38"/>
      <c r="AJI101" s="38">
        <v>18919000</v>
      </c>
      <c r="AJJ101" s="38">
        <v>16919000</v>
      </c>
      <c r="AJK101" s="38">
        <v>2000000</v>
      </c>
      <c r="AJL101" s="38">
        <v>16919000</v>
      </c>
      <c r="AJM101" s="38"/>
      <c r="AJN101" s="39"/>
      <c r="AJO101" s="38">
        <v>18919000</v>
      </c>
      <c r="AJP101" s="38">
        <v>16919000</v>
      </c>
      <c r="AJQ101" s="38"/>
      <c r="AJR101" s="38">
        <v>2000000</v>
      </c>
      <c r="AJS101" s="38">
        <v>10.57138</v>
      </c>
      <c r="AJT101" s="38"/>
      <c r="AJU101" s="38"/>
      <c r="AJV101" s="88">
        <v>16919000</v>
      </c>
      <c r="AJW101" s="30"/>
      <c r="AJX101" s="39">
        <v>16919000</v>
      </c>
      <c r="AJY101" s="88">
        <v>16919000</v>
      </c>
      <c r="AJZ101" s="38"/>
      <c r="AKA101" s="38">
        <v>29892000</v>
      </c>
      <c r="AKB101" s="38">
        <v>20292000</v>
      </c>
      <c r="AKC101" s="38">
        <v>9600000</v>
      </c>
      <c r="AKD101" s="38">
        <v>20292000</v>
      </c>
      <c r="AKE101" s="38"/>
      <c r="AKF101" s="39"/>
      <c r="AKG101" s="38">
        <v>29892000</v>
      </c>
      <c r="AKH101" s="38">
        <v>20292000</v>
      </c>
      <c r="AKI101" s="38"/>
      <c r="AKJ101" s="38">
        <v>9600000</v>
      </c>
      <c r="AKK101" s="38">
        <v>32.11562</v>
      </c>
      <c r="AKL101" s="38"/>
      <c r="AKM101" s="38"/>
      <c r="AKN101" s="88">
        <v>20292000</v>
      </c>
      <c r="AKO101" s="30"/>
      <c r="AKP101" s="39">
        <v>20292000</v>
      </c>
      <c r="AKQ101" s="88">
        <v>20292000</v>
      </c>
      <c r="AKR101" s="38"/>
      <c r="AKS101" s="38"/>
      <c r="AKT101" s="38"/>
      <c r="AKU101" s="38"/>
      <c r="AKV101" s="38"/>
      <c r="AKW101" s="38"/>
      <c r="AKX101" s="39"/>
      <c r="AKY101" s="38"/>
      <c r="AKZ101" s="38"/>
      <c r="ALA101" s="38"/>
      <c r="ALB101" s="38"/>
      <c r="ALC101" s="38"/>
      <c r="ALD101" s="38"/>
      <c r="ALE101" s="38"/>
      <c r="ALF101" s="88"/>
      <c r="ALG101" s="30"/>
      <c r="ALH101" s="39"/>
      <c r="ALI101" s="88"/>
      <c r="ALJ101" s="38"/>
      <c r="ALK101" s="38"/>
      <c r="ALL101" s="38"/>
      <c r="ALM101" s="38"/>
      <c r="ALN101" s="38"/>
      <c r="ALO101" s="38"/>
      <c r="ALP101" s="39"/>
      <c r="ALQ101" s="38"/>
      <c r="ALR101" s="38"/>
      <c r="ALS101" s="38"/>
      <c r="ALT101" s="38"/>
      <c r="ALU101" s="38"/>
      <c r="ALV101" s="38"/>
      <c r="ALW101" s="38"/>
      <c r="ALX101" s="88"/>
      <c r="ALY101" s="30"/>
      <c r="ALZ101" s="39"/>
      <c r="AMA101" s="88"/>
      <c r="AMB101" s="38"/>
      <c r="AMC101" s="38">
        <v>1022500</v>
      </c>
      <c r="AMD101" s="38">
        <v>922500</v>
      </c>
      <c r="AME101" s="38">
        <v>100000</v>
      </c>
      <c r="AMF101" s="38">
        <v>922500</v>
      </c>
      <c r="AMG101" s="38"/>
      <c r="AMH101" s="39"/>
      <c r="AMI101" s="38">
        <v>983030</v>
      </c>
      <c r="AMJ101" s="38">
        <v>922500</v>
      </c>
      <c r="AMK101" s="38"/>
      <c r="AML101" s="38">
        <v>60530</v>
      </c>
      <c r="AMM101" s="38">
        <v>6.1574900000000001</v>
      </c>
      <c r="AMN101" s="38"/>
      <c r="AMO101" s="38"/>
      <c r="AMP101" s="88">
        <v>922500</v>
      </c>
      <c r="AMQ101" s="30"/>
      <c r="AMR101" s="39">
        <v>922500</v>
      </c>
      <c r="AMS101" s="88">
        <v>922500</v>
      </c>
      <c r="AMT101" s="38"/>
      <c r="AMU101" s="38"/>
      <c r="AMV101" s="38"/>
      <c r="AMW101" s="38"/>
      <c r="AMX101" s="38"/>
      <c r="AMY101" s="38"/>
      <c r="AMZ101" s="39"/>
      <c r="ANA101" s="38"/>
      <c r="ANB101" s="38"/>
      <c r="ANC101" s="38"/>
      <c r="AND101" s="38"/>
      <c r="ANE101" s="38"/>
      <c r="ANF101" s="38"/>
      <c r="ANG101" s="38"/>
      <c r="ANH101" s="88"/>
      <c r="ANI101" s="30"/>
      <c r="ANJ101" s="39"/>
      <c r="ANK101" s="88"/>
    </row>
    <row r="102" spans="1:1051" x14ac:dyDescent="0.25">
      <c r="A102" s="8" t="s">
        <v>238</v>
      </c>
      <c r="B102" s="11">
        <v>88</v>
      </c>
      <c r="C102" s="13" t="s">
        <v>240</v>
      </c>
      <c r="F102" s="39"/>
      <c r="G102" s="88"/>
      <c r="H102" s="38"/>
      <c r="I102" s="38">
        <v>14183100</v>
      </c>
      <c r="J102" s="38">
        <v>9433100</v>
      </c>
      <c r="K102" s="38">
        <v>4750000</v>
      </c>
      <c r="L102" s="38">
        <v>8316641.8799999999</v>
      </c>
      <c r="M102" s="38"/>
      <c r="N102" s="39"/>
      <c r="O102" s="38">
        <v>13066641.880000001</v>
      </c>
      <c r="P102" s="38">
        <v>8316641.8799999999</v>
      </c>
      <c r="Q102" s="38"/>
      <c r="R102" s="38">
        <v>4750000</v>
      </c>
      <c r="S102" s="38">
        <v>36.352110000000003</v>
      </c>
      <c r="T102" s="38"/>
      <c r="U102" s="38"/>
      <c r="V102" s="88">
        <v>8316641.8799999999</v>
      </c>
      <c r="W102" s="30"/>
      <c r="X102" s="39">
        <v>9433100</v>
      </c>
      <c r="Y102" s="88">
        <v>9433100</v>
      </c>
      <c r="Z102" s="38"/>
      <c r="AA102" s="38">
        <v>101545100</v>
      </c>
      <c r="AB102" s="38">
        <v>79045100</v>
      </c>
      <c r="AC102" s="38">
        <v>22500000</v>
      </c>
      <c r="AD102" s="38">
        <v>79045100</v>
      </c>
      <c r="AE102" s="38">
        <v>311417.75</v>
      </c>
      <c r="AF102" s="39"/>
      <c r="AG102" s="38">
        <v>101545100</v>
      </c>
      <c r="AH102" s="38">
        <v>79045100</v>
      </c>
      <c r="AI102" s="38"/>
      <c r="AJ102" s="38">
        <v>22500000</v>
      </c>
      <c r="AK102" s="38">
        <v>22.157640000000001</v>
      </c>
      <c r="AL102" s="38">
        <v>311417.75</v>
      </c>
      <c r="AM102" s="38"/>
      <c r="AN102" s="88">
        <v>79045100</v>
      </c>
      <c r="AO102" s="30"/>
      <c r="AP102" s="39">
        <v>79045100</v>
      </c>
      <c r="AQ102" s="88">
        <v>79045100</v>
      </c>
      <c r="AR102" s="38"/>
      <c r="AS102" s="38">
        <v>30300000</v>
      </c>
      <c r="AT102" s="38">
        <v>17000000</v>
      </c>
      <c r="AU102" s="38">
        <v>13300000</v>
      </c>
      <c r="AV102" s="38">
        <v>14511695.380000001</v>
      </c>
      <c r="AW102" s="38">
        <v>862.47</v>
      </c>
      <c r="AX102" s="39"/>
      <c r="AY102" s="38">
        <v>21476710.75</v>
      </c>
      <c r="AZ102" s="38">
        <v>14511695.380000001</v>
      </c>
      <c r="BA102" s="38"/>
      <c r="BB102" s="38">
        <v>6965015.3700000001</v>
      </c>
      <c r="BC102" s="38">
        <v>32.430549999999997</v>
      </c>
      <c r="BD102" s="38">
        <v>862.47</v>
      </c>
      <c r="BE102" s="38"/>
      <c r="BF102" s="88">
        <v>14511695.380000001</v>
      </c>
      <c r="BG102" s="30"/>
      <c r="BH102" s="39">
        <v>17000000</v>
      </c>
      <c r="BI102" s="88">
        <v>17000000</v>
      </c>
      <c r="BJ102" s="38"/>
      <c r="BK102" s="38">
        <v>441611500</v>
      </c>
      <c r="BL102" s="38">
        <v>262061500</v>
      </c>
      <c r="BM102" s="38">
        <v>179550000</v>
      </c>
      <c r="BN102" s="38">
        <v>262061500</v>
      </c>
      <c r="BO102" s="38">
        <v>11824.44</v>
      </c>
      <c r="BP102" s="39"/>
      <c r="BQ102" s="38">
        <v>358383072.94999999</v>
      </c>
      <c r="BR102" s="38">
        <v>219957095.93000001</v>
      </c>
      <c r="BS102" s="38"/>
      <c r="BT102" s="38">
        <v>138425977.02000001</v>
      </c>
      <c r="BU102" s="38">
        <v>38.625140000000002</v>
      </c>
      <c r="BV102" s="38">
        <v>11824.44</v>
      </c>
      <c r="BW102" s="38">
        <v>42104404.07</v>
      </c>
      <c r="BX102" s="88">
        <v>219957095.93000001</v>
      </c>
      <c r="BY102" s="30"/>
      <c r="BZ102" s="39">
        <v>262061500</v>
      </c>
      <c r="CA102" s="88">
        <v>262061500</v>
      </c>
      <c r="CB102" s="38"/>
      <c r="CC102" s="38"/>
      <c r="CD102" s="38"/>
      <c r="CE102" s="38"/>
      <c r="CF102" s="38"/>
      <c r="CG102" s="38"/>
      <c r="CH102" s="39"/>
      <c r="CI102" s="38"/>
      <c r="CJ102" s="38"/>
      <c r="CK102" s="38"/>
      <c r="CL102" s="38"/>
      <c r="CM102" s="38"/>
      <c r="CN102" s="38"/>
      <c r="CO102" s="38"/>
      <c r="CP102" s="88"/>
      <c r="CQ102" s="30"/>
      <c r="CR102" s="39"/>
      <c r="CS102" s="88"/>
      <c r="CT102" s="38"/>
      <c r="CU102" s="38">
        <v>7988400</v>
      </c>
      <c r="CV102" s="38">
        <v>5188400</v>
      </c>
      <c r="CW102" s="38">
        <v>2800000</v>
      </c>
      <c r="CX102" s="38">
        <v>5188400</v>
      </c>
      <c r="CY102" s="38"/>
      <c r="CZ102" s="39"/>
      <c r="DA102" s="38">
        <v>7972829.8200000003</v>
      </c>
      <c r="DB102" s="38">
        <v>5188400</v>
      </c>
      <c r="DC102" s="38"/>
      <c r="DD102" s="38">
        <v>2784429.82</v>
      </c>
      <c r="DE102" s="38">
        <v>34.92398</v>
      </c>
      <c r="DF102" s="38"/>
      <c r="DG102" s="38"/>
      <c r="DH102" s="88">
        <v>5188400</v>
      </c>
      <c r="DI102" s="30"/>
      <c r="DJ102" s="39">
        <v>5188400</v>
      </c>
      <c r="DK102" s="88">
        <v>5188400</v>
      </c>
      <c r="DL102" s="38"/>
      <c r="DM102" s="38">
        <v>103638200</v>
      </c>
      <c r="DN102" s="38">
        <v>97838200</v>
      </c>
      <c r="DO102" s="38">
        <v>5800000</v>
      </c>
      <c r="DP102" s="38">
        <v>74600810.180000007</v>
      </c>
      <c r="DQ102" s="38"/>
      <c r="DR102" s="39"/>
      <c r="DS102" s="38">
        <v>80400810.180000007</v>
      </c>
      <c r="DT102" s="38">
        <v>74600810.180000007</v>
      </c>
      <c r="DU102" s="38"/>
      <c r="DV102" s="38">
        <v>5800000</v>
      </c>
      <c r="DW102" s="38">
        <v>7.2138600000000004</v>
      </c>
      <c r="DX102" s="38"/>
      <c r="DY102" s="38"/>
      <c r="DZ102" s="88">
        <v>74600810.180000007</v>
      </c>
      <c r="EA102" s="30"/>
      <c r="EB102" s="39">
        <v>97838200</v>
      </c>
      <c r="EC102" s="88">
        <v>97838200</v>
      </c>
      <c r="ED102" s="38"/>
      <c r="EE102" s="38">
        <v>38607100</v>
      </c>
      <c r="EF102" s="38">
        <v>30107100</v>
      </c>
      <c r="EG102" s="38">
        <v>8500000</v>
      </c>
      <c r="EH102" s="38">
        <v>6531361.3399999999</v>
      </c>
      <c r="EI102" s="38"/>
      <c r="EJ102" s="39"/>
      <c r="EK102" s="38">
        <v>11062831.24</v>
      </c>
      <c r="EL102" s="38">
        <v>6531361.3399999999</v>
      </c>
      <c r="EM102" s="38"/>
      <c r="EN102" s="38">
        <v>4531469.9000000004</v>
      </c>
      <c r="EO102" s="38">
        <v>40.961210000000001</v>
      </c>
      <c r="EP102" s="38"/>
      <c r="EQ102" s="38"/>
      <c r="ER102" s="88">
        <v>6531361.3399999999</v>
      </c>
      <c r="ES102" s="30"/>
      <c r="ET102" s="39">
        <v>30107100</v>
      </c>
      <c r="EU102" s="88">
        <v>30107100</v>
      </c>
      <c r="EV102" s="38"/>
      <c r="EW102" s="38">
        <v>18290400</v>
      </c>
      <c r="EX102" s="38">
        <v>13390400</v>
      </c>
      <c r="EY102" s="38">
        <v>4900000</v>
      </c>
      <c r="EZ102" s="38">
        <v>13390400</v>
      </c>
      <c r="FA102" s="38"/>
      <c r="FB102" s="39"/>
      <c r="FC102" s="38">
        <v>18290400</v>
      </c>
      <c r="FD102" s="38">
        <v>13390400</v>
      </c>
      <c r="FE102" s="38"/>
      <c r="FF102" s="38">
        <v>4900000</v>
      </c>
      <c r="FG102" s="38">
        <v>26.790009999999999</v>
      </c>
      <c r="FH102" s="38"/>
      <c r="FI102" s="38"/>
      <c r="FJ102" s="88">
        <v>13390400</v>
      </c>
      <c r="FK102" s="30"/>
      <c r="FL102" s="39">
        <v>13390400</v>
      </c>
      <c r="FM102" s="88">
        <v>13390400</v>
      </c>
      <c r="FN102" s="38"/>
      <c r="FO102" s="38"/>
      <c r="FP102" s="38"/>
      <c r="FQ102" s="38"/>
      <c r="FR102" s="38"/>
      <c r="FS102" s="38"/>
      <c r="FT102" s="39"/>
      <c r="FU102" s="38"/>
      <c r="FV102" s="38"/>
      <c r="FW102" s="38"/>
      <c r="FX102" s="38"/>
      <c r="FY102" s="38"/>
      <c r="FZ102" s="38"/>
      <c r="GA102" s="38"/>
      <c r="GB102" s="88"/>
      <c r="GC102" s="30"/>
      <c r="GD102" s="39"/>
      <c r="GE102" s="88"/>
      <c r="GF102" s="38"/>
      <c r="GG102" s="38"/>
      <c r="GH102" s="38"/>
      <c r="GI102" s="38"/>
      <c r="GJ102" s="38"/>
      <c r="GK102" s="38"/>
      <c r="GL102" s="39"/>
      <c r="GM102" s="38"/>
      <c r="GN102" s="38"/>
      <c r="GO102" s="38"/>
      <c r="GP102" s="38"/>
      <c r="GQ102" s="38"/>
      <c r="GR102" s="38"/>
      <c r="GS102" s="38"/>
      <c r="GT102" s="88"/>
      <c r="GU102" s="30"/>
      <c r="GV102" s="39"/>
      <c r="GW102" s="88"/>
      <c r="GX102" s="38"/>
      <c r="GY102" s="38">
        <v>8118100</v>
      </c>
      <c r="GZ102" s="38">
        <v>138100</v>
      </c>
      <c r="HA102" s="38">
        <v>7980000</v>
      </c>
      <c r="HB102" s="38"/>
      <c r="HC102" s="38"/>
      <c r="HD102" s="39"/>
      <c r="HE102" s="38">
        <v>7980000</v>
      </c>
      <c r="HF102" s="38"/>
      <c r="HG102" s="38"/>
      <c r="HH102" s="38">
        <v>7980000</v>
      </c>
      <c r="HI102" s="38">
        <v>100</v>
      </c>
      <c r="HJ102" s="38"/>
      <c r="HK102" s="38"/>
      <c r="HL102" s="88"/>
      <c r="HM102" s="30"/>
      <c r="HN102" s="39">
        <v>138100</v>
      </c>
      <c r="HO102" s="88">
        <v>138100</v>
      </c>
      <c r="HP102" s="38"/>
      <c r="HQ102" s="38"/>
      <c r="HR102" s="38"/>
      <c r="HS102" s="38"/>
      <c r="HT102" s="38"/>
      <c r="HU102" s="38"/>
      <c r="HV102" s="39"/>
      <c r="HW102" s="38"/>
      <c r="HX102" s="38"/>
      <c r="HY102" s="38"/>
      <c r="HZ102" s="38"/>
      <c r="IA102" s="38"/>
      <c r="IB102" s="38"/>
      <c r="IC102" s="38"/>
      <c r="ID102" s="88"/>
      <c r="IE102" s="30"/>
      <c r="IF102" s="39"/>
      <c r="IG102" s="88"/>
      <c r="IH102" s="38"/>
      <c r="II102" s="38">
        <v>2672200</v>
      </c>
      <c r="IJ102" s="38">
        <v>1107200</v>
      </c>
      <c r="IK102" s="38">
        <v>1565000</v>
      </c>
      <c r="IL102" s="38">
        <v>1107200</v>
      </c>
      <c r="IM102" s="38"/>
      <c r="IN102" s="39"/>
      <c r="IO102" s="38">
        <v>2672200</v>
      </c>
      <c r="IP102" s="38">
        <v>1107200</v>
      </c>
      <c r="IQ102" s="38"/>
      <c r="IR102" s="38">
        <v>1565000</v>
      </c>
      <c r="IS102" s="38">
        <v>58.565980000000003</v>
      </c>
      <c r="IT102" s="38"/>
      <c r="IU102" s="38"/>
      <c r="IV102" s="88">
        <v>1107200</v>
      </c>
      <c r="IW102" s="30"/>
      <c r="IX102" s="39">
        <v>1107200</v>
      </c>
      <c r="IY102" s="88">
        <v>1107200</v>
      </c>
      <c r="IZ102" s="38"/>
      <c r="JA102" s="38">
        <v>12845500</v>
      </c>
      <c r="JB102" s="38">
        <v>9390500</v>
      </c>
      <c r="JC102" s="38">
        <v>3455000</v>
      </c>
      <c r="JD102" s="38">
        <v>9390500</v>
      </c>
      <c r="JE102" s="38"/>
      <c r="JF102" s="39"/>
      <c r="JG102" s="38">
        <v>12633400</v>
      </c>
      <c r="JH102" s="38">
        <v>9390500</v>
      </c>
      <c r="JI102" s="38"/>
      <c r="JJ102" s="38">
        <v>3242900</v>
      </c>
      <c r="JK102" s="38">
        <v>25.669260000000001</v>
      </c>
      <c r="JL102" s="38"/>
      <c r="JM102" s="38"/>
      <c r="JN102" s="88">
        <v>9390500</v>
      </c>
      <c r="JO102" s="30"/>
      <c r="JP102" s="39">
        <v>9390500</v>
      </c>
      <c r="JQ102" s="88">
        <v>9390500</v>
      </c>
      <c r="JR102" s="38"/>
      <c r="JS102" s="38">
        <v>61329100</v>
      </c>
      <c r="JT102" s="38">
        <v>53469100</v>
      </c>
      <c r="JU102" s="38">
        <v>7860000</v>
      </c>
      <c r="JV102" s="38">
        <v>53469100</v>
      </c>
      <c r="JW102" s="38"/>
      <c r="JX102" s="39"/>
      <c r="JY102" s="38">
        <v>61315915.43</v>
      </c>
      <c r="JZ102" s="38">
        <v>53469100</v>
      </c>
      <c r="KA102" s="38"/>
      <c r="KB102" s="38">
        <v>7846815.4299999997</v>
      </c>
      <c r="KC102" s="38">
        <v>12.797359999999999</v>
      </c>
      <c r="KD102" s="38"/>
      <c r="KE102" s="38"/>
      <c r="KF102" s="88">
        <v>53469100</v>
      </c>
      <c r="KG102" s="30"/>
      <c r="KH102" s="39">
        <v>53469100</v>
      </c>
      <c r="KI102" s="88">
        <v>53469100</v>
      </c>
      <c r="KJ102" s="38"/>
      <c r="KK102" s="38"/>
      <c r="KL102" s="38"/>
      <c r="KM102" s="38"/>
      <c r="KN102" s="38"/>
      <c r="KO102" s="38"/>
      <c r="KP102" s="39"/>
      <c r="KQ102" s="38"/>
      <c r="KR102" s="38"/>
      <c r="KS102" s="38"/>
      <c r="KT102" s="38"/>
      <c r="KU102" s="38"/>
      <c r="KV102" s="38"/>
      <c r="KW102" s="38"/>
      <c r="KX102" s="88"/>
      <c r="KY102" s="30"/>
      <c r="KZ102" s="39"/>
      <c r="LA102" s="88"/>
      <c r="LB102" s="38"/>
      <c r="LC102" s="38"/>
      <c r="LD102" s="38"/>
      <c r="LE102" s="38"/>
      <c r="LF102" s="38"/>
      <c r="LG102" s="38"/>
      <c r="LH102" s="39"/>
      <c r="LI102" s="38"/>
      <c r="LJ102" s="38"/>
      <c r="LK102" s="38"/>
      <c r="LL102" s="38"/>
      <c r="LM102" s="38"/>
      <c r="LN102" s="38"/>
      <c r="LO102" s="38"/>
      <c r="LP102" s="88"/>
      <c r="LQ102" s="30"/>
      <c r="LR102" s="39"/>
      <c r="LS102" s="88"/>
      <c r="LT102" s="38"/>
      <c r="LU102" s="38"/>
      <c r="LV102" s="38"/>
      <c r="LW102" s="38"/>
      <c r="LX102" s="38"/>
      <c r="LY102" s="38"/>
      <c r="LZ102" s="39"/>
      <c r="MA102" s="38"/>
      <c r="MB102" s="38"/>
      <c r="MC102" s="38"/>
      <c r="MD102" s="38"/>
      <c r="ME102" s="38"/>
      <c r="MF102" s="38"/>
      <c r="MG102" s="38"/>
      <c r="MH102" s="88"/>
      <c r="MI102" s="30"/>
      <c r="MJ102" s="39"/>
      <c r="MK102" s="88"/>
      <c r="ML102" s="38"/>
      <c r="MM102" s="38">
        <v>27663900</v>
      </c>
      <c r="MN102" s="38">
        <v>14163900</v>
      </c>
      <c r="MO102" s="38">
        <v>13500000</v>
      </c>
      <c r="MP102" s="38">
        <v>9878999.9499999993</v>
      </c>
      <c r="MQ102" s="38"/>
      <c r="MR102" s="39"/>
      <c r="MS102" s="38">
        <v>15606319.93</v>
      </c>
      <c r="MT102" s="38">
        <v>9878999.9499999993</v>
      </c>
      <c r="MU102" s="38"/>
      <c r="MV102" s="38">
        <v>5727319.9800000004</v>
      </c>
      <c r="MW102" s="38">
        <v>36.698720000000002</v>
      </c>
      <c r="MX102" s="38"/>
      <c r="MY102" s="38"/>
      <c r="MZ102" s="88">
        <v>9878999.9499999993</v>
      </c>
      <c r="NA102" s="30"/>
      <c r="NB102" s="39">
        <v>14163900</v>
      </c>
      <c r="NC102" s="88">
        <v>14163900</v>
      </c>
      <c r="ND102" s="38"/>
      <c r="NE102" s="38"/>
      <c r="NF102" s="38"/>
      <c r="NG102" s="38"/>
      <c r="NH102" s="38"/>
      <c r="NI102" s="38"/>
      <c r="NJ102" s="39"/>
      <c r="NK102" s="38"/>
      <c r="NL102" s="38"/>
      <c r="NM102" s="38"/>
      <c r="NN102" s="38"/>
      <c r="NO102" s="38"/>
      <c r="NP102" s="38"/>
      <c r="NQ102" s="38"/>
      <c r="NR102" s="88"/>
      <c r="NS102" s="30"/>
      <c r="NT102" s="39"/>
      <c r="NU102" s="88"/>
      <c r="NV102" s="38"/>
      <c r="NW102" s="38"/>
      <c r="NX102" s="38"/>
      <c r="NY102" s="38"/>
      <c r="NZ102" s="38"/>
      <c r="OA102" s="38"/>
      <c r="OB102" s="39"/>
      <c r="OC102" s="38"/>
      <c r="OD102" s="38"/>
      <c r="OE102" s="38"/>
      <c r="OF102" s="38"/>
      <c r="OG102" s="38"/>
      <c r="OH102" s="38"/>
      <c r="OI102" s="38"/>
      <c r="OJ102" s="88"/>
      <c r="OK102" s="30"/>
      <c r="OL102" s="39"/>
      <c r="OM102" s="88"/>
      <c r="ON102" s="38"/>
      <c r="OO102" s="38"/>
      <c r="OP102" s="38"/>
      <c r="OQ102" s="38"/>
      <c r="OR102" s="38"/>
      <c r="OS102" s="38"/>
      <c r="OT102" s="39"/>
      <c r="OU102" s="38"/>
      <c r="OV102" s="38"/>
      <c r="OW102" s="38"/>
      <c r="OX102" s="38"/>
      <c r="OY102" s="38"/>
      <c r="OZ102" s="38"/>
      <c r="PA102" s="38"/>
      <c r="PB102" s="88"/>
      <c r="PC102" s="30"/>
      <c r="PD102" s="39"/>
      <c r="PE102" s="88"/>
      <c r="PF102" s="38"/>
      <c r="PG102" s="38">
        <v>2754300</v>
      </c>
      <c r="PH102" s="38">
        <v>2444300</v>
      </c>
      <c r="PI102" s="38">
        <v>310000</v>
      </c>
      <c r="PJ102" s="38">
        <v>2444300</v>
      </c>
      <c r="PK102" s="38"/>
      <c r="PL102" s="39"/>
      <c r="PM102" s="38">
        <v>2724300</v>
      </c>
      <c r="PN102" s="38">
        <v>2444300</v>
      </c>
      <c r="PO102" s="38"/>
      <c r="PP102" s="38">
        <v>280000</v>
      </c>
      <c r="PQ102" s="38">
        <v>10.27787</v>
      </c>
      <c r="PR102" s="38"/>
      <c r="PS102" s="38"/>
      <c r="PT102" s="88">
        <v>2444300</v>
      </c>
      <c r="PU102" s="30"/>
      <c r="PV102" s="39">
        <v>2444300</v>
      </c>
      <c r="PW102" s="88">
        <v>2444300</v>
      </c>
      <c r="PX102" s="38"/>
      <c r="PY102" s="38"/>
      <c r="PZ102" s="38"/>
      <c r="QA102" s="38"/>
      <c r="QB102" s="38"/>
      <c r="QC102" s="38"/>
      <c r="QD102" s="39"/>
      <c r="QE102" s="38"/>
      <c r="QF102" s="38"/>
      <c r="QG102" s="38"/>
      <c r="QH102" s="38"/>
      <c r="QI102" s="38"/>
      <c r="QJ102" s="38"/>
      <c r="QK102" s="38"/>
      <c r="QL102" s="88"/>
      <c r="QM102" s="30"/>
      <c r="QN102" s="39"/>
      <c r="QO102" s="88"/>
      <c r="QP102" s="38"/>
      <c r="QQ102" s="38">
        <v>336488400</v>
      </c>
      <c r="QR102" s="38">
        <v>137786100</v>
      </c>
      <c r="QS102" s="38">
        <v>198702300</v>
      </c>
      <c r="QT102" s="38">
        <v>137786100</v>
      </c>
      <c r="QU102" s="38">
        <v>16705704.18</v>
      </c>
      <c r="QV102" s="39"/>
      <c r="QW102" s="38">
        <v>336323235.89999998</v>
      </c>
      <c r="QX102" s="38">
        <v>137786100</v>
      </c>
      <c r="QY102" s="38"/>
      <c r="QZ102" s="38">
        <v>198537135.90000001</v>
      </c>
      <c r="RA102" s="38">
        <v>59.031640000000003</v>
      </c>
      <c r="RB102" s="38">
        <v>16705704.18</v>
      </c>
      <c r="RC102" s="38"/>
      <c r="RD102" s="88">
        <v>137786100</v>
      </c>
      <c r="RE102" s="30"/>
      <c r="RF102" s="39">
        <v>137786100</v>
      </c>
      <c r="RG102" s="88">
        <v>137786100</v>
      </c>
      <c r="RH102" s="38"/>
      <c r="RI102" s="38">
        <v>19141500</v>
      </c>
      <c r="RJ102" s="38">
        <v>6285500</v>
      </c>
      <c r="RK102" s="38">
        <v>12856000</v>
      </c>
      <c r="RL102" s="38">
        <v>6284410.6900000004</v>
      </c>
      <c r="RM102" s="38"/>
      <c r="RN102" s="39"/>
      <c r="RO102" s="38">
        <v>6615163.5999999996</v>
      </c>
      <c r="RP102" s="38">
        <v>6284410.6900000004</v>
      </c>
      <c r="RQ102" s="38"/>
      <c r="RR102" s="38">
        <v>330752.90999999997</v>
      </c>
      <c r="RS102" s="38">
        <v>4.9999200000000004</v>
      </c>
      <c r="RT102" s="38"/>
      <c r="RU102" s="38"/>
      <c r="RV102" s="88">
        <v>6284410.6900000004</v>
      </c>
      <c r="RW102" s="30"/>
      <c r="RX102" s="39">
        <v>6285500</v>
      </c>
      <c r="RY102" s="88">
        <v>6285500</v>
      </c>
      <c r="RZ102" s="38"/>
      <c r="SA102" s="38">
        <v>800000</v>
      </c>
      <c r="SB102" s="38"/>
      <c r="SC102" s="38">
        <v>800000</v>
      </c>
      <c r="SD102" s="38"/>
      <c r="SE102" s="38"/>
      <c r="SF102" s="39"/>
      <c r="SG102" s="38"/>
      <c r="SH102" s="38"/>
      <c r="SI102" s="38"/>
      <c r="SJ102" s="38"/>
      <c r="SK102" s="38"/>
      <c r="SL102" s="38"/>
      <c r="SM102" s="38"/>
      <c r="SN102" s="88"/>
      <c r="SO102" s="30"/>
      <c r="SP102" s="39">
        <v>0</v>
      </c>
      <c r="SQ102" s="88"/>
      <c r="SR102" s="38"/>
      <c r="SS102" s="38">
        <v>119065000</v>
      </c>
      <c r="ST102" s="38">
        <v>49065000</v>
      </c>
      <c r="SU102" s="38">
        <v>70000000</v>
      </c>
      <c r="SV102" s="38">
        <v>32235811.289999999</v>
      </c>
      <c r="SW102" s="38"/>
      <c r="SX102" s="39"/>
      <c r="SY102" s="38">
        <v>71354660.959999993</v>
      </c>
      <c r="SZ102" s="38">
        <v>32235811.289999999</v>
      </c>
      <c r="TA102" s="38"/>
      <c r="TB102" s="38">
        <v>39118849.670000002</v>
      </c>
      <c r="TC102" s="38">
        <v>54.823120000000003</v>
      </c>
      <c r="TD102" s="38"/>
      <c r="TE102" s="38"/>
      <c r="TF102" s="88">
        <v>32235811.289999999</v>
      </c>
      <c r="TG102" s="30"/>
      <c r="TH102" s="39">
        <v>49065000</v>
      </c>
      <c r="TI102" s="88">
        <v>49065000</v>
      </c>
      <c r="TJ102" s="38"/>
      <c r="TK102" s="38"/>
      <c r="TL102" s="38"/>
      <c r="TM102" s="38"/>
      <c r="TN102" s="38"/>
      <c r="TO102" s="38"/>
      <c r="TP102" s="39"/>
      <c r="TQ102" s="38"/>
      <c r="TR102" s="38"/>
      <c r="TS102" s="38"/>
      <c r="TT102" s="38"/>
      <c r="TU102" s="38"/>
      <c r="TV102" s="38"/>
      <c r="TW102" s="38"/>
      <c r="TX102" s="88"/>
      <c r="TY102" s="30"/>
      <c r="TZ102" s="39"/>
      <c r="UA102" s="88"/>
      <c r="UB102" s="38"/>
      <c r="UC102" s="38"/>
      <c r="UD102" s="38"/>
      <c r="UE102" s="38"/>
      <c r="UF102" s="38"/>
      <c r="UG102" s="38"/>
      <c r="UH102" s="39"/>
      <c r="UI102" s="38"/>
      <c r="UJ102" s="38"/>
      <c r="UK102" s="38"/>
      <c r="UL102" s="38"/>
      <c r="UM102" s="38"/>
      <c r="UN102" s="38"/>
      <c r="UO102" s="38"/>
      <c r="UP102" s="88"/>
      <c r="UQ102" s="30"/>
      <c r="UR102" s="39"/>
      <c r="US102" s="88"/>
      <c r="UT102" s="38"/>
      <c r="UU102" s="38"/>
      <c r="UV102" s="38"/>
      <c r="UW102" s="38"/>
      <c r="UX102" s="38"/>
      <c r="UY102" s="38"/>
      <c r="UZ102" s="39"/>
      <c r="VA102" s="38"/>
      <c r="VB102" s="38"/>
      <c r="VC102" s="38"/>
      <c r="VD102" s="38"/>
      <c r="VE102" s="38"/>
      <c r="VF102" s="38"/>
      <c r="VG102" s="38"/>
      <c r="VH102" s="88"/>
      <c r="VI102" s="30"/>
      <c r="VJ102" s="39"/>
      <c r="VK102" s="88"/>
      <c r="VL102" s="38"/>
      <c r="VM102" s="38"/>
      <c r="VN102" s="38"/>
      <c r="VO102" s="38"/>
      <c r="VP102" s="38"/>
      <c r="VQ102" s="38"/>
      <c r="VR102" s="39"/>
      <c r="VS102" s="38"/>
      <c r="VT102" s="38"/>
      <c r="VU102" s="38"/>
      <c r="VV102" s="38"/>
      <c r="VW102" s="38"/>
      <c r="VX102" s="38"/>
      <c r="VY102" s="38"/>
      <c r="VZ102" s="88"/>
      <c r="WA102" s="30"/>
      <c r="WB102" s="39"/>
      <c r="WC102" s="88"/>
      <c r="WD102" s="38"/>
      <c r="WE102" s="38"/>
      <c r="WF102" s="38"/>
      <c r="WG102" s="38"/>
      <c r="WH102" s="38"/>
      <c r="WI102" s="38"/>
      <c r="WJ102" s="39"/>
      <c r="WK102" s="38"/>
      <c r="WL102" s="38"/>
      <c r="WM102" s="38"/>
      <c r="WN102" s="38"/>
      <c r="WO102" s="38"/>
      <c r="WP102" s="38"/>
      <c r="WQ102" s="38"/>
      <c r="WR102" s="88"/>
      <c r="WS102" s="30"/>
      <c r="WT102" s="39"/>
      <c r="WU102" s="88"/>
      <c r="WV102" s="38"/>
      <c r="WW102" s="38"/>
      <c r="WX102" s="38"/>
      <c r="WY102" s="38"/>
      <c r="WZ102" s="38"/>
      <c r="XA102" s="38"/>
      <c r="XB102" s="39"/>
      <c r="XC102" s="38"/>
      <c r="XD102" s="38"/>
      <c r="XE102" s="38"/>
      <c r="XF102" s="38"/>
      <c r="XG102" s="38"/>
      <c r="XH102" s="38"/>
      <c r="XI102" s="38"/>
      <c r="XJ102" s="88"/>
      <c r="XK102" s="30"/>
      <c r="XL102" s="39"/>
      <c r="XM102" s="88"/>
      <c r="XN102" s="38"/>
      <c r="XO102" s="38"/>
      <c r="XP102" s="38"/>
      <c r="XQ102" s="38"/>
      <c r="XR102" s="38"/>
      <c r="XS102" s="38"/>
      <c r="XT102" s="39"/>
      <c r="XU102" s="38"/>
      <c r="XV102" s="38"/>
      <c r="XW102" s="38"/>
      <c r="XX102" s="38"/>
      <c r="XY102" s="38"/>
      <c r="XZ102" s="38"/>
      <c r="YA102" s="38"/>
      <c r="YB102" s="88"/>
      <c r="YC102" s="30"/>
      <c r="YD102" s="39"/>
      <c r="YE102" s="88"/>
      <c r="YF102" s="38"/>
      <c r="YG102" s="38"/>
      <c r="YH102" s="38"/>
      <c r="YI102" s="38"/>
      <c r="YJ102" s="38"/>
      <c r="YK102" s="38"/>
      <c r="YL102" s="39"/>
      <c r="YM102" s="38"/>
      <c r="YN102" s="38"/>
      <c r="YO102" s="38"/>
      <c r="YP102" s="38"/>
      <c r="YQ102" s="38"/>
      <c r="YR102" s="38"/>
      <c r="YS102" s="38"/>
      <c r="YT102" s="88"/>
      <c r="YU102" s="30"/>
      <c r="YV102" s="39"/>
      <c r="YW102" s="88"/>
      <c r="YX102" s="38"/>
      <c r="YY102" s="38"/>
      <c r="YZ102" s="38"/>
      <c r="ZA102" s="38"/>
      <c r="ZB102" s="38"/>
      <c r="ZC102" s="38"/>
      <c r="ZD102" s="39"/>
      <c r="ZE102" s="38"/>
      <c r="ZF102" s="38"/>
      <c r="ZG102" s="38"/>
      <c r="ZH102" s="38"/>
      <c r="ZI102" s="38"/>
      <c r="ZJ102" s="38"/>
      <c r="ZK102" s="38"/>
      <c r="ZL102" s="88"/>
      <c r="ZM102" s="30"/>
      <c r="ZN102" s="39"/>
      <c r="ZO102" s="88"/>
      <c r="ZP102" s="38"/>
      <c r="ZQ102" s="38"/>
      <c r="ZR102" s="38"/>
      <c r="ZS102" s="38"/>
      <c r="ZT102" s="38"/>
      <c r="ZU102" s="38"/>
      <c r="ZV102" s="39"/>
      <c r="ZW102" s="38"/>
      <c r="ZX102" s="38"/>
      <c r="ZY102" s="38"/>
      <c r="ZZ102" s="38"/>
      <c r="AAA102" s="38"/>
      <c r="AAB102" s="38"/>
      <c r="AAC102" s="38"/>
      <c r="AAD102" s="88"/>
      <c r="AAE102" s="30"/>
      <c r="AAF102" s="39"/>
      <c r="AAG102" s="88"/>
      <c r="AAH102" s="38"/>
      <c r="AAI102" s="38"/>
      <c r="AAJ102" s="38"/>
      <c r="AAK102" s="38"/>
      <c r="AAL102" s="38"/>
      <c r="AAM102" s="38"/>
      <c r="AAN102" s="39"/>
      <c r="AAO102" s="38"/>
      <c r="AAP102" s="38"/>
      <c r="AAQ102" s="38"/>
      <c r="AAR102" s="38"/>
      <c r="AAS102" s="38"/>
      <c r="AAT102" s="38"/>
      <c r="AAU102" s="38"/>
      <c r="AAV102" s="88"/>
      <c r="AAW102" s="30"/>
      <c r="AAX102" s="39"/>
      <c r="AAY102" s="88"/>
      <c r="AAZ102" s="38"/>
      <c r="ABA102" s="38"/>
      <c r="ABB102" s="38"/>
      <c r="ABC102" s="38"/>
      <c r="ABD102" s="38"/>
      <c r="ABE102" s="38"/>
      <c r="ABF102" s="39"/>
      <c r="ABG102" s="38"/>
      <c r="ABH102" s="38"/>
      <c r="ABI102" s="38"/>
      <c r="ABJ102" s="38"/>
      <c r="ABK102" s="38"/>
      <c r="ABL102" s="38"/>
      <c r="ABM102" s="38"/>
      <c r="ABN102" s="88"/>
      <c r="ABO102" s="30"/>
      <c r="ABP102" s="39"/>
      <c r="ABQ102" s="88"/>
      <c r="ABR102" s="38"/>
      <c r="ABS102" s="38"/>
      <c r="ABT102" s="38"/>
      <c r="ABU102" s="38"/>
      <c r="ABV102" s="38"/>
      <c r="ABW102" s="38"/>
      <c r="ABX102" s="39"/>
      <c r="ABY102" s="38"/>
      <c r="ABZ102" s="38"/>
      <c r="ACA102" s="38"/>
      <c r="ACB102" s="38"/>
      <c r="ACC102" s="38"/>
      <c r="ACD102" s="38"/>
      <c r="ACE102" s="38"/>
      <c r="ACF102" s="88"/>
      <c r="ACG102" s="30"/>
      <c r="ACH102" s="39"/>
      <c r="ACI102" s="88"/>
      <c r="ACJ102" s="38"/>
      <c r="ACK102" s="38"/>
      <c r="ACL102" s="38"/>
      <c r="ACM102" s="38"/>
      <c r="ACN102" s="38"/>
      <c r="ACO102" s="38"/>
      <c r="ACP102" s="39"/>
      <c r="ACQ102" s="38"/>
      <c r="ACR102" s="38"/>
      <c r="ACS102" s="38"/>
      <c r="ACT102" s="38"/>
      <c r="ACU102" s="38"/>
      <c r="ACV102" s="38"/>
      <c r="ACW102" s="38"/>
      <c r="ACX102" s="88"/>
      <c r="ACY102" s="30"/>
      <c r="ACZ102" s="39"/>
      <c r="ADA102" s="88"/>
      <c r="ADB102" s="38"/>
      <c r="ADC102" s="38"/>
      <c r="ADD102" s="38"/>
      <c r="ADE102" s="38"/>
      <c r="ADF102" s="38"/>
      <c r="ADG102" s="38"/>
      <c r="ADH102" s="39"/>
      <c r="ADI102" s="38"/>
      <c r="ADJ102" s="38"/>
      <c r="ADK102" s="38"/>
      <c r="ADL102" s="38"/>
      <c r="ADM102" s="38"/>
      <c r="ADN102" s="38"/>
      <c r="ADO102" s="38"/>
      <c r="ADP102" s="88"/>
      <c r="ADQ102" s="30"/>
      <c r="ADR102" s="39"/>
      <c r="ADS102" s="88"/>
      <c r="ADT102" s="38"/>
      <c r="ADU102" s="38"/>
      <c r="ADV102" s="38"/>
      <c r="ADW102" s="38"/>
      <c r="ADX102" s="38"/>
      <c r="ADY102" s="38"/>
      <c r="ADZ102" s="39"/>
      <c r="AEA102" s="38"/>
      <c r="AEB102" s="38"/>
      <c r="AEC102" s="38"/>
      <c r="AED102" s="38"/>
      <c r="AEE102" s="38"/>
      <c r="AEF102" s="38"/>
      <c r="AEG102" s="38"/>
      <c r="AEH102" s="88"/>
      <c r="AEI102" s="30"/>
      <c r="AEJ102" s="39"/>
      <c r="AEK102" s="88"/>
      <c r="AEL102" s="38"/>
      <c r="AEM102" s="38"/>
      <c r="AEN102" s="38"/>
      <c r="AEO102" s="38"/>
      <c r="AEP102" s="38"/>
      <c r="AEQ102" s="38"/>
      <c r="AER102" s="39"/>
      <c r="AES102" s="38"/>
      <c r="AET102" s="38"/>
      <c r="AEU102" s="38"/>
      <c r="AEV102" s="38"/>
      <c r="AEW102" s="38"/>
      <c r="AEX102" s="38"/>
      <c r="AEY102" s="38"/>
      <c r="AEZ102" s="88"/>
      <c r="AFA102" s="30"/>
      <c r="AFB102" s="39"/>
      <c r="AFC102" s="88"/>
      <c r="AFD102" s="38"/>
      <c r="AFE102" s="38"/>
      <c r="AFF102" s="38"/>
      <c r="AFG102" s="38"/>
      <c r="AFH102" s="38"/>
      <c r="AFI102" s="38"/>
      <c r="AFJ102" s="39"/>
      <c r="AFK102" s="38"/>
      <c r="AFL102" s="38"/>
      <c r="AFM102" s="38"/>
      <c r="AFN102" s="38"/>
      <c r="AFO102" s="38"/>
      <c r="AFP102" s="38"/>
      <c r="AFQ102" s="38"/>
      <c r="AFR102" s="88"/>
      <c r="AFS102" s="30"/>
      <c r="AFT102" s="39"/>
      <c r="AFU102" s="88"/>
      <c r="AFV102" s="38"/>
      <c r="AFW102" s="38"/>
      <c r="AFX102" s="38"/>
      <c r="AFY102" s="38"/>
      <c r="AFZ102" s="38"/>
      <c r="AGA102" s="38"/>
      <c r="AGB102" s="39"/>
      <c r="AGC102" s="38"/>
      <c r="AGD102" s="38"/>
      <c r="AGE102" s="38"/>
      <c r="AGF102" s="38"/>
      <c r="AGG102" s="38"/>
      <c r="AGH102" s="38"/>
      <c r="AGI102" s="38"/>
      <c r="AGJ102" s="88"/>
      <c r="AGK102" s="30"/>
      <c r="AGL102" s="39"/>
      <c r="AGM102" s="88"/>
      <c r="AGN102" s="38"/>
      <c r="AGO102" s="38"/>
      <c r="AGP102" s="38"/>
      <c r="AGQ102" s="38"/>
      <c r="AGR102" s="38"/>
      <c r="AGS102" s="38"/>
      <c r="AGT102" s="39"/>
      <c r="AGU102" s="38"/>
      <c r="AGV102" s="38"/>
      <c r="AGW102" s="38"/>
      <c r="AGX102" s="38"/>
      <c r="AGY102" s="38"/>
      <c r="AGZ102" s="38"/>
      <c r="AHA102" s="38"/>
      <c r="AHB102" s="88"/>
      <c r="AHC102" s="30"/>
      <c r="AHD102" s="39"/>
      <c r="AHE102" s="88"/>
      <c r="AHF102" s="38"/>
      <c r="AHG102" s="38"/>
      <c r="AHH102" s="38"/>
      <c r="AHI102" s="38"/>
      <c r="AHJ102" s="38"/>
      <c r="AHK102" s="38"/>
      <c r="AHL102" s="39"/>
      <c r="AHM102" s="38"/>
      <c r="AHN102" s="38"/>
      <c r="AHO102" s="38"/>
      <c r="AHP102" s="38"/>
      <c r="AHQ102" s="38"/>
      <c r="AHR102" s="38"/>
      <c r="AHS102" s="38"/>
      <c r="AHT102" s="88"/>
      <c r="AHU102" s="30"/>
      <c r="AHV102" s="39"/>
      <c r="AHW102" s="88"/>
      <c r="AHX102" s="38"/>
      <c r="AHY102" s="38"/>
      <c r="AHZ102" s="38"/>
      <c r="AIA102" s="38"/>
      <c r="AIB102" s="38"/>
      <c r="AIC102" s="38"/>
      <c r="AID102" s="39"/>
      <c r="AIE102" s="38"/>
      <c r="AIF102" s="38"/>
      <c r="AIG102" s="38"/>
      <c r="AIH102" s="38"/>
      <c r="AII102" s="38"/>
      <c r="AIJ102" s="38"/>
      <c r="AIK102" s="38"/>
      <c r="AIL102" s="88"/>
      <c r="AIM102" s="30"/>
      <c r="AIN102" s="39"/>
      <c r="AIO102" s="88"/>
      <c r="AIP102" s="38"/>
      <c r="AIQ102" s="38"/>
      <c r="AIR102" s="38"/>
      <c r="AIS102" s="38"/>
      <c r="AIT102" s="38"/>
      <c r="AIU102" s="38"/>
      <c r="AIV102" s="39"/>
      <c r="AIW102" s="38"/>
      <c r="AIX102" s="38"/>
      <c r="AIY102" s="38"/>
      <c r="AIZ102" s="38"/>
      <c r="AJA102" s="38"/>
      <c r="AJB102" s="38"/>
      <c r="AJC102" s="38"/>
      <c r="AJD102" s="88"/>
      <c r="AJE102" s="30"/>
      <c r="AJF102" s="39"/>
      <c r="AJG102" s="88"/>
      <c r="AJH102" s="38"/>
      <c r="AJI102" s="38">
        <v>80832000</v>
      </c>
      <c r="AJJ102" s="38">
        <v>63832000</v>
      </c>
      <c r="AJK102" s="38">
        <v>17000000</v>
      </c>
      <c r="AJL102" s="38">
        <v>63832000</v>
      </c>
      <c r="AJM102" s="38"/>
      <c r="AJN102" s="39"/>
      <c r="AJO102" s="38">
        <v>80832000</v>
      </c>
      <c r="AJP102" s="38">
        <v>63832000</v>
      </c>
      <c r="AJQ102" s="38"/>
      <c r="AJR102" s="38">
        <v>17000000</v>
      </c>
      <c r="AJS102" s="38">
        <v>21.031269999999999</v>
      </c>
      <c r="AJT102" s="38"/>
      <c r="AJU102" s="38"/>
      <c r="AJV102" s="88">
        <v>63832000</v>
      </c>
      <c r="AJW102" s="30"/>
      <c r="AJX102" s="39">
        <v>63832000</v>
      </c>
      <c r="AJY102" s="88">
        <v>63832000</v>
      </c>
      <c r="AJZ102" s="38"/>
      <c r="AKA102" s="38">
        <v>103705000</v>
      </c>
      <c r="AKB102" s="38">
        <v>68705000</v>
      </c>
      <c r="AKC102" s="38">
        <v>35000000</v>
      </c>
      <c r="AKD102" s="38">
        <v>68705000</v>
      </c>
      <c r="AKE102" s="38"/>
      <c r="AKF102" s="39"/>
      <c r="AKG102" s="38">
        <v>90000000</v>
      </c>
      <c r="AKH102" s="38">
        <v>68705000</v>
      </c>
      <c r="AKI102" s="38"/>
      <c r="AKJ102" s="38">
        <v>21295000</v>
      </c>
      <c r="AKK102" s="38">
        <v>23.661110000000001</v>
      </c>
      <c r="AKL102" s="38"/>
      <c r="AKM102" s="38"/>
      <c r="AKN102" s="88">
        <v>68705000</v>
      </c>
      <c r="AKO102" s="30"/>
      <c r="AKP102" s="39">
        <v>68705000</v>
      </c>
      <c r="AKQ102" s="88">
        <v>68705000</v>
      </c>
      <c r="AKR102" s="38"/>
      <c r="AKS102" s="38">
        <v>29793000</v>
      </c>
      <c r="AKT102" s="38">
        <v>11793000</v>
      </c>
      <c r="AKU102" s="38">
        <v>18000000</v>
      </c>
      <c r="AKV102" s="38">
        <v>11793000</v>
      </c>
      <c r="AKW102" s="38"/>
      <c r="AKX102" s="39"/>
      <c r="AKY102" s="38">
        <v>22727670</v>
      </c>
      <c r="AKZ102" s="38">
        <v>11793000</v>
      </c>
      <c r="ALA102" s="38"/>
      <c r="ALB102" s="38">
        <v>10934670</v>
      </c>
      <c r="ALC102" s="38">
        <v>48.111710000000002</v>
      </c>
      <c r="ALD102" s="38"/>
      <c r="ALE102" s="38"/>
      <c r="ALF102" s="88">
        <v>11793000</v>
      </c>
      <c r="ALG102" s="30"/>
      <c r="ALH102" s="39">
        <v>11793000</v>
      </c>
      <c r="ALI102" s="88">
        <v>11793000</v>
      </c>
      <c r="ALJ102" s="38"/>
      <c r="ALK102" s="38"/>
      <c r="ALL102" s="38"/>
      <c r="ALM102" s="38"/>
      <c r="ALN102" s="38"/>
      <c r="ALO102" s="38"/>
      <c r="ALP102" s="39"/>
      <c r="ALQ102" s="38"/>
      <c r="ALR102" s="38"/>
      <c r="ALS102" s="38"/>
      <c r="ALT102" s="38"/>
      <c r="ALU102" s="38"/>
      <c r="ALV102" s="38"/>
      <c r="ALW102" s="38"/>
      <c r="ALX102" s="88"/>
      <c r="ALY102" s="30"/>
      <c r="ALZ102" s="39"/>
      <c r="AMA102" s="88"/>
      <c r="AMB102" s="38"/>
      <c r="AMC102" s="38">
        <v>17754800</v>
      </c>
      <c r="AMD102" s="38">
        <v>14455100</v>
      </c>
      <c r="AME102" s="38">
        <v>3299700</v>
      </c>
      <c r="AMF102" s="38">
        <v>14455100</v>
      </c>
      <c r="AMG102" s="38"/>
      <c r="AMH102" s="39"/>
      <c r="AMI102" s="38">
        <v>14705892.24</v>
      </c>
      <c r="AMJ102" s="38">
        <v>14455100</v>
      </c>
      <c r="AMK102" s="38"/>
      <c r="AML102" s="38">
        <v>250792.24</v>
      </c>
      <c r="AMM102" s="38">
        <v>1.70539</v>
      </c>
      <c r="AMN102" s="38"/>
      <c r="AMO102" s="38"/>
      <c r="AMP102" s="88">
        <v>14455100</v>
      </c>
      <c r="AMQ102" s="30"/>
      <c r="AMR102" s="39">
        <v>14455100</v>
      </c>
      <c r="AMS102" s="88">
        <v>14455100</v>
      </c>
      <c r="AMT102" s="38"/>
      <c r="AMU102" s="38"/>
      <c r="AMV102" s="38"/>
      <c r="AMW102" s="38"/>
      <c r="AMX102" s="38"/>
      <c r="AMY102" s="38"/>
      <c r="AMZ102" s="39"/>
      <c r="ANA102" s="38"/>
      <c r="ANB102" s="38"/>
      <c r="ANC102" s="38"/>
      <c r="AND102" s="38"/>
      <c r="ANE102" s="38"/>
      <c r="ANF102" s="38"/>
      <c r="ANG102" s="38"/>
      <c r="ANH102" s="88"/>
      <c r="ANI102" s="30"/>
      <c r="ANJ102" s="39"/>
      <c r="ANK102" s="88"/>
    </row>
    <row r="103" spans="1:1051" x14ac:dyDescent="0.25">
      <c r="A103" s="8" t="s">
        <v>241</v>
      </c>
      <c r="B103" s="9">
        <v>89</v>
      </c>
      <c r="C103" s="13" t="s">
        <v>243</v>
      </c>
      <c r="F103" s="39"/>
      <c r="G103" s="88"/>
      <c r="H103" s="38"/>
      <c r="I103" s="38">
        <v>16512300</v>
      </c>
      <c r="J103" s="38">
        <v>6528300</v>
      </c>
      <c r="K103" s="38">
        <v>9984000</v>
      </c>
      <c r="L103" s="38">
        <v>6528300</v>
      </c>
      <c r="M103" s="38"/>
      <c r="N103" s="39"/>
      <c r="O103" s="38">
        <v>16232573.08</v>
      </c>
      <c r="P103" s="38">
        <v>6528300</v>
      </c>
      <c r="Q103" s="38"/>
      <c r="R103" s="38">
        <v>9704273.0800000001</v>
      </c>
      <c r="S103" s="38">
        <v>59.782719999999998</v>
      </c>
      <c r="T103" s="38"/>
      <c r="U103" s="38"/>
      <c r="V103" s="88">
        <v>6528300</v>
      </c>
      <c r="W103" s="30"/>
      <c r="X103" s="39">
        <v>6528300</v>
      </c>
      <c r="Y103" s="88">
        <v>6528300</v>
      </c>
      <c r="Z103" s="38"/>
      <c r="AA103" s="38">
        <v>3955500</v>
      </c>
      <c r="AB103" s="38">
        <v>1955500</v>
      </c>
      <c r="AC103" s="38">
        <v>2000000</v>
      </c>
      <c r="AD103" s="38">
        <v>1902528.5</v>
      </c>
      <c r="AE103" s="38"/>
      <c r="AF103" s="39"/>
      <c r="AG103" s="38">
        <v>2819672.2</v>
      </c>
      <c r="AH103" s="38">
        <v>1902528.5</v>
      </c>
      <c r="AI103" s="38"/>
      <c r="AJ103" s="38">
        <v>917143.7</v>
      </c>
      <c r="AK103" s="38">
        <v>32.526609999999998</v>
      </c>
      <c r="AL103" s="38"/>
      <c r="AM103" s="38"/>
      <c r="AN103" s="88">
        <v>1902528.5</v>
      </c>
      <c r="AO103" s="30"/>
      <c r="AP103" s="39">
        <v>1955500</v>
      </c>
      <c r="AQ103" s="88">
        <v>1955500</v>
      </c>
      <c r="AR103" s="38"/>
      <c r="AS103" s="38">
        <v>8451700</v>
      </c>
      <c r="AT103" s="38">
        <v>4251700</v>
      </c>
      <c r="AU103" s="38">
        <v>4200000</v>
      </c>
      <c r="AV103" s="38">
        <v>4251700</v>
      </c>
      <c r="AW103" s="38"/>
      <c r="AX103" s="39"/>
      <c r="AY103" s="38">
        <v>6289644.2699999996</v>
      </c>
      <c r="AZ103" s="38">
        <v>4251700</v>
      </c>
      <c r="BA103" s="38"/>
      <c r="BB103" s="38">
        <v>2037944.27</v>
      </c>
      <c r="BC103" s="38">
        <v>32.401580000000003</v>
      </c>
      <c r="BD103" s="38"/>
      <c r="BE103" s="38"/>
      <c r="BF103" s="88">
        <v>4251700</v>
      </c>
      <c r="BG103" s="30"/>
      <c r="BH103" s="39">
        <v>4251700</v>
      </c>
      <c r="BI103" s="88">
        <v>4251700</v>
      </c>
      <c r="BJ103" s="38"/>
      <c r="BK103" s="38">
        <v>22500200</v>
      </c>
      <c r="BL103" s="38">
        <v>14500200</v>
      </c>
      <c r="BM103" s="38">
        <v>8000000</v>
      </c>
      <c r="BN103" s="38">
        <v>14333875.710000001</v>
      </c>
      <c r="BO103" s="38"/>
      <c r="BP103" s="39"/>
      <c r="BQ103" s="38">
        <v>18848178.32</v>
      </c>
      <c r="BR103" s="38">
        <v>14333875.710000001</v>
      </c>
      <c r="BS103" s="38"/>
      <c r="BT103" s="38">
        <v>4514302.6100000003</v>
      </c>
      <c r="BU103" s="38">
        <v>23.950869999999998</v>
      </c>
      <c r="BV103" s="38"/>
      <c r="BW103" s="38"/>
      <c r="BX103" s="88">
        <v>14333875.710000001</v>
      </c>
      <c r="BY103" s="30"/>
      <c r="BZ103" s="39">
        <v>14500200</v>
      </c>
      <c r="CA103" s="88">
        <v>14500200</v>
      </c>
      <c r="CB103" s="38"/>
      <c r="CC103" s="38"/>
      <c r="CD103" s="38"/>
      <c r="CE103" s="38"/>
      <c r="CF103" s="38"/>
      <c r="CG103" s="38"/>
      <c r="CH103" s="39"/>
      <c r="CI103" s="38"/>
      <c r="CJ103" s="38"/>
      <c r="CK103" s="38"/>
      <c r="CL103" s="38"/>
      <c r="CM103" s="38"/>
      <c r="CN103" s="38"/>
      <c r="CO103" s="38"/>
      <c r="CP103" s="88"/>
      <c r="CQ103" s="30"/>
      <c r="CR103" s="39"/>
      <c r="CS103" s="88"/>
      <c r="CT103" s="38"/>
      <c r="CU103" s="38">
        <v>2281200</v>
      </c>
      <c r="CV103" s="38">
        <v>1481200</v>
      </c>
      <c r="CW103" s="38">
        <v>800000</v>
      </c>
      <c r="CX103" s="38">
        <v>1355492.63</v>
      </c>
      <c r="CY103" s="38"/>
      <c r="CZ103" s="39"/>
      <c r="DA103" s="38">
        <v>1831326.96</v>
      </c>
      <c r="DB103" s="38">
        <v>1354488.87</v>
      </c>
      <c r="DC103" s="38"/>
      <c r="DD103" s="38">
        <v>476838.09</v>
      </c>
      <c r="DE103" s="38">
        <v>26.037849999999999</v>
      </c>
      <c r="DF103" s="38"/>
      <c r="DG103" s="38">
        <v>1003.76</v>
      </c>
      <c r="DH103" s="88">
        <v>1354488.87</v>
      </c>
      <c r="DI103" s="30"/>
      <c r="DJ103" s="39">
        <v>1481200</v>
      </c>
      <c r="DK103" s="88">
        <v>1481200</v>
      </c>
      <c r="DL103" s="38"/>
      <c r="DM103" s="38">
        <v>4804300</v>
      </c>
      <c r="DN103" s="38">
        <v>1804300</v>
      </c>
      <c r="DO103" s="38">
        <v>3000000</v>
      </c>
      <c r="DP103" s="38">
        <v>1804300</v>
      </c>
      <c r="DQ103" s="38"/>
      <c r="DR103" s="39"/>
      <c r="DS103" s="38">
        <v>2367000.87</v>
      </c>
      <c r="DT103" s="38">
        <v>1804300</v>
      </c>
      <c r="DU103" s="38"/>
      <c r="DV103" s="38">
        <v>562700.87</v>
      </c>
      <c r="DW103" s="38">
        <v>23.772739999999999</v>
      </c>
      <c r="DX103" s="38"/>
      <c r="DY103" s="38"/>
      <c r="DZ103" s="88">
        <v>1804300</v>
      </c>
      <c r="EA103" s="30"/>
      <c r="EB103" s="39">
        <v>1804300</v>
      </c>
      <c r="EC103" s="88">
        <v>1804300</v>
      </c>
      <c r="ED103" s="38"/>
      <c r="EE103" s="38"/>
      <c r="EF103" s="38"/>
      <c r="EG103" s="38"/>
      <c r="EH103" s="38"/>
      <c r="EI103" s="38"/>
      <c r="EJ103" s="39"/>
      <c r="EK103" s="38"/>
      <c r="EL103" s="38"/>
      <c r="EM103" s="38"/>
      <c r="EN103" s="38"/>
      <c r="EO103" s="38"/>
      <c r="EP103" s="38"/>
      <c r="EQ103" s="38"/>
      <c r="ER103" s="88"/>
      <c r="ES103" s="30"/>
      <c r="ET103" s="39"/>
      <c r="EU103" s="88"/>
      <c r="EV103" s="38"/>
      <c r="EW103" s="38">
        <v>3437200</v>
      </c>
      <c r="EX103" s="38">
        <v>1437200</v>
      </c>
      <c r="EY103" s="38">
        <v>2000000</v>
      </c>
      <c r="EZ103" s="38">
        <v>1437200</v>
      </c>
      <c r="FA103" s="38"/>
      <c r="FB103" s="39"/>
      <c r="FC103" s="38">
        <v>3437200</v>
      </c>
      <c r="FD103" s="38">
        <v>1437200</v>
      </c>
      <c r="FE103" s="38"/>
      <c r="FF103" s="38">
        <v>2000000</v>
      </c>
      <c r="FG103" s="38">
        <v>58.186900000000001</v>
      </c>
      <c r="FH103" s="38"/>
      <c r="FI103" s="38"/>
      <c r="FJ103" s="88">
        <v>1437200</v>
      </c>
      <c r="FK103" s="30"/>
      <c r="FL103" s="39">
        <v>1437200</v>
      </c>
      <c r="FM103" s="88">
        <v>1437200</v>
      </c>
      <c r="FN103" s="38"/>
      <c r="FO103" s="38"/>
      <c r="FP103" s="38"/>
      <c r="FQ103" s="38"/>
      <c r="FR103" s="38"/>
      <c r="FS103" s="38"/>
      <c r="FT103" s="39"/>
      <c r="FU103" s="38"/>
      <c r="FV103" s="38"/>
      <c r="FW103" s="38"/>
      <c r="FX103" s="38"/>
      <c r="FY103" s="38"/>
      <c r="FZ103" s="38"/>
      <c r="GA103" s="38"/>
      <c r="GB103" s="88"/>
      <c r="GC103" s="30"/>
      <c r="GD103" s="39"/>
      <c r="GE103" s="88"/>
      <c r="GF103" s="38"/>
      <c r="GG103" s="38"/>
      <c r="GH103" s="38"/>
      <c r="GI103" s="38"/>
      <c r="GJ103" s="38"/>
      <c r="GK103" s="38"/>
      <c r="GL103" s="39"/>
      <c r="GM103" s="38"/>
      <c r="GN103" s="38"/>
      <c r="GO103" s="38"/>
      <c r="GP103" s="38"/>
      <c r="GQ103" s="38"/>
      <c r="GR103" s="38"/>
      <c r="GS103" s="38"/>
      <c r="GT103" s="88"/>
      <c r="GU103" s="30"/>
      <c r="GV103" s="39"/>
      <c r="GW103" s="88"/>
      <c r="GX103" s="38"/>
      <c r="GY103" s="38">
        <v>7145120</v>
      </c>
      <c r="GZ103" s="38">
        <v>3622400</v>
      </c>
      <c r="HA103" s="38">
        <v>3522720</v>
      </c>
      <c r="HB103" s="38">
        <v>3622387.2</v>
      </c>
      <c r="HC103" s="38"/>
      <c r="HD103" s="39"/>
      <c r="HE103" s="38">
        <v>7145107.2000000002</v>
      </c>
      <c r="HF103" s="38">
        <v>3622387.2</v>
      </c>
      <c r="HG103" s="38"/>
      <c r="HH103" s="38">
        <v>3522720</v>
      </c>
      <c r="HI103" s="38">
        <v>49.302549999999997</v>
      </c>
      <c r="HJ103" s="38"/>
      <c r="HK103" s="38"/>
      <c r="HL103" s="88">
        <v>3622387.2</v>
      </c>
      <c r="HM103" s="30"/>
      <c r="HN103" s="39">
        <v>3622400</v>
      </c>
      <c r="HO103" s="88">
        <v>3622400</v>
      </c>
      <c r="HP103" s="38"/>
      <c r="HQ103" s="38"/>
      <c r="HR103" s="38"/>
      <c r="HS103" s="38"/>
      <c r="HT103" s="38"/>
      <c r="HU103" s="38"/>
      <c r="HV103" s="39"/>
      <c r="HW103" s="38"/>
      <c r="HX103" s="38"/>
      <c r="HY103" s="38"/>
      <c r="HZ103" s="38"/>
      <c r="IA103" s="38"/>
      <c r="IB103" s="38"/>
      <c r="IC103" s="38"/>
      <c r="ID103" s="88"/>
      <c r="IE103" s="30"/>
      <c r="IF103" s="39"/>
      <c r="IG103" s="88"/>
      <c r="IH103" s="38"/>
      <c r="II103" s="38"/>
      <c r="IJ103" s="38"/>
      <c r="IK103" s="38"/>
      <c r="IL103" s="38"/>
      <c r="IM103" s="38"/>
      <c r="IN103" s="39"/>
      <c r="IO103" s="38"/>
      <c r="IP103" s="38"/>
      <c r="IQ103" s="38"/>
      <c r="IR103" s="38"/>
      <c r="IS103" s="38"/>
      <c r="IT103" s="38"/>
      <c r="IU103" s="38"/>
      <c r="IV103" s="88"/>
      <c r="IW103" s="30"/>
      <c r="IX103" s="39"/>
      <c r="IY103" s="88"/>
      <c r="IZ103" s="38"/>
      <c r="JA103" s="38">
        <v>28475080</v>
      </c>
      <c r="JB103" s="38">
        <v>3141800</v>
      </c>
      <c r="JC103" s="38">
        <v>25333280</v>
      </c>
      <c r="JD103" s="38">
        <v>2883373.62</v>
      </c>
      <c r="JE103" s="38"/>
      <c r="JF103" s="39"/>
      <c r="JG103" s="38">
        <v>12837994.779999999</v>
      </c>
      <c r="JH103" s="38">
        <v>2883373.62</v>
      </c>
      <c r="JI103" s="38"/>
      <c r="JJ103" s="38">
        <v>9954621.1600000001</v>
      </c>
      <c r="JK103" s="38">
        <v>77.540310000000005</v>
      </c>
      <c r="JL103" s="38"/>
      <c r="JM103" s="38"/>
      <c r="JN103" s="88">
        <v>2883373.62</v>
      </c>
      <c r="JO103" s="30"/>
      <c r="JP103" s="39">
        <v>3141800</v>
      </c>
      <c r="JQ103" s="88">
        <v>3141800</v>
      </c>
      <c r="JR103" s="38"/>
      <c r="JS103" s="38">
        <v>117731900</v>
      </c>
      <c r="JT103" s="38">
        <v>31731900</v>
      </c>
      <c r="JU103" s="38">
        <v>86000000</v>
      </c>
      <c r="JV103" s="38">
        <v>31731900</v>
      </c>
      <c r="JW103" s="38"/>
      <c r="JX103" s="39"/>
      <c r="JY103" s="38">
        <v>117731900</v>
      </c>
      <c r="JZ103" s="38">
        <v>31731900</v>
      </c>
      <c r="KA103" s="38"/>
      <c r="KB103" s="38">
        <v>86000000</v>
      </c>
      <c r="KC103" s="38">
        <v>73.047319999999999</v>
      </c>
      <c r="KD103" s="38"/>
      <c r="KE103" s="38"/>
      <c r="KF103" s="88">
        <v>31731900</v>
      </c>
      <c r="KG103" s="30"/>
      <c r="KH103" s="39">
        <v>31731900</v>
      </c>
      <c r="KI103" s="88">
        <v>31731900</v>
      </c>
      <c r="KJ103" s="38"/>
      <c r="KK103" s="38"/>
      <c r="KL103" s="38"/>
      <c r="KM103" s="38"/>
      <c r="KN103" s="38"/>
      <c r="KO103" s="38"/>
      <c r="KP103" s="39"/>
      <c r="KQ103" s="38"/>
      <c r="KR103" s="38"/>
      <c r="KS103" s="38"/>
      <c r="KT103" s="38"/>
      <c r="KU103" s="38"/>
      <c r="KV103" s="38"/>
      <c r="KW103" s="38"/>
      <c r="KX103" s="88"/>
      <c r="KY103" s="30"/>
      <c r="KZ103" s="39">
        <v>0</v>
      </c>
      <c r="LA103" s="88"/>
      <c r="LB103" s="38"/>
      <c r="LC103" s="38"/>
      <c r="LD103" s="38"/>
      <c r="LE103" s="38"/>
      <c r="LF103" s="38"/>
      <c r="LG103" s="38"/>
      <c r="LH103" s="39"/>
      <c r="LI103" s="38"/>
      <c r="LJ103" s="38"/>
      <c r="LK103" s="38"/>
      <c r="LL103" s="38"/>
      <c r="LM103" s="38"/>
      <c r="LN103" s="38"/>
      <c r="LO103" s="38"/>
      <c r="LP103" s="88"/>
      <c r="LQ103" s="30"/>
      <c r="LR103" s="39"/>
      <c r="LS103" s="88"/>
      <c r="LT103" s="38"/>
      <c r="LU103" s="38"/>
      <c r="LV103" s="38"/>
      <c r="LW103" s="38"/>
      <c r="LX103" s="38"/>
      <c r="LY103" s="38"/>
      <c r="LZ103" s="39"/>
      <c r="MA103" s="38"/>
      <c r="MB103" s="38"/>
      <c r="MC103" s="38"/>
      <c r="MD103" s="38"/>
      <c r="ME103" s="38"/>
      <c r="MF103" s="38"/>
      <c r="MG103" s="38"/>
      <c r="MH103" s="88"/>
      <c r="MI103" s="30"/>
      <c r="MJ103" s="39"/>
      <c r="MK103" s="88"/>
      <c r="ML103" s="38"/>
      <c r="MM103" s="38">
        <v>3694100</v>
      </c>
      <c r="MN103" s="38">
        <v>1694100</v>
      </c>
      <c r="MO103" s="38">
        <v>2000000</v>
      </c>
      <c r="MP103" s="38">
        <v>1694100</v>
      </c>
      <c r="MQ103" s="38"/>
      <c r="MR103" s="39"/>
      <c r="MS103" s="38">
        <v>3694097.36</v>
      </c>
      <c r="MT103" s="38">
        <v>1694100</v>
      </c>
      <c r="MU103" s="38"/>
      <c r="MV103" s="38">
        <v>1999997.36</v>
      </c>
      <c r="MW103" s="38">
        <v>54.140349999999998</v>
      </c>
      <c r="MX103" s="38"/>
      <c r="MY103" s="38"/>
      <c r="MZ103" s="88">
        <v>1694100</v>
      </c>
      <c r="NA103" s="30"/>
      <c r="NB103" s="39">
        <v>1694100</v>
      </c>
      <c r="NC103" s="88">
        <v>1694100</v>
      </c>
      <c r="ND103" s="38"/>
      <c r="NE103" s="38"/>
      <c r="NF103" s="38"/>
      <c r="NG103" s="38"/>
      <c r="NH103" s="38"/>
      <c r="NI103" s="38"/>
      <c r="NJ103" s="39"/>
      <c r="NK103" s="38"/>
      <c r="NL103" s="38"/>
      <c r="NM103" s="38"/>
      <c r="NN103" s="38"/>
      <c r="NO103" s="38"/>
      <c r="NP103" s="38"/>
      <c r="NQ103" s="38"/>
      <c r="NR103" s="88"/>
      <c r="NS103" s="30"/>
      <c r="NT103" s="39"/>
      <c r="NU103" s="88"/>
      <c r="NV103" s="38"/>
      <c r="NW103" s="38"/>
      <c r="NX103" s="38"/>
      <c r="NY103" s="38"/>
      <c r="NZ103" s="38"/>
      <c r="OA103" s="38"/>
      <c r="OB103" s="39"/>
      <c r="OC103" s="38"/>
      <c r="OD103" s="38"/>
      <c r="OE103" s="38"/>
      <c r="OF103" s="38"/>
      <c r="OG103" s="38"/>
      <c r="OH103" s="38"/>
      <c r="OI103" s="38"/>
      <c r="OJ103" s="88"/>
      <c r="OK103" s="30"/>
      <c r="OL103" s="39"/>
      <c r="OM103" s="88"/>
      <c r="ON103" s="38"/>
      <c r="OO103" s="38"/>
      <c r="OP103" s="38"/>
      <c r="OQ103" s="38"/>
      <c r="OR103" s="38"/>
      <c r="OS103" s="38"/>
      <c r="OT103" s="39"/>
      <c r="OU103" s="38"/>
      <c r="OV103" s="38"/>
      <c r="OW103" s="38"/>
      <c r="OX103" s="38"/>
      <c r="OY103" s="38"/>
      <c r="OZ103" s="38"/>
      <c r="PA103" s="38"/>
      <c r="PB103" s="88"/>
      <c r="PC103" s="30"/>
      <c r="PD103" s="39"/>
      <c r="PE103" s="88"/>
      <c r="PF103" s="38"/>
      <c r="PG103" s="38"/>
      <c r="PH103" s="38"/>
      <c r="PI103" s="38"/>
      <c r="PJ103" s="38"/>
      <c r="PK103" s="38"/>
      <c r="PL103" s="39"/>
      <c r="PM103" s="38"/>
      <c r="PN103" s="38"/>
      <c r="PO103" s="38"/>
      <c r="PP103" s="38"/>
      <c r="PQ103" s="38"/>
      <c r="PR103" s="38"/>
      <c r="PS103" s="38"/>
      <c r="PT103" s="88"/>
      <c r="PU103" s="30"/>
      <c r="PV103" s="39">
        <v>0</v>
      </c>
      <c r="PW103" s="88"/>
      <c r="PX103" s="38"/>
      <c r="PY103" s="38"/>
      <c r="PZ103" s="38"/>
      <c r="QA103" s="38"/>
      <c r="QB103" s="38"/>
      <c r="QC103" s="38"/>
      <c r="QD103" s="39"/>
      <c r="QE103" s="38"/>
      <c r="QF103" s="38"/>
      <c r="QG103" s="38"/>
      <c r="QH103" s="38"/>
      <c r="QI103" s="38"/>
      <c r="QJ103" s="38"/>
      <c r="QK103" s="38"/>
      <c r="QL103" s="88"/>
      <c r="QM103" s="30"/>
      <c r="QN103" s="39"/>
      <c r="QO103" s="88"/>
      <c r="QP103" s="38"/>
      <c r="QQ103" s="38">
        <v>83893800</v>
      </c>
      <c r="QR103" s="38">
        <v>19683800</v>
      </c>
      <c r="QS103" s="38">
        <v>64210000</v>
      </c>
      <c r="QT103" s="38">
        <v>19671171.989999998</v>
      </c>
      <c r="QU103" s="38"/>
      <c r="QV103" s="39"/>
      <c r="QW103" s="38">
        <v>83881171.989999995</v>
      </c>
      <c r="QX103" s="38">
        <v>19671171.989999998</v>
      </c>
      <c r="QY103" s="38"/>
      <c r="QZ103" s="38">
        <v>64210000</v>
      </c>
      <c r="RA103" s="38">
        <v>76.548760000000001</v>
      </c>
      <c r="RB103" s="38"/>
      <c r="RC103" s="38"/>
      <c r="RD103" s="88">
        <v>19671171.989999998</v>
      </c>
      <c r="RE103" s="30"/>
      <c r="RF103" s="39">
        <v>19683800</v>
      </c>
      <c r="RG103" s="88">
        <v>19683800</v>
      </c>
      <c r="RH103" s="38"/>
      <c r="RI103" s="38">
        <v>830000</v>
      </c>
      <c r="RJ103" s="38">
        <v>200000</v>
      </c>
      <c r="RK103" s="38">
        <v>630000</v>
      </c>
      <c r="RL103" s="38">
        <v>199997.91</v>
      </c>
      <c r="RM103" s="38"/>
      <c r="RN103" s="39"/>
      <c r="RO103" s="38">
        <v>829997.91</v>
      </c>
      <c r="RP103" s="38">
        <v>199997.91</v>
      </c>
      <c r="RQ103" s="38"/>
      <c r="RR103" s="38">
        <v>630000</v>
      </c>
      <c r="RS103" s="38">
        <v>75.903809999999993</v>
      </c>
      <c r="RT103" s="38"/>
      <c r="RU103" s="38"/>
      <c r="RV103" s="88">
        <v>199997.91</v>
      </c>
      <c r="RW103" s="30"/>
      <c r="RX103" s="39">
        <v>200000</v>
      </c>
      <c r="RY103" s="88">
        <v>200000</v>
      </c>
      <c r="RZ103" s="38"/>
      <c r="SA103" s="38">
        <v>3217200</v>
      </c>
      <c r="SB103" s="38">
        <v>1217200</v>
      </c>
      <c r="SC103" s="38">
        <v>2000000</v>
      </c>
      <c r="SD103" s="38">
        <v>161447.47</v>
      </c>
      <c r="SE103" s="38"/>
      <c r="SF103" s="39"/>
      <c r="SG103" s="38">
        <v>426771</v>
      </c>
      <c r="SH103" s="38">
        <v>161447.47</v>
      </c>
      <c r="SI103" s="38"/>
      <c r="SJ103" s="38">
        <v>265323.53000000003</v>
      </c>
      <c r="SK103" s="38">
        <v>62.17</v>
      </c>
      <c r="SL103" s="38"/>
      <c r="SM103" s="38"/>
      <c r="SN103" s="88">
        <v>161447.47</v>
      </c>
      <c r="SO103" s="30"/>
      <c r="SP103" s="39">
        <v>1217200</v>
      </c>
      <c r="SQ103" s="88">
        <v>1217200</v>
      </c>
      <c r="SR103" s="38"/>
      <c r="SS103" s="38">
        <v>5760000</v>
      </c>
      <c r="ST103" s="38">
        <v>4800000</v>
      </c>
      <c r="SU103" s="38">
        <v>960000</v>
      </c>
      <c r="SV103" s="38">
        <v>4799965.6500000004</v>
      </c>
      <c r="SW103" s="38"/>
      <c r="SX103" s="39"/>
      <c r="SY103" s="38">
        <v>5759958.7800000003</v>
      </c>
      <c r="SZ103" s="38">
        <v>4799965.6500000004</v>
      </c>
      <c r="TA103" s="38"/>
      <c r="TB103" s="38">
        <v>959993.13</v>
      </c>
      <c r="TC103" s="38">
        <v>16.66667</v>
      </c>
      <c r="TD103" s="38"/>
      <c r="TE103" s="38"/>
      <c r="TF103" s="88">
        <v>4799965.6500000004</v>
      </c>
      <c r="TG103" s="30"/>
      <c r="TH103" s="39">
        <v>4800000</v>
      </c>
      <c r="TI103" s="88">
        <v>4800000</v>
      </c>
      <c r="TJ103" s="38"/>
      <c r="TK103" s="38"/>
      <c r="TL103" s="38"/>
      <c r="TM103" s="38"/>
      <c r="TN103" s="38"/>
      <c r="TO103" s="38"/>
      <c r="TP103" s="39"/>
      <c r="TQ103" s="38"/>
      <c r="TR103" s="38"/>
      <c r="TS103" s="38"/>
      <c r="TT103" s="38"/>
      <c r="TU103" s="38"/>
      <c r="TV103" s="38"/>
      <c r="TW103" s="38"/>
      <c r="TX103" s="88"/>
      <c r="TY103" s="30"/>
      <c r="TZ103" s="39"/>
      <c r="UA103" s="88"/>
      <c r="UB103" s="38"/>
      <c r="UC103" s="38"/>
      <c r="UD103" s="38"/>
      <c r="UE103" s="38"/>
      <c r="UF103" s="38"/>
      <c r="UG103" s="38"/>
      <c r="UH103" s="39"/>
      <c r="UI103" s="38"/>
      <c r="UJ103" s="38"/>
      <c r="UK103" s="38"/>
      <c r="UL103" s="38"/>
      <c r="UM103" s="38"/>
      <c r="UN103" s="38"/>
      <c r="UO103" s="38"/>
      <c r="UP103" s="88"/>
      <c r="UQ103" s="30"/>
      <c r="UR103" s="39"/>
      <c r="US103" s="88"/>
      <c r="UT103" s="38"/>
      <c r="UU103" s="38"/>
      <c r="UV103" s="38"/>
      <c r="UW103" s="38"/>
      <c r="UX103" s="38"/>
      <c r="UY103" s="38"/>
      <c r="UZ103" s="39"/>
      <c r="VA103" s="38"/>
      <c r="VB103" s="38"/>
      <c r="VC103" s="38"/>
      <c r="VD103" s="38"/>
      <c r="VE103" s="38"/>
      <c r="VF103" s="38"/>
      <c r="VG103" s="38"/>
      <c r="VH103" s="88"/>
      <c r="VI103" s="30"/>
      <c r="VJ103" s="39"/>
      <c r="VK103" s="88"/>
      <c r="VL103" s="38"/>
      <c r="VM103" s="38"/>
      <c r="VN103" s="38"/>
      <c r="VO103" s="38"/>
      <c r="VP103" s="38"/>
      <c r="VQ103" s="38"/>
      <c r="VR103" s="39"/>
      <c r="VS103" s="38"/>
      <c r="VT103" s="38"/>
      <c r="VU103" s="38"/>
      <c r="VV103" s="38"/>
      <c r="VW103" s="38"/>
      <c r="VX103" s="38"/>
      <c r="VY103" s="38"/>
      <c r="VZ103" s="88"/>
      <c r="WA103" s="30"/>
      <c r="WB103" s="39"/>
      <c r="WC103" s="88"/>
      <c r="WD103" s="38"/>
      <c r="WE103" s="38"/>
      <c r="WF103" s="38"/>
      <c r="WG103" s="38"/>
      <c r="WH103" s="38"/>
      <c r="WI103" s="38"/>
      <c r="WJ103" s="39"/>
      <c r="WK103" s="38"/>
      <c r="WL103" s="38"/>
      <c r="WM103" s="38"/>
      <c r="WN103" s="38"/>
      <c r="WO103" s="38"/>
      <c r="WP103" s="38"/>
      <c r="WQ103" s="38"/>
      <c r="WR103" s="88"/>
      <c r="WS103" s="30"/>
      <c r="WT103" s="39"/>
      <c r="WU103" s="88"/>
      <c r="WV103" s="38"/>
      <c r="WW103" s="38"/>
      <c r="WX103" s="38"/>
      <c r="WY103" s="38"/>
      <c r="WZ103" s="38"/>
      <c r="XA103" s="38"/>
      <c r="XB103" s="39"/>
      <c r="XC103" s="38"/>
      <c r="XD103" s="38"/>
      <c r="XE103" s="38"/>
      <c r="XF103" s="38"/>
      <c r="XG103" s="38"/>
      <c r="XH103" s="38"/>
      <c r="XI103" s="38"/>
      <c r="XJ103" s="88"/>
      <c r="XK103" s="30"/>
      <c r="XL103" s="39"/>
      <c r="XM103" s="88"/>
      <c r="XN103" s="38"/>
      <c r="XO103" s="38"/>
      <c r="XP103" s="38"/>
      <c r="XQ103" s="38"/>
      <c r="XR103" s="38"/>
      <c r="XS103" s="38"/>
      <c r="XT103" s="39"/>
      <c r="XU103" s="38"/>
      <c r="XV103" s="38"/>
      <c r="XW103" s="38"/>
      <c r="XX103" s="38"/>
      <c r="XY103" s="38"/>
      <c r="XZ103" s="38"/>
      <c r="YA103" s="38"/>
      <c r="YB103" s="88"/>
      <c r="YC103" s="30"/>
      <c r="YD103" s="39"/>
      <c r="YE103" s="88"/>
      <c r="YF103" s="38"/>
      <c r="YG103" s="38"/>
      <c r="YH103" s="38"/>
      <c r="YI103" s="38"/>
      <c r="YJ103" s="38"/>
      <c r="YK103" s="38"/>
      <c r="YL103" s="39"/>
      <c r="YM103" s="38"/>
      <c r="YN103" s="38"/>
      <c r="YO103" s="38"/>
      <c r="YP103" s="38"/>
      <c r="YQ103" s="38"/>
      <c r="YR103" s="38"/>
      <c r="YS103" s="38"/>
      <c r="YT103" s="88"/>
      <c r="YU103" s="30"/>
      <c r="YV103" s="39"/>
      <c r="YW103" s="88"/>
      <c r="YX103" s="38"/>
      <c r="YY103" s="38"/>
      <c r="YZ103" s="38"/>
      <c r="ZA103" s="38"/>
      <c r="ZB103" s="38"/>
      <c r="ZC103" s="38"/>
      <c r="ZD103" s="39"/>
      <c r="ZE103" s="38"/>
      <c r="ZF103" s="38"/>
      <c r="ZG103" s="38"/>
      <c r="ZH103" s="38"/>
      <c r="ZI103" s="38"/>
      <c r="ZJ103" s="38"/>
      <c r="ZK103" s="38"/>
      <c r="ZL103" s="88"/>
      <c r="ZM103" s="30"/>
      <c r="ZN103" s="39"/>
      <c r="ZO103" s="88"/>
      <c r="ZP103" s="38"/>
      <c r="ZQ103" s="38">
        <v>31791300</v>
      </c>
      <c r="ZR103" s="38">
        <v>12591300</v>
      </c>
      <c r="ZS103" s="38">
        <v>19200000</v>
      </c>
      <c r="ZT103" s="38">
        <v>12591300</v>
      </c>
      <c r="ZU103" s="38"/>
      <c r="ZV103" s="39"/>
      <c r="ZW103" s="38">
        <v>31791300</v>
      </c>
      <c r="ZX103" s="38">
        <v>12591300</v>
      </c>
      <c r="ZY103" s="38"/>
      <c r="ZZ103" s="38">
        <v>19200000</v>
      </c>
      <c r="AAA103" s="38">
        <v>60.393880000000003</v>
      </c>
      <c r="AAB103" s="38"/>
      <c r="AAC103" s="38"/>
      <c r="AAD103" s="88">
        <v>12591300</v>
      </c>
      <c r="AAE103" s="30"/>
      <c r="AAF103" s="39">
        <v>12591300</v>
      </c>
      <c r="AAG103" s="88">
        <v>12591300</v>
      </c>
      <c r="AAH103" s="38"/>
      <c r="AAI103" s="38"/>
      <c r="AAJ103" s="38"/>
      <c r="AAK103" s="38"/>
      <c r="AAL103" s="38"/>
      <c r="AAM103" s="38"/>
      <c r="AAN103" s="39"/>
      <c r="AAO103" s="38"/>
      <c r="AAP103" s="38"/>
      <c r="AAQ103" s="38"/>
      <c r="AAR103" s="38"/>
      <c r="AAS103" s="38"/>
      <c r="AAT103" s="38"/>
      <c r="AAU103" s="38"/>
      <c r="AAV103" s="88"/>
      <c r="AAW103" s="30"/>
      <c r="AAX103" s="39"/>
      <c r="AAY103" s="88"/>
      <c r="AAZ103" s="38"/>
      <c r="ABA103" s="38"/>
      <c r="ABB103" s="38"/>
      <c r="ABC103" s="38"/>
      <c r="ABD103" s="38"/>
      <c r="ABE103" s="38"/>
      <c r="ABF103" s="39"/>
      <c r="ABG103" s="38"/>
      <c r="ABH103" s="38"/>
      <c r="ABI103" s="38"/>
      <c r="ABJ103" s="38"/>
      <c r="ABK103" s="38"/>
      <c r="ABL103" s="38"/>
      <c r="ABM103" s="38"/>
      <c r="ABN103" s="88"/>
      <c r="ABO103" s="30"/>
      <c r="ABP103" s="39"/>
      <c r="ABQ103" s="88"/>
      <c r="ABR103" s="38"/>
      <c r="ABS103" s="38"/>
      <c r="ABT103" s="38"/>
      <c r="ABU103" s="38"/>
      <c r="ABV103" s="38"/>
      <c r="ABW103" s="38"/>
      <c r="ABX103" s="39"/>
      <c r="ABY103" s="38"/>
      <c r="ABZ103" s="38"/>
      <c r="ACA103" s="38"/>
      <c r="ACB103" s="38"/>
      <c r="ACC103" s="38"/>
      <c r="ACD103" s="38"/>
      <c r="ACE103" s="38"/>
      <c r="ACF103" s="88"/>
      <c r="ACG103" s="30"/>
      <c r="ACH103" s="39"/>
      <c r="ACI103" s="88"/>
      <c r="ACJ103" s="38"/>
      <c r="ACK103" s="38"/>
      <c r="ACL103" s="38"/>
      <c r="ACM103" s="38"/>
      <c r="ACN103" s="38"/>
      <c r="ACO103" s="38"/>
      <c r="ACP103" s="39"/>
      <c r="ACQ103" s="38"/>
      <c r="ACR103" s="38"/>
      <c r="ACS103" s="38"/>
      <c r="ACT103" s="38"/>
      <c r="ACU103" s="38"/>
      <c r="ACV103" s="38"/>
      <c r="ACW103" s="38"/>
      <c r="ACX103" s="88"/>
      <c r="ACY103" s="30"/>
      <c r="ACZ103" s="39"/>
      <c r="ADA103" s="88"/>
      <c r="ADB103" s="38"/>
      <c r="ADC103" s="38"/>
      <c r="ADD103" s="38"/>
      <c r="ADE103" s="38"/>
      <c r="ADF103" s="38"/>
      <c r="ADG103" s="38"/>
      <c r="ADH103" s="39"/>
      <c r="ADI103" s="38"/>
      <c r="ADJ103" s="38"/>
      <c r="ADK103" s="38"/>
      <c r="ADL103" s="38"/>
      <c r="ADM103" s="38"/>
      <c r="ADN103" s="38"/>
      <c r="ADO103" s="38"/>
      <c r="ADP103" s="88"/>
      <c r="ADQ103" s="30"/>
      <c r="ADR103" s="39"/>
      <c r="ADS103" s="88"/>
      <c r="ADT103" s="38"/>
      <c r="ADU103" s="38"/>
      <c r="ADV103" s="38"/>
      <c r="ADW103" s="38"/>
      <c r="ADX103" s="38"/>
      <c r="ADY103" s="38"/>
      <c r="ADZ103" s="39"/>
      <c r="AEA103" s="38"/>
      <c r="AEB103" s="38"/>
      <c r="AEC103" s="38"/>
      <c r="AED103" s="38"/>
      <c r="AEE103" s="38"/>
      <c r="AEF103" s="38"/>
      <c r="AEG103" s="38"/>
      <c r="AEH103" s="88"/>
      <c r="AEI103" s="30"/>
      <c r="AEJ103" s="39"/>
      <c r="AEK103" s="88"/>
      <c r="AEL103" s="38"/>
      <c r="AEM103" s="38"/>
      <c r="AEN103" s="38"/>
      <c r="AEO103" s="38"/>
      <c r="AEP103" s="38"/>
      <c r="AEQ103" s="38"/>
      <c r="AER103" s="39"/>
      <c r="AES103" s="38"/>
      <c r="AET103" s="38"/>
      <c r="AEU103" s="38"/>
      <c r="AEV103" s="38"/>
      <c r="AEW103" s="38"/>
      <c r="AEX103" s="38"/>
      <c r="AEY103" s="38"/>
      <c r="AEZ103" s="88"/>
      <c r="AFA103" s="30"/>
      <c r="AFB103" s="39"/>
      <c r="AFC103" s="88"/>
      <c r="AFD103" s="38"/>
      <c r="AFE103" s="38"/>
      <c r="AFF103" s="38"/>
      <c r="AFG103" s="38"/>
      <c r="AFH103" s="38"/>
      <c r="AFI103" s="38"/>
      <c r="AFJ103" s="39"/>
      <c r="AFK103" s="38"/>
      <c r="AFL103" s="38"/>
      <c r="AFM103" s="38"/>
      <c r="AFN103" s="38"/>
      <c r="AFO103" s="38"/>
      <c r="AFP103" s="38"/>
      <c r="AFQ103" s="38"/>
      <c r="AFR103" s="88"/>
      <c r="AFS103" s="30"/>
      <c r="AFT103" s="39"/>
      <c r="AFU103" s="88"/>
      <c r="AFV103" s="38"/>
      <c r="AFW103" s="38"/>
      <c r="AFX103" s="38"/>
      <c r="AFY103" s="38"/>
      <c r="AFZ103" s="38"/>
      <c r="AGA103" s="38"/>
      <c r="AGB103" s="39"/>
      <c r="AGC103" s="38"/>
      <c r="AGD103" s="38"/>
      <c r="AGE103" s="38"/>
      <c r="AGF103" s="38"/>
      <c r="AGG103" s="38"/>
      <c r="AGH103" s="38"/>
      <c r="AGI103" s="38"/>
      <c r="AGJ103" s="88"/>
      <c r="AGK103" s="30"/>
      <c r="AGL103" s="39"/>
      <c r="AGM103" s="88"/>
      <c r="AGN103" s="38"/>
      <c r="AGO103" s="38"/>
      <c r="AGP103" s="38"/>
      <c r="AGQ103" s="38"/>
      <c r="AGR103" s="38"/>
      <c r="AGS103" s="38"/>
      <c r="AGT103" s="39"/>
      <c r="AGU103" s="38"/>
      <c r="AGV103" s="38"/>
      <c r="AGW103" s="38"/>
      <c r="AGX103" s="38"/>
      <c r="AGY103" s="38"/>
      <c r="AGZ103" s="38"/>
      <c r="AHA103" s="38"/>
      <c r="AHB103" s="88"/>
      <c r="AHC103" s="30"/>
      <c r="AHD103" s="39"/>
      <c r="AHE103" s="88"/>
      <c r="AHF103" s="38"/>
      <c r="AHG103" s="38"/>
      <c r="AHH103" s="38"/>
      <c r="AHI103" s="38"/>
      <c r="AHJ103" s="38"/>
      <c r="AHK103" s="38"/>
      <c r="AHL103" s="39"/>
      <c r="AHM103" s="38"/>
      <c r="AHN103" s="38"/>
      <c r="AHO103" s="38"/>
      <c r="AHP103" s="38"/>
      <c r="AHQ103" s="38"/>
      <c r="AHR103" s="38"/>
      <c r="AHS103" s="38"/>
      <c r="AHT103" s="88"/>
      <c r="AHU103" s="30"/>
      <c r="AHV103" s="39"/>
      <c r="AHW103" s="88"/>
      <c r="AHX103" s="38"/>
      <c r="AHY103" s="38"/>
      <c r="AHZ103" s="38"/>
      <c r="AIA103" s="38"/>
      <c r="AIB103" s="38"/>
      <c r="AIC103" s="38"/>
      <c r="AID103" s="39"/>
      <c r="AIE103" s="38"/>
      <c r="AIF103" s="38"/>
      <c r="AIG103" s="38"/>
      <c r="AIH103" s="38"/>
      <c r="AII103" s="38"/>
      <c r="AIJ103" s="38"/>
      <c r="AIK103" s="38"/>
      <c r="AIL103" s="88"/>
      <c r="AIM103" s="30"/>
      <c r="AIN103" s="39"/>
      <c r="AIO103" s="88"/>
      <c r="AIP103" s="38"/>
      <c r="AIQ103" s="38"/>
      <c r="AIR103" s="38"/>
      <c r="AIS103" s="38"/>
      <c r="AIT103" s="38"/>
      <c r="AIU103" s="38"/>
      <c r="AIV103" s="39"/>
      <c r="AIW103" s="38"/>
      <c r="AIX103" s="38"/>
      <c r="AIY103" s="38"/>
      <c r="AIZ103" s="38"/>
      <c r="AJA103" s="38"/>
      <c r="AJB103" s="38"/>
      <c r="AJC103" s="38"/>
      <c r="AJD103" s="88"/>
      <c r="AJE103" s="30"/>
      <c r="AJF103" s="39"/>
      <c r="AJG103" s="88"/>
      <c r="AJH103" s="38"/>
      <c r="AJI103" s="38">
        <v>46505000</v>
      </c>
      <c r="AJJ103" s="38">
        <v>35905000</v>
      </c>
      <c r="AJK103" s="38">
        <v>10600000</v>
      </c>
      <c r="AJL103" s="38">
        <v>35905000</v>
      </c>
      <c r="AJM103" s="38"/>
      <c r="AJN103" s="39"/>
      <c r="AJO103" s="38">
        <v>46505000</v>
      </c>
      <c r="AJP103" s="38">
        <v>35905000</v>
      </c>
      <c r="AJQ103" s="38"/>
      <c r="AJR103" s="38">
        <v>10600000</v>
      </c>
      <c r="AJS103" s="38">
        <v>22.79325</v>
      </c>
      <c r="AJT103" s="38"/>
      <c r="AJU103" s="38"/>
      <c r="AJV103" s="88">
        <v>35905000</v>
      </c>
      <c r="AJW103" s="30"/>
      <c r="AJX103" s="39">
        <v>35905000</v>
      </c>
      <c r="AJY103" s="88">
        <v>35905000</v>
      </c>
      <c r="AJZ103" s="38"/>
      <c r="AKA103" s="38">
        <v>28320000</v>
      </c>
      <c r="AKB103" s="38">
        <v>22944000</v>
      </c>
      <c r="AKC103" s="38">
        <v>5376000</v>
      </c>
      <c r="AKD103" s="38">
        <v>22944000</v>
      </c>
      <c r="AKE103" s="38"/>
      <c r="AKF103" s="39"/>
      <c r="AKG103" s="38">
        <v>28320000</v>
      </c>
      <c r="AKH103" s="38">
        <v>22944000</v>
      </c>
      <c r="AKI103" s="38"/>
      <c r="AKJ103" s="38">
        <v>5376000</v>
      </c>
      <c r="AKK103" s="38">
        <v>18.983049999999999</v>
      </c>
      <c r="AKL103" s="38"/>
      <c r="AKM103" s="38"/>
      <c r="AKN103" s="88">
        <v>22944000</v>
      </c>
      <c r="AKO103" s="30"/>
      <c r="AKP103" s="39">
        <v>22944000</v>
      </c>
      <c r="AKQ103" s="88">
        <v>22944000</v>
      </c>
      <c r="AKR103" s="38"/>
      <c r="AKS103" s="38"/>
      <c r="AKT103" s="38"/>
      <c r="AKU103" s="38"/>
      <c r="AKV103" s="38"/>
      <c r="AKW103" s="38"/>
      <c r="AKX103" s="39"/>
      <c r="AKY103" s="38"/>
      <c r="AKZ103" s="38"/>
      <c r="ALA103" s="38"/>
      <c r="ALB103" s="38"/>
      <c r="ALC103" s="38"/>
      <c r="ALD103" s="38"/>
      <c r="ALE103" s="38"/>
      <c r="ALF103" s="88"/>
      <c r="ALG103" s="30"/>
      <c r="ALH103" s="39"/>
      <c r="ALI103" s="88"/>
      <c r="ALJ103" s="38"/>
      <c r="ALK103" s="38"/>
      <c r="ALL103" s="38"/>
      <c r="ALM103" s="38"/>
      <c r="ALN103" s="38"/>
      <c r="ALO103" s="38"/>
      <c r="ALP103" s="39"/>
      <c r="ALQ103" s="38"/>
      <c r="ALR103" s="38"/>
      <c r="ALS103" s="38"/>
      <c r="ALT103" s="38"/>
      <c r="ALU103" s="38"/>
      <c r="ALV103" s="38"/>
      <c r="ALW103" s="38"/>
      <c r="ALX103" s="88"/>
      <c r="ALY103" s="30"/>
      <c r="ALZ103" s="39"/>
      <c r="AMA103" s="88"/>
      <c r="AMB103" s="38"/>
      <c r="AMC103" s="38"/>
      <c r="AMD103" s="38"/>
      <c r="AME103" s="38"/>
      <c r="AMF103" s="38"/>
      <c r="AMG103" s="38"/>
      <c r="AMH103" s="39"/>
      <c r="AMI103" s="38"/>
      <c r="AMJ103" s="38"/>
      <c r="AMK103" s="38"/>
      <c r="AML103" s="38"/>
      <c r="AMM103" s="38"/>
      <c r="AMN103" s="38"/>
      <c r="AMO103" s="38"/>
      <c r="AMP103" s="88"/>
      <c r="AMQ103" s="30"/>
      <c r="AMR103" s="39">
        <v>0</v>
      </c>
      <c r="AMS103" s="88"/>
      <c r="AMT103" s="38"/>
      <c r="AMU103" s="38"/>
      <c r="AMV103" s="38"/>
      <c r="AMW103" s="38"/>
      <c r="AMX103" s="38"/>
      <c r="AMY103" s="38"/>
      <c r="AMZ103" s="39"/>
      <c r="ANA103" s="38"/>
      <c r="ANB103" s="38"/>
      <c r="ANC103" s="38"/>
      <c r="AND103" s="38"/>
      <c r="ANE103" s="38"/>
      <c r="ANF103" s="38"/>
      <c r="ANG103" s="38"/>
      <c r="ANH103" s="88"/>
      <c r="ANI103" s="30"/>
      <c r="ANJ103" s="39"/>
      <c r="ANK103" s="88"/>
    </row>
    <row r="104" spans="1:1051" x14ac:dyDescent="0.25">
      <c r="A104" s="8" t="s">
        <v>244</v>
      </c>
      <c r="B104" s="11">
        <v>90</v>
      </c>
      <c r="C104" s="13" t="s">
        <v>246</v>
      </c>
      <c r="F104" s="39"/>
      <c r="G104" s="88"/>
      <c r="H104" s="38"/>
      <c r="I104" s="38"/>
      <c r="J104" s="38"/>
      <c r="K104" s="38"/>
      <c r="L104" s="38"/>
      <c r="M104" s="38"/>
      <c r="N104" s="39"/>
      <c r="O104" s="38"/>
      <c r="P104" s="38"/>
      <c r="Q104" s="38"/>
      <c r="R104" s="38"/>
      <c r="S104" s="38"/>
      <c r="T104" s="38"/>
      <c r="U104" s="38"/>
      <c r="V104" s="88"/>
      <c r="W104" s="30"/>
      <c r="X104" s="39"/>
      <c r="Y104" s="88"/>
      <c r="Z104" s="38"/>
      <c r="AA104" s="38">
        <v>213155400</v>
      </c>
      <c r="AB104" s="38">
        <v>147655400</v>
      </c>
      <c r="AC104" s="38">
        <v>65500000</v>
      </c>
      <c r="AD104" s="38">
        <v>147655400</v>
      </c>
      <c r="AE104" s="38"/>
      <c r="AF104" s="39"/>
      <c r="AG104" s="38">
        <v>213002637</v>
      </c>
      <c r="AH104" s="38">
        <v>147655400</v>
      </c>
      <c r="AI104" s="38"/>
      <c r="AJ104" s="38">
        <v>65347237</v>
      </c>
      <c r="AK104" s="38">
        <v>30.679069999999999</v>
      </c>
      <c r="AL104" s="38"/>
      <c r="AM104" s="38"/>
      <c r="AN104" s="88">
        <v>147655400</v>
      </c>
      <c r="AO104" s="30"/>
      <c r="AP104" s="39">
        <v>147655400</v>
      </c>
      <c r="AQ104" s="88">
        <v>147655400</v>
      </c>
      <c r="AR104" s="38"/>
      <c r="AS104" s="38">
        <v>215159400</v>
      </c>
      <c r="AT104" s="38">
        <v>150621500</v>
      </c>
      <c r="AU104" s="38">
        <v>64537900</v>
      </c>
      <c r="AV104" s="38">
        <v>150621500</v>
      </c>
      <c r="AW104" s="38"/>
      <c r="AX104" s="39"/>
      <c r="AY104" s="38">
        <v>212543425</v>
      </c>
      <c r="AZ104" s="38">
        <v>150621500</v>
      </c>
      <c r="BA104" s="38"/>
      <c r="BB104" s="38">
        <v>61921925</v>
      </c>
      <c r="BC104" s="38">
        <v>29.133780000000002</v>
      </c>
      <c r="BD104" s="38"/>
      <c r="BE104" s="38"/>
      <c r="BF104" s="88">
        <v>150621500</v>
      </c>
      <c r="BG104" s="30"/>
      <c r="BH104" s="39">
        <v>150621500</v>
      </c>
      <c r="BI104" s="88">
        <v>150621500</v>
      </c>
      <c r="BJ104" s="38"/>
      <c r="BK104" s="38">
        <v>2759000</v>
      </c>
      <c r="BL104" s="38">
        <v>1859000</v>
      </c>
      <c r="BM104" s="38">
        <v>900000</v>
      </c>
      <c r="BN104" s="38">
        <v>1395393</v>
      </c>
      <c r="BO104" s="38"/>
      <c r="BP104" s="39"/>
      <c r="BQ104" s="38">
        <v>1849601</v>
      </c>
      <c r="BR104" s="38">
        <v>1395393</v>
      </c>
      <c r="BS104" s="38"/>
      <c r="BT104" s="38">
        <v>454208</v>
      </c>
      <c r="BU104" s="38">
        <v>24.557079999999999</v>
      </c>
      <c r="BV104" s="38"/>
      <c r="BW104" s="38"/>
      <c r="BX104" s="88">
        <v>1395393</v>
      </c>
      <c r="BY104" s="30"/>
      <c r="BZ104" s="39">
        <v>1859000</v>
      </c>
      <c r="CA104" s="88">
        <v>1859000</v>
      </c>
      <c r="CB104" s="38"/>
      <c r="CC104" s="38"/>
      <c r="CD104" s="38"/>
      <c r="CE104" s="38"/>
      <c r="CF104" s="38"/>
      <c r="CG104" s="38"/>
      <c r="CH104" s="39"/>
      <c r="CI104" s="38"/>
      <c r="CJ104" s="38"/>
      <c r="CK104" s="38"/>
      <c r="CL104" s="38"/>
      <c r="CM104" s="38"/>
      <c r="CN104" s="38"/>
      <c r="CO104" s="38"/>
      <c r="CP104" s="88"/>
      <c r="CQ104" s="30"/>
      <c r="CR104" s="39"/>
      <c r="CS104" s="88"/>
      <c r="CT104" s="38"/>
      <c r="CU104" s="38">
        <v>25221100</v>
      </c>
      <c r="CV104" s="38">
        <v>20121100</v>
      </c>
      <c r="CW104" s="38">
        <v>5100000</v>
      </c>
      <c r="CX104" s="38">
        <v>18457384.059999999</v>
      </c>
      <c r="CY104" s="38"/>
      <c r="CZ104" s="39"/>
      <c r="DA104" s="38">
        <v>21469688.899999999</v>
      </c>
      <c r="DB104" s="38">
        <v>18457384.059999999</v>
      </c>
      <c r="DC104" s="38"/>
      <c r="DD104" s="38">
        <v>3012304.84</v>
      </c>
      <c r="DE104" s="38">
        <v>14.0305</v>
      </c>
      <c r="DF104" s="38"/>
      <c r="DG104" s="38"/>
      <c r="DH104" s="88">
        <v>18457384.059999999</v>
      </c>
      <c r="DI104" s="30"/>
      <c r="DJ104" s="39">
        <v>20121100</v>
      </c>
      <c r="DK104" s="88">
        <v>20121100</v>
      </c>
      <c r="DL104" s="38"/>
      <c r="DM104" s="38">
        <v>42131600</v>
      </c>
      <c r="DN104" s="38">
        <v>30866600</v>
      </c>
      <c r="DO104" s="38">
        <v>11265000</v>
      </c>
      <c r="DP104" s="38">
        <v>30866600</v>
      </c>
      <c r="DQ104" s="38"/>
      <c r="DR104" s="39"/>
      <c r="DS104" s="38">
        <v>41926264</v>
      </c>
      <c r="DT104" s="38">
        <v>30866600</v>
      </c>
      <c r="DU104" s="38"/>
      <c r="DV104" s="38">
        <v>11059664</v>
      </c>
      <c r="DW104" s="38">
        <v>26.37884</v>
      </c>
      <c r="DX104" s="38"/>
      <c r="DY104" s="38"/>
      <c r="DZ104" s="88">
        <v>30866600</v>
      </c>
      <c r="EA104" s="30"/>
      <c r="EB104" s="39">
        <v>30866600</v>
      </c>
      <c r="EC104" s="88">
        <v>30866600</v>
      </c>
      <c r="ED104" s="38"/>
      <c r="EE104" s="38">
        <v>33204900</v>
      </c>
      <c r="EF104" s="38">
        <v>22104900</v>
      </c>
      <c r="EG104" s="38">
        <v>11100000</v>
      </c>
      <c r="EH104" s="38">
        <v>22104900</v>
      </c>
      <c r="EI104" s="38"/>
      <c r="EJ104" s="39"/>
      <c r="EK104" s="38">
        <v>29328077</v>
      </c>
      <c r="EL104" s="38">
        <v>22104900</v>
      </c>
      <c r="EM104" s="38"/>
      <c r="EN104" s="38">
        <v>7223177</v>
      </c>
      <c r="EO104" s="38">
        <v>24.628879999999999</v>
      </c>
      <c r="EP104" s="38"/>
      <c r="EQ104" s="38"/>
      <c r="ER104" s="88">
        <v>22104900</v>
      </c>
      <c r="ES104" s="30"/>
      <c r="ET104" s="39">
        <v>22104900</v>
      </c>
      <c r="EU104" s="88">
        <v>22104900</v>
      </c>
      <c r="EV104" s="38"/>
      <c r="EW104" s="38">
        <v>13716700</v>
      </c>
      <c r="EX104" s="38">
        <v>9106700</v>
      </c>
      <c r="EY104" s="38">
        <v>4610000</v>
      </c>
      <c r="EZ104" s="38">
        <v>9106700</v>
      </c>
      <c r="FA104" s="38"/>
      <c r="FB104" s="39"/>
      <c r="FC104" s="38">
        <v>13713695</v>
      </c>
      <c r="FD104" s="38">
        <v>9106700</v>
      </c>
      <c r="FE104" s="38"/>
      <c r="FF104" s="38">
        <v>4606995</v>
      </c>
      <c r="FG104" s="38">
        <v>33.594119999999997</v>
      </c>
      <c r="FH104" s="38"/>
      <c r="FI104" s="38"/>
      <c r="FJ104" s="88">
        <v>9106700</v>
      </c>
      <c r="FK104" s="30"/>
      <c r="FL104" s="39">
        <v>9106700</v>
      </c>
      <c r="FM104" s="88">
        <v>9106700</v>
      </c>
      <c r="FN104" s="38"/>
      <c r="FO104" s="38"/>
      <c r="FP104" s="38"/>
      <c r="FQ104" s="38"/>
      <c r="FR104" s="38"/>
      <c r="FS104" s="38"/>
      <c r="FT104" s="39"/>
      <c r="FU104" s="38"/>
      <c r="FV104" s="38"/>
      <c r="FW104" s="38"/>
      <c r="FX104" s="38"/>
      <c r="FY104" s="38"/>
      <c r="FZ104" s="38"/>
      <c r="GA104" s="38"/>
      <c r="GB104" s="88"/>
      <c r="GC104" s="30"/>
      <c r="GD104" s="39"/>
      <c r="GE104" s="88"/>
      <c r="GF104" s="38"/>
      <c r="GG104" s="38"/>
      <c r="GH104" s="38"/>
      <c r="GI104" s="38"/>
      <c r="GJ104" s="38"/>
      <c r="GK104" s="38"/>
      <c r="GL104" s="39"/>
      <c r="GM104" s="38"/>
      <c r="GN104" s="38"/>
      <c r="GO104" s="38"/>
      <c r="GP104" s="38"/>
      <c r="GQ104" s="38"/>
      <c r="GR104" s="38"/>
      <c r="GS104" s="38"/>
      <c r="GT104" s="88"/>
      <c r="GU104" s="30"/>
      <c r="GV104" s="39"/>
      <c r="GW104" s="88"/>
      <c r="GX104" s="38"/>
      <c r="GY104" s="38">
        <v>1163000</v>
      </c>
      <c r="GZ104" s="38">
        <v>989700</v>
      </c>
      <c r="HA104" s="38">
        <v>173300</v>
      </c>
      <c r="HB104" s="38">
        <v>989700</v>
      </c>
      <c r="HC104" s="38"/>
      <c r="HD104" s="39"/>
      <c r="HE104" s="38">
        <v>1163000</v>
      </c>
      <c r="HF104" s="38">
        <v>989700</v>
      </c>
      <c r="HG104" s="38"/>
      <c r="HH104" s="38">
        <v>173300</v>
      </c>
      <c r="HI104" s="38">
        <v>14.901120000000001</v>
      </c>
      <c r="HJ104" s="38"/>
      <c r="HK104" s="38"/>
      <c r="HL104" s="88">
        <v>989700</v>
      </c>
      <c r="HM104" s="30"/>
      <c r="HN104" s="39">
        <v>989700</v>
      </c>
      <c r="HO104" s="88">
        <v>989700</v>
      </c>
      <c r="HP104" s="38"/>
      <c r="HQ104" s="38"/>
      <c r="HR104" s="38"/>
      <c r="HS104" s="38"/>
      <c r="HT104" s="38"/>
      <c r="HU104" s="38"/>
      <c r="HV104" s="39"/>
      <c r="HW104" s="38"/>
      <c r="HX104" s="38"/>
      <c r="HY104" s="38"/>
      <c r="HZ104" s="38"/>
      <c r="IA104" s="38"/>
      <c r="IB104" s="38"/>
      <c r="IC104" s="38"/>
      <c r="ID104" s="88"/>
      <c r="IE104" s="30"/>
      <c r="IF104" s="39"/>
      <c r="IG104" s="88"/>
      <c r="IH104" s="38"/>
      <c r="II104" s="38">
        <v>3380800</v>
      </c>
      <c r="IJ104" s="38">
        <v>2876800</v>
      </c>
      <c r="IK104" s="38">
        <v>504000</v>
      </c>
      <c r="IL104" s="38">
        <v>2876800</v>
      </c>
      <c r="IM104" s="38"/>
      <c r="IN104" s="39"/>
      <c r="IO104" s="38">
        <v>3380800</v>
      </c>
      <c r="IP104" s="38">
        <v>2876800</v>
      </c>
      <c r="IQ104" s="38"/>
      <c r="IR104" s="38">
        <v>504000</v>
      </c>
      <c r="IS104" s="38">
        <v>14.90771</v>
      </c>
      <c r="IT104" s="38"/>
      <c r="IU104" s="38"/>
      <c r="IV104" s="88">
        <v>2876800</v>
      </c>
      <c r="IW104" s="30"/>
      <c r="IX104" s="39">
        <v>2876800</v>
      </c>
      <c r="IY104" s="88">
        <v>2876800</v>
      </c>
      <c r="IZ104" s="38"/>
      <c r="JA104" s="38">
        <v>8014000</v>
      </c>
      <c r="JB104" s="38">
        <v>6714000</v>
      </c>
      <c r="JC104" s="38">
        <v>1300000</v>
      </c>
      <c r="JD104" s="38">
        <v>6714000</v>
      </c>
      <c r="JE104" s="38"/>
      <c r="JF104" s="39"/>
      <c r="JG104" s="38">
        <v>8014000</v>
      </c>
      <c r="JH104" s="38">
        <v>6714000</v>
      </c>
      <c r="JI104" s="38"/>
      <c r="JJ104" s="38">
        <v>1300000</v>
      </c>
      <c r="JK104" s="38">
        <v>16.221609999999998</v>
      </c>
      <c r="JL104" s="38"/>
      <c r="JM104" s="38"/>
      <c r="JN104" s="88">
        <v>6714000</v>
      </c>
      <c r="JO104" s="30"/>
      <c r="JP104" s="39">
        <v>6714000</v>
      </c>
      <c r="JQ104" s="88">
        <v>6714000</v>
      </c>
      <c r="JR104" s="38"/>
      <c r="JS104" s="38">
        <v>47860900</v>
      </c>
      <c r="JT104" s="38">
        <v>40460900</v>
      </c>
      <c r="JU104" s="38">
        <v>7400000</v>
      </c>
      <c r="JV104" s="38">
        <v>40460900</v>
      </c>
      <c r="JW104" s="38"/>
      <c r="JX104" s="39"/>
      <c r="JY104" s="38">
        <v>47860900</v>
      </c>
      <c r="JZ104" s="38">
        <v>40460900</v>
      </c>
      <c r="KA104" s="38"/>
      <c r="KB104" s="38">
        <v>7400000</v>
      </c>
      <c r="KC104" s="38">
        <v>15.46147</v>
      </c>
      <c r="KD104" s="38"/>
      <c r="KE104" s="38"/>
      <c r="KF104" s="88">
        <v>40460900</v>
      </c>
      <c r="KG104" s="30"/>
      <c r="KH104" s="39">
        <v>40460900</v>
      </c>
      <c r="KI104" s="88">
        <v>40460900</v>
      </c>
      <c r="KJ104" s="38"/>
      <c r="KK104" s="38">
        <v>8311800</v>
      </c>
      <c r="KL104" s="38">
        <v>1311800</v>
      </c>
      <c r="KM104" s="38">
        <v>7000000</v>
      </c>
      <c r="KN104" s="38">
        <v>1311800</v>
      </c>
      <c r="KO104" s="38"/>
      <c r="KP104" s="39"/>
      <c r="KQ104" s="38">
        <v>8311800</v>
      </c>
      <c r="KR104" s="38">
        <v>1311800</v>
      </c>
      <c r="KS104" s="38"/>
      <c r="KT104" s="38">
        <v>7000000</v>
      </c>
      <c r="KU104" s="38">
        <v>84.217619999999997</v>
      </c>
      <c r="KV104" s="38"/>
      <c r="KW104" s="38"/>
      <c r="KX104" s="88">
        <v>1311800</v>
      </c>
      <c r="KY104" s="30"/>
      <c r="KZ104" s="39">
        <v>1311800</v>
      </c>
      <c r="LA104" s="88">
        <v>1311800</v>
      </c>
      <c r="LB104" s="38"/>
      <c r="LC104" s="38"/>
      <c r="LD104" s="38"/>
      <c r="LE104" s="38"/>
      <c r="LF104" s="38"/>
      <c r="LG104" s="38"/>
      <c r="LH104" s="39"/>
      <c r="LI104" s="38"/>
      <c r="LJ104" s="38"/>
      <c r="LK104" s="38"/>
      <c r="LL104" s="38"/>
      <c r="LM104" s="38"/>
      <c r="LN104" s="38"/>
      <c r="LO104" s="38"/>
      <c r="LP104" s="88"/>
      <c r="LQ104" s="30"/>
      <c r="LR104" s="39"/>
      <c r="LS104" s="88"/>
      <c r="LT104" s="38"/>
      <c r="LU104" s="38"/>
      <c r="LV104" s="38"/>
      <c r="LW104" s="38"/>
      <c r="LX104" s="38"/>
      <c r="LY104" s="38"/>
      <c r="LZ104" s="39"/>
      <c r="MA104" s="38"/>
      <c r="MB104" s="38"/>
      <c r="MC104" s="38"/>
      <c r="MD104" s="38"/>
      <c r="ME104" s="38"/>
      <c r="MF104" s="38"/>
      <c r="MG104" s="38"/>
      <c r="MH104" s="88"/>
      <c r="MI104" s="30"/>
      <c r="MJ104" s="39"/>
      <c r="MK104" s="88"/>
      <c r="ML104" s="38"/>
      <c r="MM104" s="38">
        <v>30774600</v>
      </c>
      <c r="MN104" s="38">
        <v>26174600</v>
      </c>
      <c r="MO104" s="38">
        <v>4600000</v>
      </c>
      <c r="MP104" s="38">
        <v>26174600</v>
      </c>
      <c r="MQ104" s="38"/>
      <c r="MR104" s="39"/>
      <c r="MS104" s="38">
        <v>30774600</v>
      </c>
      <c r="MT104" s="38">
        <v>26174600</v>
      </c>
      <c r="MU104" s="38"/>
      <c r="MV104" s="38">
        <v>4600000</v>
      </c>
      <c r="MW104" s="38">
        <v>14.94739</v>
      </c>
      <c r="MX104" s="38"/>
      <c r="MY104" s="38"/>
      <c r="MZ104" s="88">
        <v>26174600</v>
      </c>
      <c r="NA104" s="30"/>
      <c r="NB104" s="39">
        <v>26174600</v>
      </c>
      <c r="NC104" s="88">
        <v>26174600</v>
      </c>
      <c r="ND104" s="38"/>
      <c r="NE104" s="38"/>
      <c r="NF104" s="38"/>
      <c r="NG104" s="38"/>
      <c r="NH104" s="38"/>
      <c r="NI104" s="38"/>
      <c r="NJ104" s="39"/>
      <c r="NK104" s="38"/>
      <c r="NL104" s="38"/>
      <c r="NM104" s="38"/>
      <c r="NN104" s="38"/>
      <c r="NO104" s="38"/>
      <c r="NP104" s="38"/>
      <c r="NQ104" s="38"/>
      <c r="NR104" s="88"/>
      <c r="NS104" s="30"/>
      <c r="NT104" s="39"/>
      <c r="NU104" s="88"/>
      <c r="NV104" s="38"/>
      <c r="NW104" s="38">
        <v>260800</v>
      </c>
      <c r="NX104" s="38">
        <v>220800</v>
      </c>
      <c r="NY104" s="38">
        <v>40000</v>
      </c>
      <c r="NZ104" s="38">
        <v>220800</v>
      </c>
      <c r="OA104" s="38"/>
      <c r="OB104" s="39"/>
      <c r="OC104" s="38">
        <v>259460</v>
      </c>
      <c r="OD104" s="38">
        <v>220800</v>
      </c>
      <c r="OE104" s="38"/>
      <c r="OF104" s="38">
        <v>38660</v>
      </c>
      <c r="OG104" s="38">
        <v>14.900180000000001</v>
      </c>
      <c r="OH104" s="38"/>
      <c r="OI104" s="38"/>
      <c r="OJ104" s="88">
        <v>220800</v>
      </c>
      <c r="OK104" s="30"/>
      <c r="OL104" s="39">
        <v>220800</v>
      </c>
      <c r="OM104" s="88">
        <v>220800</v>
      </c>
      <c r="ON104" s="38"/>
      <c r="OO104" s="38">
        <v>3325000</v>
      </c>
      <c r="OP104" s="38">
        <v>2829000</v>
      </c>
      <c r="OQ104" s="38">
        <v>496000</v>
      </c>
      <c r="OR104" s="38">
        <v>2829000</v>
      </c>
      <c r="OS104" s="38"/>
      <c r="OT104" s="39"/>
      <c r="OU104" s="38">
        <v>3325000</v>
      </c>
      <c r="OV104" s="38">
        <v>2829000</v>
      </c>
      <c r="OW104" s="38"/>
      <c r="OX104" s="38">
        <v>496000</v>
      </c>
      <c r="OY104" s="38">
        <v>14.917289999999999</v>
      </c>
      <c r="OZ104" s="38"/>
      <c r="PA104" s="38"/>
      <c r="PB104" s="88">
        <v>2829000</v>
      </c>
      <c r="PC104" s="30"/>
      <c r="PD104" s="39">
        <v>2829000</v>
      </c>
      <c r="PE104" s="88">
        <v>2829000</v>
      </c>
      <c r="PF104" s="38"/>
      <c r="PG104" s="38">
        <v>5628800</v>
      </c>
      <c r="PH104" s="38">
        <v>4743800</v>
      </c>
      <c r="PI104" s="38">
        <v>885000</v>
      </c>
      <c r="PJ104" s="38">
        <v>4743720</v>
      </c>
      <c r="PK104" s="38"/>
      <c r="PL104" s="39"/>
      <c r="PM104" s="38">
        <v>5628720</v>
      </c>
      <c r="PN104" s="38">
        <v>4743720</v>
      </c>
      <c r="PO104" s="38"/>
      <c r="PP104" s="38">
        <v>885000</v>
      </c>
      <c r="PQ104" s="38">
        <v>15.722939999999999</v>
      </c>
      <c r="PR104" s="38"/>
      <c r="PS104" s="38"/>
      <c r="PT104" s="88">
        <v>4743720</v>
      </c>
      <c r="PU104" s="30"/>
      <c r="PV104" s="39">
        <v>4743800</v>
      </c>
      <c r="PW104" s="88">
        <v>4743800</v>
      </c>
      <c r="PX104" s="38"/>
      <c r="PY104" s="38"/>
      <c r="PZ104" s="38"/>
      <c r="QA104" s="38"/>
      <c r="QB104" s="38"/>
      <c r="QC104" s="38"/>
      <c r="QD104" s="39"/>
      <c r="QE104" s="38"/>
      <c r="QF104" s="38"/>
      <c r="QG104" s="38"/>
      <c r="QH104" s="38"/>
      <c r="QI104" s="38"/>
      <c r="QJ104" s="38"/>
      <c r="QK104" s="38"/>
      <c r="QL104" s="88"/>
      <c r="QM104" s="30"/>
      <c r="QN104" s="39"/>
      <c r="QO104" s="88"/>
      <c r="QP104" s="38"/>
      <c r="QQ104" s="38">
        <v>394365200</v>
      </c>
      <c r="QR104" s="38">
        <v>335565200</v>
      </c>
      <c r="QS104" s="38">
        <v>58800000</v>
      </c>
      <c r="QT104" s="38">
        <v>335565200</v>
      </c>
      <c r="QU104" s="38"/>
      <c r="QV104" s="39"/>
      <c r="QW104" s="38">
        <v>394365200</v>
      </c>
      <c r="QX104" s="38">
        <v>335565200</v>
      </c>
      <c r="QY104" s="38"/>
      <c r="QZ104" s="38">
        <v>58800000</v>
      </c>
      <c r="RA104" s="38">
        <v>14.91004</v>
      </c>
      <c r="RB104" s="38"/>
      <c r="RC104" s="38"/>
      <c r="RD104" s="88">
        <v>335565200</v>
      </c>
      <c r="RE104" s="30"/>
      <c r="RF104" s="39">
        <v>335565200</v>
      </c>
      <c r="RG104" s="88">
        <v>335565200</v>
      </c>
      <c r="RH104" s="38"/>
      <c r="RI104" s="38">
        <v>13593600</v>
      </c>
      <c r="RJ104" s="38">
        <v>12245600</v>
      </c>
      <c r="RK104" s="38">
        <v>1348000</v>
      </c>
      <c r="RL104" s="38">
        <v>12245600</v>
      </c>
      <c r="RM104" s="38"/>
      <c r="RN104" s="39"/>
      <c r="RO104" s="38">
        <v>13442453.92</v>
      </c>
      <c r="RP104" s="38">
        <v>12245600</v>
      </c>
      <c r="RQ104" s="38"/>
      <c r="RR104" s="38">
        <v>1196853.92</v>
      </c>
      <c r="RS104" s="38">
        <v>8.9035399999999996</v>
      </c>
      <c r="RT104" s="38"/>
      <c r="RU104" s="38"/>
      <c r="RV104" s="88">
        <v>12245600</v>
      </c>
      <c r="RW104" s="30"/>
      <c r="RX104" s="39">
        <v>12245600</v>
      </c>
      <c r="RY104" s="88">
        <v>12245600</v>
      </c>
      <c r="RZ104" s="38"/>
      <c r="SA104" s="38"/>
      <c r="SB104" s="38"/>
      <c r="SC104" s="38"/>
      <c r="SD104" s="38"/>
      <c r="SE104" s="38"/>
      <c r="SF104" s="39"/>
      <c r="SG104" s="38"/>
      <c r="SH104" s="38"/>
      <c r="SI104" s="38"/>
      <c r="SJ104" s="38"/>
      <c r="SK104" s="38"/>
      <c r="SL104" s="38"/>
      <c r="SM104" s="38"/>
      <c r="SN104" s="88"/>
      <c r="SO104" s="30"/>
      <c r="SP104" s="39">
        <v>0</v>
      </c>
      <c r="SQ104" s="88"/>
      <c r="SR104" s="38"/>
      <c r="SS104" s="38">
        <v>77575000</v>
      </c>
      <c r="ST104" s="38">
        <v>67575000</v>
      </c>
      <c r="SU104" s="38">
        <v>10000000</v>
      </c>
      <c r="SV104" s="38">
        <v>67575000</v>
      </c>
      <c r="SW104" s="38"/>
      <c r="SX104" s="39"/>
      <c r="SY104" s="38">
        <v>77386194</v>
      </c>
      <c r="SZ104" s="38">
        <v>67575000</v>
      </c>
      <c r="TA104" s="38"/>
      <c r="TB104" s="38">
        <v>9811194</v>
      </c>
      <c r="TC104" s="38">
        <v>12.67822</v>
      </c>
      <c r="TD104" s="38"/>
      <c r="TE104" s="38"/>
      <c r="TF104" s="88">
        <v>67575000</v>
      </c>
      <c r="TG104" s="30"/>
      <c r="TH104" s="39">
        <v>67575000</v>
      </c>
      <c r="TI104" s="88">
        <v>67575000</v>
      </c>
      <c r="TJ104" s="38"/>
      <c r="TK104" s="38"/>
      <c r="TL104" s="38"/>
      <c r="TM104" s="38"/>
      <c r="TN104" s="38"/>
      <c r="TO104" s="38"/>
      <c r="TP104" s="39"/>
      <c r="TQ104" s="38"/>
      <c r="TR104" s="38"/>
      <c r="TS104" s="38"/>
      <c r="TT104" s="38"/>
      <c r="TU104" s="38"/>
      <c r="TV104" s="38"/>
      <c r="TW104" s="38"/>
      <c r="TX104" s="88"/>
      <c r="TY104" s="30"/>
      <c r="TZ104" s="39"/>
      <c r="UA104" s="88"/>
      <c r="UB104" s="38"/>
      <c r="UC104" s="38"/>
      <c r="UD104" s="38"/>
      <c r="UE104" s="38"/>
      <c r="UF104" s="38"/>
      <c r="UG104" s="38"/>
      <c r="UH104" s="39"/>
      <c r="UI104" s="38"/>
      <c r="UJ104" s="38"/>
      <c r="UK104" s="38"/>
      <c r="UL104" s="38"/>
      <c r="UM104" s="38"/>
      <c r="UN104" s="38"/>
      <c r="UO104" s="38"/>
      <c r="UP104" s="88"/>
      <c r="UQ104" s="30"/>
      <c r="UR104" s="39"/>
      <c r="US104" s="88"/>
      <c r="UT104" s="38"/>
      <c r="UU104" s="38"/>
      <c r="UV104" s="38"/>
      <c r="UW104" s="38"/>
      <c r="UX104" s="38"/>
      <c r="UY104" s="38"/>
      <c r="UZ104" s="39"/>
      <c r="VA104" s="38"/>
      <c r="VB104" s="38"/>
      <c r="VC104" s="38"/>
      <c r="VD104" s="38"/>
      <c r="VE104" s="38"/>
      <c r="VF104" s="38"/>
      <c r="VG104" s="38"/>
      <c r="VH104" s="88"/>
      <c r="VI104" s="30"/>
      <c r="VJ104" s="39"/>
      <c r="VK104" s="88"/>
      <c r="VL104" s="38"/>
      <c r="VM104" s="38"/>
      <c r="VN104" s="38"/>
      <c r="VO104" s="38"/>
      <c r="VP104" s="38"/>
      <c r="VQ104" s="38"/>
      <c r="VR104" s="39"/>
      <c r="VS104" s="38"/>
      <c r="VT104" s="38"/>
      <c r="VU104" s="38"/>
      <c r="VV104" s="38"/>
      <c r="VW104" s="38"/>
      <c r="VX104" s="38"/>
      <c r="VY104" s="38"/>
      <c r="VZ104" s="88"/>
      <c r="WA104" s="30"/>
      <c r="WB104" s="39"/>
      <c r="WC104" s="88"/>
      <c r="WD104" s="38"/>
      <c r="WE104" s="38"/>
      <c r="WF104" s="38"/>
      <c r="WG104" s="38"/>
      <c r="WH104" s="38"/>
      <c r="WI104" s="38"/>
      <c r="WJ104" s="39"/>
      <c r="WK104" s="38"/>
      <c r="WL104" s="38"/>
      <c r="WM104" s="38"/>
      <c r="WN104" s="38"/>
      <c r="WO104" s="38"/>
      <c r="WP104" s="38"/>
      <c r="WQ104" s="38"/>
      <c r="WR104" s="88"/>
      <c r="WS104" s="30"/>
      <c r="WT104" s="39"/>
      <c r="WU104" s="88"/>
      <c r="WV104" s="38"/>
      <c r="WW104" s="38"/>
      <c r="WX104" s="38"/>
      <c r="WY104" s="38"/>
      <c r="WZ104" s="38"/>
      <c r="XA104" s="38"/>
      <c r="XB104" s="39"/>
      <c r="XC104" s="38"/>
      <c r="XD104" s="38"/>
      <c r="XE104" s="38"/>
      <c r="XF104" s="38"/>
      <c r="XG104" s="38"/>
      <c r="XH104" s="38"/>
      <c r="XI104" s="38"/>
      <c r="XJ104" s="88"/>
      <c r="XK104" s="30"/>
      <c r="XL104" s="39"/>
      <c r="XM104" s="88"/>
      <c r="XN104" s="38"/>
      <c r="XO104" s="38">
        <v>27000000</v>
      </c>
      <c r="XP104" s="38">
        <v>25000000</v>
      </c>
      <c r="XQ104" s="38">
        <v>2000000</v>
      </c>
      <c r="XR104" s="38">
        <v>25000000</v>
      </c>
      <c r="XS104" s="38"/>
      <c r="XT104" s="39"/>
      <c r="XU104" s="38">
        <v>27000000</v>
      </c>
      <c r="XV104" s="38">
        <v>25000000</v>
      </c>
      <c r="XW104" s="38"/>
      <c r="XX104" s="38">
        <v>2000000</v>
      </c>
      <c r="XY104" s="38">
        <v>7.4074099999999996</v>
      </c>
      <c r="XZ104" s="38"/>
      <c r="YA104" s="38"/>
      <c r="YB104" s="88">
        <v>25000000</v>
      </c>
      <c r="YC104" s="30"/>
      <c r="YD104" s="39">
        <v>25000000</v>
      </c>
      <c r="YE104" s="88">
        <v>25000000</v>
      </c>
      <c r="YF104" s="38"/>
      <c r="YG104" s="38"/>
      <c r="YH104" s="38"/>
      <c r="YI104" s="38"/>
      <c r="YJ104" s="38"/>
      <c r="YK104" s="38"/>
      <c r="YL104" s="39"/>
      <c r="YM104" s="38"/>
      <c r="YN104" s="38"/>
      <c r="YO104" s="38"/>
      <c r="YP104" s="38"/>
      <c r="YQ104" s="38"/>
      <c r="YR104" s="38"/>
      <c r="YS104" s="38"/>
      <c r="YT104" s="88"/>
      <c r="YU104" s="30"/>
      <c r="YV104" s="39"/>
      <c r="YW104" s="88"/>
      <c r="YX104" s="38"/>
      <c r="YY104" s="38">
        <v>5578000</v>
      </c>
      <c r="YZ104" s="38">
        <v>2578000</v>
      </c>
      <c r="ZA104" s="38">
        <v>3000000</v>
      </c>
      <c r="ZB104" s="38">
        <v>2578000</v>
      </c>
      <c r="ZC104" s="38"/>
      <c r="ZD104" s="39"/>
      <c r="ZE104" s="38">
        <v>5578000</v>
      </c>
      <c r="ZF104" s="38">
        <v>2578000</v>
      </c>
      <c r="ZG104" s="38"/>
      <c r="ZH104" s="38">
        <v>3000000</v>
      </c>
      <c r="ZI104" s="38">
        <v>53.782719999999998</v>
      </c>
      <c r="ZJ104" s="38"/>
      <c r="ZK104" s="38"/>
      <c r="ZL104" s="88">
        <v>2578000</v>
      </c>
      <c r="ZM104" s="30"/>
      <c r="ZN104" s="39">
        <v>2578000</v>
      </c>
      <c r="ZO104" s="88">
        <v>2578000</v>
      </c>
      <c r="ZP104" s="38"/>
      <c r="ZQ104" s="38">
        <v>56134100</v>
      </c>
      <c r="ZR104" s="38">
        <v>29101100</v>
      </c>
      <c r="ZS104" s="38">
        <v>27033000</v>
      </c>
      <c r="ZT104" s="38">
        <v>29101100</v>
      </c>
      <c r="ZU104" s="38">
        <v>112301.36</v>
      </c>
      <c r="ZV104" s="39"/>
      <c r="ZW104" s="38">
        <v>56134100</v>
      </c>
      <c r="ZX104" s="38">
        <v>29101100</v>
      </c>
      <c r="ZY104" s="38"/>
      <c r="ZZ104" s="38">
        <v>27033000</v>
      </c>
      <c r="AAA104" s="38">
        <v>48.157890000000002</v>
      </c>
      <c r="AAB104" s="38">
        <v>112301.36</v>
      </c>
      <c r="AAC104" s="38"/>
      <c r="AAD104" s="88">
        <v>29101100</v>
      </c>
      <c r="AAE104" s="30"/>
      <c r="AAF104" s="39">
        <v>29101100</v>
      </c>
      <c r="AAG104" s="88">
        <v>29101100</v>
      </c>
      <c r="AAH104" s="38"/>
      <c r="AAI104" s="38"/>
      <c r="AAJ104" s="38"/>
      <c r="AAK104" s="38"/>
      <c r="AAL104" s="38"/>
      <c r="AAM104" s="38">
        <v>613049.65</v>
      </c>
      <c r="AAN104" s="39"/>
      <c r="AAO104" s="38"/>
      <c r="AAP104" s="38"/>
      <c r="AAQ104" s="38"/>
      <c r="AAR104" s="38"/>
      <c r="AAS104" s="38"/>
      <c r="AAT104" s="38">
        <v>613049.65</v>
      </c>
      <c r="AAU104" s="38"/>
      <c r="AAV104" s="88"/>
      <c r="AAW104" s="30"/>
      <c r="AAX104" s="39"/>
      <c r="AAY104" s="88"/>
      <c r="AAZ104" s="38"/>
      <c r="ABA104" s="38"/>
      <c r="ABB104" s="38"/>
      <c r="ABC104" s="38"/>
      <c r="ABD104" s="38"/>
      <c r="ABE104" s="38"/>
      <c r="ABF104" s="39"/>
      <c r="ABG104" s="38"/>
      <c r="ABH104" s="38"/>
      <c r="ABI104" s="38"/>
      <c r="ABJ104" s="38"/>
      <c r="ABK104" s="38"/>
      <c r="ABL104" s="38"/>
      <c r="ABM104" s="38"/>
      <c r="ABN104" s="88"/>
      <c r="ABO104" s="30"/>
      <c r="ABP104" s="39"/>
      <c r="ABQ104" s="88"/>
      <c r="ABR104" s="38"/>
      <c r="ABS104" s="38"/>
      <c r="ABT104" s="38"/>
      <c r="ABU104" s="38"/>
      <c r="ABV104" s="38"/>
      <c r="ABW104" s="38"/>
      <c r="ABX104" s="39"/>
      <c r="ABY104" s="38"/>
      <c r="ABZ104" s="38"/>
      <c r="ACA104" s="38"/>
      <c r="ACB104" s="38"/>
      <c r="ACC104" s="38"/>
      <c r="ACD104" s="38"/>
      <c r="ACE104" s="38"/>
      <c r="ACF104" s="88"/>
      <c r="ACG104" s="30"/>
      <c r="ACH104" s="39"/>
      <c r="ACI104" s="88"/>
      <c r="ACJ104" s="38"/>
      <c r="ACK104" s="38"/>
      <c r="ACL104" s="38"/>
      <c r="ACM104" s="38"/>
      <c r="ACN104" s="38"/>
      <c r="ACO104" s="38"/>
      <c r="ACP104" s="39"/>
      <c r="ACQ104" s="38"/>
      <c r="ACR104" s="38"/>
      <c r="ACS104" s="38"/>
      <c r="ACT104" s="38"/>
      <c r="ACU104" s="38"/>
      <c r="ACV104" s="38"/>
      <c r="ACW104" s="38"/>
      <c r="ACX104" s="88"/>
      <c r="ACY104" s="30"/>
      <c r="ACZ104" s="39"/>
      <c r="ADA104" s="88"/>
      <c r="ADB104" s="38"/>
      <c r="ADC104" s="38"/>
      <c r="ADD104" s="38"/>
      <c r="ADE104" s="38"/>
      <c r="ADF104" s="38"/>
      <c r="ADG104" s="38"/>
      <c r="ADH104" s="39"/>
      <c r="ADI104" s="38"/>
      <c r="ADJ104" s="38"/>
      <c r="ADK104" s="38"/>
      <c r="ADL104" s="38"/>
      <c r="ADM104" s="38"/>
      <c r="ADN104" s="38"/>
      <c r="ADO104" s="38"/>
      <c r="ADP104" s="88"/>
      <c r="ADQ104" s="30"/>
      <c r="ADR104" s="39"/>
      <c r="ADS104" s="88"/>
      <c r="ADT104" s="38"/>
      <c r="ADU104" s="38"/>
      <c r="ADV104" s="38"/>
      <c r="ADW104" s="38"/>
      <c r="ADX104" s="38"/>
      <c r="ADY104" s="38"/>
      <c r="ADZ104" s="39"/>
      <c r="AEA104" s="38"/>
      <c r="AEB104" s="38"/>
      <c r="AEC104" s="38"/>
      <c r="AED104" s="38"/>
      <c r="AEE104" s="38"/>
      <c r="AEF104" s="38"/>
      <c r="AEG104" s="38"/>
      <c r="AEH104" s="88"/>
      <c r="AEI104" s="30"/>
      <c r="AEJ104" s="39"/>
      <c r="AEK104" s="88"/>
      <c r="AEL104" s="38"/>
      <c r="AEM104" s="38"/>
      <c r="AEN104" s="38"/>
      <c r="AEO104" s="38"/>
      <c r="AEP104" s="38"/>
      <c r="AEQ104" s="38"/>
      <c r="AER104" s="39"/>
      <c r="AES104" s="38"/>
      <c r="AET104" s="38"/>
      <c r="AEU104" s="38"/>
      <c r="AEV104" s="38"/>
      <c r="AEW104" s="38"/>
      <c r="AEX104" s="38"/>
      <c r="AEY104" s="38"/>
      <c r="AEZ104" s="88"/>
      <c r="AFA104" s="30"/>
      <c r="AFB104" s="39"/>
      <c r="AFC104" s="88"/>
      <c r="AFD104" s="38"/>
      <c r="AFE104" s="38">
        <v>4943100</v>
      </c>
      <c r="AFF104" s="38">
        <v>3443100</v>
      </c>
      <c r="AFG104" s="38">
        <v>1500000</v>
      </c>
      <c r="AFH104" s="38">
        <v>3443100</v>
      </c>
      <c r="AFI104" s="38"/>
      <c r="AFJ104" s="39"/>
      <c r="AFK104" s="38">
        <v>4943100</v>
      </c>
      <c r="AFL104" s="38">
        <v>3443100</v>
      </c>
      <c r="AFM104" s="38"/>
      <c r="AFN104" s="38">
        <v>1500000</v>
      </c>
      <c r="AFO104" s="38">
        <v>30.345330000000001</v>
      </c>
      <c r="AFP104" s="38"/>
      <c r="AFQ104" s="38"/>
      <c r="AFR104" s="88">
        <v>3443100</v>
      </c>
      <c r="AFS104" s="30"/>
      <c r="AFT104" s="39">
        <v>3443100</v>
      </c>
      <c r="AFU104" s="88">
        <v>3443100</v>
      </c>
      <c r="AFV104" s="38"/>
      <c r="AFW104" s="38"/>
      <c r="AFX104" s="38"/>
      <c r="AFY104" s="38"/>
      <c r="AFZ104" s="38"/>
      <c r="AGA104" s="38"/>
      <c r="AGB104" s="39"/>
      <c r="AGC104" s="38"/>
      <c r="AGD104" s="38"/>
      <c r="AGE104" s="38"/>
      <c r="AGF104" s="38"/>
      <c r="AGG104" s="38"/>
      <c r="AGH104" s="38"/>
      <c r="AGI104" s="38"/>
      <c r="AGJ104" s="88"/>
      <c r="AGK104" s="30"/>
      <c r="AGL104" s="39"/>
      <c r="AGM104" s="88"/>
      <c r="AGN104" s="38"/>
      <c r="AGO104" s="38"/>
      <c r="AGP104" s="38"/>
      <c r="AGQ104" s="38"/>
      <c r="AGR104" s="38"/>
      <c r="AGS104" s="38"/>
      <c r="AGT104" s="39"/>
      <c r="AGU104" s="38"/>
      <c r="AGV104" s="38"/>
      <c r="AGW104" s="38"/>
      <c r="AGX104" s="38"/>
      <c r="AGY104" s="38"/>
      <c r="AGZ104" s="38"/>
      <c r="AHA104" s="38"/>
      <c r="AHB104" s="88"/>
      <c r="AHC104" s="30"/>
      <c r="AHD104" s="39"/>
      <c r="AHE104" s="88"/>
      <c r="AHF104" s="38"/>
      <c r="AHG104" s="38"/>
      <c r="AHH104" s="38"/>
      <c r="AHI104" s="38"/>
      <c r="AHJ104" s="38"/>
      <c r="AHK104" s="38"/>
      <c r="AHL104" s="39"/>
      <c r="AHM104" s="38"/>
      <c r="AHN104" s="38"/>
      <c r="AHO104" s="38"/>
      <c r="AHP104" s="38"/>
      <c r="AHQ104" s="38"/>
      <c r="AHR104" s="38"/>
      <c r="AHS104" s="38"/>
      <c r="AHT104" s="88"/>
      <c r="AHU104" s="30"/>
      <c r="AHV104" s="39"/>
      <c r="AHW104" s="88"/>
      <c r="AHX104" s="38"/>
      <c r="AHY104" s="38"/>
      <c r="AHZ104" s="38"/>
      <c r="AIA104" s="38"/>
      <c r="AIB104" s="38"/>
      <c r="AIC104" s="38"/>
      <c r="AID104" s="39"/>
      <c r="AIE104" s="38"/>
      <c r="AIF104" s="38"/>
      <c r="AIG104" s="38"/>
      <c r="AIH104" s="38"/>
      <c r="AII104" s="38"/>
      <c r="AIJ104" s="38"/>
      <c r="AIK104" s="38"/>
      <c r="AIL104" s="88"/>
      <c r="AIM104" s="30"/>
      <c r="AIN104" s="39"/>
      <c r="AIO104" s="88"/>
      <c r="AIP104" s="38"/>
      <c r="AIQ104" s="38"/>
      <c r="AIR104" s="38"/>
      <c r="AIS104" s="38"/>
      <c r="AIT104" s="38"/>
      <c r="AIU104" s="38"/>
      <c r="AIV104" s="39"/>
      <c r="AIW104" s="38"/>
      <c r="AIX104" s="38"/>
      <c r="AIY104" s="38"/>
      <c r="AIZ104" s="38"/>
      <c r="AJA104" s="38"/>
      <c r="AJB104" s="38"/>
      <c r="AJC104" s="38"/>
      <c r="AJD104" s="88"/>
      <c r="AJE104" s="30"/>
      <c r="AJF104" s="39"/>
      <c r="AJG104" s="88"/>
      <c r="AJH104" s="38"/>
      <c r="AJI104" s="38">
        <v>40146000</v>
      </c>
      <c r="AJJ104" s="38">
        <v>34146000</v>
      </c>
      <c r="AJK104" s="38">
        <v>6000000</v>
      </c>
      <c r="AJL104" s="38">
        <v>34146000</v>
      </c>
      <c r="AJM104" s="38"/>
      <c r="AJN104" s="39"/>
      <c r="AJO104" s="38">
        <v>40146000</v>
      </c>
      <c r="AJP104" s="38">
        <v>34146000</v>
      </c>
      <c r="AJQ104" s="38"/>
      <c r="AJR104" s="38">
        <v>6000000</v>
      </c>
      <c r="AJS104" s="38">
        <v>14.945449999999999</v>
      </c>
      <c r="AJT104" s="38"/>
      <c r="AJU104" s="38"/>
      <c r="AJV104" s="88">
        <v>34146000</v>
      </c>
      <c r="AJW104" s="30"/>
      <c r="AJX104" s="39">
        <v>34146000</v>
      </c>
      <c r="AJY104" s="88">
        <v>34146000</v>
      </c>
      <c r="AJZ104" s="38"/>
      <c r="AKA104" s="38">
        <v>48848000</v>
      </c>
      <c r="AKB104" s="38">
        <v>37548000</v>
      </c>
      <c r="AKC104" s="38">
        <v>11300000</v>
      </c>
      <c r="AKD104" s="38">
        <v>37548000</v>
      </c>
      <c r="AKE104" s="38"/>
      <c r="AKF104" s="39"/>
      <c r="AKG104" s="38">
        <v>48848000</v>
      </c>
      <c r="AKH104" s="38">
        <v>37548000</v>
      </c>
      <c r="AKI104" s="38"/>
      <c r="AKJ104" s="38">
        <v>11300000</v>
      </c>
      <c r="AKK104" s="38">
        <v>23.13298</v>
      </c>
      <c r="AKL104" s="38"/>
      <c r="AKM104" s="38"/>
      <c r="AKN104" s="88">
        <v>37548000</v>
      </c>
      <c r="AKO104" s="30"/>
      <c r="AKP104" s="39">
        <v>37548000</v>
      </c>
      <c r="AKQ104" s="88">
        <v>37548000</v>
      </c>
      <c r="AKR104" s="38"/>
      <c r="AKS104" s="38">
        <v>16491000</v>
      </c>
      <c r="AKT104" s="38">
        <v>4491000</v>
      </c>
      <c r="AKU104" s="38">
        <v>12000000</v>
      </c>
      <c r="AKV104" s="38">
        <v>4491000</v>
      </c>
      <c r="AKW104" s="38"/>
      <c r="AKX104" s="39"/>
      <c r="AKY104" s="38">
        <v>16491000</v>
      </c>
      <c r="AKZ104" s="38">
        <v>4491000</v>
      </c>
      <c r="ALA104" s="38"/>
      <c r="ALB104" s="38">
        <v>12000000</v>
      </c>
      <c r="ALC104" s="38">
        <v>72.766959999999997</v>
      </c>
      <c r="ALD104" s="38"/>
      <c r="ALE104" s="38"/>
      <c r="ALF104" s="88">
        <v>4491000</v>
      </c>
      <c r="ALG104" s="30"/>
      <c r="ALH104" s="39">
        <v>4491000</v>
      </c>
      <c r="ALI104" s="88">
        <v>4491000</v>
      </c>
      <c r="ALJ104" s="38"/>
      <c r="ALK104" s="38"/>
      <c r="ALL104" s="38"/>
      <c r="ALM104" s="38"/>
      <c r="ALN104" s="38"/>
      <c r="ALO104" s="38"/>
      <c r="ALP104" s="39"/>
      <c r="ALQ104" s="38"/>
      <c r="ALR104" s="38"/>
      <c r="ALS104" s="38"/>
      <c r="ALT104" s="38"/>
      <c r="ALU104" s="38"/>
      <c r="ALV104" s="38"/>
      <c r="ALW104" s="38"/>
      <c r="ALX104" s="88"/>
      <c r="ALY104" s="30"/>
      <c r="ALZ104" s="39"/>
      <c r="AMA104" s="88"/>
      <c r="AMB104" s="38"/>
      <c r="AMC104" s="38"/>
      <c r="AMD104" s="38"/>
      <c r="AME104" s="38"/>
      <c r="AMF104" s="38"/>
      <c r="AMG104" s="38"/>
      <c r="AMH104" s="39"/>
      <c r="AMI104" s="38"/>
      <c r="AMJ104" s="38"/>
      <c r="AMK104" s="38"/>
      <c r="AML104" s="38"/>
      <c r="AMM104" s="38"/>
      <c r="AMN104" s="38"/>
      <c r="AMO104" s="38"/>
      <c r="AMP104" s="88"/>
      <c r="AMQ104" s="30"/>
      <c r="AMR104" s="39">
        <v>0</v>
      </c>
      <c r="AMS104" s="88"/>
      <c r="AMT104" s="38"/>
      <c r="AMU104" s="38"/>
      <c r="AMV104" s="38"/>
      <c r="AMW104" s="38"/>
      <c r="AMX104" s="38"/>
      <c r="AMY104" s="38"/>
      <c r="AMZ104" s="39"/>
      <c r="ANA104" s="38"/>
      <c r="ANB104" s="38"/>
      <c r="ANC104" s="38"/>
      <c r="AND104" s="38"/>
      <c r="ANE104" s="38"/>
      <c r="ANF104" s="38"/>
      <c r="ANG104" s="38"/>
      <c r="ANH104" s="88"/>
      <c r="ANI104" s="30"/>
      <c r="ANJ104" s="39"/>
      <c r="ANK104" s="88"/>
    </row>
    <row r="105" spans="1:1051" x14ac:dyDescent="0.25">
      <c r="A105" s="8" t="s">
        <v>247</v>
      </c>
      <c r="B105" s="9">
        <v>91</v>
      </c>
      <c r="C105" s="13" t="s">
        <v>249</v>
      </c>
      <c r="F105" s="39">
        <v>35157300</v>
      </c>
      <c r="G105" s="88"/>
      <c r="H105" s="38"/>
      <c r="I105" s="38">
        <v>536500</v>
      </c>
      <c r="J105" s="38">
        <v>236500</v>
      </c>
      <c r="K105" s="38">
        <v>300000</v>
      </c>
      <c r="L105" s="38">
        <v>236440.26</v>
      </c>
      <c r="M105" s="38"/>
      <c r="N105" s="39"/>
      <c r="O105" s="38">
        <v>439432.64</v>
      </c>
      <c r="P105" s="38">
        <v>236440.26</v>
      </c>
      <c r="Q105" s="38"/>
      <c r="R105" s="38">
        <v>202992.38</v>
      </c>
      <c r="S105" s="38">
        <v>46.194200000000002</v>
      </c>
      <c r="T105" s="38"/>
      <c r="U105" s="38"/>
      <c r="V105" s="88">
        <v>236440.26</v>
      </c>
      <c r="W105" s="30"/>
      <c r="X105" s="39">
        <v>236500</v>
      </c>
      <c r="Y105" s="88">
        <v>236500</v>
      </c>
      <c r="Z105" s="38"/>
      <c r="AA105" s="38"/>
      <c r="AB105" s="38"/>
      <c r="AC105" s="38"/>
      <c r="AD105" s="38"/>
      <c r="AE105" s="38"/>
      <c r="AF105" s="39"/>
      <c r="AG105" s="38"/>
      <c r="AH105" s="38"/>
      <c r="AI105" s="38"/>
      <c r="AJ105" s="38"/>
      <c r="AK105" s="38"/>
      <c r="AL105" s="38"/>
      <c r="AM105" s="38"/>
      <c r="AN105" s="88"/>
      <c r="AO105" s="30"/>
      <c r="AP105" s="39"/>
      <c r="AQ105" s="88"/>
      <c r="AR105" s="38"/>
      <c r="AS105" s="38">
        <v>973700</v>
      </c>
      <c r="AT105" s="38">
        <v>673700</v>
      </c>
      <c r="AU105" s="38">
        <v>300000</v>
      </c>
      <c r="AV105" s="38">
        <v>664175.12</v>
      </c>
      <c r="AW105" s="38"/>
      <c r="AX105" s="39"/>
      <c r="AY105" s="38">
        <v>895209.92</v>
      </c>
      <c r="AZ105" s="38">
        <v>664175.12</v>
      </c>
      <c r="BA105" s="38"/>
      <c r="BB105" s="38">
        <v>231034.8</v>
      </c>
      <c r="BC105" s="38">
        <v>25.80789</v>
      </c>
      <c r="BD105" s="38"/>
      <c r="BE105" s="38"/>
      <c r="BF105" s="88">
        <v>664175.12</v>
      </c>
      <c r="BG105" s="30"/>
      <c r="BH105" s="39">
        <v>673700</v>
      </c>
      <c r="BI105" s="88">
        <v>673700</v>
      </c>
      <c r="BJ105" s="38"/>
      <c r="BK105" s="38">
        <v>3049200</v>
      </c>
      <c r="BL105" s="38">
        <v>2349200</v>
      </c>
      <c r="BM105" s="38">
        <v>700000</v>
      </c>
      <c r="BN105" s="38">
        <v>2345028.94</v>
      </c>
      <c r="BO105" s="38"/>
      <c r="BP105" s="39"/>
      <c r="BQ105" s="38">
        <v>2771361.18</v>
      </c>
      <c r="BR105" s="38">
        <v>2345028.94</v>
      </c>
      <c r="BS105" s="38"/>
      <c r="BT105" s="38">
        <v>426332.24</v>
      </c>
      <c r="BU105" s="38">
        <v>15.3835</v>
      </c>
      <c r="BV105" s="38"/>
      <c r="BW105" s="38"/>
      <c r="BX105" s="88">
        <v>2345028.94</v>
      </c>
      <c r="BY105" s="30"/>
      <c r="BZ105" s="39">
        <v>2349200</v>
      </c>
      <c r="CA105" s="88">
        <v>2349200</v>
      </c>
      <c r="CB105" s="38"/>
      <c r="CC105" s="38"/>
      <c r="CD105" s="38"/>
      <c r="CE105" s="38"/>
      <c r="CF105" s="38"/>
      <c r="CG105" s="38"/>
      <c r="CH105" s="39"/>
      <c r="CI105" s="38"/>
      <c r="CJ105" s="38"/>
      <c r="CK105" s="38"/>
      <c r="CL105" s="38"/>
      <c r="CM105" s="38"/>
      <c r="CN105" s="38"/>
      <c r="CO105" s="38"/>
      <c r="CP105" s="88"/>
      <c r="CQ105" s="30"/>
      <c r="CR105" s="39"/>
      <c r="CS105" s="88"/>
      <c r="CT105" s="38"/>
      <c r="CU105" s="38">
        <v>209300</v>
      </c>
      <c r="CV105" s="38">
        <v>100000</v>
      </c>
      <c r="CW105" s="38">
        <v>109300</v>
      </c>
      <c r="CX105" s="38">
        <v>86683.93</v>
      </c>
      <c r="CY105" s="38"/>
      <c r="CZ105" s="39"/>
      <c r="DA105" s="38">
        <v>113011.98</v>
      </c>
      <c r="DB105" s="38">
        <v>86683.93</v>
      </c>
      <c r="DC105" s="38"/>
      <c r="DD105" s="38">
        <v>26328.05</v>
      </c>
      <c r="DE105" s="38">
        <v>23.296690000000002</v>
      </c>
      <c r="DF105" s="38"/>
      <c r="DG105" s="38"/>
      <c r="DH105" s="88">
        <v>86683.93</v>
      </c>
      <c r="DI105" s="30"/>
      <c r="DJ105" s="39">
        <v>100000</v>
      </c>
      <c r="DK105" s="88">
        <v>100000</v>
      </c>
      <c r="DL105" s="38"/>
      <c r="DM105" s="38">
        <v>894900</v>
      </c>
      <c r="DN105" s="38">
        <v>794900</v>
      </c>
      <c r="DO105" s="38">
        <v>100000</v>
      </c>
      <c r="DP105" s="38">
        <v>793611.94</v>
      </c>
      <c r="DQ105" s="38"/>
      <c r="DR105" s="39"/>
      <c r="DS105" s="38">
        <v>885369.09</v>
      </c>
      <c r="DT105" s="38">
        <v>793611.94</v>
      </c>
      <c r="DU105" s="38"/>
      <c r="DV105" s="38">
        <v>91757.15</v>
      </c>
      <c r="DW105" s="38">
        <v>10.363720000000001</v>
      </c>
      <c r="DX105" s="38"/>
      <c r="DY105" s="38"/>
      <c r="DZ105" s="88">
        <v>793611.94</v>
      </c>
      <c r="EA105" s="30"/>
      <c r="EB105" s="39">
        <v>794900</v>
      </c>
      <c r="EC105" s="88">
        <v>794900</v>
      </c>
      <c r="ED105" s="38"/>
      <c r="EE105" s="38"/>
      <c r="EF105" s="38"/>
      <c r="EG105" s="38"/>
      <c r="EH105" s="38"/>
      <c r="EI105" s="38"/>
      <c r="EJ105" s="39"/>
      <c r="EK105" s="38"/>
      <c r="EL105" s="38"/>
      <c r="EM105" s="38"/>
      <c r="EN105" s="38"/>
      <c r="EO105" s="38"/>
      <c r="EP105" s="38"/>
      <c r="EQ105" s="38"/>
      <c r="ER105" s="88"/>
      <c r="ES105" s="30"/>
      <c r="ET105" s="39"/>
      <c r="EU105" s="88"/>
      <c r="EV105" s="38"/>
      <c r="EW105" s="38"/>
      <c r="EX105" s="38"/>
      <c r="EY105" s="38"/>
      <c r="EZ105" s="38"/>
      <c r="FA105" s="38"/>
      <c r="FB105" s="39"/>
      <c r="FC105" s="38"/>
      <c r="FD105" s="38"/>
      <c r="FE105" s="38"/>
      <c r="FF105" s="38"/>
      <c r="FG105" s="38"/>
      <c r="FH105" s="38"/>
      <c r="FI105" s="38"/>
      <c r="FJ105" s="88"/>
      <c r="FK105" s="30"/>
      <c r="FL105" s="39"/>
      <c r="FM105" s="88"/>
      <c r="FN105" s="38"/>
      <c r="FO105" s="38"/>
      <c r="FP105" s="38"/>
      <c r="FQ105" s="38"/>
      <c r="FR105" s="38"/>
      <c r="FS105" s="38"/>
      <c r="FT105" s="39"/>
      <c r="FU105" s="38"/>
      <c r="FV105" s="38"/>
      <c r="FW105" s="38"/>
      <c r="FX105" s="38"/>
      <c r="FY105" s="38"/>
      <c r="FZ105" s="38"/>
      <c r="GA105" s="38"/>
      <c r="GB105" s="88"/>
      <c r="GC105" s="30"/>
      <c r="GD105" s="39"/>
      <c r="GE105" s="88"/>
      <c r="GF105" s="38"/>
      <c r="GG105" s="38"/>
      <c r="GH105" s="38"/>
      <c r="GI105" s="38"/>
      <c r="GJ105" s="38"/>
      <c r="GK105" s="38"/>
      <c r="GL105" s="39"/>
      <c r="GM105" s="38"/>
      <c r="GN105" s="38"/>
      <c r="GO105" s="38"/>
      <c r="GP105" s="38"/>
      <c r="GQ105" s="38"/>
      <c r="GR105" s="38"/>
      <c r="GS105" s="38"/>
      <c r="GT105" s="88"/>
      <c r="GU105" s="30"/>
      <c r="GV105" s="39"/>
      <c r="GW105" s="88"/>
      <c r="GX105" s="38"/>
      <c r="GY105" s="38"/>
      <c r="GZ105" s="38"/>
      <c r="HA105" s="38"/>
      <c r="HB105" s="38"/>
      <c r="HC105" s="38"/>
      <c r="HD105" s="39"/>
      <c r="HE105" s="38"/>
      <c r="HF105" s="38"/>
      <c r="HG105" s="38"/>
      <c r="HH105" s="38"/>
      <c r="HI105" s="38"/>
      <c r="HJ105" s="38"/>
      <c r="HK105" s="38"/>
      <c r="HL105" s="88"/>
      <c r="HM105" s="30"/>
      <c r="HN105" s="39"/>
      <c r="HO105" s="88"/>
      <c r="HP105" s="38"/>
      <c r="HQ105" s="38"/>
      <c r="HR105" s="38"/>
      <c r="HS105" s="38"/>
      <c r="HT105" s="38"/>
      <c r="HU105" s="38"/>
      <c r="HV105" s="39"/>
      <c r="HW105" s="38"/>
      <c r="HX105" s="38"/>
      <c r="HY105" s="38"/>
      <c r="HZ105" s="38"/>
      <c r="IA105" s="38"/>
      <c r="IB105" s="38"/>
      <c r="IC105" s="38"/>
      <c r="ID105" s="88"/>
      <c r="IE105" s="30"/>
      <c r="IF105" s="39"/>
      <c r="IG105" s="88"/>
      <c r="IH105" s="38"/>
      <c r="II105" s="38"/>
      <c r="IJ105" s="38"/>
      <c r="IK105" s="38"/>
      <c r="IL105" s="38"/>
      <c r="IM105" s="38"/>
      <c r="IN105" s="39"/>
      <c r="IO105" s="38"/>
      <c r="IP105" s="38"/>
      <c r="IQ105" s="38"/>
      <c r="IR105" s="38"/>
      <c r="IS105" s="38"/>
      <c r="IT105" s="38"/>
      <c r="IU105" s="38"/>
      <c r="IV105" s="88"/>
      <c r="IW105" s="30"/>
      <c r="IX105" s="39"/>
      <c r="IY105" s="88"/>
      <c r="IZ105" s="38"/>
      <c r="JA105" s="38"/>
      <c r="JB105" s="38"/>
      <c r="JC105" s="38"/>
      <c r="JD105" s="38"/>
      <c r="JE105" s="38"/>
      <c r="JF105" s="39"/>
      <c r="JG105" s="38"/>
      <c r="JH105" s="38"/>
      <c r="JI105" s="38"/>
      <c r="JJ105" s="38"/>
      <c r="JK105" s="38"/>
      <c r="JL105" s="38"/>
      <c r="JM105" s="38"/>
      <c r="JN105" s="88"/>
      <c r="JO105" s="30"/>
      <c r="JP105" s="39"/>
      <c r="JQ105" s="88"/>
      <c r="JR105" s="38"/>
      <c r="JS105" s="38">
        <v>2051800</v>
      </c>
      <c r="JT105" s="38">
        <v>841000</v>
      </c>
      <c r="JU105" s="38">
        <v>1210800</v>
      </c>
      <c r="JV105" s="38">
        <v>841000</v>
      </c>
      <c r="JW105" s="38"/>
      <c r="JX105" s="39"/>
      <c r="JY105" s="38">
        <v>2051800</v>
      </c>
      <c r="JZ105" s="38">
        <v>841000</v>
      </c>
      <c r="KA105" s="38"/>
      <c r="KB105" s="38">
        <v>1210800</v>
      </c>
      <c r="KC105" s="38">
        <v>59.011600000000001</v>
      </c>
      <c r="KD105" s="38"/>
      <c r="KE105" s="38"/>
      <c r="KF105" s="88">
        <v>841000</v>
      </c>
      <c r="KG105" s="30"/>
      <c r="KH105" s="39">
        <v>841000</v>
      </c>
      <c r="KI105" s="88">
        <v>841000</v>
      </c>
      <c r="KJ105" s="38"/>
      <c r="KK105" s="38">
        <v>4086100</v>
      </c>
      <c r="KL105" s="38">
        <v>3836100</v>
      </c>
      <c r="KM105" s="38">
        <v>250000</v>
      </c>
      <c r="KN105" s="38">
        <v>3836100</v>
      </c>
      <c r="KO105" s="38"/>
      <c r="KP105" s="39"/>
      <c r="KQ105" s="38">
        <v>4086100</v>
      </c>
      <c r="KR105" s="38">
        <v>3836100</v>
      </c>
      <c r="KS105" s="38"/>
      <c r="KT105" s="38">
        <v>250000</v>
      </c>
      <c r="KU105" s="38">
        <v>6.1182999999999996</v>
      </c>
      <c r="KV105" s="38"/>
      <c r="KW105" s="38"/>
      <c r="KX105" s="88">
        <v>3836100</v>
      </c>
      <c r="KY105" s="30"/>
      <c r="KZ105" s="39">
        <v>3836100</v>
      </c>
      <c r="LA105" s="88">
        <v>3836100</v>
      </c>
      <c r="LB105" s="38"/>
      <c r="LC105" s="38"/>
      <c r="LD105" s="38"/>
      <c r="LE105" s="38"/>
      <c r="LF105" s="38"/>
      <c r="LG105" s="38"/>
      <c r="LH105" s="39"/>
      <c r="LI105" s="38"/>
      <c r="LJ105" s="38"/>
      <c r="LK105" s="38"/>
      <c r="LL105" s="38"/>
      <c r="LM105" s="38"/>
      <c r="LN105" s="38"/>
      <c r="LO105" s="38"/>
      <c r="LP105" s="88"/>
      <c r="LQ105" s="30"/>
      <c r="LR105" s="39"/>
      <c r="LS105" s="88"/>
      <c r="LT105" s="38"/>
      <c r="LU105" s="38"/>
      <c r="LV105" s="38"/>
      <c r="LW105" s="38"/>
      <c r="LX105" s="38"/>
      <c r="LY105" s="38"/>
      <c r="LZ105" s="39"/>
      <c r="MA105" s="38"/>
      <c r="MB105" s="38"/>
      <c r="MC105" s="38"/>
      <c r="MD105" s="38"/>
      <c r="ME105" s="38"/>
      <c r="MF105" s="38"/>
      <c r="MG105" s="38"/>
      <c r="MH105" s="88"/>
      <c r="MI105" s="30"/>
      <c r="MJ105" s="39"/>
      <c r="MK105" s="88"/>
      <c r="ML105" s="38"/>
      <c r="MM105" s="38">
        <v>2216900</v>
      </c>
      <c r="MN105" s="38">
        <v>177400</v>
      </c>
      <c r="MO105" s="38">
        <v>2039500</v>
      </c>
      <c r="MP105" s="38">
        <v>177400</v>
      </c>
      <c r="MQ105" s="38"/>
      <c r="MR105" s="39"/>
      <c r="MS105" s="38">
        <v>2216900</v>
      </c>
      <c r="MT105" s="38">
        <v>177400</v>
      </c>
      <c r="MU105" s="38"/>
      <c r="MV105" s="38">
        <v>2039500</v>
      </c>
      <c r="MW105" s="38">
        <v>91.997829999999993</v>
      </c>
      <c r="MX105" s="38"/>
      <c r="MY105" s="38"/>
      <c r="MZ105" s="88">
        <v>177400</v>
      </c>
      <c r="NA105" s="30"/>
      <c r="NB105" s="39">
        <v>177400</v>
      </c>
      <c r="NC105" s="88">
        <v>177400</v>
      </c>
      <c r="ND105" s="38"/>
      <c r="NE105" s="38"/>
      <c r="NF105" s="38"/>
      <c r="NG105" s="38"/>
      <c r="NH105" s="38"/>
      <c r="NI105" s="38"/>
      <c r="NJ105" s="39"/>
      <c r="NK105" s="38"/>
      <c r="NL105" s="38"/>
      <c r="NM105" s="38"/>
      <c r="NN105" s="38"/>
      <c r="NO105" s="38"/>
      <c r="NP105" s="38"/>
      <c r="NQ105" s="38"/>
      <c r="NR105" s="88"/>
      <c r="NS105" s="30"/>
      <c r="NT105" s="39"/>
      <c r="NU105" s="88"/>
      <c r="NV105" s="38"/>
      <c r="NW105" s="38"/>
      <c r="NX105" s="38"/>
      <c r="NY105" s="38"/>
      <c r="NZ105" s="38"/>
      <c r="OA105" s="38"/>
      <c r="OB105" s="39"/>
      <c r="OC105" s="38"/>
      <c r="OD105" s="38"/>
      <c r="OE105" s="38"/>
      <c r="OF105" s="38"/>
      <c r="OG105" s="38"/>
      <c r="OH105" s="38"/>
      <c r="OI105" s="38"/>
      <c r="OJ105" s="88"/>
      <c r="OK105" s="30"/>
      <c r="OL105" s="39"/>
      <c r="OM105" s="88"/>
      <c r="ON105" s="38"/>
      <c r="OO105" s="38"/>
      <c r="OP105" s="38"/>
      <c r="OQ105" s="38"/>
      <c r="OR105" s="38"/>
      <c r="OS105" s="38"/>
      <c r="OT105" s="39"/>
      <c r="OU105" s="38"/>
      <c r="OV105" s="38"/>
      <c r="OW105" s="38"/>
      <c r="OX105" s="38"/>
      <c r="OY105" s="38"/>
      <c r="OZ105" s="38"/>
      <c r="PA105" s="38"/>
      <c r="PB105" s="88"/>
      <c r="PC105" s="30"/>
      <c r="PD105" s="39"/>
      <c r="PE105" s="88"/>
      <c r="PF105" s="38"/>
      <c r="PG105" s="38">
        <v>24752700</v>
      </c>
      <c r="PH105" s="38">
        <v>11212200</v>
      </c>
      <c r="PI105" s="38">
        <v>13540500</v>
      </c>
      <c r="PJ105" s="38">
        <v>11212200</v>
      </c>
      <c r="PK105" s="38"/>
      <c r="PL105" s="39"/>
      <c r="PM105" s="38">
        <v>24752700</v>
      </c>
      <c r="PN105" s="38">
        <v>11212200</v>
      </c>
      <c r="PO105" s="38"/>
      <c r="PP105" s="38">
        <v>13540500</v>
      </c>
      <c r="PQ105" s="38">
        <v>54.703119999999998</v>
      </c>
      <c r="PR105" s="38"/>
      <c r="PS105" s="38"/>
      <c r="PT105" s="88">
        <v>11212200</v>
      </c>
      <c r="PU105" s="30"/>
      <c r="PV105" s="39">
        <v>11212200</v>
      </c>
      <c r="PW105" s="88">
        <v>11212200</v>
      </c>
      <c r="PX105" s="38"/>
      <c r="PY105" s="38"/>
      <c r="PZ105" s="38"/>
      <c r="QA105" s="38"/>
      <c r="QB105" s="38"/>
      <c r="QC105" s="38"/>
      <c r="QD105" s="39"/>
      <c r="QE105" s="38"/>
      <c r="QF105" s="38"/>
      <c r="QG105" s="38"/>
      <c r="QH105" s="38"/>
      <c r="QI105" s="38"/>
      <c r="QJ105" s="38"/>
      <c r="QK105" s="38"/>
      <c r="QL105" s="88"/>
      <c r="QM105" s="30"/>
      <c r="QN105" s="39"/>
      <c r="QO105" s="88"/>
      <c r="QP105" s="38"/>
      <c r="QQ105" s="38">
        <v>14084900</v>
      </c>
      <c r="QR105" s="38">
        <v>1391300</v>
      </c>
      <c r="QS105" s="38">
        <v>12693600</v>
      </c>
      <c r="QT105" s="38">
        <v>1391300</v>
      </c>
      <c r="QU105" s="38"/>
      <c r="QV105" s="39"/>
      <c r="QW105" s="38">
        <v>14084900</v>
      </c>
      <c r="QX105" s="38">
        <v>1391300</v>
      </c>
      <c r="QY105" s="38"/>
      <c r="QZ105" s="38">
        <v>12693600</v>
      </c>
      <c r="RA105" s="38">
        <v>90.122050000000002</v>
      </c>
      <c r="RB105" s="38"/>
      <c r="RC105" s="38"/>
      <c r="RD105" s="88">
        <v>1391300</v>
      </c>
      <c r="RE105" s="30"/>
      <c r="RF105" s="39">
        <v>1391300</v>
      </c>
      <c r="RG105" s="88">
        <v>1391300</v>
      </c>
      <c r="RH105" s="38"/>
      <c r="RI105" s="38"/>
      <c r="RJ105" s="38"/>
      <c r="RK105" s="38"/>
      <c r="RL105" s="38"/>
      <c r="RM105" s="38"/>
      <c r="RN105" s="39"/>
      <c r="RO105" s="38"/>
      <c r="RP105" s="38"/>
      <c r="RQ105" s="38"/>
      <c r="RR105" s="38"/>
      <c r="RS105" s="38"/>
      <c r="RT105" s="38"/>
      <c r="RU105" s="38"/>
      <c r="RV105" s="88"/>
      <c r="RW105" s="30"/>
      <c r="RX105" s="39">
        <v>0</v>
      </c>
      <c r="RY105" s="88"/>
      <c r="RZ105" s="38"/>
      <c r="SA105" s="38"/>
      <c r="SB105" s="38"/>
      <c r="SC105" s="38"/>
      <c r="SD105" s="38"/>
      <c r="SE105" s="38"/>
      <c r="SF105" s="39"/>
      <c r="SG105" s="38"/>
      <c r="SH105" s="38"/>
      <c r="SI105" s="38"/>
      <c r="SJ105" s="38"/>
      <c r="SK105" s="38"/>
      <c r="SL105" s="38"/>
      <c r="SM105" s="38"/>
      <c r="SN105" s="88"/>
      <c r="SO105" s="30"/>
      <c r="SP105" s="39">
        <v>0</v>
      </c>
      <c r="SQ105" s="88"/>
      <c r="SR105" s="38"/>
      <c r="SS105" s="38"/>
      <c r="ST105" s="38"/>
      <c r="SU105" s="38"/>
      <c r="SV105" s="38"/>
      <c r="SW105" s="38"/>
      <c r="SX105" s="39"/>
      <c r="SY105" s="38"/>
      <c r="SZ105" s="38"/>
      <c r="TA105" s="38"/>
      <c r="TB105" s="38"/>
      <c r="TC105" s="38"/>
      <c r="TD105" s="38"/>
      <c r="TE105" s="38"/>
      <c r="TF105" s="88"/>
      <c r="TG105" s="30"/>
      <c r="TH105" s="39"/>
      <c r="TI105" s="88"/>
      <c r="TJ105" s="38"/>
      <c r="TK105" s="38"/>
      <c r="TL105" s="38"/>
      <c r="TM105" s="38"/>
      <c r="TN105" s="38"/>
      <c r="TO105" s="38"/>
      <c r="TP105" s="39"/>
      <c r="TQ105" s="38"/>
      <c r="TR105" s="38"/>
      <c r="TS105" s="38"/>
      <c r="TT105" s="38"/>
      <c r="TU105" s="38"/>
      <c r="TV105" s="38"/>
      <c r="TW105" s="38"/>
      <c r="TX105" s="88"/>
      <c r="TY105" s="30"/>
      <c r="TZ105" s="39"/>
      <c r="UA105" s="88"/>
      <c r="UB105" s="38"/>
      <c r="UC105" s="38"/>
      <c r="UD105" s="38"/>
      <c r="UE105" s="38"/>
      <c r="UF105" s="38"/>
      <c r="UG105" s="38"/>
      <c r="UH105" s="39"/>
      <c r="UI105" s="38"/>
      <c r="UJ105" s="38"/>
      <c r="UK105" s="38"/>
      <c r="UL105" s="38"/>
      <c r="UM105" s="38"/>
      <c r="UN105" s="38"/>
      <c r="UO105" s="38"/>
      <c r="UP105" s="88"/>
      <c r="UQ105" s="30"/>
      <c r="UR105" s="39"/>
      <c r="US105" s="88"/>
      <c r="UT105" s="38"/>
      <c r="UU105" s="38"/>
      <c r="UV105" s="38"/>
      <c r="UW105" s="38"/>
      <c r="UX105" s="38"/>
      <c r="UY105" s="38"/>
      <c r="UZ105" s="39"/>
      <c r="VA105" s="38"/>
      <c r="VB105" s="38"/>
      <c r="VC105" s="38"/>
      <c r="VD105" s="38"/>
      <c r="VE105" s="38"/>
      <c r="VF105" s="38"/>
      <c r="VG105" s="38"/>
      <c r="VH105" s="88"/>
      <c r="VI105" s="30"/>
      <c r="VJ105" s="39"/>
      <c r="VK105" s="88"/>
      <c r="VL105" s="38"/>
      <c r="VM105" s="38"/>
      <c r="VN105" s="38"/>
      <c r="VO105" s="38"/>
      <c r="VP105" s="38"/>
      <c r="VQ105" s="38"/>
      <c r="VR105" s="39"/>
      <c r="VS105" s="38"/>
      <c r="VT105" s="38"/>
      <c r="VU105" s="38"/>
      <c r="VV105" s="38"/>
      <c r="VW105" s="38"/>
      <c r="VX105" s="38"/>
      <c r="VY105" s="38"/>
      <c r="VZ105" s="88"/>
      <c r="WA105" s="30"/>
      <c r="WB105" s="39"/>
      <c r="WC105" s="88"/>
      <c r="WD105" s="38"/>
      <c r="WE105" s="38"/>
      <c r="WF105" s="38"/>
      <c r="WG105" s="38"/>
      <c r="WH105" s="38"/>
      <c r="WI105" s="38"/>
      <c r="WJ105" s="39"/>
      <c r="WK105" s="38"/>
      <c r="WL105" s="38"/>
      <c r="WM105" s="38"/>
      <c r="WN105" s="38"/>
      <c r="WO105" s="38"/>
      <c r="WP105" s="38"/>
      <c r="WQ105" s="38"/>
      <c r="WR105" s="88"/>
      <c r="WS105" s="30"/>
      <c r="WT105" s="39"/>
      <c r="WU105" s="88"/>
      <c r="WV105" s="38"/>
      <c r="WW105" s="38"/>
      <c r="WX105" s="38"/>
      <c r="WY105" s="38"/>
      <c r="WZ105" s="38"/>
      <c r="XA105" s="38"/>
      <c r="XB105" s="39"/>
      <c r="XC105" s="38"/>
      <c r="XD105" s="38"/>
      <c r="XE105" s="38"/>
      <c r="XF105" s="38"/>
      <c r="XG105" s="38"/>
      <c r="XH105" s="38"/>
      <c r="XI105" s="38"/>
      <c r="XJ105" s="88"/>
      <c r="XK105" s="30"/>
      <c r="XL105" s="39"/>
      <c r="XM105" s="88"/>
      <c r="XN105" s="38"/>
      <c r="XO105" s="38"/>
      <c r="XP105" s="38"/>
      <c r="XQ105" s="38"/>
      <c r="XR105" s="38"/>
      <c r="XS105" s="38"/>
      <c r="XT105" s="39"/>
      <c r="XU105" s="38"/>
      <c r="XV105" s="38"/>
      <c r="XW105" s="38"/>
      <c r="XX105" s="38"/>
      <c r="XY105" s="38"/>
      <c r="XZ105" s="38"/>
      <c r="YA105" s="38"/>
      <c r="YB105" s="88"/>
      <c r="YC105" s="30"/>
      <c r="YD105" s="39"/>
      <c r="YE105" s="88"/>
      <c r="YF105" s="38"/>
      <c r="YG105" s="38"/>
      <c r="YH105" s="38"/>
      <c r="YI105" s="38"/>
      <c r="YJ105" s="38"/>
      <c r="YK105" s="38"/>
      <c r="YL105" s="39"/>
      <c r="YM105" s="38"/>
      <c r="YN105" s="38"/>
      <c r="YO105" s="38"/>
      <c r="YP105" s="38"/>
      <c r="YQ105" s="38"/>
      <c r="YR105" s="38"/>
      <c r="YS105" s="38"/>
      <c r="YT105" s="88"/>
      <c r="YU105" s="30"/>
      <c r="YV105" s="39"/>
      <c r="YW105" s="88"/>
      <c r="YX105" s="38"/>
      <c r="YY105" s="38">
        <v>9036000</v>
      </c>
      <c r="YZ105" s="38">
        <v>542000</v>
      </c>
      <c r="ZA105" s="38">
        <v>8494000</v>
      </c>
      <c r="ZB105" s="38">
        <v>542000</v>
      </c>
      <c r="ZC105" s="38"/>
      <c r="ZD105" s="39"/>
      <c r="ZE105" s="38">
        <v>9015000</v>
      </c>
      <c r="ZF105" s="38">
        <v>542000</v>
      </c>
      <c r="ZG105" s="38"/>
      <c r="ZH105" s="38">
        <v>8473000</v>
      </c>
      <c r="ZI105" s="38">
        <v>93.987799999999993</v>
      </c>
      <c r="ZJ105" s="38"/>
      <c r="ZK105" s="38"/>
      <c r="ZL105" s="88">
        <v>542000</v>
      </c>
      <c r="ZM105" s="30"/>
      <c r="ZN105" s="39">
        <v>542000</v>
      </c>
      <c r="ZO105" s="88">
        <v>542000</v>
      </c>
      <c r="ZP105" s="38"/>
      <c r="ZQ105" s="38"/>
      <c r="ZR105" s="38"/>
      <c r="ZS105" s="38"/>
      <c r="ZT105" s="38"/>
      <c r="ZU105" s="38"/>
      <c r="ZV105" s="39"/>
      <c r="ZW105" s="38"/>
      <c r="ZX105" s="38"/>
      <c r="ZY105" s="38"/>
      <c r="ZZ105" s="38"/>
      <c r="AAA105" s="38"/>
      <c r="AAB105" s="38"/>
      <c r="AAC105" s="38"/>
      <c r="AAD105" s="88"/>
      <c r="AAE105" s="30"/>
      <c r="AAF105" s="39"/>
      <c r="AAG105" s="88"/>
      <c r="AAH105" s="38"/>
      <c r="AAI105" s="38"/>
      <c r="AAJ105" s="38"/>
      <c r="AAK105" s="38"/>
      <c r="AAL105" s="38"/>
      <c r="AAM105" s="38"/>
      <c r="AAN105" s="39"/>
      <c r="AAO105" s="38"/>
      <c r="AAP105" s="38"/>
      <c r="AAQ105" s="38"/>
      <c r="AAR105" s="38"/>
      <c r="AAS105" s="38"/>
      <c r="AAT105" s="38"/>
      <c r="AAU105" s="38"/>
      <c r="AAV105" s="88"/>
      <c r="AAW105" s="30"/>
      <c r="AAX105" s="39"/>
      <c r="AAY105" s="88"/>
      <c r="AAZ105" s="38"/>
      <c r="ABA105" s="38"/>
      <c r="ABB105" s="38"/>
      <c r="ABC105" s="38"/>
      <c r="ABD105" s="38"/>
      <c r="ABE105" s="38"/>
      <c r="ABF105" s="39"/>
      <c r="ABG105" s="38"/>
      <c r="ABH105" s="38"/>
      <c r="ABI105" s="38"/>
      <c r="ABJ105" s="38"/>
      <c r="ABK105" s="38"/>
      <c r="ABL105" s="38"/>
      <c r="ABM105" s="38"/>
      <c r="ABN105" s="88"/>
      <c r="ABO105" s="30"/>
      <c r="ABP105" s="39"/>
      <c r="ABQ105" s="88"/>
      <c r="ABR105" s="38"/>
      <c r="ABS105" s="38"/>
      <c r="ABT105" s="38"/>
      <c r="ABU105" s="38"/>
      <c r="ABV105" s="38"/>
      <c r="ABW105" s="38"/>
      <c r="ABX105" s="39"/>
      <c r="ABY105" s="38"/>
      <c r="ABZ105" s="38"/>
      <c r="ACA105" s="38"/>
      <c r="ACB105" s="38"/>
      <c r="ACC105" s="38"/>
      <c r="ACD105" s="38"/>
      <c r="ACE105" s="38"/>
      <c r="ACF105" s="88"/>
      <c r="ACG105" s="30"/>
      <c r="ACH105" s="39"/>
      <c r="ACI105" s="88"/>
      <c r="ACJ105" s="38"/>
      <c r="ACK105" s="38"/>
      <c r="ACL105" s="38"/>
      <c r="ACM105" s="38"/>
      <c r="ACN105" s="38"/>
      <c r="ACO105" s="38"/>
      <c r="ACP105" s="39"/>
      <c r="ACQ105" s="38"/>
      <c r="ACR105" s="38"/>
      <c r="ACS105" s="38"/>
      <c r="ACT105" s="38"/>
      <c r="ACU105" s="38"/>
      <c r="ACV105" s="38"/>
      <c r="ACW105" s="38"/>
      <c r="ACX105" s="88"/>
      <c r="ACY105" s="30"/>
      <c r="ACZ105" s="39"/>
      <c r="ADA105" s="88"/>
      <c r="ADB105" s="38"/>
      <c r="ADC105" s="38"/>
      <c r="ADD105" s="38"/>
      <c r="ADE105" s="38"/>
      <c r="ADF105" s="38"/>
      <c r="ADG105" s="38"/>
      <c r="ADH105" s="39"/>
      <c r="ADI105" s="38"/>
      <c r="ADJ105" s="38"/>
      <c r="ADK105" s="38"/>
      <c r="ADL105" s="38"/>
      <c r="ADM105" s="38"/>
      <c r="ADN105" s="38"/>
      <c r="ADO105" s="38"/>
      <c r="ADP105" s="88"/>
      <c r="ADQ105" s="30"/>
      <c r="ADR105" s="39"/>
      <c r="ADS105" s="88"/>
      <c r="ADT105" s="38"/>
      <c r="ADU105" s="38"/>
      <c r="ADV105" s="38"/>
      <c r="ADW105" s="38"/>
      <c r="ADX105" s="38"/>
      <c r="ADY105" s="38"/>
      <c r="ADZ105" s="39"/>
      <c r="AEA105" s="38"/>
      <c r="AEB105" s="38"/>
      <c r="AEC105" s="38"/>
      <c r="AED105" s="38"/>
      <c r="AEE105" s="38"/>
      <c r="AEF105" s="38"/>
      <c r="AEG105" s="38"/>
      <c r="AEH105" s="88"/>
      <c r="AEI105" s="30"/>
      <c r="AEJ105" s="39"/>
      <c r="AEK105" s="88"/>
      <c r="AEL105" s="38"/>
      <c r="AEM105" s="38"/>
      <c r="AEN105" s="38"/>
      <c r="AEO105" s="38"/>
      <c r="AEP105" s="38"/>
      <c r="AEQ105" s="38"/>
      <c r="AER105" s="39"/>
      <c r="AES105" s="38"/>
      <c r="AET105" s="38"/>
      <c r="AEU105" s="38"/>
      <c r="AEV105" s="38"/>
      <c r="AEW105" s="38"/>
      <c r="AEX105" s="38"/>
      <c r="AEY105" s="38"/>
      <c r="AEZ105" s="88"/>
      <c r="AFA105" s="30"/>
      <c r="AFB105" s="39"/>
      <c r="AFC105" s="88"/>
      <c r="AFD105" s="38"/>
      <c r="AFE105" s="38"/>
      <c r="AFF105" s="38"/>
      <c r="AFG105" s="38"/>
      <c r="AFH105" s="38"/>
      <c r="AFI105" s="38"/>
      <c r="AFJ105" s="39"/>
      <c r="AFK105" s="38"/>
      <c r="AFL105" s="38"/>
      <c r="AFM105" s="38"/>
      <c r="AFN105" s="38"/>
      <c r="AFO105" s="38"/>
      <c r="AFP105" s="38"/>
      <c r="AFQ105" s="38"/>
      <c r="AFR105" s="88"/>
      <c r="AFS105" s="30"/>
      <c r="AFT105" s="39"/>
      <c r="AFU105" s="88"/>
      <c r="AFV105" s="38"/>
      <c r="AFW105" s="38"/>
      <c r="AFX105" s="38"/>
      <c r="AFY105" s="38"/>
      <c r="AFZ105" s="38"/>
      <c r="AGA105" s="38"/>
      <c r="AGB105" s="39"/>
      <c r="AGC105" s="38"/>
      <c r="AGD105" s="38"/>
      <c r="AGE105" s="38"/>
      <c r="AGF105" s="38"/>
      <c r="AGG105" s="38"/>
      <c r="AGH105" s="38"/>
      <c r="AGI105" s="38"/>
      <c r="AGJ105" s="88"/>
      <c r="AGK105" s="30"/>
      <c r="AGL105" s="39"/>
      <c r="AGM105" s="88"/>
      <c r="AGN105" s="38"/>
      <c r="AGO105" s="38"/>
      <c r="AGP105" s="38"/>
      <c r="AGQ105" s="38"/>
      <c r="AGR105" s="38"/>
      <c r="AGS105" s="38"/>
      <c r="AGT105" s="39"/>
      <c r="AGU105" s="38"/>
      <c r="AGV105" s="38"/>
      <c r="AGW105" s="38"/>
      <c r="AGX105" s="38"/>
      <c r="AGY105" s="38"/>
      <c r="AGZ105" s="38"/>
      <c r="AHA105" s="38"/>
      <c r="AHB105" s="88"/>
      <c r="AHC105" s="30"/>
      <c r="AHD105" s="39"/>
      <c r="AHE105" s="88"/>
      <c r="AHF105" s="38"/>
      <c r="AHG105" s="38"/>
      <c r="AHH105" s="38"/>
      <c r="AHI105" s="38"/>
      <c r="AHJ105" s="38"/>
      <c r="AHK105" s="38"/>
      <c r="AHL105" s="39"/>
      <c r="AHM105" s="38"/>
      <c r="AHN105" s="38"/>
      <c r="AHO105" s="38"/>
      <c r="AHP105" s="38"/>
      <c r="AHQ105" s="38"/>
      <c r="AHR105" s="38"/>
      <c r="AHS105" s="38"/>
      <c r="AHT105" s="88"/>
      <c r="AHU105" s="30"/>
      <c r="AHV105" s="39"/>
      <c r="AHW105" s="88"/>
      <c r="AHX105" s="38"/>
      <c r="AHY105" s="38"/>
      <c r="AHZ105" s="38"/>
      <c r="AIA105" s="38"/>
      <c r="AIB105" s="38"/>
      <c r="AIC105" s="38"/>
      <c r="AID105" s="39"/>
      <c r="AIE105" s="38"/>
      <c r="AIF105" s="38"/>
      <c r="AIG105" s="38"/>
      <c r="AIH105" s="38"/>
      <c r="AII105" s="38"/>
      <c r="AIJ105" s="38"/>
      <c r="AIK105" s="38"/>
      <c r="AIL105" s="88"/>
      <c r="AIM105" s="30"/>
      <c r="AIN105" s="39"/>
      <c r="AIO105" s="88"/>
      <c r="AIP105" s="38"/>
      <c r="AIQ105" s="38"/>
      <c r="AIR105" s="38"/>
      <c r="AIS105" s="38"/>
      <c r="AIT105" s="38"/>
      <c r="AIU105" s="38"/>
      <c r="AIV105" s="39"/>
      <c r="AIW105" s="38"/>
      <c r="AIX105" s="38"/>
      <c r="AIY105" s="38"/>
      <c r="AIZ105" s="38"/>
      <c r="AJA105" s="38"/>
      <c r="AJB105" s="38"/>
      <c r="AJC105" s="38"/>
      <c r="AJD105" s="88"/>
      <c r="AJE105" s="30"/>
      <c r="AJF105" s="39"/>
      <c r="AJG105" s="88"/>
      <c r="AJH105" s="38"/>
      <c r="AJI105" s="38">
        <v>3500000</v>
      </c>
      <c r="AJJ105" s="38">
        <v>3325000</v>
      </c>
      <c r="AJK105" s="38">
        <v>175000</v>
      </c>
      <c r="AJL105" s="38">
        <v>3325000</v>
      </c>
      <c r="AJM105" s="38"/>
      <c r="AJN105" s="39"/>
      <c r="AJO105" s="38">
        <v>3500000</v>
      </c>
      <c r="AJP105" s="38">
        <v>3325000</v>
      </c>
      <c r="AJQ105" s="38"/>
      <c r="AJR105" s="38">
        <v>175000</v>
      </c>
      <c r="AJS105" s="38">
        <v>5</v>
      </c>
      <c r="AJT105" s="38"/>
      <c r="AJU105" s="38"/>
      <c r="AJV105" s="88">
        <v>3325000</v>
      </c>
      <c r="AJW105" s="30"/>
      <c r="AJX105" s="39">
        <v>9630000</v>
      </c>
      <c r="AJY105" s="88">
        <v>3325000</v>
      </c>
      <c r="AJZ105" s="38"/>
      <c r="AKA105" s="38">
        <v>19504000</v>
      </c>
      <c r="AKB105" s="38">
        <v>10000000</v>
      </c>
      <c r="AKC105" s="38">
        <v>9504000</v>
      </c>
      <c r="AKD105" s="38">
        <v>10000000</v>
      </c>
      <c r="AKE105" s="38"/>
      <c r="AKF105" s="39"/>
      <c r="AKG105" s="38">
        <v>19504000</v>
      </c>
      <c r="AKH105" s="38">
        <v>10000000</v>
      </c>
      <c r="AKI105" s="38"/>
      <c r="AKJ105" s="38">
        <v>9504000</v>
      </c>
      <c r="AKK105" s="38">
        <v>48.728470000000002</v>
      </c>
      <c r="AKL105" s="38"/>
      <c r="AKM105" s="38"/>
      <c r="AKN105" s="88">
        <v>10000000</v>
      </c>
      <c r="AKO105" s="30"/>
      <c r="AKP105" s="39">
        <v>16652000</v>
      </c>
      <c r="AKQ105" s="88">
        <v>10000000</v>
      </c>
      <c r="AKR105" s="38"/>
      <c r="AKS105" s="38"/>
      <c r="AKT105" s="38"/>
      <c r="AKU105" s="38"/>
      <c r="AKV105" s="38"/>
      <c r="AKW105" s="38"/>
      <c r="AKX105" s="39"/>
      <c r="AKY105" s="38"/>
      <c r="AKZ105" s="38"/>
      <c r="ALA105" s="38"/>
      <c r="ALB105" s="38"/>
      <c r="ALC105" s="38"/>
      <c r="ALD105" s="38"/>
      <c r="ALE105" s="38"/>
      <c r="ALF105" s="88"/>
      <c r="ALG105" s="30"/>
      <c r="ALH105" s="39"/>
      <c r="ALI105" s="88"/>
      <c r="ALJ105" s="38"/>
      <c r="ALK105" s="38"/>
      <c r="ALL105" s="38"/>
      <c r="ALM105" s="38"/>
      <c r="ALN105" s="38"/>
      <c r="ALO105" s="38"/>
      <c r="ALP105" s="39"/>
      <c r="ALQ105" s="38"/>
      <c r="ALR105" s="38"/>
      <c r="ALS105" s="38"/>
      <c r="ALT105" s="38"/>
      <c r="ALU105" s="38"/>
      <c r="ALV105" s="38"/>
      <c r="ALW105" s="38"/>
      <c r="ALX105" s="88"/>
      <c r="ALY105" s="30"/>
      <c r="ALZ105" s="39"/>
      <c r="AMA105" s="88"/>
      <c r="AMB105" s="38"/>
      <c r="AMC105" s="38"/>
      <c r="AMD105" s="38"/>
      <c r="AME105" s="38"/>
      <c r="AMF105" s="38"/>
      <c r="AMG105" s="38"/>
      <c r="AMH105" s="39"/>
      <c r="AMI105" s="38"/>
      <c r="AMJ105" s="38"/>
      <c r="AMK105" s="38"/>
      <c r="AML105" s="38"/>
      <c r="AMM105" s="38"/>
      <c r="AMN105" s="38"/>
      <c r="AMO105" s="38"/>
      <c r="AMP105" s="88"/>
      <c r="AMQ105" s="30"/>
      <c r="AMR105" s="39">
        <v>0</v>
      </c>
      <c r="AMS105" s="88"/>
      <c r="AMT105" s="38"/>
      <c r="AMU105" s="38"/>
      <c r="AMV105" s="38"/>
      <c r="AMW105" s="38"/>
      <c r="AMX105" s="38"/>
      <c r="AMY105" s="38"/>
      <c r="AMZ105" s="39"/>
      <c r="ANA105" s="38"/>
      <c r="ANB105" s="38"/>
      <c r="ANC105" s="38"/>
      <c r="AND105" s="38"/>
      <c r="ANE105" s="38"/>
      <c r="ANF105" s="38"/>
      <c r="ANG105" s="38"/>
      <c r="ANH105" s="88"/>
      <c r="ANI105" s="30"/>
      <c r="ANJ105" s="39"/>
      <c r="ANK105" s="88"/>
    </row>
    <row r="106" spans="1:1051" x14ac:dyDescent="0.25">
      <c r="A106" s="8" t="s">
        <v>250</v>
      </c>
      <c r="B106" s="11">
        <v>92</v>
      </c>
      <c r="C106" s="13" t="s">
        <v>252</v>
      </c>
      <c r="F106" s="39"/>
      <c r="G106" s="88"/>
      <c r="H106" s="38"/>
      <c r="I106" s="38">
        <v>350000</v>
      </c>
      <c r="J106" s="38">
        <v>300000</v>
      </c>
      <c r="K106" s="38">
        <v>50000</v>
      </c>
      <c r="L106" s="38">
        <v>172408.26</v>
      </c>
      <c r="M106" s="38"/>
      <c r="N106" s="39"/>
      <c r="O106" s="38">
        <v>222408.26</v>
      </c>
      <c r="P106" s="38">
        <v>172408.26</v>
      </c>
      <c r="Q106" s="38"/>
      <c r="R106" s="38">
        <v>50000</v>
      </c>
      <c r="S106" s="38">
        <v>22.481179999999998</v>
      </c>
      <c r="T106" s="38"/>
      <c r="U106" s="38"/>
      <c r="V106" s="88">
        <v>172408.26</v>
      </c>
      <c r="W106" s="30"/>
      <c r="X106" s="39">
        <v>300000</v>
      </c>
      <c r="Y106" s="88">
        <v>300000</v>
      </c>
      <c r="Z106" s="38"/>
      <c r="AA106" s="38"/>
      <c r="AB106" s="38"/>
      <c r="AC106" s="38"/>
      <c r="AD106" s="38"/>
      <c r="AE106" s="38"/>
      <c r="AF106" s="39"/>
      <c r="AG106" s="38"/>
      <c r="AH106" s="38"/>
      <c r="AI106" s="38"/>
      <c r="AJ106" s="38"/>
      <c r="AK106" s="38"/>
      <c r="AL106" s="38"/>
      <c r="AM106" s="38"/>
      <c r="AN106" s="88"/>
      <c r="AO106" s="30"/>
      <c r="AP106" s="39"/>
      <c r="AQ106" s="88"/>
      <c r="AR106" s="38"/>
      <c r="AS106" s="38">
        <v>7656300</v>
      </c>
      <c r="AT106" s="38">
        <v>6223500</v>
      </c>
      <c r="AU106" s="38">
        <v>1432800</v>
      </c>
      <c r="AV106" s="38">
        <v>6223500</v>
      </c>
      <c r="AW106" s="38"/>
      <c r="AX106" s="39"/>
      <c r="AY106" s="38">
        <v>7656300</v>
      </c>
      <c r="AZ106" s="38">
        <v>6223500</v>
      </c>
      <c r="BA106" s="38"/>
      <c r="BB106" s="38">
        <v>1432800</v>
      </c>
      <c r="BC106" s="38">
        <v>18.713999999999999</v>
      </c>
      <c r="BD106" s="38"/>
      <c r="BE106" s="38"/>
      <c r="BF106" s="88">
        <v>6223500</v>
      </c>
      <c r="BG106" s="30"/>
      <c r="BH106" s="39">
        <v>6223500</v>
      </c>
      <c r="BI106" s="88">
        <v>6223500</v>
      </c>
      <c r="BJ106" s="38"/>
      <c r="BK106" s="38">
        <v>1055400</v>
      </c>
      <c r="BL106" s="38">
        <v>733600</v>
      </c>
      <c r="BM106" s="38">
        <v>321800</v>
      </c>
      <c r="BN106" s="38">
        <v>733600</v>
      </c>
      <c r="BO106" s="38"/>
      <c r="BP106" s="39"/>
      <c r="BQ106" s="38">
        <v>1055400</v>
      </c>
      <c r="BR106" s="38">
        <v>733600</v>
      </c>
      <c r="BS106" s="38"/>
      <c r="BT106" s="38">
        <v>321800</v>
      </c>
      <c r="BU106" s="38">
        <v>30.49081</v>
      </c>
      <c r="BV106" s="38"/>
      <c r="BW106" s="38"/>
      <c r="BX106" s="88">
        <v>733600</v>
      </c>
      <c r="BY106" s="30"/>
      <c r="BZ106" s="39">
        <v>733600</v>
      </c>
      <c r="CA106" s="88">
        <v>733600</v>
      </c>
      <c r="CB106" s="38"/>
      <c r="CC106" s="38"/>
      <c r="CD106" s="38"/>
      <c r="CE106" s="38"/>
      <c r="CF106" s="38"/>
      <c r="CG106" s="38"/>
      <c r="CH106" s="39"/>
      <c r="CI106" s="38"/>
      <c r="CJ106" s="38"/>
      <c r="CK106" s="38"/>
      <c r="CL106" s="38"/>
      <c r="CM106" s="38"/>
      <c r="CN106" s="38"/>
      <c r="CO106" s="38"/>
      <c r="CP106" s="88"/>
      <c r="CQ106" s="30"/>
      <c r="CR106" s="39"/>
      <c r="CS106" s="88"/>
      <c r="CT106" s="38"/>
      <c r="CU106" s="38">
        <v>546665</v>
      </c>
      <c r="CV106" s="38">
        <v>341900</v>
      </c>
      <c r="CW106" s="38">
        <v>204765</v>
      </c>
      <c r="CX106" s="38">
        <v>341900</v>
      </c>
      <c r="CY106" s="38"/>
      <c r="CZ106" s="39"/>
      <c r="DA106" s="38">
        <v>546665</v>
      </c>
      <c r="DB106" s="38">
        <v>341900</v>
      </c>
      <c r="DC106" s="38"/>
      <c r="DD106" s="38">
        <v>204765</v>
      </c>
      <c r="DE106" s="38">
        <v>37.457129999999999</v>
      </c>
      <c r="DF106" s="38"/>
      <c r="DG106" s="38"/>
      <c r="DH106" s="88">
        <v>341900</v>
      </c>
      <c r="DI106" s="30"/>
      <c r="DJ106" s="39">
        <v>341900</v>
      </c>
      <c r="DK106" s="88">
        <v>341900</v>
      </c>
      <c r="DL106" s="38"/>
      <c r="DM106" s="38"/>
      <c r="DN106" s="38"/>
      <c r="DO106" s="38"/>
      <c r="DP106" s="38"/>
      <c r="DQ106" s="38"/>
      <c r="DR106" s="39"/>
      <c r="DS106" s="38"/>
      <c r="DT106" s="38"/>
      <c r="DU106" s="38"/>
      <c r="DV106" s="38"/>
      <c r="DW106" s="38"/>
      <c r="DX106" s="38"/>
      <c r="DY106" s="38"/>
      <c r="DZ106" s="88"/>
      <c r="EA106" s="30"/>
      <c r="EB106" s="39"/>
      <c r="EC106" s="88"/>
      <c r="ED106" s="38"/>
      <c r="EE106" s="38"/>
      <c r="EF106" s="38"/>
      <c r="EG106" s="38"/>
      <c r="EH106" s="38"/>
      <c r="EI106" s="38"/>
      <c r="EJ106" s="39"/>
      <c r="EK106" s="38"/>
      <c r="EL106" s="38"/>
      <c r="EM106" s="38"/>
      <c r="EN106" s="38"/>
      <c r="EO106" s="38"/>
      <c r="EP106" s="38"/>
      <c r="EQ106" s="38"/>
      <c r="ER106" s="88"/>
      <c r="ES106" s="30"/>
      <c r="ET106" s="39"/>
      <c r="EU106" s="88"/>
      <c r="EV106" s="38"/>
      <c r="EW106" s="38"/>
      <c r="EX106" s="38"/>
      <c r="EY106" s="38"/>
      <c r="EZ106" s="38"/>
      <c r="FA106" s="38"/>
      <c r="FB106" s="39"/>
      <c r="FC106" s="38"/>
      <c r="FD106" s="38"/>
      <c r="FE106" s="38"/>
      <c r="FF106" s="38"/>
      <c r="FG106" s="38"/>
      <c r="FH106" s="38"/>
      <c r="FI106" s="38"/>
      <c r="FJ106" s="88"/>
      <c r="FK106" s="30"/>
      <c r="FL106" s="39"/>
      <c r="FM106" s="88"/>
      <c r="FN106" s="38"/>
      <c r="FO106" s="38"/>
      <c r="FP106" s="38"/>
      <c r="FQ106" s="38"/>
      <c r="FR106" s="38"/>
      <c r="FS106" s="38"/>
      <c r="FT106" s="39"/>
      <c r="FU106" s="38"/>
      <c r="FV106" s="38"/>
      <c r="FW106" s="38"/>
      <c r="FX106" s="38"/>
      <c r="FY106" s="38"/>
      <c r="FZ106" s="38"/>
      <c r="GA106" s="38"/>
      <c r="GB106" s="88"/>
      <c r="GC106" s="30"/>
      <c r="GD106" s="39"/>
      <c r="GE106" s="88"/>
      <c r="GF106" s="38"/>
      <c r="GG106" s="38"/>
      <c r="GH106" s="38"/>
      <c r="GI106" s="38"/>
      <c r="GJ106" s="38"/>
      <c r="GK106" s="38"/>
      <c r="GL106" s="39"/>
      <c r="GM106" s="38"/>
      <c r="GN106" s="38"/>
      <c r="GO106" s="38"/>
      <c r="GP106" s="38"/>
      <c r="GQ106" s="38"/>
      <c r="GR106" s="38"/>
      <c r="GS106" s="38"/>
      <c r="GT106" s="88"/>
      <c r="GU106" s="30"/>
      <c r="GV106" s="39"/>
      <c r="GW106" s="88"/>
      <c r="GX106" s="38"/>
      <c r="GY106" s="38"/>
      <c r="GZ106" s="38"/>
      <c r="HA106" s="38"/>
      <c r="HB106" s="38"/>
      <c r="HC106" s="38"/>
      <c r="HD106" s="39"/>
      <c r="HE106" s="38"/>
      <c r="HF106" s="38"/>
      <c r="HG106" s="38"/>
      <c r="HH106" s="38"/>
      <c r="HI106" s="38"/>
      <c r="HJ106" s="38"/>
      <c r="HK106" s="38"/>
      <c r="HL106" s="88"/>
      <c r="HM106" s="30"/>
      <c r="HN106" s="39"/>
      <c r="HO106" s="88"/>
      <c r="HP106" s="38"/>
      <c r="HQ106" s="38"/>
      <c r="HR106" s="38"/>
      <c r="HS106" s="38"/>
      <c r="HT106" s="38"/>
      <c r="HU106" s="38"/>
      <c r="HV106" s="39"/>
      <c r="HW106" s="38"/>
      <c r="HX106" s="38"/>
      <c r="HY106" s="38"/>
      <c r="HZ106" s="38"/>
      <c r="IA106" s="38"/>
      <c r="IB106" s="38"/>
      <c r="IC106" s="38"/>
      <c r="ID106" s="88"/>
      <c r="IE106" s="30"/>
      <c r="IF106" s="39"/>
      <c r="IG106" s="88"/>
      <c r="IH106" s="38"/>
      <c r="II106" s="38">
        <v>1410100</v>
      </c>
      <c r="IJ106" s="38">
        <v>373300</v>
      </c>
      <c r="IK106" s="38">
        <v>1036800</v>
      </c>
      <c r="IL106" s="38">
        <v>373299.20000000001</v>
      </c>
      <c r="IM106" s="38"/>
      <c r="IN106" s="39"/>
      <c r="IO106" s="38">
        <v>1410099.2</v>
      </c>
      <c r="IP106" s="38">
        <v>373299.20000000001</v>
      </c>
      <c r="IQ106" s="38"/>
      <c r="IR106" s="38">
        <v>1036800</v>
      </c>
      <c r="IS106" s="38">
        <v>73.526740000000004</v>
      </c>
      <c r="IT106" s="38"/>
      <c r="IU106" s="38"/>
      <c r="IV106" s="88">
        <v>373299.20000000001</v>
      </c>
      <c r="IW106" s="30"/>
      <c r="IX106" s="39">
        <v>373300</v>
      </c>
      <c r="IY106" s="88">
        <v>373300</v>
      </c>
      <c r="IZ106" s="38"/>
      <c r="JA106" s="38">
        <v>6847900</v>
      </c>
      <c r="JB106" s="38">
        <v>1202600</v>
      </c>
      <c r="JC106" s="38">
        <v>5645300</v>
      </c>
      <c r="JD106" s="38">
        <v>1202599.68</v>
      </c>
      <c r="JE106" s="38"/>
      <c r="JF106" s="39"/>
      <c r="JG106" s="38">
        <v>6847871.6799999997</v>
      </c>
      <c r="JH106" s="38">
        <v>1202599.68</v>
      </c>
      <c r="JI106" s="38"/>
      <c r="JJ106" s="38">
        <v>5645272</v>
      </c>
      <c r="JK106" s="38">
        <v>82.438339999999997</v>
      </c>
      <c r="JL106" s="38"/>
      <c r="JM106" s="38"/>
      <c r="JN106" s="88">
        <v>1202599.68</v>
      </c>
      <c r="JO106" s="30"/>
      <c r="JP106" s="39">
        <v>1202600</v>
      </c>
      <c r="JQ106" s="88">
        <v>1202600</v>
      </c>
      <c r="JR106" s="38"/>
      <c r="JS106" s="38">
        <v>90844800</v>
      </c>
      <c r="JT106" s="38">
        <v>12268800</v>
      </c>
      <c r="JU106" s="38">
        <v>78576000</v>
      </c>
      <c r="JV106" s="38">
        <v>12268800</v>
      </c>
      <c r="JW106" s="38"/>
      <c r="JX106" s="39"/>
      <c r="JY106" s="38">
        <v>89756600</v>
      </c>
      <c r="JZ106" s="38">
        <v>12268800</v>
      </c>
      <c r="KA106" s="38"/>
      <c r="KB106" s="38">
        <v>77487800</v>
      </c>
      <c r="KC106" s="38">
        <v>86.331029999999998</v>
      </c>
      <c r="KD106" s="38"/>
      <c r="KE106" s="38"/>
      <c r="KF106" s="88">
        <v>12268800</v>
      </c>
      <c r="KG106" s="30"/>
      <c r="KH106" s="39">
        <v>12268800</v>
      </c>
      <c r="KI106" s="88">
        <v>12268800</v>
      </c>
      <c r="KJ106" s="38"/>
      <c r="KK106" s="38"/>
      <c r="KL106" s="38"/>
      <c r="KM106" s="38"/>
      <c r="KN106" s="38"/>
      <c r="KO106" s="38"/>
      <c r="KP106" s="39"/>
      <c r="KQ106" s="38"/>
      <c r="KR106" s="38"/>
      <c r="KS106" s="38"/>
      <c r="KT106" s="38"/>
      <c r="KU106" s="38"/>
      <c r="KV106" s="38"/>
      <c r="KW106" s="38"/>
      <c r="KX106" s="88"/>
      <c r="KY106" s="30"/>
      <c r="KZ106" s="39"/>
      <c r="LA106" s="88"/>
      <c r="LB106" s="38"/>
      <c r="LC106" s="38"/>
      <c r="LD106" s="38"/>
      <c r="LE106" s="38"/>
      <c r="LF106" s="38"/>
      <c r="LG106" s="38"/>
      <c r="LH106" s="39"/>
      <c r="LI106" s="38"/>
      <c r="LJ106" s="38"/>
      <c r="LK106" s="38"/>
      <c r="LL106" s="38"/>
      <c r="LM106" s="38"/>
      <c r="LN106" s="38"/>
      <c r="LO106" s="38"/>
      <c r="LP106" s="88"/>
      <c r="LQ106" s="30"/>
      <c r="LR106" s="39"/>
      <c r="LS106" s="88"/>
      <c r="LT106" s="38"/>
      <c r="LU106" s="38"/>
      <c r="LV106" s="38"/>
      <c r="LW106" s="38"/>
      <c r="LX106" s="38"/>
      <c r="LY106" s="38"/>
      <c r="LZ106" s="39"/>
      <c r="MA106" s="38"/>
      <c r="MB106" s="38"/>
      <c r="MC106" s="38"/>
      <c r="MD106" s="38"/>
      <c r="ME106" s="38"/>
      <c r="MF106" s="38"/>
      <c r="MG106" s="38"/>
      <c r="MH106" s="88"/>
      <c r="MI106" s="30"/>
      <c r="MJ106" s="39"/>
      <c r="MK106" s="88"/>
      <c r="ML106" s="38"/>
      <c r="MM106" s="38">
        <v>28929790</v>
      </c>
      <c r="MN106" s="38">
        <v>424400</v>
      </c>
      <c r="MO106" s="38">
        <v>28505390</v>
      </c>
      <c r="MP106" s="38">
        <v>424400</v>
      </c>
      <c r="MQ106" s="38"/>
      <c r="MR106" s="39"/>
      <c r="MS106" s="38">
        <v>28929790</v>
      </c>
      <c r="MT106" s="38">
        <v>424400</v>
      </c>
      <c r="MU106" s="38"/>
      <c r="MV106" s="38">
        <v>28505390</v>
      </c>
      <c r="MW106" s="38">
        <v>98.533000000000001</v>
      </c>
      <c r="MX106" s="38"/>
      <c r="MY106" s="38"/>
      <c r="MZ106" s="88">
        <v>424400</v>
      </c>
      <c r="NA106" s="30"/>
      <c r="NB106" s="39">
        <v>424400</v>
      </c>
      <c r="NC106" s="88">
        <v>424400</v>
      </c>
      <c r="ND106" s="38"/>
      <c r="NE106" s="38"/>
      <c r="NF106" s="38"/>
      <c r="NG106" s="38"/>
      <c r="NH106" s="38"/>
      <c r="NI106" s="38"/>
      <c r="NJ106" s="39"/>
      <c r="NK106" s="38"/>
      <c r="NL106" s="38"/>
      <c r="NM106" s="38"/>
      <c r="NN106" s="38"/>
      <c r="NO106" s="38"/>
      <c r="NP106" s="38"/>
      <c r="NQ106" s="38"/>
      <c r="NR106" s="88"/>
      <c r="NS106" s="30"/>
      <c r="NT106" s="39"/>
      <c r="NU106" s="88"/>
      <c r="NV106" s="38"/>
      <c r="NW106" s="38"/>
      <c r="NX106" s="38"/>
      <c r="NY106" s="38"/>
      <c r="NZ106" s="38"/>
      <c r="OA106" s="38"/>
      <c r="OB106" s="39"/>
      <c r="OC106" s="38"/>
      <c r="OD106" s="38"/>
      <c r="OE106" s="38"/>
      <c r="OF106" s="38"/>
      <c r="OG106" s="38"/>
      <c r="OH106" s="38"/>
      <c r="OI106" s="38"/>
      <c r="OJ106" s="88"/>
      <c r="OK106" s="30"/>
      <c r="OL106" s="39"/>
      <c r="OM106" s="88"/>
      <c r="ON106" s="38"/>
      <c r="OO106" s="38"/>
      <c r="OP106" s="38"/>
      <c r="OQ106" s="38"/>
      <c r="OR106" s="38"/>
      <c r="OS106" s="38"/>
      <c r="OT106" s="39"/>
      <c r="OU106" s="38"/>
      <c r="OV106" s="38"/>
      <c r="OW106" s="38"/>
      <c r="OX106" s="38"/>
      <c r="OY106" s="38"/>
      <c r="OZ106" s="38"/>
      <c r="PA106" s="38"/>
      <c r="PB106" s="88"/>
      <c r="PC106" s="30"/>
      <c r="PD106" s="39"/>
      <c r="PE106" s="88"/>
      <c r="PF106" s="38"/>
      <c r="PG106" s="38">
        <v>6854229</v>
      </c>
      <c r="PH106" s="38">
        <v>1926500</v>
      </c>
      <c r="PI106" s="38">
        <v>4927729</v>
      </c>
      <c r="PJ106" s="38">
        <v>1926500</v>
      </c>
      <c r="PK106" s="38"/>
      <c r="PL106" s="39"/>
      <c r="PM106" s="38">
        <v>6854229</v>
      </c>
      <c r="PN106" s="38">
        <v>1926500</v>
      </c>
      <c r="PO106" s="38"/>
      <c r="PP106" s="38">
        <v>4927729</v>
      </c>
      <c r="PQ106" s="38">
        <v>71.893259999999998</v>
      </c>
      <c r="PR106" s="38"/>
      <c r="PS106" s="38"/>
      <c r="PT106" s="88">
        <v>1926500</v>
      </c>
      <c r="PU106" s="30"/>
      <c r="PV106" s="39">
        <v>1926500</v>
      </c>
      <c r="PW106" s="88">
        <v>1926500</v>
      </c>
      <c r="PX106" s="38"/>
      <c r="PY106" s="38"/>
      <c r="PZ106" s="38"/>
      <c r="QA106" s="38"/>
      <c r="QB106" s="38"/>
      <c r="QC106" s="38"/>
      <c r="QD106" s="39"/>
      <c r="QE106" s="38"/>
      <c r="QF106" s="38"/>
      <c r="QG106" s="38"/>
      <c r="QH106" s="38"/>
      <c r="QI106" s="38"/>
      <c r="QJ106" s="38"/>
      <c r="QK106" s="38"/>
      <c r="QL106" s="88"/>
      <c r="QM106" s="30"/>
      <c r="QN106" s="39"/>
      <c r="QO106" s="88"/>
      <c r="QP106" s="38"/>
      <c r="QQ106" s="38">
        <v>11337693</v>
      </c>
      <c r="QR106" s="38">
        <v>7320000</v>
      </c>
      <c r="QS106" s="38">
        <v>4017693</v>
      </c>
      <c r="QT106" s="38">
        <v>7320000</v>
      </c>
      <c r="QU106" s="38"/>
      <c r="QV106" s="39"/>
      <c r="QW106" s="38">
        <v>11337693</v>
      </c>
      <c r="QX106" s="38">
        <v>7320000</v>
      </c>
      <c r="QY106" s="38"/>
      <c r="QZ106" s="38">
        <v>4017693</v>
      </c>
      <c r="RA106" s="38">
        <v>35.436599999999999</v>
      </c>
      <c r="RB106" s="38"/>
      <c r="RC106" s="38"/>
      <c r="RD106" s="88">
        <v>7320000</v>
      </c>
      <c r="RE106" s="30"/>
      <c r="RF106" s="39">
        <v>7320000</v>
      </c>
      <c r="RG106" s="88">
        <v>7320000</v>
      </c>
      <c r="RH106" s="38"/>
      <c r="RI106" s="38">
        <v>3304200</v>
      </c>
      <c r="RJ106" s="38">
        <v>1225000</v>
      </c>
      <c r="RK106" s="38">
        <v>2079200</v>
      </c>
      <c r="RL106" s="38">
        <v>1225000</v>
      </c>
      <c r="RM106" s="38"/>
      <c r="RN106" s="39"/>
      <c r="RO106" s="38">
        <v>3304186.22</v>
      </c>
      <c r="RP106" s="38">
        <v>1225000</v>
      </c>
      <c r="RQ106" s="38"/>
      <c r="RR106" s="38">
        <v>2079186.22</v>
      </c>
      <c r="RS106" s="38">
        <v>62.925820000000002</v>
      </c>
      <c r="RT106" s="38"/>
      <c r="RU106" s="38"/>
      <c r="RV106" s="88">
        <v>1225000</v>
      </c>
      <c r="RW106" s="30"/>
      <c r="RX106" s="39">
        <v>1225000</v>
      </c>
      <c r="RY106" s="88">
        <v>1225000</v>
      </c>
      <c r="RZ106" s="38"/>
      <c r="SA106" s="38">
        <v>833400</v>
      </c>
      <c r="SB106" s="38">
        <v>263400</v>
      </c>
      <c r="SC106" s="38">
        <v>570000</v>
      </c>
      <c r="SD106" s="38">
        <v>263400</v>
      </c>
      <c r="SE106" s="38"/>
      <c r="SF106" s="39"/>
      <c r="SG106" s="38">
        <v>808146.53</v>
      </c>
      <c r="SH106" s="38">
        <v>263400</v>
      </c>
      <c r="SI106" s="38"/>
      <c r="SJ106" s="38">
        <v>544746.53</v>
      </c>
      <c r="SK106" s="38">
        <v>67.406899999999993</v>
      </c>
      <c r="SL106" s="38"/>
      <c r="SM106" s="38"/>
      <c r="SN106" s="88">
        <v>263400</v>
      </c>
      <c r="SO106" s="30"/>
      <c r="SP106" s="39">
        <v>263400</v>
      </c>
      <c r="SQ106" s="88">
        <v>263400</v>
      </c>
      <c r="SR106" s="38"/>
      <c r="SS106" s="38"/>
      <c r="ST106" s="38"/>
      <c r="SU106" s="38"/>
      <c r="SV106" s="38"/>
      <c r="SW106" s="38"/>
      <c r="SX106" s="39"/>
      <c r="SY106" s="38"/>
      <c r="SZ106" s="38"/>
      <c r="TA106" s="38"/>
      <c r="TB106" s="38"/>
      <c r="TC106" s="38"/>
      <c r="TD106" s="38"/>
      <c r="TE106" s="38"/>
      <c r="TF106" s="88"/>
      <c r="TG106" s="30"/>
      <c r="TH106" s="39"/>
      <c r="TI106" s="88"/>
      <c r="TJ106" s="38"/>
      <c r="TK106" s="38"/>
      <c r="TL106" s="38"/>
      <c r="TM106" s="38"/>
      <c r="TN106" s="38"/>
      <c r="TO106" s="38"/>
      <c r="TP106" s="39"/>
      <c r="TQ106" s="38"/>
      <c r="TR106" s="38"/>
      <c r="TS106" s="38"/>
      <c r="TT106" s="38"/>
      <c r="TU106" s="38"/>
      <c r="TV106" s="38"/>
      <c r="TW106" s="38"/>
      <c r="TX106" s="88"/>
      <c r="TY106" s="30"/>
      <c r="TZ106" s="39"/>
      <c r="UA106" s="88"/>
      <c r="UB106" s="38"/>
      <c r="UC106" s="38"/>
      <c r="UD106" s="38"/>
      <c r="UE106" s="38"/>
      <c r="UF106" s="38"/>
      <c r="UG106" s="38"/>
      <c r="UH106" s="39"/>
      <c r="UI106" s="38"/>
      <c r="UJ106" s="38"/>
      <c r="UK106" s="38"/>
      <c r="UL106" s="38"/>
      <c r="UM106" s="38"/>
      <c r="UN106" s="38"/>
      <c r="UO106" s="38"/>
      <c r="UP106" s="88"/>
      <c r="UQ106" s="30"/>
      <c r="UR106" s="39"/>
      <c r="US106" s="88"/>
      <c r="UT106" s="38"/>
      <c r="UU106" s="38"/>
      <c r="UV106" s="38"/>
      <c r="UW106" s="38"/>
      <c r="UX106" s="38"/>
      <c r="UY106" s="38"/>
      <c r="UZ106" s="39"/>
      <c r="VA106" s="38"/>
      <c r="VB106" s="38"/>
      <c r="VC106" s="38"/>
      <c r="VD106" s="38"/>
      <c r="VE106" s="38"/>
      <c r="VF106" s="38"/>
      <c r="VG106" s="38"/>
      <c r="VH106" s="88"/>
      <c r="VI106" s="30"/>
      <c r="VJ106" s="39"/>
      <c r="VK106" s="88"/>
      <c r="VL106" s="38"/>
      <c r="VM106" s="38"/>
      <c r="VN106" s="38"/>
      <c r="VO106" s="38"/>
      <c r="VP106" s="38"/>
      <c r="VQ106" s="38"/>
      <c r="VR106" s="39"/>
      <c r="VS106" s="38"/>
      <c r="VT106" s="38"/>
      <c r="VU106" s="38"/>
      <c r="VV106" s="38"/>
      <c r="VW106" s="38"/>
      <c r="VX106" s="38"/>
      <c r="VY106" s="38"/>
      <c r="VZ106" s="88"/>
      <c r="WA106" s="30"/>
      <c r="WB106" s="39"/>
      <c r="WC106" s="88"/>
      <c r="WD106" s="38"/>
      <c r="WE106" s="38"/>
      <c r="WF106" s="38"/>
      <c r="WG106" s="38"/>
      <c r="WH106" s="38"/>
      <c r="WI106" s="38"/>
      <c r="WJ106" s="39"/>
      <c r="WK106" s="38"/>
      <c r="WL106" s="38"/>
      <c r="WM106" s="38"/>
      <c r="WN106" s="38"/>
      <c r="WO106" s="38"/>
      <c r="WP106" s="38"/>
      <c r="WQ106" s="38"/>
      <c r="WR106" s="88"/>
      <c r="WS106" s="30"/>
      <c r="WT106" s="39"/>
      <c r="WU106" s="88"/>
      <c r="WV106" s="38"/>
      <c r="WW106" s="38"/>
      <c r="WX106" s="38"/>
      <c r="WY106" s="38"/>
      <c r="WZ106" s="38"/>
      <c r="XA106" s="38"/>
      <c r="XB106" s="39"/>
      <c r="XC106" s="38"/>
      <c r="XD106" s="38"/>
      <c r="XE106" s="38"/>
      <c r="XF106" s="38"/>
      <c r="XG106" s="38"/>
      <c r="XH106" s="38"/>
      <c r="XI106" s="38"/>
      <c r="XJ106" s="88"/>
      <c r="XK106" s="30"/>
      <c r="XL106" s="39"/>
      <c r="XM106" s="88"/>
      <c r="XN106" s="38"/>
      <c r="XO106" s="38"/>
      <c r="XP106" s="38"/>
      <c r="XQ106" s="38"/>
      <c r="XR106" s="38"/>
      <c r="XS106" s="38"/>
      <c r="XT106" s="39"/>
      <c r="XU106" s="38"/>
      <c r="XV106" s="38"/>
      <c r="XW106" s="38"/>
      <c r="XX106" s="38"/>
      <c r="XY106" s="38"/>
      <c r="XZ106" s="38"/>
      <c r="YA106" s="38"/>
      <c r="YB106" s="88"/>
      <c r="YC106" s="30"/>
      <c r="YD106" s="39"/>
      <c r="YE106" s="88"/>
      <c r="YF106" s="38"/>
      <c r="YG106" s="38"/>
      <c r="YH106" s="38"/>
      <c r="YI106" s="38"/>
      <c r="YJ106" s="38"/>
      <c r="YK106" s="38"/>
      <c r="YL106" s="39"/>
      <c r="YM106" s="38"/>
      <c r="YN106" s="38"/>
      <c r="YO106" s="38"/>
      <c r="YP106" s="38"/>
      <c r="YQ106" s="38"/>
      <c r="YR106" s="38"/>
      <c r="YS106" s="38"/>
      <c r="YT106" s="88"/>
      <c r="YU106" s="30"/>
      <c r="YV106" s="39"/>
      <c r="YW106" s="88"/>
      <c r="YX106" s="38"/>
      <c r="YY106" s="38"/>
      <c r="YZ106" s="38"/>
      <c r="ZA106" s="38"/>
      <c r="ZB106" s="38"/>
      <c r="ZC106" s="38"/>
      <c r="ZD106" s="39"/>
      <c r="ZE106" s="38"/>
      <c r="ZF106" s="38"/>
      <c r="ZG106" s="38"/>
      <c r="ZH106" s="38"/>
      <c r="ZI106" s="38"/>
      <c r="ZJ106" s="38"/>
      <c r="ZK106" s="38"/>
      <c r="ZL106" s="88"/>
      <c r="ZM106" s="30"/>
      <c r="ZN106" s="39"/>
      <c r="ZO106" s="88"/>
      <c r="ZP106" s="38"/>
      <c r="ZQ106" s="38">
        <v>52593600</v>
      </c>
      <c r="ZR106" s="38">
        <v>6673600</v>
      </c>
      <c r="ZS106" s="38">
        <v>45920000</v>
      </c>
      <c r="ZT106" s="38">
        <v>6673600</v>
      </c>
      <c r="ZU106" s="38">
        <v>2422146</v>
      </c>
      <c r="ZV106" s="39"/>
      <c r="ZW106" s="38">
        <v>40168600</v>
      </c>
      <c r="ZX106" s="38">
        <v>6673600</v>
      </c>
      <c r="ZY106" s="38"/>
      <c r="ZZ106" s="38">
        <v>33495000</v>
      </c>
      <c r="AAA106" s="38">
        <v>83.386030000000005</v>
      </c>
      <c r="AAB106" s="38">
        <v>2422146</v>
      </c>
      <c r="AAC106" s="38"/>
      <c r="AAD106" s="88">
        <v>6673600</v>
      </c>
      <c r="AAE106" s="30"/>
      <c r="AAF106" s="39">
        <v>6673600</v>
      </c>
      <c r="AAG106" s="88">
        <v>6673600</v>
      </c>
      <c r="AAH106" s="38"/>
      <c r="AAI106" s="38"/>
      <c r="AAJ106" s="38"/>
      <c r="AAK106" s="38"/>
      <c r="AAL106" s="38"/>
      <c r="AAM106" s="38"/>
      <c r="AAN106" s="39"/>
      <c r="AAO106" s="38"/>
      <c r="AAP106" s="38"/>
      <c r="AAQ106" s="38"/>
      <c r="AAR106" s="38"/>
      <c r="AAS106" s="38"/>
      <c r="AAT106" s="38"/>
      <c r="AAU106" s="38"/>
      <c r="AAV106" s="88"/>
      <c r="AAW106" s="30"/>
      <c r="AAX106" s="39"/>
      <c r="AAY106" s="88"/>
      <c r="AAZ106" s="38"/>
      <c r="ABA106" s="38">
        <v>12807000</v>
      </c>
      <c r="ABB106" s="38">
        <v>7011000</v>
      </c>
      <c r="ABC106" s="38">
        <v>5796000</v>
      </c>
      <c r="ABD106" s="38">
        <v>7011000</v>
      </c>
      <c r="ABE106" s="38"/>
      <c r="ABF106" s="39"/>
      <c r="ABG106" s="38">
        <v>12429087</v>
      </c>
      <c r="ABH106" s="38">
        <v>7011000</v>
      </c>
      <c r="ABI106" s="38"/>
      <c r="ABJ106" s="38">
        <v>5418087</v>
      </c>
      <c r="ABK106" s="38">
        <v>43.591999999999999</v>
      </c>
      <c r="ABL106" s="38"/>
      <c r="ABM106" s="38"/>
      <c r="ABN106" s="88">
        <v>7011000</v>
      </c>
      <c r="ABO106" s="30"/>
      <c r="ABP106" s="39">
        <v>7011000</v>
      </c>
      <c r="ABQ106" s="88">
        <v>7011000</v>
      </c>
      <c r="ABR106" s="38"/>
      <c r="ABS106" s="38"/>
      <c r="ABT106" s="38"/>
      <c r="ABU106" s="38"/>
      <c r="ABV106" s="38"/>
      <c r="ABW106" s="38"/>
      <c r="ABX106" s="39"/>
      <c r="ABY106" s="38"/>
      <c r="ABZ106" s="38"/>
      <c r="ACA106" s="38"/>
      <c r="ACB106" s="38"/>
      <c r="ACC106" s="38"/>
      <c r="ACD106" s="38"/>
      <c r="ACE106" s="38"/>
      <c r="ACF106" s="88"/>
      <c r="ACG106" s="30"/>
      <c r="ACH106" s="39"/>
      <c r="ACI106" s="88"/>
      <c r="ACJ106" s="38"/>
      <c r="ACK106" s="38"/>
      <c r="ACL106" s="38"/>
      <c r="ACM106" s="38"/>
      <c r="ACN106" s="38"/>
      <c r="ACO106" s="38"/>
      <c r="ACP106" s="39"/>
      <c r="ACQ106" s="38"/>
      <c r="ACR106" s="38"/>
      <c r="ACS106" s="38"/>
      <c r="ACT106" s="38"/>
      <c r="ACU106" s="38"/>
      <c r="ACV106" s="38"/>
      <c r="ACW106" s="38"/>
      <c r="ACX106" s="88"/>
      <c r="ACY106" s="30"/>
      <c r="ACZ106" s="39"/>
      <c r="ADA106" s="88"/>
      <c r="ADB106" s="38"/>
      <c r="ADC106" s="38"/>
      <c r="ADD106" s="38"/>
      <c r="ADE106" s="38"/>
      <c r="ADF106" s="38"/>
      <c r="ADG106" s="38"/>
      <c r="ADH106" s="39"/>
      <c r="ADI106" s="38"/>
      <c r="ADJ106" s="38"/>
      <c r="ADK106" s="38"/>
      <c r="ADL106" s="38"/>
      <c r="ADM106" s="38"/>
      <c r="ADN106" s="38"/>
      <c r="ADO106" s="38"/>
      <c r="ADP106" s="88"/>
      <c r="ADQ106" s="30"/>
      <c r="ADR106" s="39"/>
      <c r="ADS106" s="88"/>
      <c r="ADT106" s="38"/>
      <c r="ADU106" s="38"/>
      <c r="ADV106" s="38"/>
      <c r="ADW106" s="38"/>
      <c r="ADX106" s="38"/>
      <c r="ADY106" s="38"/>
      <c r="ADZ106" s="39"/>
      <c r="AEA106" s="38"/>
      <c r="AEB106" s="38"/>
      <c r="AEC106" s="38"/>
      <c r="AED106" s="38"/>
      <c r="AEE106" s="38"/>
      <c r="AEF106" s="38"/>
      <c r="AEG106" s="38"/>
      <c r="AEH106" s="88"/>
      <c r="AEI106" s="30"/>
      <c r="AEJ106" s="39"/>
      <c r="AEK106" s="88"/>
      <c r="AEL106" s="38"/>
      <c r="AEM106" s="38"/>
      <c r="AEN106" s="38"/>
      <c r="AEO106" s="38"/>
      <c r="AEP106" s="38"/>
      <c r="AEQ106" s="38"/>
      <c r="AER106" s="39"/>
      <c r="AES106" s="38"/>
      <c r="AET106" s="38"/>
      <c r="AEU106" s="38"/>
      <c r="AEV106" s="38"/>
      <c r="AEW106" s="38"/>
      <c r="AEX106" s="38"/>
      <c r="AEY106" s="38"/>
      <c r="AEZ106" s="88"/>
      <c r="AFA106" s="30"/>
      <c r="AFB106" s="39"/>
      <c r="AFC106" s="88"/>
      <c r="AFD106" s="38"/>
      <c r="AFE106" s="38"/>
      <c r="AFF106" s="38"/>
      <c r="AFG106" s="38"/>
      <c r="AFH106" s="38"/>
      <c r="AFI106" s="38"/>
      <c r="AFJ106" s="39"/>
      <c r="AFK106" s="38"/>
      <c r="AFL106" s="38"/>
      <c r="AFM106" s="38"/>
      <c r="AFN106" s="38"/>
      <c r="AFO106" s="38"/>
      <c r="AFP106" s="38"/>
      <c r="AFQ106" s="38"/>
      <c r="AFR106" s="88"/>
      <c r="AFS106" s="30"/>
      <c r="AFT106" s="39"/>
      <c r="AFU106" s="88"/>
      <c r="AFV106" s="38"/>
      <c r="AFW106" s="38"/>
      <c r="AFX106" s="38"/>
      <c r="AFY106" s="38"/>
      <c r="AFZ106" s="38"/>
      <c r="AGA106" s="38"/>
      <c r="AGB106" s="39"/>
      <c r="AGC106" s="38"/>
      <c r="AGD106" s="38"/>
      <c r="AGE106" s="38"/>
      <c r="AGF106" s="38"/>
      <c r="AGG106" s="38"/>
      <c r="AGH106" s="38"/>
      <c r="AGI106" s="38"/>
      <c r="AGJ106" s="88"/>
      <c r="AGK106" s="30"/>
      <c r="AGL106" s="39"/>
      <c r="AGM106" s="88"/>
      <c r="AGN106" s="38"/>
      <c r="AGO106" s="38"/>
      <c r="AGP106" s="38"/>
      <c r="AGQ106" s="38"/>
      <c r="AGR106" s="38"/>
      <c r="AGS106" s="38"/>
      <c r="AGT106" s="39"/>
      <c r="AGU106" s="38"/>
      <c r="AGV106" s="38"/>
      <c r="AGW106" s="38"/>
      <c r="AGX106" s="38"/>
      <c r="AGY106" s="38"/>
      <c r="AGZ106" s="38"/>
      <c r="AHA106" s="38"/>
      <c r="AHB106" s="88"/>
      <c r="AHC106" s="30"/>
      <c r="AHD106" s="39"/>
      <c r="AHE106" s="88"/>
      <c r="AHF106" s="38"/>
      <c r="AHG106" s="38"/>
      <c r="AHH106" s="38"/>
      <c r="AHI106" s="38"/>
      <c r="AHJ106" s="38"/>
      <c r="AHK106" s="38"/>
      <c r="AHL106" s="39"/>
      <c r="AHM106" s="38"/>
      <c r="AHN106" s="38"/>
      <c r="AHO106" s="38"/>
      <c r="AHP106" s="38"/>
      <c r="AHQ106" s="38"/>
      <c r="AHR106" s="38"/>
      <c r="AHS106" s="38"/>
      <c r="AHT106" s="88"/>
      <c r="AHU106" s="30"/>
      <c r="AHV106" s="39"/>
      <c r="AHW106" s="88"/>
      <c r="AHX106" s="38"/>
      <c r="AHY106" s="38"/>
      <c r="AHZ106" s="38"/>
      <c r="AIA106" s="38"/>
      <c r="AIB106" s="38"/>
      <c r="AIC106" s="38"/>
      <c r="AID106" s="39"/>
      <c r="AIE106" s="38"/>
      <c r="AIF106" s="38"/>
      <c r="AIG106" s="38"/>
      <c r="AIH106" s="38"/>
      <c r="AII106" s="38"/>
      <c r="AIJ106" s="38"/>
      <c r="AIK106" s="38"/>
      <c r="AIL106" s="88"/>
      <c r="AIM106" s="30"/>
      <c r="AIN106" s="39"/>
      <c r="AIO106" s="88"/>
      <c r="AIP106" s="38"/>
      <c r="AIQ106" s="38"/>
      <c r="AIR106" s="38"/>
      <c r="AIS106" s="38"/>
      <c r="AIT106" s="38"/>
      <c r="AIU106" s="38"/>
      <c r="AIV106" s="39"/>
      <c r="AIW106" s="38"/>
      <c r="AIX106" s="38"/>
      <c r="AIY106" s="38"/>
      <c r="AIZ106" s="38"/>
      <c r="AJA106" s="38"/>
      <c r="AJB106" s="38"/>
      <c r="AJC106" s="38"/>
      <c r="AJD106" s="88"/>
      <c r="AJE106" s="30"/>
      <c r="AJF106" s="39"/>
      <c r="AJG106" s="88"/>
      <c r="AJH106" s="38"/>
      <c r="AJI106" s="38">
        <v>19250000</v>
      </c>
      <c r="AJJ106" s="38">
        <v>13475000</v>
      </c>
      <c r="AJK106" s="38">
        <v>5775000</v>
      </c>
      <c r="AJL106" s="38">
        <v>13475000</v>
      </c>
      <c r="AJM106" s="38"/>
      <c r="AJN106" s="39"/>
      <c r="AJO106" s="38">
        <v>19250000</v>
      </c>
      <c r="AJP106" s="38">
        <v>13475000</v>
      </c>
      <c r="AJQ106" s="38"/>
      <c r="AJR106" s="38">
        <v>5775000</v>
      </c>
      <c r="AJS106" s="38">
        <v>30</v>
      </c>
      <c r="AJT106" s="38"/>
      <c r="AJU106" s="38"/>
      <c r="AJV106" s="88">
        <v>13475000</v>
      </c>
      <c r="AJW106" s="30"/>
      <c r="AJX106" s="39">
        <v>13475000</v>
      </c>
      <c r="AJY106" s="88">
        <v>13475000</v>
      </c>
      <c r="AJZ106" s="38"/>
      <c r="AKA106" s="38">
        <v>24925000</v>
      </c>
      <c r="AKB106" s="38">
        <v>14925000</v>
      </c>
      <c r="AKC106" s="38">
        <v>10000000</v>
      </c>
      <c r="AKD106" s="38">
        <v>14925000</v>
      </c>
      <c r="AKE106" s="38"/>
      <c r="AKF106" s="39"/>
      <c r="AKG106" s="38">
        <v>24925000</v>
      </c>
      <c r="AKH106" s="38">
        <v>14925000</v>
      </c>
      <c r="AKI106" s="38"/>
      <c r="AKJ106" s="38">
        <v>10000000</v>
      </c>
      <c r="AKK106" s="38">
        <v>40.120359999999998</v>
      </c>
      <c r="AKL106" s="38"/>
      <c r="AKM106" s="38"/>
      <c r="AKN106" s="88">
        <v>14925000</v>
      </c>
      <c r="AKO106" s="30"/>
      <c r="AKP106" s="39">
        <v>14925000</v>
      </c>
      <c r="AKQ106" s="88">
        <v>14925000</v>
      </c>
      <c r="AKR106" s="38"/>
      <c r="AKS106" s="38"/>
      <c r="AKT106" s="38"/>
      <c r="AKU106" s="38"/>
      <c r="AKV106" s="38"/>
      <c r="AKW106" s="38"/>
      <c r="AKX106" s="39"/>
      <c r="AKY106" s="38"/>
      <c r="AKZ106" s="38"/>
      <c r="ALA106" s="38"/>
      <c r="ALB106" s="38"/>
      <c r="ALC106" s="38"/>
      <c r="ALD106" s="38"/>
      <c r="ALE106" s="38"/>
      <c r="ALF106" s="88"/>
      <c r="ALG106" s="30"/>
      <c r="ALH106" s="39"/>
      <c r="ALI106" s="88"/>
      <c r="ALJ106" s="38"/>
      <c r="ALK106" s="38"/>
      <c r="ALL106" s="38"/>
      <c r="ALM106" s="38"/>
      <c r="ALN106" s="38"/>
      <c r="ALO106" s="38"/>
      <c r="ALP106" s="39"/>
      <c r="ALQ106" s="38"/>
      <c r="ALR106" s="38"/>
      <c r="ALS106" s="38"/>
      <c r="ALT106" s="38"/>
      <c r="ALU106" s="38"/>
      <c r="ALV106" s="38"/>
      <c r="ALW106" s="38"/>
      <c r="ALX106" s="88"/>
      <c r="ALY106" s="30"/>
      <c r="ALZ106" s="39"/>
      <c r="AMA106" s="88"/>
      <c r="AMB106" s="38"/>
      <c r="AMC106" s="38">
        <v>1384615</v>
      </c>
      <c r="AMD106" s="38">
        <v>1012600</v>
      </c>
      <c r="AME106" s="38">
        <v>372015</v>
      </c>
      <c r="AMF106" s="38">
        <v>1012600</v>
      </c>
      <c r="AMG106" s="38"/>
      <c r="AMH106" s="39"/>
      <c r="AMI106" s="38">
        <v>1384615</v>
      </c>
      <c r="AMJ106" s="38">
        <v>1012600</v>
      </c>
      <c r="AMK106" s="38"/>
      <c r="AML106" s="38">
        <v>372015</v>
      </c>
      <c r="AMM106" s="38">
        <v>26.867760000000001</v>
      </c>
      <c r="AMN106" s="38"/>
      <c r="AMO106" s="38"/>
      <c r="AMP106" s="88">
        <v>1012600</v>
      </c>
      <c r="AMQ106" s="30"/>
      <c r="AMR106" s="39">
        <v>1012600</v>
      </c>
      <c r="AMS106" s="88">
        <v>1012600</v>
      </c>
      <c r="AMT106" s="38"/>
      <c r="AMU106" s="38"/>
      <c r="AMV106" s="38"/>
      <c r="AMW106" s="38"/>
      <c r="AMX106" s="38"/>
      <c r="AMY106" s="38"/>
      <c r="AMZ106" s="39"/>
      <c r="ANA106" s="38"/>
      <c r="ANB106" s="38"/>
      <c r="ANC106" s="38"/>
      <c r="AND106" s="38"/>
      <c r="ANE106" s="38"/>
      <c r="ANF106" s="38"/>
      <c r="ANG106" s="38"/>
      <c r="ANH106" s="88"/>
      <c r="ANI106" s="30"/>
      <c r="ANJ106" s="39"/>
      <c r="ANK106" s="88"/>
    </row>
    <row r="107" spans="1:1051" x14ac:dyDescent="0.25">
      <c r="A107" s="8" t="s">
        <v>253</v>
      </c>
      <c r="B107" s="11">
        <v>93</v>
      </c>
      <c r="C107" s="13" t="s">
        <v>254</v>
      </c>
      <c r="F107" s="39"/>
      <c r="G107" s="88"/>
      <c r="H107" s="38"/>
      <c r="I107" s="38"/>
      <c r="J107" s="38"/>
      <c r="K107" s="38"/>
      <c r="L107" s="38"/>
      <c r="M107" s="38"/>
      <c r="N107" s="39"/>
      <c r="O107" s="38"/>
      <c r="P107" s="38"/>
      <c r="Q107" s="38"/>
      <c r="R107" s="38"/>
      <c r="S107" s="38"/>
      <c r="T107" s="38"/>
      <c r="U107" s="38"/>
      <c r="V107" s="88"/>
      <c r="W107" s="30"/>
      <c r="X107" s="39"/>
      <c r="Y107" s="88"/>
      <c r="Z107" s="38"/>
      <c r="AA107" s="38">
        <v>3290000</v>
      </c>
      <c r="AB107" s="38">
        <v>2285000</v>
      </c>
      <c r="AC107" s="38">
        <v>1005000</v>
      </c>
      <c r="AD107" s="38">
        <v>2284068.58</v>
      </c>
      <c r="AE107" s="38">
        <v>14087.42</v>
      </c>
      <c r="AF107" s="39"/>
      <c r="AG107" s="38">
        <v>3271464.39</v>
      </c>
      <c r="AH107" s="38">
        <v>2284068.58</v>
      </c>
      <c r="AI107" s="38"/>
      <c r="AJ107" s="38">
        <v>987395.81</v>
      </c>
      <c r="AK107" s="38">
        <v>30.18207</v>
      </c>
      <c r="AL107" s="38">
        <v>14087.42</v>
      </c>
      <c r="AM107" s="38"/>
      <c r="AN107" s="88">
        <v>2284068.58</v>
      </c>
      <c r="AO107" s="30"/>
      <c r="AP107" s="39">
        <v>2285000</v>
      </c>
      <c r="AQ107" s="88">
        <v>2285000</v>
      </c>
      <c r="AR107" s="38"/>
      <c r="AS107" s="38">
        <v>6686900</v>
      </c>
      <c r="AT107" s="38">
        <v>4335200</v>
      </c>
      <c r="AU107" s="38">
        <v>2351700</v>
      </c>
      <c r="AV107" s="38">
        <v>4334775.13</v>
      </c>
      <c r="AW107" s="38"/>
      <c r="AX107" s="39"/>
      <c r="AY107" s="38">
        <v>6191490.4000000004</v>
      </c>
      <c r="AZ107" s="38">
        <v>4334775.13</v>
      </c>
      <c r="BA107" s="38"/>
      <c r="BB107" s="38">
        <v>1856715.27</v>
      </c>
      <c r="BC107" s="38">
        <v>29.98818</v>
      </c>
      <c r="BD107" s="38"/>
      <c r="BE107" s="38"/>
      <c r="BF107" s="88">
        <v>4334775.13</v>
      </c>
      <c r="BG107" s="30"/>
      <c r="BH107" s="39">
        <v>4335200</v>
      </c>
      <c r="BI107" s="88">
        <v>4335200</v>
      </c>
      <c r="BJ107" s="38"/>
      <c r="BK107" s="38">
        <v>87900</v>
      </c>
      <c r="BL107" s="38">
        <v>64300</v>
      </c>
      <c r="BM107" s="38">
        <v>23600</v>
      </c>
      <c r="BN107" s="38">
        <v>59445.95</v>
      </c>
      <c r="BO107" s="38"/>
      <c r="BP107" s="39"/>
      <c r="BQ107" s="38">
        <v>81062.649999999994</v>
      </c>
      <c r="BR107" s="38">
        <v>59445.95</v>
      </c>
      <c r="BS107" s="38"/>
      <c r="BT107" s="38">
        <v>21616.7</v>
      </c>
      <c r="BU107" s="38">
        <v>26.66666</v>
      </c>
      <c r="BV107" s="38"/>
      <c r="BW107" s="38"/>
      <c r="BX107" s="88">
        <v>59445.95</v>
      </c>
      <c r="BY107" s="30"/>
      <c r="BZ107" s="39">
        <v>64300</v>
      </c>
      <c r="CA107" s="88">
        <v>64300</v>
      </c>
      <c r="CB107" s="38"/>
      <c r="CC107" s="38"/>
      <c r="CD107" s="38"/>
      <c r="CE107" s="38"/>
      <c r="CF107" s="38"/>
      <c r="CG107" s="38"/>
      <c r="CH107" s="39"/>
      <c r="CI107" s="38"/>
      <c r="CJ107" s="38"/>
      <c r="CK107" s="38"/>
      <c r="CL107" s="38"/>
      <c r="CM107" s="38"/>
      <c r="CN107" s="38"/>
      <c r="CO107" s="38"/>
      <c r="CP107" s="88"/>
      <c r="CQ107" s="30"/>
      <c r="CR107" s="39"/>
      <c r="CS107" s="88"/>
      <c r="CT107" s="38"/>
      <c r="CU107" s="38">
        <v>579500</v>
      </c>
      <c r="CV107" s="38">
        <v>550500</v>
      </c>
      <c r="CW107" s="38">
        <v>29000</v>
      </c>
      <c r="CX107" s="38">
        <v>502381.38</v>
      </c>
      <c r="CY107" s="38">
        <v>64059.91</v>
      </c>
      <c r="CZ107" s="39"/>
      <c r="DA107" s="38">
        <v>531381.38</v>
      </c>
      <c r="DB107" s="38">
        <v>502381.38</v>
      </c>
      <c r="DC107" s="38"/>
      <c r="DD107" s="38">
        <v>29000</v>
      </c>
      <c r="DE107" s="38">
        <v>5.4574699999999998</v>
      </c>
      <c r="DF107" s="38">
        <v>64059.91</v>
      </c>
      <c r="DG107" s="38"/>
      <c r="DH107" s="88">
        <v>502381.38</v>
      </c>
      <c r="DI107" s="30"/>
      <c r="DJ107" s="39">
        <v>550500</v>
      </c>
      <c r="DK107" s="88">
        <v>550500</v>
      </c>
      <c r="DL107" s="38"/>
      <c r="DM107" s="38"/>
      <c r="DN107" s="38"/>
      <c r="DO107" s="38"/>
      <c r="DP107" s="38"/>
      <c r="DQ107" s="38"/>
      <c r="DR107" s="39"/>
      <c r="DS107" s="38"/>
      <c r="DT107" s="38"/>
      <c r="DU107" s="38"/>
      <c r="DV107" s="38"/>
      <c r="DW107" s="38"/>
      <c r="DX107" s="38"/>
      <c r="DY107" s="38"/>
      <c r="DZ107" s="88"/>
      <c r="EA107" s="30"/>
      <c r="EB107" s="39"/>
      <c r="EC107" s="88"/>
      <c r="ED107" s="38"/>
      <c r="EE107" s="38"/>
      <c r="EF107" s="38"/>
      <c r="EG107" s="38"/>
      <c r="EH107" s="38"/>
      <c r="EI107" s="38"/>
      <c r="EJ107" s="39"/>
      <c r="EK107" s="38"/>
      <c r="EL107" s="38"/>
      <c r="EM107" s="38"/>
      <c r="EN107" s="38"/>
      <c r="EO107" s="38"/>
      <c r="EP107" s="38"/>
      <c r="EQ107" s="38"/>
      <c r="ER107" s="88"/>
      <c r="ES107" s="30"/>
      <c r="ET107" s="39"/>
      <c r="EU107" s="88"/>
      <c r="EV107" s="38"/>
      <c r="EW107" s="38"/>
      <c r="EX107" s="38"/>
      <c r="EY107" s="38"/>
      <c r="EZ107" s="38"/>
      <c r="FA107" s="38"/>
      <c r="FB107" s="39"/>
      <c r="FC107" s="38"/>
      <c r="FD107" s="38"/>
      <c r="FE107" s="38"/>
      <c r="FF107" s="38"/>
      <c r="FG107" s="38"/>
      <c r="FH107" s="38"/>
      <c r="FI107" s="38"/>
      <c r="FJ107" s="88"/>
      <c r="FK107" s="30"/>
      <c r="FL107" s="39"/>
      <c r="FM107" s="88"/>
      <c r="FN107" s="38"/>
      <c r="FO107" s="38"/>
      <c r="FP107" s="38"/>
      <c r="FQ107" s="38"/>
      <c r="FR107" s="38"/>
      <c r="FS107" s="38"/>
      <c r="FT107" s="39"/>
      <c r="FU107" s="38"/>
      <c r="FV107" s="38"/>
      <c r="FW107" s="38"/>
      <c r="FX107" s="38"/>
      <c r="FY107" s="38"/>
      <c r="FZ107" s="38"/>
      <c r="GA107" s="38"/>
      <c r="GB107" s="88"/>
      <c r="GC107" s="30"/>
      <c r="GD107" s="39"/>
      <c r="GE107" s="88"/>
      <c r="GF107" s="38"/>
      <c r="GG107" s="38"/>
      <c r="GH107" s="38"/>
      <c r="GI107" s="38"/>
      <c r="GJ107" s="38"/>
      <c r="GK107" s="38"/>
      <c r="GL107" s="39"/>
      <c r="GM107" s="38"/>
      <c r="GN107" s="38"/>
      <c r="GO107" s="38"/>
      <c r="GP107" s="38"/>
      <c r="GQ107" s="38"/>
      <c r="GR107" s="38"/>
      <c r="GS107" s="38"/>
      <c r="GT107" s="88"/>
      <c r="GU107" s="30"/>
      <c r="GV107" s="39"/>
      <c r="GW107" s="88"/>
      <c r="GX107" s="38"/>
      <c r="GY107" s="38"/>
      <c r="GZ107" s="38"/>
      <c r="HA107" s="38"/>
      <c r="HB107" s="38"/>
      <c r="HC107" s="38"/>
      <c r="HD107" s="39"/>
      <c r="HE107" s="38"/>
      <c r="HF107" s="38"/>
      <c r="HG107" s="38"/>
      <c r="HH107" s="38"/>
      <c r="HI107" s="38"/>
      <c r="HJ107" s="38"/>
      <c r="HK107" s="38"/>
      <c r="HL107" s="88"/>
      <c r="HM107" s="30"/>
      <c r="HN107" s="39"/>
      <c r="HO107" s="88"/>
      <c r="HP107" s="38"/>
      <c r="HQ107" s="38"/>
      <c r="HR107" s="38"/>
      <c r="HS107" s="38"/>
      <c r="HT107" s="38"/>
      <c r="HU107" s="38"/>
      <c r="HV107" s="39"/>
      <c r="HW107" s="38"/>
      <c r="HX107" s="38"/>
      <c r="HY107" s="38"/>
      <c r="HZ107" s="38"/>
      <c r="IA107" s="38"/>
      <c r="IB107" s="38"/>
      <c r="IC107" s="38"/>
      <c r="ID107" s="88"/>
      <c r="IE107" s="30"/>
      <c r="IF107" s="39"/>
      <c r="IG107" s="88"/>
      <c r="IH107" s="38"/>
      <c r="II107" s="38"/>
      <c r="IJ107" s="38"/>
      <c r="IK107" s="38"/>
      <c r="IL107" s="38"/>
      <c r="IM107" s="38"/>
      <c r="IN107" s="39"/>
      <c r="IO107" s="38"/>
      <c r="IP107" s="38"/>
      <c r="IQ107" s="38"/>
      <c r="IR107" s="38"/>
      <c r="IS107" s="38"/>
      <c r="IT107" s="38"/>
      <c r="IU107" s="38"/>
      <c r="IV107" s="88"/>
      <c r="IW107" s="30"/>
      <c r="IX107" s="39"/>
      <c r="IY107" s="88"/>
      <c r="IZ107" s="38"/>
      <c r="JA107" s="38"/>
      <c r="JB107" s="38"/>
      <c r="JC107" s="38"/>
      <c r="JD107" s="38"/>
      <c r="JE107" s="38"/>
      <c r="JF107" s="39"/>
      <c r="JG107" s="38"/>
      <c r="JH107" s="38"/>
      <c r="JI107" s="38"/>
      <c r="JJ107" s="38"/>
      <c r="JK107" s="38"/>
      <c r="JL107" s="38"/>
      <c r="JM107" s="38"/>
      <c r="JN107" s="88"/>
      <c r="JO107" s="30"/>
      <c r="JP107" s="39"/>
      <c r="JQ107" s="88"/>
      <c r="JR107" s="38"/>
      <c r="JS107" s="38">
        <v>9046600</v>
      </c>
      <c r="JT107" s="38">
        <v>3092700</v>
      </c>
      <c r="JU107" s="38">
        <v>5953900</v>
      </c>
      <c r="JV107" s="38">
        <v>3079901.48</v>
      </c>
      <c r="JW107" s="38"/>
      <c r="JX107" s="39"/>
      <c r="JY107" s="38">
        <v>9033801.4800000004</v>
      </c>
      <c r="JZ107" s="38">
        <v>3079901.48</v>
      </c>
      <c r="KA107" s="38"/>
      <c r="KB107" s="38">
        <v>5953900</v>
      </c>
      <c r="KC107" s="38">
        <v>65.90692</v>
      </c>
      <c r="KD107" s="38"/>
      <c r="KE107" s="38"/>
      <c r="KF107" s="88">
        <v>3079901.48</v>
      </c>
      <c r="KG107" s="30"/>
      <c r="KH107" s="39">
        <v>3092700</v>
      </c>
      <c r="KI107" s="88">
        <v>3092700</v>
      </c>
      <c r="KJ107" s="38"/>
      <c r="KK107" s="38"/>
      <c r="KL107" s="38"/>
      <c r="KM107" s="38"/>
      <c r="KN107" s="38"/>
      <c r="KO107" s="38"/>
      <c r="KP107" s="39"/>
      <c r="KQ107" s="38"/>
      <c r="KR107" s="38"/>
      <c r="KS107" s="38"/>
      <c r="KT107" s="38"/>
      <c r="KU107" s="38"/>
      <c r="KV107" s="38"/>
      <c r="KW107" s="38"/>
      <c r="KX107" s="88"/>
      <c r="KY107" s="30"/>
      <c r="KZ107" s="39"/>
      <c r="LA107" s="88"/>
      <c r="LB107" s="38"/>
      <c r="LC107" s="38"/>
      <c r="LD107" s="38"/>
      <c r="LE107" s="38"/>
      <c r="LF107" s="38"/>
      <c r="LG107" s="38"/>
      <c r="LH107" s="39"/>
      <c r="LI107" s="38"/>
      <c r="LJ107" s="38"/>
      <c r="LK107" s="38"/>
      <c r="LL107" s="38"/>
      <c r="LM107" s="38"/>
      <c r="LN107" s="38"/>
      <c r="LO107" s="38"/>
      <c r="LP107" s="88"/>
      <c r="LQ107" s="30"/>
      <c r="LR107" s="39"/>
      <c r="LS107" s="88"/>
      <c r="LT107" s="38"/>
      <c r="LU107" s="38"/>
      <c r="LV107" s="38"/>
      <c r="LW107" s="38"/>
      <c r="LX107" s="38"/>
      <c r="LY107" s="38"/>
      <c r="LZ107" s="39"/>
      <c r="MA107" s="38"/>
      <c r="MB107" s="38"/>
      <c r="MC107" s="38"/>
      <c r="MD107" s="38"/>
      <c r="ME107" s="38"/>
      <c r="MF107" s="38"/>
      <c r="MG107" s="38"/>
      <c r="MH107" s="88"/>
      <c r="MI107" s="30"/>
      <c r="MJ107" s="39"/>
      <c r="MK107" s="88"/>
      <c r="ML107" s="38"/>
      <c r="MM107" s="38">
        <v>5463000</v>
      </c>
      <c r="MN107" s="38">
        <v>3963000</v>
      </c>
      <c r="MO107" s="38">
        <v>1500000</v>
      </c>
      <c r="MP107" s="38">
        <v>3258850</v>
      </c>
      <c r="MQ107" s="38"/>
      <c r="MR107" s="39"/>
      <c r="MS107" s="38">
        <v>4752550</v>
      </c>
      <c r="MT107" s="38">
        <v>3258850</v>
      </c>
      <c r="MU107" s="38"/>
      <c r="MV107" s="38">
        <v>1493700</v>
      </c>
      <c r="MW107" s="38">
        <v>31.42944</v>
      </c>
      <c r="MX107" s="38"/>
      <c r="MY107" s="38"/>
      <c r="MZ107" s="88">
        <v>3258850</v>
      </c>
      <c r="NA107" s="30"/>
      <c r="NB107" s="39">
        <v>3963000</v>
      </c>
      <c r="NC107" s="88">
        <v>3963000</v>
      </c>
      <c r="ND107" s="38"/>
      <c r="NE107" s="38"/>
      <c r="NF107" s="38"/>
      <c r="NG107" s="38"/>
      <c r="NH107" s="38"/>
      <c r="NI107" s="38"/>
      <c r="NJ107" s="39"/>
      <c r="NK107" s="38"/>
      <c r="NL107" s="38"/>
      <c r="NM107" s="38"/>
      <c r="NN107" s="38"/>
      <c r="NO107" s="38"/>
      <c r="NP107" s="38"/>
      <c r="NQ107" s="38"/>
      <c r="NR107" s="88"/>
      <c r="NS107" s="30"/>
      <c r="NT107" s="39"/>
      <c r="NU107" s="88"/>
      <c r="NV107" s="38"/>
      <c r="NW107" s="38"/>
      <c r="NX107" s="38"/>
      <c r="NY107" s="38"/>
      <c r="NZ107" s="38"/>
      <c r="OA107" s="38"/>
      <c r="OB107" s="39"/>
      <c r="OC107" s="38"/>
      <c r="OD107" s="38"/>
      <c r="OE107" s="38"/>
      <c r="OF107" s="38"/>
      <c r="OG107" s="38"/>
      <c r="OH107" s="38"/>
      <c r="OI107" s="38"/>
      <c r="OJ107" s="88"/>
      <c r="OK107" s="30"/>
      <c r="OL107" s="39"/>
      <c r="OM107" s="88"/>
      <c r="ON107" s="38"/>
      <c r="OO107" s="38"/>
      <c r="OP107" s="38"/>
      <c r="OQ107" s="38"/>
      <c r="OR107" s="38"/>
      <c r="OS107" s="38"/>
      <c r="OT107" s="39"/>
      <c r="OU107" s="38"/>
      <c r="OV107" s="38"/>
      <c r="OW107" s="38"/>
      <c r="OX107" s="38"/>
      <c r="OY107" s="38"/>
      <c r="OZ107" s="38"/>
      <c r="PA107" s="38"/>
      <c r="PB107" s="88"/>
      <c r="PC107" s="30"/>
      <c r="PD107" s="39"/>
      <c r="PE107" s="88"/>
      <c r="PF107" s="38"/>
      <c r="PG107" s="38"/>
      <c r="PH107" s="38"/>
      <c r="PI107" s="38"/>
      <c r="PJ107" s="38"/>
      <c r="PK107" s="38"/>
      <c r="PL107" s="39"/>
      <c r="PM107" s="38"/>
      <c r="PN107" s="38"/>
      <c r="PO107" s="38"/>
      <c r="PP107" s="38"/>
      <c r="PQ107" s="38"/>
      <c r="PR107" s="38"/>
      <c r="PS107" s="38"/>
      <c r="PT107" s="88"/>
      <c r="PU107" s="30"/>
      <c r="PV107" s="39"/>
      <c r="PW107" s="88"/>
      <c r="PX107" s="38"/>
      <c r="PY107" s="38"/>
      <c r="PZ107" s="38"/>
      <c r="QA107" s="38"/>
      <c r="QB107" s="38"/>
      <c r="QC107" s="38"/>
      <c r="QD107" s="39"/>
      <c r="QE107" s="38"/>
      <c r="QF107" s="38"/>
      <c r="QG107" s="38"/>
      <c r="QH107" s="38"/>
      <c r="QI107" s="38"/>
      <c r="QJ107" s="38"/>
      <c r="QK107" s="38"/>
      <c r="QL107" s="88"/>
      <c r="QM107" s="30"/>
      <c r="QN107" s="39"/>
      <c r="QO107" s="88"/>
      <c r="QP107" s="38"/>
      <c r="QQ107" s="38">
        <v>43750400</v>
      </c>
      <c r="QR107" s="38">
        <v>36146900</v>
      </c>
      <c r="QS107" s="38">
        <v>7603500</v>
      </c>
      <c r="QT107" s="38">
        <v>36146573.390000001</v>
      </c>
      <c r="QU107" s="38">
        <v>942581.62</v>
      </c>
      <c r="QV107" s="39"/>
      <c r="QW107" s="38">
        <v>43434627.899999999</v>
      </c>
      <c r="QX107" s="38">
        <v>35896080.770000003</v>
      </c>
      <c r="QY107" s="38"/>
      <c r="QZ107" s="38">
        <v>7538547.1299999999</v>
      </c>
      <c r="RA107" s="38">
        <v>17.356079999999999</v>
      </c>
      <c r="RB107" s="38">
        <v>942581.62</v>
      </c>
      <c r="RC107" s="38">
        <v>250492.62</v>
      </c>
      <c r="RD107" s="88">
        <v>35896080.770000003</v>
      </c>
      <c r="RE107" s="30"/>
      <c r="RF107" s="39">
        <v>36146900</v>
      </c>
      <c r="RG107" s="88">
        <v>36146900</v>
      </c>
      <c r="RH107" s="38"/>
      <c r="RI107" s="38"/>
      <c r="RJ107" s="38"/>
      <c r="RK107" s="38"/>
      <c r="RL107" s="38"/>
      <c r="RM107" s="38"/>
      <c r="RN107" s="39"/>
      <c r="RO107" s="38"/>
      <c r="RP107" s="38"/>
      <c r="RQ107" s="38"/>
      <c r="RR107" s="38"/>
      <c r="RS107" s="38"/>
      <c r="RT107" s="38"/>
      <c r="RU107" s="38"/>
      <c r="RV107" s="88"/>
      <c r="RW107" s="30"/>
      <c r="RX107" s="39">
        <v>0</v>
      </c>
      <c r="RY107" s="88"/>
      <c r="RZ107" s="38"/>
      <c r="SA107" s="38">
        <v>188500</v>
      </c>
      <c r="SB107" s="38">
        <v>138500</v>
      </c>
      <c r="SC107" s="38">
        <v>50000</v>
      </c>
      <c r="SD107" s="38"/>
      <c r="SE107" s="38"/>
      <c r="SF107" s="39"/>
      <c r="SG107" s="38"/>
      <c r="SH107" s="38"/>
      <c r="SI107" s="38"/>
      <c r="SJ107" s="38"/>
      <c r="SK107" s="38"/>
      <c r="SL107" s="38"/>
      <c r="SM107" s="38"/>
      <c r="SN107" s="88"/>
      <c r="SO107" s="30"/>
      <c r="SP107" s="39">
        <v>138500</v>
      </c>
      <c r="SQ107" s="88">
        <v>138500</v>
      </c>
      <c r="SR107" s="38"/>
      <c r="SS107" s="38"/>
      <c r="ST107" s="38"/>
      <c r="SU107" s="38"/>
      <c r="SV107" s="38"/>
      <c r="SW107" s="38"/>
      <c r="SX107" s="39"/>
      <c r="SY107" s="38"/>
      <c r="SZ107" s="38"/>
      <c r="TA107" s="38"/>
      <c r="TB107" s="38"/>
      <c r="TC107" s="38"/>
      <c r="TD107" s="38"/>
      <c r="TE107" s="38"/>
      <c r="TF107" s="88"/>
      <c r="TG107" s="30"/>
      <c r="TH107" s="39"/>
      <c r="TI107" s="88"/>
      <c r="TJ107" s="38"/>
      <c r="TK107" s="38"/>
      <c r="TL107" s="38"/>
      <c r="TM107" s="38"/>
      <c r="TN107" s="38"/>
      <c r="TO107" s="38"/>
      <c r="TP107" s="39"/>
      <c r="TQ107" s="38"/>
      <c r="TR107" s="38"/>
      <c r="TS107" s="38"/>
      <c r="TT107" s="38"/>
      <c r="TU107" s="38"/>
      <c r="TV107" s="38"/>
      <c r="TW107" s="38"/>
      <c r="TX107" s="88"/>
      <c r="TY107" s="30"/>
      <c r="TZ107" s="39"/>
      <c r="UA107" s="88"/>
      <c r="UB107" s="38"/>
      <c r="UC107" s="38"/>
      <c r="UD107" s="38"/>
      <c r="UE107" s="38"/>
      <c r="UF107" s="38"/>
      <c r="UG107" s="38"/>
      <c r="UH107" s="39"/>
      <c r="UI107" s="38"/>
      <c r="UJ107" s="38"/>
      <c r="UK107" s="38"/>
      <c r="UL107" s="38"/>
      <c r="UM107" s="38"/>
      <c r="UN107" s="38"/>
      <c r="UO107" s="38"/>
      <c r="UP107" s="88"/>
      <c r="UQ107" s="30"/>
      <c r="UR107" s="39"/>
      <c r="US107" s="88"/>
      <c r="UT107" s="38"/>
      <c r="UU107" s="38"/>
      <c r="UV107" s="38"/>
      <c r="UW107" s="38"/>
      <c r="UX107" s="38"/>
      <c r="UY107" s="38"/>
      <c r="UZ107" s="39"/>
      <c r="VA107" s="38"/>
      <c r="VB107" s="38"/>
      <c r="VC107" s="38"/>
      <c r="VD107" s="38"/>
      <c r="VE107" s="38"/>
      <c r="VF107" s="38"/>
      <c r="VG107" s="38"/>
      <c r="VH107" s="88"/>
      <c r="VI107" s="30"/>
      <c r="VJ107" s="39"/>
      <c r="VK107" s="88"/>
      <c r="VL107" s="38"/>
      <c r="VM107" s="38"/>
      <c r="VN107" s="38"/>
      <c r="VO107" s="38"/>
      <c r="VP107" s="38"/>
      <c r="VQ107" s="38"/>
      <c r="VR107" s="39"/>
      <c r="VS107" s="38"/>
      <c r="VT107" s="38"/>
      <c r="VU107" s="38"/>
      <c r="VV107" s="38"/>
      <c r="VW107" s="38"/>
      <c r="VX107" s="38"/>
      <c r="VY107" s="38"/>
      <c r="VZ107" s="88"/>
      <c r="WA107" s="30"/>
      <c r="WB107" s="39"/>
      <c r="WC107" s="88"/>
      <c r="WD107" s="38"/>
      <c r="WE107" s="38"/>
      <c r="WF107" s="38"/>
      <c r="WG107" s="38"/>
      <c r="WH107" s="38"/>
      <c r="WI107" s="38"/>
      <c r="WJ107" s="39"/>
      <c r="WK107" s="38"/>
      <c r="WL107" s="38"/>
      <c r="WM107" s="38"/>
      <c r="WN107" s="38"/>
      <c r="WO107" s="38"/>
      <c r="WP107" s="38"/>
      <c r="WQ107" s="38"/>
      <c r="WR107" s="88"/>
      <c r="WS107" s="30"/>
      <c r="WT107" s="39"/>
      <c r="WU107" s="88"/>
      <c r="WV107" s="38"/>
      <c r="WW107" s="38"/>
      <c r="WX107" s="38"/>
      <c r="WY107" s="38"/>
      <c r="WZ107" s="38"/>
      <c r="XA107" s="38"/>
      <c r="XB107" s="39"/>
      <c r="XC107" s="38"/>
      <c r="XD107" s="38"/>
      <c r="XE107" s="38"/>
      <c r="XF107" s="38"/>
      <c r="XG107" s="38"/>
      <c r="XH107" s="38"/>
      <c r="XI107" s="38"/>
      <c r="XJ107" s="88"/>
      <c r="XK107" s="30"/>
      <c r="XL107" s="39"/>
      <c r="XM107" s="88"/>
      <c r="XN107" s="38"/>
      <c r="XO107" s="38"/>
      <c r="XP107" s="38"/>
      <c r="XQ107" s="38"/>
      <c r="XR107" s="38"/>
      <c r="XS107" s="38"/>
      <c r="XT107" s="39"/>
      <c r="XU107" s="38"/>
      <c r="XV107" s="38"/>
      <c r="XW107" s="38"/>
      <c r="XX107" s="38"/>
      <c r="XY107" s="38"/>
      <c r="XZ107" s="38"/>
      <c r="YA107" s="38"/>
      <c r="YB107" s="88"/>
      <c r="YC107" s="30"/>
      <c r="YD107" s="39"/>
      <c r="YE107" s="88"/>
      <c r="YF107" s="38"/>
      <c r="YG107" s="38"/>
      <c r="YH107" s="38"/>
      <c r="YI107" s="38"/>
      <c r="YJ107" s="38"/>
      <c r="YK107" s="38"/>
      <c r="YL107" s="39"/>
      <c r="YM107" s="38"/>
      <c r="YN107" s="38"/>
      <c r="YO107" s="38"/>
      <c r="YP107" s="38"/>
      <c r="YQ107" s="38"/>
      <c r="YR107" s="38"/>
      <c r="YS107" s="38"/>
      <c r="YT107" s="88"/>
      <c r="YU107" s="30"/>
      <c r="YV107" s="39"/>
      <c r="YW107" s="88"/>
      <c r="YX107" s="38"/>
      <c r="YY107" s="38"/>
      <c r="YZ107" s="38"/>
      <c r="ZA107" s="38"/>
      <c r="ZB107" s="38"/>
      <c r="ZC107" s="38"/>
      <c r="ZD107" s="39"/>
      <c r="ZE107" s="38"/>
      <c r="ZF107" s="38"/>
      <c r="ZG107" s="38"/>
      <c r="ZH107" s="38"/>
      <c r="ZI107" s="38"/>
      <c r="ZJ107" s="38"/>
      <c r="ZK107" s="38"/>
      <c r="ZL107" s="88"/>
      <c r="ZM107" s="30"/>
      <c r="ZN107" s="39"/>
      <c r="ZO107" s="88"/>
      <c r="ZP107" s="38"/>
      <c r="ZQ107" s="38">
        <v>4842200</v>
      </c>
      <c r="ZR107" s="38">
        <v>2842200</v>
      </c>
      <c r="ZS107" s="38">
        <v>2000000</v>
      </c>
      <c r="ZT107" s="38">
        <v>2842176</v>
      </c>
      <c r="ZU107" s="38"/>
      <c r="ZV107" s="39"/>
      <c r="ZW107" s="38">
        <v>4842176</v>
      </c>
      <c r="ZX107" s="38">
        <v>2842176</v>
      </c>
      <c r="ZY107" s="38"/>
      <c r="ZZ107" s="38">
        <v>2000000</v>
      </c>
      <c r="AAA107" s="38">
        <v>41.303739999999998</v>
      </c>
      <c r="AAB107" s="38"/>
      <c r="AAC107" s="38"/>
      <c r="AAD107" s="88">
        <v>2842176</v>
      </c>
      <c r="AAE107" s="30"/>
      <c r="AAF107" s="39">
        <v>2842200</v>
      </c>
      <c r="AAG107" s="88">
        <v>2842200</v>
      </c>
      <c r="AAH107" s="38"/>
      <c r="AAI107" s="38"/>
      <c r="AAJ107" s="38"/>
      <c r="AAK107" s="38"/>
      <c r="AAL107" s="38"/>
      <c r="AAM107" s="38"/>
      <c r="AAN107" s="39"/>
      <c r="AAO107" s="38"/>
      <c r="AAP107" s="38"/>
      <c r="AAQ107" s="38"/>
      <c r="AAR107" s="38"/>
      <c r="AAS107" s="38"/>
      <c r="AAT107" s="38"/>
      <c r="AAU107" s="38"/>
      <c r="AAV107" s="88"/>
      <c r="AAW107" s="30"/>
      <c r="AAX107" s="39"/>
      <c r="AAY107" s="88"/>
      <c r="AAZ107" s="38"/>
      <c r="ABA107" s="38"/>
      <c r="ABB107" s="38"/>
      <c r="ABC107" s="38"/>
      <c r="ABD107" s="38"/>
      <c r="ABE107" s="38"/>
      <c r="ABF107" s="39"/>
      <c r="ABG107" s="38"/>
      <c r="ABH107" s="38"/>
      <c r="ABI107" s="38"/>
      <c r="ABJ107" s="38"/>
      <c r="ABK107" s="38"/>
      <c r="ABL107" s="38"/>
      <c r="ABM107" s="38"/>
      <c r="ABN107" s="88"/>
      <c r="ABO107" s="30"/>
      <c r="ABP107" s="39"/>
      <c r="ABQ107" s="88"/>
      <c r="ABR107" s="38"/>
      <c r="ABS107" s="38"/>
      <c r="ABT107" s="38"/>
      <c r="ABU107" s="38"/>
      <c r="ABV107" s="38"/>
      <c r="ABW107" s="38"/>
      <c r="ABX107" s="39"/>
      <c r="ABY107" s="38"/>
      <c r="ABZ107" s="38"/>
      <c r="ACA107" s="38"/>
      <c r="ACB107" s="38"/>
      <c r="ACC107" s="38"/>
      <c r="ACD107" s="38"/>
      <c r="ACE107" s="38"/>
      <c r="ACF107" s="88"/>
      <c r="ACG107" s="30"/>
      <c r="ACH107" s="39"/>
      <c r="ACI107" s="88"/>
      <c r="ACJ107" s="38"/>
      <c r="ACK107" s="38"/>
      <c r="ACL107" s="38"/>
      <c r="ACM107" s="38"/>
      <c r="ACN107" s="38"/>
      <c r="ACO107" s="38"/>
      <c r="ACP107" s="39"/>
      <c r="ACQ107" s="38"/>
      <c r="ACR107" s="38"/>
      <c r="ACS107" s="38"/>
      <c r="ACT107" s="38"/>
      <c r="ACU107" s="38"/>
      <c r="ACV107" s="38"/>
      <c r="ACW107" s="38"/>
      <c r="ACX107" s="88"/>
      <c r="ACY107" s="30"/>
      <c r="ACZ107" s="39"/>
      <c r="ADA107" s="88"/>
      <c r="ADB107" s="38"/>
      <c r="ADC107" s="38"/>
      <c r="ADD107" s="38"/>
      <c r="ADE107" s="38"/>
      <c r="ADF107" s="38"/>
      <c r="ADG107" s="38"/>
      <c r="ADH107" s="39"/>
      <c r="ADI107" s="38"/>
      <c r="ADJ107" s="38"/>
      <c r="ADK107" s="38"/>
      <c r="ADL107" s="38"/>
      <c r="ADM107" s="38"/>
      <c r="ADN107" s="38"/>
      <c r="ADO107" s="38"/>
      <c r="ADP107" s="88"/>
      <c r="ADQ107" s="30"/>
      <c r="ADR107" s="39"/>
      <c r="ADS107" s="88"/>
      <c r="ADT107" s="38"/>
      <c r="ADU107" s="38"/>
      <c r="ADV107" s="38"/>
      <c r="ADW107" s="38"/>
      <c r="ADX107" s="38"/>
      <c r="ADY107" s="38"/>
      <c r="ADZ107" s="39"/>
      <c r="AEA107" s="38"/>
      <c r="AEB107" s="38"/>
      <c r="AEC107" s="38"/>
      <c r="AED107" s="38"/>
      <c r="AEE107" s="38"/>
      <c r="AEF107" s="38"/>
      <c r="AEG107" s="38"/>
      <c r="AEH107" s="88"/>
      <c r="AEI107" s="30"/>
      <c r="AEJ107" s="39"/>
      <c r="AEK107" s="88"/>
      <c r="AEL107" s="38"/>
      <c r="AEM107" s="38"/>
      <c r="AEN107" s="38"/>
      <c r="AEO107" s="38"/>
      <c r="AEP107" s="38"/>
      <c r="AEQ107" s="38"/>
      <c r="AER107" s="39"/>
      <c r="AES107" s="38"/>
      <c r="AET107" s="38"/>
      <c r="AEU107" s="38"/>
      <c r="AEV107" s="38"/>
      <c r="AEW107" s="38"/>
      <c r="AEX107" s="38"/>
      <c r="AEY107" s="38"/>
      <c r="AEZ107" s="88"/>
      <c r="AFA107" s="30"/>
      <c r="AFB107" s="39"/>
      <c r="AFC107" s="88"/>
      <c r="AFD107" s="38"/>
      <c r="AFE107" s="38"/>
      <c r="AFF107" s="38"/>
      <c r="AFG107" s="38"/>
      <c r="AFH107" s="38"/>
      <c r="AFI107" s="38"/>
      <c r="AFJ107" s="39"/>
      <c r="AFK107" s="38"/>
      <c r="AFL107" s="38"/>
      <c r="AFM107" s="38"/>
      <c r="AFN107" s="38"/>
      <c r="AFO107" s="38"/>
      <c r="AFP107" s="38"/>
      <c r="AFQ107" s="38"/>
      <c r="AFR107" s="88"/>
      <c r="AFS107" s="30"/>
      <c r="AFT107" s="39"/>
      <c r="AFU107" s="88"/>
      <c r="AFV107" s="38"/>
      <c r="AFW107" s="38"/>
      <c r="AFX107" s="38"/>
      <c r="AFY107" s="38"/>
      <c r="AFZ107" s="38"/>
      <c r="AGA107" s="38"/>
      <c r="AGB107" s="39"/>
      <c r="AGC107" s="38"/>
      <c r="AGD107" s="38"/>
      <c r="AGE107" s="38"/>
      <c r="AGF107" s="38"/>
      <c r="AGG107" s="38"/>
      <c r="AGH107" s="38"/>
      <c r="AGI107" s="38"/>
      <c r="AGJ107" s="88"/>
      <c r="AGK107" s="30"/>
      <c r="AGL107" s="39"/>
      <c r="AGM107" s="88"/>
      <c r="AGN107" s="38"/>
      <c r="AGO107" s="38"/>
      <c r="AGP107" s="38"/>
      <c r="AGQ107" s="38"/>
      <c r="AGR107" s="38"/>
      <c r="AGS107" s="38"/>
      <c r="AGT107" s="39"/>
      <c r="AGU107" s="38"/>
      <c r="AGV107" s="38"/>
      <c r="AGW107" s="38"/>
      <c r="AGX107" s="38"/>
      <c r="AGY107" s="38"/>
      <c r="AGZ107" s="38"/>
      <c r="AHA107" s="38"/>
      <c r="AHB107" s="88"/>
      <c r="AHC107" s="30"/>
      <c r="AHD107" s="39"/>
      <c r="AHE107" s="88"/>
      <c r="AHF107" s="38"/>
      <c r="AHG107" s="38"/>
      <c r="AHH107" s="38"/>
      <c r="AHI107" s="38"/>
      <c r="AHJ107" s="38"/>
      <c r="AHK107" s="38"/>
      <c r="AHL107" s="39"/>
      <c r="AHM107" s="38"/>
      <c r="AHN107" s="38"/>
      <c r="AHO107" s="38"/>
      <c r="AHP107" s="38"/>
      <c r="AHQ107" s="38"/>
      <c r="AHR107" s="38"/>
      <c r="AHS107" s="38"/>
      <c r="AHT107" s="88"/>
      <c r="AHU107" s="30"/>
      <c r="AHV107" s="39"/>
      <c r="AHW107" s="88"/>
      <c r="AHX107" s="38"/>
      <c r="AHY107" s="38">
        <v>1425400</v>
      </c>
      <c r="AHZ107" s="38">
        <v>425400</v>
      </c>
      <c r="AIA107" s="38">
        <v>1000000</v>
      </c>
      <c r="AIB107" s="38">
        <v>425400</v>
      </c>
      <c r="AIC107" s="38"/>
      <c r="AID107" s="39"/>
      <c r="AIE107" s="38">
        <v>1425400</v>
      </c>
      <c r="AIF107" s="38">
        <v>425400</v>
      </c>
      <c r="AIG107" s="38"/>
      <c r="AIH107" s="38">
        <v>1000000</v>
      </c>
      <c r="AII107" s="38">
        <v>70.155749999999998</v>
      </c>
      <c r="AIJ107" s="38"/>
      <c r="AIK107" s="38"/>
      <c r="AIL107" s="88">
        <v>425400</v>
      </c>
      <c r="AIM107" s="30"/>
      <c r="AIN107" s="39">
        <v>425400</v>
      </c>
      <c r="AIO107" s="88">
        <v>425400</v>
      </c>
      <c r="AIP107" s="38"/>
      <c r="AIQ107" s="38"/>
      <c r="AIR107" s="38"/>
      <c r="AIS107" s="38"/>
      <c r="AIT107" s="38"/>
      <c r="AIU107" s="38"/>
      <c r="AIV107" s="39"/>
      <c r="AIW107" s="38"/>
      <c r="AIX107" s="38"/>
      <c r="AIY107" s="38"/>
      <c r="AIZ107" s="38"/>
      <c r="AJA107" s="38"/>
      <c r="AJB107" s="38"/>
      <c r="AJC107" s="38"/>
      <c r="AJD107" s="88"/>
      <c r="AJE107" s="30"/>
      <c r="AJF107" s="39"/>
      <c r="AJG107" s="88"/>
      <c r="AJH107" s="38"/>
      <c r="AJI107" s="38"/>
      <c r="AJJ107" s="38"/>
      <c r="AJK107" s="38"/>
      <c r="AJL107" s="38"/>
      <c r="AJM107" s="38"/>
      <c r="AJN107" s="39"/>
      <c r="AJO107" s="38"/>
      <c r="AJP107" s="38"/>
      <c r="AJQ107" s="38"/>
      <c r="AJR107" s="38"/>
      <c r="AJS107" s="38"/>
      <c r="AJT107" s="38"/>
      <c r="AJU107" s="38"/>
      <c r="AJV107" s="88"/>
      <c r="AJW107" s="30"/>
      <c r="AJX107" s="39"/>
      <c r="AJY107" s="88"/>
      <c r="AJZ107" s="38"/>
      <c r="AKA107" s="38"/>
      <c r="AKB107" s="38"/>
      <c r="AKC107" s="38"/>
      <c r="AKD107" s="38"/>
      <c r="AKE107" s="38"/>
      <c r="AKF107" s="39"/>
      <c r="AKG107" s="38"/>
      <c r="AKH107" s="38"/>
      <c r="AKI107" s="38"/>
      <c r="AKJ107" s="38"/>
      <c r="AKK107" s="38"/>
      <c r="AKL107" s="38"/>
      <c r="AKM107" s="38"/>
      <c r="AKN107" s="88"/>
      <c r="AKO107" s="30"/>
      <c r="AKP107" s="39"/>
      <c r="AKQ107" s="88"/>
      <c r="AKR107" s="38"/>
      <c r="AKS107" s="38"/>
      <c r="AKT107" s="38"/>
      <c r="AKU107" s="38"/>
      <c r="AKV107" s="38"/>
      <c r="AKW107" s="38"/>
      <c r="AKX107" s="39"/>
      <c r="AKY107" s="38"/>
      <c r="AKZ107" s="38"/>
      <c r="ALA107" s="38"/>
      <c r="ALB107" s="38"/>
      <c r="ALC107" s="38"/>
      <c r="ALD107" s="38"/>
      <c r="ALE107" s="38"/>
      <c r="ALF107" s="88"/>
      <c r="ALG107" s="30"/>
      <c r="ALH107" s="39"/>
      <c r="ALI107" s="88"/>
      <c r="ALJ107" s="38"/>
      <c r="ALK107" s="38"/>
      <c r="ALL107" s="38"/>
      <c r="ALM107" s="38"/>
      <c r="ALN107" s="38"/>
      <c r="ALO107" s="38"/>
      <c r="ALP107" s="39"/>
      <c r="ALQ107" s="38"/>
      <c r="ALR107" s="38"/>
      <c r="ALS107" s="38"/>
      <c r="ALT107" s="38"/>
      <c r="ALU107" s="38"/>
      <c r="ALV107" s="38"/>
      <c r="ALW107" s="38"/>
      <c r="ALX107" s="88"/>
      <c r="ALY107" s="30"/>
      <c r="ALZ107" s="39"/>
      <c r="AMA107" s="88"/>
      <c r="AMB107" s="38"/>
      <c r="AMC107" s="38">
        <v>2068000</v>
      </c>
      <c r="AMD107" s="38">
        <v>1908000</v>
      </c>
      <c r="AME107" s="38">
        <v>160000</v>
      </c>
      <c r="AMF107" s="38">
        <v>421800</v>
      </c>
      <c r="AMG107" s="38"/>
      <c r="AMH107" s="39"/>
      <c r="AMI107" s="38">
        <v>457177.92</v>
      </c>
      <c r="AMJ107" s="38">
        <v>421800</v>
      </c>
      <c r="AMK107" s="38"/>
      <c r="AML107" s="38">
        <v>35377.919999999998</v>
      </c>
      <c r="AMM107" s="38">
        <v>7.7383300000000004</v>
      </c>
      <c r="AMN107" s="38"/>
      <c r="AMO107" s="38"/>
      <c r="AMP107" s="88">
        <v>421800</v>
      </c>
      <c r="AMQ107" s="30"/>
      <c r="AMR107" s="39">
        <v>1908000</v>
      </c>
      <c r="AMS107" s="88">
        <v>1908000</v>
      </c>
      <c r="AMT107" s="38"/>
      <c r="AMU107" s="38"/>
      <c r="AMV107" s="38"/>
      <c r="AMW107" s="38"/>
      <c r="AMX107" s="38"/>
      <c r="AMY107" s="38"/>
      <c r="AMZ107" s="39"/>
      <c r="ANA107" s="38"/>
      <c r="ANB107" s="38"/>
      <c r="ANC107" s="38"/>
      <c r="AND107" s="38"/>
      <c r="ANE107" s="38"/>
      <c r="ANF107" s="38"/>
      <c r="ANG107" s="38"/>
      <c r="ANH107" s="88"/>
      <c r="ANI107" s="30"/>
      <c r="ANJ107" s="39"/>
      <c r="ANK107" s="88"/>
    </row>
    <row r="108" spans="1:1051" ht="15.75" thickBot="1" x14ac:dyDescent="0.3">
      <c r="A108" s="21" t="s">
        <v>255</v>
      </c>
      <c r="B108" s="22">
        <v>94</v>
      </c>
      <c r="C108" s="23" t="s">
        <v>256</v>
      </c>
      <c r="F108" s="39"/>
      <c r="G108" s="88"/>
      <c r="H108" s="38"/>
      <c r="I108" s="38"/>
      <c r="J108" s="38"/>
      <c r="K108" s="38"/>
      <c r="L108" s="38"/>
      <c r="M108" s="38"/>
      <c r="N108" s="39"/>
      <c r="O108" s="38"/>
      <c r="P108" s="38"/>
      <c r="Q108" s="38"/>
      <c r="R108" s="38"/>
      <c r="S108" s="38"/>
      <c r="T108" s="38"/>
      <c r="U108" s="38"/>
      <c r="V108" s="88"/>
      <c r="W108" s="32"/>
      <c r="X108" s="39"/>
      <c r="Y108" s="88"/>
      <c r="Z108" s="38"/>
      <c r="AA108" s="38"/>
      <c r="AB108" s="38"/>
      <c r="AC108" s="38"/>
      <c r="AD108" s="38"/>
      <c r="AE108" s="38"/>
      <c r="AF108" s="39"/>
      <c r="AG108" s="38"/>
      <c r="AH108" s="38"/>
      <c r="AI108" s="38"/>
      <c r="AJ108" s="38"/>
      <c r="AK108" s="38"/>
      <c r="AL108" s="38"/>
      <c r="AM108" s="38"/>
      <c r="AN108" s="88"/>
      <c r="AO108" s="32"/>
      <c r="AP108" s="39"/>
      <c r="AQ108" s="88"/>
      <c r="AR108" s="38"/>
      <c r="AS108" s="38"/>
      <c r="AT108" s="38"/>
      <c r="AU108" s="38"/>
      <c r="AV108" s="38"/>
      <c r="AW108" s="38"/>
      <c r="AX108" s="39"/>
      <c r="AY108" s="38"/>
      <c r="AZ108" s="38"/>
      <c r="BA108" s="38"/>
      <c r="BB108" s="38"/>
      <c r="BC108" s="38"/>
      <c r="BD108" s="38"/>
      <c r="BE108" s="38"/>
      <c r="BF108" s="88"/>
      <c r="BG108" s="32"/>
      <c r="BH108" s="39"/>
      <c r="BI108" s="88"/>
      <c r="BJ108" s="38"/>
      <c r="BK108" s="38"/>
      <c r="BL108" s="38"/>
      <c r="BM108" s="38"/>
      <c r="BN108" s="38"/>
      <c r="BO108" s="38"/>
      <c r="BP108" s="39"/>
      <c r="BQ108" s="38"/>
      <c r="BR108" s="38"/>
      <c r="BS108" s="38"/>
      <c r="BT108" s="38"/>
      <c r="BU108" s="38"/>
      <c r="BV108" s="38"/>
      <c r="BW108" s="38"/>
      <c r="BX108" s="88"/>
      <c r="BY108" s="32"/>
      <c r="BZ108" s="39"/>
      <c r="CA108" s="88"/>
      <c r="CB108" s="38"/>
      <c r="CC108" s="38"/>
      <c r="CD108" s="38"/>
      <c r="CE108" s="38"/>
      <c r="CF108" s="38"/>
      <c r="CG108" s="38"/>
      <c r="CH108" s="39"/>
      <c r="CI108" s="38"/>
      <c r="CJ108" s="38"/>
      <c r="CK108" s="38"/>
      <c r="CL108" s="38"/>
      <c r="CM108" s="38"/>
      <c r="CN108" s="38"/>
      <c r="CO108" s="38"/>
      <c r="CP108" s="88"/>
      <c r="CQ108" s="32"/>
      <c r="CR108" s="39"/>
      <c r="CS108" s="88"/>
      <c r="CT108" s="38"/>
      <c r="CU108" s="38"/>
      <c r="CV108" s="38"/>
      <c r="CW108" s="38"/>
      <c r="CX108" s="38"/>
      <c r="CY108" s="38"/>
      <c r="CZ108" s="39"/>
      <c r="DA108" s="38"/>
      <c r="DB108" s="38"/>
      <c r="DC108" s="38"/>
      <c r="DD108" s="38"/>
      <c r="DE108" s="38"/>
      <c r="DF108" s="38"/>
      <c r="DG108" s="38"/>
      <c r="DH108" s="88"/>
      <c r="DI108" s="32"/>
      <c r="DJ108" s="39"/>
      <c r="DK108" s="88"/>
      <c r="DL108" s="38"/>
      <c r="DM108" s="38"/>
      <c r="DN108" s="38"/>
      <c r="DO108" s="38"/>
      <c r="DP108" s="38"/>
      <c r="DQ108" s="38"/>
      <c r="DR108" s="39"/>
      <c r="DS108" s="38"/>
      <c r="DT108" s="38"/>
      <c r="DU108" s="38"/>
      <c r="DV108" s="38"/>
      <c r="DW108" s="38"/>
      <c r="DX108" s="38"/>
      <c r="DY108" s="38"/>
      <c r="DZ108" s="88"/>
      <c r="EA108" s="32"/>
      <c r="EB108" s="39"/>
      <c r="EC108" s="88"/>
      <c r="ED108" s="38"/>
      <c r="EE108" s="38"/>
      <c r="EF108" s="38"/>
      <c r="EG108" s="38"/>
      <c r="EH108" s="38"/>
      <c r="EI108" s="38"/>
      <c r="EJ108" s="39"/>
      <c r="EK108" s="38"/>
      <c r="EL108" s="38"/>
      <c r="EM108" s="38"/>
      <c r="EN108" s="38"/>
      <c r="EO108" s="38"/>
      <c r="EP108" s="38"/>
      <c r="EQ108" s="38"/>
      <c r="ER108" s="88"/>
      <c r="ES108" s="32"/>
      <c r="ET108" s="39"/>
      <c r="EU108" s="88"/>
      <c r="EV108" s="38"/>
      <c r="EW108" s="38"/>
      <c r="EX108" s="38"/>
      <c r="EY108" s="38"/>
      <c r="EZ108" s="38"/>
      <c r="FA108" s="38"/>
      <c r="FB108" s="39"/>
      <c r="FC108" s="38"/>
      <c r="FD108" s="38"/>
      <c r="FE108" s="38"/>
      <c r="FF108" s="38"/>
      <c r="FG108" s="38"/>
      <c r="FH108" s="38"/>
      <c r="FI108" s="38"/>
      <c r="FJ108" s="88"/>
      <c r="FK108" s="32"/>
      <c r="FL108" s="39"/>
      <c r="FM108" s="88"/>
      <c r="FN108" s="38"/>
      <c r="FO108" s="38"/>
      <c r="FP108" s="38"/>
      <c r="FQ108" s="38"/>
      <c r="FR108" s="38"/>
      <c r="FS108" s="38"/>
      <c r="FT108" s="39"/>
      <c r="FU108" s="38"/>
      <c r="FV108" s="38"/>
      <c r="FW108" s="38"/>
      <c r="FX108" s="38"/>
      <c r="FY108" s="38"/>
      <c r="FZ108" s="38"/>
      <c r="GA108" s="38"/>
      <c r="GB108" s="88"/>
      <c r="GC108" s="32"/>
      <c r="GD108" s="39"/>
      <c r="GE108" s="88"/>
      <c r="GF108" s="38"/>
      <c r="GG108" s="38"/>
      <c r="GH108" s="38"/>
      <c r="GI108" s="38"/>
      <c r="GJ108" s="38"/>
      <c r="GK108" s="38"/>
      <c r="GL108" s="39"/>
      <c r="GM108" s="38"/>
      <c r="GN108" s="38"/>
      <c r="GO108" s="38"/>
      <c r="GP108" s="38"/>
      <c r="GQ108" s="38"/>
      <c r="GR108" s="38"/>
      <c r="GS108" s="38"/>
      <c r="GT108" s="88"/>
      <c r="GU108" s="32"/>
      <c r="GV108" s="39"/>
      <c r="GW108" s="88"/>
      <c r="GX108" s="38"/>
      <c r="GY108" s="38">
        <v>48772000</v>
      </c>
      <c r="GZ108" s="38">
        <v>22844400</v>
      </c>
      <c r="HA108" s="38">
        <v>25927600</v>
      </c>
      <c r="HB108" s="38">
        <v>22844400</v>
      </c>
      <c r="HC108" s="38"/>
      <c r="HD108" s="39"/>
      <c r="HE108" s="38">
        <v>48772000</v>
      </c>
      <c r="HF108" s="38">
        <v>22844400</v>
      </c>
      <c r="HG108" s="38"/>
      <c r="HH108" s="38">
        <v>25927600</v>
      </c>
      <c r="HI108" s="38">
        <v>53.160829999999997</v>
      </c>
      <c r="HJ108" s="38"/>
      <c r="HK108" s="38"/>
      <c r="HL108" s="88">
        <v>22844400</v>
      </c>
      <c r="HM108" s="32"/>
      <c r="HN108" s="39">
        <v>22844400</v>
      </c>
      <c r="HO108" s="88">
        <v>22844400</v>
      </c>
      <c r="HP108" s="38"/>
      <c r="HQ108" s="38"/>
      <c r="HR108" s="38"/>
      <c r="HS108" s="38"/>
      <c r="HT108" s="38"/>
      <c r="HU108" s="38"/>
      <c r="HV108" s="39"/>
      <c r="HW108" s="38"/>
      <c r="HX108" s="38"/>
      <c r="HY108" s="38"/>
      <c r="HZ108" s="38"/>
      <c r="IA108" s="38"/>
      <c r="IB108" s="38"/>
      <c r="IC108" s="38"/>
      <c r="ID108" s="88"/>
      <c r="IE108" s="32"/>
      <c r="IF108" s="39"/>
      <c r="IG108" s="88"/>
      <c r="IH108" s="38"/>
      <c r="II108" s="38"/>
      <c r="IJ108" s="38"/>
      <c r="IK108" s="38"/>
      <c r="IL108" s="38"/>
      <c r="IM108" s="38"/>
      <c r="IN108" s="39"/>
      <c r="IO108" s="38"/>
      <c r="IP108" s="38"/>
      <c r="IQ108" s="38"/>
      <c r="IR108" s="38"/>
      <c r="IS108" s="38"/>
      <c r="IT108" s="38"/>
      <c r="IU108" s="38"/>
      <c r="IV108" s="88"/>
      <c r="IW108" s="32"/>
      <c r="IX108" s="39"/>
      <c r="IY108" s="88"/>
      <c r="IZ108" s="38"/>
      <c r="JA108" s="38"/>
      <c r="JB108" s="38"/>
      <c r="JC108" s="38"/>
      <c r="JD108" s="38"/>
      <c r="JE108" s="38"/>
      <c r="JF108" s="39"/>
      <c r="JG108" s="38"/>
      <c r="JH108" s="38"/>
      <c r="JI108" s="38"/>
      <c r="JJ108" s="38"/>
      <c r="JK108" s="38"/>
      <c r="JL108" s="38"/>
      <c r="JM108" s="38"/>
      <c r="JN108" s="88"/>
      <c r="JO108" s="32"/>
      <c r="JP108" s="39"/>
      <c r="JQ108" s="88"/>
      <c r="JR108" s="38"/>
      <c r="JS108" s="38"/>
      <c r="JT108" s="38"/>
      <c r="JU108" s="38"/>
      <c r="JV108" s="38"/>
      <c r="JW108" s="38"/>
      <c r="JX108" s="39"/>
      <c r="JY108" s="38"/>
      <c r="JZ108" s="38"/>
      <c r="KA108" s="38"/>
      <c r="KB108" s="38"/>
      <c r="KC108" s="38"/>
      <c r="KD108" s="38"/>
      <c r="KE108" s="38"/>
      <c r="KF108" s="88"/>
      <c r="KG108" s="32"/>
      <c r="KH108" s="39"/>
      <c r="KI108" s="88"/>
      <c r="KJ108" s="38"/>
      <c r="KK108" s="38">
        <v>214953900</v>
      </c>
      <c r="KL108" s="38">
        <v>50585800</v>
      </c>
      <c r="KM108" s="38">
        <v>164368100</v>
      </c>
      <c r="KN108" s="38">
        <v>50585800</v>
      </c>
      <c r="KO108" s="38"/>
      <c r="KP108" s="39"/>
      <c r="KQ108" s="38">
        <v>214953840</v>
      </c>
      <c r="KR108" s="38">
        <v>50585800</v>
      </c>
      <c r="KS108" s="38"/>
      <c r="KT108" s="38">
        <v>164368040</v>
      </c>
      <c r="KU108" s="38">
        <v>76.466669999999993</v>
      </c>
      <c r="KV108" s="38"/>
      <c r="KW108" s="38"/>
      <c r="KX108" s="88">
        <v>50585800</v>
      </c>
      <c r="KY108" s="32"/>
      <c r="KZ108" s="39">
        <v>50585800</v>
      </c>
      <c r="LA108" s="88">
        <v>50585800</v>
      </c>
      <c r="LB108" s="38"/>
      <c r="LC108" s="38"/>
      <c r="LD108" s="38"/>
      <c r="LE108" s="38"/>
      <c r="LF108" s="38"/>
      <c r="LG108" s="38"/>
      <c r="LH108" s="39"/>
      <c r="LI108" s="38"/>
      <c r="LJ108" s="38"/>
      <c r="LK108" s="38"/>
      <c r="LL108" s="38"/>
      <c r="LM108" s="38"/>
      <c r="LN108" s="38"/>
      <c r="LO108" s="38"/>
      <c r="LP108" s="88"/>
      <c r="LQ108" s="32"/>
      <c r="LR108" s="39"/>
      <c r="LS108" s="88"/>
      <c r="LT108" s="38"/>
      <c r="LU108" s="38"/>
      <c r="LV108" s="38"/>
      <c r="LW108" s="38"/>
      <c r="LX108" s="38"/>
      <c r="LY108" s="38"/>
      <c r="LZ108" s="39"/>
      <c r="MA108" s="38"/>
      <c r="MB108" s="38"/>
      <c r="MC108" s="38"/>
      <c r="MD108" s="38"/>
      <c r="ME108" s="38"/>
      <c r="MF108" s="38"/>
      <c r="MG108" s="38"/>
      <c r="MH108" s="88"/>
      <c r="MI108" s="32"/>
      <c r="MJ108" s="39"/>
      <c r="MK108" s="88"/>
      <c r="ML108" s="38"/>
      <c r="MM108" s="38"/>
      <c r="MN108" s="38"/>
      <c r="MO108" s="38"/>
      <c r="MP108" s="38"/>
      <c r="MQ108" s="38"/>
      <c r="MR108" s="39"/>
      <c r="MS108" s="38"/>
      <c r="MT108" s="38"/>
      <c r="MU108" s="38"/>
      <c r="MV108" s="38"/>
      <c r="MW108" s="38"/>
      <c r="MX108" s="38"/>
      <c r="MY108" s="38"/>
      <c r="MZ108" s="88"/>
      <c r="NA108" s="32"/>
      <c r="NB108" s="39"/>
      <c r="NC108" s="88"/>
      <c r="ND108" s="38"/>
      <c r="NE108" s="38"/>
      <c r="NF108" s="38"/>
      <c r="NG108" s="38"/>
      <c r="NH108" s="38"/>
      <c r="NI108" s="38"/>
      <c r="NJ108" s="39"/>
      <c r="NK108" s="38"/>
      <c r="NL108" s="38"/>
      <c r="NM108" s="38"/>
      <c r="NN108" s="38"/>
      <c r="NO108" s="38"/>
      <c r="NP108" s="38"/>
      <c r="NQ108" s="38"/>
      <c r="NR108" s="88"/>
      <c r="NS108" s="32"/>
      <c r="NT108" s="39"/>
      <c r="NU108" s="88"/>
      <c r="NV108" s="38"/>
      <c r="NW108" s="38"/>
      <c r="NX108" s="38"/>
      <c r="NY108" s="38"/>
      <c r="NZ108" s="38"/>
      <c r="OA108" s="38"/>
      <c r="OB108" s="39"/>
      <c r="OC108" s="38"/>
      <c r="OD108" s="38"/>
      <c r="OE108" s="38"/>
      <c r="OF108" s="38"/>
      <c r="OG108" s="38"/>
      <c r="OH108" s="38"/>
      <c r="OI108" s="38"/>
      <c r="OJ108" s="88"/>
      <c r="OK108" s="32"/>
      <c r="OL108" s="39"/>
      <c r="OM108" s="88"/>
      <c r="ON108" s="38"/>
      <c r="OO108" s="38"/>
      <c r="OP108" s="38"/>
      <c r="OQ108" s="38"/>
      <c r="OR108" s="38"/>
      <c r="OS108" s="38"/>
      <c r="OT108" s="39"/>
      <c r="OU108" s="38"/>
      <c r="OV108" s="38"/>
      <c r="OW108" s="38"/>
      <c r="OX108" s="38"/>
      <c r="OY108" s="38"/>
      <c r="OZ108" s="38"/>
      <c r="PA108" s="38"/>
      <c r="PB108" s="88"/>
      <c r="PC108" s="32"/>
      <c r="PD108" s="39"/>
      <c r="PE108" s="88"/>
      <c r="PF108" s="38"/>
      <c r="PG108" s="38"/>
      <c r="PH108" s="38"/>
      <c r="PI108" s="38"/>
      <c r="PJ108" s="38"/>
      <c r="PK108" s="38"/>
      <c r="PL108" s="39"/>
      <c r="PM108" s="38"/>
      <c r="PN108" s="38"/>
      <c r="PO108" s="38"/>
      <c r="PP108" s="38"/>
      <c r="PQ108" s="38"/>
      <c r="PR108" s="38"/>
      <c r="PS108" s="38"/>
      <c r="PT108" s="88"/>
      <c r="PU108" s="32"/>
      <c r="PV108" s="39"/>
      <c r="PW108" s="88"/>
      <c r="PX108" s="38"/>
      <c r="PY108" s="38"/>
      <c r="PZ108" s="38"/>
      <c r="QA108" s="38"/>
      <c r="QB108" s="38"/>
      <c r="QC108" s="38"/>
      <c r="QD108" s="39"/>
      <c r="QE108" s="38"/>
      <c r="QF108" s="38"/>
      <c r="QG108" s="38"/>
      <c r="QH108" s="38"/>
      <c r="QI108" s="38"/>
      <c r="QJ108" s="38"/>
      <c r="QK108" s="38"/>
      <c r="QL108" s="88"/>
      <c r="QM108" s="32"/>
      <c r="QN108" s="39"/>
      <c r="QO108" s="88"/>
      <c r="QP108" s="38"/>
      <c r="QQ108" s="38"/>
      <c r="QR108" s="38"/>
      <c r="QS108" s="38"/>
      <c r="QT108" s="38"/>
      <c r="QU108" s="38"/>
      <c r="QV108" s="39"/>
      <c r="QW108" s="38"/>
      <c r="QX108" s="38"/>
      <c r="QY108" s="38"/>
      <c r="QZ108" s="38"/>
      <c r="RA108" s="38"/>
      <c r="RB108" s="38"/>
      <c r="RC108" s="38"/>
      <c r="RD108" s="88"/>
      <c r="RE108" s="32"/>
      <c r="RF108" s="39"/>
      <c r="RG108" s="88"/>
      <c r="RH108" s="38"/>
      <c r="RI108" s="38"/>
      <c r="RJ108" s="38"/>
      <c r="RK108" s="38"/>
      <c r="RL108" s="38"/>
      <c r="RM108" s="38"/>
      <c r="RN108" s="39"/>
      <c r="RO108" s="38"/>
      <c r="RP108" s="38"/>
      <c r="RQ108" s="38"/>
      <c r="RR108" s="38"/>
      <c r="RS108" s="38"/>
      <c r="RT108" s="38"/>
      <c r="RU108" s="38"/>
      <c r="RV108" s="88"/>
      <c r="RW108" s="32"/>
      <c r="RX108" s="39">
        <v>0</v>
      </c>
      <c r="RY108" s="88"/>
      <c r="RZ108" s="38"/>
      <c r="SA108" s="38"/>
      <c r="SB108" s="38"/>
      <c r="SC108" s="38"/>
      <c r="SD108" s="38"/>
      <c r="SE108" s="38"/>
      <c r="SF108" s="39"/>
      <c r="SG108" s="38"/>
      <c r="SH108" s="38"/>
      <c r="SI108" s="38"/>
      <c r="SJ108" s="38"/>
      <c r="SK108" s="38"/>
      <c r="SL108" s="38"/>
      <c r="SM108" s="38"/>
      <c r="SN108" s="88"/>
      <c r="SO108" s="32"/>
      <c r="SP108" s="39">
        <v>0</v>
      </c>
      <c r="SQ108" s="88"/>
      <c r="SR108" s="38"/>
      <c r="SS108" s="38"/>
      <c r="ST108" s="38"/>
      <c r="SU108" s="38"/>
      <c r="SV108" s="38"/>
      <c r="SW108" s="38"/>
      <c r="SX108" s="39"/>
      <c r="SY108" s="38"/>
      <c r="SZ108" s="38"/>
      <c r="TA108" s="38"/>
      <c r="TB108" s="38"/>
      <c r="TC108" s="38"/>
      <c r="TD108" s="38"/>
      <c r="TE108" s="38"/>
      <c r="TF108" s="88"/>
      <c r="TG108" s="32"/>
      <c r="TH108" s="39"/>
      <c r="TI108" s="88"/>
      <c r="TJ108" s="38"/>
      <c r="TK108" s="38"/>
      <c r="TL108" s="38"/>
      <c r="TM108" s="38"/>
      <c r="TN108" s="38"/>
      <c r="TO108" s="38"/>
      <c r="TP108" s="39"/>
      <c r="TQ108" s="38"/>
      <c r="TR108" s="38"/>
      <c r="TS108" s="38"/>
      <c r="TT108" s="38"/>
      <c r="TU108" s="38"/>
      <c r="TV108" s="38"/>
      <c r="TW108" s="38"/>
      <c r="TX108" s="88"/>
      <c r="TY108" s="32"/>
      <c r="TZ108" s="39"/>
      <c r="UA108" s="88"/>
      <c r="UB108" s="38"/>
      <c r="UC108" s="38"/>
      <c r="UD108" s="38"/>
      <c r="UE108" s="38"/>
      <c r="UF108" s="38"/>
      <c r="UG108" s="38"/>
      <c r="UH108" s="39"/>
      <c r="UI108" s="38"/>
      <c r="UJ108" s="38"/>
      <c r="UK108" s="38"/>
      <c r="UL108" s="38"/>
      <c r="UM108" s="38"/>
      <c r="UN108" s="38"/>
      <c r="UO108" s="38"/>
      <c r="UP108" s="88"/>
      <c r="UQ108" s="32"/>
      <c r="UR108" s="39"/>
      <c r="US108" s="88"/>
      <c r="UT108" s="38"/>
      <c r="UU108" s="38"/>
      <c r="UV108" s="38"/>
      <c r="UW108" s="38"/>
      <c r="UX108" s="38"/>
      <c r="UY108" s="38"/>
      <c r="UZ108" s="39"/>
      <c r="VA108" s="38"/>
      <c r="VB108" s="38"/>
      <c r="VC108" s="38"/>
      <c r="VD108" s="38"/>
      <c r="VE108" s="38"/>
      <c r="VF108" s="38"/>
      <c r="VG108" s="38"/>
      <c r="VH108" s="88"/>
      <c r="VI108" s="32"/>
      <c r="VJ108" s="39"/>
      <c r="VK108" s="88"/>
      <c r="VL108" s="38"/>
      <c r="VM108" s="38"/>
      <c r="VN108" s="38"/>
      <c r="VO108" s="38"/>
      <c r="VP108" s="38"/>
      <c r="VQ108" s="38"/>
      <c r="VR108" s="39"/>
      <c r="VS108" s="38"/>
      <c r="VT108" s="38"/>
      <c r="VU108" s="38"/>
      <c r="VV108" s="38"/>
      <c r="VW108" s="38"/>
      <c r="VX108" s="38"/>
      <c r="VY108" s="38"/>
      <c r="VZ108" s="88"/>
      <c r="WA108" s="32"/>
      <c r="WB108" s="39"/>
      <c r="WC108" s="88"/>
      <c r="WD108" s="38"/>
      <c r="WE108" s="38"/>
      <c r="WF108" s="38"/>
      <c r="WG108" s="38"/>
      <c r="WH108" s="38"/>
      <c r="WI108" s="38"/>
      <c r="WJ108" s="39"/>
      <c r="WK108" s="38"/>
      <c r="WL108" s="38"/>
      <c r="WM108" s="38"/>
      <c r="WN108" s="38"/>
      <c r="WO108" s="38"/>
      <c r="WP108" s="38"/>
      <c r="WQ108" s="38"/>
      <c r="WR108" s="88"/>
      <c r="WS108" s="32"/>
      <c r="WT108" s="39"/>
      <c r="WU108" s="88"/>
      <c r="WV108" s="38"/>
      <c r="WW108" s="38"/>
      <c r="WX108" s="38"/>
      <c r="WY108" s="38"/>
      <c r="WZ108" s="38"/>
      <c r="XA108" s="38"/>
      <c r="XB108" s="39"/>
      <c r="XC108" s="38"/>
      <c r="XD108" s="38"/>
      <c r="XE108" s="38"/>
      <c r="XF108" s="38"/>
      <c r="XG108" s="38"/>
      <c r="XH108" s="38"/>
      <c r="XI108" s="38"/>
      <c r="XJ108" s="88"/>
      <c r="XK108" s="32"/>
      <c r="XL108" s="39"/>
      <c r="XM108" s="88"/>
      <c r="XN108" s="38"/>
      <c r="XO108" s="38"/>
      <c r="XP108" s="38"/>
      <c r="XQ108" s="38"/>
      <c r="XR108" s="38"/>
      <c r="XS108" s="38"/>
      <c r="XT108" s="39"/>
      <c r="XU108" s="38"/>
      <c r="XV108" s="38"/>
      <c r="XW108" s="38"/>
      <c r="XX108" s="38"/>
      <c r="XY108" s="38"/>
      <c r="XZ108" s="38"/>
      <c r="YA108" s="38"/>
      <c r="YB108" s="88"/>
      <c r="YC108" s="32"/>
      <c r="YD108" s="39"/>
      <c r="YE108" s="88"/>
      <c r="YF108" s="38"/>
      <c r="YG108" s="38"/>
      <c r="YH108" s="38"/>
      <c r="YI108" s="38"/>
      <c r="YJ108" s="38"/>
      <c r="YK108" s="38"/>
      <c r="YL108" s="39"/>
      <c r="YM108" s="38"/>
      <c r="YN108" s="38"/>
      <c r="YO108" s="38"/>
      <c r="YP108" s="38"/>
      <c r="YQ108" s="38"/>
      <c r="YR108" s="38"/>
      <c r="YS108" s="38"/>
      <c r="YT108" s="88"/>
      <c r="YU108" s="32"/>
      <c r="YV108" s="39"/>
      <c r="YW108" s="88"/>
      <c r="YX108" s="38"/>
      <c r="YY108" s="38"/>
      <c r="YZ108" s="38"/>
      <c r="ZA108" s="38"/>
      <c r="ZB108" s="38"/>
      <c r="ZC108" s="38"/>
      <c r="ZD108" s="39"/>
      <c r="ZE108" s="38"/>
      <c r="ZF108" s="38"/>
      <c r="ZG108" s="38"/>
      <c r="ZH108" s="38"/>
      <c r="ZI108" s="38"/>
      <c r="ZJ108" s="38"/>
      <c r="ZK108" s="38"/>
      <c r="ZL108" s="88"/>
      <c r="ZM108" s="32"/>
      <c r="ZN108" s="39"/>
      <c r="ZO108" s="88"/>
      <c r="ZP108" s="38"/>
      <c r="ZQ108" s="38">
        <v>5859200</v>
      </c>
      <c r="ZR108" s="38">
        <v>3378100</v>
      </c>
      <c r="ZS108" s="38">
        <v>2481100</v>
      </c>
      <c r="ZT108" s="38">
        <v>3378100</v>
      </c>
      <c r="ZU108" s="38">
        <v>1244242</v>
      </c>
      <c r="ZV108" s="39"/>
      <c r="ZW108" s="38">
        <v>5859200</v>
      </c>
      <c r="ZX108" s="38">
        <v>3378100</v>
      </c>
      <c r="ZY108" s="38"/>
      <c r="ZZ108" s="38">
        <v>2481100</v>
      </c>
      <c r="AAA108" s="38">
        <v>42.345370000000003</v>
      </c>
      <c r="AAB108" s="38">
        <v>1244242</v>
      </c>
      <c r="AAC108" s="38">
        <v>0</v>
      </c>
      <c r="AAD108" s="88">
        <v>3378100</v>
      </c>
      <c r="AAE108" s="32"/>
      <c r="AAF108" s="39">
        <v>3378100</v>
      </c>
      <c r="AAG108" s="88">
        <v>3378100</v>
      </c>
      <c r="AAH108" s="38"/>
      <c r="AAI108" s="38"/>
      <c r="AAJ108" s="38"/>
      <c r="AAK108" s="38"/>
      <c r="AAL108" s="38"/>
      <c r="AAM108" s="38"/>
      <c r="AAN108" s="39"/>
      <c r="AAO108" s="38"/>
      <c r="AAP108" s="38"/>
      <c r="AAQ108" s="38"/>
      <c r="AAR108" s="38"/>
      <c r="AAS108" s="38"/>
      <c r="AAT108" s="38"/>
      <c r="AAU108" s="38"/>
      <c r="AAV108" s="88"/>
      <c r="AAW108" s="32"/>
      <c r="AAX108" s="39"/>
      <c r="AAY108" s="88"/>
      <c r="AAZ108" s="38"/>
      <c r="ABA108" s="38"/>
      <c r="ABB108" s="38"/>
      <c r="ABC108" s="38"/>
      <c r="ABD108" s="38"/>
      <c r="ABE108" s="38"/>
      <c r="ABF108" s="39"/>
      <c r="ABG108" s="38"/>
      <c r="ABH108" s="38"/>
      <c r="ABI108" s="38"/>
      <c r="ABJ108" s="38"/>
      <c r="ABK108" s="38"/>
      <c r="ABL108" s="38"/>
      <c r="ABM108" s="38"/>
      <c r="ABN108" s="88"/>
      <c r="ABO108" s="32"/>
      <c r="ABP108" s="39"/>
      <c r="ABQ108" s="88"/>
      <c r="ABR108" s="38"/>
      <c r="ABS108" s="38"/>
      <c r="ABT108" s="38"/>
      <c r="ABU108" s="38"/>
      <c r="ABV108" s="38"/>
      <c r="ABW108" s="38"/>
      <c r="ABX108" s="39"/>
      <c r="ABY108" s="38"/>
      <c r="ABZ108" s="38"/>
      <c r="ACA108" s="38"/>
      <c r="ACB108" s="38"/>
      <c r="ACC108" s="38"/>
      <c r="ACD108" s="38"/>
      <c r="ACE108" s="38"/>
      <c r="ACF108" s="88"/>
      <c r="ACG108" s="32"/>
      <c r="ACH108" s="39"/>
      <c r="ACI108" s="88"/>
      <c r="ACJ108" s="38"/>
      <c r="ACK108" s="38"/>
      <c r="ACL108" s="38"/>
      <c r="ACM108" s="38"/>
      <c r="ACN108" s="38"/>
      <c r="ACO108" s="38"/>
      <c r="ACP108" s="39"/>
      <c r="ACQ108" s="38"/>
      <c r="ACR108" s="38"/>
      <c r="ACS108" s="38"/>
      <c r="ACT108" s="38"/>
      <c r="ACU108" s="38"/>
      <c r="ACV108" s="38"/>
      <c r="ACW108" s="38"/>
      <c r="ACX108" s="88"/>
      <c r="ACY108" s="32"/>
      <c r="ACZ108" s="39"/>
      <c r="ADA108" s="88"/>
      <c r="ADB108" s="38"/>
      <c r="ADC108" s="38"/>
      <c r="ADD108" s="38"/>
      <c r="ADE108" s="38"/>
      <c r="ADF108" s="38"/>
      <c r="ADG108" s="38"/>
      <c r="ADH108" s="39"/>
      <c r="ADI108" s="38"/>
      <c r="ADJ108" s="38"/>
      <c r="ADK108" s="38"/>
      <c r="ADL108" s="38"/>
      <c r="ADM108" s="38"/>
      <c r="ADN108" s="38"/>
      <c r="ADO108" s="38"/>
      <c r="ADP108" s="88"/>
      <c r="ADQ108" s="32"/>
      <c r="ADR108" s="39"/>
      <c r="ADS108" s="88"/>
      <c r="ADT108" s="38"/>
      <c r="ADU108" s="38"/>
      <c r="ADV108" s="38"/>
      <c r="ADW108" s="38"/>
      <c r="ADX108" s="38"/>
      <c r="ADY108" s="38"/>
      <c r="ADZ108" s="39"/>
      <c r="AEA108" s="38"/>
      <c r="AEB108" s="38"/>
      <c r="AEC108" s="38"/>
      <c r="AED108" s="38"/>
      <c r="AEE108" s="38"/>
      <c r="AEF108" s="38"/>
      <c r="AEG108" s="38"/>
      <c r="AEH108" s="88"/>
      <c r="AEI108" s="32"/>
      <c r="AEJ108" s="39"/>
      <c r="AEK108" s="88"/>
      <c r="AEL108" s="38"/>
      <c r="AEM108" s="38"/>
      <c r="AEN108" s="38"/>
      <c r="AEO108" s="38"/>
      <c r="AEP108" s="38"/>
      <c r="AEQ108" s="38"/>
      <c r="AER108" s="39"/>
      <c r="AES108" s="38"/>
      <c r="AET108" s="38"/>
      <c r="AEU108" s="38"/>
      <c r="AEV108" s="38"/>
      <c r="AEW108" s="38"/>
      <c r="AEX108" s="38"/>
      <c r="AEY108" s="38"/>
      <c r="AEZ108" s="88"/>
      <c r="AFA108" s="32"/>
      <c r="AFB108" s="39"/>
      <c r="AFC108" s="88"/>
      <c r="AFD108" s="38"/>
      <c r="AFE108" s="38"/>
      <c r="AFF108" s="38"/>
      <c r="AFG108" s="38"/>
      <c r="AFH108" s="38"/>
      <c r="AFI108" s="38"/>
      <c r="AFJ108" s="39"/>
      <c r="AFK108" s="38"/>
      <c r="AFL108" s="38"/>
      <c r="AFM108" s="38"/>
      <c r="AFN108" s="38"/>
      <c r="AFO108" s="38"/>
      <c r="AFP108" s="38"/>
      <c r="AFQ108" s="38"/>
      <c r="AFR108" s="88"/>
      <c r="AFS108" s="32"/>
      <c r="AFT108" s="39"/>
      <c r="AFU108" s="88"/>
      <c r="AFV108" s="38"/>
      <c r="AFW108" s="38"/>
      <c r="AFX108" s="38"/>
      <c r="AFY108" s="38"/>
      <c r="AFZ108" s="38"/>
      <c r="AGA108" s="38"/>
      <c r="AGB108" s="39"/>
      <c r="AGC108" s="38"/>
      <c r="AGD108" s="38"/>
      <c r="AGE108" s="38"/>
      <c r="AGF108" s="38"/>
      <c r="AGG108" s="38"/>
      <c r="AGH108" s="38"/>
      <c r="AGI108" s="38"/>
      <c r="AGJ108" s="88"/>
      <c r="AGK108" s="32"/>
      <c r="AGL108" s="39"/>
      <c r="AGM108" s="88"/>
      <c r="AGN108" s="38"/>
      <c r="AGO108" s="38"/>
      <c r="AGP108" s="38"/>
      <c r="AGQ108" s="38"/>
      <c r="AGR108" s="38"/>
      <c r="AGS108" s="38"/>
      <c r="AGT108" s="39"/>
      <c r="AGU108" s="38"/>
      <c r="AGV108" s="38"/>
      <c r="AGW108" s="38"/>
      <c r="AGX108" s="38"/>
      <c r="AGY108" s="38"/>
      <c r="AGZ108" s="38"/>
      <c r="AHA108" s="38"/>
      <c r="AHB108" s="88"/>
      <c r="AHC108" s="32"/>
      <c r="AHD108" s="39"/>
      <c r="AHE108" s="88"/>
      <c r="AHF108" s="38"/>
      <c r="AHG108" s="38"/>
      <c r="AHH108" s="38"/>
      <c r="AHI108" s="38"/>
      <c r="AHJ108" s="38"/>
      <c r="AHK108" s="38"/>
      <c r="AHL108" s="39"/>
      <c r="AHM108" s="38"/>
      <c r="AHN108" s="38"/>
      <c r="AHO108" s="38"/>
      <c r="AHP108" s="38"/>
      <c r="AHQ108" s="38"/>
      <c r="AHR108" s="38"/>
      <c r="AHS108" s="38"/>
      <c r="AHT108" s="88"/>
      <c r="AHU108" s="32"/>
      <c r="AHV108" s="39"/>
      <c r="AHW108" s="88"/>
      <c r="AHX108" s="38"/>
      <c r="AHY108" s="38">
        <v>1337600</v>
      </c>
      <c r="AHZ108" s="38">
        <v>737600</v>
      </c>
      <c r="AIA108" s="38">
        <v>600000</v>
      </c>
      <c r="AIB108" s="38">
        <v>737600</v>
      </c>
      <c r="AIC108" s="38"/>
      <c r="AID108" s="39"/>
      <c r="AIE108" s="38">
        <v>1337600</v>
      </c>
      <c r="AIF108" s="38">
        <v>737600</v>
      </c>
      <c r="AIG108" s="38"/>
      <c r="AIH108" s="38">
        <v>600000</v>
      </c>
      <c r="AII108" s="38">
        <v>44.856459999999998</v>
      </c>
      <c r="AIJ108" s="38"/>
      <c r="AIK108" s="38"/>
      <c r="AIL108" s="88">
        <v>737600</v>
      </c>
      <c r="AIM108" s="32"/>
      <c r="AIN108" s="39">
        <v>737600</v>
      </c>
      <c r="AIO108" s="88">
        <v>737600</v>
      </c>
      <c r="AIP108" s="38"/>
      <c r="AIQ108" s="38"/>
      <c r="AIR108" s="38"/>
      <c r="AIS108" s="38"/>
      <c r="AIT108" s="38"/>
      <c r="AIU108" s="38"/>
      <c r="AIV108" s="39"/>
      <c r="AIW108" s="38"/>
      <c r="AIX108" s="38"/>
      <c r="AIY108" s="38"/>
      <c r="AIZ108" s="38"/>
      <c r="AJA108" s="38"/>
      <c r="AJB108" s="38"/>
      <c r="AJC108" s="38"/>
      <c r="AJD108" s="88"/>
      <c r="AJE108" s="32"/>
      <c r="AJF108" s="39"/>
      <c r="AJG108" s="88"/>
      <c r="AJH108" s="38"/>
      <c r="AJI108" s="38">
        <v>3074000</v>
      </c>
      <c r="AJJ108" s="38">
        <v>2549000</v>
      </c>
      <c r="AJK108" s="38">
        <v>525000</v>
      </c>
      <c r="AJL108" s="38">
        <v>2549000</v>
      </c>
      <c r="AJM108" s="38"/>
      <c r="AJN108" s="39"/>
      <c r="AJO108" s="38">
        <v>3074000</v>
      </c>
      <c r="AJP108" s="38">
        <v>2549000</v>
      </c>
      <c r="AJQ108" s="38"/>
      <c r="AJR108" s="38">
        <v>525000</v>
      </c>
      <c r="AJS108" s="38">
        <v>17.078720000000001</v>
      </c>
      <c r="AJT108" s="38"/>
      <c r="AJU108" s="38"/>
      <c r="AJV108" s="88">
        <v>2549000</v>
      </c>
      <c r="AJW108" s="32"/>
      <c r="AJX108" s="39">
        <v>2549000</v>
      </c>
      <c r="AJY108" s="88">
        <v>2549000</v>
      </c>
      <c r="AJZ108" s="38"/>
      <c r="AKA108" s="38"/>
      <c r="AKB108" s="38"/>
      <c r="AKC108" s="38"/>
      <c r="AKD108" s="38"/>
      <c r="AKE108" s="38"/>
      <c r="AKF108" s="39"/>
      <c r="AKG108" s="38"/>
      <c r="AKH108" s="38"/>
      <c r="AKI108" s="38"/>
      <c r="AKJ108" s="38"/>
      <c r="AKK108" s="38"/>
      <c r="AKL108" s="38"/>
      <c r="AKM108" s="38"/>
      <c r="AKN108" s="88"/>
      <c r="AKO108" s="32"/>
      <c r="AKP108" s="39"/>
      <c r="AKQ108" s="88"/>
      <c r="AKR108" s="38"/>
      <c r="AKS108" s="38">
        <v>24462106</v>
      </c>
      <c r="AKT108" s="38">
        <v>23239000</v>
      </c>
      <c r="AKU108" s="38">
        <v>1223106</v>
      </c>
      <c r="AKV108" s="38">
        <v>23239000</v>
      </c>
      <c r="AKW108" s="38"/>
      <c r="AKX108" s="39"/>
      <c r="AKY108" s="38">
        <v>24462106</v>
      </c>
      <c r="AKZ108" s="38">
        <v>23239000</v>
      </c>
      <c r="ALA108" s="38"/>
      <c r="ALB108" s="38">
        <v>1223106</v>
      </c>
      <c r="ALC108" s="38">
        <v>5</v>
      </c>
      <c r="ALD108" s="38"/>
      <c r="ALE108" s="38"/>
      <c r="ALF108" s="88">
        <v>23239000</v>
      </c>
      <c r="ALG108" s="32"/>
      <c r="ALH108" s="39">
        <v>23239000</v>
      </c>
      <c r="ALI108" s="88">
        <v>23239000</v>
      </c>
      <c r="ALJ108" s="38"/>
      <c r="ALK108" s="38"/>
      <c r="ALL108" s="38"/>
      <c r="ALM108" s="38"/>
      <c r="ALN108" s="38"/>
      <c r="ALO108" s="38"/>
      <c r="ALP108" s="39"/>
      <c r="ALQ108" s="38"/>
      <c r="ALR108" s="38"/>
      <c r="ALS108" s="38"/>
      <c r="ALT108" s="38"/>
      <c r="ALU108" s="38"/>
      <c r="ALV108" s="38"/>
      <c r="ALW108" s="38"/>
      <c r="ALX108" s="88"/>
      <c r="ALY108" s="32"/>
      <c r="ALZ108" s="39"/>
      <c r="AMA108" s="88"/>
      <c r="AMB108" s="38"/>
      <c r="AMC108" s="38"/>
      <c r="AMD108" s="38"/>
      <c r="AME108" s="38"/>
      <c r="AMF108" s="38"/>
      <c r="AMG108" s="38"/>
      <c r="AMH108" s="39"/>
      <c r="AMI108" s="38"/>
      <c r="AMJ108" s="38"/>
      <c r="AMK108" s="38"/>
      <c r="AML108" s="38"/>
      <c r="AMM108" s="38"/>
      <c r="AMN108" s="38"/>
      <c r="AMO108" s="38"/>
      <c r="AMP108" s="88"/>
      <c r="AMQ108" s="32"/>
      <c r="AMR108" s="39"/>
      <c r="AMS108" s="88"/>
      <c r="AMT108" s="38"/>
      <c r="AMU108" s="38"/>
      <c r="AMV108" s="38"/>
      <c r="AMW108" s="38"/>
      <c r="AMX108" s="38"/>
      <c r="AMY108" s="38"/>
      <c r="AMZ108" s="39"/>
      <c r="ANA108" s="38"/>
      <c r="ANB108" s="38"/>
      <c r="ANC108" s="38"/>
      <c r="AND108" s="38"/>
      <c r="ANE108" s="38"/>
      <c r="ANF108" s="38"/>
      <c r="ANG108" s="38"/>
      <c r="ANH108" s="88"/>
      <c r="ANI108" s="32"/>
      <c r="ANJ108" s="39"/>
      <c r="ANK108" s="88"/>
    </row>
    <row r="109" spans="1:1051" x14ac:dyDescent="0.25"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  <c r="BN109" s="130"/>
      <c r="BO109" s="130"/>
      <c r="BP109" s="130"/>
      <c r="BQ109" s="130"/>
      <c r="BR109" s="130"/>
      <c r="BS109" s="130"/>
      <c r="BT109" s="130"/>
      <c r="BU109" s="130"/>
      <c r="BV109" s="130"/>
      <c r="BW109" s="130"/>
      <c r="BX109" s="130"/>
      <c r="BY109" s="130"/>
      <c r="BZ109" s="130"/>
      <c r="CA109" s="130"/>
      <c r="CB109" s="130"/>
      <c r="CC109" s="130"/>
      <c r="CD109" s="130"/>
      <c r="CE109" s="130"/>
      <c r="CF109" s="130"/>
      <c r="CG109" s="130"/>
      <c r="CH109" s="130"/>
      <c r="CI109" s="130"/>
      <c r="CJ109" s="130"/>
      <c r="CK109" s="130"/>
      <c r="CL109" s="130"/>
      <c r="CM109" s="130"/>
      <c r="CN109" s="130"/>
      <c r="CO109" s="130"/>
      <c r="CP109" s="130"/>
      <c r="CQ109" s="130"/>
      <c r="CR109" s="130"/>
      <c r="CS109" s="130"/>
      <c r="CT109" s="130"/>
      <c r="CU109" s="130"/>
      <c r="CV109" s="130"/>
      <c r="CW109" s="130"/>
      <c r="CX109" s="130"/>
      <c r="CY109" s="130"/>
      <c r="CZ109" s="130"/>
      <c r="DA109" s="130"/>
      <c r="DB109" s="130"/>
      <c r="DC109" s="130"/>
      <c r="DD109" s="130"/>
      <c r="DE109" s="130"/>
      <c r="DF109" s="130"/>
      <c r="DG109" s="130"/>
      <c r="DH109" s="130"/>
      <c r="DI109" s="130"/>
      <c r="DJ109" s="130"/>
      <c r="DK109" s="130"/>
      <c r="DL109" s="130"/>
      <c r="DM109" s="130"/>
      <c r="DN109" s="130"/>
      <c r="DO109" s="130"/>
      <c r="DP109" s="130"/>
      <c r="DQ109" s="130"/>
      <c r="DR109" s="130"/>
      <c r="DS109" s="130"/>
      <c r="DT109" s="130"/>
      <c r="DU109" s="130"/>
      <c r="DV109" s="130"/>
      <c r="DW109" s="130"/>
      <c r="DX109" s="130"/>
      <c r="DY109" s="130"/>
      <c r="DZ109" s="130"/>
      <c r="EA109" s="130"/>
      <c r="EB109" s="130"/>
      <c r="EC109" s="130"/>
      <c r="ED109" s="130"/>
      <c r="EE109" s="130"/>
      <c r="EF109" s="130"/>
      <c r="EG109" s="130"/>
      <c r="EH109" s="130"/>
      <c r="EI109" s="130"/>
      <c r="EJ109" s="130"/>
      <c r="EK109" s="130"/>
      <c r="EL109" s="130"/>
      <c r="EM109" s="130"/>
      <c r="EN109" s="130"/>
      <c r="EO109" s="130"/>
      <c r="EP109" s="130"/>
      <c r="EQ109" s="130"/>
      <c r="ER109" s="130"/>
      <c r="ES109" s="130"/>
      <c r="ET109" s="130"/>
      <c r="EU109" s="130"/>
      <c r="EV109" s="130"/>
      <c r="EW109" s="130"/>
      <c r="EX109" s="130"/>
      <c r="EY109" s="130"/>
      <c r="EZ109" s="130"/>
      <c r="FA109" s="130"/>
      <c r="FB109" s="130"/>
      <c r="FC109" s="130"/>
      <c r="FD109" s="130"/>
      <c r="FE109" s="130"/>
      <c r="FF109" s="130"/>
      <c r="FG109" s="130"/>
      <c r="FH109" s="130"/>
      <c r="FI109" s="130"/>
      <c r="FJ109" s="130"/>
      <c r="FK109" s="130"/>
      <c r="FL109" s="130"/>
      <c r="FM109" s="130"/>
      <c r="FN109" s="130"/>
      <c r="FO109" s="130"/>
      <c r="FP109" s="130"/>
      <c r="FQ109" s="130"/>
      <c r="FR109" s="130"/>
      <c r="FS109" s="130"/>
      <c r="FT109" s="130"/>
      <c r="FU109" s="130"/>
      <c r="FV109" s="130"/>
      <c r="FW109" s="130"/>
      <c r="FX109" s="130"/>
      <c r="FY109" s="130"/>
      <c r="FZ109" s="130"/>
      <c r="GA109" s="130"/>
      <c r="GB109" s="130"/>
      <c r="GC109" s="130"/>
      <c r="GD109" s="130"/>
      <c r="GE109" s="130"/>
      <c r="GF109" s="130"/>
      <c r="GG109" s="130"/>
      <c r="GH109" s="130"/>
      <c r="GI109" s="130"/>
      <c r="GJ109" s="130"/>
      <c r="GK109" s="130"/>
      <c r="GL109" s="130"/>
      <c r="GM109" s="130"/>
      <c r="GN109" s="130"/>
      <c r="GO109" s="130"/>
      <c r="GP109" s="130"/>
      <c r="GQ109" s="130"/>
      <c r="GR109" s="130"/>
      <c r="GS109" s="130"/>
      <c r="GT109" s="130"/>
      <c r="GU109" s="130"/>
      <c r="GV109" s="130"/>
      <c r="GW109" s="130"/>
      <c r="GX109" s="130"/>
      <c r="GY109" s="130"/>
      <c r="GZ109" s="130"/>
      <c r="HA109" s="130"/>
      <c r="HB109" s="130"/>
      <c r="HC109" s="130"/>
      <c r="HD109" s="130"/>
      <c r="HE109" s="130"/>
      <c r="HF109" s="130"/>
      <c r="HG109" s="130"/>
      <c r="HH109" s="130"/>
      <c r="HI109" s="130"/>
      <c r="HJ109" s="130"/>
      <c r="HK109" s="130"/>
      <c r="HL109" s="130"/>
      <c r="HM109" s="130"/>
      <c r="HN109" s="130"/>
      <c r="HO109" s="130"/>
      <c r="HP109" s="130"/>
      <c r="HQ109" s="130"/>
      <c r="HR109" s="130"/>
      <c r="HS109" s="130"/>
      <c r="HT109" s="130"/>
      <c r="HU109" s="130"/>
      <c r="HV109" s="130"/>
      <c r="HW109" s="130"/>
      <c r="HX109" s="130"/>
      <c r="HY109" s="130"/>
      <c r="HZ109" s="130"/>
      <c r="IA109" s="130"/>
      <c r="IB109" s="130"/>
      <c r="IC109" s="130"/>
      <c r="ID109" s="130"/>
      <c r="IE109" s="130"/>
      <c r="IF109" s="130"/>
      <c r="IG109" s="130"/>
      <c r="IH109" s="130"/>
      <c r="II109" s="130"/>
      <c r="IJ109" s="130"/>
      <c r="IK109" s="130"/>
      <c r="IL109" s="130"/>
      <c r="IM109" s="130"/>
      <c r="IN109" s="130"/>
      <c r="IO109" s="130"/>
      <c r="IP109" s="130"/>
      <c r="IQ109" s="130"/>
      <c r="IR109" s="130"/>
      <c r="IS109" s="130"/>
      <c r="IT109" s="130"/>
      <c r="IU109" s="130"/>
      <c r="IV109" s="130"/>
      <c r="IW109" s="130"/>
      <c r="IX109" s="130"/>
      <c r="IY109" s="130"/>
      <c r="IZ109" s="130"/>
      <c r="JA109" s="130"/>
      <c r="JB109" s="130"/>
      <c r="JC109" s="130"/>
      <c r="JD109" s="130"/>
      <c r="JE109" s="130"/>
      <c r="JF109" s="130"/>
      <c r="JG109" s="130"/>
      <c r="JH109" s="130"/>
      <c r="JI109" s="130"/>
      <c r="JJ109" s="130"/>
      <c r="JK109" s="130"/>
      <c r="JL109" s="130"/>
      <c r="JM109" s="130"/>
      <c r="JN109" s="130"/>
      <c r="JO109" s="130"/>
      <c r="JP109" s="130"/>
      <c r="JQ109" s="130"/>
      <c r="JR109" s="130"/>
      <c r="JS109" s="130"/>
      <c r="JT109" s="130"/>
      <c r="JU109" s="130"/>
      <c r="JV109" s="130"/>
      <c r="JW109" s="130"/>
      <c r="JX109" s="130"/>
      <c r="JY109" s="130"/>
      <c r="JZ109" s="130"/>
      <c r="KA109" s="130"/>
      <c r="KB109" s="130"/>
      <c r="KC109" s="130"/>
      <c r="KD109" s="130"/>
      <c r="KE109" s="130"/>
      <c r="KF109" s="130"/>
      <c r="KG109" s="130"/>
      <c r="KH109" s="130"/>
      <c r="KI109" s="130"/>
      <c r="KJ109" s="130"/>
      <c r="KK109" s="130"/>
      <c r="KL109" s="130"/>
      <c r="KM109" s="130"/>
      <c r="KN109" s="130"/>
      <c r="KO109" s="130"/>
      <c r="KP109" s="130"/>
      <c r="KQ109" s="130"/>
      <c r="KR109" s="130"/>
      <c r="KS109" s="130"/>
      <c r="KT109" s="130"/>
      <c r="KU109" s="130"/>
      <c r="KV109" s="130"/>
      <c r="KW109" s="130"/>
      <c r="KX109" s="130"/>
      <c r="KY109" s="130"/>
      <c r="KZ109" s="130"/>
      <c r="LA109" s="130"/>
      <c r="LB109" s="130"/>
      <c r="LC109" s="130"/>
      <c r="LD109" s="130"/>
      <c r="LE109" s="130"/>
      <c r="LF109" s="130"/>
      <c r="LG109" s="130"/>
      <c r="LH109" s="130"/>
      <c r="LI109" s="130"/>
      <c r="LJ109" s="130"/>
      <c r="LK109" s="130"/>
      <c r="LL109" s="130"/>
      <c r="LM109" s="130"/>
      <c r="LN109" s="130"/>
      <c r="LO109" s="130"/>
      <c r="LP109" s="130"/>
      <c r="LQ109" s="130"/>
      <c r="LR109" s="130"/>
      <c r="LS109" s="130"/>
      <c r="LT109" s="130"/>
      <c r="LU109" s="130"/>
      <c r="LV109" s="130"/>
      <c r="LW109" s="130"/>
      <c r="LX109" s="130"/>
      <c r="LY109" s="130"/>
      <c r="LZ109" s="130"/>
      <c r="MA109" s="130"/>
      <c r="MB109" s="130"/>
      <c r="MC109" s="130"/>
      <c r="MD109" s="130"/>
      <c r="ME109" s="130"/>
      <c r="MF109" s="130"/>
      <c r="MG109" s="130"/>
      <c r="MH109" s="130"/>
      <c r="MI109" s="130"/>
      <c r="MJ109" s="130"/>
      <c r="MK109" s="130"/>
      <c r="ML109" s="130"/>
      <c r="MM109" s="130"/>
      <c r="MN109" s="130"/>
      <c r="MO109" s="130"/>
      <c r="MP109" s="130"/>
      <c r="MQ109" s="130"/>
      <c r="MR109" s="130"/>
      <c r="MS109" s="130"/>
      <c r="MT109" s="130"/>
      <c r="MU109" s="130"/>
      <c r="MV109" s="130"/>
      <c r="MW109" s="130"/>
      <c r="MX109" s="130"/>
      <c r="MY109" s="130"/>
      <c r="MZ109" s="130"/>
      <c r="NA109" s="130"/>
      <c r="NB109" s="130"/>
      <c r="NC109" s="130"/>
      <c r="ND109" s="130"/>
      <c r="NE109" s="130"/>
      <c r="NF109" s="130"/>
      <c r="NG109" s="130"/>
      <c r="NH109" s="130"/>
      <c r="NI109" s="130"/>
      <c r="NJ109" s="130"/>
      <c r="NK109" s="130"/>
      <c r="NL109" s="130"/>
      <c r="NM109" s="130"/>
      <c r="NN109" s="130"/>
      <c r="NO109" s="130"/>
      <c r="NP109" s="130"/>
      <c r="NQ109" s="130"/>
      <c r="NR109" s="130"/>
      <c r="NS109" s="130"/>
      <c r="NT109" s="130"/>
      <c r="NU109" s="130"/>
      <c r="NV109" s="130"/>
      <c r="NW109" s="130"/>
      <c r="NX109" s="130"/>
      <c r="NY109" s="130"/>
      <c r="NZ109" s="130"/>
      <c r="OA109" s="130"/>
      <c r="OB109" s="130"/>
      <c r="OC109" s="130"/>
      <c r="OD109" s="130"/>
      <c r="OE109" s="130"/>
      <c r="OF109" s="130"/>
      <c r="OG109" s="130"/>
      <c r="OH109" s="130"/>
      <c r="OI109" s="130"/>
      <c r="OJ109" s="130"/>
      <c r="OK109" s="130"/>
      <c r="OL109" s="130"/>
      <c r="OM109" s="130"/>
      <c r="ON109" s="130"/>
      <c r="OO109" s="130"/>
      <c r="OP109" s="130"/>
      <c r="OQ109" s="130"/>
      <c r="OR109" s="130"/>
      <c r="OS109" s="130"/>
      <c r="OT109" s="130"/>
      <c r="OU109" s="130"/>
      <c r="OV109" s="130"/>
      <c r="OW109" s="130"/>
      <c r="OX109" s="130"/>
      <c r="OY109" s="130"/>
      <c r="OZ109" s="130"/>
      <c r="PA109" s="130"/>
      <c r="PB109" s="130"/>
      <c r="PC109" s="130"/>
      <c r="PD109" s="130"/>
      <c r="PE109" s="130"/>
      <c r="PF109" s="130"/>
      <c r="PG109" s="130"/>
      <c r="PH109" s="130"/>
      <c r="PI109" s="130"/>
      <c r="PJ109" s="130"/>
      <c r="PK109" s="130"/>
      <c r="PL109" s="130"/>
      <c r="PM109" s="130"/>
      <c r="PN109" s="130"/>
      <c r="PO109" s="130"/>
      <c r="PP109" s="130"/>
      <c r="PQ109" s="130"/>
      <c r="PR109" s="130"/>
      <c r="PS109" s="130"/>
      <c r="PT109" s="130"/>
      <c r="PU109" s="130"/>
      <c r="PV109" s="130"/>
      <c r="PW109" s="130"/>
      <c r="PX109" s="130"/>
      <c r="PY109" s="130"/>
      <c r="PZ109" s="130"/>
      <c r="QA109" s="130"/>
      <c r="QB109" s="130"/>
      <c r="QC109" s="130"/>
      <c r="QD109" s="130"/>
      <c r="QE109" s="130"/>
      <c r="QF109" s="130"/>
      <c r="QG109" s="130"/>
      <c r="QH109" s="130"/>
      <c r="QI109" s="130"/>
      <c r="QJ109" s="130"/>
      <c r="QK109" s="130"/>
      <c r="QL109" s="130"/>
      <c r="QM109" s="130"/>
      <c r="QN109" s="130"/>
      <c r="QO109" s="130"/>
      <c r="QP109" s="130"/>
      <c r="QQ109" s="130"/>
      <c r="QR109" s="130"/>
      <c r="QS109" s="130"/>
      <c r="QT109" s="130"/>
      <c r="QU109" s="130"/>
      <c r="QV109" s="130"/>
      <c r="QW109" s="130"/>
      <c r="QX109" s="130"/>
      <c r="QY109" s="130"/>
      <c r="QZ109" s="130"/>
      <c r="RA109" s="130"/>
      <c r="RB109" s="130"/>
      <c r="RC109" s="130"/>
      <c r="RD109" s="130"/>
      <c r="RE109" s="130"/>
      <c r="RF109" s="130"/>
      <c r="RG109" s="130"/>
      <c r="RH109" s="130"/>
      <c r="RI109" s="130"/>
      <c r="RJ109" s="130"/>
      <c r="RK109" s="130"/>
      <c r="RL109" s="130"/>
      <c r="RM109" s="130"/>
      <c r="RN109" s="130"/>
      <c r="RO109" s="130"/>
      <c r="RP109" s="130"/>
      <c r="RQ109" s="130"/>
      <c r="RR109" s="130"/>
      <c r="RS109" s="130"/>
      <c r="RT109" s="130"/>
      <c r="RU109" s="130"/>
      <c r="RV109" s="130"/>
      <c r="RW109" s="130"/>
      <c r="RX109" s="130"/>
      <c r="RY109" s="130"/>
      <c r="RZ109" s="130"/>
      <c r="SA109" s="130"/>
      <c r="SB109" s="130"/>
      <c r="SC109" s="130"/>
      <c r="SD109" s="130"/>
      <c r="SE109" s="130"/>
      <c r="SF109" s="130"/>
      <c r="SG109" s="130"/>
      <c r="SH109" s="130"/>
      <c r="SI109" s="130"/>
      <c r="SJ109" s="130"/>
      <c r="SK109" s="130"/>
      <c r="SL109" s="130"/>
      <c r="SM109" s="130"/>
      <c r="SN109" s="130"/>
      <c r="SO109" s="130"/>
      <c r="SP109" s="130"/>
      <c r="SQ109" s="130"/>
      <c r="SR109" s="130"/>
      <c r="SS109" s="130"/>
      <c r="ST109" s="130"/>
      <c r="SU109" s="130"/>
      <c r="SV109" s="130"/>
      <c r="SW109" s="130"/>
      <c r="SX109" s="130"/>
      <c r="SY109" s="130"/>
      <c r="SZ109" s="130"/>
      <c r="TA109" s="130"/>
      <c r="TB109" s="130"/>
      <c r="TC109" s="130"/>
      <c r="TD109" s="130"/>
      <c r="TE109" s="130"/>
      <c r="TF109" s="130"/>
      <c r="TG109" s="130"/>
      <c r="TH109" s="130"/>
      <c r="TI109" s="130"/>
      <c r="TJ109" s="130"/>
      <c r="TK109" s="130"/>
      <c r="TL109" s="130"/>
      <c r="TM109" s="130"/>
      <c r="TN109" s="130"/>
      <c r="TO109" s="130"/>
      <c r="TP109" s="130"/>
      <c r="TQ109" s="130"/>
      <c r="TR109" s="130"/>
      <c r="TS109" s="130"/>
      <c r="TT109" s="130"/>
      <c r="TU109" s="130"/>
      <c r="TV109" s="130"/>
      <c r="TW109" s="130"/>
      <c r="TX109" s="130"/>
      <c r="TY109" s="130"/>
      <c r="TZ109" s="130"/>
      <c r="UA109" s="130"/>
      <c r="UB109" s="130"/>
      <c r="UC109" s="130"/>
      <c r="UD109" s="130"/>
      <c r="UE109" s="130"/>
      <c r="UF109" s="130"/>
      <c r="UG109" s="130"/>
      <c r="UH109" s="130"/>
      <c r="UI109" s="130"/>
      <c r="UJ109" s="130"/>
      <c r="UK109" s="130"/>
      <c r="UL109" s="130"/>
      <c r="UM109" s="130"/>
      <c r="UN109" s="130"/>
      <c r="UO109" s="130"/>
      <c r="UP109" s="130"/>
      <c r="UQ109" s="130"/>
      <c r="UR109" s="130"/>
      <c r="US109" s="130"/>
      <c r="UT109" s="130"/>
      <c r="UU109" s="130"/>
      <c r="UV109" s="130"/>
      <c r="UW109" s="130"/>
      <c r="UX109" s="130"/>
      <c r="UY109" s="130"/>
      <c r="UZ109" s="130"/>
      <c r="VA109" s="130"/>
      <c r="VB109" s="130"/>
      <c r="VC109" s="130"/>
      <c r="VD109" s="130"/>
      <c r="VE109" s="130"/>
      <c r="VF109" s="130"/>
      <c r="VG109" s="130"/>
      <c r="VH109" s="130"/>
      <c r="VI109" s="130"/>
      <c r="VJ109" s="130"/>
      <c r="VK109" s="130"/>
      <c r="VL109" s="130"/>
      <c r="VM109" s="130"/>
      <c r="VN109" s="130"/>
      <c r="VO109" s="130"/>
      <c r="VP109" s="130"/>
      <c r="VQ109" s="130"/>
      <c r="VR109" s="130"/>
      <c r="VS109" s="130"/>
      <c r="VT109" s="130"/>
      <c r="VU109" s="130"/>
      <c r="VV109" s="130"/>
      <c r="VW109" s="130"/>
      <c r="VX109" s="130"/>
      <c r="VY109" s="130"/>
      <c r="VZ109" s="130"/>
      <c r="WA109" s="130"/>
      <c r="WB109" s="130"/>
      <c r="WC109" s="130"/>
      <c r="WD109" s="130"/>
      <c r="WE109" s="130"/>
      <c r="WF109" s="130"/>
      <c r="WG109" s="130"/>
      <c r="WH109" s="130"/>
      <c r="WI109" s="130"/>
      <c r="WJ109" s="130"/>
      <c r="WK109" s="130"/>
      <c r="WL109" s="130"/>
      <c r="WM109" s="130"/>
      <c r="WN109" s="130"/>
      <c r="WO109" s="130"/>
      <c r="WP109" s="130"/>
      <c r="WQ109" s="130"/>
      <c r="WR109" s="130"/>
      <c r="WS109" s="130"/>
      <c r="WT109" s="130"/>
      <c r="WU109" s="130"/>
      <c r="WV109" s="130"/>
      <c r="WW109" s="130"/>
      <c r="WX109" s="130"/>
      <c r="WY109" s="130"/>
      <c r="WZ109" s="130"/>
      <c r="XA109" s="130"/>
      <c r="XB109" s="130"/>
      <c r="XC109" s="130"/>
      <c r="XD109" s="130"/>
      <c r="XE109" s="130"/>
      <c r="XF109" s="130"/>
      <c r="XG109" s="130"/>
      <c r="XH109" s="130"/>
      <c r="XI109" s="130"/>
      <c r="XJ109" s="130"/>
      <c r="XK109" s="130"/>
      <c r="XL109" s="130"/>
      <c r="XM109" s="130"/>
      <c r="XN109" s="130"/>
      <c r="XO109" s="130"/>
      <c r="XP109" s="130"/>
      <c r="XQ109" s="130"/>
      <c r="XR109" s="130"/>
      <c r="XS109" s="130"/>
      <c r="XT109" s="130"/>
      <c r="XU109" s="130"/>
      <c r="XV109" s="130"/>
      <c r="XW109" s="130"/>
      <c r="XX109" s="130"/>
      <c r="XY109" s="130"/>
      <c r="XZ109" s="130"/>
      <c r="YA109" s="130"/>
      <c r="YB109" s="130"/>
      <c r="YC109" s="130"/>
      <c r="YD109" s="130"/>
      <c r="YE109" s="130"/>
      <c r="YF109" s="130"/>
      <c r="YG109" s="130"/>
      <c r="YH109" s="130"/>
      <c r="YI109" s="130"/>
      <c r="YJ109" s="130"/>
      <c r="YK109" s="130"/>
      <c r="YL109" s="130"/>
      <c r="YM109" s="130"/>
      <c r="YN109" s="130"/>
      <c r="YO109" s="130"/>
      <c r="YP109" s="130"/>
      <c r="YQ109" s="130"/>
      <c r="YR109" s="130"/>
      <c r="YS109" s="130"/>
      <c r="YT109" s="130"/>
      <c r="YU109" s="130"/>
      <c r="YV109" s="130"/>
      <c r="YW109" s="130"/>
      <c r="YX109" s="130"/>
      <c r="YY109" s="130"/>
      <c r="YZ109" s="130"/>
      <c r="ZA109" s="130"/>
      <c r="ZB109" s="130"/>
      <c r="ZC109" s="130"/>
      <c r="ZD109" s="130"/>
      <c r="ZE109" s="130"/>
      <c r="ZF109" s="130"/>
      <c r="ZG109" s="130"/>
      <c r="ZH109" s="130"/>
      <c r="ZI109" s="130"/>
      <c r="ZJ109" s="130"/>
      <c r="ZK109" s="130"/>
      <c r="ZL109" s="130"/>
      <c r="ZM109" s="130"/>
      <c r="ZN109" s="130"/>
      <c r="ZO109" s="130"/>
      <c r="ZP109" s="130"/>
      <c r="ZQ109" s="130"/>
      <c r="ZR109" s="130"/>
      <c r="ZS109" s="130"/>
      <c r="ZT109" s="130"/>
      <c r="ZU109" s="130"/>
      <c r="ZV109" s="130"/>
      <c r="ZW109" s="130"/>
      <c r="ZX109" s="130"/>
      <c r="ZY109" s="130"/>
      <c r="ZZ109" s="130"/>
      <c r="AAA109" s="130"/>
      <c r="AAB109" s="130"/>
      <c r="AAC109" s="130"/>
      <c r="AAD109" s="130"/>
      <c r="AAE109" s="130"/>
      <c r="AAF109" s="130"/>
      <c r="AAG109" s="130"/>
      <c r="AAZ109" s="130"/>
      <c r="ABA109" s="130"/>
      <c r="ABB109" s="130"/>
      <c r="ABC109" s="130"/>
      <c r="ABD109" s="130"/>
      <c r="ABE109" s="130"/>
      <c r="ABF109" s="130"/>
      <c r="ABG109" s="130"/>
      <c r="ABH109" s="130"/>
      <c r="ABI109" s="130"/>
      <c r="ABJ109" s="130"/>
      <c r="ABK109" s="130"/>
      <c r="ABL109" s="130"/>
      <c r="ABM109" s="130"/>
      <c r="ABN109" s="130"/>
      <c r="ABO109" s="130"/>
      <c r="ABP109" s="130"/>
      <c r="ABQ109" s="130"/>
      <c r="AGN109" s="130"/>
      <c r="AGO109" s="130"/>
      <c r="AGP109" s="130"/>
      <c r="AGQ109" s="130"/>
      <c r="AGR109" s="130"/>
      <c r="AGS109" s="130"/>
      <c r="AGT109" s="130"/>
      <c r="AGU109" s="130"/>
      <c r="AGV109" s="130"/>
      <c r="AGW109" s="130"/>
      <c r="AGX109" s="130"/>
      <c r="AGY109" s="130"/>
      <c r="AGZ109" s="130"/>
      <c r="AHA109" s="130"/>
      <c r="AHB109" s="130"/>
      <c r="AHC109" s="130"/>
      <c r="AHD109" s="130"/>
      <c r="AHE109" s="130"/>
      <c r="AHX109" s="130"/>
      <c r="AHY109" s="130"/>
      <c r="AHZ109" s="130"/>
      <c r="AIA109" s="130"/>
      <c r="AIB109" s="130"/>
      <c r="AIC109" s="130"/>
      <c r="AID109" s="130"/>
      <c r="AIE109" s="130"/>
      <c r="AIF109" s="130"/>
      <c r="AIG109" s="130"/>
      <c r="AIH109" s="130"/>
      <c r="AII109" s="130"/>
      <c r="AIJ109" s="130"/>
      <c r="AIK109" s="130"/>
      <c r="AIL109" s="130"/>
      <c r="AIM109" s="130"/>
      <c r="AIN109" s="130"/>
      <c r="AIO109" s="130"/>
      <c r="AJH109" s="130"/>
      <c r="AJI109" s="130"/>
      <c r="AJJ109" s="130"/>
      <c r="AJK109" s="130"/>
      <c r="AJL109" s="130"/>
      <c r="AJM109" s="130"/>
      <c r="AJN109" s="130"/>
      <c r="AJO109" s="130"/>
      <c r="AJP109" s="130"/>
      <c r="AJQ109" s="130"/>
      <c r="AJR109" s="130"/>
      <c r="AJS109" s="130"/>
      <c r="AJT109" s="130"/>
      <c r="AJU109" s="130"/>
      <c r="AJV109" s="130"/>
      <c r="AJW109" s="130"/>
      <c r="AJX109" s="130"/>
      <c r="AJY109" s="130"/>
      <c r="AJZ109" s="130"/>
      <c r="AKA109" s="130"/>
      <c r="AKB109" s="130"/>
      <c r="AKC109" s="130"/>
      <c r="AKD109" s="130"/>
      <c r="AKE109" s="130"/>
      <c r="AKF109" s="130"/>
      <c r="AKG109" s="130"/>
      <c r="AKH109" s="130"/>
      <c r="AKI109" s="130"/>
      <c r="AKJ109" s="130"/>
      <c r="AKK109" s="130"/>
      <c r="AKL109" s="130"/>
      <c r="AKM109" s="130"/>
      <c r="AKN109" s="130"/>
      <c r="AKO109" s="130"/>
      <c r="AKP109" s="130"/>
      <c r="AKQ109" s="130"/>
      <c r="AKR109" s="130"/>
      <c r="AKS109" s="130"/>
      <c r="AKT109" s="130"/>
      <c r="AKU109" s="130"/>
      <c r="AKV109" s="130"/>
      <c r="AKW109" s="130"/>
      <c r="AKX109" s="130"/>
      <c r="AKY109" s="130"/>
      <c r="AKZ109" s="130"/>
      <c r="ALA109" s="130"/>
      <c r="ALB109" s="130"/>
      <c r="ALC109" s="130"/>
      <c r="ALD109" s="130"/>
      <c r="ALE109" s="130"/>
      <c r="ALF109" s="130"/>
      <c r="ALG109" s="130"/>
      <c r="ALH109" s="130"/>
      <c r="ALI109" s="130"/>
    </row>
    <row r="115" spans="1:1" x14ac:dyDescent="0.25">
      <c r="A115" s="165"/>
    </row>
  </sheetData>
  <mergeCells count="1107">
    <mergeCell ref="AMT6:ANK6"/>
    <mergeCell ref="AMT7:AMT12"/>
    <mergeCell ref="AMU7:AMU12"/>
    <mergeCell ref="AMV7:AMV12"/>
    <mergeCell ref="AMW7:AMW12"/>
    <mergeCell ref="AMX7:AMX12"/>
    <mergeCell ref="AMY7:AMY12"/>
    <mergeCell ref="AMZ7:AMZ12"/>
    <mergeCell ref="ANA7:ANA12"/>
    <mergeCell ref="ANB7:ANB12"/>
    <mergeCell ref="ANC7:ANC12"/>
    <mergeCell ref="AND7:AND12"/>
    <mergeCell ref="ANE7:ANE12"/>
    <mergeCell ref="ANF7:ANF12"/>
    <mergeCell ref="ANG7:ANG12"/>
    <mergeCell ref="ANH7:ANH12"/>
    <mergeCell ref="ANI7:ANI12"/>
    <mergeCell ref="ANJ7:ANJ12"/>
    <mergeCell ref="ANK7:ANK12"/>
    <mergeCell ref="AMB6:AMS6"/>
    <mergeCell ref="AMB7:AMB12"/>
    <mergeCell ref="AMC7:AMC12"/>
    <mergeCell ref="AMD7:AMD12"/>
    <mergeCell ref="AME7:AME12"/>
    <mergeCell ref="AMF7:AMF12"/>
    <mergeCell ref="AMG7:AMG12"/>
    <mergeCell ref="AMH7:AMH12"/>
    <mergeCell ref="AMI7:AMI12"/>
    <mergeCell ref="AMJ7:AMJ12"/>
    <mergeCell ref="AMK7:AMK12"/>
    <mergeCell ref="AML7:AML12"/>
    <mergeCell ref="AMM7:AMM12"/>
    <mergeCell ref="AMN7:AMN12"/>
    <mergeCell ref="AMO7:AMO12"/>
    <mergeCell ref="AMP7:AMP12"/>
    <mergeCell ref="AMQ7:AMQ12"/>
    <mergeCell ref="AMR7:AMR12"/>
    <mergeCell ref="AMS7:AMS12"/>
    <mergeCell ref="AFV6:AGM6"/>
    <mergeCell ref="AFV7:AFV12"/>
    <mergeCell ref="AFW7:AFW12"/>
    <mergeCell ref="AFX7:AFX12"/>
    <mergeCell ref="AFY7:AFY12"/>
    <mergeCell ref="AFZ7:AFZ12"/>
    <mergeCell ref="AGA7:AGA12"/>
    <mergeCell ref="AGB7:AGB12"/>
    <mergeCell ref="AGC7:AGC12"/>
    <mergeCell ref="AGD7:AGD12"/>
    <mergeCell ref="AGE7:AGE12"/>
    <mergeCell ref="AGF7:AGF12"/>
    <mergeCell ref="AGG7:AGG12"/>
    <mergeCell ref="AGH7:AGH12"/>
    <mergeCell ref="AGI7:AGI12"/>
    <mergeCell ref="AGJ7:AGJ12"/>
    <mergeCell ref="AGK7:AGK12"/>
    <mergeCell ref="AGL7:AGL12"/>
    <mergeCell ref="AGM7:AGM12"/>
    <mergeCell ref="AFD6:AFU6"/>
    <mergeCell ref="AFD7:AFD12"/>
    <mergeCell ref="AFE7:AFE12"/>
    <mergeCell ref="AFF7:AFF12"/>
    <mergeCell ref="AFG7:AFG12"/>
    <mergeCell ref="AFH7:AFH12"/>
    <mergeCell ref="AFI7:AFI12"/>
    <mergeCell ref="AFJ7:AFJ12"/>
    <mergeCell ref="AFK7:AFK12"/>
    <mergeCell ref="AFL7:AFL12"/>
    <mergeCell ref="AFM7:AFM12"/>
    <mergeCell ref="AFN7:AFN12"/>
    <mergeCell ref="AFO7:AFO12"/>
    <mergeCell ref="AFP7:AFP12"/>
    <mergeCell ref="AFQ7:AFQ12"/>
    <mergeCell ref="AFR7:AFR12"/>
    <mergeCell ref="AFS7:AFS12"/>
    <mergeCell ref="AFT7:AFT12"/>
    <mergeCell ref="AFU7:AFU12"/>
    <mergeCell ref="AEL6:AFC6"/>
    <mergeCell ref="AEL7:AEL12"/>
    <mergeCell ref="AEM7:AEM12"/>
    <mergeCell ref="AEN7:AEN12"/>
    <mergeCell ref="AEO7:AEO12"/>
    <mergeCell ref="AEP7:AEP12"/>
    <mergeCell ref="AEQ7:AEQ12"/>
    <mergeCell ref="AER7:AER12"/>
    <mergeCell ref="AES7:AES12"/>
    <mergeCell ref="AET7:AET12"/>
    <mergeCell ref="AEU7:AEU12"/>
    <mergeCell ref="AEV7:AEV12"/>
    <mergeCell ref="AEW7:AEW12"/>
    <mergeCell ref="AEX7:AEX12"/>
    <mergeCell ref="AEY7:AEY12"/>
    <mergeCell ref="AEZ7:AEZ12"/>
    <mergeCell ref="AFA7:AFA12"/>
    <mergeCell ref="AFB7:AFB12"/>
    <mergeCell ref="AFC7:AFC12"/>
    <mergeCell ref="ADT6:AEK6"/>
    <mergeCell ref="ADT7:ADT12"/>
    <mergeCell ref="ADU7:ADU12"/>
    <mergeCell ref="ADV7:ADV12"/>
    <mergeCell ref="ADW7:ADW12"/>
    <mergeCell ref="ADX7:ADX12"/>
    <mergeCell ref="ADY7:ADY12"/>
    <mergeCell ref="ADZ7:ADZ12"/>
    <mergeCell ref="AEA7:AEA12"/>
    <mergeCell ref="AEB7:AEB12"/>
    <mergeCell ref="AEC7:AEC12"/>
    <mergeCell ref="AED7:AED12"/>
    <mergeCell ref="AEE7:AEE12"/>
    <mergeCell ref="AEF7:AEF12"/>
    <mergeCell ref="AEG7:AEG12"/>
    <mergeCell ref="AEH7:AEH12"/>
    <mergeCell ref="AEI7:AEI12"/>
    <mergeCell ref="AEJ7:AEJ12"/>
    <mergeCell ref="AEK7:AEK12"/>
    <mergeCell ref="ADB6:ADS6"/>
    <mergeCell ref="ADB7:ADB12"/>
    <mergeCell ref="ADC7:ADC12"/>
    <mergeCell ref="ADD7:ADD12"/>
    <mergeCell ref="ADE7:ADE12"/>
    <mergeCell ref="ADF7:ADF12"/>
    <mergeCell ref="ADG7:ADG12"/>
    <mergeCell ref="ADH7:ADH12"/>
    <mergeCell ref="ADI7:ADI12"/>
    <mergeCell ref="ADJ7:ADJ12"/>
    <mergeCell ref="ADK7:ADK12"/>
    <mergeCell ref="ADL7:ADL12"/>
    <mergeCell ref="ADM7:ADM12"/>
    <mergeCell ref="ADN7:ADN12"/>
    <mergeCell ref="ADO7:ADO12"/>
    <mergeCell ref="ADP7:ADP12"/>
    <mergeCell ref="ADQ7:ADQ12"/>
    <mergeCell ref="ADR7:ADR12"/>
    <mergeCell ref="ADS7:ADS12"/>
    <mergeCell ref="ACJ6:ADA6"/>
    <mergeCell ref="ACJ7:ACJ12"/>
    <mergeCell ref="ACK7:ACK12"/>
    <mergeCell ref="ACL7:ACL12"/>
    <mergeCell ref="ACM7:ACM12"/>
    <mergeCell ref="ACN7:ACN12"/>
    <mergeCell ref="ACO7:ACO12"/>
    <mergeCell ref="ACP7:ACP12"/>
    <mergeCell ref="ACQ7:ACQ12"/>
    <mergeCell ref="ACR7:ACR12"/>
    <mergeCell ref="ACS7:ACS12"/>
    <mergeCell ref="ACT7:ACT12"/>
    <mergeCell ref="ACU7:ACU12"/>
    <mergeCell ref="ACV7:ACV12"/>
    <mergeCell ref="ACW7:ACW12"/>
    <mergeCell ref="ACX7:ACX12"/>
    <mergeCell ref="ACY7:ACY12"/>
    <mergeCell ref="ACZ7:ACZ12"/>
    <mergeCell ref="ADA7:ADA12"/>
    <mergeCell ref="ABR6:ACI6"/>
    <mergeCell ref="ABR7:ABR12"/>
    <mergeCell ref="ABS7:ABS12"/>
    <mergeCell ref="ABT7:ABT12"/>
    <mergeCell ref="ABU7:ABU12"/>
    <mergeCell ref="ABV7:ABV12"/>
    <mergeCell ref="ABW7:ABW12"/>
    <mergeCell ref="ABX7:ABX12"/>
    <mergeCell ref="ABY7:ABY12"/>
    <mergeCell ref="ABZ7:ABZ12"/>
    <mergeCell ref="ACA7:ACA12"/>
    <mergeCell ref="ACB7:ACB12"/>
    <mergeCell ref="ACC7:ACC12"/>
    <mergeCell ref="ACD7:ACD12"/>
    <mergeCell ref="ACE7:ACE12"/>
    <mergeCell ref="ACF7:ACF12"/>
    <mergeCell ref="ACG7:ACG12"/>
    <mergeCell ref="ACH7:ACH12"/>
    <mergeCell ref="ACI7:ACI12"/>
    <mergeCell ref="AAH6:AAY6"/>
    <mergeCell ref="AAH7:AAH12"/>
    <mergeCell ref="AAI7:AAI12"/>
    <mergeCell ref="AAJ7:AAJ12"/>
    <mergeCell ref="AAK7:AAK12"/>
    <mergeCell ref="AAL7:AAL12"/>
    <mergeCell ref="AAM7:AAM12"/>
    <mergeCell ref="AAN7:AAN12"/>
    <mergeCell ref="AAO7:AAO12"/>
    <mergeCell ref="AAP7:AAP12"/>
    <mergeCell ref="AAQ7:AAQ12"/>
    <mergeCell ref="AAR7:AAR12"/>
    <mergeCell ref="AAS7:AAS12"/>
    <mergeCell ref="AAT7:AAT12"/>
    <mergeCell ref="AAU7:AAU12"/>
    <mergeCell ref="AAV7:AAV12"/>
    <mergeCell ref="AAW7:AAW12"/>
    <mergeCell ref="AAX7:AAX12"/>
    <mergeCell ref="AAY7:AAY12"/>
    <mergeCell ref="B6:B12"/>
    <mergeCell ref="C6:C12"/>
    <mergeCell ref="F7:F12"/>
    <mergeCell ref="G7:G12"/>
    <mergeCell ref="AJZ6:AKQ6"/>
    <mergeCell ref="AJZ7:AJZ12"/>
    <mergeCell ref="AKA7:AKA12"/>
    <mergeCell ref="AKB7:AKB12"/>
    <mergeCell ref="AKC7:AKC12"/>
    <mergeCell ref="AKD7:AKD12"/>
    <mergeCell ref="AKE7:AKE12"/>
    <mergeCell ref="AKF7:AKF12"/>
    <mergeCell ref="AKG7:AKG12"/>
    <mergeCell ref="AKH7:AKH12"/>
    <mergeCell ref="AKI7:AKI12"/>
    <mergeCell ref="AKJ7:AKJ12"/>
    <mergeCell ref="AKK7:AKK12"/>
    <mergeCell ref="AKL7:AKL12"/>
    <mergeCell ref="AKM7:AKM12"/>
    <mergeCell ref="AKN7:AKN12"/>
    <mergeCell ref="AKO7:AKO12"/>
    <mergeCell ref="AKP7:AKP12"/>
    <mergeCell ref="AKQ7:AKQ12"/>
    <mergeCell ref="AJH6:AJY6"/>
    <mergeCell ref="AJH7:AJH12"/>
    <mergeCell ref="AJI7:AJI12"/>
    <mergeCell ref="AJJ7:AJJ12"/>
    <mergeCell ref="AJK7:AJK12"/>
    <mergeCell ref="AJL7:AJL12"/>
    <mergeCell ref="AJM7:AJM12"/>
    <mergeCell ref="AJN7:AJN12"/>
    <mergeCell ref="AJO7:AJO12"/>
    <mergeCell ref="AJP7:AJP12"/>
    <mergeCell ref="AJQ7:AJQ12"/>
    <mergeCell ref="AJR7:AJR12"/>
    <mergeCell ref="AJS7:AJS12"/>
    <mergeCell ref="AJT7:AJT12"/>
    <mergeCell ref="AJU7:AJU12"/>
    <mergeCell ref="AJV7:AJV12"/>
    <mergeCell ref="AJW7:AJW12"/>
    <mergeCell ref="AJX7:AJX12"/>
    <mergeCell ref="AJY7:AJY12"/>
    <mergeCell ref="AHY7:AHY12"/>
    <mergeCell ref="AHZ7:AHZ12"/>
    <mergeCell ref="AIA7:AIA12"/>
    <mergeCell ref="AIB7:AIB12"/>
    <mergeCell ref="AIC7:AIC12"/>
    <mergeCell ref="AID7:AID12"/>
    <mergeCell ref="AIE7:AIE12"/>
    <mergeCell ref="AIF7:AIF12"/>
    <mergeCell ref="AIG7:AIG12"/>
    <mergeCell ref="AIH7:AIH12"/>
    <mergeCell ref="AII7:AII12"/>
    <mergeCell ref="AIJ7:AIJ12"/>
    <mergeCell ref="AIK7:AIK12"/>
    <mergeCell ref="AIL7:AIL12"/>
    <mergeCell ref="AIM7:AIM12"/>
    <mergeCell ref="AIN7:AIN12"/>
    <mergeCell ref="AIO7:AIO12"/>
    <mergeCell ref="AGN6:AHE6"/>
    <mergeCell ref="AGN7:AGN12"/>
    <mergeCell ref="AGO7:AGO12"/>
    <mergeCell ref="AGP7:AGP12"/>
    <mergeCell ref="AGQ7:AGQ12"/>
    <mergeCell ref="AGR7:AGR12"/>
    <mergeCell ref="AGS7:AGS12"/>
    <mergeCell ref="AGT7:AGT12"/>
    <mergeCell ref="AGU7:AGU12"/>
    <mergeCell ref="AGV7:AGV12"/>
    <mergeCell ref="AGW7:AGW12"/>
    <mergeCell ref="AGX7:AGX12"/>
    <mergeCell ref="AGY7:AGY12"/>
    <mergeCell ref="AGZ7:AGZ12"/>
    <mergeCell ref="AHA7:AHA12"/>
    <mergeCell ref="AHB7:AHB12"/>
    <mergeCell ref="AHC7:AHC12"/>
    <mergeCell ref="AHD7:AHD12"/>
    <mergeCell ref="AHE7:AHE12"/>
    <mergeCell ref="AAZ6:ABQ6"/>
    <mergeCell ref="AAZ7:AAZ12"/>
    <mergeCell ref="ABA7:ABA12"/>
    <mergeCell ref="ABB7:ABB12"/>
    <mergeCell ref="ABC7:ABC12"/>
    <mergeCell ref="ABD7:ABD12"/>
    <mergeCell ref="ABE7:ABE12"/>
    <mergeCell ref="ABF7:ABF12"/>
    <mergeCell ref="ABG7:ABG12"/>
    <mergeCell ref="ABH7:ABH12"/>
    <mergeCell ref="ABI7:ABI12"/>
    <mergeCell ref="ABJ7:ABJ12"/>
    <mergeCell ref="ABK7:ABK12"/>
    <mergeCell ref="ABL7:ABL12"/>
    <mergeCell ref="ABM7:ABM12"/>
    <mergeCell ref="ABN7:ABN12"/>
    <mergeCell ref="ABO7:ABO12"/>
    <mergeCell ref="ABP7:ABP12"/>
    <mergeCell ref="ABQ7:ABQ12"/>
    <mergeCell ref="ZP6:AAG6"/>
    <mergeCell ref="ZP7:ZP12"/>
    <mergeCell ref="ZQ7:ZQ12"/>
    <mergeCell ref="ZR7:ZR12"/>
    <mergeCell ref="ZS7:ZS12"/>
    <mergeCell ref="ZT7:ZT12"/>
    <mergeCell ref="ZU7:ZU12"/>
    <mergeCell ref="ZV7:ZV12"/>
    <mergeCell ref="ZW7:ZW12"/>
    <mergeCell ref="ZX7:ZX12"/>
    <mergeCell ref="ZY7:ZY12"/>
    <mergeCell ref="ZZ7:ZZ12"/>
    <mergeCell ref="AAA7:AAA12"/>
    <mergeCell ref="AAB7:AAB12"/>
    <mergeCell ref="AAC7:AAC12"/>
    <mergeCell ref="AAD7:AAD12"/>
    <mergeCell ref="AAE7:AAE12"/>
    <mergeCell ref="AAF7:AAF12"/>
    <mergeCell ref="AAG7:AAG12"/>
    <mergeCell ref="YX6:ZO6"/>
    <mergeCell ref="YX7:YX12"/>
    <mergeCell ref="YY7:YY12"/>
    <mergeCell ref="YZ7:YZ12"/>
    <mergeCell ref="ZA7:ZA12"/>
    <mergeCell ref="ZB7:ZB12"/>
    <mergeCell ref="ZC7:ZC12"/>
    <mergeCell ref="ZD7:ZD12"/>
    <mergeCell ref="ZE7:ZE12"/>
    <mergeCell ref="ZF7:ZF12"/>
    <mergeCell ref="ZG7:ZG12"/>
    <mergeCell ref="ZH7:ZH12"/>
    <mergeCell ref="ZI7:ZI12"/>
    <mergeCell ref="ZJ7:ZJ12"/>
    <mergeCell ref="ZK7:ZK12"/>
    <mergeCell ref="ZL7:ZL12"/>
    <mergeCell ref="ZM7:ZM12"/>
    <mergeCell ref="ZN7:ZN12"/>
    <mergeCell ref="ZO7:ZO12"/>
    <mergeCell ref="YF6:YW6"/>
    <mergeCell ref="YF7:YF12"/>
    <mergeCell ref="YG7:YG12"/>
    <mergeCell ref="YH7:YH12"/>
    <mergeCell ref="YI7:YI12"/>
    <mergeCell ref="YJ7:YJ12"/>
    <mergeCell ref="YK7:YK12"/>
    <mergeCell ref="YL7:YL12"/>
    <mergeCell ref="YM7:YM12"/>
    <mergeCell ref="YN7:YN12"/>
    <mergeCell ref="YO7:YO12"/>
    <mergeCell ref="YP7:YP12"/>
    <mergeCell ref="YQ7:YQ12"/>
    <mergeCell ref="YR7:YR12"/>
    <mergeCell ref="YS7:YS12"/>
    <mergeCell ref="YT7:YT12"/>
    <mergeCell ref="YU7:YU12"/>
    <mergeCell ref="YV7:YV12"/>
    <mergeCell ref="YW7:YW12"/>
    <mergeCell ref="XN6:YE6"/>
    <mergeCell ref="XN7:XN12"/>
    <mergeCell ref="XO7:XO12"/>
    <mergeCell ref="XP7:XP12"/>
    <mergeCell ref="XQ7:XQ12"/>
    <mergeCell ref="XR7:XR12"/>
    <mergeCell ref="XS7:XS12"/>
    <mergeCell ref="XT7:XT12"/>
    <mergeCell ref="XU7:XU12"/>
    <mergeCell ref="XV7:XV12"/>
    <mergeCell ref="XW7:XW12"/>
    <mergeCell ref="XX7:XX12"/>
    <mergeCell ref="XY7:XY12"/>
    <mergeCell ref="XZ7:XZ12"/>
    <mergeCell ref="YA7:YA12"/>
    <mergeCell ref="YB7:YB12"/>
    <mergeCell ref="YC7:YC12"/>
    <mergeCell ref="YD7:YD12"/>
    <mergeCell ref="YE7:YE12"/>
    <mergeCell ref="WV6:XM6"/>
    <mergeCell ref="WV7:WV12"/>
    <mergeCell ref="WW7:WW12"/>
    <mergeCell ref="WX7:WX12"/>
    <mergeCell ref="WY7:WY12"/>
    <mergeCell ref="WZ7:WZ12"/>
    <mergeCell ref="XA7:XA12"/>
    <mergeCell ref="XB7:XB12"/>
    <mergeCell ref="XC7:XC12"/>
    <mergeCell ref="XD7:XD12"/>
    <mergeCell ref="XE7:XE12"/>
    <mergeCell ref="XF7:XF12"/>
    <mergeCell ref="XG7:XG12"/>
    <mergeCell ref="XH7:XH12"/>
    <mergeCell ref="XI7:XI12"/>
    <mergeCell ref="XJ7:XJ12"/>
    <mergeCell ref="XK7:XK12"/>
    <mergeCell ref="XL7:XL12"/>
    <mergeCell ref="XM7:XM12"/>
    <mergeCell ref="WD6:WU6"/>
    <mergeCell ref="WD7:WD12"/>
    <mergeCell ref="WE7:WE12"/>
    <mergeCell ref="WF7:WF12"/>
    <mergeCell ref="WG7:WG12"/>
    <mergeCell ref="WH7:WH12"/>
    <mergeCell ref="WI7:WI12"/>
    <mergeCell ref="WJ7:WJ12"/>
    <mergeCell ref="WK7:WK12"/>
    <mergeCell ref="WL7:WL12"/>
    <mergeCell ref="WM7:WM12"/>
    <mergeCell ref="WN7:WN12"/>
    <mergeCell ref="WO7:WO12"/>
    <mergeCell ref="WP7:WP12"/>
    <mergeCell ref="WQ7:WQ12"/>
    <mergeCell ref="WR7:WR12"/>
    <mergeCell ref="WS7:WS12"/>
    <mergeCell ref="WT7:WT12"/>
    <mergeCell ref="WU7:WU12"/>
    <mergeCell ref="VL6:WC6"/>
    <mergeCell ref="VL7:VL12"/>
    <mergeCell ref="VM7:VM12"/>
    <mergeCell ref="VN7:VN12"/>
    <mergeCell ref="VO7:VO12"/>
    <mergeCell ref="VP7:VP12"/>
    <mergeCell ref="VQ7:VQ12"/>
    <mergeCell ref="VR7:VR12"/>
    <mergeCell ref="VS7:VS12"/>
    <mergeCell ref="VT7:VT12"/>
    <mergeCell ref="VU7:VU12"/>
    <mergeCell ref="VV7:VV12"/>
    <mergeCell ref="VW7:VW12"/>
    <mergeCell ref="VX7:VX12"/>
    <mergeCell ref="VY7:VY12"/>
    <mergeCell ref="VZ7:VZ12"/>
    <mergeCell ref="WA7:WA12"/>
    <mergeCell ref="WB7:WB12"/>
    <mergeCell ref="WC7:WC12"/>
    <mergeCell ref="UT6:VK6"/>
    <mergeCell ref="UT7:UT12"/>
    <mergeCell ref="UU7:UU12"/>
    <mergeCell ref="UV7:UV12"/>
    <mergeCell ref="UW7:UW12"/>
    <mergeCell ref="UX7:UX12"/>
    <mergeCell ref="UY7:UY12"/>
    <mergeCell ref="UZ7:UZ12"/>
    <mergeCell ref="VA7:VA12"/>
    <mergeCell ref="VB7:VB12"/>
    <mergeCell ref="VC7:VC12"/>
    <mergeCell ref="VD7:VD12"/>
    <mergeCell ref="VE7:VE12"/>
    <mergeCell ref="VF7:VF12"/>
    <mergeCell ref="VG7:VG12"/>
    <mergeCell ref="VH7:VH12"/>
    <mergeCell ref="VI7:VI12"/>
    <mergeCell ref="VJ7:VJ12"/>
    <mergeCell ref="VK7:VK12"/>
    <mergeCell ref="UB6:US6"/>
    <mergeCell ref="UB7:UB12"/>
    <mergeCell ref="UC7:UC12"/>
    <mergeCell ref="UD7:UD12"/>
    <mergeCell ref="UE7:UE12"/>
    <mergeCell ref="UF7:UF12"/>
    <mergeCell ref="UG7:UG12"/>
    <mergeCell ref="UH7:UH12"/>
    <mergeCell ref="UI7:UI12"/>
    <mergeCell ref="UJ7:UJ12"/>
    <mergeCell ref="UK7:UK12"/>
    <mergeCell ref="UL7:UL12"/>
    <mergeCell ref="UM7:UM12"/>
    <mergeCell ref="UN7:UN12"/>
    <mergeCell ref="UO7:UO12"/>
    <mergeCell ref="UP7:UP12"/>
    <mergeCell ref="UQ7:UQ12"/>
    <mergeCell ref="UR7:UR12"/>
    <mergeCell ref="US7:US12"/>
    <mergeCell ref="TJ6:UA6"/>
    <mergeCell ref="TJ7:TJ12"/>
    <mergeCell ref="TK7:TK12"/>
    <mergeCell ref="TL7:TL12"/>
    <mergeCell ref="TM7:TM12"/>
    <mergeCell ref="TN7:TN12"/>
    <mergeCell ref="TO7:TO12"/>
    <mergeCell ref="TP7:TP12"/>
    <mergeCell ref="TQ7:TQ12"/>
    <mergeCell ref="TR7:TR12"/>
    <mergeCell ref="TS7:TS12"/>
    <mergeCell ref="TT7:TT12"/>
    <mergeCell ref="TU7:TU12"/>
    <mergeCell ref="TV7:TV12"/>
    <mergeCell ref="TW7:TW12"/>
    <mergeCell ref="TX7:TX12"/>
    <mergeCell ref="TY7:TY12"/>
    <mergeCell ref="TZ7:TZ12"/>
    <mergeCell ref="UA7:UA12"/>
    <mergeCell ref="SR6:TI6"/>
    <mergeCell ref="SR7:SR12"/>
    <mergeCell ref="SS7:SS12"/>
    <mergeCell ref="ST7:ST12"/>
    <mergeCell ref="SU7:SU12"/>
    <mergeCell ref="SV7:SV12"/>
    <mergeCell ref="SW7:SW12"/>
    <mergeCell ref="SX7:SX12"/>
    <mergeCell ref="SY7:SY12"/>
    <mergeCell ref="SZ7:SZ12"/>
    <mergeCell ref="TA7:TA12"/>
    <mergeCell ref="TB7:TB12"/>
    <mergeCell ref="TC7:TC12"/>
    <mergeCell ref="TD7:TD12"/>
    <mergeCell ref="TE7:TE12"/>
    <mergeCell ref="TF7:TF12"/>
    <mergeCell ref="TG7:TG12"/>
    <mergeCell ref="TH7:TH12"/>
    <mergeCell ref="TI7:TI12"/>
    <mergeCell ref="RZ6:SQ6"/>
    <mergeCell ref="RZ7:RZ12"/>
    <mergeCell ref="SA7:SA12"/>
    <mergeCell ref="SB7:SB12"/>
    <mergeCell ref="SC7:SC12"/>
    <mergeCell ref="SD7:SD12"/>
    <mergeCell ref="SE7:SE12"/>
    <mergeCell ref="SF7:SF12"/>
    <mergeCell ref="SG7:SG12"/>
    <mergeCell ref="SH7:SH12"/>
    <mergeCell ref="SI7:SI12"/>
    <mergeCell ref="SJ7:SJ12"/>
    <mergeCell ref="SK7:SK12"/>
    <mergeCell ref="SL7:SL12"/>
    <mergeCell ref="SM7:SM12"/>
    <mergeCell ref="SN7:SN12"/>
    <mergeCell ref="SO7:SO12"/>
    <mergeCell ref="SP7:SP12"/>
    <mergeCell ref="SQ7:SQ12"/>
    <mergeCell ref="RH6:RY6"/>
    <mergeCell ref="RH7:RH12"/>
    <mergeCell ref="RI7:RI12"/>
    <mergeCell ref="RJ7:RJ12"/>
    <mergeCell ref="RK7:RK12"/>
    <mergeCell ref="RL7:RL12"/>
    <mergeCell ref="RM7:RM12"/>
    <mergeCell ref="RN7:RN12"/>
    <mergeCell ref="RO7:RO12"/>
    <mergeCell ref="RP7:RP12"/>
    <mergeCell ref="RQ7:RQ12"/>
    <mergeCell ref="RR7:RR12"/>
    <mergeCell ref="RS7:RS12"/>
    <mergeCell ref="RT7:RT12"/>
    <mergeCell ref="RU7:RU12"/>
    <mergeCell ref="RV7:RV12"/>
    <mergeCell ref="RW7:RW12"/>
    <mergeCell ref="RX7:RX12"/>
    <mergeCell ref="RY7:RY12"/>
    <mergeCell ref="QP6:RG6"/>
    <mergeCell ref="QP7:QP12"/>
    <mergeCell ref="QQ7:QQ12"/>
    <mergeCell ref="QR7:QR12"/>
    <mergeCell ref="QS7:QS12"/>
    <mergeCell ref="QT7:QT12"/>
    <mergeCell ref="QU7:QU12"/>
    <mergeCell ref="QV7:QV12"/>
    <mergeCell ref="QW7:QW12"/>
    <mergeCell ref="QX7:QX12"/>
    <mergeCell ref="QY7:QY12"/>
    <mergeCell ref="QZ7:QZ12"/>
    <mergeCell ref="RA7:RA12"/>
    <mergeCell ref="RB7:RB12"/>
    <mergeCell ref="RC7:RC12"/>
    <mergeCell ref="RD7:RD12"/>
    <mergeCell ref="RE7:RE12"/>
    <mergeCell ref="RF7:RF12"/>
    <mergeCell ref="RG7:RG12"/>
    <mergeCell ref="PX6:QO6"/>
    <mergeCell ref="PX7:PX12"/>
    <mergeCell ref="PY7:PY12"/>
    <mergeCell ref="PZ7:PZ12"/>
    <mergeCell ref="QA7:QA12"/>
    <mergeCell ref="QB7:QB12"/>
    <mergeCell ref="QC7:QC12"/>
    <mergeCell ref="QD7:QD12"/>
    <mergeCell ref="QE7:QE12"/>
    <mergeCell ref="QF7:QF12"/>
    <mergeCell ref="QG7:QG12"/>
    <mergeCell ref="QH7:QH12"/>
    <mergeCell ref="QI7:QI12"/>
    <mergeCell ref="QJ7:QJ12"/>
    <mergeCell ref="QK7:QK12"/>
    <mergeCell ref="QL7:QL12"/>
    <mergeCell ref="QM7:QM12"/>
    <mergeCell ref="QN7:QN12"/>
    <mergeCell ref="QO7:QO12"/>
    <mergeCell ref="PF6:PW6"/>
    <mergeCell ref="PF7:PF12"/>
    <mergeCell ref="PG7:PG12"/>
    <mergeCell ref="PH7:PH12"/>
    <mergeCell ref="PI7:PI12"/>
    <mergeCell ref="PJ7:PJ12"/>
    <mergeCell ref="PK7:PK12"/>
    <mergeCell ref="PL7:PL12"/>
    <mergeCell ref="PM7:PM12"/>
    <mergeCell ref="PN7:PN12"/>
    <mergeCell ref="PO7:PO12"/>
    <mergeCell ref="PP7:PP12"/>
    <mergeCell ref="PQ7:PQ12"/>
    <mergeCell ref="PR7:PR12"/>
    <mergeCell ref="PS7:PS12"/>
    <mergeCell ref="PT7:PT12"/>
    <mergeCell ref="PU7:PU12"/>
    <mergeCell ref="PV7:PV12"/>
    <mergeCell ref="PW7:PW12"/>
    <mergeCell ref="ON6:PE6"/>
    <mergeCell ref="ON7:ON12"/>
    <mergeCell ref="OO7:OO12"/>
    <mergeCell ref="OP7:OP12"/>
    <mergeCell ref="OQ7:OQ12"/>
    <mergeCell ref="OR7:OR12"/>
    <mergeCell ref="OS7:OS12"/>
    <mergeCell ref="OT7:OT12"/>
    <mergeCell ref="OU7:OU12"/>
    <mergeCell ref="OV7:OV12"/>
    <mergeCell ref="OW7:OW12"/>
    <mergeCell ref="OX7:OX12"/>
    <mergeCell ref="OY7:OY12"/>
    <mergeCell ref="OZ7:OZ12"/>
    <mergeCell ref="PA7:PA12"/>
    <mergeCell ref="PB7:PB12"/>
    <mergeCell ref="PC7:PC12"/>
    <mergeCell ref="PD7:PD12"/>
    <mergeCell ref="PE7:PE12"/>
    <mergeCell ref="NV6:OM6"/>
    <mergeCell ref="NV7:NV12"/>
    <mergeCell ref="NW7:NW12"/>
    <mergeCell ref="NX7:NX12"/>
    <mergeCell ref="NY7:NY12"/>
    <mergeCell ref="NZ7:NZ12"/>
    <mergeCell ref="OA7:OA12"/>
    <mergeCell ref="OB7:OB12"/>
    <mergeCell ref="OC7:OC12"/>
    <mergeCell ref="OD7:OD12"/>
    <mergeCell ref="OE7:OE12"/>
    <mergeCell ref="OF7:OF12"/>
    <mergeCell ref="OG7:OG12"/>
    <mergeCell ref="OH7:OH12"/>
    <mergeCell ref="OI7:OI12"/>
    <mergeCell ref="OJ7:OJ12"/>
    <mergeCell ref="OK7:OK12"/>
    <mergeCell ref="OL7:OL12"/>
    <mergeCell ref="OM7:OM12"/>
    <mergeCell ref="ND6:NU6"/>
    <mergeCell ref="ND7:ND12"/>
    <mergeCell ref="NE7:NE12"/>
    <mergeCell ref="NF7:NF12"/>
    <mergeCell ref="NG7:NG12"/>
    <mergeCell ref="NH7:NH12"/>
    <mergeCell ref="NI7:NI12"/>
    <mergeCell ref="NJ7:NJ12"/>
    <mergeCell ref="NK7:NK12"/>
    <mergeCell ref="NL7:NL12"/>
    <mergeCell ref="NM7:NM12"/>
    <mergeCell ref="NN7:NN12"/>
    <mergeCell ref="NO7:NO12"/>
    <mergeCell ref="NP7:NP12"/>
    <mergeCell ref="NQ7:NQ12"/>
    <mergeCell ref="NR7:NR12"/>
    <mergeCell ref="NS7:NS12"/>
    <mergeCell ref="NT7:NT12"/>
    <mergeCell ref="NU7:NU12"/>
    <mergeCell ref="ML6:NC6"/>
    <mergeCell ref="ML7:ML12"/>
    <mergeCell ref="MM7:MM12"/>
    <mergeCell ref="MN7:MN12"/>
    <mergeCell ref="MO7:MO12"/>
    <mergeCell ref="MP7:MP12"/>
    <mergeCell ref="MQ7:MQ12"/>
    <mergeCell ref="MR7:MR12"/>
    <mergeCell ref="MS7:MS12"/>
    <mergeCell ref="MT7:MT12"/>
    <mergeCell ref="MU7:MU12"/>
    <mergeCell ref="MV7:MV12"/>
    <mergeCell ref="MW7:MW12"/>
    <mergeCell ref="MX7:MX12"/>
    <mergeCell ref="MY7:MY12"/>
    <mergeCell ref="MZ7:MZ12"/>
    <mergeCell ref="NA7:NA12"/>
    <mergeCell ref="NB7:NB12"/>
    <mergeCell ref="NC7:NC12"/>
    <mergeCell ref="LT6:MK6"/>
    <mergeCell ref="LT7:LT12"/>
    <mergeCell ref="LU7:LU12"/>
    <mergeCell ref="LV7:LV12"/>
    <mergeCell ref="LW7:LW12"/>
    <mergeCell ref="LX7:LX12"/>
    <mergeCell ref="LY7:LY12"/>
    <mergeCell ref="LZ7:LZ12"/>
    <mergeCell ref="MA7:MA12"/>
    <mergeCell ref="MB7:MB12"/>
    <mergeCell ref="MC7:MC12"/>
    <mergeCell ref="MD7:MD12"/>
    <mergeCell ref="ME7:ME12"/>
    <mergeCell ref="MF7:MF12"/>
    <mergeCell ref="MG7:MG12"/>
    <mergeCell ref="MH7:MH12"/>
    <mergeCell ref="MI7:MI12"/>
    <mergeCell ref="MJ7:MJ12"/>
    <mergeCell ref="MK7:MK12"/>
    <mergeCell ref="LB6:LS6"/>
    <mergeCell ref="LB7:LB12"/>
    <mergeCell ref="LC7:LC12"/>
    <mergeCell ref="LD7:LD12"/>
    <mergeCell ref="LE7:LE12"/>
    <mergeCell ref="LF7:LF12"/>
    <mergeCell ref="LG7:LG12"/>
    <mergeCell ref="LH7:LH12"/>
    <mergeCell ref="LI7:LI12"/>
    <mergeCell ref="LJ7:LJ12"/>
    <mergeCell ref="LK7:LK12"/>
    <mergeCell ref="LL7:LL12"/>
    <mergeCell ref="LM7:LM12"/>
    <mergeCell ref="LN7:LN12"/>
    <mergeCell ref="LO7:LO12"/>
    <mergeCell ref="LP7:LP12"/>
    <mergeCell ref="LQ7:LQ12"/>
    <mergeCell ref="LR7:LR12"/>
    <mergeCell ref="LS7:LS12"/>
    <mergeCell ref="KJ6:LA6"/>
    <mergeCell ref="KJ7:KJ12"/>
    <mergeCell ref="KK7:KK12"/>
    <mergeCell ref="KL7:KL12"/>
    <mergeCell ref="KM7:KM12"/>
    <mergeCell ref="KN7:KN12"/>
    <mergeCell ref="KO7:KO12"/>
    <mergeCell ref="KP7:KP12"/>
    <mergeCell ref="KQ7:KQ12"/>
    <mergeCell ref="KR7:KR12"/>
    <mergeCell ref="KS7:KS12"/>
    <mergeCell ref="KT7:KT12"/>
    <mergeCell ref="KU7:KU12"/>
    <mergeCell ref="KV7:KV12"/>
    <mergeCell ref="KW7:KW12"/>
    <mergeCell ref="KX7:KX12"/>
    <mergeCell ref="KY7:KY12"/>
    <mergeCell ref="KZ7:KZ12"/>
    <mergeCell ref="LA7:LA12"/>
    <mergeCell ref="JR6:KI6"/>
    <mergeCell ref="JR7:JR12"/>
    <mergeCell ref="JS7:JS12"/>
    <mergeCell ref="JT7:JT12"/>
    <mergeCell ref="JU7:JU12"/>
    <mergeCell ref="JV7:JV12"/>
    <mergeCell ref="JW7:JW12"/>
    <mergeCell ref="JX7:JX12"/>
    <mergeCell ref="JY7:JY12"/>
    <mergeCell ref="JZ7:JZ12"/>
    <mergeCell ref="KA7:KA12"/>
    <mergeCell ref="KB7:KB12"/>
    <mergeCell ref="KC7:KC12"/>
    <mergeCell ref="KD7:KD12"/>
    <mergeCell ref="KE7:KE12"/>
    <mergeCell ref="KF7:KF12"/>
    <mergeCell ref="KG7:KG12"/>
    <mergeCell ref="KH7:KH12"/>
    <mergeCell ref="KI7:KI12"/>
    <mergeCell ref="IZ6:JQ6"/>
    <mergeCell ref="IZ7:IZ12"/>
    <mergeCell ref="JA7:JA12"/>
    <mergeCell ref="JB7:JB12"/>
    <mergeCell ref="JC7:JC12"/>
    <mergeCell ref="JD7:JD12"/>
    <mergeCell ref="JE7:JE12"/>
    <mergeCell ref="JF7:JF12"/>
    <mergeCell ref="JG7:JG12"/>
    <mergeCell ref="JH7:JH12"/>
    <mergeCell ref="JI7:JI12"/>
    <mergeCell ref="JJ7:JJ12"/>
    <mergeCell ref="JK7:JK12"/>
    <mergeCell ref="JL7:JL12"/>
    <mergeCell ref="JM7:JM12"/>
    <mergeCell ref="JN7:JN12"/>
    <mergeCell ref="JO7:JO12"/>
    <mergeCell ref="JP7:JP12"/>
    <mergeCell ref="JQ7:JQ12"/>
    <mergeCell ref="IH6:IY6"/>
    <mergeCell ref="IH7:IH12"/>
    <mergeCell ref="II7:II12"/>
    <mergeCell ref="IJ7:IJ12"/>
    <mergeCell ref="IK7:IK12"/>
    <mergeCell ref="IL7:IL12"/>
    <mergeCell ref="IM7:IM12"/>
    <mergeCell ref="IN7:IN12"/>
    <mergeCell ref="IO7:IO12"/>
    <mergeCell ref="IP7:IP12"/>
    <mergeCell ref="IQ7:IQ12"/>
    <mergeCell ref="IR7:IR12"/>
    <mergeCell ref="IS7:IS12"/>
    <mergeCell ref="IT7:IT12"/>
    <mergeCell ref="IU7:IU12"/>
    <mergeCell ref="IV7:IV12"/>
    <mergeCell ref="IW7:IW12"/>
    <mergeCell ref="IX7:IX12"/>
    <mergeCell ref="IY7:IY12"/>
    <mergeCell ref="HP6:IG6"/>
    <mergeCell ref="HP7:HP12"/>
    <mergeCell ref="HQ7:HQ12"/>
    <mergeCell ref="HR7:HR12"/>
    <mergeCell ref="HS7:HS12"/>
    <mergeCell ref="HT7:HT12"/>
    <mergeCell ref="HU7:HU12"/>
    <mergeCell ref="HV7:HV12"/>
    <mergeCell ref="HW7:HW12"/>
    <mergeCell ref="HX7:HX12"/>
    <mergeCell ref="HY7:HY12"/>
    <mergeCell ref="HZ7:HZ12"/>
    <mergeCell ref="IA7:IA12"/>
    <mergeCell ref="IB7:IB12"/>
    <mergeCell ref="IC7:IC12"/>
    <mergeCell ref="ID7:ID12"/>
    <mergeCell ref="IE7:IE12"/>
    <mergeCell ref="IF7:IF12"/>
    <mergeCell ref="IG7:IG12"/>
    <mergeCell ref="GX6:HO6"/>
    <mergeCell ref="GX7:GX12"/>
    <mergeCell ref="GY7:GY12"/>
    <mergeCell ref="GZ7:GZ12"/>
    <mergeCell ref="HA7:HA12"/>
    <mergeCell ref="HB7:HB12"/>
    <mergeCell ref="HC7:HC12"/>
    <mergeCell ref="HD7:HD12"/>
    <mergeCell ref="HE7:HE12"/>
    <mergeCell ref="HF7:HF12"/>
    <mergeCell ref="HG7:HG12"/>
    <mergeCell ref="HH7:HH12"/>
    <mergeCell ref="HI7:HI12"/>
    <mergeCell ref="HJ7:HJ12"/>
    <mergeCell ref="HK7:HK12"/>
    <mergeCell ref="HL7:HL12"/>
    <mergeCell ref="HM7:HM12"/>
    <mergeCell ref="HN7:HN12"/>
    <mergeCell ref="HO7:HO12"/>
    <mergeCell ref="GF6:GW6"/>
    <mergeCell ref="GF7:GF12"/>
    <mergeCell ref="GG7:GG12"/>
    <mergeCell ref="GH7:GH12"/>
    <mergeCell ref="GI7:GI12"/>
    <mergeCell ref="GJ7:GJ12"/>
    <mergeCell ref="GK7:GK12"/>
    <mergeCell ref="GL7:GL12"/>
    <mergeCell ref="GM7:GM12"/>
    <mergeCell ref="GN7:GN12"/>
    <mergeCell ref="GO7:GO12"/>
    <mergeCell ref="GP7:GP12"/>
    <mergeCell ref="GQ7:GQ12"/>
    <mergeCell ref="GR7:GR12"/>
    <mergeCell ref="GS7:GS12"/>
    <mergeCell ref="GT7:GT12"/>
    <mergeCell ref="GU7:GU12"/>
    <mergeCell ref="GV7:GV12"/>
    <mergeCell ref="GW7:GW12"/>
    <mergeCell ref="FN6:GE6"/>
    <mergeCell ref="FN7:FN12"/>
    <mergeCell ref="FO7:FO12"/>
    <mergeCell ref="FP7:FP12"/>
    <mergeCell ref="FQ7:FQ12"/>
    <mergeCell ref="FR7:FR12"/>
    <mergeCell ref="FS7:FS12"/>
    <mergeCell ref="FT7:FT12"/>
    <mergeCell ref="FU7:FU12"/>
    <mergeCell ref="FV7:FV12"/>
    <mergeCell ref="FW7:FW12"/>
    <mergeCell ref="FX7:FX12"/>
    <mergeCell ref="FY7:FY12"/>
    <mergeCell ref="FZ7:FZ12"/>
    <mergeCell ref="GA7:GA12"/>
    <mergeCell ref="GB7:GB12"/>
    <mergeCell ref="GC7:GC12"/>
    <mergeCell ref="GD7:GD12"/>
    <mergeCell ref="GE7:GE12"/>
    <mergeCell ref="EV6:FM6"/>
    <mergeCell ref="EV7:EV12"/>
    <mergeCell ref="EW7:EW12"/>
    <mergeCell ref="EX7:EX12"/>
    <mergeCell ref="EY7:EY12"/>
    <mergeCell ref="EZ7:EZ12"/>
    <mergeCell ref="FA7:FA12"/>
    <mergeCell ref="FB7:FB12"/>
    <mergeCell ref="FC7:FC12"/>
    <mergeCell ref="FD7:FD12"/>
    <mergeCell ref="FE7:FE12"/>
    <mergeCell ref="FF7:FF12"/>
    <mergeCell ref="FG7:FG12"/>
    <mergeCell ref="FH7:FH12"/>
    <mergeCell ref="FI7:FI12"/>
    <mergeCell ref="FJ7:FJ12"/>
    <mergeCell ref="FK7:FK12"/>
    <mergeCell ref="FL7:FL12"/>
    <mergeCell ref="FM7:FM12"/>
    <mergeCell ref="ED6:EU6"/>
    <mergeCell ref="ED7:ED12"/>
    <mergeCell ref="EE7:EE12"/>
    <mergeCell ref="EF7:EF12"/>
    <mergeCell ref="EG7:EG12"/>
    <mergeCell ref="EH7:EH12"/>
    <mergeCell ref="EI7:EI12"/>
    <mergeCell ref="EJ7:EJ12"/>
    <mergeCell ref="EK7:EK12"/>
    <mergeCell ref="EL7:EL12"/>
    <mergeCell ref="EM7:EM12"/>
    <mergeCell ref="EN7:EN12"/>
    <mergeCell ref="EO7:EO12"/>
    <mergeCell ref="EP7:EP12"/>
    <mergeCell ref="EQ7:EQ12"/>
    <mergeCell ref="ER7:ER12"/>
    <mergeCell ref="ES7:ES12"/>
    <mergeCell ref="ET7:ET12"/>
    <mergeCell ref="EU7:EU12"/>
    <mergeCell ref="DL6:EC6"/>
    <mergeCell ref="DL7:DL12"/>
    <mergeCell ref="DM7:DM12"/>
    <mergeCell ref="DN7:DN12"/>
    <mergeCell ref="DO7:DO12"/>
    <mergeCell ref="DP7:DP12"/>
    <mergeCell ref="DQ7:DQ12"/>
    <mergeCell ref="DR7:DR12"/>
    <mergeCell ref="DS7:DS12"/>
    <mergeCell ref="DT7:DT12"/>
    <mergeCell ref="DU7:DU12"/>
    <mergeCell ref="DV7:DV12"/>
    <mergeCell ref="DW7:DW12"/>
    <mergeCell ref="DX7:DX12"/>
    <mergeCell ref="DY7:DY12"/>
    <mergeCell ref="DZ7:DZ12"/>
    <mergeCell ref="EA7:EA12"/>
    <mergeCell ref="EB7:EB12"/>
    <mergeCell ref="EC7:EC12"/>
    <mergeCell ref="CT6:DK6"/>
    <mergeCell ref="CT7:CT12"/>
    <mergeCell ref="CU7:CU12"/>
    <mergeCell ref="CV7:CV12"/>
    <mergeCell ref="CW7:CW12"/>
    <mergeCell ref="CX7:CX12"/>
    <mergeCell ref="CY7:CY12"/>
    <mergeCell ref="CZ7:CZ12"/>
    <mergeCell ref="DA7:DA12"/>
    <mergeCell ref="DB7:DB12"/>
    <mergeCell ref="DC7:DC12"/>
    <mergeCell ref="DD7:DD12"/>
    <mergeCell ref="DE7:DE12"/>
    <mergeCell ref="DF7:DF12"/>
    <mergeCell ref="DG7:DG12"/>
    <mergeCell ref="DH7:DH12"/>
    <mergeCell ref="DI7:DI12"/>
    <mergeCell ref="DJ7:DJ12"/>
    <mergeCell ref="DK7:DK12"/>
    <mergeCell ref="CB6:CS6"/>
    <mergeCell ref="CB7:CB12"/>
    <mergeCell ref="CC7:CC12"/>
    <mergeCell ref="CD7:CD12"/>
    <mergeCell ref="CE7:CE12"/>
    <mergeCell ref="CF7:CF12"/>
    <mergeCell ref="CG7:CG12"/>
    <mergeCell ref="CH7:CH12"/>
    <mergeCell ref="CI7:CI12"/>
    <mergeCell ref="CJ7:CJ12"/>
    <mergeCell ref="CK7:CK12"/>
    <mergeCell ref="CL7:CL12"/>
    <mergeCell ref="CM7:CM12"/>
    <mergeCell ref="CN7:CN12"/>
    <mergeCell ref="CO7:CO12"/>
    <mergeCell ref="CP7:CP12"/>
    <mergeCell ref="CQ7:CQ12"/>
    <mergeCell ref="CR7:CR12"/>
    <mergeCell ref="CS7:CS12"/>
    <mergeCell ref="BJ6:CA6"/>
    <mergeCell ref="BJ7:BJ12"/>
    <mergeCell ref="BK7:BK12"/>
    <mergeCell ref="BL7:BL12"/>
    <mergeCell ref="BM7:BM12"/>
    <mergeCell ref="BN7:BN12"/>
    <mergeCell ref="BO7:BO12"/>
    <mergeCell ref="BP7:BP12"/>
    <mergeCell ref="BQ7:BQ12"/>
    <mergeCell ref="BR7:BR12"/>
    <mergeCell ref="BS7:BS12"/>
    <mergeCell ref="BT7:BT12"/>
    <mergeCell ref="BU7:BU12"/>
    <mergeCell ref="BV7:BV12"/>
    <mergeCell ref="BW7:BW12"/>
    <mergeCell ref="BX7:BX12"/>
    <mergeCell ref="BY7:BY12"/>
    <mergeCell ref="BZ7:BZ12"/>
    <mergeCell ref="CA7:CA12"/>
    <mergeCell ref="AL7:AL12"/>
    <mergeCell ref="AM7:AM12"/>
    <mergeCell ref="AN7:AN12"/>
    <mergeCell ref="AO7:AO12"/>
    <mergeCell ref="AP7:AP12"/>
    <mergeCell ref="AQ7:AQ12"/>
    <mergeCell ref="AR6:BI6"/>
    <mergeCell ref="AR7:AR12"/>
    <mergeCell ref="AS7:AS12"/>
    <mergeCell ref="AT7:AT12"/>
    <mergeCell ref="AU7:AU12"/>
    <mergeCell ref="AV7:AV12"/>
    <mergeCell ref="AW7:AW12"/>
    <mergeCell ref="AX7:AX12"/>
    <mergeCell ref="AY7:AY12"/>
    <mergeCell ref="AZ7:AZ12"/>
    <mergeCell ref="BA7:BA12"/>
    <mergeCell ref="BB7:BB12"/>
    <mergeCell ref="BC7:BC12"/>
    <mergeCell ref="BD7:BD12"/>
    <mergeCell ref="BE7:BE12"/>
    <mergeCell ref="BF7:BF12"/>
    <mergeCell ref="BG7:BG12"/>
    <mergeCell ref="BH7:BH12"/>
    <mergeCell ref="BI7:BI12"/>
    <mergeCell ref="AC7:AC12"/>
    <mergeCell ref="AD7:AD12"/>
    <mergeCell ref="AE7:AE12"/>
    <mergeCell ref="AF7:AF12"/>
    <mergeCell ref="AG7:AG12"/>
    <mergeCell ref="AH7:AH12"/>
    <mergeCell ref="AI7:AI12"/>
    <mergeCell ref="AJ7:AJ12"/>
    <mergeCell ref="AK7:AK12"/>
    <mergeCell ref="H6:Y6"/>
    <mergeCell ref="H7:H12"/>
    <mergeCell ref="I7:I12"/>
    <mergeCell ref="J7:J12"/>
    <mergeCell ref="K7:K12"/>
    <mergeCell ref="L7:L12"/>
    <mergeCell ref="M7:M12"/>
    <mergeCell ref="N7:N12"/>
    <mergeCell ref="O7:O12"/>
    <mergeCell ref="P7:P12"/>
    <mergeCell ref="Q7:Q12"/>
    <mergeCell ref="R7:R12"/>
    <mergeCell ref="S7:S12"/>
    <mergeCell ref="T7:T12"/>
    <mergeCell ref="U7:U12"/>
    <mergeCell ref="V7:V12"/>
    <mergeCell ref="W7:W12"/>
    <mergeCell ref="X7:X12"/>
    <mergeCell ref="Y7:Y12"/>
    <mergeCell ref="Z1:AQ1"/>
    <mergeCell ref="AKR6:ALI6"/>
    <mergeCell ref="AKR7:AKR12"/>
    <mergeCell ref="AKS7:AKS12"/>
    <mergeCell ref="AKT7:AKT12"/>
    <mergeCell ref="AKU7:AKU12"/>
    <mergeCell ref="AKV7:AKV12"/>
    <mergeCell ref="AKW7:AKW12"/>
    <mergeCell ref="AKX7:AKX12"/>
    <mergeCell ref="AKY7:AKY12"/>
    <mergeCell ref="AKZ7:AKZ12"/>
    <mergeCell ref="ALA7:ALA12"/>
    <mergeCell ref="ALB7:ALB12"/>
    <mergeCell ref="ALC7:ALC12"/>
    <mergeCell ref="ALD7:ALD12"/>
    <mergeCell ref="ALE7:ALE12"/>
    <mergeCell ref="ALF7:ALF12"/>
    <mergeCell ref="ALG7:ALG12"/>
    <mergeCell ref="ALH7:ALH12"/>
    <mergeCell ref="ALI7:ALI12"/>
    <mergeCell ref="Z6:AQ6"/>
    <mergeCell ref="Z7:Z12"/>
    <mergeCell ref="AA7:AA12"/>
    <mergeCell ref="AB7:AB12"/>
    <mergeCell ref="AHF6:AHW6"/>
    <mergeCell ref="AHF7:AHF12"/>
    <mergeCell ref="AHG7:AHG12"/>
    <mergeCell ref="AHH7:AHH12"/>
    <mergeCell ref="AHI7:AHI12"/>
    <mergeCell ref="AHJ7:AHJ12"/>
    <mergeCell ref="AHK7:AHK12"/>
    <mergeCell ref="AHL7:AHL12"/>
    <mergeCell ref="AHM7:AHM12"/>
    <mergeCell ref="AHN7:AHN12"/>
    <mergeCell ref="AHO7:AHO12"/>
    <mergeCell ref="AHP7:AHP12"/>
    <mergeCell ref="AHQ7:AHQ12"/>
    <mergeCell ref="AHR7:AHR12"/>
    <mergeCell ref="AHS7:AHS12"/>
    <mergeCell ref="AHT7:AHT12"/>
    <mergeCell ref="AHU7:AHU12"/>
    <mergeCell ref="AHV7:AHV12"/>
    <mergeCell ref="AHW7:AHW12"/>
    <mergeCell ref="AIP6:AJG6"/>
    <mergeCell ref="AIP7:AIP12"/>
    <mergeCell ref="AIQ7:AIQ12"/>
    <mergeCell ref="AIR7:AIR12"/>
    <mergeCell ref="AIS7:AIS12"/>
    <mergeCell ref="AIT7:AIT12"/>
    <mergeCell ref="AIU7:AIU12"/>
    <mergeCell ref="AIV7:AIV12"/>
    <mergeCell ref="AIW7:AIW12"/>
    <mergeCell ref="AIX7:AIX12"/>
    <mergeCell ref="AIY7:AIY12"/>
    <mergeCell ref="AIZ7:AIZ12"/>
    <mergeCell ref="AJA7:AJA12"/>
    <mergeCell ref="AJB7:AJB12"/>
    <mergeCell ref="AJC7:AJC12"/>
    <mergeCell ref="AJD7:AJD12"/>
    <mergeCell ref="AJE7:AJE12"/>
    <mergeCell ref="AJF7:AJF12"/>
    <mergeCell ref="AJG7:AJG12"/>
    <mergeCell ref="AHX6:AIO6"/>
    <mergeCell ref="AHX7:AHX12"/>
    <mergeCell ref="ALJ6:AMA6"/>
    <mergeCell ref="ALJ7:ALJ12"/>
    <mergeCell ref="ALK7:ALK12"/>
    <mergeCell ref="ALL7:ALL12"/>
    <mergeCell ref="ALM7:ALM12"/>
    <mergeCell ref="ALN7:ALN12"/>
    <mergeCell ref="ALO7:ALO12"/>
    <mergeCell ref="ALP7:ALP12"/>
    <mergeCell ref="ALQ7:ALQ12"/>
    <mergeCell ref="ALR7:ALR12"/>
    <mergeCell ref="ALS7:ALS12"/>
    <mergeCell ref="ALT7:ALT12"/>
    <mergeCell ref="ALU7:ALU12"/>
    <mergeCell ref="ALV7:ALV12"/>
    <mergeCell ref="ALW7:ALW12"/>
    <mergeCell ref="ALX7:ALX12"/>
    <mergeCell ref="ALY7:ALY12"/>
    <mergeCell ref="ALZ7:ALZ12"/>
    <mergeCell ref="AMA7:AMA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G109"/>
  <sheetViews>
    <sheetView view="pageBreakPreview" topLeftCell="B1" zoomScale="60" zoomScaleNormal="55" workbookViewId="0">
      <selection activeCell="F1" sqref="D1:AO1048576"/>
    </sheetView>
  </sheetViews>
  <sheetFormatPr defaultRowHeight="15" outlineLevelCol="1" x14ac:dyDescent="0.25"/>
  <cols>
    <col min="1" max="1" width="15.28515625" hidden="1" customWidth="1"/>
    <col min="2" max="2" width="5" customWidth="1"/>
    <col min="3" max="3" width="29.85546875" customWidth="1"/>
    <col min="4" max="4" width="12.5703125" hidden="1" customWidth="1"/>
    <col min="5" max="5" width="26.42578125" hidden="1" customWidth="1"/>
    <col min="6" max="6" width="24" customWidth="1"/>
    <col min="7" max="7" width="18.7109375" customWidth="1"/>
    <col min="8" max="9" width="18.7109375" customWidth="1" outlineLevel="1"/>
    <col min="10" max="10" width="18.7109375" customWidth="1"/>
    <col min="11" max="13" width="18.7109375" hidden="1" customWidth="1"/>
    <col min="14" max="19" width="18.7109375" customWidth="1"/>
    <col min="20" max="23" width="18.7109375" customWidth="1" outlineLevel="1"/>
    <col min="24" max="25" width="18.7109375" customWidth="1"/>
    <col min="26" max="27" width="18.7109375" customWidth="1" outlineLevel="1"/>
    <col min="28" max="28" width="18.7109375" customWidth="1"/>
    <col min="29" max="31" width="18.7109375" hidden="1" customWidth="1"/>
    <col min="32" max="37" width="18.7109375" customWidth="1"/>
    <col min="38" max="41" width="18.7109375" customWidth="1" outlineLevel="1"/>
    <col min="42" max="43" width="18.7109375" customWidth="1"/>
    <col min="44" max="45" width="18.7109375" customWidth="1" outlineLevel="1"/>
    <col min="46" max="46" width="18.7109375" customWidth="1"/>
    <col min="47" max="49" width="18.7109375" hidden="1" customWidth="1"/>
    <col min="50" max="55" width="18.7109375" customWidth="1"/>
    <col min="56" max="59" width="18.7109375" customWidth="1" outlineLevel="1"/>
  </cols>
  <sheetData>
    <row r="1" spans="1:59" ht="15.75" x14ac:dyDescent="0.25">
      <c r="C1" s="1" t="s">
        <v>279</v>
      </c>
      <c r="G1" s="40">
        <v>1</v>
      </c>
      <c r="Y1" s="40"/>
      <c r="AQ1" s="40"/>
    </row>
    <row r="2" spans="1:59" ht="18.75" x14ac:dyDescent="0.3">
      <c r="G2" s="243" t="s">
        <v>280</v>
      </c>
      <c r="H2" s="243"/>
      <c r="I2" s="243"/>
      <c r="J2" s="243"/>
      <c r="K2" s="243"/>
      <c r="L2" s="243"/>
      <c r="M2" s="243"/>
      <c r="N2" s="243"/>
      <c r="O2" s="243"/>
      <c r="P2" s="243"/>
      <c r="Q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</row>
    <row r="3" spans="1:59" ht="21" customHeight="1" x14ac:dyDescent="0.3">
      <c r="B3" s="2"/>
      <c r="C3" s="2"/>
      <c r="D3" s="244" t="s">
        <v>281</v>
      </c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41"/>
      <c r="S3" s="41"/>
      <c r="T3" s="41"/>
      <c r="U3" s="41"/>
      <c r="AJ3" s="41"/>
      <c r="AK3" s="41"/>
      <c r="AL3" s="41"/>
      <c r="AM3" s="41"/>
      <c r="BB3" s="41"/>
      <c r="BC3" s="41"/>
      <c r="BD3" s="41"/>
      <c r="BE3" s="41"/>
    </row>
    <row r="4" spans="1:59" ht="24" customHeight="1" x14ac:dyDescent="0.3">
      <c r="B4" s="2"/>
      <c r="C4" s="2"/>
      <c r="D4" s="42"/>
      <c r="E4" s="43"/>
      <c r="F4" s="43"/>
      <c r="G4" s="245" t="s">
        <v>282</v>
      </c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41"/>
      <c r="S4" s="41"/>
      <c r="T4" s="41"/>
      <c r="U4" s="41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41"/>
      <c r="AK4" s="41"/>
      <c r="AL4" s="41"/>
      <c r="AM4" s="41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41"/>
      <c r="BC4" s="41"/>
      <c r="BD4" s="41"/>
      <c r="BE4" s="41"/>
    </row>
    <row r="5" spans="1:59" ht="32.25" customHeight="1" x14ac:dyDescent="0.3">
      <c r="B5" s="2"/>
      <c r="C5" s="2"/>
      <c r="D5" s="2"/>
      <c r="E5" s="2"/>
      <c r="F5" s="2"/>
      <c r="G5" s="44" t="s">
        <v>283</v>
      </c>
      <c r="H5" s="246" t="str">
        <f>date</f>
        <v>Декабрь 2016 г.</v>
      </c>
      <c r="I5" s="246"/>
      <c r="J5" s="85"/>
      <c r="K5" s="45"/>
      <c r="L5" s="46"/>
      <c r="M5" s="46"/>
      <c r="N5" s="46"/>
      <c r="Y5" s="44"/>
      <c r="Z5" s="246"/>
      <c r="AA5" s="246"/>
      <c r="AB5" s="85"/>
      <c r="AC5" s="45"/>
      <c r="AD5" s="46"/>
      <c r="AE5" s="46"/>
      <c r="AF5" s="46"/>
      <c r="AQ5" s="44"/>
      <c r="AR5" s="246"/>
      <c r="AS5" s="246"/>
      <c r="AT5" s="85"/>
      <c r="AU5" s="45"/>
      <c r="AV5" s="46"/>
      <c r="AW5" s="46"/>
      <c r="AX5" s="46"/>
    </row>
    <row r="6" spans="1:59" ht="15" customHeight="1" thickBot="1" x14ac:dyDescent="0.3">
      <c r="C6" s="47" t="str">
        <f>IF(G1=1000,"в тыс. руб.",IF(G1=1000000,"в млн. руб.",(IF(G1=1,"в рублях"," "))))</f>
        <v>в рублях</v>
      </c>
      <c r="D6" s="4"/>
      <c r="E6" s="4"/>
      <c r="F6" s="4"/>
      <c r="V6" s="79"/>
      <c r="W6" s="79"/>
      <c r="X6" s="79"/>
      <c r="AN6" s="79"/>
      <c r="AO6" s="79"/>
      <c r="AP6" s="79"/>
      <c r="BF6" s="79"/>
      <c r="BG6" s="79"/>
    </row>
    <row r="7" spans="1:59" ht="30" customHeight="1" x14ac:dyDescent="0.25">
      <c r="A7" s="5"/>
      <c r="B7" s="247" t="s">
        <v>284</v>
      </c>
      <c r="C7" s="247" t="s">
        <v>285</v>
      </c>
      <c r="D7" s="247"/>
      <c r="E7" s="248" t="s">
        <v>286</v>
      </c>
      <c r="F7" s="234" t="s">
        <v>307</v>
      </c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6"/>
      <c r="X7" s="227" t="s">
        <v>308</v>
      </c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9"/>
      <c r="AP7" s="233" t="s">
        <v>310</v>
      </c>
      <c r="AQ7" s="228"/>
      <c r="AR7" s="228"/>
      <c r="AS7" s="228"/>
      <c r="AT7" s="228"/>
      <c r="AU7" s="228"/>
      <c r="AV7" s="228"/>
      <c r="AW7" s="228"/>
      <c r="AX7" s="228"/>
      <c r="AY7" s="228"/>
      <c r="AZ7" s="228"/>
      <c r="BA7" s="228"/>
      <c r="BB7" s="228"/>
      <c r="BC7" s="228"/>
      <c r="BD7" s="228"/>
      <c r="BE7" s="228"/>
      <c r="BF7" s="228"/>
      <c r="BG7" s="229"/>
    </row>
    <row r="8" spans="1:59" ht="18.75" customHeight="1" thickBot="1" x14ac:dyDescent="0.3">
      <c r="A8" s="6"/>
      <c r="B8" s="247"/>
      <c r="C8" s="247"/>
      <c r="D8" s="247"/>
      <c r="E8" s="248"/>
      <c r="F8" s="237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9"/>
      <c r="X8" s="230" t="s">
        <v>309</v>
      </c>
      <c r="Y8" s="23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232"/>
      <c r="AP8" s="230" t="s">
        <v>311</v>
      </c>
      <c r="AQ8" s="231"/>
      <c r="AR8" s="231"/>
      <c r="AS8" s="231"/>
      <c r="AT8" s="231"/>
      <c r="AU8" s="231"/>
      <c r="AV8" s="231"/>
      <c r="AW8" s="231"/>
      <c r="AX8" s="231"/>
      <c r="AY8" s="231"/>
      <c r="AZ8" s="231"/>
      <c r="BA8" s="231"/>
      <c r="BB8" s="231"/>
      <c r="BC8" s="231"/>
      <c r="BD8" s="231"/>
      <c r="BE8" s="231"/>
      <c r="BF8" s="231"/>
      <c r="BG8" s="232"/>
    </row>
    <row r="9" spans="1:59" ht="31.5" customHeight="1" x14ac:dyDescent="0.25">
      <c r="A9" s="6"/>
      <c r="B9" s="247"/>
      <c r="C9" s="247"/>
      <c r="D9" s="247"/>
      <c r="E9" s="249"/>
      <c r="F9" s="225" t="s">
        <v>315</v>
      </c>
      <c r="G9" s="226" t="s">
        <v>314</v>
      </c>
      <c r="H9" s="226" t="s">
        <v>287</v>
      </c>
      <c r="I9" s="226"/>
      <c r="J9" s="226"/>
      <c r="K9" s="226" t="s">
        <v>312</v>
      </c>
      <c r="L9" s="226" t="s">
        <v>262</v>
      </c>
      <c r="M9" s="226" t="s">
        <v>272</v>
      </c>
      <c r="N9" s="226" t="s">
        <v>288</v>
      </c>
      <c r="O9" s="226"/>
      <c r="P9" s="226"/>
      <c r="Q9" s="226"/>
      <c r="R9" s="241" t="s">
        <v>289</v>
      </c>
      <c r="S9" s="241"/>
      <c r="T9" s="226" t="s">
        <v>290</v>
      </c>
      <c r="U9" s="226" t="s">
        <v>266</v>
      </c>
      <c r="V9" s="226" t="s">
        <v>291</v>
      </c>
      <c r="W9" s="240" t="s">
        <v>302</v>
      </c>
      <c r="X9" s="225" t="s">
        <v>315</v>
      </c>
      <c r="Y9" s="226" t="s">
        <v>314</v>
      </c>
      <c r="Z9" s="226" t="s">
        <v>287</v>
      </c>
      <c r="AA9" s="226"/>
      <c r="AB9" s="226"/>
      <c r="AC9" s="226" t="s">
        <v>312</v>
      </c>
      <c r="AD9" s="226" t="s">
        <v>262</v>
      </c>
      <c r="AE9" s="226" t="s">
        <v>272</v>
      </c>
      <c r="AF9" s="226" t="s">
        <v>288</v>
      </c>
      <c r="AG9" s="226"/>
      <c r="AH9" s="226"/>
      <c r="AI9" s="226"/>
      <c r="AJ9" s="241" t="s">
        <v>289</v>
      </c>
      <c r="AK9" s="241"/>
      <c r="AL9" s="226" t="s">
        <v>290</v>
      </c>
      <c r="AM9" s="226" t="s">
        <v>266</v>
      </c>
      <c r="AN9" s="226" t="s">
        <v>291</v>
      </c>
      <c r="AO9" s="240" t="s">
        <v>302</v>
      </c>
      <c r="AP9" s="225" t="s">
        <v>315</v>
      </c>
      <c r="AQ9" s="226" t="s">
        <v>314</v>
      </c>
      <c r="AR9" s="226" t="s">
        <v>287</v>
      </c>
      <c r="AS9" s="226"/>
      <c r="AT9" s="226"/>
      <c r="AU9" s="226" t="s">
        <v>312</v>
      </c>
      <c r="AV9" s="226" t="s">
        <v>262</v>
      </c>
      <c r="AW9" s="226" t="s">
        <v>272</v>
      </c>
      <c r="AX9" s="226" t="s">
        <v>288</v>
      </c>
      <c r="AY9" s="226"/>
      <c r="AZ9" s="226"/>
      <c r="BA9" s="226"/>
      <c r="BB9" s="241" t="s">
        <v>289</v>
      </c>
      <c r="BC9" s="241"/>
      <c r="BD9" s="226" t="s">
        <v>290</v>
      </c>
      <c r="BE9" s="226" t="s">
        <v>266</v>
      </c>
      <c r="BF9" s="226" t="s">
        <v>291</v>
      </c>
      <c r="BG9" s="240" t="s">
        <v>302</v>
      </c>
    </row>
    <row r="10" spans="1:59" ht="24" customHeight="1" x14ac:dyDescent="0.25">
      <c r="A10" s="6"/>
      <c r="B10" s="247"/>
      <c r="C10" s="247"/>
      <c r="D10" s="247"/>
      <c r="E10" s="249"/>
      <c r="F10" s="198"/>
      <c r="G10" s="202"/>
      <c r="H10" s="202" t="s">
        <v>292</v>
      </c>
      <c r="I10" s="202" t="s">
        <v>293</v>
      </c>
      <c r="J10" s="202"/>
      <c r="K10" s="202"/>
      <c r="L10" s="202"/>
      <c r="M10" s="202"/>
      <c r="N10" s="202" t="s">
        <v>292</v>
      </c>
      <c r="O10" s="202" t="s">
        <v>294</v>
      </c>
      <c r="P10" s="202"/>
      <c r="Q10" s="202"/>
      <c r="R10" s="242"/>
      <c r="S10" s="242"/>
      <c r="T10" s="202"/>
      <c r="U10" s="202"/>
      <c r="V10" s="202"/>
      <c r="W10" s="202"/>
      <c r="X10" s="198"/>
      <c r="Y10" s="202"/>
      <c r="Z10" s="202" t="s">
        <v>292</v>
      </c>
      <c r="AA10" s="202" t="s">
        <v>293</v>
      </c>
      <c r="AB10" s="202"/>
      <c r="AC10" s="202"/>
      <c r="AD10" s="202"/>
      <c r="AE10" s="202"/>
      <c r="AF10" s="202" t="s">
        <v>292</v>
      </c>
      <c r="AG10" s="202" t="s">
        <v>294</v>
      </c>
      <c r="AH10" s="202"/>
      <c r="AI10" s="202"/>
      <c r="AJ10" s="242"/>
      <c r="AK10" s="242"/>
      <c r="AL10" s="202"/>
      <c r="AM10" s="202"/>
      <c r="AN10" s="202"/>
      <c r="AO10" s="202"/>
      <c r="AP10" s="198"/>
      <c r="AQ10" s="202"/>
      <c r="AR10" s="202" t="s">
        <v>292</v>
      </c>
      <c r="AS10" s="202" t="s">
        <v>293</v>
      </c>
      <c r="AT10" s="202"/>
      <c r="AU10" s="202"/>
      <c r="AV10" s="202"/>
      <c r="AW10" s="202"/>
      <c r="AX10" s="202" t="s">
        <v>292</v>
      </c>
      <c r="AY10" s="202" t="s">
        <v>294</v>
      </c>
      <c r="AZ10" s="202"/>
      <c r="BA10" s="202"/>
      <c r="BB10" s="242"/>
      <c r="BC10" s="242"/>
      <c r="BD10" s="202"/>
      <c r="BE10" s="202"/>
      <c r="BF10" s="202"/>
      <c r="BG10" s="202"/>
    </row>
    <row r="11" spans="1:59" ht="82.5" customHeight="1" x14ac:dyDescent="0.25">
      <c r="A11" s="6"/>
      <c r="B11" s="247"/>
      <c r="C11" s="247"/>
      <c r="D11" s="247"/>
      <c r="E11" s="249"/>
      <c r="F11" s="226"/>
      <c r="G11" s="202"/>
      <c r="H11" s="202"/>
      <c r="I11" s="84" t="s">
        <v>259</v>
      </c>
      <c r="J11" s="84" t="s">
        <v>260</v>
      </c>
      <c r="K11" s="202"/>
      <c r="L11" s="202"/>
      <c r="M11" s="202"/>
      <c r="N11" s="202"/>
      <c r="O11" s="84" t="s">
        <v>264</v>
      </c>
      <c r="P11" s="84" t="s">
        <v>303</v>
      </c>
      <c r="Q11" s="84" t="s">
        <v>260</v>
      </c>
      <c r="R11" s="87" t="s">
        <v>316</v>
      </c>
      <c r="S11" s="84" t="s">
        <v>295</v>
      </c>
      <c r="T11" s="202"/>
      <c r="U11" s="202"/>
      <c r="V11" s="202"/>
      <c r="W11" s="202"/>
      <c r="X11" s="226"/>
      <c r="Y11" s="202"/>
      <c r="Z11" s="202"/>
      <c r="AA11" s="84" t="s">
        <v>259</v>
      </c>
      <c r="AB11" s="84" t="s">
        <v>260</v>
      </c>
      <c r="AC11" s="202"/>
      <c r="AD11" s="202"/>
      <c r="AE11" s="202"/>
      <c r="AF11" s="202"/>
      <c r="AG11" s="84" t="s">
        <v>264</v>
      </c>
      <c r="AH11" s="84" t="s">
        <v>303</v>
      </c>
      <c r="AI11" s="84" t="s">
        <v>260</v>
      </c>
      <c r="AJ11" s="87" t="s">
        <v>316</v>
      </c>
      <c r="AK11" s="84" t="s">
        <v>295</v>
      </c>
      <c r="AL11" s="202"/>
      <c r="AM11" s="202"/>
      <c r="AN11" s="202"/>
      <c r="AO11" s="202"/>
      <c r="AP11" s="226"/>
      <c r="AQ11" s="202"/>
      <c r="AR11" s="202"/>
      <c r="AS11" s="84" t="s">
        <v>259</v>
      </c>
      <c r="AT11" s="84" t="s">
        <v>260</v>
      </c>
      <c r="AU11" s="202"/>
      <c r="AV11" s="202"/>
      <c r="AW11" s="202"/>
      <c r="AX11" s="202"/>
      <c r="AY11" s="84" t="s">
        <v>264</v>
      </c>
      <c r="AZ11" s="84" t="s">
        <v>303</v>
      </c>
      <c r="BA11" s="84" t="s">
        <v>260</v>
      </c>
      <c r="BB11" s="87" t="s">
        <v>316</v>
      </c>
      <c r="BC11" s="84" t="s">
        <v>295</v>
      </c>
      <c r="BD11" s="202"/>
      <c r="BE11" s="202"/>
      <c r="BF11" s="202"/>
      <c r="BG11" s="202"/>
    </row>
    <row r="12" spans="1:59" ht="67.5" customHeight="1" thickBot="1" x14ac:dyDescent="0.3">
      <c r="A12" s="48"/>
      <c r="B12" s="49">
        <v>1</v>
      </c>
      <c r="C12" s="49">
        <v>2</v>
      </c>
      <c r="D12" s="49">
        <v>3</v>
      </c>
      <c r="E12" s="49">
        <v>4</v>
      </c>
      <c r="F12" s="49"/>
      <c r="G12" s="49">
        <v>5</v>
      </c>
      <c r="H12" s="49">
        <v>6</v>
      </c>
      <c r="I12" s="49">
        <v>7</v>
      </c>
      <c r="J12" s="49">
        <v>8</v>
      </c>
      <c r="K12" s="49">
        <v>9</v>
      </c>
      <c r="L12" s="49">
        <v>10</v>
      </c>
      <c r="M12" s="49">
        <v>11</v>
      </c>
      <c r="N12" s="49">
        <v>12</v>
      </c>
      <c r="O12" s="49">
        <v>13</v>
      </c>
      <c r="P12" s="49">
        <v>14</v>
      </c>
      <c r="Q12" s="49">
        <v>15</v>
      </c>
      <c r="R12" s="49"/>
      <c r="S12" s="49"/>
      <c r="T12" s="84" t="s">
        <v>304</v>
      </c>
      <c r="U12" s="84">
        <v>17</v>
      </c>
      <c r="V12" s="84" t="s">
        <v>305</v>
      </c>
      <c r="W12" s="80" t="s">
        <v>306</v>
      </c>
      <c r="X12" s="80"/>
      <c r="Y12" s="49">
        <v>5</v>
      </c>
      <c r="Z12" s="49">
        <v>6</v>
      </c>
      <c r="AA12" s="49">
        <v>7</v>
      </c>
      <c r="AB12" s="49">
        <v>8</v>
      </c>
      <c r="AC12" s="49">
        <v>9</v>
      </c>
      <c r="AD12" s="49">
        <v>10</v>
      </c>
      <c r="AE12" s="49">
        <v>11</v>
      </c>
      <c r="AF12" s="49">
        <v>12</v>
      </c>
      <c r="AG12" s="49">
        <v>13</v>
      </c>
      <c r="AH12" s="49">
        <v>14</v>
      </c>
      <c r="AI12" s="49">
        <v>15</v>
      </c>
      <c r="AJ12" s="49"/>
      <c r="AK12" s="49"/>
      <c r="AL12" s="84" t="s">
        <v>304</v>
      </c>
      <c r="AM12" s="84">
        <v>17</v>
      </c>
      <c r="AN12" s="84" t="s">
        <v>305</v>
      </c>
      <c r="AO12" s="80" t="s">
        <v>306</v>
      </c>
      <c r="AP12" s="80"/>
      <c r="AQ12" s="49">
        <v>5</v>
      </c>
      <c r="AR12" s="49">
        <v>6</v>
      </c>
      <c r="AS12" s="49">
        <v>7</v>
      </c>
      <c r="AT12" s="49">
        <v>8</v>
      </c>
      <c r="AU12" s="49">
        <v>9</v>
      </c>
      <c r="AV12" s="49">
        <v>10</v>
      </c>
      <c r="AW12" s="49">
        <v>11</v>
      </c>
      <c r="AX12" s="49">
        <v>12</v>
      </c>
      <c r="AY12" s="49">
        <v>13</v>
      </c>
      <c r="AZ12" s="49">
        <v>14</v>
      </c>
      <c r="BA12" s="49">
        <v>15</v>
      </c>
      <c r="BB12" s="49"/>
      <c r="BC12" s="49"/>
      <c r="BD12" s="84" t="s">
        <v>304</v>
      </c>
      <c r="BE12" s="84">
        <v>17</v>
      </c>
      <c r="BF12" s="84" t="s">
        <v>305</v>
      </c>
      <c r="BG12" s="80" t="s">
        <v>306</v>
      </c>
    </row>
    <row r="13" spans="1:59" ht="15" hidden="1" customHeight="1" x14ac:dyDescent="0.25">
      <c r="A13" s="6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51"/>
      <c r="S13" s="51"/>
      <c r="T13" s="81"/>
      <c r="U13" s="81"/>
      <c r="V13" s="82"/>
      <c r="W13" s="81"/>
      <c r="X13" s="81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1"/>
      <c r="AJ13" s="51"/>
      <c r="AK13" s="51"/>
      <c r="AL13" s="81"/>
      <c r="AM13" s="81"/>
      <c r="AN13" s="82"/>
      <c r="AO13" s="81"/>
      <c r="AP13" s="81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1"/>
      <c r="BB13" s="51"/>
      <c r="BC13" s="51"/>
      <c r="BD13" s="81"/>
      <c r="BE13" s="81"/>
      <c r="BF13" s="82"/>
      <c r="BG13" s="81"/>
    </row>
    <row r="14" spans="1:59" s="57" customFormat="1" ht="15.75" x14ac:dyDescent="0.25">
      <c r="A14" s="52" t="s">
        <v>1</v>
      </c>
      <c r="B14" s="53" t="s">
        <v>2</v>
      </c>
      <c r="C14" s="54" t="s">
        <v>3</v>
      </c>
      <c r="D14" s="54"/>
      <c r="E14" s="55"/>
      <c r="F14" s="56" t="e">
        <f>F16+F35+F47+F54+F62+F77+F84+F97+F107</f>
        <v>#NAME?</v>
      </c>
      <c r="G14" s="56" t="e">
        <f t="shared" ref="G14:Q14" si="0">G16+G35+G47+G54+G62+G77+G84+G97+G107</f>
        <v>#VALUE!</v>
      </c>
      <c r="H14" s="56" t="e">
        <f t="shared" si="0"/>
        <v>#VALUE!</v>
      </c>
      <c r="I14" s="56" t="e">
        <f t="shared" si="0"/>
        <v>#VALUE!</v>
      </c>
      <c r="J14" s="56" t="e">
        <f t="shared" si="0"/>
        <v>#VALUE!</v>
      </c>
      <c r="K14" s="56" t="e">
        <f t="shared" si="0"/>
        <v>#VALUE!</v>
      </c>
      <c r="L14" s="56" t="e">
        <f t="shared" si="0"/>
        <v>#VALUE!</v>
      </c>
      <c r="M14" s="56" t="e">
        <f t="shared" si="0"/>
        <v>#VALUE!</v>
      </c>
      <c r="N14" s="56" t="e">
        <f t="shared" si="0"/>
        <v>#VALUE!</v>
      </c>
      <c r="O14" s="56" t="e">
        <f t="shared" si="0"/>
        <v>#VALUE!</v>
      </c>
      <c r="P14" s="56" t="e">
        <f t="shared" si="0"/>
        <v>#VALUE!</v>
      </c>
      <c r="Q14" s="56" t="e">
        <f t="shared" si="0"/>
        <v>#VALUE!</v>
      </c>
      <c r="R14" s="56" t="e">
        <f>IF(F14+G14=0," ",O14/(F14+G14+M14)*100)</f>
        <v>#NAME?</v>
      </c>
      <c r="S14" s="56" t="e">
        <f>IF(J14=0," ",Q14/J14*100)</f>
        <v>#VALUE!</v>
      </c>
      <c r="T14" s="56" t="e">
        <f>IF(N14=0,0,Q14/N14*100)</f>
        <v>#VALUE!</v>
      </c>
      <c r="U14" s="56" t="e">
        <f>U16+U35+U47+U54+U62+U77+U84+U97+U107</f>
        <v>#NAME?</v>
      </c>
      <c r="V14" s="56" t="e">
        <f t="shared" ref="V14:AI14" si="1">V16+V35+V47+V54+V62+V77+V84+V97+V107</f>
        <v>#NAME?</v>
      </c>
      <c r="W14" s="56" t="e">
        <f t="shared" si="1"/>
        <v>#VALUE!</v>
      </c>
      <c r="X14" s="56" t="e">
        <f t="shared" si="1"/>
        <v>#NAME?</v>
      </c>
      <c r="Y14" s="56" t="e">
        <f t="shared" si="1"/>
        <v>#VALUE!</v>
      </c>
      <c r="Z14" s="56" t="e">
        <f t="shared" si="1"/>
        <v>#VALUE!</v>
      </c>
      <c r="AA14" s="56" t="e">
        <f t="shared" si="1"/>
        <v>#VALUE!</v>
      </c>
      <c r="AB14" s="56" t="e">
        <f t="shared" si="1"/>
        <v>#VALUE!</v>
      </c>
      <c r="AC14" s="56" t="e">
        <f t="shared" si="1"/>
        <v>#VALUE!</v>
      </c>
      <c r="AD14" s="56" t="e">
        <f t="shared" si="1"/>
        <v>#VALUE!</v>
      </c>
      <c r="AE14" s="56" t="e">
        <f t="shared" si="1"/>
        <v>#VALUE!</v>
      </c>
      <c r="AF14" s="56" t="e">
        <f t="shared" si="1"/>
        <v>#VALUE!</v>
      </c>
      <c r="AG14" s="56" t="e">
        <f t="shared" si="1"/>
        <v>#VALUE!</v>
      </c>
      <c r="AH14" s="56" t="e">
        <f t="shared" si="1"/>
        <v>#VALUE!</v>
      </c>
      <c r="AI14" s="56" t="e">
        <f t="shared" si="1"/>
        <v>#VALUE!</v>
      </c>
      <c r="AJ14" s="56" t="e">
        <f>IF(X14+Y14=0," ",AG14/(X14+Y14+AE14)*100)</f>
        <v>#NAME?</v>
      </c>
      <c r="AK14" s="56" t="e">
        <f>IF(AB14=0," ",AI14/AB14*100)</f>
        <v>#VALUE!</v>
      </c>
      <c r="AL14" s="56" t="e">
        <f>IF(AF14=0,0,AI14/AF14*100)</f>
        <v>#VALUE!</v>
      </c>
      <c r="AM14" s="56" t="e">
        <f>AM16+AM35+AM47+AM54+AM62+AM77+AM84+AM97+AM107</f>
        <v>#NAME?</v>
      </c>
      <c r="AN14" s="56" t="e">
        <f t="shared" ref="AN14:BA14" si="2">AN16+AN35+AN47+AN54+AN62+AN77+AN84+AN97+AN107</f>
        <v>#NAME?</v>
      </c>
      <c r="AO14" s="56" t="e">
        <f t="shared" si="2"/>
        <v>#VALUE!</v>
      </c>
      <c r="AP14" s="56" t="e">
        <f t="shared" si="2"/>
        <v>#NAME?</v>
      </c>
      <c r="AQ14" s="56" t="e">
        <f t="shared" si="2"/>
        <v>#VALUE!</v>
      </c>
      <c r="AR14" s="56" t="e">
        <f t="shared" si="2"/>
        <v>#VALUE!</v>
      </c>
      <c r="AS14" s="56" t="e">
        <f t="shared" si="2"/>
        <v>#VALUE!</v>
      </c>
      <c r="AT14" s="56" t="e">
        <f t="shared" si="2"/>
        <v>#VALUE!</v>
      </c>
      <c r="AU14" s="56" t="e">
        <f t="shared" si="2"/>
        <v>#VALUE!</v>
      </c>
      <c r="AV14" s="56" t="e">
        <f t="shared" si="2"/>
        <v>#VALUE!</v>
      </c>
      <c r="AW14" s="56" t="e">
        <f t="shared" si="2"/>
        <v>#VALUE!</v>
      </c>
      <c r="AX14" s="56" t="e">
        <f t="shared" si="2"/>
        <v>#VALUE!</v>
      </c>
      <c r="AY14" s="56" t="e">
        <f t="shared" si="2"/>
        <v>#VALUE!</v>
      </c>
      <c r="AZ14" s="56" t="e">
        <f t="shared" si="2"/>
        <v>#VALUE!</v>
      </c>
      <c r="BA14" s="56" t="e">
        <f t="shared" si="2"/>
        <v>#VALUE!</v>
      </c>
      <c r="BB14" s="56" t="e">
        <f>IF(AP14+AQ14=0," ",AY14/(AP14+AQ14+AW14)*100)</f>
        <v>#NAME?</v>
      </c>
      <c r="BC14" s="56" t="e">
        <f>IF(AT14=0," ",BA14/AT14*100)</f>
        <v>#VALUE!</v>
      </c>
      <c r="BD14" s="56" t="e">
        <f>IF(AX14=0,0,BA14/AX14*100)</f>
        <v>#VALUE!</v>
      </c>
      <c r="BE14" s="56" t="e">
        <f>BE16+BE35+BE47+BE54+BE62+BE77+BE84+BE97+BE107</f>
        <v>#NAME?</v>
      </c>
      <c r="BF14" s="56" t="e">
        <f>BF16+BF35+BF47+BF54+BF62+BF77+BF84+BF97+BF107</f>
        <v>#NAME?</v>
      </c>
      <c r="BG14" s="56" t="e">
        <f>BG16+BG35+BG47+BG54+BG62+BG77+BG84+BG97+BG107</f>
        <v>#VALUE!</v>
      </c>
    </row>
    <row r="15" spans="1:59" s="57" customFormat="1" ht="30" x14ac:dyDescent="0.25">
      <c r="A15" s="52"/>
      <c r="B15" s="53"/>
      <c r="C15" s="58" t="s">
        <v>296</v>
      </c>
      <c r="D15" s="54"/>
      <c r="E15" s="55"/>
      <c r="F15" s="55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83"/>
      <c r="X15" s="83"/>
      <c r="Y15" s="56"/>
      <c r="Z15" s="56"/>
      <c r="AA15" s="8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83"/>
      <c r="AP15" s="83"/>
      <c r="AQ15" s="56"/>
      <c r="AR15" s="56"/>
      <c r="AS15" s="8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83"/>
    </row>
    <row r="16" spans="1:59" s="65" customFormat="1" ht="15.75" x14ac:dyDescent="0.25">
      <c r="A16" s="59" t="s">
        <v>5</v>
      </c>
      <c r="B16" s="60" t="s">
        <v>6</v>
      </c>
      <c r="C16" s="61" t="s">
        <v>7</v>
      </c>
      <c r="D16" s="62"/>
      <c r="E16" s="63"/>
      <c r="F16" s="64" t="e">
        <f t="shared" ref="F16:Q16" si="3">SUM(F17:F34)</f>
        <v>#NAME?</v>
      </c>
      <c r="G16" s="64">
        <f t="shared" si="3"/>
        <v>1079346301.79</v>
      </c>
      <c r="H16" s="64">
        <f t="shared" si="3"/>
        <v>1021561713.9</v>
      </c>
      <c r="I16" s="64">
        <f t="shared" si="3"/>
        <v>84167601.789999992</v>
      </c>
      <c r="J16" s="64">
        <f t="shared" si="3"/>
        <v>937394112.11000001</v>
      </c>
      <c r="K16" s="64">
        <f t="shared" si="3"/>
        <v>244405</v>
      </c>
      <c r="L16" s="64">
        <f t="shared" si="3"/>
        <v>1015078195.6700001</v>
      </c>
      <c r="M16" s="64">
        <f>SUM(M17:M34)</f>
        <v>937394112.11000001</v>
      </c>
      <c r="N16" s="64">
        <f t="shared" si="3"/>
        <v>77928488.560000002</v>
      </c>
      <c r="O16" s="64">
        <f t="shared" si="3"/>
        <v>77684083.560000002</v>
      </c>
      <c r="P16" s="64">
        <f t="shared" si="3"/>
        <v>347.17869000000002</v>
      </c>
      <c r="Q16" s="64">
        <f t="shared" si="3"/>
        <v>244405</v>
      </c>
      <c r="R16" s="64" t="e">
        <f>IF(F16+G16=0," ",O16/(F16+G16+M16)*100)</f>
        <v>#NAME?</v>
      </c>
      <c r="S16" s="64">
        <f t="shared" ref="S16:S79" si="4">IF(J16=0," ",Q16/J16*100)</f>
        <v>2.6072811514664167E-2</v>
      </c>
      <c r="T16" s="64">
        <f t="shared" ref="T16:T79" si="5">IF(N16=0,0,Q16/N16*100)</f>
        <v>0.31362728126290251</v>
      </c>
      <c r="U16" s="64" t="e">
        <f>SUM(U17:U34)</f>
        <v>#NAME?</v>
      </c>
      <c r="V16" s="64" t="e">
        <f>SUM(V17:V34)</f>
        <v>#NAME?</v>
      </c>
      <c r="W16" s="64">
        <f>SUM(W17:W34)</f>
        <v>6483518.2300000004</v>
      </c>
      <c r="X16" s="64" t="e">
        <f t="shared" ref="X16:AD16" si="6">SUM(X17:X34)</f>
        <v>#NAME?</v>
      </c>
      <c r="Y16" s="64">
        <f t="shared" si="6"/>
        <v>940163933.78999996</v>
      </c>
      <c r="Z16" s="64">
        <f t="shared" si="6"/>
        <v>885059052.35000002</v>
      </c>
      <c r="AA16" s="64">
        <f t="shared" si="6"/>
        <v>70705633.789999992</v>
      </c>
      <c r="AB16" s="64">
        <f t="shared" si="6"/>
        <v>814353418.55999994</v>
      </c>
      <c r="AC16" s="64">
        <f t="shared" si="6"/>
        <v>244405</v>
      </c>
      <c r="AD16" s="64">
        <f t="shared" si="6"/>
        <v>881876487.68000007</v>
      </c>
      <c r="AE16" s="64">
        <f>SUM(AE17:AE34)</f>
        <v>814353418.55999994</v>
      </c>
      <c r="AF16" s="64">
        <f>SUM(AF17:AF34)</f>
        <v>67767474.120000005</v>
      </c>
      <c r="AG16" s="64">
        <f>SUM(AG17:AG34)</f>
        <v>67523069.120000005</v>
      </c>
      <c r="AH16" s="64">
        <f>SUM(AH17:AH34)</f>
        <v>186.92498999999998</v>
      </c>
      <c r="AI16" s="64">
        <f>SUM(AI17:AI34)</f>
        <v>244405</v>
      </c>
      <c r="AJ16" s="64" t="e">
        <f>IF(X16+Y16=0," ",AG16/(X16+Y16+AE16)*100)</f>
        <v>#NAME?</v>
      </c>
      <c r="AK16" s="64">
        <f t="shared" ref="AK16:AK79" si="7">IF(AB16=0," ",AI16/AB16*100)</f>
        <v>3.0012153744276661E-2</v>
      </c>
      <c r="AL16" s="64">
        <f t="shared" ref="AL16:AL79" si="8">IF(AF16=0,0,AI16/AF16*100)</f>
        <v>0.36065236778224485</v>
      </c>
      <c r="AM16" s="64" t="e">
        <f>SUM(AM17:AM34)</f>
        <v>#NAME?</v>
      </c>
      <c r="AN16" s="64" t="e">
        <f>SUM(AN17:AN34)</f>
        <v>#NAME?</v>
      </c>
      <c r="AO16" s="64">
        <f>SUM(AO17:AO34)</f>
        <v>3182564.67</v>
      </c>
      <c r="AP16" s="64" t="e">
        <f>SUM(AP17:AP34)</f>
        <v>#NAME?</v>
      </c>
      <c r="AQ16" s="64">
        <f t="shared" ref="AQ16:AV16" si="9">SUM(AQ17:AQ34)</f>
        <v>139182368</v>
      </c>
      <c r="AR16" s="64">
        <f t="shared" si="9"/>
        <v>136502661.55000001</v>
      </c>
      <c r="AS16" s="64">
        <f t="shared" si="9"/>
        <v>13461968</v>
      </c>
      <c r="AT16" s="64">
        <f t="shared" si="9"/>
        <v>123040693.55</v>
      </c>
      <c r="AU16" s="64">
        <f t="shared" si="9"/>
        <v>0</v>
      </c>
      <c r="AV16" s="64">
        <f t="shared" si="9"/>
        <v>133201707.98999999</v>
      </c>
      <c r="AW16" s="64">
        <f>SUM(AW17:AW34)</f>
        <v>123040693.55</v>
      </c>
      <c r="AX16" s="64">
        <f>SUM(AX17:AX34)</f>
        <v>10161014.440000001</v>
      </c>
      <c r="AY16" s="64">
        <f>SUM(AY17:AY34)</f>
        <v>10161014.440000001</v>
      </c>
      <c r="AZ16" s="64">
        <f>SUM(AZ17:AZ34)</f>
        <v>160.25369999999998</v>
      </c>
      <c r="BA16" s="64">
        <f>SUM(BA17:BA34)</f>
        <v>0</v>
      </c>
      <c r="BB16" s="64" t="e">
        <f>IF(AP16+AQ16=0," ",AY16/(AP16+AQ16+AW16)*100)</f>
        <v>#NAME?</v>
      </c>
      <c r="BC16" s="64">
        <f t="shared" ref="BC16:BC79" si="10">IF(AT16=0," ",BA16/AT16*100)</f>
        <v>0</v>
      </c>
      <c r="BD16" s="64">
        <f t="shared" ref="BD16:BD79" si="11">IF(AX16=0,0,BA16/AX16*100)</f>
        <v>0</v>
      </c>
      <c r="BE16" s="64" t="e">
        <f>SUM(BE17:BE34)</f>
        <v>#NAME?</v>
      </c>
      <c r="BF16" s="64" t="e">
        <f>SUM(BF17:BF34)</f>
        <v>#NAME?</v>
      </c>
      <c r="BG16" s="64">
        <f>SUM(BG17:BG34)</f>
        <v>3300953.56</v>
      </c>
    </row>
    <row r="17" spans="1:59" ht="15.75" x14ac:dyDescent="0.25">
      <c r="A17" s="8" t="s">
        <v>8</v>
      </c>
      <c r="B17" s="11" t="s">
        <v>9</v>
      </c>
      <c r="C17" s="66" t="s">
        <v>10</v>
      </c>
      <c r="D17" s="67"/>
      <c r="E17" s="68"/>
      <c r="F17" s="69" t="e">
        <f>X17+AP17</f>
        <v>#NAME?</v>
      </c>
      <c r="G17" s="69">
        <f>Y17+AQ17</f>
        <v>169104000</v>
      </c>
      <c r="H17" s="69">
        <f>I17+J17</f>
        <v>169104000</v>
      </c>
      <c r="I17" s="69">
        <f>AA17+AS17</f>
        <v>8659000</v>
      </c>
      <c r="J17" s="69">
        <f>AB17+AT17</f>
        <v>160445000</v>
      </c>
      <c r="K17" s="69">
        <f>AC17+AU17</f>
        <v>0</v>
      </c>
      <c r="L17" s="69">
        <f>AD17+AV17</f>
        <v>169104000</v>
      </c>
      <c r="M17" s="69">
        <f>AE17+AW17</f>
        <v>160445000</v>
      </c>
      <c r="N17" s="69">
        <f>O17+Q17</f>
        <v>8659000</v>
      </c>
      <c r="O17" s="69">
        <f>AG17+AY17</f>
        <v>8659000</v>
      </c>
      <c r="P17" s="69">
        <f>AH17+AZ17</f>
        <v>10.3284</v>
      </c>
      <c r="Q17" s="69">
        <f>AI17+BA17</f>
        <v>0</v>
      </c>
      <c r="R17" s="70" t="e">
        <f>IF(F17+G17=0," ",O17/(F17+G17+M17)*100)</f>
        <v>#NAME?</v>
      </c>
      <c r="S17" s="70">
        <f t="shared" si="4"/>
        <v>0</v>
      </c>
      <c r="T17" s="70">
        <f t="shared" si="5"/>
        <v>0</v>
      </c>
      <c r="U17" s="70" t="e">
        <f>AM17+BE17</f>
        <v>#NAME?</v>
      </c>
      <c r="V17" s="70" t="e">
        <f>(G17+K17+L17-O17-U17)</f>
        <v>#NAME?</v>
      </c>
      <c r="W17" s="70">
        <f>(I17-O17)</f>
        <v>0</v>
      </c>
      <c r="X17" s="69" t="e">
        <f t="shared" ref="X17:X34" si="12">КОЛ4020/$G$1</f>
        <v>#NAME?</v>
      </c>
      <c r="Y17" s="69">
        <f t="shared" ref="Y17:Y34" si="13">КОЛ4005/$G$1</f>
        <v>129646200</v>
      </c>
      <c r="Z17" s="69">
        <f>AA17+AB17</f>
        <v>129646200</v>
      </c>
      <c r="AA17" s="69">
        <f t="shared" ref="AA17:AA34" si="14">КОЛ4007/$G$1</f>
        <v>6589000</v>
      </c>
      <c r="AB17" s="69">
        <f t="shared" ref="AB17:AB34" si="15">КОЛ4008/$G$1</f>
        <v>123057200</v>
      </c>
      <c r="AC17" s="69">
        <f t="shared" ref="AC17:AC34" si="16">КОЛ4009/$G$1</f>
        <v>0</v>
      </c>
      <c r="AD17" s="69">
        <f t="shared" ref="AD17:AD34" si="17">КОЛ4010/$G$1</f>
        <v>129646200</v>
      </c>
      <c r="AE17" s="69">
        <f t="shared" ref="AE17:AE34" si="18">КОЛ4011/$G$1</f>
        <v>123057200</v>
      </c>
      <c r="AF17" s="69">
        <f>AG17+AI17</f>
        <v>6589000</v>
      </c>
      <c r="AG17" s="69">
        <f t="shared" ref="AG17:AG34" si="19">КОЛ4013/$G$1</f>
        <v>6589000</v>
      </c>
      <c r="AH17" s="69">
        <f t="shared" ref="AH17:AH34" si="20">КОЛ4014/$G$1</f>
        <v>5.0822900000000004</v>
      </c>
      <c r="AI17" s="69">
        <f t="shared" ref="AI17:AI34" si="21">КОЛ4015/$G$1</f>
        <v>0</v>
      </c>
      <c r="AJ17" s="70" t="e">
        <f>IF(X17+Y17=0," ",AG17/(X17+Y17+AE17)*100)</f>
        <v>#NAME?</v>
      </c>
      <c r="AK17" s="70">
        <f t="shared" si="7"/>
        <v>0</v>
      </c>
      <c r="AL17" s="70">
        <f t="shared" si="8"/>
        <v>0</v>
      </c>
      <c r="AM17" s="70" t="e">
        <f t="shared" ref="AM17:AM34" si="22">КОЛ4017/$G$1</f>
        <v>#NAME?</v>
      </c>
      <c r="AN17" s="70" t="e">
        <f>(Y17+AC17+AD17-AG17-AM17)</f>
        <v>#NAME?</v>
      </c>
      <c r="AO17" s="70">
        <f>(AA17-AG17)</f>
        <v>0</v>
      </c>
      <c r="AP17" s="69" t="e">
        <f t="shared" ref="AP17:AP34" si="23">КОЛ4120/$G$1</f>
        <v>#NAME?</v>
      </c>
      <c r="AQ17" s="69">
        <f t="shared" ref="AQ17:AQ34" si="24">КОЛ4105/$G$1</f>
        <v>39457800</v>
      </c>
      <c r="AR17" s="69">
        <f>AS17+AT17</f>
        <v>39457800</v>
      </c>
      <c r="AS17" s="69">
        <f t="shared" ref="AS17:AS34" si="25">КОЛ4107/$G$1</f>
        <v>2070000</v>
      </c>
      <c r="AT17" s="69">
        <f t="shared" ref="AT17:AT34" si="26">КОЛ4108/$G$1</f>
        <v>37387800</v>
      </c>
      <c r="AU17" s="69">
        <f t="shared" ref="AU17:AU34" si="27">КОЛ4109/$G$1</f>
        <v>0</v>
      </c>
      <c r="AV17" s="69">
        <f t="shared" ref="AV17:AV34" si="28">КОЛ4110/$G$1</f>
        <v>39457800</v>
      </c>
      <c r="AW17" s="69">
        <f t="shared" ref="AW17:AW34" si="29">КОЛ4111/$G$1</f>
        <v>37387800</v>
      </c>
      <c r="AX17" s="69">
        <f>AY17+BA17</f>
        <v>2070000</v>
      </c>
      <c r="AY17" s="69">
        <f t="shared" ref="AY17:AY34" si="30">КОЛ4113/$G$1</f>
        <v>2070000</v>
      </c>
      <c r="AZ17" s="69">
        <f t="shared" ref="AZ17:AZ34" si="31">КОЛ4114/$G$1</f>
        <v>5.2461099999999998</v>
      </c>
      <c r="BA17" s="69">
        <f t="shared" ref="BA17:BA34" si="32">КОЛ4115/$G$1</f>
        <v>0</v>
      </c>
      <c r="BB17" s="70" t="e">
        <f>IF(AP17+AQ17=0," ",AY17/(AP17+AQ17+AW17)*100)</f>
        <v>#NAME?</v>
      </c>
      <c r="BC17" s="70">
        <f t="shared" si="10"/>
        <v>0</v>
      </c>
      <c r="BD17" s="70">
        <f t="shared" si="11"/>
        <v>0</v>
      </c>
      <c r="BE17" s="70" t="e">
        <f t="shared" ref="BE17:BE34" si="33">КОЛ4117/$G$1</f>
        <v>#NAME?</v>
      </c>
      <c r="BF17" s="70" t="e">
        <f>(AQ17+AU17+AV17-AY17-BE17)</f>
        <v>#NAME?</v>
      </c>
      <c r="BG17" s="70">
        <f>(AS17-AY17)</f>
        <v>0</v>
      </c>
    </row>
    <row r="18" spans="1:59" ht="15.75" x14ac:dyDescent="0.25">
      <c r="A18" s="8" t="s">
        <v>11</v>
      </c>
      <c r="B18" s="11" t="s">
        <v>12</v>
      </c>
      <c r="C18" s="66" t="s">
        <v>13</v>
      </c>
      <c r="D18" s="67"/>
      <c r="E18" s="68"/>
      <c r="F18" s="69" t="e">
        <f t="shared" ref="F18:F34" si="34">X18+AP18</f>
        <v>#NAME?</v>
      </c>
      <c r="G18" s="69">
        <f t="shared" ref="G18:G34" si="35">Y18+AQ18</f>
        <v>27792315.789999999</v>
      </c>
      <c r="H18" s="69">
        <f t="shared" ref="H18:H34" si="36">I18+J18</f>
        <v>21614573.789999999</v>
      </c>
      <c r="I18" s="69">
        <f t="shared" ref="I18:I34" si="37">AA18+AS18</f>
        <v>1389615.79</v>
      </c>
      <c r="J18" s="69">
        <f t="shared" ref="J18:J34" si="38">AB18+AT18</f>
        <v>20224958</v>
      </c>
      <c r="K18" s="69">
        <f t="shared" ref="K18:K34" si="39">AC18+AU18</f>
        <v>0</v>
      </c>
      <c r="L18" s="69">
        <f t="shared" ref="L18:L34" si="40">AD18+AV18</f>
        <v>21289430</v>
      </c>
      <c r="M18" s="69">
        <f t="shared" ref="M18:M34" si="41">AE18+AW18</f>
        <v>20224958</v>
      </c>
      <c r="N18" s="69">
        <f t="shared" ref="N18:N34" si="42">O18+Q18</f>
        <v>1064472</v>
      </c>
      <c r="O18" s="69">
        <f t="shared" ref="O18:O34" si="43">AG18+AY18</f>
        <v>1064472</v>
      </c>
      <c r="P18" s="69">
        <f t="shared" ref="P18:P34" si="44">AH18+AZ18</f>
        <v>10.00001</v>
      </c>
      <c r="Q18" s="69">
        <f t="shared" ref="Q18:Q34" si="45">AI18+BA18</f>
        <v>0</v>
      </c>
      <c r="R18" s="70" t="e">
        <f t="shared" ref="R18:R81" si="46">IF(F18+G18=0," ",O18/(F18+G18+M18)*100)</f>
        <v>#NAME?</v>
      </c>
      <c r="S18" s="70">
        <f t="shared" si="4"/>
        <v>0</v>
      </c>
      <c r="T18" s="70">
        <f t="shared" si="5"/>
        <v>0</v>
      </c>
      <c r="U18" s="70" t="e">
        <f t="shared" ref="U18:U34" si="47">AM18+BE18</f>
        <v>#NAME?</v>
      </c>
      <c r="V18" s="70" t="e">
        <f t="shared" ref="V18:V34" si="48">(G18+K18+L18-O18-U18)</f>
        <v>#NAME?</v>
      </c>
      <c r="W18" s="70">
        <f t="shared" ref="W18:W34" si="49">(I18-O18)</f>
        <v>325143.79000000004</v>
      </c>
      <c r="X18" s="69" t="e">
        <f t="shared" si="12"/>
        <v>#NAME?</v>
      </c>
      <c r="Y18" s="69">
        <f t="shared" si="13"/>
        <v>10526315.789999999</v>
      </c>
      <c r="Z18" s="69">
        <f t="shared" ref="Z18:Z34" si="50">AA18+AB18</f>
        <v>4348573.79</v>
      </c>
      <c r="AA18" s="69">
        <f t="shared" si="14"/>
        <v>526315.79</v>
      </c>
      <c r="AB18" s="69">
        <f t="shared" si="15"/>
        <v>3822258</v>
      </c>
      <c r="AC18" s="69">
        <f t="shared" si="16"/>
        <v>0</v>
      </c>
      <c r="AD18" s="69">
        <f t="shared" si="17"/>
        <v>4023430</v>
      </c>
      <c r="AE18" s="69">
        <f t="shared" si="18"/>
        <v>3822258</v>
      </c>
      <c r="AF18" s="69">
        <f t="shared" ref="AF18:AF34" si="51">AG18+AI18</f>
        <v>201172</v>
      </c>
      <c r="AG18" s="69">
        <f t="shared" si="19"/>
        <v>201172</v>
      </c>
      <c r="AH18" s="69">
        <f t="shared" si="20"/>
        <v>5.0000099999999996</v>
      </c>
      <c r="AI18" s="69">
        <f t="shared" si="21"/>
        <v>0</v>
      </c>
      <c r="AJ18" s="70" t="e">
        <f t="shared" ref="AJ18:AJ81" si="52">IF(X18+Y18=0," ",AG18/(X18+Y18+AE18)*100)</f>
        <v>#NAME?</v>
      </c>
      <c r="AK18" s="70">
        <f t="shared" si="7"/>
        <v>0</v>
      </c>
      <c r="AL18" s="70">
        <f t="shared" si="8"/>
        <v>0</v>
      </c>
      <c r="AM18" s="70" t="e">
        <f t="shared" si="22"/>
        <v>#NAME?</v>
      </c>
      <c r="AN18" s="70" t="e">
        <f t="shared" ref="AN18:AN34" si="53">(Y18+AC18+AD18-AG18-AM18)</f>
        <v>#NAME?</v>
      </c>
      <c r="AO18" s="70">
        <f t="shared" ref="AO18:AO34" si="54">(AA18-AG18)</f>
        <v>325143.79000000004</v>
      </c>
      <c r="AP18" s="69" t="e">
        <f t="shared" si="23"/>
        <v>#NAME?</v>
      </c>
      <c r="AQ18" s="69">
        <f t="shared" si="24"/>
        <v>17266000</v>
      </c>
      <c r="AR18" s="69">
        <f t="shared" ref="AR18:AR34" si="55">AS18+AT18</f>
        <v>17266000</v>
      </c>
      <c r="AS18" s="69">
        <f t="shared" si="25"/>
        <v>863300</v>
      </c>
      <c r="AT18" s="69">
        <f t="shared" si="26"/>
        <v>16402700</v>
      </c>
      <c r="AU18" s="69">
        <f t="shared" si="27"/>
        <v>0</v>
      </c>
      <c r="AV18" s="69">
        <f t="shared" si="28"/>
        <v>17266000</v>
      </c>
      <c r="AW18" s="69">
        <f t="shared" si="29"/>
        <v>16402700</v>
      </c>
      <c r="AX18" s="69">
        <f t="shared" ref="AX18:AX34" si="56">AY18+BA18</f>
        <v>863300</v>
      </c>
      <c r="AY18" s="69">
        <f t="shared" si="30"/>
        <v>863300</v>
      </c>
      <c r="AZ18" s="69">
        <f t="shared" si="31"/>
        <v>5</v>
      </c>
      <c r="BA18" s="69">
        <f t="shared" si="32"/>
        <v>0</v>
      </c>
      <c r="BB18" s="70" t="e">
        <f t="shared" ref="BB18:BB81" si="57">IF(AP18+AQ18=0," ",AY18/(AP18+AQ18+AW18)*100)</f>
        <v>#NAME?</v>
      </c>
      <c r="BC18" s="70">
        <f t="shared" si="10"/>
        <v>0</v>
      </c>
      <c r="BD18" s="70">
        <f t="shared" si="11"/>
        <v>0</v>
      </c>
      <c r="BE18" s="70" t="e">
        <f t="shared" si="33"/>
        <v>#NAME?</v>
      </c>
      <c r="BF18" s="70" t="e">
        <f t="shared" ref="BF18:BF34" si="58">(AQ18+AU18+AV18-AY18-BE18)</f>
        <v>#NAME?</v>
      </c>
      <c r="BG18" s="70">
        <f t="shared" ref="BG18:BG34" si="59">(AS18-AY18)</f>
        <v>0</v>
      </c>
    </row>
    <row r="19" spans="1:59" ht="15.75" x14ac:dyDescent="0.25">
      <c r="A19" s="8" t="s">
        <v>14</v>
      </c>
      <c r="B19" s="11" t="s">
        <v>15</v>
      </c>
      <c r="C19" s="66" t="s">
        <v>16</v>
      </c>
      <c r="D19" s="67"/>
      <c r="E19" s="68"/>
      <c r="F19" s="69" t="e">
        <f t="shared" si="34"/>
        <v>#NAME?</v>
      </c>
      <c r="G19" s="69">
        <f t="shared" si="35"/>
        <v>0</v>
      </c>
      <c r="H19" s="69">
        <f t="shared" si="36"/>
        <v>0</v>
      </c>
      <c r="I19" s="69">
        <f t="shared" si="37"/>
        <v>0</v>
      </c>
      <c r="J19" s="69">
        <f t="shared" si="38"/>
        <v>0</v>
      </c>
      <c r="K19" s="69">
        <f t="shared" si="39"/>
        <v>0</v>
      </c>
      <c r="L19" s="69">
        <f t="shared" si="40"/>
        <v>0</v>
      </c>
      <c r="M19" s="69">
        <f t="shared" si="41"/>
        <v>0</v>
      </c>
      <c r="N19" s="69">
        <f t="shared" si="42"/>
        <v>0</v>
      </c>
      <c r="O19" s="69">
        <f t="shared" si="43"/>
        <v>0</v>
      </c>
      <c r="P19" s="69">
        <f t="shared" si="44"/>
        <v>0</v>
      </c>
      <c r="Q19" s="69">
        <f t="shared" si="45"/>
        <v>0</v>
      </c>
      <c r="R19" s="70" t="e">
        <f t="shared" si="46"/>
        <v>#NAME?</v>
      </c>
      <c r="S19" s="70" t="str">
        <f t="shared" si="4"/>
        <v xml:space="preserve"> </v>
      </c>
      <c r="T19" s="70">
        <f t="shared" si="5"/>
        <v>0</v>
      </c>
      <c r="U19" s="70" t="e">
        <f t="shared" si="47"/>
        <v>#NAME?</v>
      </c>
      <c r="V19" s="70" t="e">
        <f t="shared" si="48"/>
        <v>#NAME?</v>
      </c>
      <c r="W19" s="70">
        <f t="shared" si="49"/>
        <v>0</v>
      </c>
      <c r="X19" s="69" t="e">
        <f t="shared" si="12"/>
        <v>#NAME?</v>
      </c>
      <c r="Y19" s="69">
        <f t="shared" si="13"/>
        <v>0</v>
      </c>
      <c r="Z19" s="69">
        <f t="shared" si="50"/>
        <v>0</v>
      </c>
      <c r="AA19" s="69">
        <f t="shared" si="14"/>
        <v>0</v>
      </c>
      <c r="AB19" s="69">
        <f t="shared" si="15"/>
        <v>0</v>
      </c>
      <c r="AC19" s="69">
        <f t="shared" si="16"/>
        <v>0</v>
      </c>
      <c r="AD19" s="69">
        <f t="shared" si="17"/>
        <v>0</v>
      </c>
      <c r="AE19" s="69">
        <f t="shared" si="18"/>
        <v>0</v>
      </c>
      <c r="AF19" s="69">
        <f t="shared" si="51"/>
        <v>0</v>
      </c>
      <c r="AG19" s="69">
        <f t="shared" si="19"/>
        <v>0</v>
      </c>
      <c r="AH19" s="69">
        <f t="shared" si="20"/>
        <v>0</v>
      </c>
      <c r="AI19" s="69">
        <f t="shared" si="21"/>
        <v>0</v>
      </c>
      <c r="AJ19" s="70" t="e">
        <f t="shared" si="52"/>
        <v>#NAME?</v>
      </c>
      <c r="AK19" s="70" t="str">
        <f t="shared" si="7"/>
        <v xml:space="preserve"> </v>
      </c>
      <c r="AL19" s="70">
        <f t="shared" si="8"/>
        <v>0</v>
      </c>
      <c r="AM19" s="70" t="e">
        <f t="shared" si="22"/>
        <v>#NAME?</v>
      </c>
      <c r="AN19" s="70" t="e">
        <f t="shared" si="53"/>
        <v>#NAME?</v>
      </c>
      <c r="AO19" s="70">
        <f t="shared" si="54"/>
        <v>0</v>
      </c>
      <c r="AP19" s="69" t="e">
        <f t="shared" si="23"/>
        <v>#NAME?</v>
      </c>
      <c r="AQ19" s="69">
        <f t="shared" si="24"/>
        <v>0</v>
      </c>
      <c r="AR19" s="69">
        <f t="shared" si="55"/>
        <v>0</v>
      </c>
      <c r="AS19" s="69">
        <f t="shared" si="25"/>
        <v>0</v>
      </c>
      <c r="AT19" s="69">
        <f t="shared" si="26"/>
        <v>0</v>
      </c>
      <c r="AU19" s="69">
        <f t="shared" si="27"/>
        <v>0</v>
      </c>
      <c r="AV19" s="69">
        <f t="shared" si="28"/>
        <v>0</v>
      </c>
      <c r="AW19" s="69">
        <f t="shared" si="29"/>
        <v>0</v>
      </c>
      <c r="AX19" s="69">
        <f t="shared" si="56"/>
        <v>0</v>
      </c>
      <c r="AY19" s="69">
        <f t="shared" si="30"/>
        <v>0</v>
      </c>
      <c r="AZ19" s="69">
        <f t="shared" si="31"/>
        <v>0</v>
      </c>
      <c r="BA19" s="69">
        <f t="shared" si="32"/>
        <v>0</v>
      </c>
      <c r="BB19" s="70" t="e">
        <f t="shared" si="57"/>
        <v>#NAME?</v>
      </c>
      <c r="BC19" s="70" t="str">
        <f t="shared" si="10"/>
        <v xml:space="preserve"> </v>
      </c>
      <c r="BD19" s="70">
        <f t="shared" si="11"/>
        <v>0</v>
      </c>
      <c r="BE19" s="70" t="e">
        <f t="shared" si="33"/>
        <v>#NAME?</v>
      </c>
      <c r="BF19" s="70" t="e">
        <f t="shared" si="58"/>
        <v>#NAME?</v>
      </c>
      <c r="BG19" s="70">
        <f t="shared" si="59"/>
        <v>0</v>
      </c>
    </row>
    <row r="20" spans="1:59" ht="15.75" x14ac:dyDescent="0.25">
      <c r="A20" s="8" t="s">
        <v>17</v>
      </c>
      <c r="B20" s="11" t="s">
        <v>18</v>
      </c>
      <c r="C20" s="66" t="s">
        <v>19</v>
      </c>
      <c r="D20" s="67"/>
      <c r="E20" s="68"/>
      <c r="F20" s="69" t="e">
        <f t="shared" si="34"/>
        <v>#NAME?</v>
      </c>
      <c r="G20" s="69">
        <f t="shared" si="35"/>
        <v>227705700</v>
      </c>
      <c r="H20" s="69">
        <f t="shared" si="36"/>
        <v>227705700</v>
      </c>
      <c r="I20" s="69">
        <f t="shared" si="37"/>
        <v>13398800</v>
      </c>
      <c r="J20" s="69">
        <f t="shared" si="38"/>
        <v>214306900</v>
      </c>
      <c r="K20" s="69">
        <f t="shared" si="39"/>
        <v>0</v>
      </c>
      <c r="L20" s="69">
        <f t="shared" si="40"/>
        <v>227705593.09</v>
      </c>
      <c r="M20" s="69">
        <f t="shared" si="41"/>
        <v>214306900</v>
      </c>
      <c r="N20" s="69">
        <f t="shared" si="42"/>
        <v>13398693.09</v>
      </c>
      <c r="O20" s="69">
        <f t="shared" si="43"/>
        <v>13398693.09</v>
      </c>
      <c r="P20" s="69">
        <f t="shared" si="44"/>
        <v>11.08724</v>
      </c>
      <c r="Q20" s="69">
        <f t="shared" si="45"/>
        <v>0</v>
      </c>
      <c r="R20" s="70" t="e">
        <f t="shared" si="46"/>
        <v>#NAME?</v>
      </c>
      <c r="S20" s="70">
        <f t="shared" si="4"/>
        <v>0</v>
      </c>
      <c r="T20" s="70">
        <f t="shared" si="5"/>
        <v>0</v>
      </c>
      <c r="U20" s="70" t="e">
        <f t="shared" si="47"/>
        <v>#NAME?</v>
      </c>
      <c r="V20" s="70" t="e">
        <f t="shared" si="48"/>
        <v>#NAME?</v>
      </c>
      <c r="W20" s="70">
        <f t="shared" si="49"/>
        <v>106.91000000014901</v>
      </c>
      <c r="X20" s="69" t="e">
        <f t="shared" si="12"/>
        <v>#NAME?</v>
      </c>
      <c r="Y20" s="69">
        <f t="shared" si="13"/>
        <v>214688400</v>
      </c>
      <c r="Z20" s="69">
        <f t="shared" si="50"/>
        <v>214688400</v>
      </c>
      <c r="AA20" s="69">
        <f t="shared" si="14"/>
        <v>12727200</v>
      </c>
      <c r="AB20" s="69">
        <f t="shared" si="15"/>
        <v>201961200</v>
      </c>
      <c r="AC20" s="69">
        <f t="shared" si="16"/>
        <v>0</v>
      </c>
      <c r="AD20" s="69">
        <f t="shared" si="17"/>
        <v>214688326.24000001</v>
      </c>
      <c r="AE20" s="69">
        <f t="shared" si="18"/>
        <v>201961200</v>
      </c>
      <c r="AF20" s="69">
        <f t="shared" si="51"/>
        <v>12727126.24</v>
      </c>
      <c r="AG20" s="69">
        <f t="shared" si="19"/>
        <v>12727126.24</v>
      </c>
      <c r="AH20" s="69">
        <f t="shared" si="20"/>
        <v>5.9281899999999998</v>
      </c>
      <c r="AI20" s="69">
        <f t="shared" si="21"/>
        <v>0</v>
      </c>
      <c r="AJ20" s="70" t="e">
        <f t="shared" si="52"/>
        <v>#NAME?</v>
      </c>
      <c r="AK20" s="70">
        <f t="shared" si="7"/>
        <v>0</v>
      </c>
      <c r="AL20" s="70">
        <f t="shared" si="8"/>
        <v>0</v>
      </c>
      <c r="AM20" s="70" t="e">
        <f t="shared" si="22"/>
        <v>#NAME?</v>
      </c>
      <c r="AN20" s="70" t="e">
        <f t="shared" si="53"/>
        <v>#NAME?</v>
      </c>
      <c r="AO20" s="70">
        <f t="shared" si="54"/>
        <v>73.759999999776483</v>
      </c>
      <c r="AP20" s="69" t="e">
        <f t="shared" si="23"/>
        <v>#NAME?</v>
      </c>
      <c r="AQ20" s="69">
        <f t="shared" si="24"/>
        <v>13017300</v>
      </c>
      <c r="AR20" s="69">
        <f t="shared" si="55"/>
        <v>13017300</v>
      </c>
      <c r="AS20" s="69">
        <f t="shared" si="25"/>
        <v>671600</v>
      </c>
      <c r="AT20" s="69">
        <f t="shared" si="26"/>
        <v>12345700</v>
      </c>
      <c r="AU20" s="69">
        <f t="shared" si="27"/>
        <v>0</v>
      </c>
      <c r="AV20" s="69">
        <f t="shared" si="28"/>
        <v>13017266.85</v>
      </c>
      <c r="AW20" s="69">
        <f t="shared" si="29"/>
        <v>12345700</v>
      </c>
      <c r="AX20" s="69">
        <f t="shared" si="56"/>
        <v>671566.85</v>
      </c>
      <c r="AY20" s="69">
        <f t="shared" si="30"/>
        <v>671566.85</v>
      </c>
      <c r="AZ20" s="69">
        <f t="shared" si="31"/>
        <v>5.1590499999999997</v>
      </c>
      <c r="BA20" s="69">
        <f t="shared" si="32"/>
        <v>0</v>
      </c>
      <c r="BB20" s="70" t="e">
        <f t="shared" si="57"/>
        <v>#NAME?</v>
      </c>
      <c r="BC20" s="70">
        <f t="shared" si="10"/>
        <v>0</v>
      </c>
      <c r="BD20" s="70">
        <f t="shared" si="11"/>
        <v>0</v>
      </c>
      <c r="BE20" s="70" t="e">
        <f t="shared" si="33"/>
        <v>#NAME?</v>
      </c>
      <c r="BF20" s="70" t="e">
        <f t="shared" si="58"/>
        <v>#NAME?</v>
      </c>
      <c r="BG20" s="70">
        <f t="shared" si="59"/>
        <v>33.150000000023283</v>
      </c>
    </row>
    <row r="21" spans="1:59" ht="15.75" x14ac:dyDescent="0.25">
      <c r="A21" s="8" t="s">
        <v>20</v>
      </c>
      <c r="B21" s="11" t="s">
        <v>21</v>
      </c>
      <c r="C21" s="66" t="s">
        <v>22</v>
      </c>
      <c r="D21" s="67"/>
      <c r="E21" s="68"/>
      <c r="F21" s="69" t="e">
        <f t="shared" si="34"/>
        <v>#NAME?</v>
      </c>
      <c r="G21" s="69">
        <f t="shared" si="35"/>
        <v>6097650</v>
      </c>
      <c r="H21" s="69">
        <f t="shared" si="36"/>
        <v>6088983.3799999999</v>
      </c>
      <c r="I21" s="69">
        <f t="shared" si="37"/>
        <v>2099650</v>
      </c>
      <c r="J21" s="69">
        <f t="shared" si="38"/>
        <v>3989333.38</v>
      </c>
      <c r="K21" s="69">
        <f t="shared" si="39"/>
        <v>0</v>
      </c>
      <c r="L21" s="69">
        <f t="shared" si="40"/>
        <v>6088982.5600000005</v>
      </c>
      <c r="M21" s="69">
        <f t="shared" si="41"/>
        <v>3989333.38</v>
      </c>
      <c r="N21" s="69">
        <f t="shared" si="42"/>
        <v>2099649.1799999997</v>
      </c>
      <c r="O21" s="69">
        <f t="shared" si="43"/>
        <v>2099649.1799999997</v>
      </c>
      <c r="P21" s="69">
        <f t="shared" si="44"/>
        <v>68.965519999999998</v>
      </c>
      <c r="Q21" s="69">
        <f t="shared" si="45"/>
        <v>0</v>
      </c>
      <c r="R21" s="70" t="e">
        <f t="shared" si="46"/>
        <v>#NAME?</v>
      </c>
      <c r="S21" s="70">
        <f t="shared" si="4"/>
        <v>0</v>
      </c>
      <c r="T21" s="70">
        <f t="shared" si="5"/>
        <v>0</v>
      </c>
      <c r="U21" s="70" t="e">
        <f t="shared" si="47"/>
        <v>#NAME?</v>
      </c>
      <c r="V21" s="70" t="e">
        <f t="shared" si="48"/>
        <v>#NAME?</v>
      </c>
      <c r="W21" s="70">
        <f t="shared" si="49"/>
        <v>0.82000000029802322</v>
      </c>
      <c r="X21" s="69" t="e">
        <f t="shared" si="12"/>
        <v>#NAME?</v>
      </c>
      <c r="Y21" s="69">
        <f t="shared" si="13"/>
        <v>4575872</v>
      </c>
      <c r="Z21" s="69">
        <f t="shared" si="50"/>
        <v>4575828.5600000005</v>
      </c>
      <c r="AA21" s="69">
        <f t="shared" si="14"/>
        <v>1577872</v>
      </c>
      <c r="AB21" s="69">
        <f t="shared" si="15"/>
        <v>2997956.56</v>
      </c>
      <c r="AC21" s="69">
        <f t="shared" si="16"/>
        <v>0</v>
      </c>
      <c r="AD21" s="69">
        <f t="shared" si="17"/>
        <v>4575828.4400000004</v>
      </c>
      <c r="AE21" s="69">
        <f t="shared" si="18"/>
        <v>2997956.56</v>
      </c>
      <c r="AF21" s="69">
        <f t="shared" si="51"/>
        <v>1577871.88</v>
      </c>
      <c r="AG21" s="69">
        <f t="shared" si="19"/>
        <v>1577871.88</v>
      </c>
      <c r="AH21" s="69">
        <f t="shared" si="20"/>
        <v>34.482759999999999</v>
      </c>
      <c r="AI21" s="69">
        <f t="shared" si="21"/>
        <v>0</v>
      </c>
      <c r="AJ21" s="70" t="e">
        <f t="shared" si="52"/>
        <v>#NAME?</v>
      </c>
      <c r="AK21" s="70">
        <f t="shared" si="7"/>
        <v>0</v>
      </c>
      <c r="AL21" s="70">
        <f t="shared" si="8"/>
        <v>0</v>
      </c>
      <c r="AM21" s="70" t="e">
        <f t="shared" si="22"/>
        <v>#NAME?</v>
      </c>
      <c r="AN21" s="70" t="e">
        <f t="shared" si="53"/>
        <v>#NAME?</v>
      </c>
      <c r="AO21" s="70">
        <f t="shared" si="54"/>
        <v>0.12000000011175871</v>
      </c>
      <c r="AP21" s="69" t="e">
        <f t="shared" si="23"/>
        <v>#NAME?</v>
      </c>
      <c r="AQ21" s="69">
        <f t="shared" si="24"/>
        <v>1521778</v>
      </c>
      <c r="AR21" s="69">
        <f t="shared" si="55"/>
        <v>1513154.8199999998</v>
      </c>
      <c r="AS21" s="69">
        <f t="shared" si="25"/>
        <v>521778</v>
      </c>
      <c r="AT21" s="69">
        <f t="shared" si="26"/>
        <v>991376.82</v>
      </c>
      <c r="AU21" s="69">
        <f t="shared" si="27"/>
        <v>0</v>
      </c>
      <c r="AV21" s="69">
        <f t="shared" si="28"/>
        <v>1513154.12</v>
      </c>
      <c r="AW21" s="69">
        <f t="shared" si="29"/>
        <v>991376.82</v>
      </c>
      <c r="AX21" s="69">
        <f t="shared" si="56"/>
        <v>521777.3</v>
      </c>
      <c r="AY21" s="69">
        <f t="shared" si="30"/>
        <v>521777.3</v>
      </c>
      <c r="AZ21" s="69">
        <f t="shared" si="31"/>
        <v>34.482759999999999</v>
      </c>
      <c r="BA21" s="69">
        <f t="shared" si="32"/>
        <v>0</v>
      </c>
      <c r="BB21" s="70" t="e">
        <f t="shared" si="57"/>
        <v>#NAME?</v>
      </c>
      <c r="BC21" s="70">
        <f t="shared" si="10"/>
        <v>0</v>
      </c>
      <c r="BD21" s="70">
        <f t="shared" si="11"/>
        <v>0</v>
      </c>
      <c r="BE21" s="70" t="e">
        <f t="shared" si="33"/>
        <v>#NAME?</v>
      </c>
      <c r="BF21" s="70" t="e">
        <f t="shared" si="58"/>
        <v>#NAME?</v>
      </c>
      <c r="BG21" s="70">
        <f t="shared" si="59"/>
        <v>0.70000000001164153</v>
      </c>
    </row>
    <row r="22" spans="1:59" ht="15.75" x14ac:dyDescent="0.25">
      <c r="A22" s="8" t="s">
        <v>23</v>
      </c>
      <c r="B22" s="11" t="s">
        <v>24</v>
      </c>
      <c r="C22" s="66" t="s">
        <v>25</v>
      </c>
      <c r="D22" s="67"/>
      <c r="E22" s="68"/>
      <c r="F22" s="69" t="e">
        <f t="shared" si="34"/>
        <v>#NAME?</v>
      </c>
      <c r="G22" s="69">
        <f t="shared" si="35"/>
        <v>3118200</v>
      </c>
      <c r="H22" s="69">
        <f t="shared" si="36"/>
        <v>2391834</v>
      </c>
      <c r="I22" s="69">
        <f t="shared" si="37"/>
        <v>156000</v>
      </c>
      <c r="J22" s="69">
        <f t="shared" si="38"/>
        <v>2235834</v>
      </c>
      <c r="K22" s="69">
        <f t="shared" si="39"/>
        <v>0</v>
      </c>
      <c r="L22" s="69">
        <f t="shared" si="40"/>
        <v>2353510</v>
      </c>
      <c r="M22" s="69">
        <f t="shared" si="41"/>
        <v>2235834</v>
      </c>
      <c r="N22" s="69">
        <f t="shared" si="42"/>
        <v>117676</v>
      </c>
      <c r="O22" s="69">
        <f t="shared" si="43"/>
        <v>117676</v>
      </c>
      <c r="P22" s="69">
        <f t="shared" si="44"/>
        <v>5.0000200000000001</v>
      </c>
      <c r="Q22" s="69">
        <f t="shared" si="45"/>
        <v>0</v>
      </c>
      <c r="R22" s="70" t="e">
        <f t="shared" si="46"/>
        <v>#NAME?</v>
      </c>
      <c r="S22" s="70">
        <f t="shared" si="4"/>
        <v>0</v>
      </c>
      <c r="T22" s="70">
        <f t="shared" si="5"/>
        <v>0</v>
      </c>
      <c r="U22" s="70" t="e">
        <f t="shared" si="47"/>
        <v>#NAME?</v>
      </c>
      <c r="V22" s="70" t="e">
        <f t="shared" si="48"/>
        <v>#NAME?</v>
      </c>
      <c r="W22" s="70">
        <f t="shared" si="49"/>
        <v>38324</v>
      </c>
      <c r="X22" s="69" t="e">
        <f t="shared" si="12"/>
        <v>#NAME?</v>
      </c>
      <c r="Y22" s="69">
        <f t="shared" si="13"/>
        <v>0</v>
      </c>
      <c r="Z22" s="69">
        <f t="shared" si="50"/>
        <v>0</v>
      </c>
      <c r="AA22" s="69">
        <f t="shared" si="14"/>
        <v>0</v>
      </c>
      <c r="AB22" s="69">
        <f t="shared" si="15"/>
        <v>0</v>
      </c>
      <c r="AC22" s="69">
        <f t="shared" si="16"/>
        <v>0</v>
      </c>
      <c r="AD22" s="69">
        <f t="shared" si="17"/>
        <v>0</v>
      </c>
      <c r="AE22" s="69">
        <f t="shared" si="18"/>
        <v>0</v>
      </c>
      <c r="AF22" s="69">
        <f t="shared" si="51"/>
        <v>0</v>
      </c>
      <c r="AG22" s="69">
        <f t="shared" si="19"/>
        <v>0</v>
      </c>
      <c r="AH22" s="69">
        <f t="shared" si="20"/>
        <v>0</v>
      </c>
      <c r="AI22" s="69">
        <f t="shared" si="21"/>
        <v>0</v>
      </c>
      <c r="AJ22" s="70" t="e">
        <f t="shared" si="52"/>
        <v>#NAME?</v>
      </c>
      <c r="AK22" s="70" t="str">
        <f t="shared" si="7"/>
        <v xml:space="preserve"> </v>
      </c>
      <c r="AL22" s="70">
        <f t="shared" si="8"/>
        <v>0</v>
      </c>
      <c r="AM22" s="70" t="e">
        <f t="shared" si="22"/>
        <v>#NAME?</v>
      </c>
      <c r="AN22" s="70" t="e">
        <f t="shared" si="53"/>
        <v>#NAME?</v>
      </c>
      <c r="AO22" s="70">
        <f t="shared" si="54"/>
        <v>0</v>
      </c>
      <c r="AP22" s="69" t="e">
        <f t="shared" si="23"/>
        <v>#NAME?</v>
      </c>
      <c r="AQ22" s="69">
        <f t="shared" si="24"/>
        <v>3118200</v>
      </c>
      <c r="AR22" s="69">
        <f t="shared" si="55"/>
        <v>2391834</v>
      </c>
      <c r="AS22" s="69">
        <f t="shared" si="25"/>
        <v>156000</v>
      </c>
      <c r="AT22" s="69">
        <f t="shared" si="26"/>
        <v>2235834</v>
      </c>
      <c r="AU22" s="69">
        <f t="shared" si="27"/>
        <v>0</v>
      </c>
      <c r="AV22" s="69">
        <f t="shared" si="28"/>
        <v>2353510</v>
      </c>
      <c r="AW22" s="69">
        <f t="shared" si="29"/>
        <v>2235834</v>
      </c>
      <c r="AX22" s="69">
        <f t="shared" si="56"/>
        <v>117676</v>
      </c>
      <c r="AY22" s="69">
        <f t="shared" si="30"/>
        <v>117676</v>
      </c>
      <c r="AZ22" s="69">
        <f t="shared" si="31"/>
        <v>5.0000200000000001</v>
      </c>
      <c r="BA22" s="69">
        <f t="shared" si="32"/>
        <v>0</v>
      </c>
      <c r="BB22" s="70" t="e">
        <f t="shared" si="57"/>
        <v>#NAME?</v>
      </c>
      <c r="BC22" s="70">
        <f t="shared" si="10"/>
        <v>0</v>
      </c>
      <c r="BD22" s="70">
        <f t="shared" si="11"/>
        <v>0</v>
      </c>
      <c r="BE22" s="70" t="e">
        <f t="shared" si="33"/>
        <v>#NAME?</v>
      </c>
      <c r="BF22" s="70" t="e">
        <f t="shared" si="58"/>
        <v>#NAME?</v>
      </c>
      <c r="BG22" s="70">
        <f t="shared" si="59"/>
        <v>38324</v>
      </c>
    </row>
    <row r="23" spans="1:59" ht="15.75" x14ac:dyDescent="0.25">
      <c r="A23" s="8" t="s">
        <v>26</v>
      </c>
      <c r="B23" s="11" t="s">
        <v>27</v>
      </c>
      <c r="C23" s="66" t="s">
        <v>28</v>
      </c>
      <c r="D23" s="67"/>
      <c r="E23" s="68"/>
      <c r="F23" s="69" t="e">
        <f t="shared" si="34"/>
        <v>#NAME?</v>
      </c>
      <c r="G23" s="69">
        <f t="shared" si="35"/>
        <v>0</v>
      </c>
      <c r="H23" s="69">
        <f t="shared" si="36"/>
        <v>0</v>
      </c>
      <c r="I23" s="69">
        <f t="shared" si="37"/>
        <v>0</v>
      </c>
      <c r="J23" s="69">
        <f t="shared" si="38"/>
        <v>0</v>
      </c>
      <c r="K23" s="69">
        <f t="shared" si="39"/>
        <v>0</v>
      </c>
      <c r="L23" s="69">
        <f t="shared" si="40"/>
        <v>0</v>
      </c>
      <c r="M23" s="69">
        <f t="shared" si="41"/>
        <v>0</v>
      </c>
      <c r="N23" s="69">
        <f t="shared" si="42"/>
        <v>0</v>
      </c>
      <c r="O23" s="69">
        <f t="shared" si="43"/>
        <v>0</v>
      </c>
      <c r="P23" s="69">
        <f t="shared" si="44"/>
        <v>0</v>
      </c>
      <c r="Q23" s="69">
        <f t="shared" si="45"/>
        <v>0</v>
      </c>
      <c r="R23" s="70" t="e">
        <f t="shared" si="46"/>
        <v>#NAME?</v>
      </c>
      <c r="S23" s="70" t="str">
        <f t="shared" si="4"/>
        <v xml:space="preserve"> </v>
      </c>
      <c r="T23" s="70">
        <f t="shared" si="5"/>
        <v>0</v>
      </c>
      <c r="U23" s="70" t="e">
        <f t="shared" si="47"/>
        <v>#NAME?</v>
      </c>
      <c r="V23" s="70" t="e">
        <f t="shared" si="48"/>
        <v>#NAME?</v>
      </c>
      <c r="W23" s="70">
        <f t="shared" si="49"/>
        <v>0</v>
      </c>
      <c r="X23" s="69" t="e">
        <f t="shared" si="12"/>
        <v>#NAME?</v>
      </c>
      <c r="Y23" s="69">
        <f t="shared" si="13"/>
        <v>0</v>
      </c>
      <c r="Z23" s="69">
        <f t="shared" si="50"/>
        <v>0</v>
      </c>
      <c r="AA23" s="69">
        <f t="shared" si="14"/>
        <v>0</v>
      </c>
      <c r="AB23" s="69">
        <f t="shared" si="15"/>
        <v>0</v>
      </c>
      <c r="AC23" s="69">
        <f t="shared" si="16"/>
        <v>0</v>
      </c>
      <c r="AD23" s="69">
        <f t="shared" si="17"/>
        <v>0</v>
      </c>
      <c r="AE23" s="69">
        <f t="shared" si="18"/>
        <v>0</v>
      </c>
      <c r="AF23" s="69">
        <f t="shared" si="51"/>
        <v>0</v>
      </c>
      <c r="AG23" s="69">
        <f t="shared" si="19"/>
        <v>0</v>
      </c>
      <c r="AH23" s="69">
        <f t="shared" si="20"/>
        <v>0</v>
      </c>
      <c r="AI23" s="69">
        <f t="shared" si="21"/>
        <v>0</v>
      </c>
      <c r="AJ23" s="70" t="e">
        <f t="shared" si="52"/>
        <v>#NAME?</v>
      </c>
      <c r="AK23" s="70" t="str">
        <f t="shared" si="7"/>
        <v xml:space="preserve"> </v>
      </c>
      <c r="AL23" s="70">
        <f t="shared" si="8"/>
        <v>0</v>
      </c>
      <c r="AM23" s="70" t="e">
        <f t="shared" si="22"/>
        <v>#NAME?</v>
      </c>
      <c r="AN23" s="70" t="e">
        <f t="shared" si="53"/>
        <v>#NAME?</v>
      </c>
      <c r="AO23" s="70">
        <f t="shared" si="54"/>
        <v>0</v>
      </c>
      <c r="AP23" s="69" t="e">
        <f t="shared" si="23"/>
        <v>#NAME?</v>
      </c>
      <c r="AQ23" s="69">
        <f t="shared" si="24"/>
        <v>0</v>
      </c>
      <c r="AR23" s="69">
        <f t="shared" si="55"/>
        <v>0</v>
      </c>
      <c r="AS23" s="69">
        <f t="shared" si="25"/>
        <v>0</v>
      </c>
      <c r="AT23" s="69">
        <f t="shared" si="26"/>
        <v>0</v>
      </c>
      <c r="AU23" s="69">
        <f t="shared" si="27"/>
        <v>0</v>
      </c>
      <c r="AV23" s="69">
        <f t="shared" si="28"/>
        <v>0</v>
      </c>
      <c r="AW23" s="69">
        <f t="shared" si="29"/>
        <v>0</v>
      </c>
      <c r="AX23" s="69">
        <f t="shared" si="56"/>
        <v>0</v>
      </c>
      <c r="AY23" s="69">
        <f t="shared" si="30"/>
        <v>0</v>
      </c>
      <c r="AZ23" s="69">
        <f t="shared" si="31"/>
        <v>0</v>
      </c>
      <c r="BA23" s="69">
        <f t="shared" si="32"/>
        <v>0</v>
      </c>
      <c r="BB23" s="70" t="e">
        <f t="shared" si="57"/>
        <v>#NAME?</v>
      </c>
      <c r="BC23" s="70" t="str">
        <f t="shared" si="10"/>
        <v xml:space="preserve"> </v>
      </c>
      <c r="BD23" s="70">
        <f t="shared" si="11"/>
        <v>0</v>
      </c>
      <c r="BE23" s="70" t="e">
        <f t="shared" si="33"/>
        <v>#NAME?</v>
      </c>
      <c r="BF23" s="70" t="e">
        <f t="shared" si="58"/>
        <v>#NAME?</v>
      </c>
      <c r="BG23" s="70">
        <f t="shared" si="59"/>
        <v>0</v>
      </c>
    </row>
    <row r="24" spans="1:59" ht="15.75" x14ac:dyDescent="0.25">
      <c r="A24" s="8" t="s">
        <v>29</v>
      </c>
      <c r="B24" s="11" t="s">
        <v>30</v>
      </c>
      <c r="C24" s="66" t="s">
        <v>31</v>
      </c>
      <c r="D24" s="67"/>
      <c r="E24" s="68"/>
      <c r="F24" s="69" t="e">
        <f t="shared" si="34"/>
        <v>#NAME?</v>
      </c>
      <c r="G24" s="69">
        <f t="shared" si="35"/>
        <v>143896011</v>
      </c>
      <c r="H24" s="69">
        <f t="shared" si="36"/>
        <v>143896011</v>
      </c>
      <c r="I24" s="69">
        <f t="shared" si="37"/>
        <v>7356211</v>
      </c>
      <c r="J24" s="69">
        <f t="shared" si="38"/>
        <v>136539800</v>
      </c>
      <c r="K24" s="69">
        <f t="shared" si="39"/>
        <v>0</v>
      </c>
      <c r="L24" s="69">
        <f t="shared" si="40"/>
        <v>143726106</v>
      </c>
      <c r="M24" s="69">
        <f t="shared" si="41"/>
        <v>136539800</v>
      </c>
      <c r="N24" s="69">
        <f t="shared" si="42"/>
        <v>7186306</v>
      </c>
      <c r="O24" s="69">
        <f t="shared" si="43"/>
        <v>7186306</v>
      </c>
      <c r="P24" s="69">
        <f t="shared" si="44"/>
        <v>10</v>
      </c>
      <c r="Q24" s="69">
        <f t="shared" si="45"/>
        <v>0</v>
      </c>
      <c r="R24" s="70" t="e">
        <f t="shared" si="46"/>
        <v>#NAME?</v>
      </c>
      <c r="S24" s="70">
        <f t="shared" si="4"/>
        <v>0</v>
      </c>
      <c r="T24" s="70">
        <f t="shared" si="5"/>
        <v>0</v>
      </c>
      <c r="U24" s="70" t="e">
        <f t="shared" si="47"/>
        <v>#NAME?</v>
      </c>
      <c r="V24" s="70" t="e">
        <f t="shared" si="48"/>
        <v>#NAME?</v>
      </c>
      <c r="W24" s="70">
        <f t="shared" si="49"/>
        <v>169905</v>
      </c>
      <c r="X24" s="69" t="e">
        <f t="shared" si="12"/>
        <v>#NAME?</v>
      </c>
      <c r="Y24" s="69">
        <f t="shared" si="13"/>
        <v>131467369</v>
      </c>
      <c r="Z24" s="69">
        <f t="shared" si="50"/>
        <v>131467369</v>
      </c>
      <c r="AA24" s="69">
        <f t="shared" si="14"/>
        <v>6573369</v>
      </c>
      <c r="AB24" s="69">
        <f t="shared" si="15"/>
        <v>124894000</v>
      </c>
      <c r="AC24" s="69">
        <f t="shared" si="16"/>
        <v>0</v>
      </c>
      <c r="AD24" s="69">
        <f t="shared" si="17"/>
        <v>131467369</v>
      </c>
      <c r="AE24" s="69">
        <f t="shared" si="18"/>
        <v>124894000</v>
      </c>
      <c r="AF24" s="69">
        <f t="shared" si="51"/>
        <v>6573369</v>
      </c>
      <c r="AG24" s="69">
        <f t="shared" si="19"/>
        <v>6573369</v>
      </c>
      <c r="AH24" s="69">
        <f t="shared" si="20"/>
        <v>5</v>
      </c>
      <c r="AI24" s="69">
        <f t="shared" si="21"/>
        <v>0</v>
      </c>
      <c r="AJ24" s="70" t="e">
        <f t="shared" si="52"/>
        <v>#NAME?</v>
      </c>
      <c r="AK24" s="70">
        <f t="shared" si="7"/>
        <v>0</v>
      </c>
      <c r="AL24" s="70">
        <f t="shared" si="8"/>
        <v>0</v>
      </c>
      <c r="AM24" s="70" t="e">
        <f t="shared" si="22"/>
        <v>#NAME?</v>
      </c>
      <c r="AN24" s="70" t="e">
        <f t="shared" si="53"/>
        <v>#NAME?</v>
      </c>
      <c r="AO24" s="70">
        <f t="shared" si="54"/>
        <v>0</v>
      </c>
      <c r="AP24" s="69" t="e">
        <f t="shared" si="23"/>
        <v>#NAME?</v>
      </c>
      <c r="AQ24" s="69">
        <f t="shared" si="24"/>
        <v>12428642</v>
      </c>
      <c r="AR24" s="69">
        <f t="shared" si="55"/>
        <v>12428642</v>
      </c>
      <c r="AS24" s="69">
        <f t="shared" si="25"/>
        <v>782842</v>
      </c>
      <c r="AT24" s="69">
        <f t="shared" si="26"/>
        <v>11645800</v>
      </c>
      <c r="AU24" s="69">
        <f t="shared" si="27"/>
        <v>0</v>
      </c>
      <c r="AV24" s="69">
        <f t="shared" si="28"/>
        <v>12258737</v>
      </c>
      <c r="AW24" s="69">
        <f t="shared" si="29"/>
        <v>11645800</v>
      </c>
      <c r="AX24" s="69">
        <f t="shared" si="56"/>
        <v>612937</v>
      </c>
      <c r="AY24" s="69">
        <f t="shared" si="30"/>
        <v>612937</v>
      </c>
      <c r="AZ24" s="69">
        <f t="shared" si="31"/>
        <v>5</v>
      </c>
      <c r="BA24" s="69">
        <f t="shared" si="32"/>
        <v>0</v>
      </c>
      <c r="BB24" s="70" t="e">
        <f t="shared" si="57"/>
        <v>#NAME?</v>
      </c>
      <c r="BC24" s="70">
        <f t="shared" si="10"/>
        <v>0</v>
      </c>
      <c r="BD24" s="70">
        <f t="shared" si="11"/>
        <v>0</v>
      </c>
      <c r="BE24" s="70" t="e">
        <f t="shared" si="33"/>
        <v>#NAME?</v>
      </c>
      <c r="BF24" s="70" t="e">
        <f t="shared" si="58"/>
        <v>#NAME?</v>
      </c>
      <c r="BG24" s="70">
        <f t="shared" si="59"/>
        <v>169905</v>
      </c>
    </row>
    <row r="25" spans="1:59" ht="15.75" x14ac:dyDescent="0.25">
      <c r="A25" s="8" t="s">
        <v>32</v>
      </c>
      <c r="B25" s="11" t="s">
        <v>33</v>
      </c>
      <c r="C25" s="66" t="s">
        <v>34</v>
      </c>
      <c r="D25" s="67"/>
      <c r="E25" s="68"/>
      <c r="F25" s="69" t="e">
        <f t="shared" si="34"/>
        <v>#NAME?</v>
      </c>
      <c r="G25" s="69">
        <f t="shared" si="35"/>
        <v>106695900</v>
      </c>
      <c r="H25" s="69">
        <f t="shared" si="36"/>
        <v>106695900</v>
      </c>
      <c r="I25" s="69">
        <f t="shared" si="37"/>
        <v>5335000</v>
      </c>
      <c r="J25" s="69">
        <f t="shared" si="38"/>
        <v>101360900</v>
      </c>
      <c r="K25" s="69">
        <f t="shared" si="39"/>
        <v>0</v>
      </c>
      <c r="L25" s="69">
        <f t="shared" si="40"/>
        <v>106695900</v>
      </c>
      <c r="M25" s="69">
        <f t="shared" si="41"/>
        <v>101360900</v>
      </c>
      <c r="N25" s="69">
        <f t="shared" si="42"/>
        <v>5335000</v>
      </c>
      <c r="O25" s="69">
        <f t="shared" si="43"/>
        <v>5335000</v>
      </c>
      <c r="P25" s="69">
        <f t="shared" si="44"/>
        <v>10.00179</v>
      </c>
      <c r="Q25" s="69">
        <f t="shared" si="45"/>
        <v>0</v>
      </c>
      <c r="R25" s="70" t="e">
        <f t="shared" si="46"/>
        <v>#NAME?</v>
      </c>
      <c r="S25" s="70">
        <f t="shared" si="4"/>
        <v>0</v>
      </c>
      <c r="T25" s="70">
        <f t="shared" si="5"/>
        <v>0</v>
      </c>
      <c r="U25" s="70" t="e">
        <f t="shared" si="47"/>
        <v>#NAME?</v>
      </c>
      <c r="V25" s="70" t="e">
        <f t="shared" si="48"/>
        <v>#NAME?</v>
      </c>
      <c r="W25" s="70">
        <f t="shared" si="49"/>
        <v>0</v>
      </c>
      <c r="X25" s="69" t="e">
        <f t="shared" si="12"/>
        <v>#NAME?</v>
      </c>
      <c r="Y25" s="69">
        <f t="shared" si="13"/>
        <v>99382400</v>
      </c>
      <c r="Z25" s="69">
        <f t="shared" si="50"/>
        <v>99382400</v>
      </c>
      <c r="AA25" s="69">
        <f t="shared" si="14"/>
        <v>4969200</v>
      </c>
      <c r="AB25" s="69">
        <f t="shared" si="15"/>
        <v>94413200</v>
      </c>
      <c r="AC25" s="69">
        <f t="shared" si="16"/>
        <v>0</v>
      </c>
      <c r="AD25" s="69">
        <f t="shared" si="17"/>
        <v>99382400</v>
      </c>
      <c r="AE25" s="69">
        <f t="shared" si="18"/>
        <v>94413200</v>
      </c>
      <c r="AF25" s="69">
        <f t="shared" si="51"/>
        <v>4969200</v>
      </c>
      <c r="AG25" s="69">
        <f t="shared" si="19"/>
        <v>4969200</v>
      </c>
      <c r="AH25" s="69">
        <f t="shared" si="20"/>
        <v>5.0000799999999996</v>
      </c>
      <c r="AI25" s="69">
        <f t="shared" si="21"/>
        <v>0</v>
      </c>
      <c r="AJ25" s="70" t="e">
        <f t="shared" si="52"/>
        <v>#NAME?</v>
      </c>
      <c r="AK25" s="70">
        <f t="shared" si="7"/>
        <v>0</v>
      </c>
      <c r="AL25" s="70">
        <f t="shared" si="8"/>
        <v>0</v>
      </c>
      <c r="AM25" s="70" t="e">
        <f t="shared" si="22"/>
        <v>#NAME?</v>
      </c>
      <c r="AN25" s="70" t="e">
        <f t="shared" si="53"/>
        <v>#NAME?</v>
      </c>
      <c r="AO25" s="70">
        <f t="shared" si="54"/>
        <v>0</v>
      </c>
      <c r="AP25" s="69" t="e">
        <f t="shared" si="23"/>
        <v>#NAME?</v>
      </c>
      <c r="AQ25" s="69">
        <f t="shared" si="24"/>
        <v>7313500</v>
      </c>
      <c r="AR25" s="69">
        <f t="shared" si="55"/>
        <v>7313500</v>
      </c>
      <c r="AS25" s="69">
        <f t="shared" si="25"/>
        <v>365800</v>
      </c>
      <c r="AT25" s="69">
        <f t="shared" si="26"/>
        <v>6947700</v>
      </c>
      <c r="AU25" s="69">
        <f t="shared" si="27"/>
        <v>0</v>
      </c>
      <c r="AV25" s="69">
        <f t="shared" si="28"/>
        <v>7313500</v>
      </c>
      <c r="AW25" s="69">
        <f t="shared" si="29"/>
        <v>6947700</v>
      </c>
      <c r="AX25" s="69">
        <f t="shared" si="56"/>
        <v>365800</v>
      </c>
      <c r="AY25" s="69">
        <f t="shared" si="30"/>
        <v>365800</v>
      </c>
      <c r="AZ25" s="69">
        <f t="shared" si="31"/>
        <v>5.0017100000000001</v>
      </c>
      <c r="BA25" s="69">
        <f t="shared" si="32"/>
        <v>0</v>
      </c>
      <c r="BB25" s="70" t="e">
        <f t="shared" si="57"/>
        <v>#NAME?</v>
      </c>
      <c r="BC25" s="70">
        <f t="shared" si="10"/>
        <v>0</v>
      </c>
      <c r="BD25" s="70">
        <f t="shared" si="11"/>
        <v>0</v>
      </c>
      <c r="BE25" s="70" t="e">
        <f t="shared" si="33"/>
        <v>#NAME?</v>
      </c>
      <c r="BF25" s="70" t="e">
        <f t="shared" si="58"/>
        <v>#NAME?</v>
      </c>
      <c r="BG25" s="70">
        <f t="shared" si="59"/>
        <v>0</v>
      </c>
    </row>
    <row r="26" spans="1:59" ht="15.75" x14ac:dyDescent="0.25">
      <c r="A26" s="8" t="s">
        <v>35</v>
      </c>
      <c r="B26" s="11" t="s">
        <v>36</v>
      </c>
      <c r="C26" s="66" t="s">
        <v>37</v>
      </c>
      <c r="D26" s="67"/>
      <c r="E26" s="68"/>
      <c r="F26" s="69" t="e">
        <f t="shared" si="34"/>
        <v>#NAME?</v>
      </c>
      <c r="G26" s="69">
        <f t="shared" si="35"/>
        <v>18483000</v>
      </c>
      <c r="H26" s="69">
        <f t="shared" si="36"/>
        <v>9160188</v>
      </c>
      <c r="I26" s="69">
        <f t="shared" si="37"/>
        <v>925000</v>
      </c>
      <c r="J26" s="69">
        <f t="shared" si="38"/>
        <v>8235188</v>
      </c>
      <c r="K26" s="69">
        <f t="shared" si="39"/>
        <v>0</v>
      </c>
      <c r="L26" s="69">
        <f t="shared" si="40"/>
        <v>8668776</v>
      </c>
      <c r="M26" s="69">
        <f t="shared" si="41"/>
        <v>8235188</v>
      </c>
      <c r="N26" s="69">
        <f t="shared" si="42"/>
        <v>433588</v>
      </c>
      <c r="O26" s="69">
        <f t="shared" si="43"/>
        <v>433588</v>
      </c>
      <c r="P26" s="69">
        <f t="shared" si="44"/>
        <v>10.002359999999999</v>
      </c>
      <c r="Q26" s="69">
        <f t="shared" si="45"/>
        <v>0</v>
      </c>
      <c r="R26" s="70" t="e">
        <f t="shared" si="46"/>
        <v>#NAME?</v>
      </c>
      <c r="S26" s="70">
        <f t="shared" si="4"/>
        <v>0</v>
      </c>
      <c r="T26" s="70">
        <f t="shared" si="5"/>
        <v>0</v>
      </c>
      <c r="U26" s="70" t="e">
        <f t="shared" si="47"/>
        <v>#NAME?</v>
      </c>
      <c r="V26" s="70" t="e">
        <f t="shared" si="48"/>
        <v>#NAME?</v>
      </c>
      <c r="W26" s="70">
        <f t="shared" si="49"/>
        <v>491412</v>
      </c>
      <c r="X26" s="69" t="e">
        <f t="shared" si="12"/>
        <v>#NAME?</v>
      </c>
      <c r="Y26" s="69">
        <f t="shared" si="13"/>
        <v>12206000</v>
      </c>
      <c r="Z26" s="69">
        <f t="shared" si="50"/>
        <v>2883188</v>
      </c>
      <c r="AA26" s="69">
        <f t="shared" si="14"/>
        <v>611000</v>
      </c>
      <c r="AB26" s="69">
        <f t="shared" si="15"/>
        <v>2272188</v>
      </c>
      <c r="AC26" s="69">
        <f t="shared" si="16"/>
        <v>0</v>
      </c>
      <c r="AD26" s="69">
        <f t="shared" si="17"/>
        <v>2391776</v>
      </c>
      <c r="AE26" s="69">
        <f t="shared" si="18"/>
        <v>2272188</v>
      </c>
      <c r="AF26" s="69">
        <f t="shared" si="51"/>
        <v>119588</v>
      </c>
      <c r="AG26" s="69">
        <f t="shared" si="19"/>
        <v>119588</v>
      </c>
      <c r="AH26" s="69">
        <f t="shared" si="20"/>
        <v>4.9999700000000002</v>
      </c>
      <c r="AI26" s="69">
        <f t="shared" si="21"/>
        <v>0</v>
      </c>
      <c r="AJ26" s="70" t="e">
        <f t="shared" si="52"/>
        <v>#NAME?</v>
      </c>
      <c r="AK26" s="70">
        <f t="shared" si="7"/>
        <v>0</v>
      </c>
      <c r="AL26" s="70">
        <f t="shared" si="8"/>
        <v>0</v>
      </c>
      <c r="AM26" s="70" t="e">
        <f t="shared" si="22"/>
        <v>#NAME?</v>
      </c>
      <c r="AN26" s="70" t="e">
        <f t="shared" si="53"/>
        <v>#NAME?</v>
      </c>
      <c r="AO26" s="70">
        <f t="shared" si="54"/>
        <v>491412</v>
      </c>
      <c r="AP26" s="69" t="e">
        <f t="shared" si="23"/>
        <v>#NAME?</v>
      </c>
      <c r="AQ26" s="69">
        <f t="shared" si="24"/>
        <v>6277000</v>
      </c>
      <c r="AR26" s="69">
        <f t="shared" si="55"/>
        <v>6277000</v>
      </c>
      <c r="AS26" s="69">
        <f t="shared" si="25"/>
        <v>314000</v>
      </c>
      <c r="AT26" s="69">
        <f t="shared" si="26"/>
        <v>5963000</v>
      </c>
      <c r="AU26" s="69">
        <f t="shared" si="27"/>
        <v>0</v>
      </c>
      <c r="AV26" s="69">
        <f t="shared" si="28"/>
        <v>6277000</v>
      </c>
      <c r="AW26" s="69">
        <f t="shared" si="29"/>
        <v>5963000</v>
      </c>
      <c r="AX26" s="69">
        <f t="shared" si="56"/>
        <v>314000</v>
      </c>
      <c r="AY26" s="69">
        <f t="shared" si="30"/>
        <v>314000</v>
      </c>
      <c r="AZ26" s="69">
        <f t="shared" si="31"/>
        <v>5.0023900000000001</v>
      </c>
      <c r="BA26" s="69">
        <f t="shared" si="32"/>
        <v>0</v>
      </c>
      <c r="BB26" s="70" t="e">
        <f t="shared" si="57"/>
        <v>#NAME?</v>
      </c>
      <c r="BC26" s="70">
        <f t="shared" si="10"/>
        <v>0</v>
      </c>
      <c r="BD26" s="70">
        <f t="shared" si="11"/>
        <v>0</v>
      </c>
      <c r="BE26" s="70" t="e">
        <f t="shared" si="33"/>
        <v>#NAME?</v>
      </c>
      <c r="BF26" s="70" t="e">
        <f t="shared" si="58"/>
        <v>#NAME?</v>
      </c>
      <c r="BG26" s="70">
        <f t="shared" si="59"/>
        <v>0</v>
      </c>
    </row>
    <row r="27" spans="1:59" ht="15.75" x14ac:dyDescent="0.25">
      <c r="A27" s="8" t="s">
        <v>38</v>
      </c>
      <c r="B27" s="11" t="s">
        <v>39</v>
      </c>
      <c r="C27" s="66" t="s">
        <v>297</v>
      </c>
      <c r="D27" s="67"/>
      <c r="E27" s="68"/>
      <c r="F27" s="69" t="e">
        <f t="shared" si="34"/>
        <v>#NAME?</v>
      </c>
      <c r="G27" s="69">
        <f t="shared" si="35"/>
        <v>0</v>
      </c>
      <c r="H27" s="69">
        <f t="shared" si="36"/>
        <v>0</v>
      </c>
      <c r="I27" s="69">
        <f t="shared" si="37"/>
        <v>0</v>
      </c>
      <c r="J27" s="69">
        <f t="shared" si="38"/>
        <v>0</v>
      </c>
      <c r="K27" s="69">
        <f t="shared" si="39"/>
        <v>0</v>
      </c>
      <c r="L27" s="69">
        <f t="shared" si="40"/>
        <v>0</v>
      </c>
      <c r="M27" s="69">
        <f t="shared" si="41"/>
        <v>0</v>
      </c>
      <c r="N27" s="69">
        <f t="shared" si="42"/>
        <v>0</v>
      </c>
      <c r="O27" s="69">
        <f t="shared" si="43"/>
        <v>0</v>
      </c>
      <c r="P27" s="69">
        <f t="shared" si="44"/>
        <v>0</v>
      </c>
      <c r="Q27" s="69">
        <f t="shared" si="45"/>
        <v>0</v>
      </c>
      <c r="R27" s="70" t="e">
        <f t="shared" si="46"/>
        <v>#NAME?</v>
      </c>
      <c r="S27" s="70" t="str">
        <f t="shared" si="4"/>
        <v xml:space="preserve"> </v>
      </c>
      <c r="T27" s="70">
        <f t="shared" si="5"/>
        <v>0</v>
      </c>
      <c r="U27" s="70" t="e">
        <f t="shared" si="47"/>
        <v>#NAME?</v>
      </c>
      <c r="V27" s="70" t="e">
        <f t="shared" si="48"/>
        <v>#NAME?</v>
      </c>
      <c r="W27" s="70">
        <f t="shared" si="49"/>
        <v>0</v>
      </c>
      <c r="X27" s="69" t="e">
        <f t="shared" si="12"/>
        <v>#NAME?</v>
      </c>
      <c r="Y27" s="69">
        <f t="shared" si="13"/>
        <v>0</v>
      </c>
      <c r="Z27" s="69">
        <f t="shared" si="50"/>
        <v>0</v>
      </c>
      <c r="AA27" s="69">
        <f t="shared" si="14"/>
        <v>0</v>
      </c>
      <c r="AB27" s="69">
        <f t="shared" si="15"/>
        <v>0</v>
      </c>
      <c r="AC27" s="69">
        <f t="shared" si="16"/>
        <v>0</v>
      </c>
      <c r="AD27" s="69">
        <f t="shared" si="17"/>
        <v>0</v>
      </c>
      <c r="AE27" s="69">
        <f t="shared" si="18"/>
        <v>0</v>
      </c>
      <c r="AF27" s="69">
        <f t="shared" si="51"/>
        <v>0</v>
      </c>
      <c r="AG27" s="69">
        <f t="shared" si="19"/>
        <v>0</v>
      </c>
      <c r="AH27" s="69">
        <f t="shared" si="20"/>
        <v>0</v>
      </c>
      <c r="AI27" s="69">
        <f t="shared" si="21"/>
        <v>0</v>
      </c>
      <c r="AJ27" s="70" t="e">
        <f t="shared" si="52"/>
        <v>#NAME?</v>
      </c>
      <c r="AK27" s="70" t="str">
        <f t="shared" si="7"/>
        <v xml:space="preserve"> </v>
      </c>
      <c r="AL27" s="70">
        <f t="shared" si="8"/>
        <v>0</v>
      </c>
      <c r="AM27" s="70" t="e">
        <f t="shared" si="22"/>
        <v>#NAME?</v>
      </c>
      <c r="AN27" s="70" t="e">
        <f t="shared" si="53"/>
        <v>#NAME?</v>
      </c>
      <c r="AO27" s="70">
        <f t="shared" si="54"/>
        <v>0</v>
      </c>
      <c r="AP27" s="69" t="e">
        <f t="shared" si="23"/>
        <v>#NAME?</v>
      </c>
      <c r="AQ27" s="69">
        <f t="shared" si="24"/>
        <v>0</v>
      </c>
      <c r="AR27" s="69">
        <f t="shared" si="55"/>
        <v>0</v>
      </c>
      <c r="AS27" s="69">
        <f t="shared" si="25"/>
        <v>0</v>
      </c>
      <c r="AT27" s="69">
        <f t="shared" si="26"/>
        <v>0</v>
      </c>
      <c r="AU27" s="69">
        <f t="shared" si="27"/>
        <v>0</v>
      </c>
      <c r="AV27" s="69">
        <f t="shared" si="28"/>
        <v>0</v>
      </c>
      <c r="AW27" s="69">
        <f t="shared" si="29"/>
        <v>0</v>
      </c>
      <c r="AX27" s="69">
        <f t="shared" si="56"/>
        <v>0</v>
      </c>
      <c r="AY27" s="69">
        <f t="shared" si="30"/>
        <v>0</v>
      </c>
      <c r="AZ27" s="69">
        <f t="shared" si="31"/>
        <v>0</v>
      </c>
      <c r="BA27" s="69">
        <f t="shared" si="32"/>
        <v>0</v>
      </c>
      <c r="BB27" s="70" t="e">
        <f t="shared" si="57"/>
        <v>#NAME?</v>
      </c>
      <c r="BC27" s="70" t="str">
        <f t="shared" si="10"/>
        <v xml:space="preserve"> </v>
      </c>
      <c r="BD27" s="70">
        <f t="shared" si="11"/>
        <v>0</v>
      </c>
      <c r="BE27" s="70" t="e">
        <f t="shared" si="33"/>
        <v>#NAME?</v>
      </c>
      <c r="BF27" s="70" t="e">
        <f t="shared" si="58"/>
        <v>#NAME?</v>
      </c>
      <c r="BG27" s="70">
        <f t="shared" si="59"/>
        <v>0</v>
      </c>
    </row>
    <row r="28" spans="1:59" ht="15.75" x14ac:dyDescent="0.25">
      <c r="A28" s="8" t="s">
        <v>40</v>
      </c>
      <c r="B28" s="11" t="s">
        <v>41</v>
      </c>
      <c r="C28" s="66" t="s">
        <v>42</v>
      </c>
      <c r="D28" s="67"/>
      <c r="E28" s="68"/>
      <c r="F28" s="69" t="e">
        <f t="shared" si="34"/>
        <v>#NAME?</v>
      </c>
      <c r="G28" s="69">
        <f t="shared" si="35"/>
        <v>102231159</v>
      </c>
      <c r="H28" s="69">
        <f t="shared" si="36"/>
        <v>102231159</v>
      </c>
      <c r="I28" s="69">
        <f t="shared" si="37"/>
        <v>5111559</v>
      </c>
      <c r="J28" s="69">
        <f t="shared" si="38"/>
        <v>97119600</v>
      </c>
      <c r="K28" s="69">
        <f t="shared" si="39"/>
        <v>5</v>
      </c>
      <c r="L28" s="69">
        <f t="shared" si="40"/>
        <v>102231159</v>
      </c>
      <c r="M28" s="69">
        <f t="shared" si="41"/>
        <v>97119600</v>
      </c>
      <c r="N28" s="69">
        <f t="shared" si="42"/>
        <v>5111564</v>
      </c>
      <c r="O28" s="69">
        <f t="shared" si="43"/>
        <v>5111559</v>
      </c>
      <c r="P28" s="69">
        <f t="shared" si="44"/>
        <v>10.00001</v>
      </c>
      <c r="Q28" s="69">
        <f t="shared" si="45"/>
        <v>5</v>
      </c>
      <c r="R28" s="70" t="e">
        <f t="shared" si="46"/>
        <v>#NAME?</v>
      </c>
      <c r="S28" s="70">
        <f t="shared" si="4"/>
        <v>5.1482913850551282E-6</v>
      </c>
      <c r="T28" s="70">
        <f t="shared" si="5"/>
        <v>9.7817419482569329E-5</v>
      </c>
      <c r="U28" s="70" t="e">
        <f t="shared" si="47"/>
        <v>#NAME?</v>
      </c>
      <c r="V28" s="70" t="e">
        <f t="shared" si="48"/>
        <v>#NAME?</v>
      </c>
      <c r="W28" s="70">
        <f t="shared" si="49"/>
        <v>0</v>
      </c>
      <c r="X28" s="69" t="e">
        <f t="shared" si="12"/>
        <v>#NAME?</v>
      </c>
      <c r="Y28" s="69">
        <f t="shared" si="13"/>
        <v>97166527</v>
      </c>
      <c r="Z28" s="69">
        <f t="shared" si="50"/>
        <v>97166527</v>
      </c>
      <c r="AA28" s="69">
        <f t="shared" si="14"/>
        <v>4858327</v>
      </c>
      <c r="AB28" s="69">
        <f t="shared" si="15"/>
        <v>92308200</v>
      </c>
      <c r="AC28" s="69">
        <f t="shared" si="16"/>
        <v>5</v>
      </c>
      <c r="AD28" s="69">
        <f t="shared" si="17"/>
        <v>97166527</v>
      </c>
      <c r="AE28" s="69">
        <f t="shared" si="18"/>
        <v>92308200</v>
      </c>
      <c r="AF28" s="69">
        <f t="shared" si="51"/>
        <v>4858332</v>
      </c>
      <c r="AG28" s="69">
        <f t="shared" si="19"/>
        <v>4858327</v>
      </c>
      <c r="AH28" s="69">
        <f t="shared" si="20"/>
        <v>5</v>
      </c>
      <c r="AI28" s="69">
        <f t="shared" si="21"/>
        <v>5</v>
      </c>
      <c r="AJ28" s="70" t="e">
        <f t="shared" si="52"/>
        <v>#NAME?</v>
      </c>
      <c r="AK28" s="70">
        <f t="shared" si="7"/>
        <v>5.4166368751638534E-6</v>
      </c>
      <c r="AL28" s="70">
        <f t="shared" si="8"/>
        <v>1.0291598021707861E-4</v>
      </c>
      <c r="AM28" s="70" t="e">
        <f t="shared" si="22"/>
        <v>#NAME?</v>
      </c>
      <c r="AN28" s="70" t="e">
        <f t="shared" si="53"/>
        <v>#NAME?</v>
      </c>
      <c r="AO28" s="70">
        <f t="shared" si="54"/>
        <v>0</v>
      </c>
      <c r="AP28" s="69" t="e">
        <f t="shared" si="23"/>
        <v>#NAME?</v>
      </c>
      <c r="AQ28" s="69">
        <f t="shared" si="24"/>
        <v>5064632</v>
      </c>
      <c r="AR28" s="69">
        <f t="shared" si="55"/>
        <v>5064632</v>
      </c>
      <c r="AS28" s="69">
        <f t="shared" si="25"/>
        <v>253232</v>
      </c>
      <c r="AT28" s="69">
        <f t="shared" si="26"/>
        <v>4811400</v>
      </c>
      <c r="AU28" s="69">
        <f t="shared" si="27"/>
        <v>0</v>
      </c>
      <c r="AV28" s="69">
        <f t="shared" si="28"/>
        <v>5064632</v>
      </c>
      <c r="AW28" s="69">
        <f t="shared" si="29"/>
        <v>4811400</v>
      </c>
      <c r="AX28" s="69">
        <f t="shared" si="56"/>
        <v>253232</v>
      </c>
      <c r="AY28" s="69">
        <f t="shared" si="30"/>
        <v>253232</v>
      </c>
      <c r="AZ28" s="69">
        <f t="shared" si="31"/>
        <v>5.0000099999999996</v>
      </c>
      <c r="BA28" s="69">
        <f t="shared" si="32"/>
        <v>0</v>
      </c>
      <c r="BB28" s="70" t="e">
        <f t="shared" si="57"/>
        <v>#NAME?</v>
      </c>
      <c r="BC28" s="70">
        <f t="shared" si="10"/>
        <v>0</v>
      </c>
      <c r="BD28" s="70">
        <f t="shared" si="11"/>
        <v>0</v>
      </c>
      <c r="BE28" s="70" t="e">
        <f t="shared" si="33"/>
        <v>#NAME?</v>
      </c>
      <c r="BF28" s="70" t="e">
        <f t="shared" si="58"/>
        <v>#NAME?</v>
      </c>
      <c r="BG28" s="70">
        <f t="shared" si="59"/>
        <v>0</v>
      </c>
    </row>
    <row r="29" spans="1:59" ht="15.75" x14ac:dyDescent="0.25">
      <c r="A29" s="8" t="s">
        <v>43</v>
      </c>
      <c r="B29" s="11" t="s">
        <v>44</v>
      </c>
      <c r="C29" s="66" t="s">
        <v>45</v>
      </c>
      <c r="D29" s="67"/>
      <c r="E29" s="68"/>
      <c r="F29" s="69" t="e">
        <f t="shared" si="34"/>
        <v>#NAME?</v>
      </c>
      <c r="G29" s="69">
        <f t="shared" si="35"/>
        <v>14090250</v>
      </c>
      <c r="H29" s="69">
        <f t="shared" si="36"/>
        <v>14090250</v>
      </c>
      <c r="I29" s="69">
        <f t="shared" si="37"/>
        <v>4581850</v>
      </c>
      <c r="J29" s="69">
        <f t="shared" si="38"/>
        <v>9508400</v>
      </c>
      <c r="K29" s="69">
        <f t="shared" si="39"/>
        <v>0</v>
      </c>
      <c r="L29" s="69">
        <f t="shared" si="40"/>
        <v>14090250</v>
      </c>
      <c r="M29" s="69">
        <f t="shared" si="41"/>
        <v>9508400</v>
      </c>
      <c r="N29" s="69">
        <f t="shared" si="42"/>
        <v>4581850</v>
      </c>
      <c r="O29" s="69">
        <f t="shared" si="43"/>
        <v>4581850</v>
      </c>
      <c r="P29" s="69">
        <f t="shared" si="44"/>
        <v>62.607190000000003</v>
      </c>
      <c r="Q29" s="69">
        <f t="shared" si="45"/>
        <v>0</v>
      </c>
      <c r="R29" s="70" t="e">
        <f t="shared" si="46"/>
        <v>#NAME?</v>
      </c>
      <c r="S29" s="70">
        <f t="shared" si="4"/>
        <v>0</v>
      </c>
      <c r="T29" s="70">
        <f t="shared" si="5"/>
        <v>0</v>
      </c>
      <c r="U29" s="70" t="e">
        <f t="shared" si="47"/>
        <v>#NAME?</v>
      </c>
      <c r="V29" s="70" t="e">
        <f t="shared" si="48"/>
        <v>#NAME?</v>
      </c>
      <c r="W29" s="70">
        <f t="shared" si="49"/>
        <v>0</v>
      </c>
      <c r="X29" s="69" t="e">
        <f t="shared" si="12"/>
        <v>#NAME?</v>
      </c>
      <c r="Y29" s="69">
        <f t="shared" si="13"/>
        <v>7581850</v>
      </c>
      <c r="Z29" s="69">
        <f t="shared" si="50"/>
        <v>7581850</v>
      </c>
      <c r="AA29" s="69">
        <f t="shared" si="14"/>
        <v>3581850</v>
      </c>
      <c r="AB29" s="69">
        <f t="shared" si="15"/>
        <v>4000000</v>
      </c>
      <c r="AC29" s="69">
        <f t="shared" si="16"/>
        <v>0</v>
      </c>
      <c r="AD29" s="69">
        <f t="shared" si="17"/>
        <v>7581850</v>
      </c>
      <c r="AE29" s="69">
        <f t="shared" si="18"/>
        <v>4000000</v>
      </c>
      <c r="AF29" s="69">
        <f t="shared" si="51"/>
        <v>3581850</v>
      </c>
      <c r="AG29" s="69">
        <f t="shared" si="19"/>
        <v>3581850</v>
      </c>
      <c r="AH29" s="69">
        <f t="shared" si="20"/>
        <v>47.242429999999999</v>
      </c>
      <c r="AI29" s="69">
        <f t="shared" si="21"/>
        <v>0</v>
      </c>
      <c r="AJ29" s="70" t="e">
        <f t="shared" si="52"/>
        <v>#NAME?</v>
      </c>
      <c r="AK29" s="70">
        <f t="shared" si="7"/>
        <v>0</v>
      </c>
      <c r="AL29" s="70">
        <f t="shared" si="8"/>
        <v>0</v>
      </c>
      <c r="AM29" s="70" t="e">
        <f t="shared" si="22"/>
        <v>#NAME?</v>
      </c>
      <c r="AN29" s="70" t="e">
        <f t="shared" si="53"/>
        <v>#NAME?</v>
      </c>
      <c r="AO29" s="70">
        <f t="shared" si="54"/>
        <v>0</v>
      </c>
      <c r="AP29" s="69" t="e">
        <f t="shared" si="23"/>
        <v>#NAME?</v>
      </c>
      <c r="AQ29" s="69">
        <f t="shared" si="24"/>
        <v>6508400</v>
      </c>
      <c r="AR29" s="69">
        <f t="shared" si="55"/>
        <v>6508400</v>
      </c>
      <c r="AS29" s="69">
        <f t="shared" si="25"/>
        <v>1000000</v>
      </c>
      <c r="AT29" s="69">
        <f t="shared" si="26"/>
        <v>5508400</v>
      </c>
      <c r="AU29" s="69">
        <f t="shared" si="27"/>
        <v>0</v>
      </c>
      <c r="AV29" s="69">
        <f t="shared" si="28"/>
        <v>6508400</v>
      </c>
      <c r="AW29" s="69">
        <f t="shared" si="29"/>
        <v>5508400</v>
      </c>
      <c r="AX29" s="69">
        <f t="shared" si="56"/>
        <v>1000000</v>
      </c>
      <c r="AY29" s="69">
        <f t="shared" si="30"/>
        <v>1000000</v>
      </c>
      <c r="AZ29" s="69">
        <f t="shared" si="31"/>
        <v>15.36476</v>
      </c>
      <c r="BA29" s="69">
        <f t="shared" si="32"/>
        <v>0</v>
      </c>
      <c r="BB29" s="70" t="e">
        <f t="shared" si="57"/>
        <v>#NAME?</v>
      </c>
      <c r="BC29" s="70">
        <f t="shared" si="10"/>
        <v>0</v>
      </c>
      <c r="BD29" s="70">
        <f t="shared" si="11"/>
        <v>0</v>
      </c>
      <c r="BE29" s="70" t="e">
        <f t="shared" si="33"/>
        <v>#NAME?</v>
      </c>
      <c r="BF29" s="70" t="e">
        <f t="shared" si="58"/>
        <v>#NAME?</v>
      </c>
      <c r="BG29" s="70">
        <f t="shared" si="59"/>
        <v>0</v>
      </c>
    </row>
    <row r="30" spans="1:59" ht="15.75" x14ac:dyDescent="0.25">
      <c r="A30" s="8" t="s">
        <v>46</v>
      </c>
      <c r="B30" s="11" t="s">
        <v>47</v>
      </c>
      <c r="C30" s="66" t="s">
        <v>48</v>
      </c>
      <c r="D30" s="67"/>
      <c r="E30" s="68"/>
      <c r="F30" s="69" t="e">
        <f t="shared" si="34"/>
        <v>#NAME?</v>
      </c>
      <c r="G30" s="69">
        <f t="shared" si="35"/>
        <v>2551400</v>
      </c>
      <c r="H30" s="69">
        <f t="shared" si="36"/>
        <v>2298256.48</v>
      </c>
      <c r="I30" s="69">
        <f t="shared" si="37"/>
        <v>127600</v>
      </c>
      <c r="J30" s="69">
        <f t="shared" si="38"/>
        <v>2170656.48</v>
      </c>
      <c r="K30" s="69">
        <f t="shared" si="39"/>
        <v>0</v>
      </c>
      <c r="L30" s="69">
        <f t="shared" si="40"/>
        <v>2284901.5499999998</v>
      </c>
      <c r="M30" s="69">
        <f t="shared" si="41"/>
        <v>2170656.48</v>
      </c>
      <c r="N30" s="69">
        <f t="shared" si="42"/>
        <v>114245.07</v>
      </c>
      <c r="O30" s="69">
        <f t="shared" si="43"/>
        <v>114245.07</v>
      </c>
      <c r="P30" s="69">
        <f t="shared" si="44"/>
        <v>5</v>
      </c>
      <c r="Q30" s="69">
        <f t="shared" si="45"/>
        <v>0</v>
      </c>
      <c r="R30" s="70" t="e">
        <f t="shared" si="46"/>
        <v>#NAME?</v>
      </c>
      <c r="S30" s="70">
        <f t="shared" si="4"/>
        <v>0</v>
      </c>
      <c r="T30" s="70">
        <f t="shared" si="5"/>
        <v>0</v>
      </c>
      <c r="U30" s="70" t="e">
        <f t="shared" si="47"/>
        <v>#NAME?</v>
      </c>
      <c r="V30" s="70" t="e">
        <f t="shared" si="48"/>
        <v>#NAME?</v>
      </c>
      <c r="W30" s="70">
        <f t="shared" si="49"/>
        <v>13354.929999999993</v>
      </c>
      <c r="X30" s="69" t="e">
        <f t="shared" si="12"/>
        <v>#NAME?</v>
      </c>
      <c r="Y30" s="69">
        <f t="shared" si="13"/>
        <v>0</v>
      </c>
      <c r="Z30" s="69">
        <f t="shared" si="50"/>
        <v>0</v>
      </c>
      <c r="AA30" s="69">
        <f t="shared" si="14"/>
        <v>0</v>
      </c>
      <c r="AB30" s="69">
        <f t="shared" si="15"/>
        <v>0</v>
      </c>
      <c r="AC30" s="69">
        <f t="shared" si="16"/>
        <v>0</v>
      </c>
      <c r="AD30" s="69">
        <f t="shared" si="17"/>
        <v>0</v>
      </c>
      <c r="AE30" s="69">
        <f t="shared" si="18"/>
        <v>0</v>
      </c>
      <c r="AF30" s="69">
        <f t="shared" si="51"/>
        <v>0</v>
      </c>
      <c r="AG30" s="69">
        <f t="shared" si="19"/>
        <v>0</v>
      </c>
      <c r="AH30" s="69">
        <f t="shared" si="20"/>
        <v>0</v>
      </c>
      <c r="AI30" s="69">
        <f t="shared" si="21"/>
        <v>0</v>
      </c>
      <c r="AJ30" s="70" t="e">
        <f t="shared" si="52"/>
        <v>#NAME?</v>
      </c>
      <c r="AK30" s="70" t="str">
        <f t="shared" si="7"/>
        <v xml:space="preserve"> </v>
      </c>
      <c r="AL30" s="70">
        <f t="shared" si="8"/>
        <v>0</v>
      </c>
      <c r="AM30" s="70" t="e">
        <f t="shared" si="22"/>
        <v>#NAME?</v>
      </c>
      <c r="AN30" s="70" t="e">
        <f t="shared" si="53"/>
        <v>#NAME?</v>
      </c>
      <c r="AO30" s="70">
        <f t="shared" si="54"/>
        <v>0</v>
      </c>
      <c r="AP30" s="69" t="e">
        <f t="shared" si="23"/>
        <v>#NAME?</v>
      </c>
      <c r="AQ30" s="69">
        <f t="shared" si="24"/>
        <v>2551400</v>
      </c>
      <c r="AR30" s="69">
        <f t="shared" si="55"/>
        <v>2298256.48</v>
      </c>
      <c r="AS30" s="69">
        <f t="shared" si="25"/>
        <v>127600</v>
      </c>
      <c r="AT30" s="69">
        <f t="shared" si="26"/>
        <v>2170656.48</v>
      </c>
      <c r="AU30" s="69">
        <f t="shared" si="27"/>
        <v>0</v>
      </c>
      <c r="AV30" s="69">
        <f t="shared" si="28"/>
        <v>2284901.5499999998</v>
      </c>
      <c r="AW30" s="69">
        <f t="shared" si="29"/>
        <v>2170656.48</v>
      </c>
      <c r="AX30" s="69">
        <f t="shared" si="56"/>
        <v>114245.07</v>
      </c>
      <c r="AY30" s="69">
        <f t="shared" si="30"/>
        <v>114245.07</v>
      </c>
      <c r="AZ30" s="69">
        <f t="shared" si="31"/>
        <v>5</v>
      </c>
      <c r="BA30" s="69">
        <f t="shared" si="32"/>
        <v>0</v>
      </c>
      <c r="BB30" s="70" t="e">
        <f t="shared" si="57"/>
        <v>#NAME?</v>
      </c>
      <c r="BC30" s="70">
        <f t="shared" si="10"/>
        <v>0</v>
      </c>
      <c r="BD30" s="70">
        <f t="shared" si="11"/>
        <v>0</v>
      </c>
      <c r="BE30" s="70" t="e">
        <f t="shared" si="33"/>
        <v>#NAME?</v>
      </c>
      <c r="BF30" s="70" t="e">
        <f t="shared" si="58"/>
        <v>#NAME?</v>
      </c>
      <c r="BG30" s="70">
        <f t="shared" si="59"/>
        <v>13354.929999999993</v>
      </c>
    </row>
    <row r="31" spans="1:59" ht="15.75" x14ac:dyDescent="0.25">
      <c r="A31" s="8" t="s">
        <v>49</v>
      </c>
      <c r="B31" s="11" t="s">
        <v>50</v>
      </c>
      <c r="C31" s="66" t="s">
        <v>51</v>
      </c>
      <c r="D31" s="67"/>
      <c r="E31" s="68"/>
      <c r="F31" s="69" t="e">
        <f t="shared" si="34"/>
        <v>#NAME?</v>
      </c>
      <c r="G31" s="69">
        <f t="shared" si="35"/>
        <v>209411216</v>
      </c>
      <c r="H31" s="69">
        <f t="shared" si="36"/>
        <v>174306932</v>
      </c>
      <c r="I31" s="69">
        <f t="shared" si="37"/>
        <v>10465016</v>
      </c>
      <c r="J31" s="69">
        <f t="shared" si="38"/>
        <v>163841916</v>
      </c>
      <c r="K31" s="69">
        <f t="shared" si="39"/>
        <v>0</v>
      </c>
      <c r="L31" s="69">
        <f t="shared" si="40"/>
        <v>172459247</v>
      </c>
      <c r="M31" s="69">
        <f t="shared" si="41"/>
        <v>163841916</v>
      </c>
      <c r="N31" s="69">
        <f t="shared" si="42"/>
        <v>8617331</v>
      </c>
      <c r="O31" s="69">
        <f t="shared" si="43"/>
        <v>8617331</v>
      </c>
      <c r="P31" s="69">
        <f t="shared" si="44"/>
        <v>9.9429499999999997</v>
      </c>
      <c r="Q31" s="69">
        <f t="shared" si="45"/>
        <v>0</v>
      </c>
      <c r="R31" s="70" t="e">
        <f t="shared" si="46"/>
        <v>#NAME?</v>
      </c>
      <c r="S31" s="70">
        <f t="shared" si="4"/>
        <v>0</v>
      </c>
      <c r="T31" s="70">
        <f t="shared" si="5"/>
        <v>0</v>
      </c>
      <c r="U31" s="70" t="e">
        <f t="shared" si="47"/>
        <v>#NAME?</v>
      </c>
      <c r="V31" s="70" t="e">
        <f t="shared" si="48"/>
        <v>#NAME?</v>
      </c>
      <c r="W31" s="70">
        <f t="shared" si="49"/>
        <v>1847685</v>
      </c>
      <c r="X31" s="69" t="e">
        <f t="shared" si="12"/>
        <v>#NAME?</v>
      </c>
      <c r="Y31" s="69">
        <f t="shared" si="13"/>
        <v>199558500</v>
      </c>
      <c r="Z31" s="69">
        <f t="shared" si="50"/>
        <v>164454216</v>
      </c>
      <c r="AA31" s="69">
        <f t="shared" si="14"/>
        <v>9978000</v>
      </c>
      <c r="AB31" s="69">
        <f t="shared" si="15"/>
        <v>154476216</v>
      </c>
      <c r="AC31" s="69">
        <f t="shared" si="16"/>
        <v>0</v>
      </c>
      <c r="AD31" s="69">
        <f t="shared" si="17"/>
        <v>162606531</v>
      </c>
      <c r="AE31" s="69">
        <f t="shared" si="18"/>
        <v>154476216</v>
      </c>
      <c r="AF31" s="69">
        <f t="shared" si="51"/>
        <v>8130315</v>
      </c>
      <c r="AG31" s="69">
        <f t="shared" si="19"/>
        <v>8130315</v>
      </c>
      <c r="AH31" s="69">
        <f t="shared" si="20"/>
        <v>4.9999900000000004</v>
      </c>
      <c r="AI31" s="69">
        <f t="shared" si="21"/>
        <v>0</v>
      </c>
      <c r="AJ31" s="70" t="e">
        <f t="shared" si="52"/>
        <v>#NAME?</v>
      </c>
      <c r="AK31" s="70">
        <f t="shared" si="7"/>
        <v>0</v>
      </c>
      <c r="AL31" s="70">
        <f t="shared" si="8"/>
        <v>0</v>
      </c>
      <c r="AM31" s="70" t="e">
        <f t="shared" si="22"/>
        <v>#NAME?</v>
      </c>
      <c r="AN31" s="70" t="e">
        <f t="shared" si="53"/>
        <v>#NAME?</v>
      </c>
      <c r="AO31" s="70">
        <f t="shared" si="54"/>
        <v>1847685</v>
      </c>
      <c r="AP31" s="69" t="e">
        <f t="shared" si="23"/>
        <v>#NAME?</v>
      </c>
      <c r="AQ31" s="69">
        <f t="shared" si="24"/>
        <v>9852716</v>
      </c>
      <c r="AR31" s="69">
        <f t="shared" si="55"/>
        <v>9852716</v>
      </c>
      <c r="AS31" s="69">
        <f t="shared" si="25"/>
        <v>487016</v>
      </c>
      <c r="AT31" s="69">
        <f t="shared" si="26"/>
        <v>9365700</v>
      </c>
      <c r="AU31" s="69">
        <f t="shared" si="27"/>
        <v>0</v>
      </c>
      <c r="AV31" s="69">
        <f t="shared" si="28"/>
        <v>9852716</v>
      </c>
      <c r="AW31" s="69">
        <f t="shared" si="29"/>
        <v>9365700</v>
      </c>
      <c r="AX31" s="69">
        <f t="shared" si="56"/>
        <v>487016</v>
      </c>
      <c r="AY31" s="69">
        <f t="shared" si="30"/>
        <v>487016</v>
      </c>
      <c r="AZ31" s="69">
        <f t="shared" si="31"/>
        <v>4.9429600000000002</v>
      </c>
      <c r="BA31" s="69">
        <f t="shared" si="32"/>
        <v>0</v>
      </c>
      <c r="BB31" s="70" t="e">
        <f t="shared" si="57"/>
        <v>#NAME?</v>
      </c>
      <c r="BC31" s="70">
        <f t="shared" si="10"/>
        <v>0</v>
      </c>
      <c r="BD31" s="70">
        <f t="shared" si="11"/>
        <v>0</v>
      </c>
      <c r="BE31" s="70" t="e">
        <f t="shared" si="33"/>
        <v>#NAME?</v>
      </c>
      <c r="BF31" s="70" t="e">
        <f t="shared" si="58"/>
        <v>#NAME?</v>
      </c>
      <c r="BG31" s="70">
        <f t="shared" si="59"/>
        <v>0</v>
      </c>
    </row>
    <row r="32" spans="1:59" ht="15.75" x14ac:dyDescent="0.25">
      <c r="A32" s="8" t="s">
        <v>52</v>
      </c>
      <c r="B32" s="11" t="s">
        <v>53</v>
      </c>
      <c r="C32" s="66" t="s">
        <v>54</v>
      </c>
      <c r="D32" s="67"/>
      <c r="E32" s="68"/>
      <c r="F32" s="69" t="e">
        <f t="shared" si="34"/>
        <v>#NAME?</v>
      </c>
      <c r="G32" s="69">
        <f t="shared" si="35"/>
        <v>9075500</v>
      </c>
      <c r="H32" s="69">
        <f t="shared" si="36"/>
        <v>2966197.25</v>
      </c>
      <c r="I32" s="69">
        <f t="shared" si="37"/>
        <v>533300</v>
      </c>
      <c r="J32" s="69">
        <f t="shared" si="38"/>
        <v>2432897.25</v>
      </c>
      <c r="K32" s="69">
        <f t="shared" si="39"/>
        <v>244400</v>
      </c>
      <c r="L32" s="69">
        <f t="shared" si="40"/>
        <v>2560944.4700000002</v>
      </c>
      <c r="M32" s="69">
        <f t="shared" si="41"/>
        <v>2432897.25</v>
      </c>
      <c r="N32" s="69">
        <f t="shared" si="42"/>
        <v>372447.22</v>
      </c>
      <c r="O32" s="69">
        <f t="shared" si="43"/>
        <v>128047.22</v>
      </c>
      <c r="P32" s="69">
        <f t="shared" si="44"/>
        <v>5</v>
      </c>
      <c r="Q32" s="69">
        <f t="shared" si="45"/>
        <v>244400</v>
      </c>
      <c r="R32" s="70" t="e">
        <f t="shared" si="46"/>
        <v>#NAME?</v>
      </c>
      <c r="S32" s="70">
        <f t="shared" si="4"/>
        <v>10.045635918245212</v>
      </c>
      <c r="T32" s="70">
        <f t="shared" si="5"/>
        <v>65.620036041616856</v>
      </c>
      <c r="U32" s="70" t="e">
        <f t="shared" si="47"/>
        <v>#NAME?</v>
      </c>
      <c r="V32" s="70" t="e">
        <f t="shared" si="48"/>
        <v>#NAME?</v>
      </c>
      <c r="W32" s="70">
        <f t="shared" si="49"/>
        <v>405252.78</v>
      </c>
      <c r="X32" s="69" t="e">
        <f t="shared" si="12"/>
        <v>#NAME?</v>
      </c>
      <c r="Y32" s="69">
        <f t="shared" si="13"/>
        <v>4820500</v>
      </c>
      <c r="Z32" s="69">
        <f t="shared" si="50"/>
        <v>320500</v>
      </c>
      <c r="AA32" s="69">
        <f t="shared" si="14"/>
        <v>320500</v>
      </c>
      <c r="AB32" s="69">
        <f t="shared" si="15"/>
        <v>0</v>
      </c>
      <c r="AC32" s="69">
        <f t="shared" si="16"/>
        <v>244400</v>
      </c>
      <c r="AD32" s="69">
        <f t="shared" si="17"/>
        <v>0</v>
      </c>
      <c r="AE32" s="69">
        <f t="shared" si="18"/>
        <v>0</v>
      </c>
      <c r="AF32" s="69">
        <f t="shared" si="51"/>
        <v>244400</v>
      </c>
      <c r="AG32" s="69">
        <f t="shared" si="19"/>
        <v>0</v>
      </c>
      <c r="AH32" s="69">
        <f t="shared" si="20"/>
        <v>0</v>
      </c>
      <c r="AI32" s="69">
        <f t="shared" si="21"/>
        <v>244400</v>
      </c>
      <c r="AJ32" s="70" t="e">
        <f t="shared" si="52"/>
        <v>#NAME?</v>
      </c>
      <c r="AK32" s="70" t="str">
        <f t="shared" si="7"/>
        <v xml:space="preserve"> </v>
      </c>
      <c r="AL32" s="70">
        <f t="shared" si="8"/>
        <v>100</v>
      </c>
      <c r="AM32" s="70" t="e">
        <f t="shared" si="22"/>
        <v>#NAME?</v>
      </c>
      <c r="AN32" s="70" t="e">
        <f t="shared" si="53"/>
        <v>#NAME?</v>
      </c>
      <c r="AO32" s="70">
        <f t="shared" si="54"/>
        <v>320500</v>
      </c>
      <c r="AP32" s="69" t="e">
        <f t="shared" si="23"/>
        <v>#NAME?</v>
      </c>
      <c r="AQ32" s="69">
        <f t="shared" si="24"/>
        <v>4255000</v>
      </c>
      <c r="AR32" s="69">
        <f t="shared" si="55"/>
        <v>2645697.25</v>
      </c>
      <c r="AS32" s="69">
        <f t="shared" si="25"/>
        <v>212800</v>
      </c>
      <c r="AT32" s="69">
        <f t="shared" si="26"/>
        <v>2432897.25</v>
      </c>
      <c r="AU32" s="69">
        <f t="shared" si="27"/>
        <v>0</v>
      </c>
      <c r="AV32" s="69">
        <f t="shared" si="28"/>
        <v>2560944.4700000002</v>
      </c>
      <c r="AW32" s="69">
        <f t="shared" si="29"/>
        <v>2432897.25</v>
      </c>
      <c r="AX32" s="69">
        <f t="shared" si="56"/>
        <v>128047.22</v>
      </c>
      <c r="AY32" s="69">
        <f t="shared" si="30"/>
        <v>128047.22</v>
      </c>
      <c r="AZ32" s="69">
        <f t="shared" si="31"/>
        <v>5</v>
      </c>
      <c r="BA32" s="69">
        <f t="shared" si="32"/>
        <v>0</v>
      </c>
      <c r="BB32" s="70" t="e">
        <f t="shared" si="57"/>
        <v>#NAME?</v>
      </c>
      <c r="BC32" s="70">
        <f t="shared" si="10"/>
        <v>0</v>
      </c>
      <c r="BD32" s="70">
        <f t="shared" si="11"/>
        <v>0</v>
      </c>
      <c r="BE32" s="70" t="e">
        <f t="shared" si="33"/>
        <v>#NAME?</v>
      </c>
      <c r="BF32" s="70" t="e">
        <f t="shared" si="58"/>
        <v>#NAME?</v>
      </c>
      <c r="BG32" s="70">
        <f t="shared" si="59"/>
        <v>84752.78</v>
      </c>
    </row>
    <row r="33" spans="1:59" ht="15.75" x14ac:dyDescent="0.25">
      <c r="A33" s="8" t="s">
        <v>55</v>
      </c>
      <c r="B33" s="11" t="s">
        <v>56</v>
      </c>
      <c r="C33" s="66" t="s">
        <v>57</v>
      </c>
      <c r="D33" s="67"/>
      <c r="E33" s="68"/>
      <c r="F33" s="69" t="e">
        <f t="shared" si="34"/>
        <v>#NAME?</v>
      </c>
      <c r="G33" s="69">
        <f t="shared" si="35"/>
        <v>36494000</v>
      </c>
      <c r="H33" s="69">
        <f t="shared" si="36"/>
        <v>36494000</v>
      </c>
      <c r="I33" s="69">
        <f t="shared" si="37"/>
        <v>23829000</v>
      </c>
      <c r="J33" s="69">
        <f t="shared" si="38"/>
        <v>12665000</v>
      </c>
      <c r="K33" s="69">
        <f t="shared" si="39"/>
        <v>0</v>
      </c>
      <c r="L33" s="69">
        <f t="shared" si="40"/>
        <v>33379682</v>
      </c>
      <c r="M33" s="69">
        <f t="shared" si="41"/>
        <v>12665000</v>
      </c>
      <c r="N33" s="69">
        <f t="shared" si="42"/>
        <v>20714682</v>
      </c>
      <c r="O33" s="69">
        <f t="shared" si="43"/>
        <v>20714682</v>
      </c>
      <c r="P33" s="69">
        <f t="shared" si="44"/>
        <v>114.24322999999998</v>
      </c>
      <c r="Q33" s="69">
        <f t="shared" si="45"/>
        <v>0</v>
      </c>
      <c r="R33" s="70" t="e">
        <f t="shared" si="46"/>
        <v>#NAME?</v>
      </c>
      <c r="S33" s="70">
        <f t="shared" si="4"/>
        <v>0</v>
      </c>
      <c r="T33" s="70">
        <f t="shared" si="5"/>
        <v>0</v>
      </c>
      <c r="U33" s="70" t="e">
        <f t="shared" si="47"/>
        <v>#NAME?</v>
      </c>
      <c r="V33" s="70" t="e">
        <f t="shared" si="48"/>
        <v>#NAME?</v>
      </c>
      <c r="W33" s="70">
        <f t="shared" si="49"/>
        <v>3114318</v>
      </c>
      <c r="X33" s="69" t="e">
        <f t="shared" si="12"/>
        <v>#NAME?</v>
      </c>
      <c r="Y33" s="69">
        <f t="shared" si="13"/>
        <v>28544000</v>
      </c>
      <c r="Z33" s="69">
        <f t="shared" si="50"/>
        <v>28544000</v>
      </c>
      <c r="AA33" s="69">
        <f t="shared" si="14"/>
        <v>18393000</v>
      </c>
      <c r="AB33" s="69">
        <f t="shared" si="15"/>
        <v>10151000</v>
      </c>
      <c r="AC33" s="69">
        <f t="shared" si="16"/>
        <v>0</v>
      </c>
      <c r="AD33" s="69">
        <f t="shared" si="17"/>
        <v>28346250</v>
      </c>
      <c r="AE33" s="69">
        <f t="shared" si="18"/>
        <v>10151000</v>
      </c>
      <c r="AF33" s="69">
        <f t="shared" si="51"/>
        <v>18195250</v>
      </c>
      <c r="AG33" s="69">
        <f t="shared" si="19"/>
        <v>18195250</v>
      </c>
      <c r="AH33" s="69">
        <f t="shared" si="20"/>
        <v>64.189269999999993</v>
      </c>
      <c r="AI33" s="69">
        <f t="shared" si="21"/>
        <v>0</v>
      </c>
      <c r="AJ33" s="70" t="e">
        <f t="shared" si="52"/>
        <v>#NAME?</v>
      </c>
      <c r="AK33" s="70">
        <f t="shared" si="7"/>
        <v>0</v>
      </c>
      <c r="AL33" s="70">
        <f t="shared" si="8"/>
        <v>0</v>
      </c>
      <c r="AM33" s="70" t="e">
        <f t="shared" si="22"/>
        <v>#NAME?</v>
      </c>
      <c r="AN33" s="70" t="e">
        <f t="shared" si="53"/>
        <v>#NAME?</v>
      </c>
      <c r="AO33" s="70">
        <f t="shared" si="54"/>
        <v>197750</v>
      </c>
      <c r="AP33" s="69" t="e">
        <f t="shared" si="23"/>
        <v>#NAME?</v>
      </c>
      <c r="AQ33" s="69">
        <f t="shared" si="24"/>
        <v>7950000</v>
      </c>
      <c r="AR33" s="69">
        <f t="shared" si="55"/>
        <v>7950000</v>
      </c>
      <c r="AS33" s="69">
        <f t="shared" si="25"/>
        <v>5436000</v>
      </c>
      <c r="AT33" s="69">
        <f t="shared" si="26"/>
        <v>2514000</v>
      </c>
      <c r="AU33" s="69">
        <f t="shared" si="27"/>
        <v>0</v>
      </c>
      <c r="AV33" s="69">
        <f t="shared" si="28"/>
        <v>5033432</v>
      </c>
      <c r="AW33" s="69">
        <f t="shared" si="29"/>
        <v>2514000</v>
      </c>
      <c r="AX33" s="69">
        <f t="shared" si="56"/>
        <v>2519432</v>
      </c>
      <c r="AY33" s="69">
        <f t="shared" si="30"/>
        <v>2519432</v>
      </c>
      <c r="AZ33" s="69">
        <f t="shared" si="31"/>
        <v>50.053959999999996</v>
      </c>
      <c r="BA33" s="69">
        <f t="shared" si="32"/>
        <v>0</v>
      </c>
      <c r="BB33" s="70" t="e">
        <f t="shared" si="57"/>
        <v>#NAME?</v>
      </c>
      <c r="BC33" s="70">
        <f t="shared" si="10"/>
        <v>0</v>
      </c>
      <c r="BD33" s="70">
        <f t="shared" si="11"/>
        <v>0</v>
      </c>
      <c r="BE33" s="70" t="e">
        <f t="shared" si="33"/>
        <v>#NAME?</v>
      </c>
      <c r="BF33" s="70" t="e">
        <f t="shared" si="58"/>
        <v>#NAME?</v>
      </c>
      <c r="BG33" s="70">
        <f t="shared" si="59"/>
        <v>2916568</v>
      </c>
    </row>
    <row r="34" spans="1:59" ht="15.75" x14ac:dyDescent="0.25">
      <c r="A34" s="8" t="s">
        <v>58</v>
      </c>
      <c r="B34" s="11" t="s">
        <v>59</v>
      </c>
      <c r="C34" s="66" t="s">
        <v>60</v>
      </c>
      <c r="D34" s="67"/>
      <c r="E34" s="68"/>
      <c r="F34" s="69" t="e">
        <f t="shared" si="34"/>
        <v>#NAME?</v>
      </c>
      <c r="G34" s="69">
        <f t="shared" si="35"/>
        <v>2600000</v>
      </c>
      <c r="H34" s="69">
        <f t="shared" si="36"/>
        <v>2517729</v>
      </c>
      <c r="I34" s="69">
        <f t="shared" si="37"/>
        <v>200000</v>
      </c>
      <c r="J34" s="69">
        <f t="shared" si="38"/>
        <v>2317729</v>
      </c>
      <c r="K34" s="69">
        <f t="shared" si="39"/>
        <v>0</v>
      </c>
      <c r="L34" s="69">
        <f t="shared" si="40"/>
        <v>2439714</v>
      </c>
      <c r="M34" s="69">
        <f t="shared" si="41"/>
        <v>2317729</v>
      </c>
      <c r="N34" s="69">
        <f t="shared" si="42"/>
        <v>121985</v>
      </c>
      <c r="O34" s="69">
        <f t="shared" si="43"/>
        <v>121985</v>
      </c>
      <c r="P34" s="69">
        <f t="shared" si="44"/>
        <v>4.9999700000000002</v>
      </c>
      <c r="Q34" s="69">
        <f t="shared" si="45"/>
        <v>0</v>
      </c>
      <c r="R34" s="70" t="e">
        <f t="shared" si="46"/>
        <v>#NAME?</v>
      </c>
      <c r="S34" s="70">
        <f t="shared" si="4"/>
        <v>0</v>
      </c>
      <c r="T34" s="70">
        <f t="shared" si="5"/>
        <v>0</v>
      </c>
      <c r="U34" s="70" t="e">
        <f t="shared" si="47"/>
        <v>#NAME?</v>
      </c>
      <c r="V34" s="70" t="e">
        <f t="shared" si="48"/>
        <v>#NAME?</v>
      </c>
      <c r="W34" s="70">
        <f t="shared" si="49"/>
        <v>78015</v>
      </c>
      <c r="X34" s="69" t="e">
        <f t="shared" si="12"/>
        <v>#NAME?</v>
      </c>
      <c r="Y34" s="69">
        <f t="shared" si="13"/>
        <v>0</v>
      </c>
      <c r="Z34" s="69">
        <f t="shared" si="50"/>
        <v>0</v>
      </c>
      <c r="AA34" s="69">
        <f t="shared" si="14"/>
        <v>0</v>
      </c>
      <c r="AB34" s="69">
        <f t="shared" si="15"/>
        <v>0</v>
      </c>
      <c r="AC34" s="69">
        <f t="shared" si="16"/>
        <v>0</v>
      </c>
      <c r="AD34" s="69">
        <f t="shared" si="17"/>
        <v>0</v>
      </c>
      <c r="AE34" s="69">
        <f t="shared" si="18"/>
        <v>0</v>
      </c>
      <c r="AF34" s="69">
        <f t="shared" si="51"/>
        <v>0</v>
      </c>
      <c r="AG34" s="69">
        <f t="shared" si="19"/>
        <v>0</v>
      </c>
      <c r="AH34" s="69">
        <f t="shared" si="20"/>
        <v>0</v>
      </c>
      <c r="AI34" s="69">
        <f t="shared" si="21"/>
        <v>0</v>
      </c>
      <c r="AJ34" s="70" t="e">
        <f t="shared" si="52"/>
        <v>#NAME?</v>
      </c>
      <c r="AK34" s="70" t="str">
        <f t="shared" si="7"/>
        <v xml:space="preserve"> </v>
      </c>
      <c r="AL34" s="70">
        <f t="shared" si="8"/>
        <v>0</v>
      </c>
      <c r="AM34" s="70" t="e">
        <f t="shared" si="22"/>
        <v>#NAME?</v>
      </c>
      <c r="AN34" s="70" t="e">
        <f t="shared" si="53"/>
        <v>#NAME?</v>
      </c>
      <c r="AO34" s="70">
        <f t="shared" si="54"/>
        <v>0</v>
      </c>
      <c r="AP34" s="69" t="e">
        <f t="shared" si="23"/>
        <v>#NAME?</v>
      </c>
      <c r="AQ34" s="69">
        <f t="shared" si="24"/>
        <v>2600000</v>
      </c>
      <c r="AR34" s="69">
        <f t="shared" si="55"/>
        <v>2517729</v>
      </c>
      <c r="AS34" s="69">
        <f t="shared" si="25"/>
        <v>200000</v>
      </c>
      <c r="AT34" s="69">
        <f t="shared" si="26"/>
        <v>2317729</v>
      </c>
      <c r="AU34" s="69">
        <f t="shared" si="27"/>
        <v>0</v>
      </c>
      <c r="AV34" s="69">
        <f t="shared" si="28"/>
        <v>2439714</v>
      </c>
      <c r="AW34" s="69">
        <f t="shared" si="29"/>
        <v>2317729</v>
      </c>
      <c r="AX34" s="69">
        <f t="shared" si="56"/>
        <v>121985</v>
      </c>
      <c r="AY34" s="69">
        <f t="shared" si="30"/>
        <v>121985</v>
      </c>
      <c r="AZ34" s="69">
        <f t="shared" si="31"/>
        <v>4.9999700000000002</v>
      </c>
      <c r="BA34" s="69">
        <f t="shared" si="32"/>
        <v>0</v>
      </c>
      <c r="BB34" s="70" t="e">
        <f t="shared" si="57"/>
        <v>#NAME?</v>
      </c>
      <c r="BC34" s="70">
        <f t="shared" si="10"/>
        <v>0</v>
      </c>
      <c r="BD34" s="70">
        <f t="shared" si="11"/>
        <v>0</v>
      </c>
      <c r="BE34" s="70" t="e">
        <f t="shared" si="33"/>
        <v>#NAME?</v>
      </c>
      <c r="BF34" s="70" t="e">
        <f t="shared" si="58"/>
        <v>#NAME?</v>
      </c>
      <c r="BG34" s="70">
        <f t="shared" si="59"/>
        <v>78015</v>
      </c>
    </row>
    <row r="35" spans="1:59" s="65" customFormat="1" ht="15.75" x14ac:dyDescent="0.25">
      <c r="A35" s="59" t="s">
        <v>61</v>
      </c>
      <c r="B35" s="60" t="s">
        <v>62</v>
      </c>
      <c r="C35" s="61" t="s">
        <v>63</v>
      </c>
      <c r="D35" s="62"/>
      <c r="E35" s="63"/>
      <c r="F35" s="64" t="e">
        <f>SUM(F36:F46)</f>
        <v>#NAME?</v>
      </c>
      <c r="G35" s="64">
        <f>SUM(G36:G46)</f>
        <v>50564200</v>
      </c>
      <c r="H35" s="64">
        <f t="shared" ref="H35:Q35" si="60">SUM(H36:H46)</f>
        <v>42802648.57</v>
      </c>
      <c r="I35" s="64">
        <f t="shared" si="60"/>
        <v>6834400</v>
      </c>
      <c r="J35" s="64">
        <f t="shared" si="60"/>
        <v>35968248.57</v>
      </c>
      <c r="K35" s="64">
        <f t="shared" si="60"/>
        <v>0</v>
      </c>
      <c r="L35" s="64">
        <f t="shared" si="60"/>
        <v>42081212.639999993</v>
      </c>
      <c r="M35" s="64">
        <f>SUM(M36:M46)</f>
        <v>35968248.57</v>
      </c>
      <c r="N35" s="64">
        <f t="shared" si="60"/>
        <v>6112964.0700000003</v>
      </c>
      <c r="O35" s="64">
        <f t="shared" si="60"/>
        <v>6112964.0700000003</v>
      </c>
      <c r="P35" s="64">
        <f t="shared" si="60"/>
        <v>147.25141000000002</v>
      </c>
      <c r="Q35" s="64">
        <f t="shared" si="60"/>
        <v>0</v>
      </c>
      <c r="R35" s="64" t="e">
        <f t="shared" si="46"/>
        <v>#NAME?</v>
      </c>
      <c r="S35" s="64">
        <f t="shared" si="4"/>
        <v>0</v>
      </c>
      <c r="T35" s="64">
        <f t="shared" si="5"/>
        <v>0</v>
      </c>
      <c r="U35" s="64" t="e">
        <f t="shared" ref="U35:AI35" si="61">SUM(U36:U46)</f>
        <v>#NAME?</v>
      </c>
      <c r="V35" s="64" t="e">
        <f t="shared" si="61"/>
        <v>#NAME?</v>
      </c>
      <c r="W35" s="64">
        <f t="shared" si="61"/>
        <v>721435.93000000017</v>
      </c>
      <c r="X35" s="64" t="e">
        <f t="shared" si="61"/>
        <v>#NAME?</v>
      </c>
      <c r="Y35" s="64">
        <f t="shared" si="61"/>
        <v>26479800</v>
      </c>
      <c r="Z35" s="64">
        <f t="shared" si="61"/>
        <v>18718330.449999999</v>
      </c>
      <c r="AA35" s="64">
        <f t="shared" si="61"/>
        <v>1843400</v>
      </c>
      <c r="AB35" s="64">
        <f t="shared" si="61"/>
        <v>16874930.449999999</v>
      </c>
      <c r="AC35" s="64">
        <f t="shared" si="61"/>
        <v>0</v>
      </c>
      <c r="AD35" s="64">
        <f t="shared" si="61"/>
        <v>18618295.23</v>
      </c>
      <c r="AE35" s="64">
        <f t="shared" si="61"/>
        <v>16874930.449999999</v>
      </c>
      <c r="AF35" s="64">
        <f t="shared" si="61"/>
        <v>1743364.78</v>
      </c>
      <c r="AG35" s="64">
        <f t="shared" si="61"/>
        <v>1743364.78</v>
      </c>
      <c r="AH35" s="64">
        <f t="shared" si="61"/>
        <v>15.908300000000001</v>
      </c>
      <c r="AI35" s="64">
        <f t="shared" si="61"/>
        <v>0</v>
      </c>
      <c r="AJ35" s="64" t="e">
        <f t="shared" si="52"/>
        <v>#NAME?</v>
      </c>
      <c r="AK35" s="64">
        <f t="shared" si="7"/>
        <v>0</v>
      </c>
      <c r="AL35" s="64">
        <f t="shared" si="8"/>
        <v>0</v>
      </c>
      <c r="AM35" s="64" t="e">
        <f t="shared" ref="AM35:BA35" si="62">SUM(AM36:AM46)</f>
        <v>#NAME?</v>
      </c>
      <c r="AN35" s="64" t="e">
        <f t="shared" si="62"/>
        <v>#NAME?</v>
      </c>
      <c r="AO35" s="64">
        <f t="shared" si="62"/>
        <v>100035.22</v>
      </c>
      <c r="AP35" s="64" t="e">
        <f t="shared" si="62"/>
        <v>#NAME?</v>
      </c>
      <c r="AQ35" s="64">
        <f t="shared" si="62"/>
        <v>24084400</v>
      </c>
      <c r="AR35" s="64">
        <f t="shared" si="62"/>
        <v>24084318.120000001</v>
      </c>
      <c r="AS35" s="64">
        <f t="shared" si="62"/>
        <v>4991000</v>
      </c>
      <c r="AT35" s="64">
        <f t="shared" si="62"/>
        <v>19093318.120000001</v>
      </c>
      <c r="AU35" s="64">
        <f t="shared" si="62"/>
        <v>0</v>
      </c>
      <c r="AV35" s="64">
        <f t="shared" si="62"/>
        <v>23462917.409999996</v>
      </c>
      <c r="AW35" s="64">
        <f t="shared" si="62"/>
        <v>19093318.120000001</v>
      </c>
      <c r="AX35" s="64">
        <f t="shared" si="62"/>
        <v>4369599.29</v>
      </c>
      <c r="AY35" s="64">
        <f t="shared" si="62"/>
        <v>4369599.29</v>
      </c>
      <c r="AZ35" s="64">
        <f t="shared" si="62"/>
        <v>131.34311</v>
      </c>
      <c r="BA35" s="64">
        <f t="shared" si="62"/>
        <v>0</v>
      </c>
      <c r="BB35" s="64" t="e">
        <f t="shared" si="57"/>
        <v>#NAME?</v>
      </c>
      <c r="BC35" s="64">
        <f t="shared" si="10"/>
        <v>0</v>
      </c>
      <c r="BD35" s="64">
        <f t="shared" si="11"/>
        <v>0</v>
      </c>
      <c r="BE35" s="64" t="e">
        <f>SUM(BE36:BE46)</f>
        <v>#NAME?</v>
      </c>
      <c r="BF35" s="64" t="e">
        <f>SUM(BF36:BF46)</f>
        <v>#NAME?</v>
      </c>
      <c r="BG35" s="64">
        <f>SUM(BG36:BG46)</f>
        <v>621400.7100000002</v>
      </c>
    </row>
    <row r="36" spans="1:59" ht="15.75" x14ac:dyDescent="0.25">
      <c r="A36" s="8" t="s">
        <v>64</v>
      </c>
      <c r="B36" s="11" t="s">
        <v>65</v>
      </c>
      <c r="C36" s="66" t="s">
        <v>66</v>
      </c>
      <c r="D36" s="67"/>
      <c r="E36" s="68"/>
      <c r="F36" s="69" t="e">
        <f t="shared" ref="F36:F46" si="63">X36+AP36</f>
        <v>#NAME?</v>
      </c>
      <c r="G36" s="69">
        <f t="shared" ref="G36:G46" si="64">Y36+AQ36</f>
        <v>0</v>
      </c>
      <c r="H36" s="69">
        <f t="shared" ref="H36:H46" si="65">I36+J36</f>
        <v>0</v>
      </c>
      <c r="I36" s="69">
        <f t="shared" ref="I36:I46" si="66">AA36+AS36</f>
        <v>0</v>
      </c>
      <c r="J36" s="69">
        <f t="shared" ref="J36:J46" si="67">AB36+AT36</f>
        <v>0</v>
      </c>
      <c r="K36" s="69">
        <f t="shared" ref="K36:K46" si="68">AC36+AU36</f>
        <v>0</v>
      </c>
      <c r="L36" s="69">
        <f t="shared" ref="L36:L46" si="69">AD36+AV36</f>
        <v>0</v>
      </c>
      <c r="M36" s="69">
        <f t="shared" ref="M36:M46" si="70">AE36+AW36</f>
        <v>0</v>
      </c>
      <c r="N36" s="69">
        <f t="shared" ref="N36:N46" si="71">O36+Q36</f>
        <v>0</v>
      </c>
      <c r="O36" s="69">
        <f t="shared" ref="O36:O46" si="72">AG36+AY36</f>
        <v>0</v>
      </c>
      <c r="P36" s="69">
        <f t="shared" ref="P36:P46" si="73">AH36+AZ36</f>
        <v>0</v>
      </c>
      <c r="Q36" s="69">
        <f t="shared" ref="Q36:Q46" si="74">AI36+BA36</f>
        <v>0</v>
      </c>
      <c r="R36" s="70" t="e">
        <f t="shared" si="46"/>
        <v>#NAME?</v>
      </c>
      <c r="S36" s="70" t="str">
        <f t="shared" si="4"/>
        <v xml:space="preserve"> </v>
      </c>
      <c r="T36" s="70">
        <f t="shared" si="5"/>
        <v>0</v>
      </c>
      <c r="U36" s="70" t="e">
        <f t="shared" ref="U36:U46" si="75">AM36+BE36</f>
        <v>#NAME?</v>
      </c>
      <c r="V36" s="70" t="e">
        <f t="shared" ref="V36:V46" si="76">(G36+K36+L36-O36-U36)</f>
        <v>#NAME?</v>
      </c>
      <c r="W36" s="70">
        <f t="shared" ref="W36:W46" si="77">(I36-O36)</f>
        <v>0</v>
      </c>
      <c r="X36" s="69" t="e">
        <f t="shared" ref="X36:X46" si="78">КОЛ4020/$G$1</f>
        <v>#NAME?</v>
      </c>
      <c r="Y36" s="69">
        <f t="shared" ref="Y36:Y46" si="79">КОЛ4005/$G$1</f>
        <v>0</v>
      </c>
      <c r="Z36" s="69">
        <f t="shared" ref="Z36:Z46" si="80">AA36+AB36</f>
        <v>0</v>
      </c>
      <c r="AA36" s="69">
        <f t="shared" ref="AA36:AA46" si="81">КОЛ4007/$G$1</f>
        <v>0</v>
      </c>
      <c r="AB36" s="69">
        <f t="shared" ref="AB36:AB46" si="82">КОЛ4008/$G$1</f>
        <v>0</v>
      </c>
      <c r="AC36" s="69">
        <f t="shared" ref="AC36:AC46" si="83">КОЛ4009/$G$1</f>
        <v>0</v>
      </c>
      <c r="AD36" s="69">
        <f t="shared" ref="AD36:AD46" si="84">КОЛ4010/$G$1</f>
        <v>0</v>
      </c>
      <c r="AE36" s="69">
        <f t="shared" ref="AE36:AE46" si="85">КОЛ4011/$G$1</f>
        <v>0</v>
      </c>
      <c r="AF36" s="69">
        <f t="shared" ref="AF36:AF46" si="86">AG36+AI36</f>
        <v>0</v>
      </c>
      <c r="AG36" s="69">
        <f t="shared" ref="AG36:AG46" si="87">КОЛ4013/$G$1</f>
        <v>0</v>
      </c>
      <c r="AH36" s="69">
        <f t="shared" ref="AH36:AH46" si="88">КОЛ4014/$G$1</f>
        <v>0</v>
      </c>
      <c r="AI36" s="69">
        <f t="shared" ref="AI36:AI46" si="89">КОЛ4015/$G$1</f>
        <v>0</v>
      </c>
      <c r="AJ36" s="70" t="e">
        <f t="shared" si="52"/>
        <v>#NAME?</v>
      </c>
      <c r="AK36" s="70" t="str">
        <f t="shared" si="7"/>
        <v xml:space="preserve"> </v>
      </c>
      <c r="AL36" s="70">
        <f t="shared" si="8"/>
        <v>0</v>
      </c>
      <c r="AM36" s="70" t="e">
        <f t="shared" ref="AM36:AM46" si="90">КОЛ4017/$G$1</f>
        <v>#NAME?</v>
      </c>
      <c r="AN36" s="70" t="e">
        <f t="shared" ref="AN36:AN46" si="91">(Y36+AC36+AD36-AG36-AM36)</f>
        <v>#NAME?</v>
      </c>
      <c r="AO36" s="70">
        <f t="shared" ref="AO36:AO46" si="92">(AA36-AG36)</f>
        <v>0</v>
      </c>
      <c r="AP36" s="69" t="e">
        <f t="shared" ref="AP36:AP46" si="93">КОЛ4120/$G$1</f>
        <v>#NAME?</v>
      </c>
      <c r="AQ36" s="69">
        <f t="shared" ref="AQ36:AQ46" si="94">КОЛ4105/$G$1</f>
        <v>0</v>
      </c>
      <c r="AR36" s="69">
        <f t="shared" ref="AR36:AR46" si="95">AS36+AT36</f>
        <v>0</v>
      </c>
      <c r="AS36" s="69">
        <f t="shared" ref="AS36:AS46" si="96">КОЛ4107/$G$1</f>
        <v>0</v>
      </c>
      <c r="AT36" s="69">
        <f t="shared" ref="AT36:AT46" si="97">КОЛ4108/$G$1</f>
        <v>0</v>
      </c>
      <c r="AU36" s="69">
        <f t="shared" ref="AU36:AU46" si="98">КОЛ4109/$G$1</f>
        <v>0</v>
      </c>
      <c r="AV36" s="69">
        <f t="shared" ref="AV36:AV46" si="99">КОЛ4110/$G$1</f>
        <v>0</v>
      </c>
      <c r="AW36" s="69">
        <f t="shared" ref="AW36:AW46" si="100">КОЛ4111/$G$1</f>
        <v>0</v>
      </c>
      <c r="AX36" s="69">
        <f t="shared" ref="AX36:AX46" si="101">AY36+BA36</f>
        <v>0</v>
      </c>
      <c r="AY36" s="69">
        <f t="shared" ref="AY36:AY46" si="102">КОЛ4113/$G$1</f>
        <v>0</v>
      </c>
      <c r="AZ36" s="69">
        <f t="shared" ref="AZ36:AZ46" si="103">КОЛ4114/$G$1</f>
        <v>0</v>
      </c>
      <c r="BA36" s="69">
        <f t="shared" ref="BA36:BA46" si="104">КОЛ4115/$G$1</f>
        <v>0</v>
      </c>
      <c r="BB36" s="70" t="e">
        <f t="shared" si="57"/>
        <v>#NAME?</v>
      </c>
      <c r="BC36" s="70" t="str">
        <f t="shared" si="10"/>
        <v xml:space="preserve"> </v>
      </c>
      <c r="BD36" s="70">
        <f t="shared" si="11"/>
        <v>0</v>
      </c>
      <c r="BE36" s="70" t="e">
        <f t="shared" ref="BE36:BE46" si="105">КОЛ4117/$G$1</f>
        <v>#NAME?</v>
      </c>
      <c r="BF36" s="70" t="e">
        <f t="shared" ref="BF36:BF46" si="106">(AQ36+AU36+AV36-AY36-BE36)</f>
        <v>#NAME?</v>
      </c>
      <c r="BG36" s="70">
        <f t="shared" ref="BG36:BG46" si="107">(AS36-AY36)</f>
        <v>0</v>
      </c>
    </row>
    <row r="37" spans="1:59" ht="15.75" x14ac:dyDescent="0.25">
      <c r="A37" s="8" t="s">
        <v>67</v>
      </c>
      <c r="B37" s="11" t="s">
        <v>68</v>
      </c>
      <c r="C37" s="66" t="s">
        <v>69</v>
      </c>
      <c r="D37" s="67"/>
      <c r="E37" s="68"/>
      <c r="F37" s="69" t="e">
        <f t="shared" si="63"/>
        <v>#NAME?</v>
      </c>
      <c r="G37" s="69">
        <f t="shared" si="64"/>
        <v>3792300</v>
      </c>
      <c r="H37" s="69">
        <f t="shared" si="65"/>
        <v>3792300</v>
      </c>
      <c r="I37" s="69">
        <f t="shared" si="66"/>
        <v>2950000</v>
      </c>
      <c r="J37" s="69">
        <f t="shared" si="67"/>
        <v>842300</v>
      </c>
      <c r="K37" s="69">
        <f t="shared" si="68"/>
        <v>0</v>
      </c>
      <c r="L37" s="69">
        <f t="shared" si="69"/>
        <v>3339596.8</v>
      </c>
      <c r="M37" s="69">
        <f t="shared" si="70"/>
        <v>842300</v>
      </c>
      <c r="N37" s="69">
        <f t="shared" si="71"/>
        <v>2497296.7999999998</v>
      </c>
      <c r="O37" s="69">
        <f t="shared" si="72"/>
        <v>2497296.7999999998</v>
      </c>
      <c r="P37" s="69">
        <f t="shared" si="73"/>
        <v>74.778390000000002</v>
      </c>
      <c r="Q37" s="69">
        <f t="shared" si="74"/>
        <v>0</v>
      </c>
      <c r="R37" s="70" t="e">
        <f t="shared" si="46"/>
        <v>#NAME?</v>
      </c>
      <c r="S37" s="70">
        <f t="shared" si="4"/>
        <v>0</v>
      </c>
      <c r="T37" s="70">
        <f t="shared" si="5"/>
        <v>0</v>
      </c>
      <c r="U37" s="70" t="e">
        <f t="shared" si="75"/>
        <v>#NAME?</v>
      </c>
      <c r="V37" s="70" t="e">
        <f t="shared" si="76"/>
        <v>#NAME?</v>
      </c>
      <c r="W37" s="70">
        <f t="shared" si="77"/>
        <v>452703.20000000019</v>
      </c>
      <c r="X37" s="69" t="e">
        <f t="shared" si="78"/>
        <v>#NAME?</v>
      </c>
      <c r="Y37" s="69">
        <f t="shared" si="79"/>
        <v>0</v>
      </c>
      <c r="Z37" s="69">
        <f t="shared" si="80"/>
        <v>0</v>
      </c>
      <c r="AA37" s="69">
        <f t="shared" si="81"/>
        <v>0</v>
      </c>
      <c r="AB37" s="69">
        <f t="shared" si="82"/>
        <v>0</v>
      </c>
      <c r="AC37" s="69">
        <f t="shared" si="83"/>
        <v>0</v>
      </c>
      <c r="AD37" s="69">
        <f t="shared" si="84"/>
        <v>0</v>
      </c>
      <c r="AE37" s="69">
        <f t="shared" si="85"/>
        <v>0</v>
      </c>
      <c r="AF37" s="69">
        <f t="shared" si="86"/>
        <v>0</v>
      </c>
      <c r="AG37" s="69">
        <f t="shared" si="87"/>
        <v>0</v>
      </c>
      <c r="AH37" s="69">
        <f t="shared" si="88"/>
        <v>0</v>
      </c>
      <c r="AI37" s="69">
        <f t="shared" si="89"/>
        <v>0</v>
      </c>
      <c r="AJ37" s="70" t="e">
        <f t="shared" si="52"/>
        <v>#NAME?</v>
      </c>
      <c r="AK37" s="70" t="str">
        <f t="shared" si="7"/>
        <v xml:space="preserve"> </v>
      </c>
      <c r="AL37" s="70">
        <f t="shared" si="8"/>
        <v>0</v>
      </c>
      <c r="AM37" s="70" t="e">
        <f t="shared" si="90"/>
        <v>#NAME?</v>
      </c>
      <c r="AN37" s="70" t="e">
        <f t="shared" si="91"/>
        <v>#NAME?</v>
      </c>
      <c r="AO37" s="70">
        <f t="shared" si="92"/>
        <v>0</v>
      </c>
      <c r="AP37" s="69" t="e">
        <f t="shared" si="93"/>
        <v>#NAME?</v>
      </c>
      <c r="AQ37" s="69">
        <f t="shared" si="94"/>
        <v>3792300</v>
      </c>
      <c r="AR37" s="69">
        <f t="shared" si="95"/>
        <v>3792300</v>
      </c>
      <c r="AS37" s="69">
        <f t="shared" si="96"/>
        <v>2950000</v>
      </c>
      <c r="AT37" s="69">
        <f t="shared" si="97"/>
        <v>842300</v>
      </c>
      <c r="AU37" s="69">
        <f t="shared" si="98"/>
        <v>0</v>
      </c>
      <c r="AV37" s="69">
        <f t="shared" si="99"/>
        <v>3339596.8</v>
      </c>
      <c r="AW37" s="69">
        <f t="shared" si="100"/>
        <v>842300</v>
      </c>
      <c r="AX37" s="69">
        <f t="shared" si="101"/>
        <v>2497296.7999999998</v>
      </c>
      <c r="AY37" s="69">
        <f t="shared" si="102"/>
        <v>2497296.7999999998</v>
      </c>
      <c r="AZ37" s="69">
        <f t="shared" si="103"/>
        <v>74.778390000000002</v>
      </c>
      <c r="BA37" s="69">
        <f t="shared" si="104"/>
        <v>0</v>
      </c>
      <c r="BB37" s="70" t="e">
        <f t="shared" si="57"/>
        <v>#NAME?</v>
      </c>
      <c r="BC37" s="70">
        <f t="shared" si="10"/>
        <v>0</v>
      </c>
      <c r="BD37" s="70">
        <f t="shared" si="11"/>
        <v>0</v>
      </c>
      <c r="BE37" s="70" t="e">
        <f t="shared" si="105"/>
        <v>#NAME?</v>
      </c>
      <c r="BF37" s="70" t="e">
        <f t="shared" si="106"/>
        <v>#NAME?</v>
      </c>
      <c r="BG37" s="70">
        <f t="shared" si="107"/>
        <v>452703.20000000019</v>
      </c>
    </row>
    <row r="38" spans="1:59" ht="15.75" x14ac:dyDescent="0.25">
      <c r="A38" s="8" t="s">
        <v>70</v>
      </c>
      <c r="B38" s="11" t="s">
        <v>71</v>
      </c>
      <c r="C38" s="66" t="s">
        <v>72</v>
      </c>
      <c r="D38" s="67"/>
      <c r="E38" s="68"/>
      <c r="F38" s="69" t="e">
        <f t="shared" si="63"/>
        <v>#NAME?</v>
      </c>
      <c r="G38" s="69">
        <f t="shared" si="64"/>
        <v>0</v>
      </c>
      <c r="H38" s="69">
        <f t="shared" si="65"/>
        <v>0</v>
      </c>
      <c r="I38" s="69">
        <f t="shared" si="66"/>
        <v>0</v>
      </c>
      <c r="J38" s="69">
        <f t="shared" si="67"/>
        <v>0</v>
      </c>
      <c r="K38" s="69">
        <f t="shared" si="68"/>
        <v>0</v>
      </c>
      <c r="L38" s="69">
        <f t="shared" si="69"/>
        <v>0</v>
      </c>
      <c r="M38" s="69">
        <f t="shared" si="70"/>
        <v>0</v>
      </c>
      <c r="N38" s="69">
        <f t="shared" si="71"/>
        <v>0</v>
      </c>
      <c r="O38" s="69">
        <f t="shared" si="72"/>
        <v>0</v>
      </c>
      <c r="P38" s="69">
        <f t="shared" si="73"/>
        <v>0</v>
      </c>
      <c r="Q38" s="69">
        <f t="shared" si="74"/>
        <v>0</v>
      </c>
      <c r="R38" s="70" t="e">
        <f t="shared" si="46"/>
        <v>#NAME?</v>
      </c>
      <c r="S38" s="70" t="str">
        <f t="shared" si="4"/>
        <v xml:space="preserve"> </v>
      </c>
      <c r="T38" s="70">
        <f t="shared" si="5"/>
        <v>0</v>
      </c>
      <c r="U38" s="70" t="e">
        <f t="shared" si="75"/>
        <v>#NAME?</v>
      </c>
      <c r="V38" s="70" t="e">
        <f t="shared" si="76"/>
        <v>#NAME?</v>
      </c>
      <c r="W38" s="70">
        <f t="shared" si="77"/>
        <v>0</v>
      </c>
      <c r="X38" s="69" t="e">
        <f t="shared" si="78"/>
        <v>#NAME?</v>
      </c>
      <c r="Y38" s="69">
        <f t="shared" si="79"/>
        <v>0</v>
      </c>
      <c r="Z38" s="69">
        <f t="shared" si="80"/>
        <v>0</v>
      </c>
      <c r="AA38" s="69">
        <f t="shared" si="81"/>
        <v>0</v>
      </c>
      <c r="AB38" s="69">
        <f t="shared" si="82"/>
        <v>0</v>
      </c>
      <c r="AC38" s="69">
        <f t="shared" si="83"/>
        <v>0</v>
      </c>
      <c r="AD38" s="69">
        <f t="shared" si="84"/>
        <v>0</v>
      </c>
      <c r="AE38" s="69">
        <f t="shared" si="85"/>
        <v>0</v>
      </c>
      <c r="AF38" s="69">
        <f t="shared" si="86"/>
        <v>0</v>
      </c>
      <c r="AG38" s="69">
        <f t="shared" si="87"/>
        <v>0</v>
      </c>
      <c r="AH38" s="69">
        <f t="shared" si="88"/>
        <v>0</v>
      </c>
      <c r="AI38" s="69">
        <f t="shared" si="89"/>
        <v>0</v>
      </c>
      <c r="AJ38" s="70" t="e">
        <f t="shared" si="52"/>
        <v>#NAME?</v>
      </c>
      <c r="AK38" s="70" t="str">
        <f t="shared" si="7"/>
        <v xml:space="preserve"> </v>
      </c>
      <c r="AL38" s="70">
        <f t="shared" si="8"/>
        <v>0</v>
      </c>
      <c r="AM38" s="70" t="e">
        <f t="shared" si="90"/>
        <v>#NAME?</v>
      </c>
      <c r="AN38" s="70" t="e">
        <f t="shared" si="91"/>
        <v>#NAME?</v>
      </c>
      <c r="AO38" s="70">
        <f t="shared" si="92"/>
        <v>0</v>
      </c>
      <c r="AP38" s="69" t="e">
        <f t="shared" si="93"/>
        <v>#NAME?</v>
      </c>
      <c r="AQ38" s="69">
        <f t="shared" si="94"/>
        <v>0</v>
      </c>
      <c r="AR38" s="69">
        <f t="shared" si="95"/>
        <v>0</v>
      </c>
      <c r="AS38" s="69">
        <f t="shared" si="96"/>
        <v>0</v>
      </c>
      <c r="AT38" s="69">
        <f t="shared" si="97"/>
        <v>0</v>
      </c>
      <c r="AU38" s="69">
        <f t="shared" si="98"/>
        <v>0</v>
      </c>
      <c r="AV38" s="69">
        <f t="shared" si="99"/>
        <v>0</v>
      </c>
      <c r="AW38" s="69">
        <f t="shared" si="100"/>
        <v>0</v>
      </c>
      <c r="AX38" s="69">
        <f t="shared" si="101"/>
        <v>0</v>
      </c>
      <c r="AY38" s="69">
        <f t="shared" si="102"/>
        <v>0</v>
      </c>
      <c r="AZ38" s="69">
        <f t="shared" si="103"/>
        <v>0</v>
      </c>
      <c r="BA38" s="69">
        <f t="shared" si="104"/>
        <v>0</v>
      </c>
      <c r="BB38" s="70" t="e">
        <f t="shared" si="57"/>
        <v>#NAME?</v>
      </c>
      <c r="BC38" s="70" t="str">
        <f t="shared" si="10"/>
        <v xml:space="preserve"> </v>
      </c>
      <c r="BD38" s="70">
        <f t="shared" si="11"/>
        <v>0</v>
      </c>
      <c r="BE38" s="70" t="e">
        <f t="shared" si="105"/>
        <v>#NAME?</v>
      </c>
      <c r="BF38" s="70" t="e">
        <f t="shared" si="106"/>
        <v>#NAME?</v>
      </c>
      <c r="BG38" s="70">
        <f t="shared" si="107"/>
        <v>0</v>
      </c>
    </row>
    <row r="39" spans="1:59" ht="15.75" x14ac:dyDescent="0.25">
      <c r="A39" s="8" t="s">
        <v>73</v>
      </c>
      <c r="B39" s="11" t="s">
        <v>74</v>
      </c>
      <c r="C39" s="66" t="s">
        <v>298</v>
      </c>
      <c r="D39" s="67"/>
      <c r="E39" s="68"/>
      <c r="F39" s="69" t="e">
        <f t="shared" si="63"/>
        <v>#NAME?</v>
      </c>
      <c r="G39" s="69">
        <f t="shared" si="64"/>
        <v>0</v>
      </c>
      <c r="H39" s="69">
        <f t="shared" si="65"/>
        <v>0</v>
      </c>
      <c r="I39" s="69">
        <f t="shared" si="66"/>
        <v>0</v>
      </c>
      <c r="J39" s="69">
        <f t="shared" si="67"/>
        <v>0</v>
      </c>
      <c r="K39" s="69">
        <f t="shared" si="68"/>
        <v>0</v>
      </c>
      <c r="L39" s="69">
        <f t="shared" si="69"/>
        <v>0</v>
      </c>
      <c r="M39" s="69">
        <f t="shared" si="70"/>
        <v>0</v>
      </c>
      <c r="N39" s="69">
        <f t="shared" si="71"/>
        <v>0</v>
      </c>
      <c r="O39" s="69">
        <f t="shared" si="72"/>
        <v>0</v>
      </c>
      <c r="P39" s="69">
        <f t="shared" si="73"/>
        <v>0</v>
      </c>
      <c r="Q39" s="69">
        <f t="shared" si="74"/>
        <v>0</v>
      </c>
      <c r="R39" s="70" t="e">
        <f t="shared" si="46"/>
        <v>#NAME?</v>
      </c>
      <c r="S39" s="70" t="str">
        <f t="shared" si="4"/>
        <v xml:space="preserve"> </v>
      </c>
      <c r="T39" s="70">
        <f t="shared" si="5"/>
        <v>0</v>
      </c>
      <c r="U39" s="70" t="e">
        <f t="shared" si="75"/>
        <v>#NAME?</v>
      </c>
      <c r="V39" s="70" t="e">
        <f t="shared" si="76"/>
        <v>#NAME?</v>
      </c>
      <c r="W39" s="70">
        <f t="shared" si="77"/>
        <v>0</v>
      </c>
      <c r="X39" s="69" t="e">
        <f t="shared" si="78"/>
        <v>#NAME?</v>
      </c>
      <c r="Y39" s="69">
        <f t="shared" si="79"/>
        <v>0</v>
      </c>
      <c r="Z39" s="69">
        <f t="shared" si="80"/>
        <v>0</v>
      </c>
      <c r="AA39" s="69">
        <f t="shared" si="81"/>
        <v>0</v>
      </c>
      <c r="AB39" s="69">
        <f t="shared" si="82"/>
        <v>0</v>
      </c>
      <c r="AC39" s="69">
        <f t="shared" si="83"/>
        <v>0</v>
      </c>
      <c r="AD39" s="69">
        <f t="shared" si="84"/>
        <v>0</v>
      </c>
      <c r="AE39" s="69">
        <f t="shared" si="85"/>
        <v>0</v>
      </c>
      <c r="AF39" s="69">
        <f t="shared" si="86"/>
        <v>0</v>
      </c>
      <c r="AG39" s="69">
        <f t="shared" si="87"/>
        <v>0</v>
      </c>
      <c r="AH39" s="69">
        <f t="shared" si="88"/>
        <v>0</v>
      </c>
      <c r="AI39" s="69">
        <f t="shared" si="89"/>
        <v>0</v>
      </c>
      <c r="AJ39" s="70" t="e">
        <f t="shared" si="52"/>
        <v>#NAME?</v>
      </c>
      <c r="AK39" s="70" t="str">
        <f t="shared" si="7"/>
        <v xml:space="preserve"> </v>
      </c>
      <c r="AL39" s="70">
        <f t="shared" si="8"/>
        <v>0</v>
      </c>
      <c r="AM39" s="70" t="e">
        <f t="shared" si="90"/>
        <v>#NAME?</v>
      </c>
      <c r="AN39" s="70" t="e">
        <f t="shared" si="91"/>
        <v>#NAME?</v>
      </c>
      <c r="AO39" s="70">
        <f t="shared" si="92"/>
        <v>0</v>
      </c>
      <c r="AP39" s="69" t="e">
        <f t="shared" si="93"/>
        <v>#NAME?</v>
      </c>
      <c r="AQ39" s="69">
        <f t="shared" si="94"/>
        <v>0</v>
      </c>
      <c r="AR39" s="69">
        <f t="shared" si="95"/>
        <v>0</v>
      </c>
      <c r="AS39" s="69">
        <f t="shared" si="96"/>
        <v>0</v>
      </c>
      <c r="AT39" s="69">
        <f t="shared" si="97"/>
        <v>0</v>
      </c>
      <c r="AU39" s="69">
        <f t="shared" si="98"/>
        <v>0</v>
      </c>
      <c r="AV39" s="69">
        <f t="shared" si="99"/>
        <v>0</v>
      </c>
      <c r="AW39" s="69">
        <f t="shared" si="100"/>
        <v>0</v>
      </c>
      <c r="AX39" s="69">
        <f t="shared" si="101"/>
        <v>0</v>
      </c>
      <c r="AY39" s="69">
        <f t="shared" si="102"/>
        <v>0</v>
      </c>
      <c r="AZ39" s="69">
        <f t="shared" si="103"/>
        <v>0</v>
      </c>
      <c r="BA39" s="69">
        <f t="shared" si="104"/>
        <v>0</v>
      </c>
      <c r="BB39" s="70" t="e">
        <f t="shared" si="57"/>
        <v>#NAME?</v>
      </c>
      <c r="BC39" s="70" t="str">
        <f t="shared" si="10"/>
        <v xml:space="preserve"> </v>
      </c>
      <c r="BD39" s="70">
        <f t="shared" si="11"/>
        <v>0</v>
      </c>
      <c r="BE39" s="70" t="e">
        <f t="shared" si="105"/>
        <v>#NAME?</v>
      </c>
      <c r="BF39" s="70" t="e">
        <f t="shared" si="106"/>
        <v>#NAME?</v>
      </c>
      <c r="BG39" s="70">
        <f t="shared" si="107"/>
        <v>0</v>
      </c>
    </row>
    <row r="40" spans="1:59" ht="15.75" x14ac:dyDescent="0.25">
      <c r="A40" s="8" t="s">
        <v>75</v>
      </c>
      <c r="B40" s="11" t="s">
        <v>76</v>
      </c>
      <c r="C40" s="66" t="s">
        <v>77</v>
      </c>
      <c r="D40" s="67"/>
      <c r="E40" s="68"/>
      <c r="F40" s="69" t="e">
        <f t="shared" si="63"/>
        <v>#NAME?</v>
      </c>
      <c r="G40" s="69">
        <f t="shared" si="64"/>
        <v>1976700</v>
      </c>
      <c r="H40" s="69">
        <f t="shared" si="65"/>
        <v>1976700</v>
      </c>
      <c r="I40" s="69">
        <f t="shared" si="66"/>
        <v>443000</v>
      </c>
      <c r="J40" s="69">
        <f t="shared" si="67"/>
        <v>1533700</v>
      </c>
      <c r="K40" s="69">
        <f t="shared" si="68"/>
        <v>0</v>
      </c>
      <c r="L40" s="69">
        <f t="shared" si="69"/>
        <v>1938083.53</v>
      </c>
      <c r="M40" s="69">
        <f t="shared" si="70"/>
        <v>1533700</v>
      </c>
      <c r="N40" s="69">
        <f t="shared" si="71"/>
        <v>404383.53</v>
      </c>
      <c r="O40" s="69">
        <f t="shared" si="72"/>
        <v>404383.53</v>
      </c>
      <c r="P40" s="69">
        <f t="shared" si="73"/>
        <v>20.865120000000001</v>
      </c>
      <c r="Q40" s="69">
        <f t="shared" si="74"/>
        <v>0</v>
      </c>
      <c r="R40" s="70" t="e">
        <f t="shared" si="46"/>
        <v>#NAME?</v>
      </c>
      <c r="S40" s="70">
        <f t="shared" si="4"/>
        <v>0</v>
      </c>
      <c r="T40" s="70">
        <f t="shared" si="5"/>
        <v>0</v>
      </c>
      <c r="U40" s="70" t="e">
        <f t="shared" si="75"/>
        <v>#NAME?</v>
      </c>
      <c r="V40" s="70" t="e">
        <f t="shared" si="76"/>
        <v>#NAME?</v>
      </c>
      <c r="W40" s="70">
        <f t="shared" si="77"/>
        <v>38616.469999999972</v>
      </c>
      <c r="X40" s="69" t="e">
        <f t="shared" si="78"/>
        <v>#NAME?</v>
      </c>
      <c r="Y40" s="69">
        <f t="shared" si="79"/>
        <v>0</v>
      </c>
      <c r="Z40" s="69">
        <f t="shared" si="80"/>
        <v>0</v>
      </c>
      <c r="AA40" s="69">
        <f t="shared" si="81"/>
        <v>0</v>
      </c>
      <c r="AB40" s="69">
        <f t="shared" si="82"/>
        <v>0</v>
      </c>
      <c r="AC40" s="69">
        <f t="shared" si="83"/>
        <v>0</v>
      </c>
      <c r="AD40" s="69">
        <f t="shared" si="84"/>
        <v>0</v>
      </c>
      <c r="AE40" s="69">
        <f t="shared" si="85"/>
        <v>0</v>
      </c>
      <c r="AF40" s="69">
        <f t="shared" si="86"/>
        <v>0</v>
      </c>
      <c r="AG40" s="69">
        <f t="shared" si="87"/>
        <v>0</v>
      </c>
      <c r="AH40" s="69">
        <f t="shared" si="88"/>
        <v>0</v>
      </c>
      <c r="AI40" s="69">
        <f t="shared" si="89"/>
        <v>0</v>
      </c>
      <c r="AJ40" s="70" t="e">
        <f t="shared" si="52"/>
        <v>#NAME?</v>
      </c>
      <c r="AK40" s="70" t="str">
        <f t="shared" si="7"/>
        <v xml:space="preserve"> </v>
      </c>
      <c r="AL40" s="70">
        <f t="shared" si="8"/>
        <v>0</v>
      </c>
      <c r="AM40" s="70" t="e">
        <f t="shared" si="90"/>
        <v>#NAME?</v>
      </c>
      <c r="AN40" s="70" t="e">
        <f t="shared" si="91"/>
        <v>#NAME?</v>
      </c>
      <c r="AO40" s="70">
        <f t="shared" si="92"/>
        <v>0</v>
      </c>
      <c r="AP40" s="69" t="e">
        <f t="shared" si="93"/>
        <v>#NAME?</v>
      </c>
      <c r="AQ40" s="69">
        <f t="shared" si="94"/>
        <v>1976700</v>
      </c>
      <c r="AR40" s="69">
        <f t="shared" si="95"/>
        <v>1976700</v>
      </c>
      <c r="AS40" s="69">
        <f t="shared" si="96"/>
        <v>443000</v>
      </c>
      <c r="AT40" s="69">
        <f t="shared" si="97"/>
        <v>1533700</v>
      </c>
      <c r="AU40" s="69">
        <f t="shared" si="98"/>
        <v>0</v>
      </c>
      <c r="AV40" s="69">
        <f t="shared" si="99"/>
        <v>1938083.53</v>
      </c>
      <c r="AW40" s="69">
        <f t="shared" si="100"/>
        <v>1533700</v>
      </c>
      <c r="AX40" s="69">
        <f t="shared" si="101"/>
        <v>404383.53</v>
      </c>
      <c r="AY40" s="69">
        <f t="shared" si="102"/>
        <v>404383.53</v>
      </c>
      <c r="AZ40" s="69">
        <f t="shared" si="103"/>
        <v>20.865120000000001</v>
      </c>
      <c r="BA40" s="69">
        <f t="shared" si="104"/>
        <v>0</v>
      </c>
      <c r="BB40" s="70" t="e">
        <f t="shared" si="57"/>
        <v>#NAME?</v>
      </c>
      <c r="BC40" s="70">
        <f t="shared" si="10"/>
        <v>0</v>
      </c>
      <c r="BD40" s="70">
        <f t="shared" si="11"/>
        <v>0</v>
      </c>
      <c r="BE40" s="70" t="e">
        <f t="shared" si="105"/>
        <v>#NAME?</v>
      </c>
      <c r="BF40" s="70" t="e">
        <f t="shared" si="106"/>
        <v>#NAME?</v>
      </c>
      <c r="BG40" s="70">
        <f t="shared" si="107"/>
        <v>38616.469999999972</v>
      </c>
    </row>
    <row r="41" spans="1:59" ht="15.75" x14ac:dyDescent="0.25">
      <c r="A41" s="8" t="s">
        <v>78</v>
      </c>
      <c r="B41" s="11" t="s">
        <v>79</v>
      </c>
      <c r="C41" s="66" t="s">
        <v>80</v>
      </c>
      <c r="D41" s="67"/>
      <c r="E41" s="68"/>
      <c r="F41" s="69" t="e">
        <f t="shared" si="63"/>
        <v>#NAME?</v>
      </c>
      <c r="G41" s="69">
        <f t="shared" si="64"/>
        <v>17261500</v>
      </c>
      <c r="H41" s="69">
        <f t="shared" si="65"/>
        <v>17261500</v>
      </c>
      <c r="I41" s="69">
        <f t="shared" si="66"/>
        <v>2150000</v>
      </c>
      <c r="J41" s="69">
        <f t="shared" si="67"/>
        <v>15111500</v>
      </c>
      <c r="K41" s="69">
        <f t="shared" si="68"/>
        <v>0</v>
      </c>
      <c r="L41" s="69">
        <f t="shared" si="69"/>
        <v>17261500</v>
      </c>
      <c r="M41" s="69">
        <f t="shared" si="70"/>
        <v>15111500</v>
      </c>
      <c r="N41" s="69">
        <f t="shared" si="71"/>
        <v>2150000</v>
      </c>
      <c r="O41" s="69">
        <f t="shared" si="72"/>
        <v>2150000</v>
      </c>
      <c r="P41" s="69">
        <f t="shared" si="73"/>
        <v>29.42418</v>
      </c>
      <c r="Q41" s="69">
        <f t="shared" si="74"/>
        <v>0</v>
      </c>
      <c r="R41" s="70" t="e">
        <f t="shared" si="46"/>
        <v>#NAME?</v>
      </c>
      <c r="S41" s="70">
        <f t="shared" si="4"/>
        <v>0</v>
      </c>
      <c r="T41" s="70">
        <f t="shared" si="5"/>
        <v>0</v>
      </c>
      <c r="U41" s="70" t="e">
        <f t="shared" si="75"/>
        <v>#NAME?</v>
      </c>
      <c r="V41" s="70" t="e">
        <f t="shared" si="76"/>
        <v>#NAME?</v>
      </c>
      <c r="W41" s="70">
        <f t="shared" si="77"/>
        <v>0</v>
      </c>
      <c r="X41" s="69" t="e">
        <f t="shared" si="78"/>
        <v>#NAME?</v>
      </c>
      <c r="Y41" s="69">
        <f t="shared" si="79"/>
        <v>13751000</v>
      </c>
      <c r="Z41" s="69">
        <f t="shared" si="80"/>
        <v>13751000</v>
      </c>
      <c r="AA41" s="69">
        <f t="shared" si="81"/>
        <v>1500000</v>
      </c>
      <c r="AB41" s="69">
        <f t="shared" si="82"/>
        <v>12251000</v>
      </c>
      <c r="AC41" s="69">
        <f t="shared" si="83"/>
        <v>0</v>
      </c>
      <c r="AD41" s="69">
        <f t="shared" si="84"/>
        <v>13751000</v>
      </c>
      <c r="AE41" s="69">
        <f t="shared" si="85"/>
        <v>12251000</v>
      </c>
      <c r="AF41" s="69">
        <f t="shared" si="86"/>
        <v>1500000</v>
      </c>
      <c r="AG41" s="69">
        <f t="shared" si="87"/>
        <v>1500000</v>
      </c>
      <c r="AH41" s="69">
        <f t="shared" si="88"/>
        <v>10.908300000000001</v>
      </c>
      <c r="AI41" s="69">
        <f t="shared" si="89"/>
        <v>0</v>
      </c>
      <c r="AJ41" s="70" t="e">
        <f t="shared" si="52"/>
        <v>#NAME?</v>
      </c>
      <c r="AK41" s="70">
        <f t="shared" si="7"/>
        <v>0</v>
      </c>
      <c r="AL41" s="70">
        <f t="shared" si="8"/>
        <v>0</v>
      </c>
      <c r="AM41" s="70" t="e">
        <f t="shared" si="90"/>
        <v>#NAME?</v>
      </c>
      <c r="AN41" s="70" t="e">
        <f t="shared" si="91"/>
        <v>#NAME?</v>
      </c>
      <c r="AO41" s="70">
        <f t="shared" si="92"/>
        <v>0</v>
      </c>
      <c r="AP41" s="69" t="e">
        <f t="shared" si="93"/>
        <v>#NAME?</v>
      </c>
      <c r="AQ41" s="69">
        <f t="shared" si="94"/>
        <v>3510500</v>
      </c>
      <c r="AR41" s="69">
        <f t="shared" si="95"/>
        <v>3510500</v>
      </c>
      <c r="AS41" s="69">
        <f t="shared" si="96"/>
        <v>650000</v>
      </c>
      <c r="AT41" s="69">
        <f t="shared" si="97"/>
        <v>2860500</v>
      </c>
      <c r="AU41" s="69">
        <f t="shared" si="98"/>
        <v>0</v>
      </c>
      <c r="AV41" s="69">
        <f t="shared" si="99"/>
        <v>3510500</v>
      </c>
      <c r="AW41" s="69">
        <f t="shared" si="100"/>
        <v>2860500</v>
      </c>
      <c r="AX41" s="69">
        <f t="shared" si="101"/>
        <v>650000</v>
      </c>
      <c r="AY41" s="69">
        <f t="shared" si="102"/>
        <v>650000</v>
      </c>
      <c r="AZ41" s="69">
        <f t="shared" si="103"/>
        <v>18.515879999999999</v>
      </c>
      <c r="BA41" s="69">
        <f t="shared" si="104"/>
        <v>0</v>
      </c>
      <c r="BB41" s="70" t="e">
        <f t="shared" si="57"/>
        <v>#NAME?</v>
      </c>
      <c r="BC41" s="70">
        <f t="shared" si="10"/>
        <v>0</v>
      </c>
      <c r="BD41" s="70">
        <f t="shared" si="11"/>
        <v>0</v>
      </c>
      <c r="BE41" s="70" t="e">
        <f t="shared" si="105"/>
        <v>#NAME?</v>
      </c>
      <c r="BF41" s="70" t="e">
        <f t="shared" si="106"/>
        <v>#NAME?</v>
      </c>
      <c r="BG41" s="70">
        <f t="shared" si="107"/>
        <v>0</v>
      </c>
    </row>
    <row r="42" spans="1:59" ht="15.75" x14ac:dyDescent="0.25">
      <c r="A42" s="8" t="s">
        <v>81</v>
      </c>
      <c r="B42" s="11" t="s">
        <v>82</v>
      </c>
      <c r="C42" s="66" t="s">
        <v>83</v>
      </c>
      <c r="D42" s="67"/>
      <c r="E42" s="68"/>
      <c r="F42" s="69" t="e">
        <f t="shared" si="63"/>
        <v>#NAME?</v>
      </c>
      <c r="G42" s="69">
        <f t="shared" si="64"/>
        <v>14725600</v>
      </c>
      <c r="H42" s="69">
        <f t="shared" si="65"/>
        <v>14725530.449999999</v>
      </c>
      <c r="I42" s="69">
        <f t="shared" si="66"/>
        <v>743400</v>
      </c>
      <c r="J42" s="69">
        <f t="shared" si="67"/>
        <v>13982130.449999999</v>
      </c>
      <c r="K42" s="69">
        <f t="shared" si="68"/>
        <v>0</v>
      </c>
      <c r="L42" s="69">
        <f t="shared" si="69"/>
        <v>14722401.66</v>
      </c>
      <c r="M42" s="69">
        <f t="shared" si="70"/>
        <v>13982130.449999999</v>
      </c>
      <c r="N42" s="69">
        <f t="shared" si="71"/>
        <v>740271.21</v>
      </c>
      <c r="O42" s="69">
        <f t="shared" si="72"/>
        <v>740271.21</v>
      </c>
      <c r="P42" s="69">
        <f t="shared" si="73"/>
        <v>10.042120000000001</v>
      </c>
      <c r="Q42" s="69">
        <f t="shared" si="74"/>
        <v>0</v>
      </c>
      <c r="R42" s="70" t="e">
        <f t="shared" si="46"/>
        <v>#NAME?</v>
      </c>
      <c r="S42" s="70">
        <f t="shared" si="4"/>
        <v>0</v>
      </c>
      <c r="T42" s="70">
        <f t="shared" si="5"/>
        <v>0</v>
      </c>
      <c r="U42" s="70" t="e">
        <f t="shared" si="75"/>
        <v>#NAME?</v>
      </c>
      <c r="V42" s="70" t="e">
        <f t="shared" si="76"/>
        <v>#NAME?</v>
      </c>
      <c r="W42" s="70">
        <f t="shared" si="77"/>
        <v>3128.7900000000373</v>
      </c>
      <c r="X42" s="69" t="e">
        <f t="shared" si="78"/>
        <v>#NAME?</v>
      </c>
      <c r="Y42" s="69">
        <f t="shared" si="79"/>
        <v>4867400</v>
      </c>
      <c r="Z42" s="69">
        <f t="shared" si="80"/>
        <v>4867330.45</v>
      </c>
      <c r="AA42" s="69">
        <f t="shared" si="81"/>
        <v>243400</v>
      </c>
      <c r="AB42" s="69">
        <f t="shared" si="82"/>
        <v>4623930.45</v>
      </c>
      <c r="AC42" s="69">
        <f t="shared" si="83"/>
        <v>0</v>
      </c>
      <c r="AD42" s="69">
        <f t="shared" si="84"/>
        <v>4867295.2300000004</v>
      </c>
      <c r="AE42" s="69">
        <f t="shared" si="85"/>
        <v>4623930.45</v>
      </c>
      <c r="AF42" s="69">
        <f t="shared" si="86"/>
        <v>243364.78</v>
      </c>
      <c r="AG42" s="69">
        <f t="shared" si="87"/>
        <v>243364.78</v>
      </c>
      <c r="AH42" s="69">
        <f t="shared" si="88"/>
        <v>5</v>
      </c>
      <c r="AI42" s="69">
        <f t="shared" si="89"/>
        <v>0</v>
      </c>
      <c r="AJ42" s="70" t="e">
        <f t="shared" si="52"/>
        <v>#NAME?</v>
      </c>
      <c r="AK42" s="70">
        <f t="shared" si="7"/>
        <v>0</v>
      </c>
      <c r="AL42" s="70">
        <f t="shared" si="8"/>
        <v>0</v>
      </c>
      <c r="AM42" s="70" t="e">
        <f t="shared" si="90"/>
        <v>#NAME?</v>
      </c>
      <c r="AN42" s="70" t="e">
        <f t="shared" si="91"/>
        <v>#NAME?</v>
      </c>
      <c r="AO42" s="70">
        <f t="shared" si="92"/>
        <v>35.220000000001164</v>
      </c>
      <c r="AP42" s="69" t="e">
        <f t="shared" si="93"/>
        <v>#NAME?</v>
      </c>
      <c r="AQ42" s="69">
        <f t="shared" si="94"/>
        <v>9858200</v>
      </c>
      <c r="AR42" s="69">
        <f t="shared" si="95"/>
        <v>9858200</v>
      </c>
      <c r="AS42" s="69">
        <f t="shared" si="96"/>
        <v>500000</v>
      </c>
      <c r="AT42" s="69">
        <f t="shared" si="97"/>
        <v>9358200</v>
      </c>
      <c r="AU42" s="69">
        <f t="shared" si="98"/>
        <v>0</v>
      </c>
      <c r="AV42" s="69">
        <f t="shared" si="99"/>
        <v>9855106.4299999997</v>
      </c>
      <c r="AW42" s="69">
        <f t="shared" si="100"/>
        <v>9358200</v>
      </c>
      <c r="AX42" s="69">
        <f t="shared" si="101"/>
        <v>496906.43</v>
      </c>
      <c r="AY42" s="69">
        <f t="shared" si="102"/>
        <v>496906.43</v>
      </c>
      <c r="AZ42" s="69">
        <f t="shared" si="103"/>
        <v>5.0421199999999997</v>
      </c>
      <c r="BA42" s="69">
        <f t="shared" si="104"/>
        <v>0</v>
      </c>
      <c r="BB42" s="70" t="e">
        <f t="shared" si="57"/>
        <v>#NAME?</v>
      </c>
      <c r="BC42" s="70">
        <f t="shared" si="10"/>
        <v>0</v>
      </c>
      <c r="BD42" s="70">
        <f t="shared" si="11"/>
        <v>0</v>
      </c>
      <c r="BE42" s="70" t="e">
        <f t="shared" si="105"/>
        <v>#NAME?</v>
      </c>
      <c r="BF42" s="70" t="e">
        <f t="shared" si="106"/>
        <v>#NAME?</v>
      </c>
      <c r="BG42" s="70">
        <f t="shared" si="107"/>
        <v>3093.570000000007</v>
      </c>
    </row>
    <row r="43" spans="1:59" ht="15.75" x14ac:dyDescent="0.25">
      <c r="A43" s="8" t="s">
        <v>84</v>
      </c>
      <c r="B43" s="11" t="s">
        <v>85</v>
      </c>
      <c r="C43" s="66" t="s">
        <v>299</v>
      </c>
      <c r="D43" s="67"/>
      <c r="E43" s="68"/>
      <c r="F43" s="69" t="e">
        <f t="shared" si="63"/>
        <v>#NAME?</v>
      </c>
      <c r="G43" s="69">
        <f t="shared" si="64"/>
        <v>0</v>
      </c>
      <c r="H43" s="69">
        <f t="shared" si="65"/>
        <v>0</v>
      </c>
      <c r="I43" s="69">
        <f t="shared" si="66"/>
        <v>0</v>
      </c>
      <c r="J43" s="69">
        <f t="shared" si="67"/>
        <v>0</v>
      </c>
      <c r="K43" s="69">
        <f t="shared" si="68"/>
        <v>0</v>
      </c>
      <c r="L43" s="69">
        <f t="shared" si="69"/>
        <v>0</v>
      </c>
      <c r="M43" s="69">
        <f t="shared" si="70"/>
        <v>0</v>
      </c>
      <c r="N43" s="69">
        <f t="shared" si="71"/>
        <v>0</v>
      </c>
      <c r="O43" s="69">
        <f t="shared" si="72"/>
        <v>0</v>
      </c>
      <c r="P43" s="69">
        <f t="shared" si="73"/>
        <v>0</v>
      </c>
      <c r="Q43" s="69">
        <f t="shared" si="74"/>
        <v>0</v>
      </c>
      <c r="R43" s="70" t="e">
        <f t="shared" si="46"/>
        <v>#NAME?</v>
      </c>
      <c r="S43" s="70" t="str">
        <f t="shared" si="4"/>
        <v xml:space="preserve"> </v>
      </c>
      <c r="T43" s="70">
        <f t="shared" si="5"/>
        <v>0</v>
      </c>
      <c r="U43" s="70" t="e">
        <f t="shared" si="75"/>
        <v>#NAME?</v>
      </c>
      <c r="V43" s="70" t="e">
        <f t="shared" si="76"/>
        <v>#NAME?</v>
      </c>
      <c r="W43" s="70">
        <f t="shared" si="77"/>
        <v>0</v>
      </c>
      <c r="X43" s="69" t="e">
        <f t="shared" si="78"/>
        <v>#NAME?</v>
      </c>
      <c r="Y43" s="69">
        <f t="shared" si="79"/>
        <v>0</v>
      </c>
      <c r="Z43" s="69">
        <f t="shared" si="80"/>
        <v>0</v>
      </c>
      <c r="AA43" s="69">
        <f t="shared" si="81"/>
        <v>0</v>
      </c>
      <c r="AB43" s="69">
        <f t="shared" si="82"/>
        <v>0</v>
      </c>
      <c r="AC43" s="69">
        <f t="shared" si="83"/>
        <v>0</v>
      </c>
      <c r="AD43" s="69">
        <f t="shared" si="84"/>
        <v>0</v>
      </c>
      <c r="AE43" s="69">
        <f t="shared" si="85"/>
        <v>0</v>
      </c>
      <c r="AF43" s="69">
        <f t="shared" si="86"/>
        <v>0</v>
      </c>
      <c r="AG43" s="69">
        <f t="shared" si="87"/>
        <v>0</v>
      </c>
      <c r="AH43" s="69">
        <f t="shared" si="88"/>
        <v>0</v>
      </c>
      <c r="AI43" s="69">
        <f t="shared" si="89"/>
        <v>0</v>
      </c>
      <c r="AJ43" s="70" t="e">
        <f t="shared" si="52"/>
        <v>#NAME?</v>
      </c>
      <c r="AK43" s="70" t="str">
        <f t="shared" si="7"/>
        <v xml:space="preserve"> </v>
      </c>
      <c r="AL43" s="70">
        <f t="shared" si="8"/>
        <v>0</v>
      </c>
      <c r="AM43" s="70" t="e">
        <f t="shared" si="90"/>
        <v>#NAME?</v>
      </c>
      <c r="AN43" s="70" t="e">
        <f t="shared" si="91"/>
        <v>#NAME?</v>
      </c>
      <c r="AO43" s="70">
        <f t="shared" si="92"/>
        <v>0</v>
      </c>
      <c r="AP43" s="69" t="e">
        <f t="shared" si="93"/>
        <v>#NAME?</v>
      </c>
      <c r="AQ43" s="69">
        <f t="shared" si="94"/>
        <v>0</v>
      </c>
      <c r="AR43" s="69">
        <f t="shared" si="95"/>
        <v>0</v>
      </c>
      <c r="AS43" s="69">
        <f t="shared" si="96"/>
        <v>0</v>
      </c>
      <c r="AT43" s="69">
        <f t="shared" si="97"/>
        <v>0</v>
      </c>
      <c r="AU43" s="69">
        <f t="shared" si="98"/>
        <v>0</v>
      </c>
      <c r="AV43" s="69">
        <f t="shared" si="99"/>
        <v>0</v>
      </c>
      <c r="AW43" s="69">
        <f t="shared" si="100"/>
        <v>0</v>
      </c>
      <c r="AX43" s="69">
        <f t="shared" si="101"/>
        <v>0</v>
      </c>
      <c r="AY43" s="69">
        <f t="shared" si="102"/>
        <v>0</v>
      </c>
      <c r="AZ43" s="69">
        <f t="shared" si="103"/>
        <v>0</v>
      </c>
      <c r="BA43" s="69">
        <f t="shared" si="104"/>
        <v>0</v>
      </c>
      <c r="BB43" s="70" t="e">
        <f t="shared" si="57"/>
        <v>#NAME?</v>
      </c>
      <c r="BC43" s="70" t="str">
        <f t="shared" si="10"/>
        <v xml:space="preserve"> </v>
      </c>
      <c r="BD43" s="70">
        <f t="shared" si="11"/>
        <v>0</v>
      </c>
      <c r="BE43" s="70" t="e">
        <f t="shared" si="105"/>
        <v>#NAME?</v>
      </c>
      <c r="BF43" s="70" t="e">
        <f t="shared" si="106"/>
        <v>#NAME?</v>
      </c>
      <c r="BG43" s="70">
        <f t="shared" si="107"/>
        <v>0</v>
      </c>
    </row>
    <row r="44" spans="1:59" ht="15.75" x14ac:dyDescent="0.25">
      <c r="A44" s="8" t="s">
        <v>86</v>
      </c>
      <c r="B44" s="11" t="s">
        <v>87</v>
      </c>
      <c r="C44" s="66" t="s">
        <v>88</v>
      </c>
      <c r="D44" s="67"/>
      <c r="E44" s="68"/>
      <c r="F44" s="69" t="e">
        <f t="shared" si="63"/>
        <v>#NAME?</v>
      </c>
      <c r="G44" s="69">
        <f t="shared" si="64"/>
        <v>0</v>
      </c>
      <c r="H44" s="69">
        <f t="shared" si="65"/>
        <v>0</v>
      </c>
      <c r="I44" s="69">
        <f t="shared" si="66"/>
        <v>0</v>
      </c>
      <c r="J44" s="69">
        <f t="shared" si="67"/>
        <v>0</v>
      </c>
      <c r="K44" s="69">
        <f t="shared" si="68"/>
        <v>0</v>
      </c>
      <c r="L44" s="69">
        <f t="shared" si="69"/>
        <v>0</v>
      </c>
      <c r="M44" s="69">
        <f t="shared" si="70"/>
        <v>0</v>
      </c>
      <c r="N44" s="69">
        <f t="shared" si="71"/>
        <v>0</v>
      </c>
      <c r="O44" s="69">
        <f t="shared" si="72"/>
        <v>0</v>
      </c>
      <c r="P44" s="69">
        <f t="shared" si="73"/>
        <v>0</v>
      </c>
      <c r="Q44" s="69">
        <f t="shared" si="74"/>
        <v>0</v>
      </c>
      <c r="R44" s="70" t="e">
        <f t="shared" si="46"/>
        <v>#NAME?</v>
      </c>
      <c r="S44" s="70" t="str">
        <f t="shared" si="4"/>
        <v xml:space="preserve"> </v>
      </c>
      <c r="T44" s="70">
        <f t="shared" si="5"/>
        <v>0</v>
      </c>
      <c r="U44" s="70" t="e">
        <f t="shared" si="75"/>
        <v>#NAME?</v>
      </c>
      <c r="V44" s="70" t="e">
        <f t="shared" si="76"/>
        <v>#NAME?</v>
      </c>
      <c r="W44" s="70">
        <f t="shared" si="77"/>
        <v>0</v>
      </c>
      <c r="X44" s="69" t="e">
        <f t="shared" si="78"/>
        <v>#NAME?</v>
      </c>
      <c r="Y44" s="69">
        <f t="shared" si="79"/>
        <v>0</v>
      </c>
      <c r="Z44" s="69">
        <f t="shared" si="80"/>
        <v>0</v>
      </c>
      <c r="AA44" s="69">
        <f t="shared" si="81"/>
        <v>0</v>
      </c>
      <c r="AB44" s="69">
        <f t="shared" si="82"/>
        <v>0</v>
      </c>
      <c r="AC44" s="69">
        <f t="shared" si="83"/>
        <v>0</v>
      </c>
      <c r="AD44" s="69">
        <f t="shared" si="84"/>
        <v>0</v>
      </c>
      <c r="AE44" s="69">
        <f t="shared" si="85"/>
        <v>0</v>
      </c>
      <c r="AF44" s="69">
        <f t="shared" si="86"/>
        <v>0</v>
      </c>
      <c r="AG44" s="69">
        <f t="shared" si="87"/>
        <v>0</v>
      </c>
      <c r="AH44" s="69">
        <f t="shared" si="88"/>
        <v>0</v>
      </c>
      <c r="AI44" s="69">
        <f t="shared" si="89"/>
        <v>0</v>
      </c>
      <c r="AJ44" s="70" t="e">
        <f t="shared" si="52"/>
        <v>#NAME?</v>
      </c>
      <c r="AK44" s="70" t="str">
        <f t="shared" si="7"/>
        <v xml:space="preserve"> </v>
      </c>
      <c r="AL44" s="70">
        <f t="shared" si="8"/>
        <v>0</v>
      </c>
      <c r="AM44" s="70" t="e">
        <f t="shared" si="90"/>
        <v>#NAME?</v>
      </c>
      <c r="AN44" s="70" t="e">
        <f t="shared" si="91"/>
        <v>#NAME?</v>
      </c>
      <c r="AO44" s="70">
        <f t="shared" si="92"/>
        <v>0</v>
      </c>
      <c r="AP44" s="69" t="e">
        <f t="shared" si="93"/>
        <v>#NAME?</v>
      </c>
      <c r="AQ44" s="69">
        <f t="shared" si="94"/>
        <v>0</v>
      </c>
      <c r="AR44" s="69">
        <f t="shared" si="95"/>
        <v>0</v>
      </c>
      <c r="AS44" s="69">
        <f t="shared" si="96"/>
        <v>0</v>
      </c>
      <c r="AT44" s="69">
        <f t="shared" si="97"/>
        <v>0</v>
      </c>
      <c r="AU44" s="69">
        <f t="shared" si="98"/>
        <v>0</v>
      </c>
      <c r="AV44" s="69">
        <f t="shared" si="99"/>
        <v>0</v>
      </c>
      <c r="AW44" s="69">
        <f t="shared" si="100"/>
        <v>0</v>
      </c>
      <c r="AX44" s="69">
        <f t="shared" si="101"/>
        <v>0</v>
      </c>
      <c r="AY44" s="69">
        <f t="shared" si="102"/>
        <v>0</v>
      </c>
      <c r="AZ44" s="69">
        <f t="shared" si="103"/>
        <v>0</v>
      </c>
      <c r="BA44" s="69">
        <f t="shared" si="104"/>
        <v>0</v>
      </c>
      <c r="BB44" s="70" t="e">
        <f t="shared" si="57"/>
        <v>#NAME?</v>
      </c>
      <c r="BC44" s="70" t="str">
        <f t="shared" si="10"/>
        <v xml:space="preserve"> </v>
      </c>
      <c r="BD44" s="70">
        <f t="shared" si="11"/>
        <v>0</v>
      </c>
      <c r="BE44" s="70" t="e">
        <f t="shared" si="105"/>
        <v>#NAME?</v>
      </c>
      <c r="BF44" s="70" t="e">
        <f t="shared" si="106"/>
        <v>#NAME?</v>
      </c>
      <c r="BG44" s="70">
        <f t="shared" si="107"/>
        <v>0</v>
      </c>
    </row>
    <row r="45" spans="1:59" ht="15.75" x14ac:dyDescent="0.25">
      <c r="A45" s="8" t="s">
        <v>89</v>
      </c>
      <c r="B45" s="11" t="s">
        <v>90</v>
      </c>
      <c r="C45" s="66" t="s">
        <v>91</v>
      </c>
      <c r="D45" s="67"/>
      <c r="E45" s="68"/>
      <c r="F45" s="69" t="e">
        <f t="shared" si="63"/>
        <v>#NAME?</v>
      </c>
      <c r="G45" s="69">
        <f t="shared" si="64"/>
        <v>11631500</v>
      </c>
      <c r="H45" s="69">
        <f t="shared" si="65"/>
        <v>3870100</v>
      </c>
      <c r="I45" s="69">
        <f t="shared" si="66"/>
        <v>400000</v>
      </c>
      <c r="J45" s="69">
        <f t="shared" si="67"/>
        <v>3470100</v>
      </c>
      <c r="K45" s="69">
        <f t="shared" si="68"/>
        <v>0</v>
      </c>
      <c r="L45" s="69">
        <f t="shared" si="69"/>
        <v>3736980</v>
      </c>
      <c r="M45" s="69">
        <f t="shared" si="70"/>
        <v>3470100</v>
      </c>
      <c r="N45" s="69">
        <f t="shared" si="71"/>
        <v>266880</v>
      </c>
      <c r="O45" s="69">
        <f t="shared" si="72"/>
        <v>266880</v>
      </c>
      <c r="P45" s="69">
        <f t="shared" si="73"/>
        <v>7.1416000000000004</v>
      </c>
      <c r="Q45" s="69">
        <f t="shared" si="74"/>
        <v>0</v>
      </c>
      <c r="R45" s="70" t="e">
        <f t="shared" si="46"/>
        <v>#NAME?</v>
      </c>
      <c r="S45" s="70">
        <f t="shared" si="4"/>
        <v>0</v>
      </c>
      <c r="T45" s="70">
        <f t="shared" si="5"/>
        <v>0</v>
      </c>
      <c r="U45" s="70" t="e">
        <f t="shared" si="75"/>
        <v>#NAME?</v>
      </c>
      <c r="V45" s="70" t="e">
        <f t="shared" si="76"/>
        <v>#NAME?</v>
      </c>
      <c r="W45" s="70">
        <f t="shared" si="77"/>
        <v>133120</v>
      </c>
      <c r="X45" s="69" t="e">
        <f t="shared" si="78"/>
        <v>#NAME?</v>
      </c>
      <c r="Y45" s="69">
        <f t="shared" si="79"/>
        <v>7861400</v>
      </c>
      <c r="Z45" s="69">
        <f t="shared" si="80"/>
        <v>100000</v>
      </c>
      <c r="AA45" s="69">
        <f t="shared" si="81"/>
        <v>100000</v>
      </c>
      <c r="AB45" s="69">
        <f t="shared" si="82"/>
        <v>0</v>
      </c>
      <c r="AC45" s="69">
        <f t="shared" si="83"/>
        <v>0</v>
      </c>
      <c r="AD45" s="69">
        <f t="shared" si="84"/>
        <v>0</v>
      </c>
      <c r="AE45" s="69">
        <f t="shared" si="85"/>
        <v>0</v>
      </c>
      <c r="AF45" s="69">
        <f t="shared" si="86"/>
        <v>0</v>
      </c>
      <c r="AG45" s="69">
        <f t="shared" si="87"/>
        <v>0</v>
      </c>
      <c r="AH45" s="69">
        <f t="shared" si="88"/>
        <v>0</v>
      </c>
      <c r="AI45" s="69">
        <f t="shared" si="89"/>
        <v>0</v>
      </c>
      <c r="AJ45" s="70" t="e">
        <f t="shared" si="52"/>
        <v>#NAME?</v>
      </c>
      <c r="AK45" s="70" t="str">
        <f t="shared" si="7"/>
        <v xml:space="preserve"> </v>
      </c>
      <c r="AL45" s="70">
        <f t="shared" si="8"/>
        <v>0</v>
      </c>
      <c r="AM45" s="70" t="e">
        <f t="shared" si="90"/>
        <v>#NAME?</v>
      </c>
      <c r="AN45" s="70" t="e">
        <f t="shared" si="91"/>
        <v>#NAME?</v>
      </c>
      <c r="AO45" s="70">
        <f t="shared" si="92"/>
        <v>100000</v>
      </c>
      <c r="AP45" s="69" t="e">
        <f t="shared" si="93"/>
        <v>#NAME?</v>
      </c>
      <c r="AQ45" s="69">
        <f t="shared" si="94"/>
        <v>3770100</v>
      </c>
      <c r="AR45" s="69">
        <f t="shared" si="95"/>
        <v>3770100</v>
      </c>
      <c r="AS45" s="69">
        <f t="shared" si="96"/>
        <v>300000</v>
      </c>
      <c r="AT45" s="69">
        <f t="shared" si="97"/>
        <v>3470100</v>
      </c>
      <c r="AU45" s="69">
        <f t="shared" si="98"/>
        <v>0</v>
      </c>
      <c r="AV45" s="69">
        <f t="shared" si="99"/>
        <v>3736980</v>
      </c>
      <c r="AW45" s="69">
        <f t="shared" si="100"/>
        <v>3470100</v>
      </c>
      <c r="AX45" s="69">
        <f t="shared" si="101"/>
        <v>266880</v>
      </c>
      <c r="AY45" s="69">
        <f t="shared" si="102"/>
        <v>266880</v>
      </c>
      <c r="AZ45" s="69">
        <f t="shared" si="103"/>
        <v>7.1416000000000004</v>
      </c>
      <c r="BA45" s="69">
        <f t="shared" si="104"/>
        <v>0</v>
      </c>
      <c r="BB45" s="70" t="e">
        <f t="shared" si="57"/>
        <v>#NAME?</v>
      </c>
      <c r="BC45" s="70">
        <f t="shared" si="10"/>
        <v>0</v>
      </c>
      <c r="BD45" s="70">
        <f t="shared" si="11"/>
        <v>0</v>
      </c>
      <c r="BE45" s="70" t="e">
        <f t="shared" si="105"/>
        <v>#NAME?</v>
      </c>
      <c r="BF45" s="70" t="e">
        <f t="shared" si="106"/>
        <v>#NAME?</v>
      </c>
      <c r="BG45" s="70">
        <f t="shared" si="107"/>
        <v>33120</v>
      </c>
    </row>
    <row r="46" spans="1:59" ht="15.75" x14ac:dyDescent="0.25">
      <c r="A46" s="8" t="s">
        <v>92</v>
      </c>
      <c r="B46" s="71">
        <v>32</v>
      </c>
      <c r="C46" s="66" t="s">
        <v>93</v>
      </c>
      <c r="D46" s="67"/>
      <c r="E46" s="68"/>
      <c r="F46" s="69" t="e">
        <f t="shared" si="63"/>
        <v>#NAME?</v>
      </c>
      <c r="G46" s="69">
        <f t="shared" si="64"/>
        <v>1176600</v>
      </c>
      <c r="H46" s="69">
        <f t="shared" si="65"/>
        <v>1176518.1200000001</v>
      </c>
      <c r="I46" s="69">
        <f t="shared" si="66"/>
        <v>148000</v>
      </c>
      <c r="J46" s="69">
        <f t="shared" si="67"/>
        <v>1028518.12</v>
      </c>
      <c r="K46" s="69">
        <f t="shared" si="68"/>
        <v>0</v>
      </c>
      <c r="L46" s="69">
        <f t="shared" si="69"/>
        <v>1082650.6499999999</v>
      </c>
      <c r="M46" s="69">
        <f t="shared" si="70"/>
        <v>1028518.12</v>
      </c>
      <c r="N46" s="69">
        <f t="shared" si="71"/>
        <v>54132.53</v>
      </c>
      <c r="O46" s="69">
        <f t="shared" si="72"/>
        <v>54132.53</v>
      </c>
      <c r="P46" s="69">
        <f t="shared" si="73"/>
        <v>5</v>
      </c>
      <c r="Q46" s="69">
        <f t="shared" si="74"/>
        <v>0</v>
      </c>
      <c r="R46" s="70" t="e">
        <f t="shared" si="46"/>
        <v>#NAME?</v>
      </c>
      <c r="S46" s="70">
        <f t="shared" si="4"/>
        <v>0</v>
      </c>
      <c r="T46" s="70">
        <f t="shared" si="5"/>
        <v>0</v>
      </c>
      <c r="U46" s="70" t="e">
        <f t="shared" si="75"/>
        <v>#NAME?</v>
      </c>
      <c r="V46" s="70" t="e">
        <f t="shared" si="76"/>
        <v>#NAME?</v>
      </c>
      <c r="W46" s="70">
        <f t="shared" si="77"/>
        <v>93867.47</v>
      </c>
      <c r="X46" s="69" t="e">
        <f t="shared" si="78"/>
        <v>#NAME?</v>
      </c>
      <c r="Y46" s="69">
        <f t="shared" si="79"/>
        <v>0</v>
      </c>
      <c r="Z46" s="69">
        <f t="shared" si="80"/>
        <v>0</v>
      </c>
      <c r="AA46" s="69">
        <f t="shared" si="81"/>
        <v>0</v>
      </c>
      <c r="AB46" s="69">
        <f t="shared" si="82"/>
        <v>0</v>
      </c>
      <c r="AC46" s="69">
        <f t="shared" si="83"/>
        <v>0</v>
      </c>
      <c r="AD46" s="69">
        <f t="shared" si="84"/>
        <v>0</v>
      </c>
      <c r="AE46" s="69">
        <f t="shared" si="85"/>
        <v>0</v>
      </c>
      <c r="AF46" s="69">
        <f t="shared" si="86"/>
        <v>0</v>
      </c>
      <c r="AG46" s="69">
        <f t="shared" si="87"/>
        <v>0</v>
      </c>
      <c r="AH46" s="69">
        <f t="shared" si="88"/>
        <v>0</v>
      </c>
      <c r="AI46" s="69">
        <f t="shared" si="89"/>
        <v>0</v>
      </c>
      <c r="AJ46" s="70" t="e">
        <f t="shared" si="52"/>
        <v>#NAME?</v>
      </c>
      <c r="AK46" s="70" t="str">
        <f t="shared" si="7"/>
        <v xml:space="preserve"> </v>
      </c>
      <c r="AL46" s="70">
        <f t="shared" si="8"/>
        <v>0</v>
      </c>
      <c r="AM46" s="70" t="e">
        <f t="shared" si="90"/>
        <v>#NAME?</v>
      </c>
      <c r="AN46" s="70" t="e">
        <f t="shared" si="91"/>
        <v>#NAME?</v>
      </c>
      <c r="AO46" s="70">
        <f t="shared" si="92"/>
        <v>0</v>
      </c>
      <c r="AP46" s="69" t="e">
        <f t="shared" si="93"/>
        <v>#NAME?</v>
      </c>
      <c r="AQ46" s="69">
        <f t="shared" si="94"/>
        <v>1176600</v>
      </c>
      <c r="AR46" s="69">
        <f t="shared" si="95"/>
        <v>1176518.1200000001</v>
      </c>
      <c r="AS46" s="69">
        <f t="shared" si="96"/>
        <v>148000</v>
      </c>
      <c r="AT46" s="69">
        <f t="shared" si="97"/>
        <v>1028518.12</v>
      </c>
      <c r="AU46" s="69">
        <f t="shared" si="98"/>
        <v>0</v>
      </c>
      <c r="AV46" s="69">
        <f t="shared" si="99"/>
        <v>1082650.6499999999</v>
      </c>
      <c r="AW46" s="69">
        <f t="shared" si="100"/>
        <v>1028518.12</v>
      </c>
      <c r="AX46" s="69">
        <f t="shared" si="101"/>
        <v>54132.53</v>
      </c>
      <c r="AY46" s="69">
        <f t="shared" si="102"/>
        <v>54132.53</v>
      </c>
      <c r="AZ46" s="69">
        <f t="shared" si="103"/>
        <v>5</v>
      </c>
      <c r="BA46" s="69">
        <f t="shared" si="104"/>
        <v>0</v>
      </c>
      <c r="BB46" s="70" t="e">
        <f t="shared" si="57"/>
        <v>#NAME?</v>
      </c>
      <c r="BC46" s="70">
        <f t="shared" si="10"/>
        <v>0</v>
      </c>
      <c r="BD46" s="70">
        <f t="shared" si="11"/>
        <v>0</v>
      </c>
      <c r="BE46" s="70" t="e">
        <f t="shared" si="105"/>
        <v>#NAME?</v>
      </c>
      <c r="BF46" s="70" t="e">
        <f t="shared" si="106"/>
        <v>#NAME?</v>
      </c>
      <c r="BG46" s="70">
        <f t="shared" si="107"/>
        <v>93867.47</v>
      </c>
    </row>
    <row r="47" spans="1:59" s="65" customFormat="1" ht="15.75" x14ac:dyDescent="0.25">
      <c r="A47" s="72" t="s">
        <v>94</v>
      </c>
      <c r="B47" s="73">
        <v>33</v>
      </c>
      <c r="C47" s="74" t="s">
        <v>95</v>
      </c>
      <c r="D47" s="62"/>
      <c r="E47" s="63"/>
      <c r="F47" s="64" t="e">
        <f>SUM(F48:F53)</f>
        <v>#NAME?</v>
      </c>
      <c r="G47" s="64">
        <f>SUM(G48:G53)</f>
        <v>529125800</v>
      </c>
      <c r="H47" s="64">
        <f t="shared" ref="H47:Q47" si="108">SUM(H48:H53)</f>
        <v>516850356.19</v>
      </c>
      <c r="I47" s="64">
        <f t="shared" si="108"/>
        <v>26456400</v>
      </c>
      <c r="J47" s="64">
        <f t="shared" si="108"/>
        <v>490393956.19</v>
      </c>
      <c r="K47" s="64">
        <f t="shared" si="108"/>
        <v>6462202.5299999993</v>
      </c>
      <c r="L47" s="64">
        <f t="shared" si="108"/>
        <v>516198520.5</v>
      </c>
      <c r="M47" s="64">
        <f>SUM(M48:M53)</f>
        <v>490388596.62</v>
      </c>
      <c r="N47" s="64">
        <f t="shared" si="108"/>
        <v>32272126.41</v>
      </c>
      <c r="O47" s="64">
        <f t="shared" si="108"/>
        <v>25809923.879999999</v>
      </c>
      <c r="P47" s="64">
        <f t="shared" si="108"/>
        <v>19.999970000000001</v>
      </c>
      <c r="Q47" s="64">
        <f t="shared" si="108"/>
        <v>6462202.5299999993</v>
      </c>
      <c r="R47" s="64" t="e">
        <f t="shared" si="46"/>
        <v>#NAME?</v>
      </c>
      <c r="S47" s="64">
        <f t="shared" si="4"/>
        <v>1.3177573761729355</v>
      </c>
      <c r="T47" s="64">
        <f t="shared" si="5"/>
        <v>20.024098963610868</v>
      </c>
      <c r="U47" s="64" t="e">
        <f t="shared" ref="U47:AI47" si="109">SUM(U48:U53)</f>
        <v>#NAME?</v>
      </c>
      <c r="V47" s="64" t="e">
        <f t="shared" si="109"/>
        <v>#NAME?</v>
      </c>
      <c r="W47" s="64">
        <f t="shared" si="109"/>
        <v>646476.11999999953</v>
      </c>
      <c r="X47" s="64" t="e">
        <f t="shared" si="109"/>
        <v>#NAME?</v>
      </c>
      <c r="Y47" s="64">
        <f t="shared" si="109"/>
        <v>525921800</v>
      </c>
      <c r="Z47" s="64">
        <f t="shared" si="109"/>
        <v>514645615.19</v>
      </c>
      <c r="AA47" s="64">
        <f t="shared" si="109"/>
        <v>26296200</v>
      </c>
      <c r="AB47" s="64">
        <f t="shared" si="109"/>
        <v>488349415.19</v>
      </c>
      <c r="AC47" s="64">
        <f t="shared" si="109"/>
        <v>6462202.5299999993</v>
      </c>
      <c r="AD47" s="64">
        <f t="shared" si="109"/>
        <v>514046372.5</v>
      </c>
      <c r="AE47" s="64">
        <f t="shared" si="109"/>
        <v>488344055.62</v>
      </c>
      <c r="AF47" s="64">
        <f t="shared" si="109"/>
        <v>32164519.41</v>
      </c>
      <c r="AG47" s="64">
        <f t="shared" si="109"/>
        <v>25702316.879999999</v>
      </c>
      <c r="AH47" s="64">
        <f t="shared" si="109"/>
        <v>14.99999</v>
      </c>
      <c r="AI47" s="64">
        <f t="shared" si="109"/>
        <v>6462202.5299999993</v>
      </c>
      <c r="AJ47" s="64" t="e">
        <f t="shared" si="52"/>
        <v>#NAME?</v>
      </c>
      <c r="AK47" s="64">
        <f t="shared" si="7"/>
        <v>1.3232743459897005</v>
      </c>
      <c r="AL47" s="64">
        <f t="shared" si="8"/>
        <v>20.091089960420458</v>
      </c>
      <c r="AM47" s="64" t="e">
        <f t="shared" ref="AM47:BA47" si="110">SUM(AM48:AM53)</f>
        <v>#NAME?</v>
      </c>
      <c r="AN47" s="64" t="e">
        <f t="shared" si="110"/>
        <v>#NAME?</v>
      </c>
      <c r="AO47" s="64">
        <f t="shared" si="110"/>
        <v>593883.11999999953</v>
      </c>
      <c r="AP47" s="64" t="e">
        <f t="shared" si="110"/>
        <v>#NAME?</v>
      </c>
      <c r="AQ47" s="64">
        <f t="shared" si="110"/>
        <v>3204000</v>
      </c>
      <c r="AR47" s="64">
        <f t="shared" si="110"/>
        <v>2204741</v>
      </c>
      <c r="AS47" s="64">
        <f t="shared" si="110"/>
        <v>160200</v>
      </c>
      <c r="AT47" s="64">
        <f t="shared" si="110"/>
        <v>2044541</v>
      </c>
      <c r="AU47" s="64">
        <f t="shared" si="110"/>
        <v>0</v>
      </c>
      <c r="AV47" s="64">
        <f t="shared" si="110"/>
        <v>2152148</v>
      </c>
      <c r="AW47" s="64">
        <f t="shared" si="110"/>
        <v>2044541</v>
      </c>
      <c r="AX47" s="64">
        <f t="shared" si="110"/>
        <v>107607</v>
      </c>
      <c r="AY47" s="64">
        <f t="shared" si="110"/>
        <v>107607</v>
      </c>
      <c r="AZ47" s="64">
        <f t="shared" si="110"/>
        <v>4.9999799999999999</v>
      </c>
      <c r="BA47" s="64">
        <f t="shared" si="110"/>
        <v>0</v>
      </c>
      <c r="BB47" s="64" t="e">
        <f t="shared" si="57"/>
        <v>#NAME?</v>
      </c>
      <c r="BC47" s="64">
        <f t="shared" si="10"/>
        <v>0</v>
      </c>
      <c r="BD47" s="64">
        <f t="shared" si="11"/>
        <v>0</v>
      </c>
      <c r="BE47" s="64" t="e">
        <f>SUM(BE48:BE53)</f>
        <v>#NAME?</v>
      </c>
      <c r="BF47" s="64" t="e">
        <f>SUM(BF48:BF53)</f>
        <v>#NAME?</v>
      </c>
      <c r="BG47" s="64">
        <f>SUM(BG48:BG53)</f>
        <v>52593</v>
      </c>
    </row>
    <row r="48" spans="1:59" ht="15.75" x14ac:dyDescent="0.25">
      <c r="A48" s="15" t="s">
        <v>96</v>
      </c>
      <c r="B48" s="75">
        <v>34</v>
      </c>
      <c r="C48" s="17" t="s">
        <v>97</v>
      </c>
      <c r="D48" s="67"/>
      <c r="E48" s="68"/>
      <c r="F48" s="69" t="e">
        <f t="shared" ref="F48:F53" si="111">X48+AP48</f>
        <v>#NAME?</v>
      </c>
      <c r="G48" s="69">
        <f t="shared" ref="G48:G53" si="112">Y48+AQ48</f>
        <v>0</v>
      </c>
      <c r="H48" s="69">
        <f t="shared" ref="H48:H53" si="113">I48+J48</f>
        <v>0</v>
      </c>
      <c r="I48" s="69">
        <f t="shared" ref="I48:I53" si="114">AA48+AS48</f>
        <v>0</v>
      </c>
      <c r="J48" s="69">
        <f t="shared" ref="J48:J53" si="115">AB48+AT48</f>
        <v>0</v>
      </c>
      <c r="K48" s="69">
        <f t="shared" ref="K48:K53" si="116">AC48+AU48</f>
        <v>0</v>
      </c>
      <c r="L48" s="69">
        <f t="shared" ref="L48:L53" si="117">AD48+AV48</f>
        <v>0</v>
      </c>
      <c r="M48" s="69">
        <f t="shared" ref="M48:M53" si="118">AE48+AW48</f>
        <v>0</v>
      </c>
      <c r="N48" s="69">
        <f t="shared" ref="N48:N53" si="119">O48+Q48</f>
        <v>0</v>
      </c>
      <c r="O48" s="69">
        <f t="shared" ref="O48:O53" si="120">AG48+AY48</f>
        <v>0</v>
      </c>
      <c r="P48" s="69">
        <f t="shared" ref="P48:P53" si="121">AH48+AZ48</f>
        <v>0</v>
      </c>
      <c r="Q48" s="69">
        <f t="shared" ref="Q48:Q53" si="122">AI48+BA48</f>
        <v>0</v>
      </c>
      <c r="R48" s="70" t="e">
        <f t="shared" si="46"/>
        <v>#NAME?</v>
      </c>
      <c r="S48" s="70" t="str">
        <f t="shared" si="4"/>
        <v xml:space="preserve"> </v>
      </c>
      <c r="T48" s="70">
        <f t="shared" si="5"/>
        <v>0</v>
      </c>
      <c r="U48" s="70" t="e">
        <f t="shared" ref="U48:U53" si="123">AM48+BE48</f>
        <v>#NAME?</v>
      </c>
      <c r="V48" s="70" t="e">
        <f t="shared" ref="V48:V53" si="124">(G48+K48+L48-O48-U48)</f>
        <v>#NAME?</v>
      </c>
      <c r="W48" s="70">
        <f t="shared" ref="W48:W53" si="125">(I48-O48)</f>
        <v>0</v>
      </c>
      <c r="X48" s="69" t="e">
        <f t="shared" ref="X48:X53" si="126">КОЛ4020/$G$1</f>
        <v>#NAME?</v>
      </c>
      <c r="Y48" s="69">
        <f t="shared" ref="Y48:Y53" si="127">КОЛ4005/$G$1</f>
        <v>0</v>
      </c>
      <c r="Z48" s="69">
        <f t="shared" ref="Z48:Z53" si="128">AA48+AB48</f>
        <v>0</v>
      </c>
      <c r="AA48" s="69">
        <f t="shared" ref="AA48:AA53" si="129">КОЛ4007/$G$1</f>
        <v>0</v>
      </c>
      <c r="AB48" s="69">
        <f t="shared" ref="AB48:AB53" si="130">КОЛ4008/$G$1</f>
        <v>0</v>
      </c>
      <c r="AC48" s="69">
        <f t="shared" ref="AC48:AC53" si="131">КОЛ4009/$G$1</f>
        <v>0</v>
      </c>
      <c r="AD48" s="69">
        <f t="shared" ref="AD48:AD53" si="132">КОЛ4010/$G$1</f>
        <v>0</v>
      </c>
      <c r="AE48" s="69">
        <f t="shared" ref="AE48:AE53" si="133">КОЛ4011/$G$1</f>
        <v>0</v>
      </c>
      <c r="AF48" s="69">
        <f t="shared" ref="AF48:AF53" si="134">AG48+AI48</f>
        <v>0</v>
      </c>
      <c r="AG48" s="69">
        <f t="shared" ref="AG48:AG53" si="135">КОЛ4013/$G$1</f>
        <v>0</v>
      </c>
      <c r="AH48" s="69">
        <f t="shared" ref="AH48:AH53" si="136">КОЛ4014/$G$1</f>
        <v>0</v>
      </c>
      <c r="AI48" s="69">
        <f t="shared" ref="AI48:AI53" si="137">КОЛ4015/$G$1</f>
        <v>0</v>
      </c>
      <c r="AJ48" s="70" t="e">
        <f t="shared" si="52"/>
        <v>#NAME?</v>
      </c>
      <c r="AK48" s="70" t="str">
        <f t="shared" si="7"/>
        <v xml:space="preserve"> </v>
      </c>
      <c r="AL48" s="70">
        <f t="shared" si="8"/>
        <v>0</v>
      </c>
      <c r="AM48" s="70" t="e">
        <f t="shared" ref="AM48:AM53" si="138">КОЛ4017/$G$1</f>
        <v>#NAME?</v>
      </c>
      <c r="AN48" s="70" t="e">
        <f t="shared" ref="AN48:AN53" si="139">(Y48+AC48+AD48-AG48-AM48)</f>
        <v>#NAME?</v>
      </c>
      <c r="AO48" s="70">
        <f t="shared" ref="AO48:AO53" si="140">(AA48-AG48)</f>
        <v>0</v>
      </c>
      <c r="AP48" s="69" t="e">
        <f t="shared" ref="AP48:AP53" si="141">КОЛ4120/$G$1</f>
        <v>#NAME?</v>
      </c>
      <c r="AQ48" s="69">
        <f t="shared" ref="AQ48:AQ53" si="142">КОЛ4105/$G$1</f>
        <v>0</v>
      </c>
      <c r="AR48" s="69">
        <f t="shared" ref="AR48:AR53" si="143">AS48+AT48</f>
        <v>0</v>
      </c>
      <c r="AS48" s="69">
        <f t="shared" ref="AS48:AS53" si="144">КОЛ4107/$G$1</f>
        <v>0</v>
      </c>
      <c r="AT48" s="69">
        <f t="shared" ref="AT48:AT53" si="145">КОЛ4108/$G$1</f>
        <v>0</v>
      </c>
      <c r="AU48" s="69">
        <f t="shared" ref="AU48:AU53" si="146">КОЛ4109/$G$1</f>
        <v>0</v>
      </c>
      <c r="AV48" s="69">
        <f t="shared" ref="AV48:AV53" si="147">КОЛ4110/$G$1</f>
        <v>0</v>
      </c>
      <c r="AW48" s="69">
        <f t="shared" ref="AW48:AW53" si="148">КОЛ4111/$G$1</f>
        <v>0</v>
      </c>
      <c r="AX48" s="69">
        <f t="shared" ref="AX48:AX53" si="149">AY48+BA48</f>
        <v>0</v>
      </c>
      <c r="AY48" s="69">
        <f t="shared" ref="AY48:AY53" si="150">КОЛ4113/$G$1</f>
        <v>0</v>
      </c>
      <c r="AZ48" s="69">
        <f t="shared" ref="AZ48:AZ53" si="151">КОЛ4114/$G$1</f>
        <v>0</v>
      </c>
      <c r="BA48" s="69">
        <f t="shared" ref="BA48:BA53" si="152">КОЛ4115/$G$1</f>
        <v>0</v>
      </c>
      <c r="BB48" s="70" t="e">
        <f t="shared" si="57"/>
        <v>#NAME?</v>
      </c>
      <c r="BC48" s="70" t="str">
        <f t="shared" si="10"/>
        <v xml:space="preserve"> </v>
      </c>
      <c r="BD48" s="70">
        <f t="shared" si="11"/>
        <v>0</v>
      </c>
      <c r="BE48" s="70" t="e">
        <f t="shared" ref="BE48:BE53" si="153">КОЛ4117/$G$1</f>
        <v>#NAME?</v>
      </c>
      <c r="BF48" s="70" t="e">
        <f t="shared" ref="BF48:BF53" si="154">(AQ48+AU48+AV48-AY48-BE48)</f>
        <v>#NAME?</v>
      </c>
      <c r="BG48" s="70">
        <f t="shared" ref="BG48:BG53" si="155">(AS48-AY48)</f>
        <v>0</v>
      </c>
    </row>
    <row r="49" spans="1:59" ht="15.75" x14ac:dyDescent="0.25">
      <c r="A49" s="15" t="s">
        <v>98</v>
      </c>
      <c r="B49" s="75">
        <v>35</v>
      </c>
      <c r="C49" s="17" t="s">
        <v>99</v>
      </c>
      <c r="D49" s="67"/>
      <c r="E49" s="68"/>
      <c r="F49" s="69" t="e">
        <f t="shared" si="111"/>
        <v>#NAME?</v>
      </c>
      <c r="G49" s="69">
        <f t="shared" si="112"/>
        <v>0</v>
      </c>
      <c r="H49" s="69">
        <f t="shared" si="113"/>
        <v>0</v>
      </c>
      <c r="I49" s="69">
        <f t="shared" si="114"/>
        <v>0</v>
      </c>
      <c r="J49" s="69">
        <f t="shared" si="115"/>
        <v>0</v>
      </c>
      <c r="K49" s="69">
        <f t="shared" si="116"/>
        <v>0</v>
      </c>
      <c r="L49" s="69">
        <f t="shared" si="117"/>
        <v>0</v>
      </c>
      <c r="M49" s="69">
        <f t="shared" si="118"/>
        <v>0</v>
      </c>
      <c r="N49" s="69">
        <f t="shared" si="119"/>
        <v>0</v>
      </c>
      <c r="O49" s="69">
        <f t="shared" si="120"/>
        <v>0</v>
      </c>
      <c r="P49" s="69">
        <f t="shared" si="121"/>
        <v>0</v>
      </c>
      <c r="Q49" s="69">
        <f t="shared" si="122"/>
        <v>0</v>
      </c>
      <c r="R49" s="70" t="e">
        <f t="shared" si="46"/>
        <v>#NAME?</v>
      </c>
      <c r="S49" s="70" t="str">
        <f t="shared" si="4"/>
        <v xml:space="preserve"> </v>
      </c>
      <c r="T49" s="70">
        <f t="shared" si="5"/>
        <v>0</v>
      </c>
      <c r="U49" s="70" t="e">
        <f t="shared" si="123"/>
        <v>#NAME?</v>
      </c>
      <c r="V49" s="70" t="e">
        <f t="shared" si="124"/>
        <v>#NAME?</v>
      </c>
      <c r="W49" s="70">
        <f t="shared" si="125"/>
        <v>0</v>
      </c>
      <c r="X49" s="69" t="e">
        <f t="shared" si="126"/>
        <v>#NAME?</v>
      </c>
      <c r="Y49" s="69">
        <f t="shared" si="127"/>
        <v>0</v>
      </c>
      <c r="Z49" s="69">
        <f t="shared" si="128"/>
        <v>0</v>
      </c>
      <c r="AA49" s="69">
        <f t="shared" si="129"/>
        <v>0</v>
      </c>
      <c r="AB49" s="69">
        <f t="shared" si="130"/>
        <v>0</v>
      </c>
      <c r="AC49" s="69">
        <f t="shared" si="131"/>
        <v>0</v>
      </c>
      <c r="AD49" s="69">
        <f t="shared" si="132"/>
        <v>0</v>
      </c>
      <c r="AE49" s="69">
        <f t="shared" si="133"/>
        <v>0</v>
      </c>
      <c r="AF49" s="69">
        <f t="shared" si="134"/>
        <v>0</v>
      </c>
      <c r="AG49" s="69">
        <f t="shared" si="135"/>
        <v>0</v>
      </c>
      <c r="AH49" s="69">
        <f t="shared" si="136"/>
        <v>0</v>
      </c>
      <c r="AI49" s="69">
        <f t="shared" si="137"/>
        <v>0</v>
      </c>
      <c r="AJ49" s="70" t="e">
        <f t="shared" si="52"/>
        <v>#NAME?</v>
      </c>
      <c r="AK49" s="70" t="str">
        <f t="shared" si="7"/>
        <v xml:space="preserve"> </v>
      </c>
      <c r="AL49" s="70">
        <f t="shared" si="8"/>
        <v>0</v>
      </c>
      <c r="AM49" s="70" t="e">
        <f t="shared" si="138"/>
        <v>#NAME?</v>
      </c>
      <c r="AN49" s="70" t="e">
        <f t="shared" si="139"/>
        <v>#NAME?</v>
      </c>
      <c r="AO49" s="70">
        <f t="shared" si="140"/>
        <v>0</v>
      </c>
      <c r="AP49" s="69" t="e">
        <f t="shared" si="141"/>
        <v>#NAME?</v>
      </c>
      <c r="AQ49" s="69">
        <f t="shared" si="142"/>
        <v>0</v>
      </c>
      <c r="AR49" s="69">
        <f t="shared" si="143"/>
        <v>0</v>
      </c>
      <c r="AS49" s="69">
        <f t="shared" si="144"/>
        <v>0</v>
      </c>
      <c r="AT49" s="69">
        <f t="shared" si="145"/>
        <v>0</v>
      </c>
      <c r="AU49" s="69">
        <f t="shared" si="146"/>
        <v>0</v>
      </c>
      <c r="AV49" s="69">
        <f t="shared" si="147"/>
        <v>0</v>
      </c>
      <c r="AW49" s="69">
        <f t="shared" si="148"/>
        <v>0</v>
      </c>
      <c r="AX49" s="69">
        <f t="shared" si="149"/>
        <v>0</v>
      </c>
      <c r="AY49" s="69">
        <f t="shared" si="150"/>
        <v>0</v>
      </c>
      <c r="AZ49" s="69">
        <f t="shared" si="151"/>
        <v>0</v>
      </c>
      <c r="BA49" s="69">
        <f t="shared" si="152"/>
        <v>0</v>
      </c>
      <c r="BB49" s="70" t="e">
        <f t="shared" si="57"/>
        <v>#NAME?</v>
      </c>
      <c r="BC49" s="70" t="str">
        <f t="shared" si="10"/>
        <v xml:space="preserve"> </v>
      </c>
      <c r="BD49" s="70">
        <f t="shared" si="11"/>
        <v>0</v>
      </c>
      <c r="BE49" s="70" t="e">
        <f t="shared" si="153"/>
        <v>#NAME?</v>
      </c>
      <c r="BF49" s="70" t="e">
        <f t="shared" si="154"/>
        <v>#NAME?</v>
      </c>
      <c r="BG49" s="70">
        <f t="shared" si="155"/>
        <v>0</v>
      </c>
    </row>
    <row r="50" spans="1:59" ht="15.75" x14ac:dyDescent="0.25">
      <c r="A50" s="15" t="s">
        <v>100</v>
      </c>
      <c r="B50" s="75">
        <v>36</v>
      </c>
      <c r="C50" s="17" t="s">
        <v>101</v>
      </c>
      <c r="D50" s="67"/>
      <c r="E50" s="68"/>
      <c r="F50" s="69" t="e">
        <f t="shared" si="111"/>
        <v>#NAME?</v>
      </c>
      <c r="G50" s="69">
        <f t="shared" si="112"/>
        <v>0</v>
      </c>
      <c r="H50" s="69">
        <f t="shared" si="113"/>
        <v>0</v>
      </c>
      <c r="I50" s="69">
        <f t="shared" si="114"/>
        <v>0</v>
      </c>
      <c r="J50" s="69">
        <f t="shared" si="115"/>
        <v>0</v>
      </c>
      <c r="K50" s="69">
        <f t="shared" si="116"/>
        <v>0</v>
      </c>
      <c r="L50" s="69">
        <f t="shared" si="117"/>
        <v>0</v>
      </c>
      <c r="M50" s="69">
        <f t="shared" si="118"/>
        <v>0</v>
      </c>
      <c r="N50" s="69">
        <f t="shared" si="119"/>
        <v>0</v>
      </c>
      <c r="O50" s="69">
        <f t="shared" si="120"/>
        <v>0</v>
      </c>
      <c r="P50" s="69">
        <f t="shared" si="121"/>
        <v>0</v>
      </c>
      <c r="Q50" s="69">
        <f t="shared" si="122"/>
        <v>0</v>
      </c>
      <c r="R50" s="70" t="e">
        <f t="shared" si="46"/>
        <v>#NAME?</v>
      </c>
      <c r="S50" s="70" t="str">
        <f t="shared" si="4"/>
        <v xml:space="preserve"> </v>
      </c>
      <c r="T50" s="70">
        <f t="shared" si="5"/>
        <v>0</v>
      </c>
      <c r="U50" s="70" t="e">
        <f t="shared" si="123"/>
        <v>#NAME?</v>
      </c>
      <c r="V50" s="70" t="e">
        <f t="shared" si="124"/>
        <v>#NAME?</v>
      </c>
      <c r="W50" s="70">
        <f t="shared" si="125"/>
        <v>0</v>
      </c>
      <c r="X50" s="69" t="e">
        <f t="shared" si="126"/>
        <v>#NAME?</v>
      </c>
      <c r="Y50" s="69">
        <f t="shared" si="127"/>
        <v>0</v>
      </c>
      <c r="Z50" s="69">
        <f t="shared" si="128"/>
        <v>0</v>
      </c>
      <c r="AA50" s="69">
        <f t="shared" si="129"/>
        <v>0</v>
      </c>
      <c r="AB50" s="69">
        <f t="shared" si="130"/>
        <v>0</v>
      </c>
      <c r="AC50" s="69">
        <f t="shared" si="131"/>
        <v>0</v>
      </c>
      <c r="AD50" s="69">
        <f t="shared" si="132"/>
        <v>0</v>
      </c>
      <c r="AE50" s="69">
        <f t="shared" si="133"/>
        <v>0</v>
      </c>
      <c r="AF50" s="69">
        <f t="shared" si="134"/>
        <v>0</v>
      </c>
      <c r="AG50" s="69">
        <f t="shared" si="135"/>
        <v>0</v>
      </c>
      <c r="AH50" s="69">
        <f t="shared" si="136"/>
        <v>0</v>
      </c>
      <c r="AI50" s="69">
        <f t="shared" si="137"/>
        <v>0</v>
      </c>
      <c r="AJ50" s="70" t="e">
        <f t="shared" si="52"/>
        <v>#NAME?</v>
      </c>
      <c r="AK50" s="70" t="str">
        <f t="shared" si="7"/>
        <v xml:space="preserve"> </v>
      </c>
      <c r="AL50" s="70">
        <f t="shared" si="8"/>
        <v>0</v>
      </c>
      <c r="AM50" s="70" t="e">
        <f t="shared" si="138"/>
        <v>#NAME?</v>
      </c>
      <c r="AN50" s="70" t="e">
        <f t="shared" si="139"/>
        <v>#NAME?</v>
      </c>
      <c r="AO50" s="70">
        <f t="shared" si="140"/>
        <v>0</v>
      </c>
      <c r="AP50" s="69" t="e">
        <f t="shared" si="141"/>
        <v>#NAME?</v>
      </c>
      <c r="AQ50" s="69">
        <f t="shared" si="142"/>
        <v>0</v>
      </c>
      <c r="AR50" s="69">
        <f t="shared" si="143"/>
        <v>0</v>
      </c>
      <c r="AS50" s="69">
        <f t="shared" si="144"/>
        <v>0</v>
      </c>
      <c r="AT50" s="69">
        <f t="shared" si="145"/>
        <v>0</v>
      </c>
      <c r="AU50" s="69">
        <f t="shared" si="146"/>
        <v>0</v>
      </c>
      <c r="AV50" s="69">
        <f t="shared" si="147"/>
        <v>0</v>
      </c>
      <c r="AW50" s="69">
        <f t="shared" si="148"/>
        <v>0</v>
      </c>
      <c r="AX50" s="69">
        <f t="shared" si="149"/>
        <v>0</v>
      </c>
      <c r="AY50" s="69">
        <f t="shared" si="150"/>
        <v>0</v>
      </c>
      <c r="AZ50" s="69">
        <f t="shared" si="151"/>
        <v>0</v>
      </c>
      <c r="BA50" s="69">
        <f t="shared" si="152"/>
        <v>0</v>
      </c>
      <c r="BB50" s="70" t="e">
        <f t="shared" si="57"/>
        <v>#NAME?</v>
      </c>
      <c r="BC50" s="70" t="str">
        <f t="shared" si="10"/>
        <v xml:space="preserve"> </v>
      </c>
      <c r="BD50" s="70">
        <f t="shared" si="11"/>
        <v>0</v>
      </c>
      <c r="BE50" s="70" t="e">
        <f t="shared" si="153"/>
        <v>#NAME?</v>
      </c>
      <c r="BF50" s="70" t="e">
        <f t="shared" si="154"/>
        <v>#NAME?</v>
      </c>
      <c r="BG50" s="70">
        <f t="shared" si="155"/>
        <v>0</v>
      </c>
    </row>
    <row r="51" spans="1:59" ht="15.75" x14ac:dyDescent="0.25">
      <c r="A51" s="15" t="s">
        <v>102</v>
      </c>
      <c r="B51" s="75">
        <v>37</v>
      </c>
      <c r="C51" s="17" t="s">
        <v>103</v>
      </c>
      <c r="D51" s="67"/>
      <c r="E51" s="68"/>
      <c r="F51" s="69" t="e">
        <f t="shared" si="111"/>
        <v>#NAME?</v>
      </c>
      <c r="G51" s="69">
        <f t="shared" si="112"/>
        <v>497343300</v>
      </c>
      <c r="H51" s="69">
        <f t="shared" si="113"/>
        <v>497343300</v>
      </c>
      <c r="I51" s="69">
        <f t="shared" si="114"/>
        <v>24867200</v>
      </c>
      <c r="J51" s="69">
        <f t="shared" si="115"/>
        <v>472476100</v>
      </c>
      <c r="K51" s="69">
        <f t="shared" si="116"/>
        <v>3677582.53</v>
      </c>
      <c r="L51" s="69">
        <f t="shared" si="117"/>
        <v>497337621.41000003</v>
      </c>
      <c r="M51" s="69">
        <f t="shared" si="118"/>
        <v>472470740.43000001</v>
      </c>
      <c r="N51" s="69">
        <f t="shared" si="119"/>
        <v>28544463.510000002</v>
      </c>
      <c r="O51" s="69">
        <f t="shared" si="120"/>
        <v>24866880.98</v>
      </c>
      <c r="P51" s="69">
        <f t="shared" si="121"/>
        <v>5</v>
      </c>
      <c r="Q51" s="69">
        <f t="shared" si="122"/>
        <v>3677582.53</v>
      </c>
      <c r="R51" s="70" t="e">
        <f t="shared" si="46"/>
        <v>#NAME?</v>
      </c>
      <c r="S51" s="70">
        <f t="shared" si="4"/>
        <v>0.77836371617527311</v>
      </c>
      <c r="T51" s="70">
        <f t="shared" si="5"/>
        <v>12.883698194963902</v>
      </c>
      <c r="U51" s="70" t="e">
        <f t="shared" si="123"/>
        <v>#NAME?</v>
      </c>
      <c r="V51" s="70" t="e">
        <f t="shared" si="124"/>
        <v>#NAME?</v>
      </c>
      <c r="W51" s="70">
        <f t="shared" si="125"/>
        <v>319.01999999955297</v>
      </c>
      <c r="X51" s="69" t="e">
        <f t="shared" si="126"/>
        <v>#NAME?</v>
      </c>
      <c r="Y51" s="69">
        <f t="shared" si="127"/>
        <v>497343300</v>
      </c>
      <c r="Z51" s="69">
        <f t="shared" si="128"/>
        <v>497343300</v>
      </c>
      <c r="AA51" s="69">
        <f t="shared" si="129"/>
        <v>24867200</v>
      </c>
      <c r="AB51" s="69">
        <f t="shared" si="130"/>
        <v>472476100</v>
      </c>
      <c r="AC51" s="69">
        <f t="shared" si="131"/>
        <v>3677582.53</v>
      </c>
      <c r="AD51" s="69">
        <f t="shared" si="132"/>
        <v>497337621.41000003</v>
      </c>
      <c r="AE51" s="69">
        <f t="shared" si="133"/>
        <v>472470740.43000001</v>
      </c>
      <c r="AF51" s="69">
        <f t="shared" si="134"/>
        <v>28544463.510000002</v>
      </c>
      <c r="AG51" s="69">
        <f t="shared" si="135"/>
        <v>24866880.98</v>
      </c>
      <c r="AH51" s="69">
        <f t="shared" si="136"/>
        <v>5</v>
      </c>
      <c r="AI51" s="69">
        <f t="shared" si="137"/>
        <v>3677582.53</v>
      </c>
      <c r="AJ51" s="70" t="e">
        <f t="shared" si="52"/>
        <v>#NAME?</v>
      </c>
      <c r="AK51" s="70">
        <f t="shared" si="7"/>
        <v>0.77836371617527311</v>
      </c>
      <c r="AL51" s="70">
        <f t="shared" si="8"/>
        <v>12.883698194963902</v>
      </c>
      <c r="AM51" s="70" t="e">
        <f t="shared" si="138"/>
        <v>#NAME?</v>
      </c>
      <c r="AN51" s="70" t="e">
        <f t="shared" si="139"/>
        <v>#NAME?</v>
      </c>
      <c r="AO51" s="70">
        <f t="shared" si="140"/>
        <v>319.01999999955297</v>
      </c>
      <c r="AP51" s="69" t="e">
        <f t="shared" si="141"/>
        <v>#NAME?</v>
      </c>
      <c r="AQ51" s="69">
        <f t="shared" si="142"/>
        <v>0</v>
      </c>
      <c r="AR51" s="69">
        <f t="shared" si="143"/>
        <v>0</v>
      </c>
      <c r="AS51" s="69">
        <f t="shared" si="144"/>
        <v>0</v>
      </c>
      <c r="AT51" s="69">
        <f t="shared" si="145"/>
        <v>0</v>
      </c>
      <c r="AU51" s="69">
        <f t="shared" si="146"/>
        <v>0</v>
      </c>
      <c r="AV51" s="69">
        <f t="shared" si="147"/>
        <v>0</v>
      </c>
      <c r="AW51" s="69">
        <f t="shared" si="148"/>
        <v>0</v>
      </c>
      <c r="AX51" s="69">
        <f t="shared" si="149"/>
        <v>0</v>
      </c>
      <c r="AY51" s="69">
        <f t="shared" si="150"/>
        <v>0</v>
      </c>
      <c r="AZ51" s="69">
        <f t="shared" si="151"/>
        <v>0</v>
      </c>
      <c r="BA51" s="69">
        <f t="shared" si="152"/>
        <v>0</v>
      </c>
      <c r="BB51" s="70" t="e">
        <f t="shared" si="57"/>
        <v>#NAME?</v>
      </c>
      <c r="BC51" s="70" t="str">
        <f t="shared" si="10"/>
        <v xml:space="preserve"> </v>
      </c>
      <c r="BD51" s="70">
        <f t="shared" si="11"/>
        <v>0</v>
      </c>
      <c r="BE51" s="70" t="e">
        <f t="shared" si="153"/>
        <v>#NAME?</v>
      </c>
      <c r="BF51" s="70" t="e">
        <f t="shared" si="154"/>
        <v>#NAME?</v>
      </c>
      <c r="BG51" s="70">
        <f t="shared" si="155"/>
        <v>0</v>
      </c>
    </row>
    <row r="52" spans="1:59" ht="15.75" x14ac:dyDescent="0.25">
      <c r="A52" s="15" t="s">
        <v>104</v>
      </c>
      <c r="B52" s="75">
        <v>38</v>
      </c>
      <c r="C52" s="17" t="s">
        <v>105</v>
      </c>
      <c r="D52" s="67"/>
      <c r="E52" s="68"/>
      <c r="F52" s="69" t="e">
        <f t="shared" si="111"/>
        <v>#NAME?</v>
      </c>
      <c r="G52" s="69">
        <f t="shared" si="112"/>
        <v>473200</v>
      </c>
      <c r="H52" s="69">
        <f t="shared" si="113"/>
        <v>473162.19</v>
      </c>
      <c r="I52" s="69">
        <f t="shared" si="114"/>
        <v>23700</v>
      </c>
      <c r="J52" s="69">
        <f t="shared" si="115"/>
        <v>449462.19</v>
      </c>
      <c r="K52" s="69">
        <f t="shared" si="116"/>
        <v>0</v>
      </c>
      <c r="L52" s="69">
        <f t="shared" si="117"/>
        <v>473118.09</v>
      </c>
      <c r="M52" s="69">
        <f t="shared" si="118"/>
        <v>449462.19</v>
      </c>
      <c r="N52" s="69">
        <f t="shared" si="119"/>
        <v>23655.9</v>
      </c>
      <c r="O52" s="69">
        <f t="shared" si="120"/>
        <v>23655.9</v>
      </c>
      <c r="P52" s="69">
        <f t="shared" si="121"/>
        <v>5</v>
      </c>
      <c r="Q52" s="69">
        <f t="shared" si="122"/>
        <v>0</v>
      </c>
      <c r="R52" s="70" t="e">
        <f t="shared" si="46"/>
        <v>#NAME?</v>
      </c>
      <c r="S52" s="70">
        <f t="shared" si="4"/>
        <v>0</v>
      </c>
      <c r="T52" s="70">
        <f t="shared" si="5"/>
        <v>0</v>
      </c>
      <c r="U52" s="70" t="e">
        <f t="shared" si="123"/>
        <v>#NAME?</v>
      </c>
      <c r="V52" s="70" t="e">
        <f t="shared" si="124"/>
        <v>#NAME?</v>
      </c>
      <c r="W52" s="70">
        <f t="shared" si="125"/>
        <v>44.099999999998545</v>
      </c>
      <c r="X52" s="69" t="e">
        <f t="shared" si="126"/>
        <v>#NAME?</v>
      </c>
      <c r="Y52" s="69">
        <f t="shared" si="127"/>
        <v>473200</v>
      </c>
      <c r="Z52" s="69">
        <f t="shared" si="128"/>
        <v>473162.19</v>
      </c>
      <c r="AA52" s="69">
        <f t="shared" si="129"/>
        <v>23700</v>
      </c>
      <c r="AB52" s="69">
        <f t="shared" si="130"/>
        <v>449462.19</v>
      </c>
      <c r="AC52" s="69">
        <f t="shared" si="131"/>
        <v>0</v>
      </c>
      <c r="AD52" s="69">
        <f t="shared" si="132"/>
        <v>473118.09</v>
      </c>
      <c r="AE52" s="69">
        <f t="shared" si="133"/>
        <v>449462.19</v>
      </c>
      <c r="AF52" s="69">
        <f t="shared" si="134"/>
        <v>23655.9</v>
      </c>
      <c r="AG52" s="69">
        <f t="shared" si="135"/>
        <v>23655.9</v>
      </c>
      <c r="AH52" s="69">
        <f t="shared" si="136"/>
        <v>5</v>
      </c>
      <c r="AI52" s="69">
        <f t="shared" si="137"/>
        <v>0</v>
      </c>
      <c r="AJ52" s="70" t="e">
        <f t="shared" si="52"/>
        <v>#NAME?</v>
      </c>
      <c r="AK52" s="70">
        <f t="shared" si="7"/>
        <v>0</v>
      </c>
      <c r="AL52" s="70">
        <f t="shared" si="8"/>
        <v>0</v>
      </c>
      <c r="AM52" s="70" t="e">
        <f t="shared" si="138"/>
        <v>#NAME?</v>
      </c>
      <c r="AN52" s="70" t="e">
        <f t="shared" si="139"/>
        <v>#NAME?</v>
      </c>
      <c r="AO52" s="70">
        <f t="shared" si="140"/>
        <v>44.099999999998545</v>
      </c>
      <c r="AP52" s="69" t="e">
        <f t="shared" si="141"/>
        <v>#NAME?</v>
      </c>
      <c r="AQ52" s="69">
        <f t="shared" si="142"/>
        <v>0</v>
      </c>
      <c r="AR52" s="69">
        <f t="shared" si="143"/>
        <v>0</v>
      </c>
      <c r="AS52" s="69">
        <f t="shared" si="144"/>
        <v>0</v>
      </c>
      <c r="AT52" s="69">
        <f t="shared" si="145"/>
        <v>0</v>
      </c>
      <c r="AU52" s="69">
        <f t="shared" si="146"/>
        <v>0</v>
      </c>
      <c r="AV52" s="69">
        <f t="shared" si="147"/>
        <v>0</v>
      </c>
      <c r="AW52" s="69">
        <f t="shared" si="148"/>
        <v>0</v>
      </c>
      <c r="AX52" s="69">
        <f t="shared" si="149"/>
        <v>0</v>
      </c>
      <c r="AY52" s="69">
        <f t="shared" si="150"/>
        <v>0</v>
      </c>
      <c r="AZ52" s="69">
        <f t="shared" si="151"/>
        <v>0</v>
      </c>
      <c r="BA52" s="69">
        <f t="shared" si="152"/>
        <v>0</v>
      </c>
      <c r="BB52" s="70" t="e">
        <f t="shared" si="57"/>
        <v>#NAME?</v>
      </c>
      <c r="BC52" s="70" t="str">
        <f t="shared" si="10"/>
        <v xml:space="preserve"> </v>
      </c>
      <c r="BD52" s="70">
        <f t="shared" si="11"/>
        <v>0</v>
      </c>
      <c r="BE52" s="70" t="e">
        <f t="shared" si="153"/>
        <v>#NAME?</v>
      </c>
      <c r="BF52" s="70" t="e">
        <f t="shared" si="154"/>
        <v>#NAME?</v>
      </c>
      <c r="BG52" s="70">
        <f t="shared" si="155"/>
        <v>0</v>
      </c>
    </row>
    <row r="53" spans="1:59" ht="15.75" x14ac:dyDescent="0.25">
      <c r="A53" s="15" t="s">
        <v>106</v>
      </c>
      <c r="B53" s="71">
        <v>39</v>
      </c>
      <c r="C53" s="17" t="s">
        <v>107</v>
      </c>
      <c r="D53" s="67"/>
      <c r="E53" s="68"/>
      <c r="F53" s="69" t="e">
        <f t="shared" si="111"/>
        <v>#NAME?</v>
      </c>
      <c r="G53" s="69">
        <f t="shared" si="112"/>
        <v>31309300</v>
      </c>
      <c r="H53" s="69">
        <f t="shared" si="113"/>
        <v>19033894</v>
      </c>
      <c r="I53" s="69">
        <f t="shared" si="114"/>
        <v>1565500</v>
      </c>
      <c r="J53" s="69">
        <f t="shared" si="115"/>
        <v>17468394</v>
      </c>
      <c r="K53" s="69">
        <f t="shared" si="116"/>
        <v>2784620</v>
      </c>
      <c r="L53" s="69">
        <f t="shared" si="117"/>
        <v>18387781</v>
      </c>
      <c r="M53" s="69">
        <f t="shared" si="118"/>
        <v>17468394</v>
      </c>
      <c r="N53" s="69">
        <f t="shared" si="119"/>
        <v>3704007</v>
      </c>
      <c r="O53" s="69">
        <f t="shared" si="120"/>
        <v>919387</v>
      </c>
      <c r="P53" s="69">
        <f t="shared" si="121"/>
        <v>9.9999700000000011</v>
      </c>
      <c r="Q53" s="69">
        <f t="shared" si="122"/>
        <v>2784620</v>
      </c>
      <c r="R53" s="70" t="e">
        <f t="shared" si="46"/>
        <v>#NAME?</v>
      </c>
      <c r="S53" s="70">
        <f t="shared" si="4"/>
        <v>15.940904470096108</v>
      </c>
      <c r="T53" s="70">
        <f t="shared" si="5"/>
        <v>75.178583625786885</v>
      </c>
      <c r="U53" s="70" t="e">
        <f t="shared" si="123"/>
        <v>#NAME?</v>
      </c>
      <c r="V53" s="70" t="e">
        <f t="shared" si="124"/>
        <v>#NAME?</v>
      </c>
      <c r="W53" s="70">
        <f t="shared" si="125"/>
        <v>646113</v>
      </c>
      <c r="X53" s="69" t="e">
        <f t="shared" si="126"/>
        <v>#NAME?</v>
      </c>
      <c r="Y53" s="69">
        <f t="shared" si="127"/>
        <v>28105300</v>
      </c>
      <c r="Z53" s="69">
        <f t="shared" si="128"/>
        <v>16829153</v>
      </c>
      <c r="AA53" s="69">
        <f t="shared" si="129"/>
        <v>1405300</v>
      </c>
      <c r="AB53" s="69">
        <f t="shared" si="130"/>
        <v>15423853</v>
      </c>
      <c r="AC53" s="69">
        <f t="shared" si="131"/>
        <v>2784620</v>
      </c>
      <c r="AD53" s="69">
        <f t="shared" si="132"/>
        <v>16235633</v>
      </c>
      <c r="AE53" s="69">
        <f t="shared" si="133"/>
        <v>15423853</v>
      </c>
      <c r="AF53" s="69">
        <f t="shared" si="134"/>
        <v>3596400</v>
      </c>
      <c r="AG53" s="69">
        <f t="shared" si="135"/>
        <v>811780</v>
      </c>
      <c r="AH53" s="69">
        <f t="shared" si="136"/>
        <v>4.9999900000000004</v>
      </c>
      <c r="AI53" s="69">
        <f t="shared" si="137"/>
        <v>2784620</v>
      </c>
      <c r="AJ53" s="70" t="e">
        <f t="shared" si="52"/>
        <v>#NAME?</v>
      </c>
      <c r="AK53" s="70">
        <f t="shared" si="7"/>
        <v>18.053984305996693</v>
      </c>
      <c r="AL53" s="70">
        <f t="shared" si="8"/>
        <v>77.42798353909464</v>
      </c>
      <c r="AM53" s="70" t="e">
        <f t="shared" si="138"/>
        <v>#NAME?</v>
      </c>
      <c r="AN53" s="70" t="e">
        <f t="shared" si="139"/>
        <v>#NAME?</v>
      </c>
      <c r="AO53" s="70">
        <f t="shared" si="140"/>
        <v>593520</v>
      </c>
      <c r="AP53" s="69" t="e">
        <f t="shared" si="141"/>
        <v>#NAME?</v>
      </c>
      <c r="AQ53" s="69">
        <f t="shared" si="142"/>
        <v>3204000</v>
      </c>
      <c r="AR53" s="69">
        <f t="shared" si="143"/>
        <v>2204741</v>
      </c>
      <c r="AS53" s="69">
        <f t="shared" si="144"/>
        <v>160200</v>
      </c>
      <c r="AT53" s="69">
        <f t="shared" si="145"/>
        <v>2044541</v>
      </c>
      <c r="AU53" s="69">
        <f t="shared" si="146"/>
        <v>0</v>
      </c>
      <c r="AV53" s="69">
        <f t="shared" si="147"/>
        <v>2152148</v>
      </c>
      <c r="AW53" s="69">
        <f t="shared" si="148"/>
        <v>2044541</v>
      </c>
      <c r="AX53" s="69">
        <f t="shared" si="149"/>
        <v>107607</v>
      </c>
      <c r="AY53" s="69">
        <f t="shared" si="150"/>
        <v>107607</v>
      </c>
      <c r="AZ53" s="69">
        <f t="shared" si="151"/>
        <v>4.9999799999999999</v>
      </c>
      <c r="BA53" s="69">
        <f t="shared" si="152"/>
        <v>0</v>
      </c>
      <c r="BB53" s="70" t="e">
        <f t="shared" si="57"/>
        <v>#NAME?</v>
      </c>
      <c r="BC53" s="70">
        <f t="shared" si="10"/>
        <v>0</v>
      </c>
      <c r="BD53" s="70">
        <f t="shared" si="11"/>
        <v>0</v>
      </c>
      <c r="BE53" s="70" t="e">
        <f t="shared" si="153"/>
        <v>#NAME?</v>
      </c>
      <c r="BF53" s="70" t="e">
        <f t="shared" si="154"/>
        <v>#NAME?</v>
      </c>
      <c r="BG53" s="70">
        <f t="shared" si="155"/>
        <v>52593</v>
      </c>
    </row>
    <row r="54" spans="1:59" s="65" customFormat="1" ht="15.75" x14ac:dyDescent="0.25">
      <c r="A54" s="72" t="s">
        <v>108</v>
      </c>
      <c r="B54" s="73">
        <v>40</v>
      </c>
      <c r="C54" s="76" t="s">
        <v>109</v>
      </c>
      <c r="D54" s="62"/>
      <c r="E54" s="63"/>
      <c r="F54" s="64" t="e">
        <f>SUM(F55:F61)</f>
        <v>#NAME?</v>
      </c>
      <c r="G54" s="64">
        <f>SUM(G55:G61)</f>
        <v>22577979</v>
      </c>
      <c r="H54" s="64">
        <f t="shared" ref="H54:Q54" si="156">SUM(H55:H61)</f>
        <v>22577979</v>
      </c>
      <c r="I54" s="64">
        <f t="shared" si="156"/>
        <v>2841279</v>
      </c>
      <c r="J54" s="64">
        <f t="shared" si="156"/>
        <v>19736700</v>
      </c>
      <c r="K54" s="64">
        <f t="shared" si="156"/>
        <v>100000</v>
      </c>
      <c r="L54" s="64">
        <f t="shared" si="156"/>
        <v>20057663.640000001</v>
      </c>
      <c r="M54" s="64">
        <f>SUM(M55:M61)</f>
        <v>19736700</v>
      </c>
      <c r="N54" s="64">
        <f t="shared" si="156"/>
        <v>420963.64</v>
      </c>
      <c r="O54" s="64">
        <f t="shared" si="156"/>
        <v>320963.64</v>
      </c>
      <c r="P54" s="64">
        <f t="shared" si="156"/>
        <v>1.9795</v>
      </c>
      <c r="Q54" s="64">
        <f t="shared" si="156"/>
        <v>100000</v>
      </c>
      <c r="R54" s="64" t="e">
        <f t="shared" si="46"/>
        <v>#NAME?</v>
      </c>
      <c r="S54" s="64">
        <f t="shared" si="4"/>
        <v>0.50667031469293244</v>
      </c>
      <c r="T54" s="64">
        <f t="shared" si="5"/>
        <v>23.755020742409013</v>
      </c>
      <c r="U54" s="64" t="e">
        <f t="shared" ref="U54:AI54" si="157">SUM(U55:U61)</f>
        <v>#NAME?</v>
      </c>
      <c r="V54" s="64" t="e">
        <f t="shared" si="157"/>
        <v>#NAME?</v>
      </c>
      <c r="W54" s="64">
        <f t="shared" si="157"/>
        <v>2520315.36</v>
      </c>
      <c r="X54" s="64" t="e">
        <f t="shared" si="157"/>
        <v>#NAME?</v>
      </c>
      <c r="Y54" s="64">
        <f t="shared" si="157"/>
        <v>22577979</v>
      </c>
      <c r="Z54" s="64">
        <f t="shared" si="157"/>
        <v>22577979</v>
      </c>
      <c r="AA54" s="64">
        <f t="shared" si="157"/>
        <v>2841279</v>
      </c>
      <c r="AB54" s="64">
        <f t="shared" si="157"/>
        <v>19736700</v>
      </c>
      <c r="AC54" s="64">
        <f t="shared" si="157"/>
        <v>100000</v>
      </c>
      <c r="AD54" s="64">
        <f t="shared" si="157"/>
        <v>20057663.640000001</v>
      </c>
      <c r="AE54" s="64">
        <f t="shared" si="157"/>
        <v>19736700</v>
      </c>
      <c r="AF54" s="64">
        <f t="shared" si="157"/>
        <v>420963.64</v>
      </c>
      <c r="AG54" s="64">
        <f t="shared" si="157"/>
        <v>320963.64</v>
      </c>
      <c r="AH54" s="64">
        <f t="shared" si="157"/>
        <v>1.9795</v>
      </c>
      <c r="AI54" s="64">
        <f t="shared" si="157"/>
        <v>100000</v>
      </c>
      <c r="AJ54" s="64" t="e">
        <f t="shared" si="52"/>
        <v>#NAME?</v>
      </c>
      <c r="AK54" s="64">
        <f t="shared" si="7"/>
        <v>0.50667031469293244</v>
      </c>
      <c r="AL54" s="64">
        <f t="shared" si="8"/>
        <v>23.755020742409013</v>
      </c>
      <c r="AM54" s="64" t="e">
        <f t="shared" ref="AM54:BA54" si="158">SUM(AM55:AM61)</f>
        <v>#NAME?</v>
      </c>
      <c r="AN54" s="64" t="e">
        <f t="shared" si="158"/>
        <v>#NAME?</v>
      </c>
      <c r="AO54" s="64">
        <f t="shared" si="158"/>
        <v>2520315.36</v>
      </c>
      <c r="AP54" s="64" t="e">
        <f t="shared" si="158"/>
        <v>#NAME?</v>
      </c>
      <c r="AQ54" s="64">
        <f t="shared" si="158"/>
        <v>0</v>
      </c>
      <c r="AR54" s="64">
        <f t="shared" si="158"/>
        <v>0</v>
      </c>
      <c r="AS54" s="64">
        <f t="shared" si="158"/>
        <v>0</v>
      </c>
      <c r="AT54" s="64">
        <f t="shared" si="158"/>
        <v>0</v>
      </c>
      <c r="AU54" s="64">
        <f t="shared" si="158"/>
        <v>0</v>
      </c>
      <c r="AV54" s="64">
        <f t="shared" si="158"/>
        <v>0</v>
      </c>
      <c r="AW54" s="64">
        <f t="shared" si="158"/>
        <v>0</v>
      </c>
      <c r="AX54" s="64">
        <f t="shared" si="158"/>
        <v>0</v>
      </c>
      <c r="AY54" s="64">
        <f t="shared" si="158"/>
        <v>0</v>
      </c>
      <c r="AZ54" s="64">
        <f t="shared" si="158"/>
        <v>0</v>
      </c>
      <c r="BA54" s="64">
        <f t="shared" si="158"/>
        <v>0</v>
      </c>
      <c r="BB54" s="64" t="e">
        <f t="shared" si="57"/>
        <v>#NAME?</v>
      </c>
      <c r="BC54" s="64" t="str">
        <f t="shared" si="10"/>
        <v xml:space="preserve"> </v>
      </c>
      <c r="BD54" s="64">
        <f t="shared" si="11"/>
        <v>0</v>
      </c>
      <c r="BE54" s="64" t="e">
        <f>SUM(BE55:BE61)</f>
        <v>#NAME?</v>
      </c>
      <c r="BF54" s="64" t="e">
        <f>SUM(BF55:BF61)</f>
        <v>#NAME?</v>
      </c>
      <c r="BG54" s="64">
        <f>SUM(BG55:BG61)</f>
        <v>0</v>
      </c>
    </row>
    <row r="55" spans="1:59" ht="15.75" x14ac:dyDescent="0.25">
      <c r="A55" s="15" t="s">
        <v>110</v>
      </c>
      <c r="B55" s="75">
        <v>41</v>
      </c>
      <c r="C55" s="17" t="s">
        <v>111</v>
      </c>
      <c r="D55" s="67"/>
      <c r="E55" s="68"/>
      <c r="F55" s="69" t="e">
        <f t="shared" ref="F55:F61" si="159">X55+AP55</f>
        <v>#NAME?</v>
      </c>
      <c r="G55" s="69">
        <f t="shared" ref="G55:G61" si="160">Y55+AQ55</f>
        <v>0</v>
      </c>
      <c r="H55" s="69">
        <f t="shared" ref="H55:H61" si="161">I55+J55</f>
        <v>0</v>
      </c>
      <c r="I55" s="69">
        <f t="shared" ref="I55:I61" si="162">AA55+AS55</f>
        <v>0</v>
      </c>
      <c r="J55" s="69">
        <f t="shared" ref="J55:J61" si="163">AB55+AT55</f>
        <v>0</v>
      </c>
      <c r="K55" s="69">
        <f t="shared" ref="K55:K61" si="164">AC55+AU55</f>
        <v>0</v>
      </c>
      <c r="L55" s="69">
        <f t="shared" ref="L55:L61" si="165">AD55+AV55</f>
        <v>0</v>
      </c>
      <c r="M55" s="69">
        <f t="shared" ref="M55:M61" si="166">AE55+AW55</f>
        <v>0</v>
      </c>
      <c r="N55" s="69">
        <f t="shared" ref="N55:N61" si="167">O55+Q55</f>
        <v>0</v>
      </c>
      <c r="O55" s="69">
        <f t="shared" ref="O55:O61" si="168">AG55+AY55</f>
        <v>0</v>
      </c>
      <c r="P55" s="69">
        <f t="shared" ref="P55:P61" si="169">AH55+AZ55</f>
        <v>0</v>
      </c>
      <c r="Q55" s="69">
        <f t="shared" ref="Q55:Q61" si="170">AI55+BA55</f>
        <v>0</v>
      </c>
      <c r="R55" s="70" t="e">
        <f t="shared" si="46"/>
        <v>#NAME?</v>
      </c>
      <c r="S55" s="70" t="str">
        <f t="shared" si="4"/>
        <v xml:space="preserve"> </v>
      </c>
      <c r="T55" s="70">
        <f t="shared" si="5"/>
        <v>0</v>
      </c>
      <c r="U55" s="70" t="e">
        <f t="shared" ref="U55:U61" si="171">AM55+BE55</f>
        <v>#NAME?</v>
      </c>
      <c r="V55" s="70" t="e">
        <f t="shared" ref="V55:V61" si="172">(G55+K55+L55-O55-U55)</f>
        <v>#NAME?</v>
      </c>
      <c r="W55" s="70">
        <f t="shared" ref="W55:W61" si="173">(I55-O55)</f>
        <v>0</v>
      </c>
      <c r="X55" s="69" t="e">
        <f t="shared" ref="X55:X61" si="174">КОЛ4020/$G$1</f>
        <v>#NAME?</v>
      </c>
      <c r="Y55" s="69">
        <f t="shared" ref="Y55:Y61" si="175">КОЛ4005/$G$1</f>
        <v>0</v>
      </c>
      <c r="Z55" s="69">
        <f t="shared" ref="Z55:Z61" si="176">AA55+AB55</f>
        <v>0</v>
      </c>
      <c r="AA55" s="69">
        <f t="shared" ref="AA55:AA61" si="177">КОЛ4007/$G$1</f>
        <v>0</v>
      </c>
      <c r="AB55" s="69">
        <f t="shared" ref="AB55:AB61" si="178">КОЛ4008/$G$1</f>
        <v>0</v>
      </c>
      <c r="AC55" s="69">
        <f t="shared" ref="AC55:AC61" si="179">КОЛ4009/$G$1</f>
        <v>0</v>
      </c>
      <c r="AD55" s="69">
        <f t="shared" ref="AD55:AD61" si="180">КОЛ4010/$G$1</f>
        <v>0</v>
      </c>
      <c r="AE55" s="69">
        <f t="shared" ref="AE55:AE61" si="181">КОЛ4011/$G$1</f>
        <v>0</v>
      </c>
      <c r="AF55" s="69">
        <f t="shared" ref="AF55:AF61" si="182">AG55+AI55</f>
        <v>0</v>
      </c>
      <c r="AG55" s="69">
        <f t="shared" ref="AG55:AG61" si="183">КОЛ4013/$G$1</f>
        <v>0</v>
      </c>
      <c r="AH55" s="69">
        <f t="shared" ref="AH55:AH61" si="184">КОЛ4014/$G$1</f>
        <v>0</v>
      </c>
      <c r="AI55" s="69">
        <f t="shared" ref="AI55:AI61" si="185">КОЛ4015/$G$1</f>
        <v>0</v>
      </c>
      <c r="AJ55" s="70" t="e">
        <f t="shared" si="52"/>
        <v>#NAME?</v>
      </c>
      <c r="AK55" s="70" t="str">
        <f t="shared" si="7"/>
        <v xml:space="preserve"> </v>
      </c>
      <c r="AL55" s="70">
        <f t="shared" si="8"/>
        <v>0</v>
      </c>
      <c r="AM55" s="70" t="e">
        <f t="shared" ref="AM55:AM61" si="186">КОЛ4017/$G$1</f>
        <v>#NAME?</v>
      </c>
      <c r="AN55" s="70" t="e">
        <f t="shared" ref="AN55:AN61" si="187">(Y55+AC55+AD55-AG55-AM55)</f>
        <v>#NAME?</v>
      </c>
      <c r="AO55" s="70">
        <f t="shared" ref="AO55:AO61" si="188">(AA55-AG55)</f>
        <v>0</v>
      </c>
      <c r="AP55" s="69" t="e">
        <f t="shared" ref="AP55:AP61" si="189">КОЛ4120/$G$1</f>
        <v>#NAME?</v>
      </c>
      <c r="AQ55" s="69">
        <f t="shared" ref="AQ55:AQ61" si="190">КОЛ4105/$G$1</f>
        <v>0</v>
      </c>
      <c r="AR55" s="69">
        <f t="shared" ref="AR55:AR61" si="191">AS55+AT55</f>
        <v>0</v>
      </c>
      <c r="AS55" s="69">
        <f t="shared" ref="AS55:AS61" si="192">КОЛ4107/$G$1</f>
        <v>0</v>
      </c>
      <c r="AT55" s="69">
        <f t="shared" ref="AT55:AT61" si="193">КОЛ4108/$G$1</f>
        <v>0</v>
      </c>
      <c r="AU55" s="69">
        <f t="shared" ref="AU55:AU61" si="194">КОЛ4109/$G$1</f>
        <v>0</v>
      </c>
      <c r="AV55" s="69">
        <f t="shared" ref="AV55:AV61" si="195">КОЛ4110/$G$1</f>
        <v>0</v>
      </c>
      <c r="AW55" s="69">
        <f t="shared" ref="AW55:AW61" si="196">КОЛ4111/$G$1</f>
        <v>0</v>
      </c>
      <c r="AX55" s="69">
        <f t="shared" ref="AX55:AX61" si="197">AY55+BA55</f>
        <v>0</v>
      </c>
      <c r="AY55" s="69">
        <f t="shared" ref="AY55:AY61" si="198">КОЛ4113/$G$1</f>
        <v>0</v>
      </c>
      <c r="AZ55" s="69">
        <f t="shared" ref="AZ55:AZ61" si="199">КОЛ4114/$G$1</f>
        <v>0</v>
      </c>
      <c r="BA55" s="69">
        <f t="shared" ref="BA55:BA61" si="200">КОЛ4115/$G$1</f>
        <v>0</v>
      </c>
      <c r="BB55" s="70" t="e">
        <f t="shared" si="57"/>
        <v>#NAME?</v>
      </c>
      <c r="BC55" s="70" t="str">
        <f t="shared" si="10"/>
        <v xml:space="preserve"> </v>
      </c>
      <c r="BD55" s="70">
        <f t="shared" si="11"/>
        <v>0</v>
      </c>
      <c r="BE55" s="70" t="e">
        <f t="shared" ref="BE55:BE61" si="201">КОЛ4117/$G$1</f>
        <v>#NAME?</v>
      </c>
      <c r="BF55" s="70" t="e">
        <f t="shared" ref="BF55:BF61" si="202">(AQ55+AU55+AV55-AY55-BE55)</f>
        <v>#NAME?</v>
      </c>
      <c r="BG55" s="70">
        <f t="shared" ref="BG55:BG61" si="203">(AS55-AY55)</f>
        <v>0</v>
      </c>
    </row>
    <row r="56" spans="1:59" ht="15.75" x14ac:dyDescent="0.25">
      <c r="A56" s="15" t="s">
        <v>112</v>
      </c>
      <c r="B56" s="75">
        <v>42</v>
      </c>
      <c r="C56" s="17" t="s">
        <v>113</v>
      </c>
      <c r="D56" s="67"/>
      <c r="E56" s="68"/>
      <c r="F56" s="69" t="e">
        <f t="shared" si="159"/>
        <v>#NAME?</v>
      </c>
      <c r="G56" s="69">
        <f t="shared" si="160"/>
        <v>0</v>
      </c>
      <c r="H56" s="69">
        <f t="shared" si="161"/>
        <v>0</v>
      </c>
      <c r="I56" s="69">
        <f t="shared" si="162"/>
        <v>0</v>
      </c>
      <c r="J56" s="69">
        <f t="shared" si="163"/>
        <v>0</v>
      </c>
      <c r="K56" s="69">
        <f t="shared" si="164"/>
        <v>0</v>
      </c>
      <c r="L56" s="69">
        <f t="shared" si="165"/>
        <v>0</v>
      </c>
      <c r="M56" s="69">
        <f t="shared" si="166"/>
        <v>0</v>
      </c>
      <c r="N56" s="69">
        <f t="shared" si="167"/>
        <v>0</v>
      </c>
      <c r="O56" s="69">
        <f t="shared" si="168"/>
        <v>0</v>
      </c>
      <c r="P56" s="69">
        <f t="shared" si="169"/>
        <v>0</v>
      </c>
      <c r="Q56" s="69">
        <f t="shared" si="170"/>
        <v>0</v>
      </c>
      <c r="R56" s="70" t="e">
        <f t="shared" si="46"/>
        <v>#NAME?</v>
      </c>
      <c r="S56" s="70" t="str">
        <f t="shared" si="4"/>
        <v xml:space="preserve"> </v>
      </c>
      <c r="T56" s="70">
        <f t="shared" si="5"/>
        <v>0</v>
      </c>
      <c r="U56" s="70" t="e">
        <f t="shared" si="171"/>
        <v>#NAME?</v>
      </c>
      <c r="V56" s="70" t="e">
        <f t="shared" si="172"/>
        <v>#NAME?</v>
      </c>
      <c r="W56" s="70">
        <f t="shared" si="173"/>
        <v>0</v>
      </c>
      <c r="X56" s="69" t="e">
        <f t="shared" si="174"/>
        <v>#NAME?</v>
      </c>
      <c r="Y56" s="69">
        <f t="shared" si="175"/>
        <v>0</v>
      </c>
      <c r="Z56" s="69">
        <f t="shared" si="176"/>
        <v>0</v>
      </c>
      <c r="AA56" s="69">
        <f t="shared" si="177"/>
        <v>0</v>
      </c>
      <c r="AB56" s="69">
        <f t="shared" si="178"/>
        <v>0</v>
      </c>
      <c r="AC56" s="69">
        <f t="shared" si="179"/>
        <v>0</v>
      </c>
      <c r="AD56" s="69">
        <f t="shared" si="180"/>
        <v>0</v>
      </c>
      <c r="AE56" s="69">
        <f t="shared" si="181"/>
        <v>0</v>
      </c>
      <c r="AF56" s="69">
        <f t="shared" si="182"/>
        <v>0</v>
      </c>
      <c r="AG56" s="69">
        <f t="shared" si="183"/>
        <v>0</v>
      </c>
      <c r="AH56" s="69">
        <f t="shared" si="184"/>
        <v>0</v>
      </c>
      <c r="AI56" s="69">
        <f t="shared" si="185"/>
        <v>0</v>
      </c>
      <c r="AJ56" s="70" t="e">
        <f t="shared" si="52"/>
        <v>#NAME?</v>
      </c>
      <c r="AK56" s="70" t="str">
        <f t="shared" si="7"/>
        <v xml:space="preserve"> </v>
      </c>
      <c r="AL56" s="70">
        <f t="shared" si="8"/>
        <v>0</v>
      </c>
      <c r="AM56" s="70" t="e">
        <f t="shared" si="186"/>
        <v>#NAME?</v>
      </c>
      <c r="AN56" s="70" t="e">
        <f t="shared" si="187"/>
        <v>#NAME?</v>
      </c>
      <c r="AO56" s="70">
        <f t="shared" si="188"/>
        <v>0</v>
      </c>
      <c r="AP56" s="69" t="e">
        <f t="shared" si="189"/>
        <v>#NAME?</v>
      </c>
      <c r="AQ56" s="69">
        <f t="shared" si="190"/>
        <v>0</v>
      </c>
      <c r="AR56" s="69">
        <f t="shared" si="191"/>
        <v>0</v>
      </c>
      <c r="AS56" s="69">
        <f t="shared" si="192"/>
        <v>0</v>
      </c>
      <c r="AT56" s="69">
        <f t="shared" si="193"/>
        <v>0</v>
      </c>
      <c r="AU56" s="69">
        <f t="shared" si="194"/>
        <v>0</v>
      </c>
      <c r="AV56" s="69">
        <f t="shared" si="195"/>
        <v>0</v>
      </c>
      <c r="AW56" s="69">
        <f t="shared" si="196"/>
        <v>0</v>
      </c>
      <c r="AX56" s="69">
        <f t="shared" si="197"/>
        <v>0</v>
      </c>
      <c r="AY56" s="69">
        <f t="shared" si="198"/>
        <v>0</v>
      </c>
      <c r="AZ56" s="69">
        <f t="shared" si="199"/>
        <v>0</v>
      </c>
      <c r="BA56" s="69">
        <f t="shared" si="200"/>
        <v>0</v>
      </c>
      <c r="BB56" s="70" t="e">
        <f t="shared" si="57"/>
        <v>#NAME?</v>
      </c>
      <c r="BC56" s="70" t="str">
        <f t="shared" si="10"/>
        <v xml:space="preserve"> </v>
      </c>
      <c r="BD56" s="70">
        <f t="shared" si="11"/>
        <v>0</v>
      </c>
      <c r="BE56" s="70" t="e">
        <f t="shared" si="201"/>
        <v>#NAME?</v>
      </c>
      <c r="BF56" s="70" t="e">
        <f t="shared" si="202"/>
        <v>#NAME?</v>
      </c>
      <c r="BG56" s="70">
        <f t="shared" si="203"/>
        <v>0</v>
      </c>
    </row>
    <row r="57" spans="1:59" ht="15.75" x14ac:dyDescent="0.25">
      <c r="A57" s="15" t="s">
        <v>114</v>
      </c>
      <c r="B57" s="75">
        <v>43</v>
      </c>
      <c r="C57" s="17" t="s">
        <v>115</v>
      </c>
      <c r="D57" s="67"/>
      <c r="E57" s="68"/>
      <c r="F57" s="69" t="e">
        <f t="shared" si="159"/>
        <v>#NAME?</v>
      </c>
      <c r="G57" s="69">
        <f t="shared" si="160"/>
        <v>0</v>
      </c>
      <c r="H57" s="69">
        <f t="shared" si="161"/>
        <v>0</v>
      </c>
      <c r="I57" s="69">
        <f t="shared" si="162"/>
        <v>0</v>
      </c>
      <c r="J57" s="69">
        <f t="shared" si="163"/>
        <v>0</v>
      </c>
      <c r="K57" s="69">
        <f t="shared" si="164"/>
        <v>0</v>
      </c>
      <c r="L57" s="69">
        <f t="shared" si="165"/>
        <v>0</v>
      </c>
      <c r="M57" s="69">
        <f t="shared" si="166"/>
        <v>0</v>
      </c>
      <c r="N57" s="69">
        <f t="shared" si="167"/>
        <v>0</v>
      </c>
      <c r="O57" s="69">
        <f t="shared" si="168"/>
        <v>0</v>
      </c>
      <c r="P57" s="69">
        <f t="shared" si="169"/>
        <v>0</v>
      </c>
      <c r="Q57" s="69">
        <f t="shared" si="170"/>
        <v>0</v>
      </c>
      <c r="R57" s="70" t="e">
        <f t="shared" si="46"/>
        <v>#NAME?</v>
      </c>
      <c r="S57" s="70" t="str">
        <f t="shared" si="4"/>
        <v xml:space="preserve"> </v>
      </c>
      <c r="T57" s="70">
        <f t="shared" si="5"/>
        <v>0</v>
      </c>
      <c r="U57" s="70" t="e">
        <f t="shared" si="171"/>
        <v>#NAME?</v>
      </c>
      <c r="V57" s="70" t="e">
        <f t="shared" si="172"/>
        <v>#NAME?</v>
      </c>
      <c r="W57" s="70">
        <f t="shared" si="173"/>
        <v>0</v>
      </c>
      <c r="X57" s="69" t="e">
        <f t="shared" si="174"/>
        <v>#NAME?</v>
      </c>
      <c r="Y57" s="69">
        <f t="shared" si="175"/>
        <v>0</v>
      </c>
      <c r="Z57" s="69">
        <f t="shared" si="176"/>
        <v>0</v>
      </c>
      <c r="AA57" s="69">
        <f t="shared" si="177"/>
        <v>0</v>
      </c>
      <c r="AB57" s="69">
        <f t="shared" si="178"/>
        <v>0</v>
      </c>
      <c r="AC57" s="69">
        <f t="shared" si="179"/>
        <v>0</v>
      </c>
      <c r="AD57" s="69">
        <f t="shared" si="180"/>
        <v>0</v>
      </c>
      <c r="AE57" s="69">
        <f t="shared" si="181"/>
        <v>0</v>
      </c>
      <c r="AF57" s="69">
        <f t="shared" si="182"/>
        <v>0</v>
      </c>
      <c r="AG57" s="69">
        <f t="shared" si="183"/>
        <v>0</v>
      </c>
      <c r="AH57" s="69">
        <f t="shared" si="184"/>
        <v>0</v>
      </c>
      <c r="AI57" s="69">
        <f t="shared" si="185"/>
        <v>0</v>
      </c>
      <c r="AJ57" s="70" t="e">
        <f t="shared" si="52"/>
        <v>#NAME?</v>
      </c>
      <c r="AK57" s="70" t="str">
        <f t="shared" si="7"/>
        <v xml:space="preserve"> </v>
      </c>
      <c r="AL57" s="70">
        <f t="shared" si="8"/>
        <v>0</v>
      </c>
      <c r="AM57" s="70" t="e">
        <f t="shared" si="186"/>
        <v>#NAME?</v>
      </c>
      <c r="AN57" s="70" t="e">
        <f t="shared" si="187"/>
        <v>#NAME?</v>
      </c>
      <c r="AO57" s="70">
        <f t="shared" si="188"/>
        <v>0</v>
      </c>
      <c r="AP57" s="69" t="e">
        <f t="shared" si="189"/>
        <v>#NAME?</v>
      </c>
      <c r="AQ57" s="69">
        <f t="shared" si="190"/>
        <v>0</v>
      </c>
      <c r="AR57" s="69">
        <f t="shared" si="191"/>
        <v>0</v>
      </c>
      <c r="AS57" s="69">
        <f t="shared" si="192"/>
        <v>0</v>
      </c>
      <c r="AT57" s="69">
        <f t="shared" si="193"/>
        <v>0</v>
      </c>
      <c r="AU57" s="69">
        <f t="shared" si="194"/>
        <v>0</v>
      </c>
      <c r="AV57" s="69">
        <f t="shared" si="195"/>
        <v>0</v>
      </c>
      <c r="AW57" s="69">
        <f t="shared" si="196"/>
        <v>0</v>
      </c>
      <c r="AX57" s="69">
        <f t="shared" si="197"/>
        <v>0</v>
      </c>
      <c r="AY57" s="69">
        <f t="shared" si="198"/>
        <v>0</v>
      </c>
      <c r="AZ57" s="69">
        <f t="shared" si="199"/>
        <v>0</v>
      </c>
      <c r="BA57" s="69">
        <f t="shared" si="200"/>
        <v>0</v>
      </c>
      <c r="BB57" s="70" t="e">
        <f t="shared" si="57"/>
        <v>#NAME?</v>
      </c>
      <c r="BC57" s="70" t="str">
        <f t="shared" si="10"/>
        <v xml:space="preserve"> </v>
      </c>
      <c r="BD57" s="70">
        <f t="shared" si="11"/>
        <v>0</v>
      </c>
      <c r="BE57" s="70" t="e">
        <f t="shared" si="201"/>
        <v>#NAME?</v>
      </c>
      <c r="BF57" s="70" t="e">
        <f t="shared" si="202"/>
        <v>#NAME?</v>
      </c>
      <c r="BG57" s="70">
        <f t="shared" si="203"/>
        <v>0</v>
      </c>
    </row>
    <row r="58" spans="1:59" ht="15.75" x14ac:dyDescent="0.25">
      <c r="A58" s="15" t="s">
        <v>116</v>
      </c>
      <c r="B58" s="75">
        <v>44</v>
      </c>
      <c r="C58" s="17" t="s">
        <v>117</v>
      </c>
      <c r="D58" s="67"/>
      <c r="E58" s="68"/>
      <c r="F58" s="69" t="e">
        <f t="shared" si="159"/>
        <v>#NAME?</v>
      </c>
      <c r="G58" s="69">
        <f t="shared" si="160"/>
        <v>4045579</v>
      </c>
      <c r="H58" s="69">
        <f t="shared" si="161"/>
        <v>4045579</v>
      </c>
      <c r="I58" s="69">
        <f t="shared" si="162"/>
        <v>202279</v>
      </c>
      <c r="J58" s="69">
        <f t="shared" si="163"/>
        <v>3843300</v>
      </c>
      <c r="K58" s="69">
        <f t="shared" si="164"/>
        <v>100000</v>
      </c>
      <c r="L58" s="69">
        <f t="shared" si="165"/>
        <v>3843300</v>
      </c>
      <c r="M58" s="69">
        <f t="shared" si="166"/>
        <v>3843300</v>
      </c>
      <c r="N58" s="69">
        <f t="shared" si="167"/>
        <v>100000</v>
      </c>
      <c r="O58" s="69">
        <f t="shared" si="168"/>
        <v>0</v>
      </c>
      <c r="P58" s="69">
        <f t="shared" si="169"/>
        <v>0</v>
      </c>
      <c r="Q58" s="69">
        <f t="shared" si="170"/>
        <v>100000</v>
      </c>
      <c r="R58" s="70" t="e">
        <f t="shared" si="46"/>
        <v>#NAME?</v>
      </c>
      <c r="S58" s="70">
        <f t="shared" si="4"/>
        <v>2.6019306325293368</v>
      </c>
      <c r="T58" s="70">
        <f t="shared" si="5"/>
        <v>100</v>
      </c>
      <c r="U58" s="70" t="e">
        <f t="shared" si="171"/>
        <v>#NAME?</v>
      </c>
      <c r="V58" s="70" t="e">
        <f t="shared" si="172"/>
        <v>#NAME?</v>
      </c>
      <c r="W58" s="70">
        <f t="shared" si="173"/>
        <v>202279</v>
      </c>
      <c r="X58" s="69" t="e">
        <f t="shared" si="174"/>
        <v>#NAME?</v>
      </c>
      <c r="Y58" s="69">
        <f t="shared" si="175"/>
        <v>4045579</v>
      </c>
      <c r="Z58" s="69">
        <f t="shared" si="176"/>
        <v>4045579</v>
      </c>
      <c r="AA58" s="69">
        <f t="shared" si="177"/>
        <v>202279</v>
      </c>
      <c r="AB58" s="69">
        <f t="shared" si="178"/>
        <v>3843300</v>
      </c>
      <c r="AC58" s="69">
        <f t="shared" si="179"/>
        <v>100000</v>
      </c>
      <c r="AD58" s="69">
        <f t="shared" si="180"/>
        <v>3843300</v>
      </c>
      <c r="AE58" s="69">
        <f t="shared" si="181"/>
        <v>3843300</v>
      </c>
      <c r="AF58" s="69">
        <f t="shared" si="182"/>
        <v>100000</v>
      </c>
      <c r="AG58" s="69">
        <f t="shared" si="183"/>
        <v>0</v>
      </c>
      <c r="AH58" s="69">
        <f t="shared" si="184"/>
        <v>0</v>
      </c>
      <c r="AI58" s="69">
        <f t="shared" si="185"/>
        <v>100000</v>
      </c>
      <c r="AJ58" s="70" t="e">
        <f t="shared" si="52"/>
        <v>#NAME?</v>
      </c>
      <c r="AK58" s="70">
        <f t="shared" si="7"/>
        <v>2.6019306325293368</v>
      </c>
      <c r="AL58" s="70">
        <f t="shared" si="8"/>
        <v>100</v>
      </c>
      <c r="AM58" s="70" t="e">
        <f t="shared" si="186"/>
        <v>#NAME?</v>
      </c>
      <c r="AN58" s="70" t="e">
        <f t="shared" si="187"/>
        <v>#NAME?</v>
      </c>
      <c r="AO58" s="70">
        <f t="shared" si="188"/>
        <v>202279</v>
      </c>
      <c r="AP58" s="69" t="e">
        <f t="shared" si="189"/>
        <v>#NAME?</v>
      </c>
      <c r="AQ58" s="69">
        <f t="shared" si="190"/>
        <v>0</v>
      </c>
      <c r="AR58" s="69">
        <f t="shared" si="191"/>
        <v>0</v>
      </c>
      <c r="AS58" s="69">
        <f t="shared" si="192"/>
        <v>0</v>
      </c>
      <c r="AT58" s="69">
        <f t="shared" si="193"/>
        <v>0</v>
      </c>
      <c r="AU58" s="69">
        <f t="shared" si="194"/>
        <v>0</v>
      </c>
      <c r="AV58" s="69">
        <f t="shared" si="195"/>
        <v>0</v>
      </c>
      <c r="AW58" s="69">
        <f t="shared" si="196"/>
        <v>0</v>
      </c>
      <c r="AX58" s="69">
        <f t="shared" si="197"/>
        <v>0</v>
      </c>
      <c r="AY58" s="69">
        <f t="shared" si="198"/>
        <v>0</v>
      </c>
      <c r="AZ58" s="69">
        <f t="shared" si="199"/>
        <v>0</v>
      </c>
      <c r="BA58" s="69">
        <f t="shared" si="200"/>
        <v>0</v>
      </c>
      <c r="BB58" s="70" t="e">
        <f t="shared" si="57"/>
        <v>#NAME?</v>
      </c>
      <c r="BC58" s="70" t="str">
        <f t="shared" si="10"/>
        <v xml:space="preserve"> </v>
      </c>
      <c r="BD58" s="70">
        <f t="shared" si="11"/>
        <v>0</v>
      </c>
      <c r="BE58" s="70" t="e">
        <f t="shared" si="201"/>
        <v>#NAME?</v>
      </c>
      <c r="BF58" s="70" t="e">
        <f t="shared" si="202"/>
        <v>#NAME?</v>
      </c>
      <c r="BG58" s="70">
        <f t="shared" si="203"/>
        <v>0</v>
      </c>
    </row>
    <row r="59" spans="1:59" ht="25.5" x14ac:dyDescent="0.25">
      <c r="A59" s="15" t="s">
        <v>118</v>
      </c>
      <c r="B59" s="75">
        <v>45</v>
      </c>
      <c r="C59" s="17" t="s">
        <v>119</v>
      </c>
      <c r="D59" s="67"/>
      <c r="E59" s="68"/>
      <c r="F59" s="69" t="e">
        <f t="shared" si="159"/>
        <v>#NAME?</v>
      </c>
      <c r="G59" s="69">
        <f t="shared" si="160"/>
        <v>18532400</v>
      </c>
      <c r="H59" s="69">
        <f t="shared" si="161"/>
        <v>18532400</v>
      </c>
      <c r="I59" s="69">
        <f t="shared" si="162"/>
        <v>2639000</v>
      </c>
      <c r="J59" s="69">
        <f t="shared" si="163"/>
        <v>15893400</v>
      </c>
      <c r="K59" s="69">
        <f t="shared" si="164"/>
        <v>0</v>
      </c>
      <c r="L59" s="69">
        <f t="shared" si="165"/>
        <v>16214363.640000001</v>
      </c>
      <c r="M59" s="69">
        <f t="shared" si="166"/>
        <v>15893400</v>
      </c>
      <c r="N59" s="69">
        <f t="shared" si="167"/>
        <v>320963.64</v>
      </c>
      <c r="O59" s="69">
        <f t="shared" si="168"/>
        <v>320963.64</v>
      </c>
      <c r="P59" s="69">
        <f t="shared" si="169"/>
        <v>1.9795</v>
      </c>
      <c r="Q59" s="69">
        <f t="shared" si="170"/>
        <v>0</v>
      </c>
      <c r="R59" s="70" t="e">
        <f t="shared" si="46"/>
        <v>#NAME?</v>
      </c>
      <c r="S59" s="70">
        <f t="shared" si="4"/>
        <v>0</v>
      </c>
      <c r="T59" s="70">
        <f t="shared" si="5"/>
        <v>0</v>
      </c>
      <c r="U59" s="70" t="e">
        <f t="shared" si="171"/>
        <v>#NAME?</v>
      </c>
      <c r="V59" s="70" t="e">
        <f t="shared" si="172"/>
        <v>#NAME?</v>
      </c>
      <c r="W59" s="70">
        <f t="shared" si="173"/>
        <v>2318036.36</v>
      </c>
      <c r="X59" s="69" t="e">
        <f t="shared" si="174"/>
        <v>#NAME?</v>
      </c>
      <c r="Y59" s="69">
        <f t="shared" si="175"/>
        <v>18532400</v>
      </c>
      <c r="Z59" s="69">
        <f t="shared" si="176"/>
        <v>18532400</v>
      </c>
      <c r="AA59" s="69">
        <f t="shared" si="177"/>
        <v>2639000</v>
      </c>
      <c r="AB59" s="69">
        <f t="shared" si="178"/>
        <v>15893400</v>
      </c>
      <c r="AC59" s="69">
        <f t="shared" si="179"/>
        <v>0</v>
      </c>
      <c r="AD59" s="69">
        <f t="shared" si="180"/>
        <v>16214363.640000001</v>
      </c>
      <c r="AE59" s="69">
        <f t="shared" si="181"/>
        <v>15893400</v>
      </c>
      <c r="AF59" s="69">
        <f t="shared" si="182"/>
        <v>320963.64</v>
      </c>
      <c r="AG59" s="69">
        <f t="shared" si="183"/>
        <v>320963.64</v>
      </c>
      <c r="AH59" s="69">
        <f t="shared" si="184"/>
        <v>1.9795</v>
      </c>
      <c r="AI59" s="69">
        <f t="shared" si="185"/>
        <v>0</v>
      </c>
      <c r="AJ59" s="70" t="e">
        <f t="shared" si="52"/>
        <v>#NAME?</v>
      </c>
      <c r="AK59" s="70">
        <f t="shared" si="7"/>
        <v>0</v>
      </c>
      <c r="AL59" s="70">
        <f t="shared" si="8"/>
        <v>0</v>
      </c>
      <c r="AM59" s="70" t="e">
        <f t="shared" si="186"/>
        <v>#NAME?</v>
      </c>
      <c r="AN59" s="70" t="e">
        <f t="shared" si="187"/>
        <v>#NAME?</v>
      </c>
      <c r="AO59" s="70">
        <f t="shared" si="188"/>
        <v>2318036.36</v>
      </c>
      <c r="AP59" s="69" t="e">
        <f t="shared" si="189"/>
        <v>#NAME?</v>
      </c>
      <c r="AQ59" s="69">
        <f t="shared" si="190"/>
        <v>0</v>
      </c>
      <c r="AR59" s="69">
        <f t="shared" si="191"/>
        <v>0</v>
      </c>
      <c r="AS59" s="69">
        <f t="shared" si="192"/>
        <v>0</v>
      </c>
      <c r="AT59" s="69">
        <f t="shared" si="193"/>
        <v>0</v>
      </c>
      <c r="AU59" s="69">
        <f t="shared" si="194"/>
        <v>0</v>
      </c>
      <c r="AV59" s="69">
        <f t="shared" si="195"/>
        <v>0</v>
      </c>
      <c r="AW59" s="69">
        <f t="shared" si="196"/>
        <v>0</v>
      </c>
      <c r="AX59" s="69">
        <f t="shared" si="197"/>
        <v>0</v>
      </c>
      <c r="AY59" s="69">
        <f t="shared" si="198"/>
        <v>0</v>
      </c>
      <c r="AZ59" s="69">
        <f t="shared" si="199"/>
        <v>0</v>
      </c>
      <c r="BA59" s="69">
        <f t="shared" si="200"/>
        <v>0</v>
      </c>
      <c r="BB59" s="70" t="e">
        <f t="shared" si="57"/>
        <v>#NAME?</v>
      </c>
      <c r="BC59" s="70" t="str">
        <f t="shared" si="10"/>
        <v xml:space="preserve"> </v>
      </c>
      <c r="BD59" s="70">
        <f t="shared" si="11"/>
        <v>0</v>
      </c>
      <c r="BE59" s="70" t="e">
        <f t="shared" si="201"/>
        <v>#NAME?</v>
      </c>
      <c r="BF59" s="70" t="e">
        <f t="shared" si="202"/>
        <v>#NAME?</v>
      </c>
      <c r="BG59" s="70">
        <f t="shared" si="203"/>
        <v>0</v>
      </c>
    </row>
    <row r="60" spans="1:59" ht="15.75" x14ac:dyDescent="0.25">
      <c r="A60" s="15" t="s">
        <v>120</v>
      </c>
      <c r="B60" s="11" t="s">
        <v>121</v>
      </c>
      <c r="C60" s="17" t="s">
        <v>122</v>
      </c>
      <c r="D60" s="67"/>
      <c r="E60" s="68"/>
      <c r="F60" s="69" t="e">
        <f t="shared" si="159"/>
        <v>#NAME?</v>
      </c>
      <c r="G60" s="69">
        <f t="shared" si="160"/>
        <v>0</v>
      </c>
      <c r="H60" s="69">
        <f t="shared" si="161"/>
        <v>0</v>
      </c>
      <c r="I60" s="69">
        <f t="shared" si="162"/>
        <v>0</v>
      </c>
      <c r="J60" s="69">
        <f t="shared" si="163"/>
        <v>0</v>
      </c>
      <c r="K60" s="69">
        <f t="shared" si="164"/>
        <v>0</v>
      </c>
      <c r="L60" s="69">
        <f t="shared" si="165"/>
        <v>0</v>
      </c>
      <c r="M60" s="69">
        <f t="shared" si="166"/>
        <v>0</v>
      </c>
      <c r="N60" s="69">
        <f t="shared" si="167"/>
        <v>0</v>
      </c>
      <c r="O60" s="69">
        <f t="shared" si="168"/>
        <v>0</v>
      </c>
      <c r="P60" s="69">
        <f t="shared" si="169"/>
        <v>0</v>
      </c>
      <c r="Q60" s="69">
        <f t="shared" si="170"/>
        <v>0</v>
      </c>
      <c r="R60" s="70" t="e">
        <f t="shared" si="46"/>
        <v>#NAME?</v>
      </c>
      <c r="S60" s="70" t="str">
        <f t="shared" si="4"/>
        <v xml:space="preserve"> </v>
      </c>
      <c r="T60" s="70">
        <f t="shared" si="5"/>
        <v>0</v>
      </c>
      <c r="U60" s="70" t="e">
        <f t="shared" si="171"/>
        <v>#NAME?</v>
      </c>
      <c r="V60" s="70" t="e">
        <f t="shared" si="172"/>
        <v>#NAME?</v>
      </c>
      <c r="W60" s="70">
        <f t="shared" si="173"/>
        <v>0</v>
      </c>
      <c r="X60" s="69" t="e">
        <f t="shared" si="174"/>
        <v>#NAME?</v>
      </c>
      <c r="Y60" s="69">
        <f t="shared" si="175"/>
        <v>0</v>
      </c>
      <c r="Z60" s="69">
        <f t="shared" si="176"/>
        <v>0</v>
      </c>
      <c r="AA60" s="69">
        <f t="shared" si="177"/>
        <v>0</v>
      </c>
      <c r="AB60" s="69">
        <f t="shared" si="178"/>
        <v>0</v>
      </c>
      <c r="AC60" s="69">
        <f t="shared" si="179"/>
        <v>0</v>
      </c>
      <c r="AD60" s="69">
        <f t="shared" si="180"/>
        <v>0</v>
      </c>
      <c r="AE60" s="69">
        <f t="shared" si="181"/>
        <v>0</v>
      </c>
      <c r="AF60" s="69">
        <f t="shared" si="182"/>
        <v>0</v>
      </c>
      <c r="AG60" s="69">
        <f t="shared" si="183"/>
        <v>0</v>
      </c>
      <c r="AH60" s="69">
        <f t="shared" si="184"/>
        <v>0</v>
      </c>
      <c r="AI60" s="69">
        <f t="shared" si="185"/>
        <v>0</v>
      </c>
      <c r="AJ60" s="70" t="e">
        <f t="shared" si="52"/>
        <v>#NAME?</v>
      </c>
      <c r="AK60" s="70" t="str">
        <f t="shared" si="7"/>
        <v xml:space="preserve"> </v>
      </c>
      <c r="AL60" s="70">
        <f t="shared" si="8"/>
        <v>0</v>
      </c>
      <c r="AM60" s="70" t="e">
        <f t="shared" si="186"/>
        <v>#NAME?</v>
      </c>
      <c r="AN60" s="70" t="e">
        <f t="shared" si="187"/>
        <v>#NAME?</v>
      </c>
      <c r="AO60" s="70">
        <f t="shared" si="188"/>
        <v>0</v>
      </c>
      <c r="AP60" s="69" t="e">
        <f t="shared" si="189"/>
        <v>#NAME?</v>
      </c>
      <c r="AQ60" s="69">
        <f t="shared" si="190"/>
        <v>0</v>
      </c>
      <c r="AR60" s="69">
        <f t="shared" si="191"/>
        <v>0</v>
      </c>
      <c r="AS60" s="69">
        <f t="shared" si="192"/>
        <v>0</v>
      </c>
      <c r="AT60" s="69">
        <f t="shared" si="193"/>
        <v>0</v>
      </c>
      <c r="AU60" s="69">
        <f t="shared" si="194"/>
        <v>0</v>
      </c>
      <c r="AV60" s="69">
        <f t="shared" si="195"/>
        <v>0</v>
      </c>
      <c r="AW60" s="69">
        <f t="shared" si="196"/>
        <v>0</v>
      </c>
      <c r="AX60" s="69">
        <f t="shared" si="197"/>
        <v>0</v>
      </c>
      <c r="AY60" s="69">
        <f t="shared" si="198"/>
        <v>0</v>
      </c>
      <c r="AZ60" s="69">
        <f t="shared" si="199"/>
        <v>0</v>
      </c>
      <c r="BA60" s="69">
        <f t="shared" si="200"/>
        <v>0</v>
      </c>
      <c r="BB60" s="70" t="e">
        <f t="shared" si="57"/>
        <v>#NAME?</v>
      </c>
      <c r="BC60" s="70" t="str">
        <f t="shared" si="10"/>
        <v xml:space="preserve"> </v>
      </c>
      <c r="BD60" s="70">
        <f t="shared" si="11"/>
        <v>0</v>
      </c>
      <c r="BE60" s="70" t="e">
        <f t="shared" si="201"/>
        <v>#NAME?</v>
      </c>
      <c r="BF60" s="70" t="e">
        <f t="shared" si="202"/>
        <v>#NAME?</v>
      </c>
      <c r="BG60" s="70">
        <f t="shared" si="203"/>
        <v>0</v>
      </c>
    </row>
    <row r="61" spans="1:59" ht="15.75" x14ac:dyDescent="0.25">
      <c r="A61" s="15" t="s">
        <v>123</v>
      </c>
      <c r="B61" s="77" t="s">
        <v>124</v>
      </c>
      <c r="C61" s="17" t="s">
        <v>125</v>
      </c>
      <c r="D61" s="67"/>
      <c r="E61" s="68"/>
      <c r="F61" s="69" t="e">
        <f t="shared" si="159"/>
        <v>#NAME?</v>
      </c>
      <c r="G61" s="69">
        <f t="shared" si="160"/>
        <v>0</v>
      </c>
      <c r="H61" s="69">
        <f t="shared" si="161"/>
        <v>0</v>
      </c>
      <c r="I61" s="69">
        <f t="shared" si="162"/>
        <v>0</v>
      </c>
      <c r="J61" s="69">
        <f t="shared" si="163"/>
        <v>0</v>
      </c>
      <c r="K61" s="69">
        <f t="shared" si="164"/>
        <v>0</v>
      </c>
      <c r="L61" s="69">
        <f t="shared" si="165"/>
        <v>0</v>
      </c>
      <c r="M61" s="69">
        <f t="shared" si="166"/>
        <v>0</v>
      </c>
      <c r="N61" s="69">
        <f t="shared" si="167"/>
        <v>0</v>
      </c>
      <c r="O61" s="69">
        <f t="shared" si="168"/>
        <v>0</v>
      </c>
      <c r="P61" s="69">
        <f t="shared" si="169"/>
        <v>0</v>
      </c>
      <c r="Q61" s="69">
        <f t="shared" si="170"/>
        <v>0</v>
      </c>
      <c r="R61" s="70" t="e">
        <f t="shared" si="46"/>
        <v>#NAME?</v>
      </c>
      <c r="S61" s="70" t="str">
        <f t="shared" si="4"/>
        <v xml:space="preserve"> </v>
      </c>
      <c r="T61" s="70">
        <f t="shared" si="5"/>
        <v>0</v>
      </c>
      <c r="U61" s="70" t="e">
        <f t="shared" si="171"/>
        <v>#NAME?</v>
      </c>
      <c r="V61" s="70" t="e">
        <f t="shared" si="172"/>
        <v>#NAME?</v>
      </c>
      <c r="W61" s="70">
        <f t="shared" si="173"/>
        <v>0</v>
      </c>
      <c r="X61" s="69" t="e">
        <f t="shared" si="174"/>
        <v>#NAME?</v>
      </c>
      <c r="Y61" s="69">
        <f t="shared" si="175"/>
        <v>0</v>
      </c>
      <c r="Z61" s="69">
        <f t="shared" si="176"/>
        <v>0</v>
      </c>
      <c r="AA61" s="69">
        <f t="shared" si="177"/>
        <v>0</v>
      </c>
      <c r="AB61" s="69">
        <f t="shared" si="178"/>
        <v>0</v>
      </c>
      <c r="AC61" s="69">
        <f t="shared" si="179"/>
        <v>0</v>
      </c>
      <c r="AD61" s="69">
        <f t="shared" si="180"/>
        <v>0</v>
      </c>
      <c r="AE61" s="69">
        <f t="shared" si="181"/>
        <v>0</v>
      </c>
      <c r="AF61" s="69">
        <f t="shared" si="182"/>
        <v>0</v>
      </c>
      <c r="AG61" s="69">
        <f t="shared" si="183"/>
        <v>0</v>
      </c>
      <c r="AH61" s="69">
        <f t="shared" si="184"/>
        <v>0</v>
      </c>
      <c r="AI61" s="69">
        <f t="shared" si="185"/>
        <v>0</v>
      </c>
      <c r="AJ61" s="70" t="e">
        <f t="shared" si="52"/>
        <v>#NAME?</v>
      </c>
      <c r="AK61" s="70" t="str">
        <f t="shared" si="7"/>
        <v xml:space="preserve"> </v>
      </c>
      <c r="AL61" s="70">
        <f t="shared" si="8"/>
        <v>0</v>
      </c>
      <c r="AM61" s="70" t="e">
        <f t="shared" si="186"/>
        <v>#NAME?</v>
      </c>
      <c r="AN61" s="70" t="e">
        <f t="shared" si="187"/>
        <v>#NAME?</v>
      </c>
      <c r="AO61" s="70">
        <f t="shared" si="188"/>
        <v>0</v>
      </c>
      <c r="AP61" s="69" t="e">
        <f t="shared" si="189"/>
        <v>#NAME?</v>
      </c>
      <c r="AQ61" s="69">
        <f t="shared" si="190"/>
        <v>0</v>
      </c>
      <c r="AR61" s="69">
        <f t="shared" si="191"/>
        <v>0</v>
      </c>
      <c r="AS61" s="69">
        <f t="shared" si="192"/>
        <v>0</v>
      </c>
      <c r="AT61" s="69">
        <f t="shared" si="193"/>
        <v>0</v>
      </c>
      <c r="AU61" s="69">
        <f t="shared" si="194"/>
        <v>0</v>
      </c>
      <c r="AV61" s="69">
        <f t="shared" si="195"/>
        <v>0</v>
      </c>
      <c r="AW61" s="69">
        <f t="shared" si="196"/>
        <v>0</v>
      </c>
      <c r="AX61" s="69">
        <f t="shared" si="197"/>
        <v>0</v>
      </c>
      <c r="AY61" s="69">
        <f t="shared" si="198"/>
        <v>0</v>
      </c>
      <c r="AZ61" s="69">
        <f t="shared" si="199"/>
        <v>0</v>
      </c>
      <c r="BA61" s="69">
        <f t="shared" si="200"/>
        <v>0</v>
      </c>
      <c r="BB61" s="70" t="e">
        <f t="shared" si="57"/>
        <v>#NAME?</v>
      </c>
      <c r="BC61" s="70" t="str">
        <f t="shared" si="10"/>
        <v xml:space="preserve"> </v>
      </c>
      <c r="BD61" s="70">
        <f t="shared" si="11"/>
        <v>0</v>
      </c>
      <c r="BE61" s="70" t="e">
        <f t="shared" si="201"/>
        <v>#NAME?</v>
      </c>
      <c r="BF61" s="70" t="e">
        <f t="shared" si="202"/>
        <v>#NAME?</v>
      </c>
      <c r="BG61" s="70">
        <f t="shared" si="203"/>
        <v>0</v>
      </c>
    </row>
    <row r="62" spans="1:59" s="65" customFormat="1" ht="15.75" x14ac:dyDescent="0.25">
      <c r="A62" s="59" t="s">
        <v>126</v>
      </c>
      <c r="B62" s="60">
        <v>48</v>
      </c>
      <c r="C62" s="61" t="s">
        <v>128</v>
      </c>
      <c r="D62" s="62"/>
      <c r="E62" s="63"/>
      <c r="F62" s="64" t="e">
        <f>SUM(F63:F76)</f>
        <v>#NAME?</v>
      </c>
      <c r="G62" s="64">
        <f>SUM(G63:G76)</f>
        <v>953727263</v>
      </c>
      <c r="H62" s="64">
        <f t="shared" ref="H62:Q62" si="204">SUM(H63:H76)</f>
        <v>929604196.79999995</v>
      </c>
      <c r="I62" s="64">
        <f t="shared" si="204"/>
        <v>63990163</v>
      </c>
      <c r="J62" s="64">
        <f t="shared" si="204"/>
        <v>865614033.79999995</v>
      </c>
      <c r="K62" s="64">
        <f t="shared" si="204"/>
        <v>17702</v>
      </c>
      <c r="L62" s="64">
        <f t="shared" si="204"/>
        <v>927790570.49000001</v>
      </c>
      <c r="M62" s="64">
        <f>SUM(M63:M76)</f>
        <v>865614033.79999995</v>
      </c>
      <c r="N62" s="64">
        <f t="shared" si="204"/>
        <v>62194238.690000005</v>
      </c>
      <c r="O62" s="64">
        <f t="shared" si="204"/>
        <v>62176536.690000005</v>
      </c>
      <c r="P62" s="64">
        <f t="shared" si="204"/>
        <v>175.49439999999998</v>
      </c>
      <c r="Q62" s="64">
        <f t="shared" si="204"/>
        <v>17702</v>
      </c>
      <c r="R62" s="64" t="e">
        <f t="shared" si="46"/>
        <v>#NAME?</v>
      </c>
      <c r="S62" s="64">
        <f t="shared" si="4"/>
        <v>2.0450222973268065E-3</v>
      </c>
      <c r="T62" s="64">
        <f t="shared" si="5"/>
        <v>2.8462443423792956E-2</v>
      </c>
      <c r="U62" s="64" t="e">
        <f t="shared" ref="U62:AI62" si="205">SUM(U63:U76)</f>
        <v>#NAME?</v>
      </c>
      <c r="V62" s="64" t="e">
        <f t="shared" si="205"/>
        <v>#NAME?</v>
      </c>
      <c r="W62" s="64">
        <f t="shared" si="205"/>
        <v>1813626.3099999996</v>
      </c>
      <c r="X62" s="64" t="e">
        <f t="shared" si="205"/>
        <v>#NAME?</v>
      </c>
      <c r="Y62" s="64">
        <f t="shared" si="205"/>
        <v>877105861</v>
      </c>
      <c r="Z62" s="64">
        <f t="shared" si="205"/>
        <v>857811740.50999987</v>
      </c>
      <c r="AA62" s="64">
        <f t="shared" si="205"/>
        <v>54801561</v>
      </c>
      <c r="AB62" s="64">
        <f t="shared" si="205"/>
        <v>803010179.50999987</v>
      </c>
      <c r="AC62" s="64">
        <f t="shared" si="205"/>
        <v>17702</v>
      </c>
      <c r="AD62" s="64">
        <f t="shared" si="205"/>
        <v>856369837.98000002</v>
      </c>
      <c r="AE62" s="64">
        <f t="shared" si="205"/>
        <v>803010179.50999987</v>
      </c>
      <c r="AF62" s="64">
        <f t="shared" si="205"/>
        <v>53377360.470000006</v>
      </c>
      <c r="AG62" s="64">
        <f t="shared" si="205"/>
        <v>53359658.470000006</v>
      </c>
      <c r="AH62" s="64">
        <f t="shared" si="205"/>
        <v>76.748170000000002</v>
      </c>
      <c r="AI62" s="64">
        <f t="shared" si="205"/>
        <v>17702</v>
      </c>
      <c r="AJ62" s="64" t="e">
        <f t="shared" si="52"/>
        <v>#NAME?</v>
      </c>
      <c r="AK62" s="64">
        <f t="shared" si="7"/>
        <v>2.2044552424979012E-3</v>
      </c>
      <c r="AL62" s="64">
        <f t="shared" si="8"/>
        <v>3.3163872930639125E-2</v>
      </c>
      <c r="AM62" s="64" t="e">
        <f t="shared" ref="AM62:BA62" si="206">SUM(AM63:AM76)</f>
        <v>#NAME?</v>
      </c>
      <c r="AN62" s="64" t="e">
        <f t="shared" si="206"/>
        <v>#NAME?</v>
      </c>
      <c r="AO62" s="64">
        <f t="shared" si="206"/>
        <v>1441902.5299999993</v>
      </c>
      <c r="AP62" s="64" t="e">
        <f t="shared" si="206"/>
        <v>#NAME?</v>
      </c>
      <c r="AQ62" s="64">
        <f t="shared" si="206"/>
        <v>76621402</v>
      </c>
      <c r="AR62" s="64">
        <f t="shared" si="206"/>
        <v>71792456.289999992</v>
      </c>
      <c r="AS62" s="64">
        <f t="shared" si="206"/>
        <v>9188602</v>
      </c>
      <c r="AT62" s="64">
        <f t="shared" si="206"/>
        <v>62603854.289999999</v>
      </c>
      <c r="AU62" s="64">
        <f t="shared" si="206"/>
        <v>0</v>
      </c>
      <c r="AV62" s="64">
        <f t="shared" si="206"/>
        <v>71420732.50999999</v>
      </c>
      <c r="AW62" s="64">
        <f t="shared" si="206"/>
        <v>62603854.289999999</v>
      </c>
      <c r="AX62" s="64">
        <f t="shared" si="206"/>
        <v>8816878.2200000007</v>
      </c>
      <c r="AY62" s="64">
        <f t="shared" si="206"/>
        <v>8816878.2200000007</v>
      </c>
      <c r="AZ62" s="64">
        <f t="shared" si="206"/>
        <v>98.746229999999997</v>
      </c>
      <c r="BA62" s="64">
        <f t="shared" si="206"/>
        <v>0</v>
      </c>
      <c r="BB62" s="64" t="e">
        <f t="shared" si="57"/>
        <v>#NAME?</v>
      </c>
      <c r="BC62" s="64">
        <f t="shared" si="10"/>
        <v>0</v>
      </c>
      <c r="BD62" s="64">
        <f t="shared" si="11"/>
        <v>0</v>
      </c>
      <c r="BE62" s="64" t="e">
        <f>SUM(BE63:BE76)</f>
        <v>#NAME?</v>
      </c>
      <c r="BF62" s="64" t="e">
        <f>SUM(BF63:BF76)</f>
        <v>#NAME?</v>
      </c>
      <c r="BG62" s="64">
        <f>SUM(BG63:BG76)</f>
        <v>371723.78</v>
      </c>
    </row>
    <row r="63" spans="1:59" ht="15.75" x14ac:dyDescent="0.25">
      <c r="A63" s="8" t="s">
        <v>129</v>
      </c>
      <c r="B63" s="11" t="s">
        <v>130</v>
      </c>
      <c r="C63" s="66" t="s">
        <v>131</v>
      </c>
      <c r="D63" s="67"/>
      <c r="E63" s="68"/>
      <c r="F63" s="69" t="e">
        <f t="shared" ref="F63:F76" si="207">X63+AP63</f>
        <v>#NAME?</v>
      </c>
      <c r="G63" s="69">
        <f t="shared" ref="G63:G76" si="208">Y63+AQ63</f>
        <v>397403200</v>
      </c>
      <c r="H63" s="69">
        <f t="shared" ref="H63:H76" si="209">I63+J63</f>
        <v>397403200</v>
      </c>
      <c r="I63" s="69">
        <f t="shared" ref="I63:I76" si="210">AA63+AS63</f>
        <v>21030000</v>
      </c>
      <c r="J63" s="69">
        <f t="shared" ref="J63:J76" si="211">AB63+AT63</f>
        <v>376373200</v>
      </c>
      <c r="K63" s="69">
        <f t="shared" ref="K63:K76" si="212">AC63+AU63</f>
        <v>0</v>
      </c>
      <c r="L63" s="69">
        <f t="shared" ref="L63:L76" si="213">AD63+AV63</f>
        <v>397403200</v>
      </c>
      <c r="M63" s="69">
        <f t="shared" ref="M63:M76" si="214">AE63+AW63</f>
        <v>376373200</v>
      </c>
      <c r="N63" s="69">
        <f t="shared" ref="N63:N76" si="215">O63+Q63</f>
        <v>21030000</v>
      </c>
      <c r="O63" s="69">
        <f t="shared" ref="O63:O76" si="216">AG63+AY63</f>
        <v>21030000</v>
      </c>
      <c r="P63" s="69">
        <f t="shared" ref="P63:P76" si="217">AH63+AZ63</f>
        <v>10.299389999999999</v>
      </c>
      <c r="Q63" s="69">
        <f t="shared" ref="Q63:Q76" si="218">AI63+BA63</f>
        <v>0</v>
      </c>
      <c r="R63" s="70" t="e">
        <f t="shared" si="46"/>
        <v>#NAME?</v>
      </c>
      <c r="S63" s="70">
        <f t="shared" si="4"/>
        <v>0</v>
      </c>
      <c r="T63" s="70">
        <f t="shared" si="5"/>
        <v>0</v>
      </c>
      <c r="U63" s="70" t="e">
        <f t="shared" ref="U63:U76" si="219">AM63+BE63</f>
        <v>#NAME?</v>
      </c>
      <c r="V63" s="70" t="e">
        <f t="shared" ref="V63:V76" si="220">(G63+K63+L63-O63-U63)</f>
        <v>#NAME?</v>
      </c>
      <c r="W63" s="70">
        <f t="shared" ref="W63:W76" si="221">(I63-O63)</f>
        <v>0</v>
      </c>
      <c r="X63" s="69" t="e">
        <f t="shared" ref="X63:X76" si="222">КОЛ4020/$G$1</f>
        <v>#NAME?</v>
      </c>
      <c r="Y63" s="69">
        <f t="shared" ref="Y63:Y76" si="223">КОЛ4005/$G$1</f>
        <v>387403200</v>
      </c>
      <c r="Z63" s="69">
        <f t="shared" ref="Z63:Z76" si="224">AA63+AB63</f>
        <v>387403200</v>
      </c>
      <c r="AA63" s="69">
        <f t="shared" ref="AA63:AA76" si="225">КОЛ4007/$G$1</f>
        <v>20530000</v>
      </c>
      <c r="AB63" s="69">
        <f t="shared" ref="AB63:AB76" si="226">КОЛ4008/$G$1</f>
        <v>366873200</v>
      </c>
      <c r="AC63" s="69">
        <f t="shared" ref="AC63:AC76" si="227">КОЛ4009/$G$1</f>
        <v>0</v>
      </c>
      <c r="AD63" s="69">
        <f t="shared" ref="AD63:AD76" si="228">КОЛ4010/$G$1</f>
        <v>387403200</v>
      </c>
      <c r="AE63" s="69">
        <f t="shared" ref="AE63:AE76" si="229">КОЛ4011/$G$1</f>
        <v>366873200</v>
      </c>
      <c r="AF63" s="69">
        <f t="shared" ref="AF63:AF76" si="230">AG63+AI63</f>
        <v>20530000</v>
      </c>
      <c r="AG63" s="69">
        <f t="shared" ref="AG63:AG76" si="231">КОЛ4013/$G$1</f>
        <v>20530000</v>
      </c>
      <c r="AH63" s="69">
        <f t="shared" ref="AH63:AH76" si="232">КОЛ4014/$G$1</f>
        <v>5.2993899999999998</v>
      </c>
      <c r="AI63" s="69">
        <f t="shared" ref="AI63:AI76" si="233">КОЛ4015/$G$1</f>
        <v>0</v>
      </c>
      <c r="AJ63" s="70" t="e">
        <f t="shared" si="52"/>
        <v>#NAME?</v>
      </c>
      <c r="AK63" s="70">
        <f t="shared" si="7"/>
        <v>0</v>
      </c>
      <c r="AL63" s="70">
        <f t="shared" si="8"/>
        <v>0</v>
      </c>
      <c r="AM63" s="70" t="e">
        <f t="shared" ref="AM63:AM76" si="234">КОЛ4017/$G$1</f>
        <v>#NAME?</v>
      </c>
      <c r="AN63" s="70" t="e">
        <f t="shared" ref="AN63:AN76" si="235">(Y63+AC63+AD63-AG63-AM63)</f>
        <v>#NAME?</v>
      </c>
      <c r="AO63" s="70">
        <f t="shared" ref="AO63:AO76" si="236">(AA63-AG63)</f>
        <v>0</v>
      </c>
      <c r="AP63" s="69" t="e">
        <f t="shared" ref="AP63:AP76" si="237">КОЛ4120/$G$1</f>
        <v>#NAME?</v>
      </c>
      <c r="AQ63" s="69">
        <f t="shared" ref="AQ63:AQ76" si="238">КОЛ4105/$G$1</f>
        <v>10000000</v>
      </c>
      <c r="AR63" s="69">
        <f t="shared" ref="AR63:AR76" si="239">AS63+AT63</f>
        <v>10000000</v>
      </c>
      <c r="AS63" s="69">
        <f t="shared" ref="AS63:AS76" si="240">КОЛ4107/$G$1</f>
        <v>500000</v>
      </c>
      <c r="AT63" s="69">
        <f t="shared" ref="AT63:AT76" si="241">КОЛ4108/$G$1</f>
        <v>9500000</v>
      </c>
      <c r="AU63" s="69">
        <f t="shared" ref="AU63:AU76" si="242">КОЛ4109/$G$1</f>
        <v>0</v>
      </c>
      <c r="AV63" s="69">
        <f t="shared" ref="AV63:AV76" si="243">КОЛ4110/$G$1</f>
        <v>10000000</v>
      </c>
      <c r="AW63" s="69">
        <f t="shared" ref="AW63:AW76" si="244">КОЛ4111/$G$1</f>
        <v>9500000</v>
      </c>
      <c r="AX63" s="69">
        <f t="shared" ref="AX63:AX76" si="245">AY63+BA63</f>
        <v>500000</v>
      </c>
      <c r="AY63" s="69">
        <f t="shared" ref="AY63:AY76" si="246">КОЛ4113/$G$1</f>
        <v>500000</v>
      </c>
      <c r="AZ63" s="69">
        <f t="shared" ref="AZ63:AZ76" si="247">КОЛ4114/$G$1</f>
        <v>5</v>
      </c>
      <c r="BA63" s="69">
        <f t="shared" ref="BA63:BA76" si="248">КОЛ4115/$G$1</f>
        <v>0</v>
      </c>
      <c r="BB63" s="70" t="e">
        <f t="shared" si="57"/>
        <v>#NAME?</v>
      </c>
      <c r="BC63" s="70">
        <f t="shared" si="10"/>
        <v>0</v>
      </c>
      <c r="BD63" s="70">
        <f t="shared" si="11"/>
        <v>0</v>
      </c>
      <c r="BE63" s="70" t="e">
        <f t="shared" ref="BE63:BE76" si="249">КОЛ4117/$G$1</f>
        <v>#NAME?</v>
      </c>
      <c r="BF63" s="70" t="e">
        <f t="shared" ref="BF63:BF76" si="250">(AQ63+AU63+AV63-AY63-BE63)</f>
        <v>#NAME?</v>
      </c>
      <c r="BG63" s="70">
        <f t="shared" ref="BG63:BG76" si="251">(AS63-AY63)</f>
        <v>0</v>
      </c>
    </row>
    <row r="64" spans="1:59" ht="15.75" x14ac:dyDescent="0.25">
      <c r="A64" s="8" t="s">
        <v>132</v>
      </c>
      <c r="B64" s="11" t="s">
        <v>133</v>
      </c>
      <c r="C64" s="66" t="s">
        <v>134</v>
      </c>
      <c r="D64" s="67"/>
      <c r="E64" s="68"/>
      <c r="F64" s="69" t="e">
        <f t="shared" si="207"/>
        <v>#NAME?</v>
      </c>
      <c r="G64" s="69">
        <f t="shared" si="208"/>
        <v>0</v>
      </c>
      <c r="H64" s="69">
        <f t="shared" si="209"/>
        <v>0</v>
      </c>
      <c r="I64" s="69">
        <f t="shared" si="210"/>
        <v>0</v>
      </c>
      <c r="J64" s="69">
        <f t="shared" si="211"/>
        <v>0</v>
      </c>
      <c r="K64" s="69">
        <f t="shared" si="212"/>
        <v>0</v>
      </c>
      <c r="L64" s="69">
        <f t="shared" si="213"/>
        <v>0</v>
      </c>
      <c r="M64" s="69">
        <f t="shared" si="214"/>
        <v>0</v>
      </c>
      <c r="N64" s="69">
        <f t="shared" si="215"/>
        <v>0</v>
      </c>
      <c r="O64" s="69">
        <f t="shared" si="216"/>
        <v>0</v>
      </c>
      <c r="P64" s="69">
        <f t="shared" si="217"/>
        <v>0</v>
      </c>
      <c r="Q64" s="69">
        <f t="shared" si="218"/>
        <v>0</v>
      </c>
      <c r="R64" s="70" t="e">
        <f t="shared" si="46"/>
        <v>#NAME?</v>
      </c>
      <c r="S64" s="70" t="str">
        <f t="shared" si="4"/>
        <v xml:space="preserve"> </v>
      </c>
      <c r="T64" s="70">
        <f t="shared" si="5"/>
        <v>0</v>
      </c>
      <c r="U64" s="70" t="e">
        <f t="shared" si="219"/>
        <v>#NAME?</v>
      </c>
      <c r="V64" s="70" t="e">
        <f t="shared" si="220"/>
        <v>#NAME?</v>
      </c>
      <c r="W64" s="70">
        <f t="shared" si="221"/>
        <v>0</v>
      </c>
      <c r="X64" s="69" t="e">
        <f t="shared" si="222"/>
        <v>#NAME?</v>
      </c>
      <c r="Y64" s="69">
        <f t="shared" si="223"/>
        <v>0</v>
      </c>
      <c r="Z64" s="69">
        <f t="shared" si="224"/>
        <v>0</v>
      </c>
      <c r="AA64" s="69">
        <f t="shared" si="225"/>
        <v>0</v>
      </c>
      <c r="AB64" s="69">
        <f t="shared" si="226"/>
        <v>0</v>
      </c>
      <c r="AC64" s="69">
        <f t="shared" si="227"/>
        <v>0</v>
      </c>
      <c r="AD64" s="69">
        <f t="shared" si="228"/>
        <v>0</v>
      </c>
      <c r="AE64" s="69">
        <f t="shared" si="229"/>
        <v>0</v>
      </c>
      <c r="AF64" s="69">
        <f t="shared" si="230"/>
        <v>0</v>
      </c>
      <c r="AG64" s="69">
        <f t="shared" si="231"/>
        <v>0</v>
      </c>
      <c r="AH64" s="69">
        <f t="shared" si="232"/>
        <v>0</v>
      </c>
      <c r="AI64" s="69">
        <f t="shared" si="233"/>
        <v>0</v>
      </c>
      <c r="AJ64" s="70" t="e">
        <f t="shared" si="52"/>
        <v>#NAME?</v>
      </c>
      <c r="AK64" s="70" t="str">
        <f t="shared" si="7"/>
        <v xml:space="preserve"> </v>
      </c>
      <c r="AL64" s="70">
        <f t="shared" si="8"/>
        <v>0</v>
      </c>
      <c r="AM64" s="70" t="e">
        <f t="shared" si="234"/>
        <v>#NAME?</v>
      </c>
      <c r="AN64" s="70" t="e">
        <f t="shared" si="235"/>
        <v>#NAME?</v>
      </c>
      <c r="AO64" s="70">
        <f t="shared" si="236"/>
        <v>0</v>
      </c>
      <c r="AP64" s="69" t="e">
        <f t="shared" si="237"/>
        <v>#NAME?</v>
      </c>
      <c r="AQ64" s="69">
        <f t="shared" si="238"/>
        <v>0</v>
      </c>
      <c r="AR64" s="69">
        <f t="shared" si="239"/>
        <v>0</v>
      </c>
      <c r="AS64" s="69">
        <f t="shared" si="240"/>
        <v>0</v>
      </c>
      <c r="AT64" s="69">
        <f t="shared" si="241"/>
        <v>0</v>
      </c>
      <c r="AU64" s="69">
        <f t="shared" si="242"/>
        <v>0</v>
      </c>
      <c r="AV64" s="69">
        <f t="shared" si="243"/>
        <v>0</v>
      </c>
      <c r="AW64" s="69">
        <f t="shared" si="244"/>
        <v>0</v>
      </c>
      <c r="AX64" s="69">
        <f t="shared" si="245"/>
        <v>0</v>
      </c>
      <c r="AY64" s="69">
        <f t="shared" si="246"/>
        <v>0</v>
      </c>
      <c r="AZ64" s="69">
        <f t="shared" si="247"/>
        <v>0</v>
      </c>
      <c r="BA64" s="69">
        <f t="shared" si="248"/>
        <v>0</v>
      </c>
      <c r="BB64" s="70" t="e">
        <f t="shared" si="57"/>
        <v>#NAME?</v>
      </c>
      <c r="BC64" s="70" t="str">
        <f t="shared" si="10"/>
        <v xml:space="preserve"> </v>
      </c>
      <c r="BD64" s="70">
        <f t="shared" si="11"/>
        <v>0</v>
      </c>
      <c r="BE64" s="70" t="e">
        <f t="shared" si="249"/>
        <v>#NAME?</v>
      </c>
      <c r="BF64" s="70" t="e">
        <f t="shared" si="250"/>
        <v>#NAME?</v>
      </c>
      <c r="BG64" s="70">
        <f t="shared" si="251"/>
        <v>0</v>
      </c>
    </row>
    <row r="65" spans="1:59" ht="15.75" x14ac:dyDescent="0.25">
      <c r="A65" s="8" t="s">
        <v>135</v>
      </c>
      <c r="B65" s="11" t="s">
        <v>136</v>
      </c>
      <c r="C65" s="66" t="s">
        <v>137</v>
      </c>
      <c r="D65" s="67"/>
      <c r="E65" s="68"/>
      <c r="F65" s="69" t="e">
        <f t="shared" si="207"/>
        <v>#NAME?</v>
      </c>
      <c r="G65" s="69">
        <f t="shared" si="208"/>
        <v>87789475</v>
      </c>
      <c r="H65" s="69">
        <f t="shared" si="209"/>
        <v>87789475</v>
      </c>
      <c r="I65" s="69">
        <f t="shared" si="210"/>
        <v>4389475</v>
      </c>
      <c r="J65" s="69">
        <f t="shared" si="211"/>
        <v>83400000</v>
      </c>
      <c r="K65" s="69">
        <f t="shared" si="212"/>
        <v>0</v>
      </c>
      <c r="L65" s="69">
        <f t="shared" si="213"/>
        <v>87789475</v>
      </c>
      <c r="M65" s="69">
        <f t="shared" si="214"/>
        <v>83400000</v>
      </c>
      <c r="N65" s="69">
        <f t="shared" si="215"/>
        <v>4389475</v>
      </c>
      <c r="O65" s="69">
        <f t="shared" si="216"/>
        <v>4389475</v>
      </c>
      <c r="P65" s="69">
        <f t="shared" si="217"/>
        <v>10.00001</v>
      </c>
      <c r="Q65" s="69">
        <f t="shared" si="218"/>
        <v>0</v>
      </c>
      <c r="R65" s="70" t="e">
        <f t="shared" si="46"/>
        <v>#NAME?</v>
      </c>
      <c r="S65" s="70">
        <f t="shared" si="4"/>
        <v>0</v>
      </c>
      <c r="T65" s="70">
        <f t="shared" si="5"/>
        <v>0</v>
      </c>
      <c r="U65" s="70" t="e">
        <f t="shared" si="219"/>
        <v>#NAME?</v>
      </c>
      <c r="V65" s="70" t="e">
        <f t="shared" si="220"/>
        <v>#NAME?</v>
      </c>
      <c r="W65" s="70">
        <f t="shared" si="221"/>
        <v>0</v>
      </c>
      <c r="X65" s="69" t="e">
        <f t="shared" si="222"/>
        <v>#NAME?</v>
      </c>
      <c r="Y65" s="69">
        <f t="shared" si="223"/>
        <v>78947369</v>
      </c>
      <c r="Z65" s="69">
        <f t="shared" si="224"/>
        <v>78947369</v>
      </c>
      <c r="AA65" s="69">
        <f t="shared" si="225"/>
        <v>3947369</v>
      </c>
      <c r="AB65" s="69">
        <f t="shared" si="226"/>
        <v>75000000</v>
      </c>
      <c r="AC65" s="69">
        <f t="shared" si="227"/>
        <v>0</v>
      </c>
      <c r="AD65" s="69">
        <f t="shared" si="228"/>
        <v>78947369</v>
      </c>
      <c r="AE65" s="69">
        <f t="shared" si="229"/>
        <v>75000000</v>
      </c>
      <c r="AF65" s="69">
        <f t="shared" si="230"/>
        <v>3947369</v>
      </c>
      <c r="AG65" s="69">
        <f t="shared" si="231"/>
        <v>3947369</v>
      </c>
      <c r="AH65" s="69">
        <f t="shared" si="232"/>
        <v>5</v>
      </c>
      <c r="AI65" s="69">
        <f t="shared" si="233"/>
        <v>0</v>
      </c>
      <c r="AJ65" s="70" t="e">
        <f t="shared" si="52"/>
        <v>#NAME?</v>
      </c>
      <c r="AK65" s="70">
        <f t="shared" si="7"/>
        <v>0</v>
      </c>
      <c r="AL65" s="70">
        <f t="shared" si="8"/>
        <v>0</v>
      </c>
      <c r="AM65" s="70" t="e">
        <f t="shared" si="234"/>
        <v>#NAME?</v>
      </c>
      <c r="AN65" s="70" t="e">
        <f t="shared" si="235"/>
        <v>#NAME?</v>
      </c>
      <c r="AO65" s="70">
        <f t="shared" si="236"/>
        <v>0</v>
      </c>
      <c r="AP65" s="69" t="e">
        <f t="shared" si="237"/>
        <v>#NAME?</v>
      </c>
      <c r="AQ65" s="69">
        <f t="shared" si="238"/>
        <v>8842106</v>
      </c>
      <c r="AR65" s="69">
        <f t="shared" si="239"/>
        <v>8842106</v>
      </c>
      <c r="AS65" s="69">
        <f t="shared" si="240"/>
        <v>442106</v>
      </c>
      <c r="AT65" s="69">
        <f t="shared" si="241"/>
        <v>8400000</v>
      </c>
      <c r="AU65" s="69">
        <f t="shared" si="242"/>
        <v>0</v>
      </c>
      <c r="AV65" s="69">
        <f t="shared" si="243"/>
        <v>8842106</v>
      </c>
      <c r="AW65" s="69">
        <f t="shared" si="244"/>
        <v>8400000</v>
      </c>
      <c r="AX65" s="69">
        <f t="shared" si="245"/>
        <v>442106</v>
      </c>
      <c r="AY65" s="69">
        <f t="shared" si="246"/>
        <v>442106</v>
      </c>
      <c r="AZ65" s="69">
        <f t="shared" si="247"/>
        <v>5.0000099999999996</v>
      </c>
      <c r="BA65" s="69">
        <f t="shared" si="248"/>
        <v>0</v>
      </c>
      <c r="BB65" s="70" t="e">
        <f t="shared" si="57"/>
        <v>#NAME?</v>
      </c>
      <c r="BC65" s="70">
        <f t="shared" si="10"/>
        <v>0</v>
      </c>
      <c r="BD65" s="70">
        <f t="shared" si="11"/>
        <v>0</v>
      </c>
      <c r="BE65" s="70" t="e">
        <f t="shared" si="249"/>
        <v>#NAME?</v>
      </c>
      <c r="BF65" s="70" t="e">
        <f t="shared" si="250"/>
        <v>#NAME?</v>
      </c>
      <c r="BG65" s="70">
        <f t="shared" si="251"/>
        <v>0</v>
      </c>
    </row>
    <row r="66" spans="1:59" ht="15.75" x14ac:dyDescent="0.25">
      <c r="A66" s="8" t="s">
        <v>138</v>
      </c>
      <c r="B66" s="11" t="s">
        <v>139</v>
      </c>
      <c r="C66" s="66" t="s">
        <v>140</v>
      </c>
      <c r="D66" s="67"/>
      <c r="E66" s="68"/>
      <c r="F66" s="69" t="e">
        <f t="shared" si="207"/>
        <v>#NAME?</v>
      </c>
      <c r="G66" s="69">
        <f t="shared" si="208"/>
        <v>0</v>
      </c>
      <c r="H66" s="69">
        <f t="shared" si="209"/>
        <v>0</v>
      </c>
      <c r="I66" s="69">
        <f t="shared" si="210"/>
        <v>0</v>
      </c>
      <c r="J66" s="69">
        <f t="shared" si="211"/>
        <v>0</v>
      </c>
      <c r="K66" s="69">
        <f t="shared" si="212"/>
        <v>0</v>
      </c>
      <c r="L66" s="69">
        <f t="shared" si="213"/>
        <v>0</v>
      </c>
      <c r="M66" s="69">
        <f t="shared" si="214"/>
        <v>0</v>
      </c>
      <c r="N66" s="69">
        <f t="shared" si="215"/>
        <v>0</v>
      </c>
      <c r="O66" s="69">
        <f t="shared" si="216"/>
        <v>0</v>
      </c>
      <c r="P66" s="69">
        <f t="shared" si="217"/>
        <v>0</v>
      </c>
      <c r="Q66" s="69">
        <f t="shared" si="218"/>
        <v>0</v>
      </c>
      <c r="R66" s="70" t="e">
        <f t="shared" si="46"/>
        <v>#NAME?</v>
      </c>
      <c r="S66" s="70" t="str">
        <f t="shared" si="4"/>
        <v xml:space="preserve"> </v>
      </c>
      <c r="T66" s="70">
        <f t="shared" si="5"/>
        <v>0</v>
      </c>
      <c r="U66" s="70" t="e">
        <f t="shared" si="219"/>
        <v>#NAME?</v>
      </c>
      <c r="V66" s="70" t="e">
        <f t="shared" si="220"/>
        <v>#NAME?</v>
      </c>
      <c r="W66" s="70">
        <f t="shared" si="221"/>
        <v>0</v>
      </c>
      <c r="X66" s="69" t="e">
        <f t="shared" si="222"/>
        <v>#NAME?</v>
      </c>
      <c r="Y66" s="69">
        <f t="shared" si="223"/>
        <v>0</v>
      </c>
      <c r="Z66" s="69">
        <f t="shared" si="224"/>
        <v>0</v>
      </c>
      <c r="AA66" s="69">
        <f t="shared" si="225"/>
        <v>0</v>
      </c>
      <c r="AB66" s="69">
        <f t="shared" si="226"/>
        <v>0</v>
      </c>
      <c r="AC66" s="69">
        <f t="shared" si="227"/>
        <v>0</v>
      </c>
      <c r="AD66" s="69">
        <f t="shared" si="228"/>
        <v>0</v>
      </c>
      <c r="AE66" s="69">
        <f t="shared" si="229"/>
        <v>0</v>
      </c>
      <c r="AF66" s="69">
        <f t="shared" si="230"/>
        <v>0</v>
      </c>
      <c r="AG66" s="69">
        <f t="shared" si="231"/>
        <v>0</v>
      </c>
      <c r="AH66" s="69">
        <f t="shared" si="232"/>
        <v>0</v>
      </c>
      <c r="AI66" s="69">
        <f t="shared" si="233"/>
        <v>0</v>
      </c>
      <c r="AJ66" s="70" t="e">
        <f t="shared" si="52"/>
        <v>#NAME?</v>
      </c>
      <c r="AK66" s="70" t="str">
        <f t="shared" si="7"/>
        <v xml:space="preserve"> </v>
      </c>
      <c r="AL66" s="70">
        <f t="shared" si="8"/>
        <v>0</v>
      </c>
      <c r="AM66" s="70" t="e">
        <f t="shared" si="234"/>
        <v>#NAME?</v>
      </c>
      <c r="AN66" s="70" t="e">
        <f t="shared" si="235"/>
        <v>#NAME?</v>
      </c>
      <c r="AO66" s="70">
        <f t="shared" si="236"/>
        <v>0</v>
      </c>
      <c r="AP66" s="69" t="e">
        <f t="shared" si="237"/>
        <v>#NAME?</v>
      </c>
      <c r="AQ66" s="69">
        <f t="shared" si="238"/>
        <v>0</v>
      </c>
      <c r="AR66" s="69">
        <f t="shared" si="239"/>
        <v>0</v>
      </c>
      <c r="AS66" s="69">
        <f t="shared" si="240"/>
        <v>0</v>
      </c>
      <c r="AT66" s="69">
        <f t="shared" si="241"/>
        <v>0</v>
      </c>
      <c r="AU66" s="69">
        <f t="shared" si="242"/>
        <v>0</v>
      </c>
      <c r="AV66" s="69">
        <f t="shared" si="243"/>
        <v>0</v>
      </c>
      <c r="AW66" s="69">
        <f t="shared" si="244"/>
        <v>0</v>
      </c>
      <c r="AX66" s="69">
        <f t="shared" si="245"/>
        <v>0</v>
      </c>
      <c r="AY66" s="69">
        <f t="shared" si="246"/>
        <v>0</v>
      </c>
      <c r="AZ66" s="69">
        <f t="shared" si="247"/>
        <v>0</v>
      </c>
      <c r="BA66" s="69">
        <f t="shared" si="248"/>
        <v>0</v>
      </c>
      <c r="BB66" s="70" t="e">
        <f t="shared" si="57"/>
        <v>#NAME?</v>
      </c>
      <c r="BC66" s="70" t="str">
        <f t="shared" si="10"/>
        <v xml:space="preserve"> </v>
      </c>
      <c r="BD66" s="70">
        <f t="shared" si="11"/>
        <v>0</v>
      </c>
      <c r="BE66" s="70" t="e">
        <f t="shared" si="249"/>
        <v>#NAME?</v>
      </c>
      <c r="BF66" s="70" t="e">
        <f t="shared" si="250"/>
        <v>#NAME?</v>
      </c>
      <c r="BG66" s="70">
        <f t="shared" si="251"/>
        <v>0</v>
      </c>
    </row>
    <row r="67" spans="1:59" ht="15.75" x14ac:dyDescent="0.25">
      <c r="A67" s="8" t="s">
        <v>141</v>
      </c>
      <c r="B67" s="11" t="s">
        <v>142</v>
      </c>
      <c r="C67" s="66" t="s">
        <v>143</v>
      </c>
      <c r="D67" s="67"/>
      <c r="E67" s="68"/>
      <c r="F67" s="69" t="e">
        <f t="shared" si="207"/>
        <v>#NAME?</v>
      </c>
      <c r="G67" s="69">
        <f t="shared" si="208"/>
        <v>44561100</v>
      </c>
      <c r="H67" s="69">
        <f t="shared" si="209"/>
        <v>44561100</v>
      </c>
      <c r="I67" s="69">
        <f t="shared" si="210"/>
        <v>2300000</v>
      </c>
      <c r="J67" s="69">
        <f t="shared" si="211"/>
        <v>42261100</v>
      </c>
      <c r="K67" s="69">
        <f t="shared" si="212"/>
        <v>0</v>
      </c>
      <c r="L67" s="69">
        <f t="shared" si="213"/>
        <v>44561100</v>
      </c>
      <c r="M67" s="69">
        <f t="shared" si="214"/>
        <v>42261100</v>
      </c>
      <c r="N67" s="69">
        <f t="shared" si="215"/>
        <v>2300000</v>
      </c>
      <c r="O67" s="69">
        <f t="shared" si="216"/>
        <v>2300000</v>
      </c>
      <c r="P67" s="69">
        <f t="shared" si="217"/>
        <v>11.32723</v>
      </c>
      <c r="Q67" s="69">
        <f t="shared" si="218"/>
        <v>0</v>
      </c>
      <c r="R67" s="70" t="e">
        <f t="shared" si="46"/>
        <v>#NAME?</v>
      </c>
      <c r="S67" s="70">
        <f t="shared" si="4"/>
        <v>0</v>
      </c>
      <c r="T67" s="70">
        <f t="shared" si="5"/>
        <v>0</v>
      </c>
      <c r="U67" s="70" t="e">
        <f t="shared" si="219"/>
        <v>#NAME?</v>
      </c>
      <c r="V67" s="70" t="e">
        <f t="shared" si="220"/>
        <v>#NAME?</v>
      </c>
      <c r="W67" s="70">
        <f t="shared" si="221"/>
        <v>0</v>
      </c>
      <c r="X67" s="69" t="e">
        <f t="shared" si="222"/>
        <v>#NAME?</v>
      </c>
      <c r="Y67" s="69">
        <f t="shared" si="223"/>
        <v>41361100</v>
      </c>
      <c r="Z67" s="69">
        <f t="shared" si="224"/>
        <v>41361100</v>
      </c>
      <c r="AA67" s="69">
        <f t="shared" si="225"/>
        <v>2100000</v>
      </c>
      <c r="AB67" s="69">
        <f t="shared" si="226"/>
        <v>39261100</v>
      </c>
      <c r="AC67" s="69">
        <f t="shared" si="227"/>
        <v>0</v>
      </c>
      <c r="AD67" s="69">
        <f t="shared" si="228"/>
        <v>41361100</v>
      </c>
      <c r="AE67" s="69">
        <f t="shared" si="229"/>
        <v>39261100</v>
      </c>
      <c r="AF67" s="69">
        <f t="shared" si="230"/>
        <v>2100000</v>
      </c>
      <c r="AG67" s="69">
        <f t="shared" si="231"/>
        <v>2100000</v>
      </c>
      <c r="AH67" s="69">
        <f t="shared" si="232"/>
        <v>5.0772300000000001</v>
      </c>
      <c r="AI67" s="69">
        <f t="shared" si="233"/>
        <v>0</v>
      </c>
      <c r="AJ67" s="70" t="e">
        <f t="shared" si="52"/>
        <v>#NAME?</v>
      </c>
      <c r="AK67" s="70">
        <f t="shared" si="7"/>
        <v>0</v>
      </c>
      <c r="AL67" s="70">
        <f t="shared" si="8"/>
        <v>0</v>
      </c>
      <c r="AM67" s="70" t="e">
        <f t="shared" si="234"/>
        <v>#NAME?</v>
      </c>
      <c r="AN67" s="70" t="e">
        <f t="shared" si="235"/>
        <v>#NAME?</v>
      </c>
      <c r="AO67" s="70">
        <f t="shared" si="236"/>
        <v>0</v>
      </c>
      <c r="AP67" s="69" t="e">
        <f t="shared" si="237"/>
        <v>#NAME?</v>
      </c>
      <c r="AQ67" s="69">
        <f t="shared" si="238"/>
        <v>3200000</v>
      </c>
      <c r="AR67" s="69">
        <f t="shared" si="239"/>
        <v>3200000</v>
      </c>
      <c r="AS67" s="69">
        <f t="shared" si="240"/>
        <v>200000</v>
      </c>
      <c r="AT67" s="69">
        <f t="shared" si="241"/>
        <v>3000000</v>
      </c>
      <c r="AU67" s="69">
        <f t="shared" si="242"/>
        <v>0</v>
      </c>
      <c r="AV67" s="69">
        <f t="shared" si="243"/>
        <v>3200000</v>
      </c>
      <c r="AW67" s="69">
        <f t="shared" si="244"/>
        <v>3000000</v>
      </c>
      <c r="AX67" s="69">
        <f t="shared" si="245"/>
        <v>200000</v>
      </c>
      <c r="AY67" s="69">
        <f t="shared" si="246"/>
        <v>200000</v>
      </c>
      <c r="AZ67" s="69">
        <f t="shared" si="247"/>
        <v>6.25</v>
      </c>
      <c r="BA67" s="69">
        <f t="shared" si="248"/>
        <v>0</v>
      </c>
      <c r="BB67" s="70" t="e">
        <f t="shared" si="57"/>
        <v>#NAME?</v>
      </c>
      <c r="BC67" s="70">
        <f t="shared" si="10"/>
        <v>0</v>
      </c>
      <c r="BD67" s="70">
        <f t="shared" si="11"/>
        <v>0</v>
      </c>
      <c r="BE67" s="70" t="e">
        <f t="shared" si="249"/>
        <v>#NAME?</v>
      </c>
      <c r="BF67" s="70" t="e">
        <f t="shared" si="250"/>
        <v>#NAME?</v>
      </c>
      <c r="BG67" s="70">
        <f t="shared" si="251"/>
        <v>0</v>
      </c>
    </row>
    <row r="68" spans="1:59" ht="15.75" x14ac:dyDescent="0.25">
      <c r="A68" s="8" t="s">
        <v>144</v>
      </c>
      <c r="B68" s="11" t="s">
        <v>145</v>
      </c>
      <c r="C68" s="66" t="s">
        <v>146</v>
      </c>
      <c r="D68" s="67"/>
      <c r="E68" s="68"/>
      <c r="F68" s="69" t="e">
        <f t="shared" si="207"/>
        <v>#NAME?</v>
      </c>
      <c r="G68" s="69">
        <f t="shared" si="208"/>
        <v>140847900</v>
      </c>
      <c r="H68" s="69">
        <f t="shared" si="209"/>
        <v>140847900</v>
      </c>
      <c r="I68" s="69">
        <f t="shared" si="210"/>
        <v>10041000</v>
      </c>
      <c r="J68" s="69">
        <f t="shared" si="211"/>
        <v>130806900</v>
      </c>
      <c r="K68" s="69">
        <f t="shared" si="212"/>
        <v>0</v>
      </c>
      <c r="L68" s="69">
        <f t="shared" si="213"/>
        <v>140730364</v>
      </c>
      <c r="M68" s="69">
        <f t="shared" si="214"/>
        <v>130806900</v>
      </c>
      <c r="N68" s="69">
        <f t="shared" si="215"/>
        <v>9923464</v>
      </c>
      <c r="O68" s="69">
        <f t="shared" si="216"/>
        <v>9923464</v>
      </c>
      <c r="P68" s="69">
        <f t="shared" si="217"/>
        <v>13.145479999999999</v>
      </c>
      <c r="Q68" s="69">
        <f t="shared" si="218"/>
        <v>0</v>
      </c>
      <c r="R68" s="70" t="e">
        <f t="shared" si="46"/>
        <v>#NAME?</v>
      </c>
      <c r="S68" s="70">
        <f t="shared" si="4"/>
        <v>0</v>
      </c>
      <c r="T68" s="70">
        <f t="shared" si="5"/>
        <v>0</v>
      </c>
      <c r="U68" s="70" t="e">
        <f t="shared" si="219"/>
        <v>#NAME?</v>
      </c>
      <c r="V68" s="70" t="e">
        <f t="shared" si="220"/>
        <v>#NAME?</v>
      </c>
      <c r="W68" s="70">
        <f t="shared" si="221"/>
        <v>117536</v>
      </c>
      <c r="X68" s="69" t="e">
        <f t="shared" si="222"/>
        <v>#NAME?</v>
      </c>
      <c r="Y68" s="69">
        <f t="shared" si="223"/>
        <v>125233100</v>
      </c>
      <c r="Z68" s="69">
        <f t="shared" si="224"/>
        <v>125233100</v>
      </c>
      <c r="AA68" s="69">
        <f t="shared" si="225"/>
        <v>9000000</v>
      </c>
      <c r="AB68" s="69">
        <f t="shared" si="226"/>
        <v>116233100</v>
      </c>
      <c r="AC68" s="69">
        <f t="shared" si="227"/>
        <v>0</v>
      </c>
      <c r="AD68" s="69">
        <f t="shared" si="228"/>
        <v>125233100</v>
      </c>
      <c r="AE68" s="69">
        <f t="shared" si="229"/>
        <v>116233100</v>
      </c>
      <c r="AF68" s="69">
        <f t="shared" si="230"/>
        <v>9000000</v>
      </c>
      <c r="AG68" s="69">
        <f t="shared" si="231"/>
        <v>9000000</v>
      </c>
      <c r="AH68" s="69">
        <f t="shared" si="232"/>
        <v>7.1866000000000003</v>
      </c>
      <c r="AI68" s="69">
        <f t="shared" si="233"/>
        <v>0</v>
      </c>
      <c r="AJ68" s="70" t="e">
        <f t="shared" si="52"/>
        <v>#NAME?</v>
      </c>
      <c r="AK68" s="70">
        <f t="shared" si="7"/>
        <v>0</v>
      </c>
      <c r="AL68" s="70">
        <f t="shared" si="8"/>
        <v>0</v>
      </c>
      <c r="AM68" s="70" t="e">
        <f t="shared" si="234"/>
        <v>#NAME?</v>
      </c>
      <c r="AN68" s="70" t="e">
        <f t="shared" si="235"/>
        <v>#NAME?</v>
      </c>
      <c r="AO68" s="70">
        <f t="shared" si="236"/>
        <v>0</v>
      </c>
      <c r="AP68" s="69" t="e">
        <f t="shared" si="237"/>
        <v>#NAME?</v>
      </c>
      <c r="AQ68" s="69">
        <f t="shared" si="238"/>
        <v>15614800</v>
      </c>
      <c r="AR68" s="69">
        <f t="shared" si="239"/>
        <v>15614800</v>
      </c>
      <c r="AS68" s="69">
        <f t="shared" si="240"/>
        <v>1041000</v>
      </c>
      <c r="AT68" s="69">
        <f t="shared" si="241"/>
        <v>14573800</v>
      </c>
      <c r="AU68" s="69">
        <f t="shared" si="242"/>
        <v>0</v>
      </c>
      <c r="AV68" s="69">
        <f t="shared" si="243"/>
        <v>15497264</v>
      </c>
      <c r="AW68" s="69">
        <f t="shared" si="244"/>
        <v>14573800</v>
      </c>
      <c r="AX68" s="69">
        <f t="shared" si="245"/>
        <v>923464</v>
      </c>
      <c r="AY68" s="69">
        <f t="shared" si="246"/>
        <v>923464</v>
      </c>
      <c r="AZ68" s="69">
        <f t="shared" si="247"/>
        <v>5.9588799999999997</v>
      </c>
      <c r="BA68" s="69">
        <f t="shared" si="248"/>
        <v>0</v>
      </c>
      <c r="BB68" s="70" t="e">
        <f t="shared" si="57"/>
        <v>#NAME?</v>
      </c>
      <c r="BC68" s="70">
        <f t="shared" si="10"/>
        <v>0</v>
      </c>
      <c r="BD68" s="70">
        <f t="shared" si="11"/>
        <v>0</v>
      </c>
      <c r="BE68" s="70" t="e">
        <f t="shared" si="249"/>
        <v>#NAME?</v>
      </c>
      <c r="BF68" s="70" t="e">
        <f t="shared" si="250"/>
        <v>#NAME?</v>
      </c>
      <c r="BG68" s="70">
        <f t="shared" si="251"/>
        <v>117536</v>
      </c>
    </row>
    <row r="69" spans="1:59" ht="15.75" x14ac:dyDescent="0.25">
      <c r="A69" s="8" t="s">
        <v>147</v>
      </c>
      <c r="B69" s="11" t="s">
        <v>148</v>
      </c>
      <c r="C69" s="66" t="s">
        <v>149</v>
      </c>
      <c r="D69" s="67"/>
      <c r="E69" s="68"/>
      <c r="F69" s="69" t="e">
        <f t="shared" si="207"/>
        <v>#NAME?</v>
      </c>
      <c r="G69" s="69">
        <f t="shared" si="208"/>
        <v>5263200</v>
      </c>
      <c r="H69" s="69">
        <f t="shared" si="209"/>
        <v>5263200</v>
      </c>
      <c r="I69" s="69">
        <f t="shared" si="210"/>
        <v>263200</v>
      </c>
      <c r="J69" s="69">
        <f t="shared" si="211"/>
        <v>5000000</v>
      </c>
      <c r="K69" s="69">
        <f t="shared" si="212"/>
        <v>0</v>
      </c>
      <c r="L69" s="69">
        <f t="shared" si="213"/>
        <v>5263200</v>
      </c>
      <c r="M69" s="69">
        <f t="shared" si="214"/>
        <v>5000000</v>
      </c>
      <c r="N69" s="69">
        <f t="shared" si="215"/>
        <v>263200</v>
      </c>
      <c r="O69" s="69">
        <f t="shared" si="216"/>
        <v>263200</v>
      </c>
      <c r="P69" s="69">
        <f t="shared" si="217"/>
        <v>5.0007599999999996</v>
      </c>
      <c r="Q69" s="69">
        <f t="shared" si="218"/>
        <v>0</v>
      </c>
      <c r="R69" s="70" t="e">
        <f t="shared" si="46"/>
        <v>#NAME?</v>
      </c>
      <c r="S69" s="70">
        <f t="shared" si="4"/>
        <v>0</v>
      </c>
      <c r="T69" s="70">
        <f t="shared" si="5"/>
        <v>0</v>
      </c>
      <c r="U69" s="70" t="e">
        <f t="shared" si="219"/>
        <v>#NAME?</v>
      </c>
      <c r="V69" s="70" t="e">
        <f t="shared" si="220"/>
        <v>#NAME?</v>
      </c>
      <c r="W69" s="70">
        <f t="shared" si="221"/>
        <v>0</v>
      </c>
      <c r="X69" s="69" t="e">
        <f t="shared" si="222"/>
        <v>#NAME?</v>
      </c>
      <c r="Y69" s="69">
        <f t="shared" si="223"/>
        <v>0</v>
      </c>
      <c r="Z69" s="69">
        <f t="shared" si="224"/>
        <v>0</v>
      </c>
      <c r="AA69" s="69">
        <f t="shared" si="225"/>
        <v>0</v>
      </c>
      <c r="AB69" s="69">
        <f t="shared" si="226"/>
        <v>0</v>
      </c>
      <c r="AC69" s="69">
        <f t="shared" si="227"/>
        <v>0</v>
      </c>
      <c r="AD69" s="69">
        <f t="shared" si="228"/>
        <v>0</v>
      </c>
      <c r="AE69" s="69">
        <f t="shared" si="229"/>
        <v>0</v>
      </c>
      <c r="AF69" s="69">
        <f t="shared" si="230"/>
        <v>0</v>
      </c>
      <c r="AG69" s="69">
        <f t="shared" si="231"/>
        <v>0</v>
      </c>
      <c r="AH69" s="69">
        <f t="shared" si="232"/>
        <v>0</v>
      </c>
      <c r="AI69" s="69">
        <f t="shared" si="233"/>
        <v>0</v>
      </c>
      <c r="AJ69" s="70" t="e">
        <f t="shared" si="52"/>
        <v>#NAME?</v>
      </c>
      <c r="AK69" s="70" t="str">
        <f t="shared" si="7"/>
        <v xml:space="preserve"> </v>
      </c>
      <c r="AL69" s="70">
        <f t="shared" si="8"/>
        <v>0</v>
      </c>
      <c r="AM69" s="70" t="e">
        <f t="shared" si="234"/>
        <v>#NAME?</v>
      </c>
      <c r="AN69" s="70" t="e">
        <f t="shared" si="235"/>
        <v>#NAME?</v>
      </c>
      <c r="AO69" s="70">
        <f t="shared" si="236"/>
        <v>0</v>
      </c>
      <c r="AP69" s="69" t="e">
        <f t="shared" si="237"/>
        <v>#NAME?</v>
      </c>
      <c r="AQ69" s="69">
        <f t="shared" si="238"/>
        <v>5263200</v>
      </c>
      <c r="AR69" s="69">
        <f t="shared" si="239"/>
        <v>5263200</v>
      </c>
      <c r="AS69" s="69">
        <f t="shared" si="240"/>
        <v>263200</v>
      </c>
      <c r="AT69" s="69">
        <f t="shared" si="241"/>
        <v>5000000</v>
      </c>
      <c r="AU69" s="69">
        <f t="shared" si="242"/>
        <v>0</v>
      </c>
      <c r="AV69" s="69">
        <f t="shared" si="243"/>
        <v>5263200</v>
      </c>
      <c r="AW69" s="69">
        <f t="shared" si="244"/>
        <v>5000000</v>
      </c>
      <c r="AX69" s="69">
        <f t="shared" si="245"/>
        <v>263200</v>
      </c>
      <c r="AY69" s="69">
        <f t="shared" si="246"/>
        <v>263200</v>
      </c>
      <c r="AZ69" s="69">
        <f t="shared" si="247"/>
        <v>5.0007599999999996</v>
      </c>
      <c r="BA69" s="69">
        <f t="shared" si="248"/>
        <v>0</v>
      </c>
      <c r="BB69" s="70" t="e">
        <f t="shared" si="57"/>
        <v>#NAME?</v>
      </c>
      <c r="BC69" s="70">
        <f t="shared" si="10"/>
        <v>0</v>
      </c>
      <c r="BD69" s="70">
        <f t="shared" si="11"/>
        <v>0</v>
      </c>
      <c r="BE69" s="70" t="e">
        <f t="shared" si="249"/>
        <v>#NAME?</v>
      </c>
      <c r="BF69" s="70" t="e">
        <f t="shared" si="250"/>
        <v>#NAME?</v>
      </c>
      <c r="BG69" s="70">
        <f t="shared" si="251"/>
        <v>0</v>
      </c>
    </row>
    <row r="70" spans="1:59" ht="15.75" x14ac:dyDescent="0.25">
      <c r="A70" s="8" t="s">
        <v>150</v>
      </c>
      <c r="B70" s="11" t="s">
        <v>151</v>
      </c>
      <c r="C70" s="66" t="s">
        <v>152</v>
      </c>
      <c r="D70" s="67"/>
      <c r="E70" s="68"/>
      <c r="F70" s="69" t="e">
        <f t="shared" si="207"/>
        <v>#NAME?</v>
      </c>
      <c r="G70" s="69">
        <f t="shared" si="208"/>
        <v>7368500</v>
      </c>
      <c r="H70" s="69">
        <f t="shared" si="209"/>
        <v>1640732.84</v>
      </c>
      <c r="I70" s="69">
        <f t="shared" si="210"/>
        <v>368500</v>
      </c>
      <c r="J70" s="69">
        <f t="shared" si="211"/>
        <v>1272232.8400000001</v>
      </c>
      <c r="K70" s="69">
        <f t="shared" si="212"/>
        <v>0</v>
      </c>
      <c r="L70" s="69">
        <f t="shared" si="213"/>
        <v>1339192.45</v>
      </c>
      <c r="M70" s="69">
        <f t="shared" si="214"/>
        <v>1272232.8400000001</v>
      </c>
      <c r="N70" s="69">
        <f t="shared" si="215"/>
        <v>66959.61</v>
      </c>
      <c r="O70" s="69">
        <f t="shared" si="216"/>
        <v>66959.61</v>
      </c>
      <c r="P70" s="69">
        <f t="shared" si="217"/>
        <v>10</v>
      </c>
      <c r="Q70" s="69">
        <f t="shared" si="218"/>
        <v>0</v>
      </c>
      <c r="R70" s="70" t="e">
        <f t="shared" si="46"/>
        <v>#NAME?</v>
      </c>
      <c r="S70" s="70">
        <f t="shared" si="4"/>
        <v>0</v>
      </c>
      <c r="T70" s="70">
        <f t="shared" si="5"/>
        <v>0</v>
      </c>
      <c r="U70" s="70" t="e">
        <f t="shared" si="219"/>
        <v>#NAME?</v>
      </c>
      <c r="V70" s="70" t="e">
        <f t="shared" si="220"/>
        <v>#NAME?</v>
      </c>
      <c r="W70" s="70">
        <f t="shared" si="221"/>
        <v>301540.39</v>
      </c>
      <c r="X70" s="69" t="e">
        <f t="shared" si="222"/>
        <v>#NAME?</v>
      </c>
      <c r="Y70" s="69">
        <f t="shared" si="223"/>
        <v>5263200</v>
      </c>
      <c r="Z70" s="69">
        <f t="shared" si="224"/>
        <v>770355.55</v>
      </c>
      <c r="AA70" s="69">
        <f t="shared" si="225"/>
        <v>263200</v>
      </c>
      <c r="AB70" s="69">
        <f t="shared" si="226"/>
        <v>507155.55</v>
      </c>
      <c r="AC70" s="69">
        <f t="shared" si="227"/>
        <v>0</v>
      </c>
      <c r="AD70" s="69">
        <f t="shared" si="228"/>
        <v>533847.93999999994</v>
      </c>
      <c r="AE70" s="69">
        <f t="shared" si="229"/>
        <v>507155.55</v>
      </c>
      <c r="AF70" s="69">
        <f t="shared" si="230"/>
        <v>26692.39</v>
      </c>
      <c r="AG70" s="69">
        <f t="shared" si="231"/>
        <v>26692.39</v>
      </c>
      <c r="AH70" s="69">
        <f t="shared" si="232"/>
        <v>5</v>
      </c>
      <c r="AI70" s="69">
        <f t="shared" si="233"/>
        <v>0</v>
      </c>
      <c r="AJ70" s="70" t="e">
        <f t="shared" si="52"/>
        <v>#NAME?</v>
      </c>
      <c r="AK70" s="70">
        <f t="shared" si="7"/>
        <v>0</v>
      </c>
      <c r="AL70" s="70">
        <f t="shared" si="8"/>
        <v>0</v>
      </c>
      <c r="AM70" s="70" t="e">
        <f t="shared" si="234"/>
        <v>#NAME?</v>
      </c>
      <c r="AN70" s="70" t="e">
        <f t="shared" si="235"/>
        <v>#NAME?</v>
      </c>
      <c r="AO70" s="70">
        <f t="shared" si="236"/>
        <v>236507.61</v>
      </c>
      <c r="AP70" s="69" t="e">
        <f t="shared" si="237"/>
        <v>#NAME?</v>
      </c>
      <c r="AQ70" s="69">
        <f t="shared" si="238"/>
        <v>2105300</v>
      </c>
      <c r="AR70" s="69">
        <f t="shared" si="239"/>
        <v>870377.29</v>
      </c>
      <c r="AS70" s="69">
        <f t="shared" si="240"/>
        <v>105300</v>
      </c>
      <c r="AT70" s="69">
        <f t="shared" si="241"/>
        <v>765077.29</v>
      </c>
      <c r="AU70" s="69">
        <f t="shared" si="242"/>
        <v>0</v>
      </c>
      <c r="AV70" s="69">
        <f t="shared" si="243"/>
        <v>805344.51</v>
      </c>
      <c r="AW70" s="69">
        <f t="shared" si="244"/>
        <v>765077.29</v>
      </c>
      <c r="AX70" s="69">
        <f t="shared" si="245"/>
        <v>40267.22</v>
      </c>
      <c r="AY70" s="69">
        <f t="shared" si="246"/>
        <v>40267.22</v>
      </c>
      <c r="AZ70" s="69">
        <f t="shared" si="247"/>
        <v>5</v>
      </c>
      <c r="BA70" s="69">
        <f t="shared" si="248"/>
        <v>0</v>
      </c>
      <c r="BB70" s="70" t="e">
        <f t="shared" si="57"/>
        <v>#NAME?</v>
      </c>
      <c r="BC70" s="70">
        <f t="shared" si="10"/>
        <v>0</v>
      </c>
      <c r="BD70" s="70">
        <f t="shared" si="11"/>
        <v>0</v>
      </c>
      <c r="BE70" s="70" t="e">
        <f t="shared" si="249"/>
        <v>#NAME?</v>
      </c>
      <c r="BF70" s="70" t="e">
        <f t="shared" si="250"/>
        <v>#NAME?</v>
      </c>
      <c r="BG70" s="70">
        <f t="shared" si="251"/>
        <v>65032.78</v>
      </c>
    </row>
    <row r="71" spans="1:59" ht="15.75" x14ac:dyDescent="0.25">
      <c r="A71" s="8" t="s">
        <v>153</v>
      </c>
      <c r="B71" s="11" t="s">
        <v>154</v>
      </c>
      <c r="C71" s="66" t="s">
        <v>155</v>
      </c>
      <c r="D71" s="67"/>
      <c r="E71" s="68"/>
      <c r="F71" s="69" t="e">
        <f t="shared" si="207"/>
        <v>#NAME?</v>
      </c>
      <c r="G71" s="69">
        <f t="shared" si="208"/>
        <v>41577300</v>
      </c>
      <c r="H71" s="69">
        <f t="shared" si="209"/>
        <v>40018943.43</v>
      </c>
      <c r="I71" s="69">
        <f t="shared" si="210"/>
        <v>14152000</v>
      </c>
      <c r="J71" s="69">
        <f t="shared" si="211"/>
        <v>25866943.43</v>
      </c>
      <c r="K71" s="69">
        <f t="shared" si="212"/>
        <v>0</v>
      </c>
      <c r="L71" s="69">
        <f t="shared" si="213"/>
        <v>39510647.420000002</v>
      </c>
      <c r="M71" s="69">
        <f t="shared" si="214"/>
        <v>25866943.43</v>
      </c>
      <c r="N71" s="69">
        <f t="shared" si="215"/>
        <v>13643703.99</v>
      </c>
      <c r="O71" s="69">
        <f t="shared" si="216"/>
        <v>13643703.99</v>
      </c>
      <c r="P71" s="69">
        <f t="shared" si="217"/>
        <v>75.720960000000005</v>
      </c>
      <c r="Q71" s="69">
        <f t="shared" si="218"/>
        <v>0</v>
      </c>
      <c r="R71" s="70" t="e">
        <f t="shared" si="46"/>
        <v>#NAME?</v>
      </c>
      <c r="S71" s="70">
        <f t="shared" si="4"/>
        <v>0</v>
      </c>
      <c r="T71" s="70">
        <f t="shared" si="5"/>
        <v>0</v>
      </c>
      <c r="U71" s="70" t="e">
        <f t="shared" si="219"/>
        <v>#NAME?</v>
      </c>
      <c r="V71" s="70" t="e">
        <f t="shared" si="220"/>
        <v>#NAME?</v>
      </c>
      <c r="W71" s="70">
        <f t="shared" si="221"/>
        <v>508296.00999999978</v>
      </c>
      <c r="X71" s="69" t="e">
        <f t="shared" si="222"/>
        <v>#NAME?</v>
      </c>
      <c r="Y71" s="69">
        <f t="shared" si="223"/>
        <v>29402000</v>
      </c>
      <c r="Z71" s="69">
        <f t="shared" si="224"/>
        <v>27843643.43</v>
      </c>
      <c r="AA71" s="69">
        <f t="shared" si="225"/>
        <v>8486100</v>
      </c>
      <c r="AB71" s="69">
        <f t="shared" si="226"/>
        <v>19357543.43</v>
      </c>
      <c r="AC71" s="69">
        <f t="shared" si="227"/>
        <v>0</v>
      </c>
      <c r="AD71" s="69">
        <f t="shared" si="228"/>
        <v>27335347.420000002</v>
      </c>
      <c r="AE71" s="69">
        <f t="shared" si="229"/>
        <v>19357543.43</v>
      </c>
      <c r="AF71" s="69">
        <f t="shared" si="230"/>
        <v>7977803.9900000002</v>
      </c>
      <c r="AG71" s="69">
        <f t="shared" si="231"/>
        <v>7977803.9900000002</v>
      </c>
      <c r="AH71" s="69">
        <f t="shared" si="232"/>
        <v>29.184940000000001</v>
      </c>
      <c r="AI71" s="69">
        <f t="shared" si="233"/>
        <v>0</v>
      </c>
      <c r="AJ71" s="70" t="e">
        <f t="shared" si="52"/>
        <v>#NAME?</v>
      </c>
      <c r="AK71" s="70">
        <f t="shared" si="7"/>
        <v>0</v>
      </c>
      <c r="AL71" s="70">
        <f t="shared" si="8"/>
        <v>0</v>
      </c>
      <c r="AM71" s="70" t="e">
        <f t="shared" si="234"/>
        <v>#NAME?</v>
      </c>
      <c r="AN71" s="70" t="e">
        <f t="shared" si="235"/>
        <v>#NAME?</v>
      </c>
      <c r="AO71" s="70">
        <f t="shared" si="236"/>
        <v>508296.00999999978</v>
      </c>
      <c r="AP71" s="69" t="e">
        <f t="shared" si="237"/>
        <v>#NAME?</v>
      </c>
      <c r="AQ71" s="69">
        <f t="shared" si="238"/>
        <v>12175300</v>
      </c>
      <c r="AR71" s="69">
        <f t="shared" si="239"/>
        <v>12175300</v>
      </c>
      <c r="AS71" s="69">
        <f t="shared" si="240"/>
        <v>5665900</v>
      </c>
      <c r="AT71" s="69">
        <f t="shared" si="241"/>
        <v>6509400</v>
      </c>
      <c r="AU71" s="69">
        <f t="shared" si="242"/>
        <v>0</v>
      </c>
      <c r="AV71" s="69">
        <f t="shared" si="243"/>
        <v>12175300</v>
      </c>
      <c r="AW71" s="69">
        <f t="shared" si="244"/>
        <v>6509400</v>
      </c>
      <c r="AX71" s="69">
        <f t="shared" si="245"/>
        <v>5665900</v>
      </c>
      <c r="AY71" s="69">
        <f t="shared" si="246"/>
        <v>5665900</v>
      </c>
      <c r="AZ71" s="69">
        <f t="shared" si="247"/>
        <v>46.536020000000001</v>
      </c>
      <c r="BA71" s="69">
        <f t="shared" si="248"/>
        <v>0</v>
      </c>
      <c r="BB71" s="70" t="e">
        <f t="shared" si="57"/>
        <v>#NAME?</v>
      </c>
      <c r="BC71" s="70">
        <f t="shared" si="10"/>
        <v>0</v>
      </c>
      <c r="BD71" s="70">
        <f t="shared" si="11"/>
        <v>0</v>
      </c>
      <c r="BE71" s="70" t="e">
        <f t="shared" si="249"/>
        <v>#NAME?</v>
      </c>
      <c r="BF71" s="70" t="e">
        <f t="shared" si="250"/>
        <v>#NAME?</v>
      </c>
      <c r="BG71" s="70">
        <f t="shared" si="251"/>
        <v>0</v>
      </c>
    </row>
    <row r="72" spans="1:59" ht="15.75" x14ac:dyDescent="0.25">
      <c r="A72" s="8" t="s">
        <v>156</v>
      </c>
      <c r="B72" s="11" t="s">
        <v>157</v>
      </c>
      <c r="C72" s="66" t="s">
        <v>158</v>
      </c>
      <c r="D72" s="67"/>
      <c r="E72" s="68"/>
      <c r="F72" s="69" t="e">
        <f t="shared" si="207"/>
        <v>#NAME?</v>
      </c>
      <c r="G72" s="69">
        <f t="shared" si="208"/>
        <v>0</v>
      </c>
      <c r="H72" s="69">
        <f t="shared" si="209"/>
        <v>0</v>
      </c>
      <c r="I72" s="69">
        <f t="shared" si="210"/>
        <v>0</v>
      </c>
      <c r="J72" s="69">
        <f t="shared" si="211"/>
        <v>0</v>
      </c>
      <c r="K72" s="69">
        <f t="shared" si="212"/>
        <v>0</v>
      </c>
      <c r="L72" s="69">
        <f t="shared" si="213"/>
        <v>0</v>
      </c>
      <c r="M72" s="69">
        <f t="shared" si="214"/>
        <v>0</v>
      </c>
      <c r="N72" s="69">
        <f t="shared" si="215"/>
        <v>0</v>
      </c>
      <c r="O72" s="69">
        <f t="shared" si="216"/>
        <v>0</v>
      </c>
      <c r="P72" s="69">
        <f t="shared" si="217"/>
        <v>0</v>
      </c>
      <c r="Q72" s="69">
        <f t="shared" si="218"/>
        <v>0</v>
      </c>
      <c r="R72" s="70" t="e">
        <f t="shared" si="46"/>
        <v>#NAME?</v>
      </c>
      <c r="S72" s="70" t="str">
        <f t="shared" si="4"/>
        <v xml:space="preserve"> </v>
      </c>
      <c r="T72" s="70">
        <f t="shared" si="5"/>
        <v>0</v>
      </c>
      <c r="U72" s="70" t="e">
        <f t="shared" si="219"/>
        <v>#NAME?</v>
      </c>
      <c r="V72" s="70" t="e">
        <f t="shared" si="220"/>
        <v>#NAME?</v>
      </c>
      <c r="W72" s="70">
        <f t="shared" si="221"/>
        <v>0</v>
      </c>
      <c r="X72" s="69" t="e">
        <f t="shared" si="222"/>
        <v>#NAME?</v>
      </c>
      <c r="Y72" s="69">
        <f t="shared" si="223"/>
        <v>0</v>
      </c>
      <c r="Z72" s="69">
        <f t="shared" si="224"/>
        <v>0</v>
      </c>
      <c r="AA72" s="69">
        <f t="shared" si="225"/>
        <v>0</v>
      </c>
      <c r="AB72" s="69">
        <f t="shared" si="226"/>
        <v>0</v>
      </c>
      <c r="AC72" s="69">
        <f t="shared" si="227"/>
        <v>0</v>
      </c>
      <c r="AD72" s="69">
        <f t="shared" si="228"/>
        <v>0</v>
      </c>
      <c r="AE72" s="69">
        <f t="shared" si="229"/>
        <v>0</v>
      </c>
      <c r="AF72" s="69">
        <f t="shared" si="230"/>
        <v>0</v>
      </c>
      <c r="AG72" s="69">
        <f t="shared" si="231"/>
        <v>0</v>
      </c>
      <c r="AH72" s="69">
        <f t="shared" si="232"/>
        <v>0</v>
      </c>
      <c r="AI72" s="69">
        <f t="shared" si="233"/>
        <v>0</v>
      </c>
      <c r="AJ72" s="70" t="e">
        <f t="shared" si="52"/>
        <v>#NAME?</v>
      </c>
      <c r="AK72" s="70" t="str">
        <f t="shared" si="7"/>
        <v xml:space="preserve"> </v>
      </c>
      <c r="AL72" s="70">
        <f t="shared" si="8"/>
        <v>0</v>
      </c>
      <c r="AM72" s="70" t="e">
        <f t="shared" si="234"/>
        <v>#NAME?</v>
      </c>
      <c r="AN72" s="70" t="e">
        <f t="shared" si="235"/>
        <v>#NAME?</v>
      </c>
      <c r="AO72" s="70">
        <f t="shared" si="236"/>
        <v>0</v>
      </c>
      <c r="AP72" s="69" t="e">
        <f t="shared" si="237"/>
        <v>#NAME?</v>
      </c>
      <c r="AQ72" s="69">
        <f t="shared" si="238"/>
        <v>0</v>
      </c>
      <c r="AR72" s="69">
        <f t="shared" si="239"/>
        <v>0</v>
      </c>
      <c r="AS72" s="69">
        <f t="shared" si="240"/>
        <v>0</v>
      </c>
      <c r="AT72" s="69">
        <f t="shared" si="241"/>
        <v>0</v>
      </c>
      <c r="AU72" s="69">
        <f t="shared" si="242"/>
        <v>0</v>
      </c>
      <c r="AV72" s="69">
        <f t="shared" si="243"/>
        <v>0</v>
      </c>
      <c r="AW72" s="69">
        <f t="shared" si="244"/>
        <v>0</v>
      </c>
      <c r="AX72" s="69">
        <f t="shared" si="245"/>
        <v>0</v>
      </c>
      <c r="AY72" s="69">
        <f t="shared" si="246"/>
        <v>0</v>
      </c>
      <c r="AZ72" s="69">
        <f t="shared" si="247"/>
        <v>0</v>
      </c>
      <c r="BA72" s="69">
        <f t="shared" si="248"/>
        <v>0</v>
      </c>
      <c r="BB72" s="70" t="e">
        <f t="shared" si="57"/>
        <v>#NAME?</v>
      </c>
      <c r="BC72" s="70" t="str">
        <f t="shared" si="10"/>
        <v xml:space="preserve"> </v>
      </c>
      <c r="BD72" s="70">
        <f t="shared" si="11"/>
        <v>0</v>
      </c>
      <c r="BE72" s="70" t="e">
        <f t="shared" si="249"/>
        <v>#NAME?</v>
      </c>
      <c r="BF72" s="70" t="e">
        <f t="shared" si="250"/>
        <v>#NAME?</v>
      </c>
      <c r="BG72" s="70">
        <f t="shared" si="251"/>
        <v>0</v>
      </c>
    </row>
    <row r="73" spans="1:59" ht="15.75" x14ac:dyDescent="0.25">
      <c r="A73" s="8" t="s">
        <v>159</v>
      </c>
      <c r="B73" s="11" t="s">
        <v>160</v>
      </c>
      <c r="C73" s="66" t="s">
        <v>161</v>
      </c>
      <c r="D73" s="67"/>
      <c r="E73" s="68"/>
      <c r="F73" s="69" t="e">
        <f t="shared" si="207"/>
        <v>#NAME?</v>
      </c>
      <c r="G73" s="69">
        <f t="shared" si="208"/>
        <v>4490519</v>
      </c>
      <c r="H73" s="69">
        <f t="shared" si="209"/>
        <v>4490378</v>
      </c>
      <c r="I73" s="69">
        <f t="shared" si="210"/>
        <v>224519</v>
      </c>
      <c r="J73" s="69">
        <f t="shared" si="211"/>
        <v>4265859</v>
      </c>
      <c r="K73" s="69">
        <f t="shared" si="212"/>
        <v>0</v>
      </c>
      <c r="L73" s="69">
        <f t="shared" si="213"/>
        <v>4490378</v>
      </c>
      <c r="M73" s="69">
        <f t="shared" si="214"/>
        <v>4265859</v>
      </c>
      <c r="N73" s="69">
        <f t="shared" si="215"/>
        <v>224519</v>
      </c>
      <c r="O73" s="69">
        <f t="shared" si="216"/>
        <v>224519</v>
      </c>
      <c r="P73" s="69">
        <f t="shared" si="217"/>
        <v>9.9989099999999986</v>
      </c>
      <c r="Q73" s="69">
        <f t="shared" si="218"/>
        <v>0</v>
      </c>
      <c r="R73" s="70" t="e">
        <f t="shared" si="46"/>
        <v>#NAME?</v>
      </c>
      <c r="S73" s="70">
        <f t="shared" si="4"/>
        <v>0</v>
      </c>
      <c r="T73" s="70">
        <f t="shared" si="5"/>
        <v>0</v>
      </c>
      <c r="U73" s="70" t="e">
        <f t="shared" si="219"/>
        <v>#NAME?</v>
      </c>
      <c r="V73" s="70" t="e">
        <f t="shared" si="220"/>
        <v>#NAME?</v>
      </c>
      <c r="W73" s="70">
        <f t="shared" si="221"/>
        <v>0</v>
      </c>
      <c r="X73" s="69" t="e">
        <f t="shared" si="222"/>
        <v>#NAME?</v>
      </c>
      <c r="Y73" s="69">
        <f t="shared" si="223"/>
        <v>4476839</v>
      </c>
      <c r="Z73" s="69">
        <f t="shared" si="224"/>
        <v>4476775</v>
      </c>
      <c r="AA73" s="69">
        <f t="shared" si="225"/>
        <v>223839</v>
      </c>
      <c r="AB73" s="69">
        <f t="shared" si="226"/>
        <v>4252936</v>
      </c>
      <c r="AC73" s="69">
        <f t="shared" si="227"/>
        <v>0</v>
      </c>
      <c r="AD73" s="69">
        <f t="shared" si="228"/>
        <v>4476775</v>
      </c>
      <c r="AE73" s="69">
        <f t="shared" si="229"/>
        <v>4252936</v>
      </c>
      <c r="AF73" s="69">
        <f t="shared" si="230"/>
        <v>223839</v>
      </c>
      <c r="AG73" s="69">
        <f t="shared" si="231"/>
        <v>223839</v>
      </c>
      <c r="AH73" s="69">
        <f t="shared" si="232"/>
        <v>5.0000099999999996</v>
      </c>
      <c r="AI73" s="69">
        <f t="shared" si="233"/>
        <v>0</v>
      </c>
      <c r="AJ73" s="70" t="e">
        <f t="shared" si="52"/>
        <v>#NAME?</v>
      </c>
      <c r="AK73" s="70">
        <f t="shared" si="7"/>
        <v>0</v>
      </c>
      <c r="AL73" s="70">
        <f t="shared" si="8"/>
        <v>0</v>
      </c>
      <c r="AM73" s="70" t="e">
        <f t="shared" si="234"/>
        <v>#NAME?</v>
      </c>
      <c r="AN73" s="70" t="e">
        <f t="shared" si="235"/>
        <v>#NAME?</v>
      </c>
      <c r="AO73" s="70">
        <f t="shared" si="236"/>
        <v>0</v>
      </c>
      <c r="AP73" s="69" t="e">
        <f t="shared" si="237"/>
        <v>#NAME?</v>
      </c>
      <c r="AQ73" s="69">
        <f t="shared" si="238"/>
        <v>13680</v>
      </c>
      <c r="AR73" s="69">
        <f t="shared" si="239"/>
        <v>13603</v>
      </c>
      <c r="AS73" s="69">
        <f t="shared" si="240"/>
        <v>680</v>
      </c>
      <c r="AT73" s="69">
        <f t="shared" si="241"/>
        <v>12923</v>
      </c>
      <c r="AU73" s="69">
        <f t="shared" si="242"/>
        <v>0</v>
      </c>
      <c r="AV73" s="69">
        <f t="shared" si="243"/>
        <v>13603</v>
      </c>
      <c r="AW73" s="69">
        <f t="shared" si="244"/>
        <v>12923</v>
      </c>
      <c r="AX73" s="69">
        <f t="shared" si="245"/>
        <v>680</v>
      </c>
      <c r="AY73" s="69">
        <f t="shared" si="246"/>
        <v>680</v>
      </c>
      <c r="AZ73" s="69">
        <f t="shared" si="247"/>
        <v>4.9988999999999999</v>
      </c>
      <c r="BA73" s="69">
        <f t="shared" si="248"/>
        <v>0</v>
      </c>
      <c r="BB73" s="70" t="e">
        <f t="shared" si="57"/>
        <v>#NAME?</v>
      </c>
      <c r="BC73" s="70">
        <f t="shared" si="10"/>
        <v>0</v>
      </c>
      <c r="BD73" s="70">
        <f t="shared" si="11"/>
        <v>0</v>
      </c>
      <c r="BE73" s="70" t="e">
        <f t="shared" si="249"/>
        <v>#NAME?</v>
      </c>
      <c r="BF73" s="70" t="e">
        <f t="shared" si="250"/>
        <v>#NAME?</v>
      </c>
      <c r="BG73" s="70">
        <f t="shared" si="251"/>
        <v>0</v>
      </c>
    </row>
    <row r="74" spans="1:59" ht="15.75" x14ac:dyDescent="0.25">
      <c r="A74" s="8" t="s">
        <v>162</v>
      </c>
      <c r="B74" s="11" t="s">
        <v>163</v>
      </c>
      <c r="C74" s="66" t="s">
        <v>164</v>
      </c>
      <c r="D74" s="67"/>
      <c r="E74" s="68"/>
      <c r="F74" s="69" t="e">
        <f t="shared" si="207"/>
        <v>#NAME?</v>
      </c>
      <c r="G74" s="69">
        <f t="shared" si="208"/>
        <v>40349800</v>
      </c>
      <c r="H74" s="69">
        <f t="shared" si="209"/>
        <v>40349771.75</v>
      </c>
      <c r="I74" s="69">
        <f t="shared" si="210"/>
        <v>2017600</v>
      </c>
      <c r="J74" s="69">
        <f t="shared" si="211"/>
        <v>38332171.75</v>
      </c>
      <c r="K74" s="69">
        <f t="shared" si="212"/>
        <v>0</v>
      </c>
      <c r="L74" s="69">
        <f t="shared" si="213"/>
        <v>40349675.519999996</v>
      </c>
      <c r="M74" s="69">
        <f t="shared" si="214"/>
        <v>38332171.75</v>
      </c>
      <c r="N74" s="69">
        <f t="shared" si="215"/>
        <v>2017503.77</v>
      </c>
      <c r="O74" s="69">
        <f t="shared" si="216"/>
        <v>2017503.77</v>
      </c>
      <c r="P74" s="69">
        <f t="shared" si="217"/>
        <v>10.00023</v>
      </c>
      <c r="Q74" s="69">
        <f t="shared" si="218"/>
        <v>0</v>
      </c>
      <c r="R74" s="70" t="e">
        <f t="shared" si="46"/>
        <v>#NAME?</v>
      </c>
      <c r="S74" s="70">
        <f t="shared" si="4"/>
        <v>0</v>
      </c>
      <c r="T74" s="70">
        <f t="shared" si="5"/>
        <v>0</v>
      </c>
      <c r="U74" s="70" t="e">
        <f t="shared" si="219"/>
        <v>#NAME?</v>
      </c>
      <c r="V74" s="70" t="e">
        <f t="shared" si="220"/>
        <v>#NAME?</v>
      </c>
      <c r="W74" s="70">
        <f t="shared" si="221"/>
        <v>96.229999999981374</v>
      </c>
      <c r="X74" s="69" t="e">
        <f t="shared" si="222"/>
        <v>#NAME?</v>
      </c>
      <c r="Y74" s="69">
        <f t="shared" si="223"/>
        <v>31552200</v>
      </c>
      <c r="Z74" s="69">
        <f t="shared" si="224"/>
        <v>31552171.75</v>
      </c>
      <c r="AA74" s="69">
        <f t="shared" si="225"/>
        <v>1577700</v>
      </c>
      <c r="AB74" s="69">
        <f t="shared" si="226"/>
        <v>29974471.75</v>
      </c>
      <c r="AC74" s="69">
        <f t="shared" si="227"/>
        <v>0</v>
      </c>
      <c r="AD74" s="69">
        <f t="shared" si="228"/>
        <v>31552075.52</v>
      </c>
      <c r="AE74" s="69">
        <f t="shared" si="229"/>
        <v>29974471.75</v>
      </c>
      <c r="AF74" s="69">
        <f t="shared" si="230"/>
        <v>1577603.77</v>
      </c>
      <c r="AG74" s="69">
        <f t="shared" si="231"/>
        <v>1577603.77</v>
      </c>
      <c r="AH74" s="69">
        <f t="shared" si="232"/>
        <v>5</v>
      </c>
      <c r="AI74" s="69">
        <f t="shared" si="233"/>
        <v>0</v>
      </c>
      <c r="AJ74" s="70" t="e">
        <f t="shared" si="52"/>
        <v>#NAME?</v>
      </c>
      <c r="AK74" s="70">
        <f t="shared" si="7"/>
        <v>0</v>
      </c>
      <c r="AL74" s="70">
        <f t="shared" si="8"/>
        <v>0</v>
      </c>
      <c r="AM74" s="70" t="e">
        <f t="shared" si="234"/>
        <v>#NAME?</v>
      </c>
      <c r="AN74" s="70" t="e">
        <f t="shared" si="235"/>
        <v>#NAME?</v>
      </c>
      <c r="AO74" s="70">
        <f t="shared" si="236"/>
        <v>96.229999999981374</v>
      </c>
      <c r="AP74" s="69" t="e">
        <f t="shared" si="237"/>
        <v>#NAME?</v>
      </c>
      <c r="AQ74" s="69">
        <f t="shared" si="238"/>
        <v>8797600</v>
      </c>
      <c r="AR74" s="69">
        <f t="shared" si="239"/>
        <v>8797600</v>
      </c>
      <c r="AS74" s="69">
        <f t="shared" si="240"/>
        <v>439900</v>
      </c>
      <c r="AT74" s="69">
        <f t="shared" si="241"/>
        <v>8357700</v>
      </c>
      <c r="AU74" s="69">
        <f t="shared" si="242"/>
        <v>0</v>
      </c>
      <c r="AV74" s="69">
        <f t="shared" si="243"/>
        <v>8797600</v>
      </c>
      <c r="AW74" s="69">
        <f t="shared" si="244"/>
        <v>8357700</v>
      </c>
      <c r="AX74" s="69">
        <f t="shared" si="245"/>
        <v>439900</v>
      </c>
      <c r="AY74" s="69">
        <f t="shared" si="246"/>
        <v>439900</v>
      </c>
      <c r="AZ74" s="69">
        <f t="shared" si="247"/>
        <v>5.0002300000000002</v>
      </c>
      <c r="BA74" s="69">
        <f t="shared" si="248"/>
        <v>0</v>
      </c>
      <c r="BB74" s="70" t="e">
        <f t="shared" si="57"/>
        <v>#NAME?</v>
      </c>
      <c r="BC74" s="70">
        <f t="shared" si="10"/>
        <v>0</v>
      </c>
      <c r="BD74" s="70">
        <f t="shared" si="11"/>
        <v>0</v>
      </c>
      <c r="BE74" s="70" t="e">
        <f t="shared" si="249"/>
        <v>#NAME?</v>
      </c>
      <c r="BF74" s="70" t="e">
        <f t="shared" si="250"/>
        <v>#NAME?</v>
      </c>
      <c r="BG74" s="70">
        <f t="shared" si="251"/>
        <v>0</v>
      </c>
    </row>
    <row r="75" spans="1:59" ht="15.75" x14ac:dyDescent="0.25">
      <c r="A75" s="8" t="s">
        <v>165</v>
      </c>
      <c r="B75" s="11" t="s">
        <v>166</v>
      </c>
      <c r="C75" s="66" t="s">
        <v>167</v>
      </c>
      <c r="D75" s="67"/>
      <c r="E75" s="68"/>
      <c r="F75" s="69" t="e">
        <f t="shared" si="207"/>
        <v>#NAME?</v>
      </c>
      <c r="G75" s="69">
        <f t="shared" si="208"/>
        <v>94489369</v>
      </c>
      <c r="H75" s="69">
        <f t="shared" si="209"/>
        <v>77655524</v>
      </c>
      <c r="I75" s="69">
        <f t="shared" si="210"/>
        <v>4724469</v>
      </c>
      <c r="J75" s="69">
        <f t="shared" si="211"/>
        <v>72931055</v>
      </c>
      <c r="K75" s="69">
        <f t="shared" si="212"/>
        <v>17702</v>
      </c>
      <c r="L75" s="69">
        <f t="shared" si="213"/>
        <v>76769531</v>
      </c>
      <c r="M75" s="69">
        <f t="shared" si="214"/>
        <v>72931055</v>
      </c>
      <c r="N75" s="69">
        <f t="shared" si="215"/>
        <v>3856178</v>
      </c>
      <c r="O75" s="69">
        <f t="shared" si="216"/>
        <v>3838476</v>
      </c>
      <c r="P75" s="69">
        <f t="shared" si="217"/>
        <v>10.00001</v>
      </c>
      <c r="Q75" s="69">
        <f t="shared" si="218"/>
        <v>17702</v>
      </c>
      <c r="R75" s="70" t="e">
        <f t="shared" si="46"/>
        <v>#NAME?</v>
      </c>
      <c r="S75" s="70">
        <f t="shared" si="4"/>
        <v>2.427223903452377E-2</v>
      </c>
      <c r="T75" s="70">
        <f t="shared" si="5"/>
        <v>0.45905557264213426</v>
      </c>
      <c r="U75" s="70" t="e">
        <f t="shared" si="219"/>
        <v>#NAME?</v>
      </c>
      <c r="V75" s="70" t="e">
        <f t="shared" si="220"/>
        <v>#NAME?</v>
      </c>
      <c r="W75" s="70">
        <f t="shared" si="221"/>
        <v>885993</v>
      </c>
      <c r="X75" s="69" t="e">
        <f t="shared" si="222"/>
        <v>#NAME?</v>
      </c>
      <c r="Y75" s="69">
        <f t="shared" si="223"/>
        <v>87045053</v>
      </c>
      <c r="Z75" s="69">
        <f t="shared" si="224"/>
        <v>73805154</v>
      </c>
      <c r="AA75" s="69">
        <f t="shared" si="225"/>
        <v>4352253</v>
      </c>
      <c r="AB75" s="69">
        <f t="shared" si="226"/>
        <v>69452901</v>
      </c>
      <c r="AC75" s="69">
        <f t="shared" si="227"/>
        <v>17702</v>
      </c>
      <c r="AD75" s="69">
        <f t="shared" si="228"/>
        <v>73108316</v>
      </c>
      <c r="AE75" s="69">
        <f t="shared" si="229"/>
        <v>69452901</v>
      </c>
      <c r="AF75" s="69">
        <f t="shared" si="230"/>
        <v>3673117</v>
      </c>
      <c r="AG75" s="69">
        <f t="shared" si="231"/>
        <v>3655415</v>
      </c>
      <c r="AH75" s="69">
        <f t="shared" si="232"/>
        <v>5</v>
      </c>
      <c r="AI75" s="69">
        <f t="shared" si="233"/>
        <v>17702</v>
      </c>
      <c r="AJ75" s="70" t="e">
        <f t="shared" si="52"/>
        <v>#NAME?</v>
      </c>
      <c r="AK75" s="70">
        <f t="shared" si="7"/>
        <v>2.5487776241340875E-2</v>
      </c>
      <c r="AL75" s="70">
        <f t="shared" si="8"/>
        <v>0.48193400863626179</v>
      </c>
      <c r="AM75" s="70" t="e">
        <f t="shared" si="234"/>
        <v>#NAME?</v>
      </c>
      <c r="AN75" s="70" t="e">
        <f t="shared" si="235"/>
        <v>#NAME?</v>
      </c>
      <c r="AO75" s="70">
        <f t="shared" si="236"/>
        <v>696838</v>
      </c>
      <c r="AP75" s="69" t="e">
        <f t="shared" si="237"/>
        <v>#NAME?</v>
      </c>
      <c r="AQ75" s="69">
        <f t="shared" si="238"/>
        <v>7444316</v>
      </c>
      <c r="AR75" s="69">
        <f t="shared" si="239"/>
        <v>3850370</v>
      </c>
      <c r="AS75" s="69">
        <f t="shared" si="240"/>
        <v>372216</v>
      </c>
      <c r="AT75" s="69">
        <f t="shared" si="241"/>
        <v>3478154</v>
      </c>
      <c r="AU75" s="69">
        <f t="shared" si="242"/>
        <v>0</v>
      </c>
      <c r="AV75" s="69">
        <f t="shared" si="243"/>
        <v>3661215</v>
      </c>
      <c r="AW75" s="69">
        <f t="shared" si="244"/>
        <v>3478154</v>
      </c>
      <c r="AX75" s="69">
        <f t="shared" si="245"/>
        <v>183061</v>
      </c>
      <c r="AY75" s="69">
        <f t="shared" si="246"/>
        <v>183061</v>
      </c>
      <c r="AZ75" s="69">
        <f t="shared" si="247"/>
        <v>5.0000099999999996</v>
      </c>
      <c r="BA75" s="69">
        <f t="shared" si="248"/>
        <v>0</v>
      </c>
      <c r="BB75" s="70" t="e">
        <f t="shared" si="57"/>
        <v>#NAME?</v>
      </c>
      <c r="BC75" s="70">
        <f t="shared" si="10"/>
        <v>0</v>
      </c>
      <c r="BD75" s="70">
        <f t="shared" si="11"/>
        <v>0</v>
      </c>
      <c r="BE75" s="70" t="e">
        <f t="shared" si="249"/>
        <v>#NAME?</v>
      </c>
      <c r="BF75" s="70" t="e">
        <f t="shared" si="250"/>
        <v>#NAME?</v>
      </c>
      <c r="BG75" s="70">
        <f t="shared" si="251"/>
        <v>189155</v>
      </c>
    </row>
    <row r="76" spans="1:59" ht="15.75" x14ac:dyDescent="0.25">
      <c r="A76" s="8" t="s">
        <v>168</v>
      </c>
      <c r="B76" s="77" t="s">
        <v>169</v>
      </c>
      <c r="C76" s="66" t="s">
        <v>170</v>
      </c>
      <c r="D76" s="67"/>
      <c r="E76" s="68"/>
      <c r="F76" s="69" t="e">
        <f t="shared" si="207"/>
        <v>#NAME?</v>
      </c>
      <c r="G76" s="69">
        <f t="shared" si="208"/>
        <v>89586900</v>
      </c>
      <c r="H76" s="69">
        <f t="shared" si="209"/>
        <v>89583971.780000001</v>
      </c>
      <c r="I76" s="69">
        <f t="shared" si="210"/>
        <v>4479400</v>
      </c>
      <c r="J76" s="69">
        <f t="shared" si="211"/>
        <v>85104571.780000001</v>
      </c>
      <c r="K76" s="69">
        <f t="shared" si="212"/>
        <v>0</v>
      </c>
      <c r="L76" s="69">
        <f t="shared" si="213"/>
        <v>89583807.099999994</v>
      </c>
      <c r="M76" s="69">
        <f t="shared" si="214"/>
        <v>85104571.780000001</v>
      </c>
      <c r="N76" s="69">
        <f t="shared" si="215"/>
        <v>4479235.32</v>
      </c>
      <c r="O76" s="69">
        <f t="shared" si="216"/>
        <v>4479235.32</v>
      </c>
      <c r="P76" s="69">
        <f t="shared" si="217"/>
        <v>10.00142</v>
      </c>
      <c r="Q76" s="69">
        <f t="shared" si="218"/>
        <v>0</v>
      </c>
      <c r="R76" s="70" t="e">
        <f t="shared" si="46"/>
        <v>#NAME?</v>
      </c>
      <c r="S76" s="70">
        <f t="shared" si="4"/>
        <v>0</v>
      </c>
      <c r="T76" s="70">
        <f t="shared" si="5"/>
        <v>0</v>
      </c>
      <c r="U76" s="70" t="e">
        <f t="shared" si="219"/>
        <v>#NAME?</v>
      </c>
      <c r="V76" s="70" t="e">
        <f t="shared" si="220"/>
        <v>#NAME?</v>
      </c>
      <c r="W76" s="70">
        <f t="shared" si="221"/>
        <v>164.67999999970198</v>
      </c>
      <c r="X76" s="69" t="e">
        <f t="shared" si="222"/>
        <v>#NAME?</v>
      </c>
      <c r="Y76" s="69">
        <f t="shared" si="223"/>
        <v>86421800</v>
      </c>
      <c r="Z76" s="69">
        <f t="shared" si="224"/>
        <v>86418871.780000001</v>
      </c>
      <c r="AA76" s="69">
        <f t="shared" si="225"/>
        <v>4321100</v>
      </c>
      <c r="AB76" s="69">
        <f t="shared" si="226"/>
        <v>82097771.780000001</v>
      </c>
      <c r="AC76" s="69">
        <f t="shared" si="227"/>
        <v>0</v>
      </c>
      <c r="AD76" s="69">
        <f t="shared" si="228"/>
        <v>86418707.099999994</v>
      </c>
      <c r="AE76" s="69">
        <f t="shared" si="229"/>
        <v>82097771.780000001</v>
      </c>
      <c r="AF76" s="69">
        <f t="shared" si="230"/>
        <v>4320935.32</v>
      </c>
      <c r="AG76" s="69">
        <f t="shared" si="231"/>
        <v>4320935.32</v>
      </c>
      <c r="AH76" s="69">
        <f t="shared" si="232"/>
        <v>5</v>
      </c>
      <c r="AI76" s="69">
        <f t="shared" si="233"/>
        <v>0</v>
      </c>
      <c r="AJ76" s="70" t="e">
        <f t="shared" si="52"/>
        <v>#NAME?</v>
      </c>
      <c r="AK76" s="70">
        <f t="shared" si="7"/>
        <v>0</v>
      </c>
      <c r="AL76" s="70">
        <f t="shared" si="8"/>
        <v>0</v>
      </c>
      <c r="AM76" s="70" t="e">
        <f t="shared" si="234"/>
        <v>#NAME?</v>
      </c>
      <c r="AN76" s="70" t="e">
        <f t="shared" si="235"/>
        <v>#NAME?</v>
      </c>
      <c r="AO76" s="70">
        <f t="shared" si="236"/>
        <v>164.67999999970198</v>
      </c>
      <c r="AP76" s="69" t="e">
        <f t="shared" si="237"/>
        <v>#NAME?</v>
      </c>
      <c r="AQ76" s="69">
        <f t="shared" si="238"/>
        <v>3165100</v>
      </c>
      <c r="AR76" s="69">
        <f t="shared" si="239"/>
        <v>3165100</v>
      </c>
      <c r="AS76" s="69">
        <f t="shared" si="240"/>
        <v>158300</v>
      </c>
      <c r="AT76" s="69">
        <f t="shared" si="241"/>
        <v>3006800</v>
      </c>
      <c r="AU76" s="69">
        <f t="shared" si="242"/>
        <v>0</v>
      </c>
      <c r="AV76" s="69">
        <f t="shared" si="243"/>
        <v>3165100</v>
      </c>
      <c r="AW76" s="69">
        <f t="shared" si="244"/>
        <v>3006800</v>
      </c>
      <c r="AX76" s="69">
        <f t="shared" si="245"/>
        <v>158300</v>
      </c>
      <c r="AY76" s="69">
        <f t="shared" si="246"/>
        <v>158300</v>
      </c>
      <c r="AZ76" s="69">
        <f t="shared" si="247"/>
        <v>5.0014200000000004</v>
      </c>
      <c r="BA76" s="69">
        <f t="shared" si="248"/>
        <v>0</v>
      </c>
      <c r="BB76" s="70" t="e">
        <f t="shared" si="57"/>
        <v>#NAME?</v>
      </c>
      <c r="BC76" s="70">
        <f t="shared" si="10"/>
        <v>0</v>
      </c>
      <c r="BD76" s="70">
        <f t="shared" si="11"/>
        <v>0</v>
      </c>
      <c r="BE76" s="70" t="e">
        <f t="shared" si="249"/>
        <v>#NAME?</v>
      </c>
      <c r="BF76" s="70" t="e">
        <f t="shared" si="250"/>
        <v>#NAME?</v>
      </c>
      <c r="BG76" s="70">
        <f t="shared" si="251"/>
        <v>0</v>
      </c>
    </row>
    <row r="77" spans="1:59" s="65" customFormat="1" ht="15.75" x14ac:dyDescent="0.25">
      <c r="A77" s="59" t="s">
        <v>171</v>
      </c>
      <c r="B77" s="60">
        <v>63</v>
      </c>
      <c r="C77" s="61" t="s">
        <v>173</v>
      </c>
      <c r="D77" s="62"/>
      <c r="E77" s="63"/>
      <c r="F77" s="64" t="e">
        <f>SUM(F78:F83)</f>
        <v>#NAME?</v>
      </c>
      <c r="G77" s="64">
        <f>SUM(G78:G83)</f>
        <v>60565600</v>
      </c>
      <c r="H77" s="64">
        <f t="shared" ref="H77:Q77" si="252">SUM(H78:H83)</f>
        <v>48200529.140000001</v>
      </c>
      <c r="I77" s="64">
        <f t="shared" si="252"/>
        <v>8043600</v>
      </c>
      <c r="J77" s="64">
        <f t="shared" si="252"/>
        <v>40156929.140000001</v>
      </c>
      <c r="K77" s="64">
        <f t="shared" si="252"/>
        <v>32913379</v>
      </c>
      <c r="L77" s="64">
        <f t="shared" si="252"/>
        <v>45163021</v>
      </c>
      <c r="M77" s="64">
        <f>SUM(M78:M83)</f>
        <v>40156929.120000005</v>
      </c>
      <c r="N77" s="64">
        <f t="shared" si="252"/>
        <v>37919470.879999995</v>
      </c>
      <c r="O77" s="64">
        <f t="shared" si="252"/>
        <v>5006091.88</v>
      </c>
      <c r="P77" s="64">
        <f t="shared" si="252"/>
        <v>100.87361</v>
      </c>
      <c r="Q77" s="64">
        <f t="shared" si="252"/>
        <v>32913379</v>
      </c>
      <c r="R77" s="64" t="e">
        <f t="shared" si="46"/>
        <v>#NAME?</v>
      </c>
      <c r="S77" s="64">
        <f t="shared" si="4"/>
        <v>81.961892268338914</v>
      </c>
      <c r="T77" s="64">
        <f t="shared" si="5"/>
        <v>86.79809669327328</v>
      </c>
      <c r="U77" s="64" t="e">
        <f t="shared" ref="U77:AI77" si="253">SUM(U78:U83)</f>
        <v>#NAME?</v>
      </c>
      <c r="V77" s="64" t="e">
        <f t="shared" si="253"/>
        <v>#NAME?</v>
      </c>
      <c r="W77" s="64">
        <f t="shared" si="253"/>
        <v>3037508.12</v>
      </c>
      <c r="X77" s="64" t="e">
        <f t="shared" si="253"/>
        <v>#NAME?</v>
      </c>
      <c r="Y77" s="64">
        <f t="shared" si="253"/>
        <v>48989700</v>
      </c>
      <c r="Z77" s="64">
        <f t="shared" si="253"/>
        <v>38327217.579999998</v>
      </c>
      <c r="AA77" s="64">
        <f t="shared" si="253"/>
        <v>3952500</v>
      </c>
      <c r="AB77" s="64">
        <f t="shared" si="253"/>
        <v>34374717.579999998</v>
      </c>
      <c r="AC77" s="64">
        <f t="shared" si="253"/>
        <v>32913379</v>
      </c>
      <c r="AD77" s="64">
        <f t="shared" si="253"/>
        <v>37261199.239999995</v>
      </c>
      <c r="AE77" s="64">
        <f t="shared" si="253"/>
        <v>34374717.560000002</v>
      </c>
      <c r="AF77" s="64">
        <f t="shared" si="253"/>
        <v>35799860.68</v>
      </c>
      <c r="AG77" s="64">
        <f t="shared" si="253"/>
        <v>2886481.6799999997</v>
      </c>
      <c r="AH77" s="64">
        <f t="shared" si="253"/>
        <v>15.73227</v>
      </c>
      <c r="AI77" s="64">
        <f t="shared" si="253"/>
        <v>32913379</v>
      </c>
      <c r="AJ77" s="64" t="e">
        <f t="shared" si="52"/>
        <v>#NAME?</v>
      </c>
      <c r="AK77" s="64">
        <f t="shared" si="7"/>
        <v>95.748798294563329</v>
      </c>
      <c r="AL77" s="64">
        <f t="shared" si="8"/>
        <v>91.93717063370427</v>
      </c>
      <c r="AM77" s="64" t="e">
        <f t="shared" ref="AM77:BA77" si="254">SUM(AM78:AM83)</f>
        <v>#NAME?</v>
      </c>
      <c r="AN77" s="64" t="e">
        <f t="shared" si="254"/>
        <v>#NAME?</v>
      </c>
      <c r="AO77" s="64">
        <f t="shared" si="254"/>
        <v>1066018.32</v>
      </c>
      <c r="AP77" s="64" t="e">
        <f t="shared" si="254"/>
        <v>#NAME?</v>
      </c>
      <c r="AQ77" s="64">
        <f t="shared" si="254"/>
        <v>11575900</v>
      </c>
      <c r="AR77" s="64">
        <f t="shared" si="254"/>
        <v>9873311.5600000005</v>
      </c>
      <c r="AS77" s="64">
        <f t="shared" si="254"/>
        <v>4091100</v>
      </c>
      <c r="AT77" s="64">
        <f t="shared" si="254"/>
        <v>5782211.5600000005</v>
      </c>
      <c r="AU77" s="64">
        <f t="shared" si="254"/>
        <v>0</v>
      </c>
      <c r="AV77" s="64">
        <f t="shared" si="254"/>
        <v>7901821.7599999998</v>
      </c>
      <c r="AW77" s="64">
        <f t="shared" si="254"/>
        <v>5782211.5600000005</v>
      </c>
      <c r="AX77" s="64">
        <f t="shared" si="254"/>
        <v>2119610.2000000002</v>
      </c>
      <c r="AY77" s="64">
        <f t="shared" si="254"/>
        <v>2119610.2000000002</v>
      </c>
      <c r="AZ77" s="64">
        <f t="shared" si="254"/>
        <v>85.14134</v>
      </c>
      <c r="BA77" s="64">
        <f t="shared" si="254"/>
        <v>0</v>
      </c>
      <c r="BB77" s="64" t="e">
        <f t="shared" si="57"/>
        <v>#NAME?</v>
      </c>
      <c r="BC77" s="64">
        <f t="shared" si="10"/>
        <v>0</v>
      </c>
      <c r="BD77" s="64">
        <f t="shared" si="11"/>
        <v>0</v>
      </c>
      <c r="BE77" s="64" t="e">
        <f>SUM(BE78:BE83)</f>
        <v>#NAME?</v>
      </c>
      <c r="BF77" s="64" t="e">
        <f>SUM(BF78:BF83)</f>
        <v>#NAME?</v>
      </c>
      <c r="BG77" s="64">
        <f>SUM(BG78:BG83)</f>
        <v>1971489.8</v>
      </c>
    </row>
    <row r="78" spans="1:59" ht="15.75" x14ac:dyDescent="0.25">
      <c r="A78" s="8" t="s">
        <v>174</v>
      </c>
      <c r="B78" s="11" t="s">
        <v>175</v>
      </c>
      <c r="C78" s="66" t="s">
        <v>176</v>
      </c>
      <c r="D78" s="67"/>
      <c r="E78" s="68"/>
      <c r="F78" s="69" t="e">
        <f t="shared" ref="F78:F83" si="255">X78+AP78</f>
        <v>#NAME?</v>
      </c>
      <c r="G78" s="69">
        <f t="shared" ref="G78:G83" si="256">Y78+AQ78</f>
        <v>31118400</v>
      </c>
      <c r="H78" s="69">
        <f t="shared" ref="H78:H83" si="257">I78+J78</f>
        <v>19947356</v>
      </c>
      <c r="I78" s="69">
        <f t="shared" ref="I78:I83" si="258">AA78+AS78</f>
        <v>3000000</v>
      </c>
      <c r="J78" s="69">
        <f t="shared" ref="J78:J83" si="259">AB78+AT78</f>
        <v>16947356</v>
      </c>
      <c r="K78" s="69">
        <f t="shared" ref="K78:K83" si="260">AC78+AU78</f>
        <v>0</v>
      </c>
      <c r="L78" s="69">
        <f t="shared" ref="L78:L83" si="261">AD78+AV78</f>
        <v>18587175</v>
      </c>
      <c r="M78" s="69">
        <f t="shared" ref="M78:M83" si="262">AE78+AW78</f>
        <v>16947356</v>
      </c>
      <c r="N78" s="69">
        <f t="shared" ref="N78:N83" si="263">O78+Q78</f>
        <v>1639819</v>
      </c>
      <c r="O78" s="69">
        <f t="shared" ref="O78:O83" si="264">AG78+AY78</f>
        <v>1639819</v>
      </c>
      <c r="P78" s="69">
        <f t="shared" ref="P78:P83" si="265">AH78+AZ78</f>
        <v>17.711269999999999</v>
      </c>
      <c r="Q78" s="69">
        <f t="shared" ref="Q78:Q83" si="266">AI78+BA78</f>
        <v>0</v>
      </c>
      <c r="R78" s="70" t="e">
        <f t="shared" si="46"/>
        <v>#NAME?</v>
      </c>
      <c r="S78" s="70">
        <f t="shared" si="4"/>
        <v>0</v>
      </c>
      <c r="T78" s="70">
        <f t="shared" si="5"/>
        <v>0</v>
      </c>
      <c r="U78" s="70" t="e">
        <f t="shared" ref="U78:U83" si="267">AM78+BE78</f>
        <v>#NAME?</v>
      </c>
      <c r="V78" s="70" t="e">
        <f t="shared" ref="V78:V83" si="268">(G78+K78+L78-O78-U78)</f>
        <v>#NAME?</v>
      </c>
      <c r="W78" s="70">
        <f t="shared" ref="W78:W83" si="269">(I78-O78)</f>
        <v>1360181</v>
      </c>
      <c r="X78" s="69" t="e">
        <f t="shared" ref="X78:X83" si="270">КОЛ4020/$G$1</f>
        <v>#NAME?</v>
      </c>
      <c r="Y78" s="69">
        <f t="shared" ref="Y78:Y83" si="271">КОЛ4005/$G$1</f>
        <v>28000000</v>
      </c>
      <c r="Z78" s="69">
        <f t="shared" ref="Z78:Z83" si="272">AA78+AB78</f>
        <v>17340572</v>
      </c>
      <c r="AA78" s="69">
        <f t="shared" ref="AA78:AA83" si="273">КОЛ4007/$G$1</f>
        <v>2500000</v>
      </c>
      <c r="AB78" s="69">
        <f t="shared" ref="AB78:AB83" si="274">КОЛ4008/$G$1</f>
        <v>14840572</v>
      </c>
      <c r="AC78" s="69">
        <f t="shared" ref="AC78:AC83" si="275">КОЛ4009/$G$1</f>
        <v>0</v>
      </c>
      <c r="AD78" s="69">
        <f t="shared" ref="AD78:AD83" si="276">КОЛ4010/$G$1</f>
        <v>16274569</v>
      </c>
      <c r="AE78" s="69">
        <f t="shared" ref="AE78:AE83" si="277">КОЛ4011/$G$1</f>
        <v>14840572</v>
      </c>
      <c r="AF78" s="69">
        <f t="shared" ref="AF78:AF83" si="278">AG78+AI78</f>
        <v>1433997</v>
      </c>
      <c r="AG78" s="69">
        <f t="shared" ref="AG78:AG83" si="279">КОЛ4013/$G$1</f>
        <v>1433997</v>
      </c>
      <c r="AH78" s="69">
        <f t="shared" ref="AH78:AH83" si="280">КОЛ4014/$G$1</f>
        <v>8.8112700000000004</v>
      </c>
      <c r="AI78" s="69">
        <f t="shared" ref="AI78:AI83" si="281">КОЛ4015/$G$1</f>
        <v>0</v>
      </c>
      <c r="AJ78" s="70" t="e">
        <f t="shared" si="52"/>
        <v>#NAME?</v>
      </c>
      <c r="AK78" s="70">
        <f t="shared" si="7"/>
        <v>0</v>
      </c>
      <c r="AL78" s="70">
        <f t="shared" si="8"/>
        <v>0</v>
      </c>
      <c r="AM78" s="70" t="e">
        <f t="shared" ref="AM78:AM83" si="282">КОЛ4017/$G$1</f>
        <v>#NAME?</v>
      </c>
      <c r="AN78" s="70" t="e">
        <f t="shared" ref="AN78:AN83" si="283">(Y78+AC78+AD78-AG78-AM78)</f>
        <v>#NAME?</v>
      </c>
      <c r="AO78" s="70">
        <f t="shared" ref="AO78:AO83" si="284">(AA78-AG78)</f>
        <v>1066003</v>
      </c>
      <c r="AP78" s="69" t="e">
        <f t="shared" ref="AP78:AP83" si="285">КОЛ4120/$G$1</f>
        <v>#NAME?</v>
      </c>
      <c r="AQ78" s="69">
        <f t="shared" ref="AQ78:AQ83" si="286">КОЛ4105/$G$1</f>
        <v>3118400</v>
      </c>
      <c r="AR78" s="69">
        <f t="shared" ref="AR78:AR83" si="287">AS78+AT78</f>
        <v>2606784</v>
      </c>
      <c r="AS78" s="69">
        <f t="shared" ref="AS78:AS83" si="288">КОЛ4107/$G$1</f>
        <v>500000</v>
      </c>
      <c r="AT78" s="69">
        <f t="shared" ref="AT78:AT83" si="289">КОЛ4108/$G$1</f>
        <v>2106784</v>
      </c>
      <c r="AU78" s="69">
        <f t="shared" ref="AU78:AU83" si="290">КОЛ4109/$G$1</f>
        <v>0</v>
      </c>
      <c r="AV78" s="69">
        <f t="shared" ref="AV78:AV83" si="291">КОЛ4110/$G$1</f>
        <v>2312606</v>
      </c>
      <c r="AW78" s="69">
        <f t="shared" ref="AW78:AW83" si="292">КОЛ4111/$G$1</f>
        <v>2106784</v>
      </c>
      <c r="AX78" s="69">
        <f t="shared" ref="AX78:AX83" si="293">AY78+BA78</f>
        <v>205822</v>
      </c>
      <c r="AY78" s="69">
        <f t="shared" ref="AY78:AY83" si="294">КОЛ4113/$G$1</f>
        <v>205822</v>
      </c>
      <c r="AZ78" s="69">
        <f t="shared" ref="AZ78:AZ83" si="295">КОЛ4114/$G$1</f>
        <v>8.9</v>
      </c>
      <c r="BA78" s="69">
        <f t="shared" ref="BA78:BA83" si="296">КОЛ4115/$G$1</f>
        <v>0</v>
      </c>
      <c r="BB78" s="70" t="e">
        <f t="shared" si="57"/>
        <v>#NAME?</v>
      </c>
      <c r="BC78" s="70">
        <f t="shared" si="10"/>
        <v>0</v>
      </c>
      <c r="BD78" s="70">
        <f t="shared" si="11"/>
        <v>0</v>
      </c>
      <c r="BE78" s="70" t="e">
        <f t="shared" ref="BE78:BE83" si="297">КОЛ4117/$G$1</f>
        <v>#NAME?</v>
      </c>
      <c r="BF78" s="70" t="e">
        <f t="shared" ref="BF78:BF83" si="298">(AQ78+AU78+AV78-AY78-BE78)</f>
        <v>#NAME?</v>
      </c>
      <c r="BG78" s="70">
        <f t="shared" ref="BG78:BG83" si="299">(AS78-AY78)</f>
        <v>294178</v>
      </c>
    </row>
    <row r="79" spans="1:59" ht="15.75" x14ac:dyDescent="0.25">
      <c r="A79" s="8" t="s">
        <v>177</v>
      </c>
      <c r="B79" s="11" t="s">
        <v>178</v>
      </c>
      <c r="C79" s="66" t="s">
        <v>179</v>
      </c>
      <c r="D79" s="67"/>
      <c r="E79" s="68"/>
      <c r="F79" s="69" t="e">
        <f t="shared" si="255"/>
        <v>#NAME?</v>
      </c>
      <c r="G79" s="69">
        <f t="shared" si="256"/>
        <v>0</v>
      </c>
      <c r="H79" s="69">
        <f t="shared" si="257"/>
        <v>0</v>
      </c>
      <c r="I79" s="69">
        <f t="shared" si="258"/>
        <v>0</v>
      </c>
      <c r="J79" s="69">
        <f t="shared" si="259"/>
        <v>0</v>
      </c>
      <c r="K79" s="69">
        <f t="shared" si="260"/>
        <v>0</v>
      </c>
      <c r="L79" s="69">
        <f t="shared" si="261"/>
        <v>0</v>
      </c>
      <c r="M79" s="69">
        <f t="shared" si="262"/>
        <v>0</v>
      </c>
      <c r="N79" s="69">
        <f t="shared" si="263"/>
        <v>0</v>
      </c>
      <c r="O79" s="69">
        <f t="shared" si="264"/>
        <v>0</v>
      </c>
      <c r="P79" s="69">
        <f t="shared" si="265"/>
        <v>0</v>
      </c>
      <c r="Q79" s="69">
        <f t="shared" si="266"/>
        <v>0</v>
      </c>
      <c r="R79" s="70" t="e">
        <f t="shared" si="46"/>
        <v>#NAME?</v>
      </c>
      <c r="S79" s="70" t="str">
        <f t="shared" si="4"/>
        <v xml:space="preserve"> </v>
      </c>
      <c r="T79" s="70">
        <f t="shared" si="5"/>
        <v>0</v>
      </c>
      <c r="U79" s="70" t="e">
        <f t="shared" si="267"/>
        <v>#NAME?</v>
      </c>
      <c r="V79" s="70" t="e">
        <f t="shared" si="268"/>
        <v>#NAME?</v>
      </c>
      <c r="W79" s="70">
        <f t="shared" si="269"/>
        <v>0</v>
      </c>
      <c r="X79" s="69" t="e">
        <f t="shared" si="270"/>
        <v>#NAME?</v>
      </c>
      <c r="Y79" s="69">
        <f t="shared" si="271"/>
        <v>0</v>
      </c>
      <c r="Z79" s="69">
        <f t="shared" si="272"/>
        <v>0</v>
      </c>
      <c r="AA79" s="69">
        <f t="shared" si="273"/>
        <v>0</v>
      </c>
      <c r="AB79" s="69">
        <f t="shared" si="274"/>
        <v>0</v>
      </c>
      <c r="AC79" s="69">
        <f t="shared" si="275"/>
        <v>0</v>
      </c>
      <c r="AD79" s="69">
        <f t="shared" si="276"/>
        <v>0</v>
      </c>
      <c r="AE79" s="69">
        <f t="shared" si="277"/>
        <v>0</v>
      </c>
      <c r="AF79" s="69">
        <f t="shared" si="278"/>
        <v>0</v>
      </c>
      <c r="AG79" s="69">
        <f t="shared" si="279"/>
        <v>0</v>
      </c>
      <c r="AH79" s="69">
        <f t="shared" si="280"/>
        <v>0</v>
      </c>
      <c r="AI79" s="69">
        <f t="shared" si="281"/>
        <v>0</v>
      </c>
      <c r="AJ79" s="70" t="e">
        <f t="shared" si="52"/>
        <v>#NAME?</v>
      </c>
      <c r="AK79" s="70" t="str">
        <f t="shared" si="7"/>
        <v xml:space="preserve"> </v>
      </c>
      <c r="AL79" s="70">
        <f t="shared" si="8"/>
        <v>0</v>
      </c>
      <c r="AM79" s="70" t="e">
        <f t="shared" si="282"/>
        <v>#NAME?</v>
      </c>
      <c r="AN79" s="70" t="e">
        <f t="shared" si="283"/>
        <v>#NAME?</v>
      </c>
      <c r="AO79" s="70">
        <f t="shared" si="284"/>
        <v>0</v>
      </c>
      <c r="AP79" s="69" t="e">
        <f t="shared" si="285"/>
        <v>#NAME?</v>
      </c>
      <c r="AQ79" s="69">
        <f t="shared" si="286"/>
        <v>0</v>
      </c>
      <c r="AR79" s="69">
        <f t="shared" si="287"/>
        <v>0</v>
      </c>
      <c r="AS79" s="69">
        <f t="shared" si="288"/>
        <v>0</v>
      </c>
      <c r="AT79" s="69">
        <f t="shared" si="289"/>
        <v>0</v>
      </c>
      <c r="AU79" s="69">
        <f t="shared" si="290"/>
        <v>0</v>
      </c>
      <c r="AV79" s="69">
        <f t="shared" si="291"/>
        <v>0</v>
      </c>
      <c r="AW79" s="69">
        <f t="shared" si="292"/>
        <v>0</v>
      </c>
      <c r="AX79" s="69">
        <f t="shared" si="293"/>
        <v>0</v>
      </c>
      <c r="AY79" s="69">
        <f t="shared" si="294"/>
        <v>0</v>
      </c>
      <c r="AZ79" s="69">
        <f t="shared" si="295"/>
        <v>0</v>
      </c>
      <c r="BA79" s="69">
        <f t="shared" si="296"/>
        <v>0</v>
      </c>
      <c r="BB79" s="70" t="e">
        <f t="shared" si="57"/>
        <v>#NAME?</v>
      </c>
      <c r="BC79" s="70" t="str">
        <f t="shared" si="10"/>
        <v xml:space="preserve"> </v>
      </c>
      <c r="BD79" s="70">
        <f t="shared" si="11"/>
        <v>0</v>
      </c>
      <c r="BE79" s="70" t="e">
        <f t="shared" si="297"/>
        <v>#NAME?</v>
      </c>
      <c r="BF79" s="70" t="e">
        <f t="shared" si="298"/>
        <v>#NAME?</v>
      </c>
      <c r="BG79" s="70">
        <f t="shared" si="299"/>
        <v>0</v>
      </c>
    </row>
    <row r="80" spans="1:59" ht="15.75" x14ac:dyDescent="0.25">
      <c r="A80" s="8" t="s">
        <v>180</v>
      </c>
      <c r="B80" s="11" t="s">
        <v>181</v>
      </c>
      <c r="C80" s="66" t="s">
        <v>182</v>
      </c>
      <c r="D80" s="67"/>
      <c r="E80" s="68"/>
      <c r="F80" s="69" t="e">
        <f t="shared" si="255"/>
        <v>#NAME?</v>
      </c>
      <c r="G80" s="69">
        <f t="shared" si="256"/>
        <v>0</v>
      </c>
      <c r="H80" s="69">
        <f t="shared" si="257"/>
        <v>0</v>
      </c>
      <c r="I80" s="69">
        <f t="shared" si="258"/>
        <v>0</v>
      </c>
      <c r="J80" s="69">
        <f t="shared" si="259"/>
        <v>0</v>
      </c>
      <c r="K80" s="69">
        <f t="shared" si="260"/>
        <v>32913379</v>
      </c>
      <c r="L80" s="69">
        <f t="shared" si="261"/>
        <v>0</v>
      </c>
      <c r="M80" s="69">
        <f t="shared" si="262"/>
        <v>0</v>
      </c>
      <c r="N80" s="69">
        <f t="shared" si="263"/>
        <v>32913379</v>
      </c>
      <c r="O80" s="69">
        <f t="shared" si="264"/>
        <v>0</v>
      </c>
      <c r="P80" s="69">
        <f t="shared" si="265"/>
        <v>0</v>
      </c>
      <c r="Q80" s="69">
        <f t="shared" si="266"/>
        <v>32913379</v>
      </c>
      <c r="R80" s="70" t="e">
        <f t="shared" si="46"/>
        <v>#NAME?</v>
      </c>
      <c r="S80" s="70" t="str">
        <f t="shared" ref="S80:S106" si="300">IF(J80=0," ",Q80/J80*100)</f>
        <v xml:space="preserve"> </v>
      </c>
      <c r="T80" s="70">
        <f t="shared" ref="T80:T106" si="301">IF(N80=0,0,Q80/N80*100)</f>
        <v>100</v>
      </c>
      <c r="U80" s="70" t="e">
        <f t="shared" si="267"/>
        <v>#NAME?</v>
      </c>
      <c r="V80" s="70" t="e">
        <f t="shared" si="268"/>
        <v>#NAME?</v>
      </c>
      <c r="W80" s="70">
        <f t="shared" si="269"/>
        <v>0</v>
      </c>
      <c r="X80" s="69" t="e">
        <f t="shared" si="270"/>
        <v>#NAME?</v>
      </c>
      <c r="Y80" s="69">
        <f t="shared" si="271"/>
        <v>0</v>
      </c>
      <c r="Z80" s="69">
        <f t="shared" si="272"/>
        <v>0</v>
      </c>
      <c r="AA80" s="69">
        <f t="shared" si="273"/>
        <v>0</v>
      </c>
      <c r="AB80" s="69">
        <f t="shared" si="274"/>
        <v>0</v>
      </c>
      <c r="AC80" s="69">
        <f t="shared" si="275"/>
        <v>32913379</v>
      </c>
      <c r="AD80" s="69">
        <f t="shared" si="276"/>
        <v>0</v>
      </c>
      <c r="AE80" s="69">
        <f t="shared" si="277"/>
        <v>0</v>
      </c>
      <c r="AF80" s="69">
        <f t="shared" si="278"/>
        <v>32913379</v>
      </c>
      <c r="AG80" s="69">
        <f t="shared" si="279"/>
        <v>0</v>
      </c>
      <c r="AH80" s="69">
        <f t="shared" si="280"/>
        <v>0</v>
      </c>
      <c r="AI80" s="69">
        <f t="shared" si="281"/>
        <v>32913379</v>
      </c>
      <c r="AJ80" s="70" t="e">
        <f t="shared" si="52"/>
        <v>#NAME?</v>
      </c>
      <c r="AK80" s="70" t="str">
        <f t="shared" ref="AK80:AK106" si="302">IF(AB80=0," ",AI80/AB80*100)</f>
        <v xml:space="preserve"> </v>
      </c>
      <c r="AL80" s="70">
        <f t="shared" ref="AL80:AL106" si="303">IF(AF80=0,0,AI80/AF80*100)</f>
        <v>100</v>
      </c>
      <c r="AM80" s="70" t="e">
        <f t="shared" si="282"/>
        <v>#NAME?</v>
      </c>
      <c r="AN80" s="70" t="e">
        <f t="shared" si="283"/>
        <v>#NAME?</v>
      </c>
      <c r="AO80" s="70">
        <f t="shared" si="284"/>
        <v>0</v>
      </c>
      <c r="AP80" s="69" t="e">
        <f t="shared" si="285"/>
        <v>#NAME?</v>
      </c>
      <c r="AQ80" s="69">
        <f t="shared" si="286"/>
        <v>0</v>
      </c>
      <c r="AR80" s="69">
        <f t="shared" si="287"/>
        <v>0</v>
      </c>
      <c r="AS80" s="69">
        <f t="shared" si="288"/>
        <v>0</v>
      </c>
      <c r="AT80" s="69">
        <f t="shared" si="289"/>
        <v>0</v>
      </c>
      <c r="AU80" s="69">
        <f t="shared" si="290"/>
        <v>0</v>
      </c>
      <c r="AV80" s="69">
        <f t="shared" si="291"/>
        <v>0</v>
      </c>
      <c r="AW80" s="69">
        <f t="shared" si="292"/>
        <v>0</v>
      </c>
      <c r="AX80" s="69">
        <f t="shared" si="293"/>
        <v>0</v>
      </c>
      <c r="AY80" s="69">
        <f t="shared" si="294"/>
        <v>0</v>
      </c>
      <c r="AZ80" s="69">
        <f t="shared" si="295"/>
        <v>0</v>
      </c>
      <c r="BA80" s="69">
        <f t="shared" si="296"/>
        <v>0</v>
      </c>
      <c r="BB80" s="70" t="e">
        <f t="shared" si="57"/>
        <v>#NAME?</v>
      </c>
      <c r="BC80" s="70" t="str">
        <f t="shared" ref="BC80:BC106" si="304">IF(AT80=0," ",BA80/AT80*100)</f>
        <v xml:space="preserve"> </v>
      </c>
      <c r="BD80" s="70">
        <f t="shared" ref="BD80:BD106" si="305">IF(AX80=0,0,BA80/AX80*100)</f>
        <v>0</v>
      </c>
      <c r="BE80" s="70" t="e">
        <f t="shared" si="297"/>
        <v>#NAME?</v>
      </c>
      <c r="BF80" s="70" t="e">
        <f t="shared" si="298"/>
        <v>#NAME?</v>
      </c>
      <c r="BG80" s="70">
        <f t="shared" si="299"/>
        <v>0</v>
      </c>
    </row>
    <row r="81" spans="1:59" ht="26.25" x14ac:dyDescent="0.25">
      <c r="A81" s="8" t="s">
        <v>183</v>
      </c>
      <c r="B81" s="11" t="s">
        <v>184</v>
      </c>
      <c r="C81" s="78" t="s">
        <v>300</v>
      </c>
      <c r="D81" s="67"/>
      <c r="E81" s="68"/>
      <c r="F81" s="69" t="e">
        <f t="shared" si="255"/>
        <v>#NAME?</v>
      </c>
      <c r="G81" s="69">
        <f t="shared" si="256"/>
        <v>24317000</v>
      </c>
      <c r="H81" s="69">
        <f t="shared" si="257"/>
        <v>24313945.579999998</v>
      </c>
      <c r="I81" s="69">
        <f t="shared" si="258"/>
        <v>2043600</v>
      </c>
      <c r="J81" s="69">
        <f t="shared" si="259"/>
        <v>22270345.579999998</v>
      </c>
      <c r="K81" s="69">
        <f t="shared" si="260"/>
        <v>0</v>
      </c>
      <c r="L81" s="69">
        <f t="shared" si="261"/>
        <v>24313887.029999997</v>
      </c>
      <c r="M81" s="69">
        <f t="shared" si="262"/>
        <v>22270345.559999999</v>
      </c>
      <c r="N81" s="69">
        <f t="shared" si="263"/>
        <v>2043541.47</v>
      </c>
      <c r="O81" s="69">
        <f t="shared" si="264"/>
        <v>2043541.47</v>
      </c>
      <c r="P81" s="69">
        <f t="shared" si="265"/>
        <v>24.685089999999999</v>
      </c>
      <c r="Q81" s="69">
        <f t="shared" si="266"/>
        <v>0</v>
      </c>
      <c r="R81" s="70" t="e">
        <f t="shared" si="46"/>
        <v>#NAME?</v>
      </c>
      <c r="S81" s="70">
        <f t="shared" si="300"/>
        <v>0</v>
      </c>
      <c r="T81" s="70">
        <f t="shared" si="301"/>
        <v>0</v>
      </c>
      <c r="U81" s="70" t="e">
        <f t="shared" si="267"/>
        <v>#NAME?</v>
      </c>
      <c r="V81" s="70" t="e">
        <f t="shared" si="268"/>
        <v>#NAME?</v>
      </c>
      <c r="W81" s="70">
        <f t="shared" si="269"/>
        <v>58.53000000002794</v>
      </c>
      <c r="X81" s="69" t="e">
        <f t="shared" si="270"/>
        <v>#NAME?</v>
      </c>
      <c r="Y81" s="69">
        <f t="shared" si="271"/>
        <v>20989700</v>
      </c>
      <c r="Z81" s="69">
        <f t="shared" si="272"/>
        <v>20986645.579999998</v>
      </c>
      <c r="AA81" s="69">
        <f t="shared" si="273"/>
        <v>1452500</v>
      </c>
      <c r="AB81" s="69">
        <f t="shared" si="274"/>
        <v>19534145.579999998</v>
      </c>
      <c r="AC81" s="69">
        <f t="shared" si="275"/>
        <v>0</v>
      </c>
      <c r="AD81" s="69">
        <f t="shared" si="276"/>
        <v>20986630.239999998</v>
      </c>
      <c r="AE81" s="69">
        <f t="shared" si="277"/>
        <v>19534145.559999999</v>
      </c>
      <c r="AF81" s="69">
        <f t="shared" si="278"/>
        <v>1452484.68</v>
      </c>
      <c r="AG81" s="69">
        <f t="shared" si="279"/>
        <v>1452484.68</v>
      </c>
      <c r="AH81" s="69">
        <f t="shared" si="280"/>
        <v>6.9210000000000003</v>
      </c>
      <c r="AI81" s="69">
        <f t="shared" si="281"/>
        <v>0</v>
      </c>
      <c r="AJ81" s="70" t="e">
        <f t="shared" si="52"/>
        <v>#NAME?</v>
      </c>
      <c r="AK81" s="70">
        <f t="shared" si="302"/>
        <v>0</v>
      </c>
      <c r="AL81" s="70">
        <f t="shared" si="303"/>
        <v>0</v>
      </c>
      <c r="AM81" s="70" t="e">
        <f t="shared" si="282"/>
        <v>#NAME?</v>
      </c>
      <c r="AN81" s="70" t="e">
        <f t="shared" si="283"/>
        <v>#NAME?</v>
      </c>
      <c r="AO81" s="70">
        <f t="shared" si="284"/>
        <v>15.320000000065193</v>
      </c>
      <c r="AP81" s="69" t="e">
        <f t="shared" si="285"/>
        <v>#NAME?</v>
      </c>
      <c r="AQ81" s="69">
        <f t="shared" si="286"/>
        <v>3327300</v>
      </c>
      <c r="AR81" s="69">
        <f t="shared" si="287"/>
        <v>3327300</v>
      </c>
      <c r="AS81" s="69">
        <f t="shared" si="288"/>
        <v>591100</v>
      </c>
      <c r="AT81" s="69">
        <f t="shared" si="289"/>
        <v>2736200</v>
      </c>
      <c r="AU81" s="69">
        <f t="shared" si="290"/>
        <v>0</v>
      </c>
      <c r="AV81" s="69">
        <f t="shared" si="291"/>
        <v>3327256.79</v>
      </c>
      <c r="AW81" s="69">
        <f t="shared" si="292"/>
        <v>2736200</v>
      </c>
      <c r="AX81" s="69">
        <f t="shared" si="293"/>
        <v>591056.79</v>
      </c>
      <c r="AY81" s="69">
        <f t="shared" si="294"/>
        <v>591056.79</v>
      </c>
      <c r="AZ81" s="69">
        <f t="shared" si="295"/>
        <v>17.764089999999999</v>
      </c>
      <c r="BA81" s="69">
        <f t="shared" si="296"/>
        <v>0</v>
      </c>
      <c r="BB81" s="70" t="e">
        <f t="shared" si="57"/>
        <v>#NAME?</v>
      </c>
      <c r="BC81" s="70">
        <f t="shared" si="304"/>
        <v>0</v>
      </c>
      <c r="BD81" s="70">
        <f t="shared" si="305"/>
        <v>0</v>
      </c>
      <c r="BE81" s="70" t="e">
        <f t="shared" si="297"/>
        <v>#NAME?</v>
      </c>
      <c r="BF81" s="70" t="e">
        <f t="shared" si="298"/>
        <v>#NAME?</v>
      </c>
      <c r="BG81" s="70">
        <f t="shared" si="299"/>
        <v>43.209999999962747</v>
      </c>
    </row>
    <row r="82" spans="1:59" ht="26.25" x14ac:dyDescent="0.25">
      <c r="A82" s="8" t="s">
        <v>185</v>
      </c>
      <c r="B82" s="11" t="s">
        <v>186</v>
      </c>
      <c r="C82" s="78" t="s">
        <v>301</v>
      </c>
      <c r="D82" s="67"/>
      <c r="E82" s="68"/>
      <c r="F82" s="69" t="e">
        <f t="shared" si="255"/>
        <v>#NAME?</v>
      </c>
      <c r="G82" s="69">
        <f t="shared" si="256"/>
        <v>5130200</v>
      </c>
      <c r="H82" s="69">
        <f t="shared" si="257"/>
        <v>3939227.56</v>
      </c>
      <c r="I82" s="69">
        <f t="shared" si="258"/>
        <v>3000000</v>
      </c>
      <c r="J82" s="69">
        <f t="shared" si="259"/>
        <v>939227.56</v>
      </c>
      <c r="K82" s="69">
        <f t="shared" si="260"/>
        <v>0</v>
      </c>
      <c r="L82" s="69">
        <f t="shared" si="261"/>
        <v>2261958.9700000002</v>
      </c>
      <c r="M82" s="69">
        <f t="shared" si="262"/>
        <v>939227.56</v>
      </c>
      <c r="N82" s="69">
        <f t="shared" si="263"/>
        <v>1322731.4099999999</v>
      </c>
      <c r="O82" s="69">
        <f t="shared" si="264"/>
        <v>1322731.4099999999</v>
      </c>
      <c r="P82" s="69">
        <f t="shared" si="265"/>
        <v>58.477249999999998</v>
      </c>
      <c r="Q82" s="69">
        <f t="shared" si="266"/>
        <v>0</v>
      </c>
      <c r="R82" s="70" t="e">
        <f t="shared" ref="R82:R106" si="306">IF(F82+G82=0," ",O82/(F82+G82+M82)*100)</f>
        <v>#NAME?</v>
      </c>
      <c r="S82" s="70">
        <f t="shared" si="300"/>
        <v>0</v>
      </c>
      <c r="T82" s="70">
        <f t="shared" si="301"/>
        <v>0</v>
      </c>
      <c r="U82" s="70" t="e">
        <f t="shared" si="267"/>
        <v>#NAME?</v>
      </c>
      <c r="V82" s="70" t="e">
        <f t="shared" si="268"/>
        <v>#NAME?</v>
      </c>
      <c r="W82" s="70">
        <f t="shared" si="269"/>
        <v>1677268.59</v>
      </c>
      <c r="X82" s="69" t="e">
        <f t="shared" si="270"/>
        <v>#NAME?</v>
      </c>
      <c r="Y82" s="69">
        <f t="shared" si="271"/>
        <v>0</v>
      </c>
      <c r="Z82" s="69">
        <f t="shared" si="272"/>
        <v>0</v>
      </c>
      <c r="AA82" s="69">
        <f t="shared" si="273"/>
        <v>0</v>
      </c>
      <c r="AB82" s="69">
        <f t="shared" si="274"/>
        <v>0</v>
      </c>
      <c r="AC82" s="69">
        <f t="shared" si="275"/>
        <v>0</v>
      </c>
      <c r="AD82" s="69">
        <f t="shared" si="276"/>
        <v>0</v>
      </c>
      <c r="AE82" s="69">
        <f t="shared" si="277"/>
        <v>0</v>
      </c>
      <c r="AF82" s="69">
        <f t="shared" si="278"/>
        <v>0</v>
      </c>
      <c r="AG82" s="69">
        <f t="shared" si="279"/>
        <v>0</v>
      </c>
      <c r="AH82" s="69">
        <f t="shared" si="280"/>
        <v>0</v>
      </c>
      <c r="AI82" s="69">
        <f t="shared" si="281"/>
        <v>0</v>
      </c>
      <c r="AJ82" s="70" t="e">
        <f t="shared" ref="AJ82:AJ106" si="307">IF(X82+Y82=0," ",AG82/(X82+Y82+AE82)*100)</f>
        <v>#NAME?</v>
      </c>
      <c r="AK82" s="70" t="str">
        <f t="shared" si="302"/>
        <v xml:space="preserve"> </v>
      </c>
      <c r="AL82" s="70">
        <f t="shared" si="303"/>
        <v>0</v>
      </c>
      <c r="AM82" s="70" t="e">
        <f t="shared" si="282"/>
        <v>#NAME?</v>
      </c>
      <c r="AN82" s="70" t="e">
        <f t="shared" si="283"/>
        <v>#NAME?</v>
      </c>
      <c r="AO82" s="70">
        <f t="shared" si="284"/>
        <v>0</v>
      </c>
      <c r="AP82" s="69" t="e">
        <f t="shared" si="285"/>
        <v>#NAME?</v>
      </c>
      <c r="AQ82" s="69">
        <f t="shared" si="286"/>
        <v>5130200</v>
      </c>
      <c r="AR82" s="69">
        <f t="shared" si="287"/>
        <v>3939227.56</v>
      </c>
      <c r="AS82" s="69">
        <f t="shared" si="288"/>
        <v>3000000</v>
      </c>
      <c r="AT82" s="69">
        <f t="shared" si="289"/>
        <v>939227.56</v>
      </c>
      <c r="AU82" s="69">
        <f t="shared" si="290"/>
        <v>0</v>
      </c>
      <c r="AV82" s="69">
        <f t="shared" si="291"/>
        <v>2261958.9700000002</v>
      </c>
      <c r="AW82" s="69">
        <f t="shared" si="292"/>
        <v>939227.56</v>
      </c>
      <c r="AX82" s="69">
        <f t="shared" si="293"/>
        <v>1322731.4099999999</v>
      </c>
      <c r="AY82" s="69">
        <f t="shared" si="294"/>
        <v>1322731.4099999999</v>
      </c>
      <c r="AZ82" s="69">
        <f t="shared" si="295"/>
        <v>58.477249999999998</v>
      </c>
      <c r="BA82" s="69">
        <f t="shared" si="296"/>
        <v>0</v>
      </c>
      <c r="BB82" s="70" t="e">
        <f t="shared" ref="BB82:BB106" si="308">IF(AP82+AQ82=0," ",AY82/(AP82+AQ82+AW82)*100)</f>
        <v>#NAME?</v>
      </c>
      <c r="BC82" s="70">
        <f t="shared" si="304"/>
        <v>0</v>
      </c>
      <c r="BD82" s="70">
        <f t="shared" si="305"/>
        <v>0</v>
      </c>
      <c r="BE82" s="70" t="e">
        <f t="shared" si="297"/>
        <v>#NAME?</v>
      </c>
      <c r="BF82" s="70" t="e">
        <f t="shared" si="298"/>
        <v>#NAME?</v>
      </c>
      <c r="BG82" s="70">
        <f t="shared" si="299"/>
        <v>1677268.59</v>
      </c>
    </row>
    <row r="83" spans="1:59" ht="15.75" x14ac:dyDescent="0.25">
      <c r="A83" s="8" t="s">
        <v>187</v>
      </c>
      <c r="B83" s="77" t="s">
        <v>188</v>
      </c>
      <c r="C83" s="66" t="s">
        <v>189</v>
      </c>
      <c r="D83" s="67"/>
      <c r="E83" s="68"/>
      <c r="F83" s="69" t="e">
        <f t="shared" si="255"/>
        <v>#NAME?</v>
      </c>
      <c r="G83" s="69">
        <f t="shared" si="256"/>
        <v>0</v>
      </c>
      <c r="H83" s="69">
        <f t="shared" si="257"/>
        <v>0</v>
      </c>
      <c r="I83" s="69">
        <f t="shared" si="258"/>
        <v>0</v>
      </c>
      <c r="J83" s="69">
        <f t="shared" si="259"/>
        <v>0</v>
      </c>
      <c r="K83" s="69">
        <f t="shared" si="260"/>
        <v>0</v>
      </c>
      <c r="L83" s="69">
        <f t="shared" si="261"/>
        <v>0</v>
      </c>
      <c r="M83" s="69">
        <f t="shared" si="262"/>
        <v>0</v>
      </c>
      <c r="N83" s="69">
        <f t="shared" si="263"/>
        <v>0</v>
      </c>
      <c r="O83" s="69">
        <f t="shared" si="264"/>
        <v>0</v>
      </c>
      <c r="P83" s="69">
        <f t="shared" si="265"/>
        <v>0</v>
      </c>
      <c r="Q83" s="69">
        <f t="shared" si="266"/>
        <v>0</v>
      </c>
      <c r="R83" s="70" t="e">
        <f t="shared" si="306"/>
        <v>#NAME?</v>
      </c>
      <c r="S83" s="70" t="str">
        <f t="shared" si="300"/>
        <v xml:space="preserve"> </v>
      </c>
      <c r="T83" s="70">
        <f t="shared" si="301"/>
        <v>0</v>
      </c>
      <c r="U83" s="70" t="e">
        <f t="shared" si="267"/>
        <v>#NAME?</v>
      </c>
      <c r="V83" s="70" t="e">
        <f t="shared" si="268"/>
        <v>#NAME?</v>
      </c>
      <c r="W83" s="70">
        <f t="shared" si="269"/>
        <v>0</v>
      </c>
      <c r="X83" s="69" t="e">
        <f t="shared" si="270"/>
        <v>#NAME?</v>
      </c>
      <c r="Y83" s="69">
        <f t="shared" si="271"/>
        <v>0</v>
      </c>
      <c r="Z83" s="69">
        <f t="shared" si="272"/>
        <v>0</v>
      </c>
      <c r="AA83" s="69">
        <f t="shared" si="273"/>
        <v>0</v>
      </c>
      <c r="AB83" s="69">
        <f t="shared" si="274"/>
        <v>0</v>
      </c>
      <c r="AC83" s="69">
        <f t="shared" si="275"/>
        <v>0</v>
      </c>
      <c r="AD83" s="69">
        <f t="shared" si="276"/>
        <v>0</v>
      </c>
      <c r="AE83" s="69">
        <f t="shared" si="277"/>
        <v>0</v>
      </c>
      <c r="AF83" s="69">
        <f t="shared" si="278"/>
        <v>0</v>
      </c>
      <c r="AG83" s="69">
        <f t="shared" si="279"/>
        <v>0</v>
      </c>
      <c r="AH83" s="69">
        <f t="shared" si="280"/>
        <v>0</v>
      </c>
      <c r="AI83" s="69">
        <f t="shared" si="281"/>
        <v>0</v>
      </c>
      <c r="AJ83" s="70" t="e">
        <f t="shared" si="307"/>
        <v>#NAME?</v>
      </c>
      <c r="AK83" s="70" t="str">
        <f t="shared" si="302"/>
        <v xml:space="preserve"> </v>
      </c>
      <c r="AL83" s="70">
        <f t="shared" si="303"/>
        <v>0</v>
      </c>
      <c r="AM83" s="70" t="e">
        <f t="shared" si="282"/>
        <v>#NAME?</v>
      </c>
      <c r="AN83" s="70" t="e">
        <f t="shared" si="283"/>
        <v>#NAME?</v>
      </c>
      <c r="AO83" s="70">
        <f t="shared" si="284"/>
        <v>0</v>
      </c>
      <c r="AP83" s="69" t="e">
        <f t="shared" si="285"/>
        <v>#NAME?</v>
      </c>
      <c r="AQ83" s="69">
        <f t="shared" si="286"/>
        <v>0</v>
      </c>
      <c r="AR83" s="69">
        <f t="shared" si="287"/>
        <v>0</v>
      </c>
      <c r="AS83" s="69">
        <f t="shared" si="288"/>
        <v>0</v>
      </c>
      <c r="AT83" s="69">
        <f t="shared" si="289"/>
        <v>0</v>
      </c>
      <c r="AU83" s="69">
        <f t="shared" si="290"/>
        <v>0</v>
      </c>
      <c r="AV83" s="69">
        <f t="shared" si="291"/>
        <v>0</v>
      </c>
      <c r="AW83" s="69">
        <f t="shared" si="292"/>
        <v>0</v>
      </c>
      <c r="AX83" s="69">
        <f t="shared" si="293"/>
        <v>0</v>
      </c>
      <c r="AY83" s="69">
        <f t="shared" si="294"/>
        <v>0</v>
      </c>
      <c r="AZ83" s="69">
        <f t="shared" si="295"/>
        <v>0</v>
      </c>
      <c r="BA83" s="69">
        <f t="shared" si="296"/>
        <v>0</v>
      </c>
      <c r="BB83" s="70" t="e">
        <f t="shared" si="308"/>
        <v>#NAME?</v>
      </c>
      <c r="BC83" s="70" t="str">
        <f t="shared" si="304"/>
        <v xml:space="preserve"> </v>
      </c>
      <c r="BD83" s="70">
        <f t="shared" si="305"/>
        <v>0</v>
      </c>
      <c r="BE83" s="70" t="e">
        <f t="shared" si="297"/>
        <v>#NAME?</v>
      </c>
      <c r="BF83" s="70" t="e">
        <f t="shared" si="298"/>
        <v>#NAME?</v>
      </c>
      <c r="BG83" s="70">
        <f t="shared" si="299"/>
        <v>0</v>
      </c>
    </row>
    <row r="84" spans="1:59" s="65" customFormat="1" ht="15.75" x14ac:dyDescent="0.25">
      <c r="A84" s="59" t="s">
        <v>190</v>
      </c>
      <c r="B84" s="60">
        <v>70</v>
      </c>
      <c r="C84" s="61" t="s">
        <v>192</v>
      </c>
      <c r="D84" s="62"/>
      <c r="E84" s="63"/>
      <c r="F84" s="64" t="e">
        <f>SUM(F85:F96)</f>
        <v>#NAME?</v>
      </c>
      <c r="G84" s="64">
        <f>SUM(G85:G96)</f>
        <v>42657291</v>
      </c>
      <c r="H84" s="64">
        <f t="shared" ref="H84:Q84" si="309">SUM(H85:H96)</f>
        <v>29347492.859999999</v>
      </c>
      <c r="I84" s="64">
        <f t="shared" si="309"/>
        <v>6496891</v>
      </c>
      <c r="J84" s="64">
        <f t="shared" si="309"/>
        <v>22850601.859999999</v>
      </c>
      <c r="K84" s="64">
        <f t="shared" si="309"/>
        <v>0</v>
      </c>
      <c r="L84" s="64">
        <f t="shared" si="309"/>
        <v>24469419.059999999</v>
      </c>
      <c r="M84" s="64">
        <f>SUM(M85:M96)</f>
        <v>22850601.859999999</v>
      </c>
      <c r="N84" s="64">
        <f t="shared" si="309"/>
        <v>1618817.2</v>
      </c>
      <c r="O84" s="64">
        <f t="shared" si="309"/>
        <v>1618817.2</v>
      </c>
      <c r="P84" s="64">
        <f t="shared" si="309"/>
        <v>48.193870000000004</v>
      </c>
      <c r="Q84" s="64">
        <f t="shared" si="309"/>
        <v>0</v>
      </c>
      <c r="R84" s="64" t="e">
        <f t="shared" si="306"/>
        <v>#NAME?</v>
      </c>
      <c r="S84" s="64">
        <f t="shared" si="300"/>
        <v>0</v>
      </c>
      <c r="T84" s="64">
        <f t="shared" si="301"/>
        <v>0</v>
      </c>
      <c r="U84" s="64" t="e">
        <f t="shared" ref="U84:AI84" si="310">SUM(U85:U96)</f>
        <v>#NAME?</v>
      </c>
      <c r="V84" s="64" t="e">
        <f t="shared" si="310"/>
        <v>#NAME?</v>
      </c>
      <c r="W84" s="64">
        <f t="shared" si="310"/>
        <v>4878073.8</v>
      </c>
      <c r="X84" s="64" t="e">
        <f t="shared" si="310"/>
        <v>#NAME?</v>
      </c>
      <c r="Y84" s="64">
        <f t="shared" si="310"/>
        <v>26700869</v>
      </c>
      <c r="Z84" s="64">
        <f t="shared" si="310"/>
        <v>20260454.969999999</v>
      </c>
      <c r="AA84" s="64">
        <f t="shared" si="310"/>
        <v>3806969</v>
      </c>
      <c r="AB84" s="64">
        <f t="shared" si="310"/>
        <v>16453485.970000001</v>
      </c>
      <c r="AC84" s="64">
        <f t="shared" si="310"/>
        <v>0</v>
      </c>
      <c r="AD84" s="64">
        <f t="shared" si="310"/>
        <v>17323573.75</v>
      </c>
      <c r="AE84" s="64">
        <f t="shared" si="310"/>
        <v>16453485.970000001</v>
      </c>
      <c r="AF84" s="64">
        <f t="shared" si="310"/>
        <v>870087.78</v>
      </c>
      <c r="AG84" s="64">
        <f t="shared" si="310"/>
        <v>870087.78</v>
      </c>
      <c r="AH84" s="64">
        <f t="shared" si="310"/>
        <v>15.000260000000001</v>
      </c>
      <c r="AI84" s="64">
        <f t="shared" si="310"/>
        <v>0</v>
      </c>
      <c r="AJ84" s="64" t="e">
        <f t="shared" si="307"/>
        <v>#NAME?</v>
      </c>
      <c r="AK84" s="64">
        <f t="shared" si="302"/>
        <v>0</v>
      </c>
      <c r="AL84" s="64">
        <f t="shared" si="303"/>
        <v>0</v>
      </c>
      <c r="AM84" s="64" t="e">
        <f t="shared" ref="AM84:BA84" si="311">SUM(AM85:AM96)</f>
        <v>#NAME?</v>
      </c>
      <c r="AN84" s="64" t="e">
        <f t="shared" si="311"/>
        <v>#NAME?</v>
      </c>
      <c r="AO84" s="64">
        <f t="shared" si="311"/>
        <v>2936881.2199999997</v>
      </c>
      <c r="AP84" s="64" t="e">
        <f t="shared" si="311"/>
        <v>#NAME?</v>
      </c>
      <c r="AQ84" s="64">
        <f t="shared" si="311"/>
        <v>15956422</v>
      </c>
      <c r="AR84" s="64">
        <f t="shared" si="311"/>
        <v>9087037.8900000006</v>
      </c>
      <c r="AS84" s="64">
        <f t="shared" si="311"/>
        <v>2689922</v>
      </c>
      <c r="AT84" s="64">
        <f t="shared" si="311"/>
        <v>6397115.8900000006</v>
      </c>
      <c r="AU84" s="64">
        <f t="shared" si="311"/>
        <v>0</v>
      </c>
      <c r="AV84" s="64">
        <f t="shared" si="311"/>
        <v>7145845.3100000005</v>
      </c>
      <c r="AW84" s="64">
        <f t="shared" si="311"/>
        <v>6397115.8900000006</v>
      </c>
      <c r="AX84" s="64">
        <f t="shared" si="311"/>
        <v>748729.41999999993</v>
      </c>
      <c r="AY84" s="64">
        <f t="shared" si="311"/>
        <v>748729.41999999993</v>
      </c>
      <c r="AZ84" s="64">
        <f t="shared" si="311"/>
        <v>33.19361</v>
      </c>
      <c r="BA84" s="64">
        <f t="shared" si="311"/>
        <v>0</v>
      </c>
      <c r="BB84" s="64" t="e">
        <f t="shared" si="308"/>
        <v>#NAME?</v>
      </c>
      <c r="BC84" s="64">
        <f t="shared" si="304"/>
        <v>0</v>
      </c>
      <c r="BD84" s="64">
        <f t="shared" si="305"/>
        <v>0</v>
      </c>
      <c r="BE84" s="64" t="e">
        <f>SUM(BE85:BE96)</f>
        <v>#NAME?</v>
      </c>
      <c r="BF84" s="64" t="e">
        <f>SUM(BF85:BF96)</f>
        <v>#NAME?</v>
      </c>
      <c r="BG84" s="64">
        <f>SUM(BG85:BG96)</f>
        <v>1941192.58</v>
      </c>
    </row>
    <row r="85" spans="1:59" ht="15.75" x14ac:dyDescent="0.25">
      <c r="A85" s="8" t="s">
        <v>193</v>
      </c>
      <c r="B85" s="11" t="s">
        <v>194</v>
      </c>
      <c r="C85" s="66" t="s">
        <v>195</v>
      </c>
      <c r="D85" s="67"/>
      <c r="E85" s="68"/>
      <c r="F85" s="69" t="e">
        <f t="shared" ref="F85:F96" si="312">X85+AP85</f>
        <v>#NAME?</v>
      </c>
      <c r="G85" s="69">
        <f t="shared" ref="G85:G96" si="313">Y85+AQ85</f>
        <v>0</v>
      </c>
      <c r="H85" s="69">
        <f t="shared" ref="H85:H96" si="314">I85+J85</f>
        <v>0</v>
      </c>
      <c r="I85" s="69">
        <f t="shared" ref="I85:I96" si="315">AA85+AS85</f>
        <v>0</v>
      </c>
      <c r="J85" s="69">
        <f t="shared" ref="J85:J96" si="316">AB85+AT85</f>
        <v>0</v>
      </c>
      <c r="K85" s="69">
        <f t="shared" ref="K85:K96" si="317">AC85+AU85</f>
        <v>0</v>
      </c>
      <c r="L85" s="69">
        <f t="shared" ref="L85:L96" si="318">AD85+AV85</f>
        <v>0</v>
      </c>
      <c r="M85" s="69">
        <f t="shared" ref="M85:M96" si="319">AE85+AW85</f>
        <v>0</v>
      </c>
      <c r="N85" s="69">
        <f t="shared" ref="N85:N96" si="320">O85+Q85</f>
        <v>0</v>
      </c>
      <c r="O85" s="69">
        <f t="shared" ref="O85:O96" si="321">AG85+AY85</f>
        <v>0</v>
      </c>
      <c r="P85" s="69">
        <f t="shared" ref="P85:P96" si="322">AH85+AZ85</f>
        <v>0</v>
      </c>
      <c r="Q85" s="69">
        <f t="shared" ref="Q85:Q96" si="323">AI85+BA85</f>
        <v>0</v>
      </c>
      <c r="R85" s="70" t="e">
        <f t="shared" si="306"/>
        <v>#NAME?</v>
      </c>
      <c r="S85" s="70" t="str">
        <f t="shared" si="300"/>
        <v xml:space="preserve"> </v>
      </c>
      <c r="T85" s="70">
        <f t="shared" si="301"/>
        <v>0</v>
      </c>
      <c r="U85" s="70" t="e">
        <f t="shared" ref="U85:U96" si="324">AM85+BE85</f>
        <v>#NAME?</v>
      </c>
      <c r="V85" s="70" t="e">
        <f t="shared" ref="V85:V96" si="325">(G85+K85+L85-O85-U85)</f>
        <v>#NAME?</v>
      </c>
      <c r="W85" s="70">
        <f t="shared" ref="W85:W96" si="326">(I85-O85)</f>
        <v>0</v>
      </c>
      <c r="X85" s="69" t="e">
        <f t="shared" ref="X85:X96" si="327">КОЛ4020/$G$1</f>
        <v>#NAME?</v>
      </c>
      <c r="Y85" s="69">
        <f t="shared" ref="Y85:Y96" si="328">КОЛ4005/$G$1</f>
        <v>0</v>
      </c>
      <c r="Z85" s="69">
        <f t="shared" ref="Z85:Z96" si="329">AA85+AB85</f>
        <v>0</v>
      </c>
      <c r="AA85" s="69">
        <f t="shared" ref="AA85:AA96" si="330">КОЛ4007/$G$1</f>
        <v>0</v>
      </c>
      <c r="AB85" s="69">
        <f t="shared" ref="AB85:AB96" si="331">КОЛ4008/$G$1</f>
        <v>0</v>
      </c>
      <c r="AC85" s="69">
        <f t="shared" ref="AC85:AC96" si="332">КОЛ4009/$G$1</f>
        <v>0</v>
      </c>
      <c r="AD85" s="69">
        <f t="shared" ref="AD85:AD96" si="333">КОЛ4010/$G$1</f>
        <v>0</v>
      </c>
      <c r="AE85" s="69">
        <f t="shared" ref="AE85:AE96" si="334">КОЛ4011/$G$1</f>
        <v>0</v>
      </c>
      <c r="AF85" s="69">
        <f t="shared" ref="AF85:AF96" si="335">AG85+AI85</f>
        <v>0</v>
      </c>
      <c r="AG85" s="69">
        <f t="shared" ref="AG85:AG96" si="336">КОЛ4013/$G$1</f>
        <v>0</v>
      </c>
      <c r="AH85" s="69">
        <f t="shared" ref="AH85:AH96" si="337">КОЛ4014/$G$1</f>
        <v>0</v>
      </c>
      <c r="AI85" s="69">
        <f t="shared" ref="AI85:AI96" si="338">КОЛ4015/$G$1</f>
        <v>0</v>
      </c>
      <c r="AJ85" s="70" t="e">
        <f t="shared" si="307"/>
        <v>#NAME?</v>
      </c>
      <c r="AK85" s="70" t="str">
        <f t="shared" si="302"/>
        <v xml:space="preserve"> </v>
      </c>
      <c r="AL85" s="70">
        <f t="shared" si="303"/>
        <v>0</v>
      </c>
      <c r="AM85" s="70" t="e">
        <f t="shared" ref="AM85:AM96" si="339">КОЛ4017/$G$1</f>
        <v>#NAME?</v>
      </c>
      <c r="AN85" s="70" t="e">
        <f t="shared" ref="AN85:AN96" si="340">(Y85+AC85+AD85-AG85-AM85)</f>
        <v>#NAME?</v>
      </c>
      <c r="AO85" s="70">
        <f t="shared" ref="AO85:AO96" si="341">(AA85-AG85)</f>
        <v>0</v>
      </c>
      <c r="AP85" s="69" t="e">
        <f t="shared" ref="AP85:AP96" si="342">КОЛ4120/$G$1</f>
        <v>#NAME?</v>
      </c>
      <c r="AQ85" s="69">
        <f t="shared" ref="AQ85:AQ96" si="343">КОЛ4105/$G$1</f>
        <v>0</v>
      </c>
      <c r="AR85" s="69">
        <f t="shared" ref="AR85:AR96" si="344">AS85+AT85</f>
        <v>0</v>
      </c>
      <c r="AS85" s="69">
        <f t="shared" ref="AS85:AS96" si="345">КОЛ4107/$G$1</f>
        <v>0</v>
      </c>
      <c r="AT85" s="69">
        <f t="shared" ref="AT85:AT96" si="346">КОЛ4108/$G$1</f>
        <v>0</v>
      </c>
      <c r="AU85" s="69">
        <f t="shared" ref="AU85:AU96" si="347">КОЛ4109/$G$1</f>
        <v>0</v>
      </c>
      <c r="AV85" s="69">
        <f t="shared" ref="AV85:AV96" si="348">КОЛ4110/$G$1</f>
        <v>0</v>
      </c>
      <c r="AW85" s="69">
        <f t="shared" ref="AW85:AW96" si="349">КОЛ4111/$G$1</f>
        <v>0</v>
      </c>
      <c r="AX85" s="69">
        <f t="shared" ref="AX85:AX96" si="350">AY85+BA85</f>
        <v>0</v>
      </c>
      <c r="AY85" s="69">
        <f t="shared" ref="AY85:AY96" si="351">КОЛ4113/$G$1</f>
        <v>0</v>
      </c>
      <c r="AZ85" s="69">
        <f t="shared" ref="AZ85:AZ96" si="352">КОЛ4114/$G$1</f>
        <v>0</v>
      </c>
      <c r="BA85" s="69">
        <f t="shared" ref="BA85:BA96" si="353">КОЛ4115/$G$1</f>
        <v>0</v>
      </c>
      <c r="BB85" s="70" t="e">
        <f t="shared" si="308"/>
        <v>#NAME?</v>
      </c>
      <c r="BC85" s="70" t="str">
        <f t="shared" si="304"/>
        <v xml:space="preserve"> </v>
      </c>
      <c r="BD85" s="70">
        <f t="shared" si="305"/>
        <v>0</v>
      </c>
      <c r="BE85" s="70" t="e">
        <f t="shared" ref="BE85:BE96" si="354">КОЛ4117/$G$1</f>
        <v>#NAME?</v>
      </c>
      <c r="BF85" s="70" t="e">
        <f t="shared" ref="BF85:BF96" si="355">(AQ85+AU85+AV85-AY85-BE85)</f>
        <v>#NAME?</v>
      </c>
      <c r="BG85" s="70">
        <f t="shared" ref="BG85:BG96" si="356">(AS85-AY85)</f>
        <v>0</v>
      </c>
    </row>
    <row r="86" spans="1:59" ht="15.75" x14ac:dyDescent="0.25">
      <c r="A86" s="8" t="s">
        <v>196</v>
      </c>
      <c r="B86" s="11" t="s">
        <v>197</v>
      </c>
      <c r="C86" s="66" t="s">
        <v>198</v>
      </c>
      <c r="D86" s="67"/>
      <c r="E86" s="68"/>
      <c r="F86" s="69" t="e">
        <f t="shared" si="312"/>
        <v>#NAME?</v>
      </c>
      <c r="G86" s="69">
        <f t="shared" si="313"/>
        <v>0</v>
      </c>
      <c r="H86" s="69">
        <f t="shared" si="314"/>
        <v>0</v>
      </c>
      <c r="I86" s="69">
        <f t="shared" si="315"/>
        <v>0</v>
      </c>
      <c r="J86" s="69">
        <f t="shared" si="316"/>
        <v>0</v>
      </c>
      <c r="K86" s="69">
        <f t="shared" si="317"/>
        <v>0</v>
      </c>
      <c r="L86" s="69">
        <f t="shared" si="318"/>
        <v>0</v>
      </c>
      <c r="M86" s="69">
        <f t="shared" si="319"/>
        <v>0</v>
      </c>
      <c r="N86" s="69">
        <f t="shared" si="320"/>
        <v>0</v>
      </c>
      <c r="O86" s="69">
        <f t="shared" si="321"/>
        <v>0</v>
      </c>
      <c r="P86" s="69">
        <f t="shared" si="322"/>
        <v>0</v>
      </c>
      <c r="Q86" s="69">
        <f t="shared" si="323"/>
        <v>0</v>
      </c>
      <c r="R86" s="70" t="e">
        <f t="shared" si="306"/>
        <v>#NAME?</v>
      </c>
      <c r="S86" s="70" t="str">
        <f t="shared" si="300"/>
        <v xml:space="preserve"> </v>
      </c>
      <c r="T86" s="70">
        <f t="shared" si="301"/>
        <v>0</v>
      </c>
      <c r="U86" s="70" t="e">
        <f t="shared" si="324"/>
        <v>#NAME?</v>
      </c>
      <c r="V86" s="70" t="e">
        <f t="shared" si="325"/>
        <v>#NAME?</v>
      </c>
      <c r="W86" s="70">
        <f t="shared" si="326"/>
        <v>0</v>
      </c>
      <c r="X86" s="69" t="e">
        <f t="shared" si="327"/>
        <v>#NAME?</v>
      </c>
      <c r="Y86" s="69">
        <f t="shared" si="328"/>
        <v>0</v>
      </c>
      <c r="Z86" s="69">
        <f t="shared" si="329"/>
        <v>0</v>
      </c>
      <c r="AA86" s="69">
        <f t="shared" si="330"/>
        <v>0</v>
      </c>
      <c r="AB86" s="69">
        <f t="shared" si="331"/>
        <v>0</v>
      </c>
      <c r="AC86" s="69">
        <f t="shared" si="332"/>
        <v>0</v>
      </c>
      <c r="AD86" s="69">
        <f t="shared" si="333"/>
        <v>0</v>
      </c>
      <c r="AE86" s="69">
        <f t="shared" si="334"/>
        <v>0</v>
      </c>
      <c r="AF86" s="69">
        <f t="shared" si="335"/>
        <v>0</v>
      </c>
      <c r="AG86" s="69">
        <f t="shared" si="336"/>
        <v>0</v>
      </c>
      <c r="AH86" s="69">
        <f t="shared" si="337"/>
        <v>0</v>
      </c>
      <c r="AI86" s="69">
        <f t="shared" si="338"/>
        <v>0</v>
      </c>
      <c r="AJ86" s="70" t="e">
        <f t="shared" si="307"/>
        <v>#NAME?</v>
      </c>
      <c r="AK86" s="70" t="str">
        <f t="shared" si="302"/>
        <v xml:space="preserve"> </v>
      </c>
      <c r="AL86" s="70">
        <f t="shared" si="303"/>
        <v>0</v>
      </c>
      <c r="AM86" s="70" t="e">
        <f t="shared" si="339"/>
        <v>#NAME?</v>
      </c>
      <c r="AN86" s="70" t="e">
        <f t="shared" si="340"/>
        <v>#NAME?</v>
      </c>
      <c r="AO86" s="70">
        <f t="shared" si="341"/>
        <v>0</v>
      </c>
      <c r="AP86" s="69" t="e">
        <f t="shared" si="342"/>
        <v>#NAME?</v>
      </c>
      <c r="AQ86" s="69">
        <f t="shared" si="343"/>
        <v>0</v>
      </c>
      <c r="AR86" s="69">
        <f t="shared" si="344"/>
        <v>0</v>
      </c>
      <c r="AS86" s="69">
        <f t="shared" si="345"/>
        <v>0</v>
      </c>
      <c r="AT86" s="69">
        <f t="shared" si="346"/>
        <v>0</v>
      </c>
      <c r="AU86" s="69">
        <f t="shared" si="347"/>
        <v>0</v>
      </c>
      <c r="AV86" s="69">
        <f t="shared" si="348"/>
        <v>0</v>
      </c>
      <c r="AW86" s="69">
        <f t="shared" si="349"/>
        <v>0</v>
      </c>
      <c r="AX86" s="69">
        <f t="shared" si="350"/>
        <v>0</v>
      </c>
      <c r="AY86" s="69">
        <f t="shared" si="351"/>
        <v>0</v>
      </c>
      <c r="AZ86" s="69">
        <f t="shared" si="352"/>
        <v>0</v>
      </c>
      <c r="BA86" s="69">
        <f t="shared" si="353"/>
        <v>0</v>
      </c>
      <c r="BB86" s="70" t="e">
        <f t="shared" si="308"/>
        <v>#NAME?</v>
      </c>
      <c r="BC86" s="70" t="str">
        <f t="shared" si="304"/>
        <v xml:space="preserve"> </v>
      </c>
      <c r="BD86" s="70">
        <f t="shared" si="305"/>
        <v>0</v>
      </c>
      <c r="BE86" s="70" t="e">
        <f t="shared" si="354"/>
        <v>#NAME?</v>
      </c>
      <c r="BF86" s="70" t="e">
        <f t="shared" si="355"/>
        <v>#NAME?</v>
      </c>
      <c r="BG86" s="70">
        <f t="shared" si="356"/>
        <v>0</v>
      </c>
    </row>
    <row r="87" spans="1:59" ht="15.75" x14ac:dyDescent="0.25">
      <c r="A87" s="8" t="s">
        <v>199</v>
      </c>
      <c r="B87" s="11" t="s">
        <v>200</v>
      </c>
      <c r="C87" s="66" t="s">
        <v>201</v>
      </c>
      <c r="D87" s="67"/>
      <c r="E87" s="68"/>
      <c r="F87" s="69" t="e">
        <f t="shared" si="312"/>
        <v>#NAME?</v>
      </c>
      <c r="G87" s="69">
        <f t="shared" si="313"/>
        <v>0</v>
      </c>
      <c r="H87" s="69">
        <f t="shared" si="314"/>
        <v>0</v>
      </c>
      <c r="I87" s="69">
        <f t="shared" si="315"/>
        <v>0</v>
      </c>
      <c r="J87" s="69">
        <f t="shared" si="316"/>
        <v>0</v>
      </c>
      <c r="K87" s="69">
        <f t="shared" si="317"/>
        <v>0</v>
      </c>
      <c r="L87" s="69">
        <f t="shared" si="318"/>
        <v>0</v>
      </c>
      <c r="M87" s="69">
        <f t="shared" si="319"/>
        <v>0</v>
      </c>
      <c r="N87" s="69">
        <f t="shared" si="320"/>
        <v>0</v>
      </c>
      <c r="O87" s="69">
        <f t="shared" si="321"/>
        <v>0</v>
      </c>
      <c r="P87" s="69">
        <f t="shared" si="322"/>
        <v>0</v>
      </c>
      <c r="Q87" s="69">
        <f t="shared" si="323"/>
        <v>0</v>
      </c>
      <c r="R87" s="70" t="e">
        <f t="shared" si="306"/>
        <v>#NAME?</v>
      </c>
      <c r="S87" s="70" t="str">
        <f t="shared" si="300"/>
        <v xml:space="preserve"> </v>
      </c>
      <c r="T87" s="70">
        <f t="shared" si="301"/>
        <v>0</v>
      </c>
      <c r="U87" s="70" t="e">
        <f t="shared" si="324"/>
        <v>#NAME?</v>
      </c>
      <c r="V87" s="70" t="e">
        <f t="shared" si="325"/>
        <v>#NAME?</v>
      </c>
      <c r="W87" s="70">
        <f t="shared" si="326"/>
        <v>0</v>
      </c>
      <c r="X87" s="69" t="e">
        <f t="shared" si="327"/>
        <v>#NAME?</v>
      </c>
      <c r="Y87" s="69">
        <f t="shared" si="328"/>
        <v>0</v>
      </c>
      <c r="Z87" s="69">
        <f t="shared" si="329"/>
        <v>0</v>
      </c>
      <c r="AA87" s="69">
        <f t="shared" si="330"/>
        <v>0</v>
      </c>
      <c r="AB87" s="69">
        <f t="shared" si="331"/>
        <v>0</v>
      </c>
      <c r="AC87" s="69">
        <f t="shared" si="332"/>
        <v>0</v>
      </c>
      <c r="AD87" s="69">
        <f t="shared" si="333"/>
        <v>0</v>
      </c>
      <c r="AE87" s="69">
        <f t="shared" si="334"/>
        <v>0</v>
      </c>
      <c r="AF87" s="69">
        <f t="shared" si="335"/>
        <v>0</v>
      </c>
      <c r="AG87" s="69">
        <f t="shared" si="336"/>
        <v>0</v>
      </c>
      <c r="AH87" s="69">
        <f t="shared" si="337"/>
        <v>0</v>
      </c>
      <c r="AI87" s="69">
        <f t="shared" si="338"/>
        <v>0</v>
      </c>
      <c r="AJ87" s="70" t="e">
        <f t="shared" si="307"/>
        <v>#NAME?</v>
      </c>
      <c r="AK87" s="70" t="str">
        <f t="shared" si="302"/>
        <v xml:space="preserve"> </v>
      </c>
      <c r="AL87" s="70">
        <f t="shared" si="303"/>
        <v>0</v>
      </c>
      <c r="AM87" s="70" t="e">
        <f t="shared" si="339"/>
        <v>#NAME?</v>
      </c>
      <c r="AN87" s="70" t="e">
        <f t="shared" si="340"/>
        <v>#NAME?</v>
      </c>
      <c r="AO87" s="70">
        <f t="shared" si="341"/>
        <v>0</v>
      </c>
      <c r="AP87" s="69" t="e">
        <f t="shared" si="342"/>
        <v>#NAME?</v>
      </c>
      <c r="AQ87" s="69">
        <f t="shared" si="343"/>
        <v>0</v>
      </c>
      <c r="AR87" s="69">
        <f t="shared" si="344"/>
        <v>0</v>
      </c>
      <c r="AS87" s="69">
        <f t="shared" si="345"/>
        <v>0</v>
      </c>
      <c r="AT87" s="69">
        <f t="shared" si="346"/>
        <v>0</v>
      </c>
      <c r="AU87" s="69">
        <f t="shared" si="347"/>
        <v>0</v>
      </c>
      <c r="AV87" s="69">
        <f t="shared" si="348"/>
        <v>0</v>
      </c>
      <c r="AW87" s="69">
        <f t="shared" si="349"/>
        <v>0</v>
      </c>
      <c r="AX87" s="69">
        <f t="shared" si="350"/>
        <v>0</v>
      </c>
      <c r="AY87" s="69">
        <f t="shared" si="351"/>
        <v>0</v>
      </c>
      <c r="AZ87" s="69">
        <f t="shared" si="352"/>
        <v>0</v>
      </c>
      <c r="BA87" s="69">
        <f t="shared" si="353"/>
        <v>0</v>
      </c>
      <c r="BB87" s="70" t="e">
        <f t="shared" si="308"/>
        <v>#NAME?</v>
      </c>
      <c r="BC87" s="70" t="str">
        <f t="shared" si="304"/>
        <v xml:space="preserve"> </v>
      </c>
      <c r="BD87" s="70">
        <f t="shared" si="305"/>
        <v>0</v>
      </c>
      <c r="BE87" s="70" t="e">
        <f t="shared" si="354"/>
        <v>#NAME?</v>
      </c>
      <c r="BF87" s="70" t="e">
        <f t="shared" si="355"/>
        <v>#NAME?</v>
      </c>
      <c r="BG87" s="70">
        <f t="shared" si="356"/>
        <v>0</v>
      </c>
    </row>
    <row r="88" spans="1:59" ht="15.75" x14ac:dyDescent="0.25">
      <c r="A88" s="8" t="s">
        <v>202</v>
      </c>
      <c r="B88" s="11" t="s">
        <v>203</v>
      </c>
      <c r="C88" s="66" t="s">
        <v>204</v>
      </c>
      <c r="D88" s="67"/>
      <c r="E88" s="68"/>
      <c r="F88" s="69" t="e">
        <f t="shared" si="312"/>
        <v>#NAME?</v>
      </c>
      <c r="G88" s="69">
        <f t="shared" si="313"/>
        <v>0</v>
      </c>
      <c r="H88" s="69">
        <f t="shared" si="314"/>
        <v>0</v>
      </c>
      <c r="I88" s="69">
        <f t="shared" si="315"/>
        <v>0</v>
      </c>
      <c r="J88" s="69">
        <f t="shared" si="316"/>
        <v>0</v>
      </c>
      <c r="K88" s="69">
        <f t="shared" si="317"/>
        <v>0</v>
      </c>
      <c r="L88" s="69">
        <f t="shared" si="318"/>
        <v>0</v>
      </c>
      <c r="M88" s="69">
        <f t="shared" si="319"/>
        <v>0</v>
      </c>
      <c r="N88" s="69">
        <f t="shared" si="320"/>
        <v>0</v>
      </c>
      <c r="O88" s="69">
        <f t="shared" si="321"/>
        <v>0</v>
      </c>
      <c r="P88" s="69">
        <f t="shared" si="322"/>
        <v>0</v>
      </c>
      <c r="Q88" s="69">
        <f t="shared" si="323"/>
        <v>0</v>
      </c>
      <c r="R88" s="70" t="e">
        <f t="shared" si="306"/>
        <v>#NAME?</v>
      </c>
      <c r="S88" s="70" t="str">
        <f t="shared" si="300"/>
        <v xml:space="preserve"> </v>
      </c>
      <c r="T88" s="70">
        <f t="shared" si="301"/>
        <v>0</v>
      </c>
      <c r="U88" s="70" t="e">
        <f t="shared" si="324"/>
        <v>#NAME?</v>
      </c>
      <c r="V88" s="70" t="e">
        <f t="shared" si="325"/>
        <v>#NAME?</v>
      </c>
      <c r="W88" s="70">
        <f t="shared" si="326"/>
        <v>0</v>
      </c>
      <c r="X88" s="69" t="e">
        <f t="shared" si="327"/>
        <v>#NAME?</v>
      </c>
      <c r="Y88" s="69">
        <f t="shared" si="328"/>
        <v>0</v>
      </c>
      <c r="Z88" s="69">
        <f t="shared" si="329"/>
        <v>0</v>
      </c>
      <c r="AA88" s="69">
        <f t="shared" si="330"/>
        <v>0</v>
      </c>
      <c r="AB88" s="69">
        <f t="shared" si="331"/>
        <v>0</v>
      </c>
      <c r="AC88" s="69">
        <f t="shared" si="332"/>
        <v>0</v>
      </c>
      <c r="AD88" s="69">
        <f t="shared" si="333"/>
        <v>0</v>
      </c>
      <c r="AE88" s="69">
        <f t="shared" si="334"/>
        <v>0</v>
      </c>
      <c r="AF88" s="69">
        <f t="shared" si="335"/>
        <v>0</v>
      </c>
      <c r="AG88" s="69">
        <f t="shared" si="336"/>
        <v>0</v>
      </c>
      <c r="AH88" s="69">
        <f t="shared" si="337"/>
        <v>0</v>
      </c>
      <c r="AI88" s="69">
        <f t="shared" si="338"/>
        <v>0</v>
      </c>
      <c r="AJ88" s="70" t="e">
        <f t="shared" si="307"/>
        <v>#NAME?</v>
      </c>
      <c r="AK88" s="70" t="str">
        <f t="shared" si="302"/>
        <v xml:space="preserve"> </v>
      </c>
      <c r="AL88" s="70">
        <f t="shared" si="303"/>
        <v>0</v>
      </c>
      <c r="AM88" s="70" t="e">
        <f t="shared" si="339"/>
        <v>#NAME?</v>
      </c>
      <c r="AN88" s="70" t="e">
        <f t="shared" si="340"/>
        <v>#NAME?</v>
      </c>
      <c r="AO88" s="70">
        <f t="shared" si="341"/>
        <v>0</v>
      </c>
      <c r="AP88" s="69" t="e">
        <f t="shared" si="342"/>
        <v>#NAME?</v>
      </c>
      <c r="AQ88" s="69">
        <f t="shared" si="343"/>
        <v>0</v>
      </c>
      <c r="AR88" s="69">
        <f t="shared" si="344"/>
        <v>0</v>
      </c>
      <c r="AS88" s="69">
        <f t="shared" si="345"/>
        <v>0</v>
      </c>
      <c r="AT88" s="69">
        <f t="shared" si="346"/>
        <v>0</v>
      </c>
      <c r="AU88" s="69">
        <f t="shared" si="347"/>
        <v>0</v>
      </c>
      <c r="AV88" s="69">
        <f t="shared" si="348"/>
        <v>0</v>
      </c>
      <c r="AW88" s="69">
        <f t="shared" si="349"/>
        <v>0</v>
      </c>
      <c r="AX88" s="69">
        <f t="shared" si="350"/>
        <v>0</v>
      </c>
      <c r="AY88" s="69">
        <f t="shared" si="351"/>
        <v>0</v>
      </c>
      <c r="AZ88" s="69">
        <f t="shared" si="352"/>
        <v>0</v>
      </c>
      <c r="BA88" s="69">
        <f t="shared" si="353"/>
        <v>0</v>
      </c>
      <c r="BB88" s="70" t="e">
        <f t="shared" si="308"/>
        <v>#NAME?</v>
      </c>
      <c r="BC88" s="70" t="str">
        <f t="shared" si="304"/>
        <v xml:space="preserve"> </v>
      </c>
      <c r="BD88" s="70">
        <f t="shared" si="305"/>
        <v>0</v>
      </c>
      <c r="BE88" s="70" t="e">
        <f t="shared" si="354"/>
        <v>#NAME?</v>
      </c>
      <c r="BF88" s="70" t="e">
        <f t="shared" si="355"/>
        <v>#NAME?</v>
      </c>
      <c r="BG88" s="70">
        <f t="shared" si="356"/>
        <v>0</v>
      </c>
    </row>
    <row r="89" spans="1:59" ht="15.75" x14ac:dyDescent="0.25">
      <c r="A89" s="8" t="s">
        <v>205</v>
      </c>
      <c r="B89" s="11" t="s">
        <v>206</v>
      </c>
      <c r="C89" s="66" t="s">
        <v>207</v>
      </c>
      <c r="D89" s="67"/>
      <c r="E89" s="68"/>
      <c r="F89" s="69" t="e">
        <f t="shared" si="312"/>
        <v>#NAME?</v>
      </c>
      <c r="G89" s="69">
        <f t="shared" si="313"/>
        <v>2893500</v>
      </c>
      <c r="H89" s="69">
        <f t="shared" si="314"/>
        <v>1753500</v>
      </c>
      <c r="I89" s="69">
        <f t="shared" si="315"/>
        <v>219700</v>
      </c>
      <c r="J89" s="69">
        <f t="shared" si="316"/>
        <v>1533800</v>
      </c>
      <c r="K89" s="69">
        <f t="shared" si="317"/>
        <v>0</v>
      </c>
      <c r="L89" s="69">
        <f t="shared" si="318"/>
        <v>1693500</v>
      </c>
      <c r="M89" s="69">
        <f t="shared" si="319"/>
        <v>1533800</v>
      </c>
      <c r="N89" s="69">
        <f t="shared" si="320"/>
        <v>159700</v>
      </c>
      <c r="O89" s="69">
        <f t="shared" si="321"/>
        <v>159700</v>
      </c>
      <c r="P89" s="69">
        <f t="shared" si="322"/>
        <v>9.4301700000000004</v>
      </c>
      <c r="Q89" s="69">
        <f t="shared" si="323"/>
        <v>0</v>
      </c>
      <c r="R89" s="70" t="e">
        <f t="shared" si="306"/>
        <v>#NAME?</v>
      </c>
      <c r="S89" s="70">
        <f t="shared" si="300"/>
        <v>0</v>
      </c>
      <c r="T89" s="70">
        <f t="shared" si="301"/>
        <v>0</v>
      </c>
      <c r="U89" s="70" t="e">
        <f t="shared" si="324"/>
        <v>#NAME?</v>
      </c>
      <c r="V89" s="70" t="e">
        <f t="shared" si="325"/>
        <v>#NAME?</v>
      </c>
      <c r="W89" s="70">
        <f t="shared" si="326"/>
        <v>60000</v>
      </c>
      <c r="X89" s="69" t="e">
        <f t="shared" si="327"/>
        <v>#NAME?</v>
      </c>
      <c r="Y89" s="69">
        <f t="shared" si="328"/>
        <v>1200000</v>
      </c>
      <c r="Z89" s="69">
        <f t="shared" si="329"/>
        <v>60000</v>
      </c>
      <c r="AA89" s="69">
        <f t="shared" si="330"/>
        <v>60000</v>
      </c>
      <c r="AB89" s="69">
        <f t="shared" si="331"/>
        <v>0</v>
      </c>
      <c r="AC89" s="69">
        <f t="shared" si="332"/>
        <v>0</v>
      </c>
      <c r="AD89" s="69">
        <f t="shared" si="333"/>
        <v>0</v>
      </c>
      <c r="AE89" s="69">
        <f t="shared" si="334"/>
        <v>0</v>
      </c>
      <c r="AF89" s="69">
        <f t="shared" si="335"/>
        <v>0</v>
      </c>
      <c r="AG89" s="69">
        <f t="shared" si="336"/>
        <v>0</v>
      </c>
      <c r="AH89" s="69">
        <f t="shared" si="337"/>
        <v>0</v>
      </c>
      <c r="AI89" s="69">
        <f t="shared" si="338"/>
        <v>0</v>
      </c>
      <c r="AJ89" s="70" t="e">
        <f t="shared" si="307"/>
        <v>#NAME?</v>
      </c>
      <c r="AK89" s="70" t="str">
        <f t="shared" si="302"/>
        <v xml:space="preserve"> </v>
      </c>
      <c r="AL89" s="70">
        <f t="shared" si="303"/>
        <v>0</v>
      </c>
      <c r="AM89" s="70" t="e">
        <f t="shared" si="339"/>
        <v>#NAME?</v>
      </c>
      <c r="AN89" s="70" t="e">
        <f t="shared" si="340"/>
        <v>#NAME?</v>
      </c>
      <c r="AO89" s="70">
        <f t="shared" si="341"/>
        <v>60000</v>
      </c>
      <c r="AP89" s="69" t="e">
        <f t="shared" si="342"/>
        <v>#NAME?</v>
      </c>
      <c r="AQ89" s="69">
        <f t="shared" si="343"/>
        <v>1693500</v>
      </c>
      <c r="AR89" s="69">
        <f t="shared" si="344"/>
        <v>1693500</v>
      </c>
      <c r="AS89" s="69">
        <f t="shared" si="345"/>
        <v>159700</v>
      </c>
      <c r="AT89" s="69">
        <f t="shared" si="346"/>
        <v>1533800</v>
      </c>
      <c r="AU89" s="69">
        <f t="shared" si="347"/>
        <v>0</v>
      </c>
      <c r="AV89" s="69">
        <f t="shared" si="348"/>
        <v>1693500</v>
      </c>
      <c r="AW89" s="69">
        <f t="shared" si="349"/>
        <v>1533800</v>
      </c>
      <c r="AX89" s="69">
        <f t="shared" si="350"/>
        <v>159700</v>
      </c>
      <c r="AY89" s="69">
        <f t="shared" si="351"/>
        <v>159700</v>
      </c>
      <c r="AZ89" s="69">
        <f t="shared" si="352"/>
        <v>9.4301700000000004</v>
      </c>
      <c r="BA89" s="69">
        <f t="shared" si="353"/>
        <v>0</v>
      </c>
      <c r="BB89" s="70" t="e">
        <f t="shared" si="308"/>
        <v>#NAME?</v>
      </c>
      <c r="BC89" s="70">
        <f t="shared" si="304"/>
        <v>0</v>
      </c>
      <c r="BD89" s="70">
        <f t="shared" si="305"/>
        <v>0</v>
      </c>
      <c r="BE89" s="70" t="e">
        <f t="shared" si="354"/>
        <v>#NAME?</v>
      </c>
      <c r="BF89" s="70" t="e">
        <f t="shared" si="355"/>
        <v>#NAME?</v>
      </c>
      <c r="BG89" s="70">
        <f t="shared" si="356"/>
        <v>0</v>
      </c>
    </row>
    <row r="90" spans="1:59" ht="15.75" x14ac:dyDescent="0.25">
      <c r="A90" s="8" t="s">
        <v>208</v>
      </c>
      <c r="B90" s="11" t="s">
        <v>209</v>
      </c>
      <c r="C90" s="66" t="s">
        <v>210</v>
      </c>
      <c r="D90" s="67"/>
      <c r="E90" s="68"/>
      <c r="F90" s="69" t="e">
        <f t="shared" si="312"/>
        <v>#NAME?</v>
      </c>
      <c r="G90" s="69">
        <f t="shared" si="313"/>
        <v>3226000</v>
      </c>
      <c r="H90" s="69">
        <f t="shared" si="314"/>
        <v>367000</v>
      </c>
      <c r="I90" s="69">
        <f t="shared" si="315"/>
        <v>367000</v>
      </c>
      <c r="J90" s="69">
        <f t="shared" si="316"/>
        <v>0</v>
      </c>
      <c r="K90" s="69">
        <f t="shared" si="317"/>
        <v>0</v>
      </c>
      <c r="L90" s="69">
        <f t="shared" si="318"/>
        <v>0</v>
      </c>
      <c r="M90" s="69">
        <f t="shared" si="319"/>
        <v>0</v>
      </c>
      <c r="N90" s="69">
        <f t="shared" si="320"/>
        <v>0</v>
      </c>
      <c r="O90" s="69">
        <f t="shared" si="321"/>
        <v>0</v>
      </c>
      <c r="P90" s="69">
        <f t="shared" si="322"/>
        <v>0</v>
      </c>
      <c r="Q90" s="69">
        <f t="shared" si="323"/>
        <v>0</v>
      </c>
      <c r="R90" s="70" t="e">
        <f t="shared" si="306"/>
        <v>#NAME?</v>
      </c>
      <c r="S90" s="70" t="str">
        <f t="shared" si="300"/>
        <v xml:space="preserve"> </v>
      </c>
      <c r="T90" s="70">
        <f t="shared" si="301"/>
        <v>0</v>
      </c>
      <c r="U90" s="70" t="e">
        <f t="shared" si="324"/>
        <v>#NAME?</v>
      </c>
      <c r="V90" s="70" t="e">
        <f t="shared" si="325"/>
        <v>#NAME?</v>
      </c>
      <c r="W90" s="70">
        <f t="shared" si="326"/>
        <v>367000</v>
      </c>
      <c r="X90" s="69" t="e">
        <f t="shared" si="327"/>
        <v>#NAME?</v>
      </c>
      <c r="Y90" s="69">
        <f t="shared" si="328"/>
        <v>0</v>
      </c>
      <c r="Z90" s="69">
        <f t="shared" si="329"/>
        <v>0</v>
      </c>
      <c r="AA90" s="69">
        <f t="shared" si="330"/>
        <v>0</v>
      </c>
      <c r="AB90" s="69">
        <f t="shared" si="331"/>
        <v>0</v>
      </c>
      <c r="AC90" s="69">
        <f t="shared" si="332"/>
        <v>0</v>
      </c>
      <c r="AD90" s="69">
        <f t="shared" si="333"/>
        <v>0</v>
      </c>
      <c r="AE90" s="69">
        <f t="shared" si="334"/>
        <v>0</v>
      </c>
      <c r="AF90" s="69">
        <f t="shared" si="335"/>
        <v>0</v>
      </c>
      <c r="AG90" s="69">
        <f t="shared" si="336"/>
        <v>0</v>
      </c>
      <c r="AH90" s="69">
        <f t="shared" si="337"/>
        <v>0</v>
      </c>
      <c r="AI90" s="69">
        <f t="shared" si="338"/>
        <v>0</v>
      </c>
      <c r="AJ90" s="70" t="e">
        <f t="shared" si="307"/>
        <v>#NAME?</v>
      </c>
      <c r="AK90" s="70" t="str">
        <f t="shared" si="302"/>
        <v xml:space="preserve"> </v>
      </c>
      <c r="AL90" s="70">
        <f t="shared" si="303"/>
        <v>0</v>
      </c>
      <c r="AM90" s="70" t="e">
        <f t="shared" si="339"/>
        <v>#NAME?</v>
      </c>
      <c r="AN90" s="70" t="e">
        <f t="shared" si="340"/>
        <v>#NAME?</v>
      </c>
      <c r="AO90" s="70">
        <f t="shared" si="341"/>
        <v>0</v>
      </c>
      <c r="AP90" s="69" t="e">
        <f t="shared" si="342"/>
        <v>#NAME?</v>
      </c>
      <c r="AQ90" s="69">
        <f t="shared" si="343"/>
        <v>3226000</v>
      </c>
      <c r="AR90" s="69">
        <f t="shared" si="344"/>
        <v>367000</v>
      </c>
      <c r="AS90" s="69">
        <f t="shared" si="345"/>
        <v>367000</v>
      </c>
      <c r="AT90" s="69">
        <f t="shared" si="346"/>
        <v>0</v>
      </c>
      <c r="AU90" s="69">
        <f t="shared" si="347"/>
        <v>0</v>
      </c>
      <c r="AV90" s="69">
        <f t="shared" si="348"/>
        <v>0</v>
      </c>
      <c r="AW90" s="69">
        <f t="shared" si="349"/>
        <v>0</v>
      </c>
      <c r="AX90" s="69">
        <f t="shared" si="350"/>
        <v>0</v>
      </c>
      <c r="AY90" s="69">
        <f t="shared" si="351"/>
        <v>0</v>
      </c>
      <c r="AZ90" s="69">
        <f t="shared" si="352"/>
        <v>0</v>
      </c>
      <c r="BA90" s="69">
        <f t="shared" si="353"/>
        <v>0</v>
      </c>
      <c r="BB90" s="70" t="e">
        <f t="shared" si="308"/>
        <v>#NAME?</v>
      </c>
      <c r="BC90" s="70" t="str">
        <f t="shared" si="304"/>
        <v xml:space="preserve"> </v>
      </c>
      <c r="BD90" s="70">
        <f t="shared" si="305"/>
        <v>0</v>
      </c>
      <c r="BE90" s="70" t="e">
        <f t="shared" si="354"/>
        <v>#NAME?</v>
      </c>
      <c r="BF90" s="70" t="e">
        <f t="shared" si="355"/>
        <v>#NAME?</v>
      </c>
      <c r="BG90" s="70">
        <f t="shared" si="356"/>
        <v>367000</v>
      </c>
    </row>
    <row r="91" spans="1:59" ht="15.75" x14ac:dyDescent="0.25">
      <c r="A91" s="8" t="s">
        <v>211</v>
      </c>
      <c r="B91" s="11" t="s">
        <v>212</v>
      </c>
      <c r="C91" s="66" t="s">
        <v>213</v>
      </c>
      <c r="D91" s="67"/>
      <c r="E91" s="68"/>
      <c r="F91" s="69" t="e">
        <f t="shared" si="312"/>
        <v>#NAME?</v>
      </c>
      <c r="G91" s="69">
        <f t="shared" si="313"/>
        <v>21053000</v>
      </c>
      <c r="H91" s="69">
        <f t="shared" si="314"/>
        <v>17436125.969999999</v>
      </c>
      <c r="I91" s="69">
        <f t="shared" si="315"/>
        <v>1053000</v>
      </c>
      <c r="J91" s="69">
        <f t="shared" si="316"/>
        <v>16383125.970000001</v>
      </c>
      <c r="K91" s="69">
        <f t="shared" si="317"/>
        <v>0</v>
      </c>
      <c r="L91" s="69">
        <f t="shared" si="318"/>
        <v>17245395.75</v>
      </c>
      <c r="M91" s="69">
        <f t="shared" si="319"/>
        <v>16383125.970000001</v>
      </c>
      <c r="N91" s="69">
        <f t="shared" si="320"/>
        <v>862269.78</v>
      </c>
      <c r="O91" s="69">
        <f t="shared" si="321"/>
        <v>862269.78</v>
      </c>
      <c r="P91" s="69">
        <f t="shared" si="322"/>
        <v>5</v>
      </c>
      <c r="Q91" s="69">
        <f t="shared" si="323"/>
        <v>0</v>
      </c>
      <c r="R91" s="70" t="e">
        <f t="shared" si="306"/>
        <v>#NAME?</v>
      </c>
      <c r="S91" s="70">
        <f t="shared" si="300"/>
        <v>0</v>
      </c>
      <c r="T91" s="70">
        <f t="shared" si="301"/>
        <v>0</v>
      </c>
      <c r="U91" s="70" t="e">
        <f t="shared" si="324"/>
        <v>#NAME?</v>
      </c>
      <c r="V91" s="70" t="e">
        <f t="shared" si="325"/>
        <v>#NAME?</v>
      </c>
      <c r="W91" s="70">
        <f t="shared" si="326"/>
        <v>190730.21999999997</v>
      </c>
      <c r="X91" s="69" t="e">
        <f t="shared" si="327"/>
        <v>#NAME?</v>
      </c>
      <c r="Y91" s="69">
        <f t="shared" si="328"/>
        <v>21053000</v>
      </c>
      <c r="Z91" s="69">
        <f t="shared" si="329"/>
        <v>17436125.969999999</v>
      </c>
      <c r="AA91" s="69">
        <f t="shared" si="330"/>
        <v>1053000</v>
      </c>
      <c r="AB91" s="69">
        <f t="shared" si="331"/>
        <v>16383125.970000001</v>
      </c>
      <c r="AC91" s="69">
        <f t="shared" si="332"/>
        <v>0</v>
      </c>
      <c r="AD91" s="69">
        <f t="shared" si="333"/>
        <v>17245395.75</v>
      </c>
      <c r="AE91" s="69">
        <f t="shared" si="334"/>
        <v>16383125.970000001</v>
      </c>
      <c r="AF91" s="69">
        <f t="shared" si="335"/>
        <v>862269.78</v>
      </c>
      <c r="AG91" s="69">
        <f t="shared" si="336"/>
        <v>862269.78</v>
      </c>
      <c r="AH91" s="69">
        <f t="shared" si="337"/>
        <v>5</v>
      </c>
      <c r="AI91" s="69">
        <f t="shared" si="338"/>
        <v>0</v>
      </c>
      <c r="AJ91" s="70" t="e">
        <f t="shared" si="307"/>
        <v>#NAME?</v>
      </c>
      <c r="AK91" s="70">
        <f t="shared" si="302"/>
        <v>0</v>
      </c>
      <c r="AL91" s="70">
        <f t="shared" si="303"/>
        <v>0</v>
      </c>
      <c r="AM91" s="70" t="e">
        <f t="shared" si="339"/>
        <v>#NAME?</v>
      </c>
      <c r="AN91" s="70" t="e">
        <f t="shared" si="340"/>
        <v>#NAME?</v>
      </c>
      <c r="AO91" s="70">
        <f t="shared" si="341"/>
        <v>190730.21999999997</v>
      </c>
      <c r="AP91" s="69" t="e">
        <f t="shared" si="342"/>
        <v>#NAME?</v>
      </c>
      <c r="AQ91" s="69">
        <f t="shared" si="343"/>
        <v>0</v>
      </c>
      <c r="AR91" s="69">
        <f t="shared" si="344"/>
        <v>0</v>
      </c>
      <c r="AS91" s="69">
        <f t="shared" si="345"/>
        <v>0</v>
      </c>
      <c r="AT91" s="69">
        <f t="shared" si="346"/>
        <v>0</v>
      </c>
      <c r="AU91" s="69">
        <f t="shared" si="347"/>
        <v>0</v>
      </c>
      <c r="AV91" s="69">
        <f t="shared" si="348"/>
        <v>0</v>
      </c>
      <c r="AW91" s="69">
        <f t="shared" si="349"/>
        <v>0</v>
      </c>
      <c r="AX91" s="69">
        <f t="shared" si="350"/>
        <v>0</v>
      </c>
      <c r="AY91" s="69">
        <f t="shared" si="351"/>
        <v>0</v>
      </c>
      <c r="AZ91" s="69">
        <f t="shared" si="352"/>
        <v>0</v>
      </c>
      <c r="BA91" s="69">
        <f t="shared" si="353"/>
        <v>0</v>
      </c>
      <c r="BB91" s="70" t="e">
        <f t="shared" si="308"/>
        <v>#NAME?</v>
      </c>
      <c r="BC91" s="70" t="str">
        <f t="shared" si="304"/>
        <v xml:space="preserve"> </v>
      </c>
      <c r="BD91" s="70">
        <f t="shared" si="305"/>
        <v>0</v>
      </c>
      <c r="BE91" s="70" t="e">
        <f t="shared" si="354"/>
        <v>#NAME?</v>
      </c>
      <c r="BF91" s="70" t="e">
        <f t="shared" si="355"/>
        <v>#NAME?</v>
      </c>
      <c r="BG91" s="70">
        <f t="shared" si="356"/>
        <v>0</v>
      </c>
    </row>
    <row r="92" spans="1:59" ht="15.75" x14ac:dyDescent="0.25">
      <c r="A92" s="8" t="s">
        <v>214</v>
      </c>
      <c r="B92" s="11" t="s">
        <v>215</v>
      </c>
      <c r="C92" s="66" t="s">
        <v>216</v>
      </c>
      <c r="D92" s="67"/>
      <c r="E92" s="68"/>
      <c r="F92" s="69" t="e">
        <f t="shared" si="312"/>
        <v>#NAME?</v>
      </c>
      <c r="G92" s="69">
        <f t="shared" si="313"/>
        <v>1120000</v>
      </c>
      <c r="H92" s="69">
        <f t="shared" si="314"/>
        <v>1120000</v>
      </c>
      <c r="I92" s="69">
        <f t="shared" si="315"/>
        <v>56000</v>
      </c>
      <c r="J92" s="69">
        <f t="shared" si="316"/>
        <v>1064000</v>
      </c>
      <c r="K92" s="69">
        <f t="shared" si="317"/>
        <v>0</v>
      </c>
      <c r="L92" s="69">
        <f t="shared" si="318"/>
        <v>1120000</v>
      </c>
      <c r="M92" s="69">
        <f t="shared" si="319"/>
        <v>1064000</v>
      </c>
      <c r="N92" s="69">
        <f t="shared" si="320"/>
        <v>56000</v>
      </c>
      <c r="O92" s="69">
        <f t="shared" si="321"/>
        <v>56000</v>
      </c>
      <c r="P92" s="69">
        <f t="shared" si="322"/>
        <v>5</v>
      </c>
      <c r="Q92" s="69">
        <f t="shared" si="323"/>
        <v>0</v>
      </c>
      <c r="R92" s="70" t="e">
        <f t="shared" si="306"/>
        <v>#NAME?</v>
      </c>
      <c r="S92" s="70">
        <f t="shared" si="300"/>
        <v>0</v>
      </c>
      <c r="T92" s="70">
        <f t="shared" si="301"/>
        <v>0</v>
      </c>
      <c r="U92" s="70" t="e">
        <f t="shared" si="324"/>
        <v>#NAME?</v>
      </c>
      <c r="V92" s="70" t="e">
        <f t="shared" si="325"/>
        <v>#NAME?</v>
      </c>
      <c r="W92" s="70">
        <f t="shared" si="326"/>
        <v>0</v>
      </c>
      <c r="X92" s="69" t="e">
        <f t="shared" si="327"/>
        <v>#NAME?</v>
      </c>
      <c r="Y92" s="69">
        <f t="shared" si="328"/>
        <v>0</v>
      </c>
      <c r="Z92" s="69">
        <f t="shared" si="329"/>
        <v>0</v>
      </c>
      <c r="AA92" s="69">
        <f t="shared" si="330"/>
        <v>0</v>
      </c>
      <c r="AB92" s="69">
        <f t="shared" si="331"/>
        <v>0</v>
      </c>
      <c r="AC92" s="69">
        <f t="shared" si="332"/>
        <v>0</v>
      </c>
      <c r="AD92" s="69">
        <f t="shared" si="333"/>
        <v>0</v>
      </c>
      <c r="AE92" s="69">
        <f t="shared" si="334"/>
        <v>0</v>
      </c>
      <c r="AF92" s="69">
        <f t="shared" si="335"/>
        <v>0</v>
      </c>
      <c r="AG92" s="69">
        <f t="shared" si="336"/>
        <v>0</v>
      </c>
      <c r="AH92" s="69">
        <f t="shared" si="337"/>
        <v>0</v>
      </c>
      <c r="AI92" s="69">
        <f t="shared" si="338"/>
        <v>0</v>
      </c>
      <c r="AJ92" s="70" t="e">
        <f t="shared" si="307"/>
        <v>#NAME?</v>
      </c>
      <c r="AK92" s="70" t="str">
        <f t="shared" si="302"/>
        <v xml:space="preserve"> </v>
      </c>
      <c r="AL92" s="70">
        <f t="shared" si="303"/>
        <v>0</v>
      </c>
      <c r="AM92" s="70" t="e">
        <f t="shared" si="339"/>
        <v>#NAME?</v>
      </c>
      <c r="AN92" s="70" t="e">
        <f t="shared" si="340"/>
        <v>#NAME?</v>
      </c>
      <c r="AO92" s="70">
        <f t="shared" si="341"/>
        <v>0</v>
      </c>
      <c r="AP92" s="69" t="e">
        <f t="shared" si="342"/>
        <v>#NAME?</v>
      </c>
      <c r="AQ92" s="69">
        <f t="shared" si="343"/>
        <v>1120000</v>
      </c>
      <c r="AR92" s="69">
        <f t="shared" si="344"/>
        <v>1120000</v>
      </c>
      <c r="AS92" s="69">
        <f t="shared" si="345"/>
        <v>56000</v>
      </c>
      <c r="AT92" s="69">
        <f t="shared" si="346"/>
        <v>1064000</v>
      </c>
      <c r="AU92" s="69">
        <f t="shared" si="347"/>
        <v>0</v>
      </c>
      <c r="AV92" s="69">
        <f t="shared" si="348"/>
        <v>1120000</v>
      </c>
      <c r="AW92" s="69">
        <f t="shared" si="349"/>
        <v>1064000</v>
      </c>
      <c r="AX92" s="69">
        <f t="shared" si="350"/>
        <v>56000</v>
      </c>
      <c r="AY92" s="69">
        <f t="shared" si="351"/>
        <v>56000</v>
      </c>
      <c r="AZ92" s="69">
        <f t="shared" si="352"/>
        <v>5</v>
      </c>
      <c r="BA92" s="69">
        <f t="shared" si="353"/>
        <v>0</v>
      </c>
      <c r="BB92" s="70" t="e">
        <f t="shared" si="308"/>
        <v>#NAME?</v>
      </c>
      <c r="BC92" s="70">
        <f t="shared" si="304"/>
        <v>0</v>
      </c>
      <c r="BD92" s="70">
        <f t="shared" si="305"/>
        <v>0</v>
      </c>
      <c r="BE92" s="70" t="e">
        <f t="shared" si="354"/>
        <v>#NAME?</v>
      </c>
      <c r="BF92" s="70" t="e">
        <f t="shared" si="355"/>
        <v>#NAME?</v>
      </c>
      <c r="BG92" s="70">
        <f t="shared" si="356"/>
        <v>0</v>
      </c>
    </row>
    <row r="93" spans="1:59" ht="15.75" x14ac:dyDescent="0.25">
      <c r="A93" s="8" t="s">
        <v>217</v>
      </c>
      <c r="B93" s="11" t="s">
        <v>218</v>
      </c>
      <c r="C93" s="66" t="s">
        <v>219</v>
      </c>
      <c r="D93" s="67"/>
      <c r="E93" s="68"/>
      <c r="F93" s="69" t="e">
        <f t="shared" si="312"/>
        <v>#NAME?</v>
      </c>
      <c r="G93" s="69">
        <f t="shared" si="313"/>
        <v>8859800</v>
      </c>
      <c r="H93" s="69">
        <f t="shared" si="314"/>
        <v>4849415.8900000006</v>
      </c>
      <c r="I93" s="69">
        <f t="shared" si="315"/>
        <v>1550100</v>
      </c>
      <c r="J93" s="69">
        <f t="shared" si="316"/>
        <v>3299315.89</v>
      </c>
      <c r="K93" s="69">
        <f t="shared" si="317"/>
        <v>0</v>
      </c>
      <c r="L93" s="69">
        <f t="shared" si="318"/>
        <v>3803158.31</v>
      </c>
      <c r="M93" s="69">
        <f t="shared" si="319"/>
        <v>3299315.89</v>
      </c>
      <c r="N93" s="69">
        <f t="shared" si="320"/>
        <v>503842.42</v>
      </c>
      <c r="O93" s="69">
        <f t="shared" si="321"/>
        <v>503842.42</v>
      </c>
      <c r="P93" s="69">
        <f t="shared" si="322"/>
        <v>13.247999999999999</v>
      </c>
      <c r="Q93" s="69">
        <f t="shared" si="323"/>
        <v>0</v>
      </c>
      <c r="R93" s="70" t="e">
        <f t="shared" si="306"/>
        <v>#NAME?</v>
      </c>
      <c r="S93" s="70">
        <f t="shared" si="300"/>
        <v>0</v>
      </c>
      <c r="T93" s="70">
        <f t="shared" si="301"/>
        <v>0</v>
      </c>
      <c r="U93" s="70" t="e">
        <f t="shared" si="324"/>
        <v>#NAME?</v>
      </c>
      <c r="V93" s="70" t="e">
        <f t="shared" si="325"/>
        <v>#NAME?</v>
      </c>
      <c r="W93" s="70">
        <f t="shared" si="326"/>
        <v>1046257.5800000001</v>
      </c>
      <c r="X93" s="69" t="e">
        <f t="shared" si="327"/>
        <v>#NAME?</v>
      </c>
      <c r="Y93" s="69">
        <f t="shared" si="328"/>
        <v>0</v>
      </c>
      <c r="Z93" s="69">
        <f t="shared" si="329"/>
        <v>0</v>
      </c>
      <c r="AA93" s="69">
        <f t="shared" si="330"/>
        <v>0</v>
      </c>
      <c r="AB93" s="69">
        <f t="shared" si="331"/>
        <v>0</v>
      </c>
      <c r="AC93" s="69">
        <f t="shared" si="332"/>
        <v>0</v>
      </c>
      <c r="AD93" s="69">
        <f t="shared" si="333"/>
        <v>0</v>
      </c>
      <c r="AE93" s="69">
        <f t="shared" si="334"/>
        <v>0</v>
      </c>
      <c r="AF93" s="69">
        <f t="shared" si="335"/>
        <v>0</v>
      </c>
      <c r="AG93" s="69">
        <f t="shared" si="336"/>
        <v>0</v>
      </c>
      <c r="AH93" s="69">
        <f t="shared" si="337"/>
        <v>0</v>
      </c>
      <c r="AI93" s="69">
        <f t="shared" si="338"/>
        <v>0</v>
      </c>
      <c r="AJ93" s="70" t="e">
        <f t="shared" si="307"/>
        <v>#NAME?</v>
      </c>
      <c r="AK93" s="70" t="str">
        <f t="shared" si="302"/>
        <v xml:space="preserve"> </v>
      </c>
      <c r="AL93" s="70">
        <f t="shared" si="303"/>
        <v>0</v>
      </c>
      <c r="AM93" s="70" t="e">
        <f t="shared" si="339"/>
        <v>#NAME?</v>
      </c>
      <c r="AN93" s="70" t="e">
        <f t="shared" si="340"/>
        <v>#NAME?</v>
      </c>
      <c r="AO93" s="70">
        <f t="shared" si="341"/>
        <v>0</v>
      </c>
      <c r="AP93" s="69" t="e">
        <f t="shared" si="342"/>
        <v>#NAME?</v>
      </c>
      <c r="AQ93" s="69">
        <f t="shared" si="343"/>
        <v>8859800</v>
      </c>
      <c r="AR93" s="69">
        <f t="shared" si="344"/>
        <v>4849415.8900000006</v>
      </c>
      <c r="AS93" s="69">
        <f t="shared" si="345"/>
        <v>1550100</v>
      </c>
      <c r="AT93" s="69">
        <f t="shared" si="346"/>
        <v>3299315.89</v>
      </c>
      <c r="AU93" s="69">
        <f t="shared" si="347"/>
        <v>0</v>
      </c>
      <c r="AV93" s="69">
        <f t="shared" si="348"/>
        <v>3803158.31</v>
      </c>
      <c r="AW93" s="69">
        <f t="shared" si="349"/>
        <v>3299315.89</v>
      </c>
      <c r="AX93" s="69">
        <f t="shared" si="350"/>
        <v>503842.42</v>
      </c>
      <c r="AY93" s="69">
        <f t="shared" si="351"/>
        <v>503842.42</v>
      </c>
      <c r="AZ93" s="69">
        <f t="shared" si="352"/>
        <v>13.247999999999999</v>
      </c>
      <c r="BA93" s="69">
        <f t="shared" si="353"/>
        <v>0</v>
      </c>
      <c r="BB93" s="70" t="e">
        <f t="shared" si="308"/>
        <v>#NAME?</v>
      </c>
      <c r="BC93" s="70">
        <f t="shared" si="304"/>
        <v>0</v>
      </c>
      <c r="BD93" s="70">
        <f t="shared" si="305"/>
        <v>0</v>
      </c>
      <c r="BE93" s="70" t="e">
        <f t="shared" si="354"/>
        <v>#NAME?</v>
      </c>
      <c r="BF93" s="70" t="e">
        <f t="shared" si="355"/>
        <v>#NAME?</v>
      </c>
      <c r="BG93" s="70">
        <f t="shared" si="356"/>
        <v>1046257.5800000001</v>
      </c>
    </row>
    <row r="94" spans="1:59" ht="15.75" x14ac:dyDescent="0.25">
      <c r="A94" s="8" t="s">
        <v>220</v>
      </c>
      <c r="B94" s="11" t="s">
        <v>221</v>
      </c>
      <c r="C94" s="66" t="s">
        <v>222</v>
      </c>
      <c r="D94" s="67"/>
      <c r="E94" s="68"/>
      <c r="F94" s="69" t="e">
        <f t="shared" si="312"/>
        <v>#NAME?</v>
      </c>
      <c r="G94" s="69">
        <f t="shared" si="313"/>
        <v>0</v>
      </c>
      <c r="H94" s="69">
        <f t="shared" si="314"/>
        <v>0</v>
      </c>
      <c r="I94" s="69">
        <f t="shared" si="315"/>
        <v>0</v>
      </c>
      <c r="J94" s="69">
        <f t="shared" si="316"/>
        <v>0</v>
      </c>
      <c r="K94" s="69">
        <f t="shared" si="317"/>
        <v>0</v>
      </c>
      <c r="L94" s="69">
        <f t="shared" si="318"/>
        <v>0</v>
      </c>
      <c r="M94" s="69">
        <f t="shared" si="319"/>
        <v>0</v>
      </c>
      <c r="N94" s="69">
        <f t="shared" si="320"/>
        <v>0</v>
      </c>
      <c r="O94" s="69">
        <f t="shared" si="321"/>
        <v>0</v>
      </c>
      <c r="P94" s="69">
        <f t="shared" si="322"/>
        <v>0</v>
      </c>
      <c r="Q94" s="69">
        <f t="shared" si="323"/>
        <v>0</v>
      </c>
      <c r="R94" s="70" t="e">
        <f t="shared" si="306"/>
        <v>#NAME?</v>
      </c>
      <c r="S94" s="70" t="str">
        <f t="shared" si="300"/>
        <v xml:space="preserve"> </v>
      </c>
      <c r="T94" s="70">
        <f t="shared" si="301"/>
        <v>0</v>
      </c>
      <c r="U94" s="70" t="e">
        <f t="shared" si="324"/>
        <v>#NAME?</v>
      </c>
      <c r="V94" s="70" t="e">
        <f t="shared" si="325"/>
        <v>#NAME?</v>
      </c>
      <c r="W94" s="70">
        <f t="shared" si="326"/>
        <v>0</v>
      </c>
      <c r="X94" s="69" t="e">
        <f t="shared" si="327"/>
        <v>#NAME?</v>
      </c>
      <c r="Y94" s="69">
        <f t="shared" si="328"/>
        <v>0</v>
      </c>
      <c r="Z94" s="69">
        <f t="shared" si="329"/>
        <v>0</v>
      </c>
      <c r="AA94" s="69">
        <f t="shared" si="330"/>
        <v>0</v>
      </c>
      <c r="AB94" s="69">
        <f t="shared" si="331"/>
        <v>0</v>
      </c>
      <c r="AC94" s="69">
        <f t="shared" si="332"/>
        <v>0</v>
      </c>
      <c r="AD94" s="69">
        <f t="shared" si="333"/>
        <v>0</v>
      </c>
      <c r="AE94" s="69">
        <f t="shared" si="334"/>
        <v>0</v>
      </c>
      <c r="AF94" s="69">
        <f t="shared" si="335"/>
        <v>0</v>
      </c>
      <c r="AG94" s="69">
        <f t="shared" si="336"/>
        <v>0</v>
      </c>
      <c r="AH94" s="69">
        <f t="shared" si="337"/>
        <v>0</v>
      </c>
      <c r="AI94" s="69">
        <f t="shared" si="338"/>
        <v>0</v>
      </c>
      <c r="AJ94" s="70" t="e">
        <f t="shared" si="307"/>
        <v>#NAME?</v>
      </c>
      <c r="AK94" s="70" t="str">
        <f t="shared" si="302"/>
        <v xml:space="preserve"> </v>
      </c>
      <c r="AL94" s="70">
        <f t="shared" si="303"/>
        <v>0</v>
      </c>
      <c r="AM94" s="70" t="e">
        <f t="shared" si="339"/>
        <v>#NAME?</v>
      </c>
      <c r="AN94" s="70" t="e">
        <f t="shared" si="340"/>
        <v>#NAME?</v>
      </c>
      <c r="AO94" s="70">
        <f t="shared" si="341"/>
        <v>0</v>
      </c>
      <c r="AP94" s="69" t="e">
        <f t="shared" si="342"/>
        <v>#NAME?</v>
      </c>
      <c r="AQ94" s="69">
        <f t="shared" si="343"/>
        <v>0</v>
      </c>
      <c r="AR94" s="69">
        <f t="shared" si="344"/>
        <v>0</v>
      </c>
      <c r="AS94" s="69">
        <f t="shared" si="345"/>
        <v>0</v>
      </c>
      <c r="AT94" s="69">
        <f t="shared" si="346"/>
        <v>0</v>
      </c>
      <c r="AU94" s="69">
        <f t="shared" si="347"/>
        <v>0</v>
      </c>
      <c r="AV94" s="69">
        <f t="shared" si="348"/>
        <v>0</v>
      </c>
      <c r="AW94" s="69">
        <f t="shared" si="349"/>
        <v>0</v>
      </c>
      <c r="AX94" s="69">
        <f t="shared" si="350"/>
        <v>0</v>
      </c>
      <c r="AY94" s="69">
        <f t="shared" si="351"/>
        <v>0</v>
      </c>
      <c r="AZ94" s="69">
        <f t="shared" si="352"/>
        <v>0</v>
      </c>
      <c r="BA94" s="69">
        <f t="shared" si="353"/>
        <v>0</v>
      </c>
      <c r="BB94" s="70" t="e">
        <f t="shared" si="308"/>
        <v>#NAME?</v>
      </c>
      <c r="BC94" s="70" t="str">
        <f t="shared" si="304"/>
        <v xml:space="preserve"> </v>
      </c>
      <c r="BD94" s="70">
        <f t="shared" si="305"/>
        <v>0</v>
      </c>
      <c r="BE94" s="70" t="e">
        <f t="shared" si="354"/>
        <v>#NAME?</v>
      </c>
      <c r="BF94" s="70" t="e">
        <f t="shared" si="355"/>
        <v>#NAME?</v>
      </c>
      <c r="BG94" s="70">
        <f t="shared" si="356"/>
        <v>0</v>
      </c>
    </row>
    <row r="95" spans="1:59" ht="15.75" x14ac:dyDescent="0.25">
      <c r="A95" s="8" t="s">
        <v>223</v>
      </c>
      <c r="B95" s="11" t="s">
        <v>224</v>
      </c>
      <c r="C95" s="66" t="s">
        <v>225</v>
      </c>
      <c r="D95" s="67"/>
      <c r="E95" s="68"/>
      <c r="F95" s="69" t="e">
        <f t="shared" si="312"/>
        <v>#NAME?</v>
      </c>
      <c r="G95" s="69">
        <f t="shared" si="313"/>
        <v>0</v>
      </c>
      <c r="H95" s="69">
        <f t="shared" si="314"/>
        <v>0</v>
      </c>
      <c r="I95" s="69">
        <f t="shared" si="315"/>
        <v>0</v>
      </c>
      <c r="J95" s="69">
        <f t="shared" si="316"/>
        <v>0</v>
      </c>
      <c r="K95" s="69">
        <f t="shared" si="317"/>
        <v>0</v>
      </c>
      <c r="L95" s="69">
        <f t="shared" si="318"/>
        <v>0</v>
      </c>
      <c r="M95" s="69">
        <f t="shared" si="319"/>
        <v>0</v>
      </c>
      <c r="N95" s="69">
        <f t="shared" si="320"/>
        <v>0</v>
      </c>
      <c r="O95" s="69">
        <f t="shared" si="321"/>
        <v>0</v>
      </c>
      <c r="P95" s="69">
        <f t="shared" si="322"/>
        <v>0</v>
      </c>
      <c r="Q95" s="69">
        <f t="shared" si="323"/>
        <v>0</v>
      </c>
      <c r="R95" s="70" t="e">
        <f t="shared" si="306"/>
        <v>#NAME?</v>
      </c>
      <c r="S95" s="70" t="str">
        <f t="shared" si="300"/>
        <v xml:space="preserve"> </v>
      </c>
      <c r="T95" s="70">
        <f t="shared" si="301"/>
        <v>0</v>
      </c>
      <c r="U95" s="70" t="e">
        <f t="shared" si="324"/>
        <v>#NAME?</v>
      </c>
      <c r="V95" s="70" t="e">
        <f t="shared" si="325"/>
        <v>#NAME?</v>
      </c>
      <c r="W95" s="70">
        <f t="shared" si="326"/>
        <v>0</v>
      </c>
      <c r="X95" s="69" t="e">
        <f t="shared" si="327"/>
        <v>#NAME?</v>
      </c>
      <c r="Y95" s="69">
        <f t="shared" si="328"/>
        <v>0</v>
      </c>
      <c r="Z95" s="69">
        <f t="shared" si="329"/>
        <v>0</v>
      </c>
      <c r="AA95" s="69">
        <f t="shared" si="330"/>
        <v>0</v>
      </c>
      <c r="AB95" s="69">
        <f t="shared" si="331"/>
        <v>0</v>
      </c>
      <c r="AC95" s="69">
        <f t="shared" si="332"/>
        <v>0</v>
      </c>
      <c r="AD95" s="69">
        <f t="shared" si="333"/>
        <v>0</v>
      </c>
      <c r="AE95" s="69">
        <f t="shared" si="334"/>
        <v>0</v>
      </c>
      <c r="AF95" s="69">
        <f t="shared" si="335"/>
        <v>0</v>
      </c>
      <c r="AG95" s="69">
        <f t="shared" si="336"/>
        <v>0</v>
      </c>
      <c r="AH95" s="69">
        <f t="shared" si="337"/>
        <v>0</v>
      </c>
      <c r="AI95" s="69">
        <f t="shared" si="338"/>
        <v>0</v>
      </c>
      <c r="AJ95" s="70" t="e">
        <f t="shared" si="307"/>
        <v>#NAME?</v>
      </c>
      <c r="AK95" s="70" t="str">
        <f t="shared" si="302"/>
        <v xml:space="preserve"> </v>
      </c>
      <c r="AL95" s="70">
        <f t="shared" si="303"/>
        <v>0</v>
      </c>
      <c r="AM95" s="70" t="e">
        <f t="shared" si="339"/>
        <v>#NAME?</v>
      </c>
      <c r="AN95" s="70" t="e">
        <f t="shared" si="340"/>
        <v>#NAME?</v>
      </c>
      <c r="AO95" s="70">
        <f t="shared" si="341"/>
        <v>0</v>
      </c>
      <c r="AP95" s="69" t="e">
        <f t="shared" si="342"/>
        <v>#NAME?</v>
      </c>
      <c r="AQ95" s="69">
        <f t="shared" si="343"/>
        <v>0</v>
      </c>
      <c r="AR95" s="69">
        <f t="shared" si="344"/>
        <v>0</v>
      </c>
      <c r="AS95" s="69">
        <f t="shared" si="345"/>
        <v>0</v>
      </c>
      <c r="AT95" s="69">
        <f t="shared" si="346"/>
        <v>0</v>
      </c>
      <c r="AU95" s="69">
        <f t="shared" si="347"/>
        <v>0</v>
      </c>
      <c r="AV95" s="69">
        <f t="shared" si="348"/>
        <v>0</v>
      </c>
      <c r="AW95" s="69">
        <f t="shared" si="349"/>
        <v>0</v>
      </c>
      <c r="AX95" s="69">
        <f t="shared" si="350"/>
        <v>0</v>
      </c>
      <c r="AY95" s="69">
        <f t="shared" si="351"/>
        <v>0</v>
      </c>
      <c r="AZ95" s="69">
        <f t="shared" si="352"/>
        <v>0</v>
      </c>
      <c r="BA95" s="69">
        <f t="shared" si="353"/>
        <v>0</v>
      </c>
      <c r="BB95" s="70" t="e">
        <f t="shared" si="308"/>
        <v>#NAME?</v>
      </c>
      <c r="BC95" s="70" t="str">
        <f t="shared" si="304"/>
        <v xml:space="preserve"> </v>
      </c>
      <c r="BD95" s="70">
        <f t="shared" si="305"/>
        <v>0</v>
      </c>
      <c r="BE95" s="70" t="e">
        <f t="shared" si="354"/>
        <v>#NAME?</v>
      </c>
      <c r="BF95" s="70" t="e">
        <f t="shared" si="355"/>
        <v>#NAME?</v>
      </c>
      <c r="BG95" s="70">
        <f t="shared" si="356"/>
        <v>0</v>
      </c>
    </row>
    <row r="96" spans="1:59" ht="15.75" x14ac:dyDescent="0.25">
      <c r="A96" s="8" t="s">
        <v>226</v>
      </c>
      <c r="B96" s="77" t="s">
        <v>227</v>
      </c>
      <c r="C96" s="66" t="s">
        <v>228</v>
      </c>
      <c r="D96" s="67"/>
      <c r="E96" s="68"/>
      <c r="F96" s="69" t="e">
        <f t="shared" si="312"/>
        <v>#NAME?</v>
      </c>
      <c r="G96" s="69">
        <f t="shared" si="313"/>
        <v>5504991</v>
      </c>
      <c r="H96" s="69">
        <f t="shared" si="314"/>
        <v>3821451</v>
      </c>
      <c r="I96" s="69">
        <f t="shared" si="315"/>
        <v>3251091</v>
      </c>
      <c r="J96" s="69">
        <f t="shared" si="316"/>
        <v>570360</v>
      </c>
      <c r="K96" s="69">
        <f t="shared" si="317"/>
        <v>0</v>
      </c>
      <c r="L96" s="69">
        <f t="shared" si="318"/>
        <v>607365</v>
      </c>
      <c r="M96" s="69">
        <f t="shared" si="319"/>
        <v>570360</v>
      </c>
      <c r="N96" s="69">
        <f t="shared" si="320"/>
        <v>37005</v>
      </c>
      <c r="O96" s="69">
        <f t="shared" si="321"/>
        <v>37005</v>
      </c>
      <c r="P96" s="69">
        <f t="shared" si="322"/>
        <v>15.515700000000001</v>
      </c>
      <c r="Q96" s="69">
        <f t="shared" si="323"/>
        <v>0</v>
      </c>
      <c r="R96" s="70" t="e">
        <f t="shared" si="306"/>
        <v>#NAME?</v>
      </c>
      <c r="S96" s="70">
        <f t="shared" si="300"/>
        <v>0</v>
      </c>
      <c r="T96" s="70">
        <f t="shared" si="301"/>
        <v>0</v>
      </c>
      <c r="U96" s="70" t="e">
        <f t="shared" si="324"/>
        <v>#NAME?</v>
      </c>
      <c r="V96" s="70" t="e">
        <f t="shared" si="325"/>
        <v>#NAME?</v>
      </c>
      <c r="W96" s="70">
        <f t="shared" si="326"/>
        <v>3214086</v>
      </c>
      <c r="X96" s="69" t="e">
        <f t="shared" si="327"/>
        <v>#NAME?</v>
      </c>
      <c r="Y96" s="69">
        <f t="shared" si="328"/>
        <v>4447869</v>
      </c>
      <c r="Z96" s="69">
        <f t="shared" si="329"/>
        <v>2764329</v>
      </c>
      <c r="AA96" s="69">
        <f t="shared" si="330"/>
        <v>2693969</v>
      </c>
      <c r="AB96" s="69">
        <f t="shared" si="331"/>
        <v>70360</v>
      </c>
      <c r="AC96" s="69">
        <f t="shared" si="332"/>
        <v>0</v>
      </c>
      <c r="AD96" s="69">
        <f t="shared" si="333"/>
        <v>78178</v>
      </c>
      <c r="AE96" s="69">
        <f t="shared" si="334"/>
        <v>70360</v>
      </c>
      <c r="AF96" s="69">
        <f t="shared" si="335"/>
        <v>7818</v>
      </c>
      <c r="AG96" s="69">
        <f t="shared" si="336"/>
        <v>7818</v>
      </c>
      <c r="AH96" s="69">
        <f t="shared" si="337"/>
        <v>10.000260000000001</v>
      </c>
      <c r="AI96" s="69">
        <f t="shared" si="338"/>
        <v>0</v>
      </c>
      <c r="AJ96" s="70" t="e">
        <f t="shared" si="307"/>
        <v>#NAME?</v>
      </c>
      <c r="AK96" s="70">
        <f t="shared" si="302"/>
        <v>0</v>
      </c>
      <c r="AL96" s="70">
        <f t="shared" si="303"/>
        <v>0</v>
      </c>
      <c r="AM96" s="70" t="e">
        <f t="shared" si="339"/>
        <v>#NAME?</v>
      </c>
      <c r="AN96" s="70" t="e">
        <f t="shared" si="340"/>
        <v>#NAME?</v>
      </c>
      <c r="AO96" s="70">
        <f t="shared" si="341"/>
        <v>2686151</v>
      </c>
      <c r="AP96" s="69" t="e">
        <f t="shared" si="342"/>
        <v>#NAME?</v>
      </c>
      <c r="AQ96" s="69">
        <f t="shared" si="343"/>
        <v>1057122</v>
      </c>
      <c r="AR96" s="69">
        <f t="shared" si="344"/>
        <v>1057122</v>
      </c>
      <c r="AS96" s="69">
        <f t="shared" si="345"/>
        <v>557122</v>
      </c>
      <c r="AT96" s="69">
        <f t="shared" si="346"/>
        <v>500000</v>
      </c>
      <c r="AU96" s="69">
        <f t="shared" si="347"/>
        <v>0</v>
      </c>
      <c r="AV96" s="69">
        <f t="shared" si="348"/>
        <v>529187</v>
      </c>
      <c r="AW96" s="69">
        <f t="shared" si="349"/>
        <v>500000</v>
      </c>
      <c r="AX96" s="69">
        <f t="shared" si="350"/>
        <v>29187</v>
      </c>
      <c r="AY96" s="69">
        <f t="shared" si="351"/>
        <v>29187</v>
      </c>
      <c r="AZ96" s="69">
        <f t="shared" si="352"/>
        <v>5.5154399999999999</v>
      </c>
      <c r="BA96" s="69">
        <f t="shared" si="353"/>
        <v>0</v>
      </c>
      <c r="BB96" s="70" t="e">
        <f t="shared" si="308"/>
        <v>#NAME?</v>
      </c>
      <c r="BC96" s="70">
        <f t="shared" si="304"/>
        <v>0</v>
      </c>
      <c r="BD96" s="70">
        <f t="shared" si="305"/>
        <v>0</v>
      </c>
      <c r="BE96" s="70" t="e">
        <f t="shared" si="354"/>
        <v>#NAME?</v>
      </c>
      <c r="BF96" s="70" t="e">
        <f t="shared" si="355"/>
        <v>#NAME?</v>
      </c>
      <c r="BG96" s="70">
        <f t="shared" si="356"/>
        <v>527935</v>
      </c>
    </row>
    <row r="97" spans="1:59" s="65" customFormat="1" ht="15.75" x14ac:dyDescent="0.25">
      <c r="A97" s="59" t="s">
        <v>229</v>
      </c>
      <c r="B97" s="60">
        <v>83</v>
      </c>
      <c r="C97" s="61" t="s">
        <v>231</v>
      </c>
      <c r="D97" s="62"/>
      <c r="E97" s="63"/>
      <c r="F97" s="64" t="e">
        <f>SUM(F98:F106)</f>
        <v>#NAME?</v>
      </c>
      <c r="G97" s="64">
        <f>SUM(G98:G106)</f>
        <v>62303430</v>
      </c>
      <c r="H97" s="64">
        <f t="shared" ref="H97:Q97" si="357">SUM(H98:H106)</f>
        <v>60539586.07</v>
      </c>
      <c r="I97" s="64">
        <f t="shared" si="357"/>
        <v>31426730</v>
      </c>
      <c r="J97" s="64">
        <f t="shared" si="357"/>
        <v>29112856.07</v>
      </c>
      <c r="K97" s="64">
        <f t="shared" si="357"/>
        <v>29621.03</v>
      </c>
      <c r="L97" s="64">
        <f t="shared" si="357"/>
        <v>44991614.539999999</v>
      </c>
      <c r="M97" s="64">
        <f>SUM(M98:M106)</f>
        <v>29112856.07</v>
      </c>
      <c r="N97" s="64">
        <f t="shared" si="357"/>
        <v>15908379.499999998</v>
      </c>
      <c r="O97" s="64">
        <f t="shared" si="357"/>
        <v>15878758.469999999</v>
      </c>
      <c r="P97" s="64">
        <f t="shared" si="357"/>
        <v>387.46941999999996</v>
      </c>
      <c r="Q97" s="64">
        <f t="shared" si="357"/>
        <v>29621.03</v>
      </c>
      <c r="R97" s="64" t="e">
        <f t="shared" si="306"/>
        <v>#NAME?</v>
      </c>
      <c r="S97" s="64">
        <f t="shared" si="300"/>
        <v>0.10174553100794415</v>
      </c>
      <c r="T97" s="64">
        <f t="shared" si="301"/>
        <v>0.18619765765582852</v>
      </c>
      <c r="U97" s="64" t="e">
        <f t="shared" ref="U97:AI97" si="358">SUM(U98:U106)</f>
        <v>#NAME?</v>
      </c>
      <c r="V97" s="64" t="e">
        <f t="shared" si="358"/>
        <v>#NAME?</v>
      </c>
      <c r="W97" s="64">
        <f t="shared" si="358"/>
        <v>15547971.530000001</v>
      </c>
      <c r="X97" s="64" t="e">
        <f t="shared" si="358"/>
        <v>#NAME?</v>
      </c>
      <c r="Y97" s="64">
        <f t="shared" si="358"/>
        <v>52682360</v>
      </c>
      <c r="Z97" s="64">
        <f t="shared" si="358"/>
        <v>52681268.599999994</v>
      </c>
      <c r="AA97" s="64">
        <f t="shared" si="358"/>
        <v>26632960</v>
      </c>
      <c r="AB97" s="64">
        <f t="shared" si="358"/>
        <v>26048308.600000001</v>
      </c>
      <c r="AC97" s="64">
        <f t="shared" si="358"/>
        <v>29621.03</v>
      </c>
      <c r="AD97" s="64">
        <f t="shared" si="358"/>
        <v>39793227.009999998</v>
      </c>
      <c r="AE97" s="64">
        <f t="shared" si="358"/>
        <v>26048308.600000001</v>
      </c>
      <c r="AF97" s="64">
        <f t="shared" si="358"/>
        <v>13774539.439999999</v>
      </c>
      <c r="AG97" s="64">
        <f t="shared" si="358"/>
        <v>13744918.41</v>
      </c>
      <c r="AH97" s="64">
        <f t="shared" si="358"/>
        <v>213.67703999999998</v>
      </c>
      <c r="AI97" s="64">
        <f t="shared" si="358"/>
        <v>29621.03</v>
      </c>
      <c r="AJ97" s="64" t="e">
        <f t="shared" si="307"/>
        <v>#NAME?</v>
      </c>
      <c r="AK97" s="64">
        <f t="shared" si="302"/>
        <v>0.11371575197016823</v>
      </c>
      <c r="AL97" s="64">
        <f t="shared" si="303"/>
        <v>0.21504189035884019</v>
      </c>
      <c r="AM97" s="64" t="e">
        <f t="shared" ref="AM97:BA97" si="359">SUM(AM98:AM106)</f>
        <v>#NAME?</v>
      </c>
      <c r="AN97" s="64" t="e">
        <f t="shared" si="359"/>
        <v>#NAME?</v>
      </c>
      <c r="AO97" s="64">
        <f t="shared" si="359"/>
        <v>12888041.59</v>
      </c>
      <c r="AP97" s="64" t="e">
        <f t="shared" si="359"/>
        <v>#NAME?</v>
      </c>
      <c r="AQ97" s="64">
        <f t="shared" si="359"/>
        <v>9621070</v>
      </c>
      <c r="AR97" s="64">
        <f t="shared" si="359"/>
        <v>7858317.4700000007</v>
      </c>
      <c r="AS97" s="64">
        <f t="shared" si="359"/>
        <v>4793770</v>
      </c>
      <c r="AT97" s="64">
        <f t="shared" si="359"/>
        <v>3064547.47</v>
      </c>
      <c r="AU97" s="64">
        <f t="shared" si="359"/>
        <v>0</v>
      </c>
      <c r="AV97" s="64">
        <f t="shared" si="359"/>
        <v>5198387.53</v>
      </c>
      <c r="AW97" s="64">
        <f t="shared" si="359"/>
        <v>3064547.47</v>
      </c>
      <c r="AX97" s="64">
        <f t="shared" si="359"/>
        <v>2133840.06</v>
      </c>
      <c r="AY97" s="64">
        <f t="shared" si="359"/>
        <v>2133840.06</v>
      </c>
      <c r="AZ97" s="64">
        <f t="shared" si="359"/>
        <v>173.79237999999998</v>
      </c>
      <c r="BA97" s="64">
        <f t="shared" si="359"/>
        <v>0</v>
      </c>
      <c r="BB97" s="64" t="e">
        <f t="shared" si="308"/>
        <v>#NAME?</v>
      </c>
      <c r="BC97" s="64">
        <f t="shared" si="304"/>
        <v>0</v>
      </c>
      <c r="BD97" s="64">
        <f t="shared" si="305"/>
        <v>0</v>
      </c>
      <c r="BE97" s="64" t="e">
        <f>SUM(BE98:BE106)</f>
        <v>#NAME?</v>
      </c>
      <c r="BF97" s="64" t="e">
        <f>SUM(BF98:BF106)</f>
        <v>#NAME?</v>
      </c>
      <c r="BG97" s="64">
        <f>SUM(BG98:BG106)</f>
        <v>2659929.9399999995</v>
      </c>
    </row>
    <row r="98" spans="1:59" ht="15.75" x14ac:dyDescent="0.25">
      <c r="A98" s="8" t="s">
        <v>232</v>
      </c>
      <c r="B98" s="11" t="s">
        <v>233</v>
      </c>
      <c r="C98" s="66" t="s">
        <v>234</v>
      </c>
      <c r="D98" s="67"/>
      <c r="E98" s="68"/>
      <c r="F98" s="69" t="e">
        <f t="shared" ref="F98:F106" si="360">X98+AP98</f>
        <v>#NAME?</v>
      </c>
      <c r="G98" s="69">
        <f t="shared" ref="G98:G106" si="361">Y98+AQ98</f>
        <v>673400</v>
      </c>
      <c r="H98" s="69">
        <f t="shared" ref="H98:H106" si="362">I98+J98</f>
        <v>673400</v>
      </c>
      <c r="I98" s="69">
        <f t="shared" ref="I98:I106" si="363">AA98+AS98</f>
        <v>33700</v>
      </c>
      <c r="J98" s="69">
        <f t="shared" ref="J98:J106" si="364">AB98+AT98</f>
        <v>639700</v>
      </c>
      <c r="K98" s="69">
        <f t="shared" ref="K98:K106" si="365">AC98+AU98</f>
        <v>0</v>
      </c>
      <c r="L98" s="69">
        <f t="shared" ref="L98:L106" si="366">AD98+AV98</f>
        <v>673400</v>
      </c>
      <c r="M98" s="69">
        <f t="shared" ref="M98:M106" si="367">AE98+AW98</f>
        <v>639700</v>
      </c>
      <c r="N98" s="69">
        <f t="shared" ref="N98:N106" si="368">O98+Q98</f>
        <v>33700</v>
      </c>
      <c r="O98" s="69">
        <f t="shared" ref="O98:O106" si="369">AG98+AY98</f>
        <v>33700</v>
      </c>
      <c r="P98" s="69">
        <f t="shared" ref="P98:P106" si="370">AH98+AZ98</f>
        <v>5.0044599999999999</v>
      </c>
      <c r="Q98" s="69">
        <f t="shared" ref="Q98:Q106" si="371">AI98+BA98</f>
        <v>0</v>
      </c>
      <c r="R98" s="70" t="e">
        <f t="shared" si="306"/>
        <v>#NAME?</v>
      </c>
      <c r="S98" s="70">
        <f t="shared" si="300"/>
        <v>0</v>
      </c>
      <c r="T98" s="70">
        <f t="shared" si="301"/>
        <v>0</v>
      </c>
      <c r="U98" s="70" t="e">
        <f t="shared" ref="U98:U106" si="372">AM98+BE98</f>
        <v>#NAME?</v>
      </c>
      <c r="V98" s="70" t="e">
        <f t="shared" ref="V98:V106" si="373">(G98+K98+L98-O98-U98)</f>
        <v>#NAME?</v>
      </c>
      <c r="W98" s="70">
        <f t="shared" ref="W98:W106" si="374">(I98-O98)</f>
        <v>0</v>
      </c>
      <c r="X98" s="69" t="e">
        <f t="shared" ref="X98:X109" si="375">КОЛ4020/$G$1</f>
        <v>#NAME?</v>
      </c>
      <c r="Y98" s="69">
        <f t="shared" ref="Y98:Y109" si="376">КОЛ4005/$G$1</f>
        <v>0</v>
      </c>
      <c r="Z98" s="69">
        <f t="shared" ref="Z98:Z106" si="377">AA98+AB98</f>
        <v>0</v>
      </c>
      <c r="AA98" s="69">
        <f t="shared" ref="AA98:AA109" si="378">КОЛ4007/$G$1</f>
        <v>0</v>
      </c>
      <c r="AB98" s="69">
        <f t="shared" ref="AB98:AB109" si="379">КОЛ4008/$G$1</f>
        <v>0</v>
      </c>
      <c r="AC98" s="69">
        <f t="shared" ref="AC98:AC109" si="380">КОЛ4009/$G$1</f>
        <v>0</v>
      </c>
      <c r="AD98" s="69">
        <f t="shared" ref="AD98:AD109" si="381">КОЛ4010/$G$1</f>
        <v>0</v>
      </c>
      <c r="AE98" s="69">
        <f t="shared" ref="AE98:AE109" si="382">КОЛ4011/$G$1</f>
        <v>0</v>
      </c>
      <c r="AF98" s="69">
        <f t="shared" ref="AF98:AF106" si="383">AG98+AI98</f>
        <v>0</v>
      </c>
      <c r="AG98" s="69">
        <f t="shared" ref="AG98:AG109" si="384">КОЛ4013/$G$1</f>
        <v>0</v>
      </c>
      <c r="AH98" s="69">
        <f t="shared" ref="AH98:AH109" si="385">КОЛ4014/$G$1</f>
        <v>0</v>
      </c>
      <c r="AI98" s="69">
        <f t="shared" ref="AI98:AI109" si="386">КОЛ4015/$G$1</f>
        <v>0</v>
      </c>
      <c r="AJ98" s="70" t="e">
        <f t="shared" si="307"/>
        <v>#NAME?</v>
      </c>
      <c r="AK98" s="70" t="str">
        <f t="shared" si="302"/>
        <v xml:space="preserve"> </v>
      </c>
      <c r="AL98" s="70">
        <f t="shared" si="303"/>
        <v>0</v>
      </c>
      <c r="AM98" s="70" t="e">
        <f t="shared" ref="AM98:AM109" si="387">КОЛ4017/$G$1</f>
        <v>#NAME?</v>
      </c>
      <c r="AN98" s="70" t="e">
        <f t="shared" ref="AN98:AN106" si="388">(Y98+AC98+AD98-AG98-AM98)</f>
        <v>#NAME?</v>
      </c>
      <c r="AO98" s="70">
        <f t="shared" ref="AO98:AO106" si="389">(AA98-AG98)</f>
        <v>0</v>
      </c>
      <c r="AP98" s="69" t="e">
        <f t="shared" ref="AP98:AP109" si="390">КОЛ4120/$G$1</f>
        <v>#NAME?</v>
      </c>
      <c r="AQ98" s="69">
        <f t="shared" ref="AQ98:AQ109" si="391">КОЛ4105/$G$1</f>
        <v>673400</v>
      </c>
      <c r="AR98" s="69">
        <f t="shared" ref="AR98:AR106" si="392">AS98+AT98</f>
        <v>673400</v>
      </c>
      <c r="AS98" s="69">
        <f t="shared" ref="AS98:AS109" si="393">КОЛ4107/$G$1</f>
        <v>33700</v>
      </c>
      <c r="AT98" s="69">
        <f t="shared" ref="AT98:AT109" si="394">КОЛ4108/$G$1</f>
        <v>639700</v>
      </c>
      <c r="AU98" s="69">
        <f t="shared" ref="AU98:AU109" si="395">КОЛ4109/$G$1</f>
        <v>0</v>
      </c>
      <c r="AV98" s="69">
        <f t="shared" ref="AV98:AV109" si="396">КОЛ4110/$G$1</f>
        <v>673400</v>
      </c>
      <c r="AW98" s="69">
        <f t="shared" ref="AW98:AW109" si="397">КОЛ4111/$G$1</f>
        <v>639700</v>
      </c>
      <c r="AX98" s="69">
        <f t="shared" ref="AX98:AX106" si="398">AY98+BA98</f>
        <v>33700</v>
      </c>
      <c r="AY98" s="69">
        <f t="shared" ref="AY98:AY109" si="399">КОЛ4113/$G$1</f>
        <v>33700</v>
      </c>
      <c r="AZ98" s="69">
        <f t="shared" ref="AZ98:AZ109" si="400">КОЛ4114/$G$1</f>
        <v>5.0044599999999999</v>
      </c>
      <c r="BA98" s="69">
        <f t="shared" ref="BA98:BA109" si="401">КОЛ4115/$G$1</f>
        <v>0</v>
      </c>
      <c r="BB98" s="70" t="e">
        <f t="shared" si="308"/>
        <v>#NAME?</v>
      </c>
      <c r="BC98" s="70">
        <f t="shared" si="304"/>
        <v>0</v>
      </c>
      <c r="BD98" s="70">
        <f t="shared" si="305"/>
        <v>0</v>
      </c>
      <c r="BE98" s="70" t="e">
        <f t="shared" ref="BE98:BE109" si="402">КОЛ4117/$G$1</f>
        <v>#NAME?</v>
      </c>
      <c r="BF98" s="70" t="e">
        <f t="shared" ref="BF98:BF106" si="403">(AQ98+AU98+AV98-AY98-BE98)</f>
        <v>#NAME?</v>
      </c>
      <c r="BG98" s="70">
        <f t="shared" ref="BG98:BG106" si="404">(AS98-AY98)</f>
        <v>0</v>
      </c>
    </row>
    <row r="99" spans="1:59" ht="15.75" x14ac:dyDescent="0.25">
      <c r="A99" s="8" t="s">
        <v>235</v>
      </c>
      <c r="B99" s="11" t="s">
        <v>236</v>
      </c>
      <c r="C99" s="66" t="s">
        <v>237</v>
      </c>
      <c r="D99" s="67"/>
      <c r="E99" s="68"/>
      <c r="F99" s="69" t="e">
        <f t="shared" si="360"/>
        <v>#NAME?</v>
      </c>
      <c r="G99" s="69">
        <f t="shared" si="361"/>
        <v>0</v>
      </c>
      <c r="H99" s="69">
        <f t="shared" si="362"/>
        <v>0</v>
      </c>
      <c r="I99" s="69">
        <f t="shared" si="363"/>
        <v>0</v>
      </c>
      <c r="J99" s="69">
        <f t="shared" si="364"/>
        <v>0</v>
      </c>
      <c r="K99" s="69">
        <f t="shared" si="365"/>
        <v>0</v>
      </c>
      <c r="L99" s="69">
        <f t="shared" si="366"/>
        <v>0</v>
      </c>
      <c r="M99" s="69">
        <f t="shared" si="367"/>
        <v>0</v>
      </c>
      <c r="N99" s="69">
        <f t="shared" si="368"/>
        <v>0</v>
      </c>
      <c r="O99" s="69">
        <f t="shared" si="369"/>
        <v>0</v>
      </c>
      <c r="P99" s="69">
        <f t="shared" si="370"/>
        <v>0</v>
      </c>
      <c r="Q99" s="69">
        <f t="shared" si="371"/>
        <v>0</v>
      </c>
      <c r="R99" s="70" t="e">
        <f t="shared" si="306"/>
        <v>#NAME?</v>
      </c>
      <c r="S99" s="70" t="str">
        <f t="shared" si="300"/>
        <v xml:space="preserve"> </v>
      </c>
      <c r="T99" s="70">
        <f t="shared" si="301"/>
        <v>0</v>
      </c>
      <c r="U99" s="70" t="e">
        <f t="shared" si="372"/>
        <v>#NAME?</v>
      </c>
      <c r="V99" s="70" t="e">
        <f t="shared" si="373"/>
        <v>#NAME?</v>
      </c>
      <c r="W99" s="70">
        <f t="shared" si="374"/>
        <v>0</v>
      </c>
      <c r="X99" s="69" t="e">
        <f t="shared" si="375"/>
        <v>#NAME?</v>
      </c>
      <c r="Y99" s="69">
        <f t="shared" si="376"/>
        <v>0</v>
      </c>
      <c r="Z99" s="69">
        <f t="shared" si="377"/>
        <v>0</v>
      </c>
      <c r="AA99" s="69">
        <f t="shared" si="378"/>
        <v>0</v>
      </c>
      <c r="AB99" s="69">
        <f t="shared" si="379"/>
        <v>0</v>
      </c>
      <c r="AC99" s="69">
        <f t="shared" si="380"/>
        <v>0</v>
      </c>
      <c r="AD99" s="69">
        <f t="shared" si="381"/>
        <v>0</v>
      </c>
      <c r="AE99" s="69">
        <f t="shared" si="382"/>
        <v>0</v>
      </c>
      <c r="AF99" s="69">
        <f t="shared" si="383"/>
        <v>0</v>
      </c>
      <c r="AG99" s="69">
        <f t="shared" si="384"/>
        <v>0</v>
      </c>
      <c r="AH99" s="69">
        <f t="shared" si="385"/>
        <v>0</v>
      </c>
      <c r="AI99" s="69">
        <f t="shared" si="386"/>
        <v>0</v>
      </c>
      <c r="AJ99" s="70" t="e">
        <f t="shared" si="307"/>
        <v>#NAME?</v>
      </c>
      <c r="AK99" s="70" t="str">
        <f t="shared" si="302"/>
        <v xml:space="preserve"> </v>
      </c>
      <c r="AL99" s="70">
        <f t="shared" si="303"/>
        <v>0</v>
      </c>
      <c r="AM99" s="70" t="e">
        <f t="shared" si="387"/>
        <v>#NAME?</v>
      </c>
      <c r="AN99" s="70" t="e">
        <f t="shared" si="388"/>
        <v>#NAME?</v>
      </c>
      <c r="AO99" s="70">
        <f t="shared" si="389"/>
        <v>0</v>
      </c>
      <c r="AP99" s="69" t="e">
        <f t="shared" si="390"/>
        <v>#NAME?</v>
      </c>
      <c r="AQ99" s="69">
        <f t="shared" si="391"/>
        <v>0</v>
      </c>
      <c r="AR99" s="69">
        <f t="shared" si="392"/>
        <v>0</v>
      </c>
      <c r="AS99" s="69">
        <f t="shared" si="393"/>
        <v>0</v>
      </c>
      <c r="AT99" s="69">
        <f t="shared" si="394"/>
        <v>0</v>
      </c>
      <c r="AU99" s="69">
        <f t="shared" si="395"/>
        <v>0</v>
      </c>
      <c r="AV99" s="69">
        <f t="shared" si="396"/>
        <v>0</v>
      </c>
      <c r="AW99" s="69">
        <f t="shared" si="397"/>
        <v>0</v>
      </c>
      <c r="AX99" s="69">
        <f t="shared" si="398"/>
        <v>0</v>
      </c>
      <c r="AY99" s="69">
        <f t="shared" si="399"/>
        <v>0</v>
      </c>
      <c r="AZ99" s="69">
        <f t="shared" si="400"/>
        <v>0</v>
      </c>
      <c r="BA99" s="69">
        <f t="shared" si="401"/>
        <v>0</v>
      </c>
      <c r="BB99" s="70" t="e">
        <f t="shared" si="308"/>
        <v>#NAME?</v>
      </c>
      <c r="BC99" s="70" t="str">
        <f t="shared" si="304"/>
        <v xml:space="preserve"> </v>
      </c>
      <c r="BD99" s="70">
        <f t="shared" si="305"/>
        <v>0</v>
      </c>
      <c r="BE99" s="70" t="e">
        <f t="shared" si="402"/>
        <v>#NAME?</v>
      </c>
      <c r="BF99" s="70" t="e">
        <f t="shared" si="403"/>
        <v>#NAME?</v>
      </c>
      <c r="BG99" s="70">
        <f t="shared" si="404"/>
        <v>0</v>
      </c>
    </row>
    <row r="100" spans="1:59" ht="15.75" x14ac:dyDescent="0.25">
      <c r="A100" s="8" t="s">
        <v>238</v>
      </c>
      <c r="B100" s="11" t="s">
        <v>239</v>
      </c>
      <c r="C100" s="66" t="s">
        <v>240</v>
      </c>
      <c r="D100" s="67"/>
      <c r="E100" s="68"/>
      <c r="F100" s="69" t="e">
        <f t="shared" si="360"/>
        <v>#NAME?</v>
      </c>
      <c r="G100" s="69">
        <f t="shared" si="361"/>
        <v>19103130</v>
      </c>
      <c r="H100" s="69">
        <f t="shared" si="362"/>
        <v>19103130</v>
      </c>
      <c r="I100" s="69">
        <f t="shared" si="363"/>
        <v>11009830</v>
      </c>
      <c r="J100" s="69">
        <f t="shared" si="364"/>
        <v>8093300</v>
      </c>
      <c r="K100" s="69">
        <f t="shared" si="365"/>
        <v>29621.03</v>
      </c>
      <c r="L100" s="69">
        <f t="shared" si="366"/>
        <v>18891495.359999999</v>
      </c>
      <c r="M100" s="69">
        <f t="shared" si="367"/>
        <v>8093300</v>
      </c>
      <c r="N100" s="69">
        <f t="shared" si="368"/>
        <v>10827816.389999999</v>
      </c>
      <c r="O100" s="69">
        <f t="shared" si="369"/>
        <v>10798195.359999999</v>
      </c>
      <c r="P100" s="69">
        <f t="shared" si="370"/>
        <v>100.15496999999999</v>
      </c>
      <c r="Q100" s="69">
        <f t="shared" si="371"/>
        <v>29621.03</v>
      </c>
      <c r="R100" s="70" t="e">
        <f t="shared" si="306"/>
        <v>#NAME?</v>
      </c>
      <c r="S100" s="70">
        <f t="shared" si="300"/>
        <v>0.36599446455710277</v>
      </c>
      <c r="T100" s="70">
        <f t="shared" si="301"/>
        <v>0.27356420660546499</v>
      </c>
      <c r="U100" s="70" t="e">
        <f t="shared" si="372"/>
        <v>#NAME?</v>
      </c>
      <c r="V100" s="70" t="e">
        <f t="shared" si="373"/>
        <v>#NAME?</v>
      </c>
      <c r="W100" s="70">
        <f t="shared" si="374"/>
        <v>211634.6400000006</v>
      </c>
      <c r="X100" s="69" t="e">
        <f t="shared" si="375"/>
        <v>#NAME?</v>
      </c>
      <c r="Y100" s="69">
        <f t="shared" si="376"/>
        <v>15813060</v>
      </c>
      <c r="Z100" s="69">
        <f t="shared" si="377"/>
        <v>15813060</v>
      </c>
      <c r="AA100" s="69">
        <f t="shared" si="378"/>
        <v>9719760</v>
      </c>
      <c r="AB100" s="69">
        <f t="shared" si="379"/>
        <v>6093300</v>
      </c>
      <c r="AC100" s="69">
        <f t="shared" si="380"/>
        <v>29621.03</v>
      </c>
      <c r="AD100" s="69">
        <f t="shared" si="381"/>
        <v>15601425.359999999</v>
      </c>
      <c r="AE100" s="69">
        <f t="shared" si="382"/>
        <v>6093300</v>
      </c>
      <c r="AF100" s="69">
        <f t="shared" si="383"/>
        <v>9537746.3899999987</v>
      </c>
      <c r="AG100" s="69">
        <f t="shared" si="384"/>
        <v>9508125.3599999994</v>
      </c>
      <c r="AH100" s="69">
        <f t="shared" si="385"/>
        <v>60.943950000000001</v>
      </c>
      <c r="AI100" s="69">
        <f t="shared" si="386"/>
        <v>29621.03</v>
      </c>
      <c r="AJ100" s="70" t="e">
        <f t="shared" si="307"/>
        <v>#NAME?</v>
      </c>
      <c r="AK100" s="70">
        <f t="shared" si="302"/>
        <v>0.48612459586759227</v>
      </c>
      <c r="AL100" s="70">
        <f t="shared" si="303"/>
        <v>0.31056634123818427</v>
      </c>
      <c r="AM100" s="70" t="e">
        <f t="shared" si="387"/>
        <v>#NAME?</v>
      </c>
      <c r="AN100" s="70" t="e">
        <f t="shared" si="388"/>
        <v>#NAME?</v>
      </c>
      <c r="AO100" s="70">
        <f t="shared" si="389"/>
        <v>211634.6400000006</v>
      </c>
      <c r="AP100" s="69" t="e">
        <f t="shared" si="390"/>
        <v>#NAME?</v>
      </c>
      <c r="AQ100" s="69">
        <f t="shared" si="391"/>
        <v>3290070</v>
      </c>
      <c r="AR100" s="69">
        <f t="shared" si="392"/>
        <v>3290070</v>
      </c>
      <c r="AS100" s="69">
        <f t="shared" si="393"/>
        <v>1290070</v>
      </c>
      <c r="AT100" s="69">
        <f t="shared" si="394"/>
        <v>2000000</v>
      </c>
      <c r="AU100" s="69">
        <f t="shared" si="395"/>
        <v>0</v>
      </c>
      <c r="AV100" s="69">
        <f t="shared" si="396"/>
        <v>3290070</v>
      </c>
      <c r="AW100" s="69">
        <f t="shared" si="397"/>
        <v>2000000</v>
      </c>
      <c r="AX100" s="69">
        <f t="shared" si="398"/>
        <v>1290070</v>
      </c>
      <c r="AY100" s="69">
        <f t="shared" si="399"/>
        <v>1290070</v>
      </c>
      <c r="AZ100" s="69">
        <f t="shared" si="400"/>
        <v>39.211019999999998</v>
      </c>
      <c r="BA100" s="69">
        <f t="shared" si="401"/>
        <v>0</v>
      </c>
      <c r="BB100" s="70" t="e">
        <f t="shared" si="308"/>
        <v>#NAME?</v>
      </c>
      <c r="BC100" s="70">
        <f t="shared" si="304"/>
        <v>0</v>
      </c>
      <c r="BD100" s="70">
        <f t="shared" si="305"/>
        <v>0</v>
      </c>
      <c r="BE100" s="70" t="e">
        <f t="shared" si="402"/>
        <v>#NAME?</v>
      </c>
      <c r="BF100" s="70" t="e">
        <f t="shared" si="403"/>
        <v>#NAME?</v>
      </c>
      <c r="BG100" s="70">
        <f t="shared" si="404"/>
        <v>0</v>
      </c>
    </row>
    <row r="101" spans="1:59" ht="15.75" x14ac:dyDescent="0.25">
      <c r="A101" s="8" t="s">
        <v>241</v>
      </c>
      <c r="B101" s="11" t="s">
        <v>242</v>
      </c>
      <c r="C101" s="66" t="s">
        <v>243</v>
      </c>
      <c r="D101" s="67"/>
      <c r="E101" s="68"/>
      <c r="F101" s="69" t="e">
        <f t="shared" si="360"/>
        <v>#NAME?</v>
      </c>
      <c r="G101" s="69">
        <f t="shared" si="361"/>
        <v>807000</v>
      </c>
      <c r="H101" s="69">
        <f t="shared" si="362"/>
        <v>100000</v>
      </c>
      <c r="I101" s="69">
        <f t="shared" si="363"/>
        <v>100000</v>
      </c>
      <c r="J101" s="69">
        <f t="shared" si="364"/>
        <v>0</v>
      </c>
      <c r="K101" s="69">
        <f t="shared" si="365"/>
        <v>0</v>
      </c>
      <c r="L101" s="69">
        <f t="shared" si="366"/>
        <v>0</v>
      </c>
      <c r="M101" s="69">
        <f t="shared" si="367"/>
        <v>0</v>
      </c>
      <c r="N101" s="69">
        <f t="shared" si="368"/>
        <v>0</v>
      </c>
      <c r="O101" s="69">
        <f t="shared" si="369"/>
        <v>0</v>
      </c>
      <c r="P101" s="69">
        <f t="shared" si="370"/>
        <v>0</v>
      </c>
      <c r="Q101" s="69">
        <f t="shared" si="371"/>
        <v>0</v>
      </c>
      <c r="R101" s="70" t="e">
        <f t="shared" si="306"/>
        <v>#NAME?</v>
      </c>
      <c r="S101" s="70" t="str">
        <f t="shared" si="300"/>
        <v xml:space="preserve"> </v>
      </c>
      <c r="T101" s="70">
        <f t="shared" si="301"/>
        <v>0</v>
      </c>
      <c r="U101" s="70" t="e">
        <f t="shared" si="372"/>
        <v>#NAME?</v>
      </c>
      <c r="V101" s="70" t="e">
        <f t="shared" si="373"/>
        <v>#NAME?</v>
      </c>
      <c r="W101" s="70">
        <f t="shared" si="374"/>
        <v>100000</v>
      </c>
      <c r="X101" s="69" t="e">
        <f t="shared" si="375"/>
        <v>#NAME?</v>
      </c>
      <c r="Y101" s="69">
        <f t="shared" si="376"/>
        <v>0</v>
      </c>
      <c r="Z101" s="69">
        <f t="shared" si="377"/>
        <v>0</v>
      </c>
      <c r="AA101" s="69">
        <f t="shared" si="378"/>
        <v>0</v>
      </c>
      <c r="AB101" s="69">
        <f t="shared" si="379"/>
        <v>0</v>
      </c>
      <c r="AC101" s="69">
        <f t="shared" si="380"/>
        <v>0</v>
      </c>
      <c r="AD101" s="69">
        <f t="shared" si="381"/>
        <v>0</v>
      </c>
      <c r="AE101" s="69">
        <f t="shared" si="382"/>
        <v>0</v>
      </c>
      <c r="AF101" s="69">
        <f t="shared" si="383"/>
        <v>0</v>
      </c>
      <c r="AG101" s="69">
        <f t="shared" si="384"/>
        <v>0</v>
      </c>
      <c r="AH101" s="69">
        <f t="shared" si="385"/>
        <v>0</v>
      </c>
      <c r="AI101" s="69">
        <f t="shared" si="386"/>
        <v>0</v>
      </c>
      <c r="AJ101" s="70" t="e">
        <f t="shared" si="307"/>
        <v>#NAME?</v>
      </c>
      <c r="AK101" s="70" t="str">
        <f t="shared" si="302"/>
        <v xml:space="preserve"> </v>
      </c>
      <c r="AL101" s="70">
        <f t="shared" si="303"/>
        <v>0</v>
      </c>
      <c r="AM101" s="70" t="e">
        <f t="shared" si="387"/>
        <v>#NAME?</v>
      </c>
      <c r="AN101" s="70" t="e">
        <f t="shared" si="388"/>
        <v>#NAME?</v>
      </c>
      <c r="AO101" s="70">
        <f t="shared" si="389"/>
        <v>0</v>
      </c>
      <c r="AP101" s="69" t="e">
        <f t="shared" si="390"/>
        <v>#NAME?</v>
      </c>
      <c r="AQ101" s="69">
        <f t="shared" si="391"/>
        <v>807000</v>
      </c>
      <c r="AR101" s="69">
        <f t="shared" si="392"/>
        <v>100000</v>
      </c>
      <c r="AS101" s="69">
        <f t="shared" si="393"/>
        <v>100000</v>
      </c>
      <c r="AT101" s="69">
        <f t="shared" si="394"/>
        <v>0</v>
      </c>
      <c r="AU101" s="69">
        <f t="shared" si="395"/>
        <v>0</v>
      </c>
      <c r="AV101" s="69">
        <f t="shared" si="396"/>
        <v>0</v>
      </c>
      <c r="AW101" s="69">
        <f t="shared" si="397"/>
        <v>0</v>
      </c>
      <c r="AX101" s="69">
        <f t="shared" si="398"/>
        <v>0</v>
      </c>
      <c r="AY101" s="69">
        <f t="shared" si="399"/>
        <v>0</v>
      </c>
      <c r="AZ101" s="69">
        <f t="shared" si="400"/>
        <v>0</v>
      </c>
      <c r="BA101" s="69">
        <f t="shared" si="401"/>
        <v>0</v>
      </c>
      <c r="BB101" s="70" t="e">
        <f t="shared" si="308"/>
        <v>#NAME?</v>
      </c>
      <c r="BC101" s="70" t="str">
        <f t="shared" si="304"/>
        <v xml:space="preserve"> </v>
      </c>
      <c r="BD101" s="70">
        <f t="shared" si="305"/>
        <v>0</v>
      </c>
      <c r="BE101" s="70" t="e">
        <f t="shared" si="402"/>
        <v>#NAME?</v>
      </c>
      <c r="BF101" s="70" t="e">
        <f t="shared" si="403"/>
        <v>#NAME?</v>
      </c>
      <c r="BG101" s="70">
        <f t="shared" si="404"/>
        <v>100000</v>
      </c>
    </row>
    <row r="102" spans="1:59" ht="15.75" x14ac:dyDescent="0.25">
      <c r="A102" s="8" t="s">
        <v>244</v>
      </c>
      <c r="B102" s="11" t="s">
        <v>245</v>
      </c>
      <c r="C102" s="66" t="s">
        <v>246</v>
      </c>
      <c r="D102" s="67"/>
      <c r="E102" s="68"/>
      <c r="F102" s="69" t="e">
        <f t="shared" si="360"/>
        <v>#NAME?</v>
      </c>
      <c r="G102" s="69">
        <f t="shared" si="361"/>
        <v>19941500</v>
      </c>
      <c r="H102" s="69">
        <f t="shared" si="362"/>
        <v>19940410.690000001</v>
      </c>
      <c r="I102" s="69">
        <f t="shared" si="363"/>
        <v>13656000</v>
      </c>
      <c r="J102" s="69">
        <f t="shared" si="364"/>
        <v>6284410.6900000004</v>
      </c>
      <c r="K102" s="69">
        <f t="shared" si="365"/>
        <v>0</v>
      </c>
      <c r="L102" s="69">
        <f t="shared" si="366"/>
        <v>6615163.5999999996</v>
      </c>
      <c r="M102" s="69">
        <f t="shared" si="367"/>
        <v>6284410.6900000004</v>
      </c>
      <c r="N102" s="69">
        <f t="shared" si="368"/>
        <v>330752.90999999997</v>
      </c>
      <c r="O102" s="69">
        <f t="shared" si="369"/>
        <v>330752.90999999997</v>
      </c>
      <c r="P102" s="69">
        <f t="shared" si="370"/>
        <v>4.9999200000000004</v>
      </c>
      <c r="Q102" s="69">
        <f t="shared" si="371"/>
        <v>0</v>
      </c>
      <c r="R102" s="70" t="e">
        <f t="shared" si="306"/>
        <v>#NAME?</v>
      </c>
      <c r="S102" s="70">
        <f t="shared" si="300"/>
        <v>0</v>
      </c>
      <c r="T102" s="70">
        <f t="shared" si="301"/>
        <v>0</v>
      </c>
      <c r="U102" s="70" t="e">
        <f t="shared" si="372"/>
        <v>#NAME?</v>
      </c>
      <c r="V102" s="70" t="e">
        <f t="shared" si="373"/>
        <v>#NAME?</v>
      </c>
      <c r="W102" s="70">
        <f t="shared" si="374"/>
        <v>13325247.09</v>
      </c>
      <c r="X102" s="69" t="e">
        <f t="shared" si="375"/>
        <v>#NAME?</v>
      </c>
      <c r="Y102" s="69">
        <f t="shared" si="376"/>
        <v>19141500</v>
      </c>
      <c r="Z102" s="69">
        <f t="shared" si="377"/>
        <v>19140410.690000001</v>
      </c>
      <c r="AA102" s="69">
        <f t="shared" si="378"/>
        <v>12856000</v>
      </c>
      <c r="AB102" s="69">
        <f t="shared" si="379"/>
        <v>6284410.6900000004</v>
      </c>
      <c r="AC102" s="69">
        <f t="shared" si="380"/>
        <v>0</v>
      </c>
      <c r="AD102" s="69">
        <f t="shared" si="381"/>
        <v>6615163.5999999996</v>
      </c>
      <c r="AE102" s="69">
        <f t="shared" si="382"/>
        <v>6284410.6900000004</v>
      </c>
      <c r="AF102" s="69">
        <f t="shared" si="383"/>
        <v>330752.90999999997</v>
      </c>
      <c r="AG102" s="69">
        <f t="shared" si="384"/>
        <v>330752.90999999997</v>
      </c>
      <c r="AH102" s="69">
        <f t="shared" si="385"/>
        <v>4.9999200000000004</v>
      </c>
      <c r="AI102" s="69">
        <f t="shared" si="386"/>
        <v>0</v>
      </c>
      <c r="AJ102" s="70" t="e">
        <f t="shared" si="307"/>
        <v>#NAME?</v>
      </c>
      <c r="AK102" s="70">
        <f t="shared" si="302"/>
        <v>0</v>
      </c>
      <c r="AL102" s="70">
        <f t="shared" si="303"/>
        <v>0</v>
      </c>
      <c r="AM102" s="70" t="e">
        <f t="shared" si="387"/>
        <v>#NAME?</v>
      </c>
      <c r="AN102" s="70" t="e">
        <f t="shared" si="388"/>
        <v>#NAME?</v>
      </c>
      <c r="AO102" s="70">
        <f t="shared" si="389"/>
        <v>12525247.09</v>
      </c>
      <c r="AP102" s="69" t="e">
        <f t="shared" si="390"/>
        <v>#NAME?</v>
      </c>
      <c r="AQ102" s="69">
        <f t="shared" si="391"/>
        <v>800000</v>
      </c>
      <c r="AR102" s="69">
        <f t="shared" si="392"/>
        <v>800000</v>
      </c>
      <c r="AS102" s="69">
        <f t="shared" si="393"/>
        <v>800000</v>
      </c>
      <c r="AT102" s="69">
        <f t="shared" si="394"/>
        <v>0</v>
      </c>
      <c r="AU102" s="69">
        <f t="shared" si="395"/>
        <v>0</v>
      </c>
      <c r="AV102" s="69">
        <f t="shared" si="396"/>
        <v>0</v>
      </c>
      <c r="AW102" s="69">
        <f t="shared" si="397"/>
        <v>0</v>
      </c>
      <c r="AX102" s="69">
        <f t="shared" si="398"/>
        <v>0</v>
      </c>
      <c r="AY102" s="69">
        <f t="shared" si="399"/>
        <v>0</v>
      </c>
      <c r="AZ102" s="69">
        <f t="shared" si="400"/>
        <v>0</v>
      </c>
      <c r="BA102" s="69">
        <f t="shared" si="401"/>
        <v>0</v>
      </c>
      <c r="BB102" s="70" t="e">
        <f t="shared" si="308"/>
        <v>#NAME?</v>
      </c>
      <c r="BC102" s="70" t="str">
        <f t="shared" si="304"/>
        <v xml:space="preserve"> </v>
      </c>
      <c r="BD102" s="70">
        <f t="shared" si="305"/>
        <v>0</v>
      </c>
      <c r="BE102" s="70" t="e">
        <f t="shared" si="402"/>
        <v>#NAME?</v>
      </c>
      <c r="BF102" s="70" t="e">
        <f t="shared" si="403"/>
        <v>#NAME?</v>
      </c>
      <c r="BG102" s="70">
        <f t="shared" si="404"/>
        <v>800000</v>
      </c>
    </row>
    <row r="103" spans="1:59" ht="15.75" x14ac:dyDescent="0.25">
      <c r="A103" s="8" t="s">
        <v>247</v>
      </c>
      <c r="B103" s="11" t="s">
        <v>248</v>
      </c>
      <c r="C103" s="66" t="s">
        <v>249</v>
      </c>
      <c r="D103" s="67"/>
      <c r="E103" s="68"/>
      <c r="F103" s="69" t="e">
        <f t="shared" si="360"/>
        <v>#NAME?</v>
      </c>
      <c r="G103" s="69">
        <f t="shared" si="361"/>
        <v>4047200</v>
      </c>
      <c r="H103" s="69">
        <f t="shared" si="362"/>
        <v>2991445.38</v>
      </c>
      <c r="I103" s="69">
        <f t="shared" si="363"/>
        <v>2630000</v>
      </c>
      <c r="J103" s="69">
        <f t="shared" si="364"/>
        <v>361445.38</v>
      </c>
      <c r="K103" s="69">
        <f t="shared" si="365"/>
        <v>0</v>
      </c>
      <c r="L103" s="69">
        <f t="shared" si="366"/>
        <v>1256768.9100000001</v>
      </c>
      <c r="M103" s="69">
        <f t="shared" si="367"/>
        <v>361445.38</v>
      </c>
      <c r="N103" s="69">
        <f t="shared" si="368"/>
        <v>895323.53</v>
      </c>
      <c r="O103" s="69">
        <f t="shared" si="369"/>
        <v>895323.53</v>
      </c>
      <c r="P103" s="69">
        <f t="shared" si="370"/>
        <v>138.07380999999998</v>
      </c>
      <c r="Q103" s="69">
        <f t="shared" si="371"/>
        <v>0</v>
      </c>
      <c r="R103" s="70" t="e">
        <f t="shared" si="306"/>
        <v>#NAME?</v>
      </c>
      <c r="S103" s="70">
        <f t="shared" si="300"/>
        <v>0</v>
      </c>
      <c r="T103" s="70">
        <f t="shared" si="301"/>
        <v>0</v>
      </c>
      <c r="U103" s="70" t="e">
        <f t="shared" si="372"/>
        <v>#NAME?</v>
      </c>
      <c r="V103" s="70" t="e">
        <f t="shared" si="373"/>
        <v>#NAME?</v>
      </c>
      <c r="W103" s="70">
        <f t="shared" si="374"/>
        <v>1734676.47</v>
      </c>
      <c r="X103" s="69" t="e">
        <f t="shared" si="375"/>
        <v>#NAME?</v>
      </c>
      <c r="Y103" s="69">
        <f t="shared" si="376"/>
        <v>830000</v>
      </c>
      <c r="Z103" s="69">
        <f t="shared" si="377"/>
        <v>829997.91</v>
      </c>
      <c r="AA103" s="69">
        <f t="shared" si="378"/>
        <v>630000</v>
      </c>
      <c r="AB103" s="69">
        <f t="shared" si="379"/>
        <v>199997.91</v>
      </c>
      <c r="AC103" s="69">
        <f t="shared" si="380"/>
        <v>0</v>
      </c>
      <c r="AD103" s="69">
        <f t="shared" si="381"/>
        <v>829997.91</v>
      </c>
      <c r="AE103" s="69">
        <f t="shared" si="382"/>
        <v>199997.91</v>
      </c>
      <c r="AF103" s="69">
        <f t="shared" si="383"/>
        <v>630000</v>
      </c>
      <c r="AG103" s="69">
        <f t="shared" si="384"/>
        <v>630000</v>
      </c>
      <c r="AH103" s="69">
        <f t="shared" si="385"/>
        <v>75.903809999999993</v>
      </c>
      <c r="AI103" s="69">
        <f t="shared" si="386"/>
        <v>0</v>
      </c>
      <c r="AJ103" s="70" t="e">
        <f t="shared" si="307"/>
        <v>#NAME?</v>
      </c>
      <c r="AK103" s="70">
        <f t="shared" si="302"/>
        <v>0</v>
      </c>
      <c r="AL103" s="70">
        <f t="shared" si="303"/>
        <v>0</v>
      </c>
      <c r="AM103" s="70" t="e">
        <f t="shared" si="387"/>
        <v>#NAME?</v>
      </c>
      <c r="AN103" s="70" t="e">
        <f t="shared" si="388"/>
        <v>#NAME?</v>
      </c>
      <c r="AO103" s="70">
        <f t="shared" si="389"/>
        <v>0</v>
      </c>
      <c r="AP103" s="69" t="e">
        <f t="shared" si="390"/>
        <v>#NAME?</v>
      </c>
      <c r="AQ103" s="69">
        <f t="shared" si="391"/>
        <v>3217200</v>
      </c>
      <c r="AR103" s="69">
        <f t="shared" si="392"/>
        <v>2161447.4700000002</v>
      </c>
      <c r="AS103" s="69">
        <f t="shared" si="393"/>
        <v>2000000</v>
      </c>
      <c r="AT103" s="69">
        <f t="shared" si="394"/>
        <v>161447.47</v>
      </c>
      <c r="AU103" s="69">
        <f t="shared" si="395"/>
        <v>0</v>
      </c>
      <c r="AV103" s="69">
        <f t="shared" si="396"/>
        <v>426771</v>
      </c>
      <c r="AW103" s="69">
        <f t="shared" si="397"/>
        <v>161447.47</v>
      </c>
      <c r="AX103" s="69">
        <f t="shared" si="398"/>
        <v>265323.53000000003</v>
      </c>
      <c r="AY103" s="69">
        <f t="shared" si="399"/>
        <v>265323.53000000003</v>
      </c>
      <c r="AZ103" s="69">
        <f t="shared" si="400"/>
        <v>62.17</v>
      </c>
      <c r="BA103" s="69">
        <f t="shared" si="401"/>
        <v>0</v>
      </c>
      <c r="BB103" s="70" t="e">
        <f t="shared" si="308"/>
        <v>#NAME?</v>
      </c>
      <c r="BC103" s="70">
        <f t="shared" si="304"/>
        <v>0</v>
      </c>
      <c r="BD103" s="70">
        <f t="shared" si="305"/>
        <v>0</v>
      </c>
      <c r="BE103" s="70" t="e">
        <f t="shared" si="402"/>
        <v>#NAME?</v>
      </c>
      <c r="BF103" s="70" t="e">
        <f t="shared" si="403"/>
        <v>#NAME?</v>
      </c>
      <c r="BG103" s="70">
        <f t="shared" si="404"/>
        <v>1734676.47</v>
      </c>
    </row>
    <row r="104" spans="1:59" ht="15.75" x14ac:dyDescent="0.25">
      <c r="A104" s="8" t="s">
        <v>250</v>
      </c>
      <c r="B104" s="11" t="s">
        <v>251</v>
      </c>
      <c r="C104" s="66" t="s">
        <v>252</v>
      </c>
      <c r="D104" s="67"/>
      <c r="E104" s="68"/>
      <c r="F104" s="69" t="e">
        <f t="shared" si="360"/>
        <v>#NAME?</v>
      </c>
      <c r="G104" s="69">
        <f t="shared" si="361"/>
        <v>13593600</v>
      </c>
      <c r="H104" s="69">
        <f t="shared" si="362"/>
        <v>13593600</v>
      </c>
      <c r="I104" s="69">
        <f t="shared" si="363"/>
        <v>1348000</v>
      </c>
      <c r="J104" s="69">
        <f t="shared" si="364"/>
        <v>12245600</v>
      </c>
      <c r="K104" s="69">
        <f t="shared" si="365"/>
        <v>0</v>
      </c>
      <c r="L104" s="69">
        <f t="shared" si="366"/>
        <v>13442453.92</v>
      </c>
      <c r="M104" s="69">
        <f t="shared" si="367"/>
        <v>12245600</v>
      </c>
      <c r="N104" s="69">
        <f t="shared" si="368"/>
        <v>1196853.92</v>
      </c>
      <c r="O104" s="69">
        <f t="shared" si="369"/>
        <v>1196853.92</v>
      </c>
      <c r="P104" s="69">
        <f t="shared" si="370"/>
        <v>8.9035399999999996</v>
      </c>
      <c r="Q104" s="69">
        <f t="shared" si="371"/>
        <v>0</v>
      </c>
      <c r="R104" s="70" t="e">
        <f t="shared" si="306"/>
        <v>#NAME?</v>
      </c>
      <c r="S104" s="70">
        <f t="shared" si="300"/>
        <v>0</v>
      </c>
      <c r="T104" s="70">
        <f t="shared" si="301"/>
        <v>0</v>
      </c>
      <c r="U104" s="70" t="e">
        <f t="shared" si="372"/>
        <v>#NAME?</v>
      </c>
      <c r="V104" s="70" t="e">
        <f t="shared" si="373"/>
        <v>#NAME?</v>
      </c>
      <c r="W104" s="70">
        <f t="shared" si="374"/>
        <v>151146.08000000007</v>
      </c>
      <c r="X104" s="69" t="e">
        <f t="shared" si="375"/>
        <v>#NAME?</v>
      </c>
      <c r="Y104" s="69">
        <f t="shared" si="376"/>
        <v>13593600</v>
      </c>
      <c r="Z104" s="69">
        <f t="shared" si="377"/>
        <v>13593600</v>
      </c>
      <c r="AA104" s="69">
        <f t="shared" si="378"/>
        <v>1348000</v>
      </c>
      <c r="AB104" s="69">
        <f t="shared" si="379"/>
        <v>12245600</v>
      </c>
      <c r="AC104" s="69">
        <f t="shared" si="380"/>
        <v>0</v>
      </c>
      <c r="AD104" s="69">
        <f t="shared" si="381"/>
        <v>13442453.92</v>
      </c>
      <c r="AE104" s="69">
        <f t="shared" si="382"/>
        <v>12245600</v>
      </c>
      <c r="AF104" s="69">
        <f t="shared" si="383"/>
        <v>1196853.92</v>
      </c>
      <c r="AG104" s="69">
        <f t="shared" si="384"/>
        <v>1196853.92</v>
      </c>
      <c r="AH104" s="69">
        <f t="shared" si="385"/>
        <v>8.9035399999999996</v>
      </c>
      <c r="AI104" s="69">
        <f t="shared" si="386"/>
        <v>0</v>
      </c>
      <c r="AJ104" s="70" t="e">
        <f t="shared" si="307"/>
        <v>#NAME?</v>
      </c>
      <c r="AK104" s="70">
        <f t="shared" si="302"/>
        <v>0</v>
      </c>
      <c r="AL104" s="70">
        <f t="shared" si="303"/>
        <v>0</v>
      </c>
      <c r="AM104" s="70" t="e">
        <f t="shared" si="387"/>
        <v>#NAME?</v>
      </c>
      <c r="AN104" s="70" t="e">
        <f t="shared" si="388"/>
        <v>#NAME?</v>
      </c>
      <c r="AO104" s="70">
        <f t="shared" si="389"/>
        <v>151146.08000000007</v>
      </c>
      <c r="AP104" s="69" t="e">
        <f t="shared" si="390"/>
        <v>#NAME?</v>
      </c>
      <c r="AQ104" s="69">
        <f t="shared" si="391"/>
        <v>0</v>
      </c>
      <c r="AR104" s="69">
        <f t="shared" si="392"/>
        <v>0</v>
      </c>
      <c r="AS104" s="69">
        <f t="shared" si="393"/>
        <v>0</v>
      </c>
      <c r="AT104" s="69">
        <f t="shared" si="394"/>
        <v>0</v>
      </c>
      <c r="AU104" s="69">
        <f t="shared" si="395"/>
        <v>0</v>
      </c>
      <c r="AV104" s="69">
        <f t="shared" si="396"/>
        <v>0</v>
      </c>
      <c r="AW104" s="69">
        <f t="shared" si="397"/>
        <v>0</v>
      </c>
      <c r="AX104" s="69">
        <f t="shared" si="398"/>
        <v>0</v>
      </c>
      <c r="AY104" s="69">
        <f t="shared" si="399"/>
        <v>0</v>
      </c>
      <c r="AZ104" s="69">
        <f t="shared" si="400"/>
        <v>0</v>
      </c>
      <c r="BA104" s="69">
        <f t="shared" si="401"/>
        <v>0</v>
      </c>
      <c r="BB104" s="70" t="e">
        <f t="shared" si="308"/>
        <v>#NAME?</v>
      </c>
      <c r="BC104" s="70" t="str">
        <f t="shared" si="304"/>
        <v xml:space="preserve"> </v>
      </c>
      <c r="BD104" s="70">
        <f t="shared" si="305"/>
        <v>0</v>
      </c>
      <c r="BE104" s="70" t="e">
        <f t="shared" si="402"/>
        <v>#NAME?</v>
      </c>
      <c r="BF104" s="70" t="e">
        <f t="shared" si="403"/>
        <v>#NAME?</v>
      </c>
      <c r="BG104" s="70">
        <f t="shared" si="404"/>
        <v>0</v>
      </c>
    </row>
    <row r="105" spans="1:59" ht="15.75" x14ac:dyDescent="0.25">
      <c r="A105" s="8" t="s">
        <v>253</v>
      </c>
      <c r="B105" s="11">
        <v>91</v>
      </c>
      <c r="C105" s="66" t="s">
        <v>254</v>
      </c>
      <c r="D105" s="67"/>
      <c r="E105" s="68"/>
      <c r="F105" s="69" t="e">
        <f t="shared" si="360"/>
        <v>#NAME?</v>
      </c>
      <c r="G105" s="69">
        <f t="shared" si="361"/>
        <v>0</v>
      </c>
      <c r="H105" s="69">
        <f t="shared" si="362"/>
        <v>0</v>
      </c>
      <c r="I105" s="69">
        <f t="shared" si="363"/>
        <v>0</v>
      </c>
      <c r="J105" s="69">
        <f t="shared" si="364"/>
        <v>0</v>
      </c>
      <c r="K105" s="69">
        <f t="shared" si="365"/>
        <v>0</v>
      </c>
      <c r="L105" s="69">
        <f t="shared" si="366"/>
        <v>0</v>
      </c>
      <c r="M105" s="69">
        <f t="shared" si="367"/>
        <v>0</v>
      </c>
      <c r="N105" s="69">
        <f t="shared" si="368"/>
        <v>0</v>
      </c>
      <c r="O105" s="69">
        <f t="shared" si="369"/>
        <v>0</v>
      </c>
      <c r="P105" s="69">
        <f t="shared" si="370"/>
        <v>0</v>
      </c>
      <c r="Q105" s="69">
        <f t="shared" si="371"/>
        <v>0</v>
      </c>
      <c r="R105" s="70" t="e">
        <f t="shared" si="306"/>
        <v>#NAME?</v>
      </c>
      <c r="S105" s="70" t="str">
        <f t="shared" si="300"/>
        <v xml:space="preserve"> </v>
      </c>
      <c r="T105" s="70">
        <f t="shared" si="301"/>
        <v>0</v>
      </c>
      <c r="U105" s="70" t="e">
        <f t="shared" si="372"/>
        <v>#NAME?</v>
      </c>
      <c r="V105" s="70" t="e">
        <f t="shared" si="373"/>
        <v>#NAME?</v>
      </c>
      <c r="W105" s="70">
        <f t="shared" si="374"/>
        <v>0</v>
      </c>
      <c r="X105" s="69" t="e">
        <f t="shared" si="375"/>
        <v>#NAME?</v>
      </c>
      <c r="Y105" s="69">
        <f t="shared" si="376"/>
        <v>0</v>
      </c>
      <c r="Z105" s="69">
        <f t="shared" si="377"/>
        <v>0</v>
      </c>
      <c r="AA105" s="69">
        <f t="shared" si="378"/>
        <v>0</v>
      </c>
      <c r="AB105" s="69">
        <f t="shared" si="379"/>
        <v>0</v>
      </c>
      <c r="AC105" s="69">
        <f t="shared" si="380"/>
        <v>0</v>
      </c>
      <c r="AD105" s="69">
        <f t="shared" si="381"/>
        <v>0</v>
      </c>
      <c r="AE105" s="69">
        <f t="shared" si="382"/>
        <v>0</v>
      </c>
      <c r="AF105" s="69">
        <f t="shared" si="383"/>
        <v>0</v>
      </c>
      <c r="AG105" s="69">
        <f t="shared" si="384"/>
        <v>0</v>
      </c>
      <c r="AH105" s="69">
        <f t="shared" si="385"/>
        <v>0</v>
      </c>
      <c r="AI105" s="69">
        <f t="shared" si="386"/>
        <v>0</v>
      </c>
      <c r="AJ105" s="70" t="e">
        <f t="shared" si="307"/>
        <v>#NAME?</v>
      </c>
      <c r="AK105" s="70" t="str">
        <f t="shared" si="302"/>
        <v xml:space="preserve"> </v>
      </c>
      <c r="AL105" s="70">
        <f t="shared" si="303"/>
        <v>0</v>
      </c>
      <c r="AM105" s="70" t="e">
        <f t="shared" si="387"/>
        <v>#NAME?</v>
      </c>
      <c r="AN105" s="70" t="e">
        <f t="shared" si="388"/>
        <v>#NAME?</v>
      </c>
      <c r="AO105" s="70">
        <f t="shared" si="389"/>
        <v>0</v>
      </c>
      <c r="AP105" s="69" t="e">
        <f t="shared" si="390"/>
        <v>#NAME?</v>
      </c>
      <c r="AQ105" s="69">
        <f t="shared" si="391"/>
        <v>0</v>
      </c>
      <c r="AR105" s="69">
        <f t="shared" si="392"/>
        <v>0</v>
      </c>
      <c r="AS105" s="69">
        <f t="shared" si="393"/>
        <v>0</v>
      </c>
      <c r="AT105" s="69">
        <f t="shared" si="394"/>
        <v>0</v>
      </c>
      <c r="AU105" s="69">
        <f t="shared" si="395"/>
        <v>0</v>
      </c>
      <c r="AV105" s="69">
        <f t="shared" si="396"/>
        <v>0</v>
      </c>
      <c r="AW105" s="69">
        <f t="shared" si="397"/>
        <v>0</v>
      </c>
      <c r="AX105" s="69">
        <f t="shared" si="398"/>
        <v>0</v>
      </c>
      <c r="AY105" s="69">
        <f t="shared" si="399"/>
        <v>0</v>
      </c>
      <c r="AZ105" s="69">
        <f t="shared" si="400"/>
        <v>0</v>
      </c>
      <c r="BA105" s="69">
        <f t="shared" si="401"/>
        <v>0</v>
      </c>
      <c r="BB105" s="70" t="e">
        <f t="shared" si="308"/>
        <v>#NAME?</v>
      </c>
      <c r="BC105" s="70" t="str">
        <f t="shared" si="304"/>
        <v xml:space="preserve"> </v>
      </c>
      <c r="BD105" s="70">
        <f t="shared" si="305"/>
        <v>0</v>
      </c>
      <c r="BE105" s="70" t="e">
        <f t="shared" si="402"/>
        <v>#NAME?</v>
      </c>
      <c r="BF105" s="70" t="e">
        <f t="shared" si="403"/>
        <v>#NAME?</v>
      </c>
      <c r="BG105" s="70">
        <f t="shared" si="404"/>
        <v>0</v>
      </c>
    </row>
    <row r="106" spans="1:59" ht="16.5" thickBot="1" x14ac:dyDescent="0.3">
      <c r="A106" s="21" t="s">
        <v>255</v>
      </c>
      <c r="B106" s="9">
        <v>92</v>
      </c>
      <c r="C106" s="66" t="s">
        <v>256</v>
      </c>
      <c r="D106" s="67"/>
      <c r="E106" s="68"/>
      <c r="F106" s="69" t="e">
        <f t="shared" si="360"/>
        <v>#NAME?</v>
      </c>
      <c r="G106" s="69">
        <f t="shared" si="361"/>
        <v>4137600</v>
      </c>
      <c r="H106" s="69">
        <f t="shared" si="362"/>
        <v>4137600</v>
      </c>
      <c r="I106" s="69">
        <f t="shared" si="363"/>
        <v>2649200</v>
      </c>
      <c r="J106" s="69">
        <f t="shared" si="364"/>
        <v>1488400</v>
      </c>
      <c r="K106" s="69">
        <f t="shared" si="365"/>
        <v>0</v>
      </c>
      <c r="L106" s="69">
        <f t="shared" si="366"/>
        <v>4112332.75</v>
      </c>
      <c r="M106" s="69">
        <f t="shared" si="367"/>
        <v>1488400</v>
      </c>
      <c r="N106" s="69">
        <f t="shared" si="368"/>
        <v>2623932.75</v>
      </c>
      <c r="O106" s="69">
        <f t="shared" si="369"/>
        <v>2623932.75</v>
      </c>
      <c r="P106" s="69">
        <f t="shared" si="370"/>
        <v>130.33271999999999</v>
      </c>
      <c r="Q106" s="69">
        <f t="shared" si="371"/>
        <v>0</v>
      </c>
      <c r="R106" s="70" t="e">
        <f t="shared" si="306"/>
        <v>#NAME?</v>
      </c>
      <c r="S106" s="70">
        <f t="shared" si="300"/>
        <v>0</v>
      </c>
      <c r="T106" s="70">
        <f t="shared" si="301"/>
        <v>0</v>
      </c>
      <c r="U106" s="70" t="e">
        <f t="shared" si="372"/>
        <v>#NAME?</v>
      </c>
      <c r="V106" s="70" t="e">
        <f t="shared" si="373"/>
        <v>#NAME?</v>
      </c>
      <c r="W106" s="70">
        <f t="shared" si="374"/>
        <v>25267.25</v>
      </c>
      <c r="X106" s="69" t="e">
        <f t="shared" si="375"/>
        <v>#NAME?</v>
      </c>
      <c r="Y106" s="69">
        <f t="shared" si="376"/>
        <v>3304200</v>
      </c>
      <c r="Z106" s="69">
        <f t="shared" si="377"/>
        <v>3304200</v>
      </c>
      <c r="AA106" s="69">
        <f t="shared" si="378"/>
        <v>2079200</v>
      </c>
      <c r="AB106" s="69">
        <f t="shared" si="379"/>
        <v>1225000</v>
      </c>
      <c r="AC106" s="69">
        <f t="shared" si="380"/>
        <v>0</v>
      </c>
      <c r="AD106" s="69">
        <f t="shared" si="381"/>
        <v>3304186.22</v>
      </c>
      <c r="AE106" s="69">
        <f t="shared" si="382"/>
        <v>1225000</v>
      </c>
      <c r="AF106" s="69">
        <f t="shared" si="383"/>
        <v>2079186.22</v>
      </c>
      <c r="AG106" s="69">
        <f t="shared" si="384"/>
        <v>2079186.22</v>
      </c>
      <c r="AH106" s="69">
        <f t="shared" si="385"/>
        <v>62.925820000000002</v>
      </c>
      <c r="AI106" s="69">
        <f t="shared" si="386"/>
        <v>0</v>
      </c>
      <c r="AJ106" s="70" t="e">
        <f t="shared" si="307"/>
        <v>#NAME?</v>
      </c>
      <c r="AK106" s="70">
        <f t="shared" si="302"/>
        <v>0</v>
      </c>
      <c r="AL106" s="70">
        <f t="shared" si="303"/>
        <v>0</v>
      </c>
      <c r="AM106" s="70" t="e">
        <f t="shared" si="387"/>
        <v>#NAME?</v>
      </c>
      <c r="AN106" s="70" t="e">
        <f t="shared" si="388"/>
        <v>#NAME?</v>
      </c>
      <c r="AO106" s="70">
        <f t="shared" si="389"/>
        <v>13.78000000002794</v>
      </c>
      <c r="AP106" s="69" t="e">
        <f t="shared" si="390"/>
        <v>#NAME?</v>
      </c>
      <c r="AQ106" s="69">
        <f t="shared" si="391"/>
        <v>833400</v>
      </c>
      <c r="AR106" s="69">
        <f t="shared" si="392"/>
        <v>833400</v>
      </c>
      <c r="AS106" s="69">
        <f t="shared" si="393"/>
        <v>570000</v>
      </c>
      <c r="AT106" s="69">
        <f t="shared" si="394"/>
        <v>263400</v>
      </c>
      <c r="AU106" s="69">
        <f t="shared" si="395"/>
        <v>0</v>
      </c>
      <c r="AV106" s="69">
        <f t="shared" si="396"/>
        <v>808146.53</v>
      </c>
      <c r="AW106" s="69">
        <f t="shared" si="397"/>
        <v>263400</v>
      </c>
      <c r="AX106" s="69">
        <f t="shared" si="398"/>
        <v>544746.53</v>
      </c>
      <c r="AY106" s="69">
        <f t="shared" si="399"/>
        <v>544746.53</v>
      </c>
      <c r="AZ106" s="69">
        <f t="shared" si="400"/>
        <v>67.406899999999993</v>
      </c>
      <c r="BA106" s="69">
        <f t="shared" si="401"/>
        <v>0</v>
      </c>
      <c r="BB106" s="70" t="e">
        <f t="shared" si="308"/>
        <v>#NAME?</v>
      </c>
      <c r="BC106" s="70">
        <f t="shared" si="304"/>
        <v>0</v>
      </c>
      <c r="BD106" s="70">
        <f t="shared" si="305"/>
        <v>0</v>
      </c>
      <c r="BE106" s="70" t="e">
        <f t="shared" si="402"/>
        <v>#NAME?</v>
      </c>
      <c r="BF106" s="70" t="e">
        <f t="shared" si="403"/>
        <v>#NAME?</v>
      </c>
      <c r="BG106" s="70">
        <f t="shared" si="404"/>
        <v>25253.469999999972</v>
      </c>
    </row>
    <row r="107" spans="1:59" ht="15.75" x14ac:dyDescent="0.25">
      <c r="B107" s="60">
        <v>93</v>
      </c>
      <c r="C107" s="61" t="s">
        <v>317</v>
      </c>
      <c r="F107" s="64" t="e">
        <f>SUM(F108:F109)</f>
        <v>#NAME?</v>
      </c>
      <c r="G107" s="64" t="e">
        <f t="shared" ref="G107:Q107" si="405">SUM(G108:G109)</f>
        <v>#VALUE!</v>
      </c>
      <c r="H107" s="64" t="e">
        <f t="shared" si="405"/>
        <v>#VALUE!</v>
      </c>
      <c r="I107" s="64" t="e">
        <f t="shared" si="405"/>
        <v>#VALUE!</v>
      </c>
      <c r="J107" s="64" t="e">
        <f t="shared" si="405"/>
        <v>#VALUE!</v>
      </c>
      <c r="K107" s="64" t="e">
        <f t="shared" si="405"/>
        <v>#VALUE!</v>
      </c>
      <c r="L107" s="64" t="e">
        <f t="shared" si="405"/>
        <v>#VALUE!</v>
      </c>
      <c r="M107" s="64" t="e">
        <f t="shared" si="405"/>
        <v>#VALUE!</v>
      </c>
      <c r="N107" s="64" t="e">
        <f t="shared" si="405"/>
        <v>#VALUE!</v>
      </c>
      <c r="O107" s="64" t="e">
        <f t="shared" si="405"/>
        <v>#VALUE!</v>
      </c>
      <c r="P107" s="64" t="e">
        <f t="shared" si="405"/>
        <v>#VALUE!</v>
      </c>
      <c r="Q107" s="64" t="e">
        <f t="shared" si="405"/>
        <v>#VALUE!</v>
      </c>
      <c r="R107" s="64" t="e">
        <f>IF(F107+G107=0," ",O107/(F107+G107+M107)*100)</f>
        <v>#NAME?</v>
      </c>
      <c r="S107" s="64" t="e">
        <f>IF(J107=0," ",Q107/J107*100)</f>
        <v>#VALUE!</v>
      </c>
      <c r="T107" s="64" t="e">
        <f>IF(N107=0,0,Q107/N107*100)</f>
        <v>#VALUE!</v>
      </c>
      <c r="U107" s="64" t="e">
        <f>SUM(U108:U109)</f>
        <v>#NAME?</v>
      </c>
      <c r="V107" s="64" t="e">
        <f t="shared" ref="V107:AI107" si="406">SUM(V108:V109)</f>
        <v>#NAME?</v>
      </c>
      <c r="W107" s="64" t="e">
        <f t="shared" si="406"/>
        <v>#VALUE!</v>
      </c>
      <c r="X107" s="64" t="e">
        <f t="shared" si="406"/>
        <v>#NAME?</v>
      </c>
      <c r="Y107" s="64" t="e">
        <f t="shared" si="406"/>
        <v>#VALUE!</v>
      </c>
      <c r="Z107" s="64" t="e">
        <f t="shared" si="406"/>
        <v>#VALUE!</v>
      </c>
      <c r="AA107" s="64" t="e">
        <f t="shared" si="406"/>
        <v>#VALUE!</v>
      </c>
      <c r="AB107" s="64" t="e">
        <f t="shared" si="406"/>
        <v>#VALUE!</v>
      </c>
      <c r="AC107" s="64" t="e">
        <f t="shared" si="406"/>
        <v>#VALUE!</v>
      </c>
      <c r="AD107" s="64" t="e">
        <f t="shared" si="406"/>
        <v>#VALUE!</v>
      </c>
      <c r="AE107" s="64" t="e">
        <f t="shared" si="406"/>
        <v>#VALUE!</v>
      </c>
      <c r="AF107" s="64" t="e">
        <f t="shared" si="406"/>
        <v>#VALUE!</v>
      </c>
      <c r="AG107" s="64" t="e">
        <f t="shared" si="406"/>
        <v>#VALUE!</v>
      </c>
      <c r="AH107" s="64" t="e">
        <f t="shared" si="406"/>
        <v>#VALUE!</v>
      </c>
      <c r="AI107" s="64" t="e">
        <f t="shared" si="406"/>
        <v>#VALUE!</v>
      </c>
      <c r="AJ107" s="64" t="e">
        <f>IF(X107+Y107=0," ",AG107/(X107+Y107+AE107)*100)</f>
        <v>#NAME?</v>
      </c>
      <c r="AK107" s="64" t="e">
        <f>IF(AB107=0," ",AI107/AB107*100)</f>
        <v>#VALUE!</v>
      </c>
      <c r="AL107" s="64" t="e">
        <f>IF(AF107=0,0,AI107/AF107*100)</f>
        <v>#VALUE!</v>
      </c>
      <c r="AM107" s="64" t="e">
        <f>SUM(AM108:AM109)</f>
        <v>#NAME?</v>
      </c>
      <c r="AN107" s="64" t="e">
        <f t="shared" ref="AN107:BA107" si="407">SUM(AN108:AN109)</f>
        <v>#NAME?</v>
      </c>
      <c r="AO107" s="64" t="e">
        <f t="shared" si="407"/>
        <v>#VALUE!</v>
      </c>
      <c r="AP107" s="64" t="e">
        <f t="shared" si="407"/>
        <v>#NAME?</v>
      </c>
      <c r="AQ107" s="64" t="e">
        <f t="shared" si="407"/>
        <v>#VALUE!</v>
      </c>
      <c r="AR107" s="64" t="e">
        <f t="shared" si="407"/>
        <v>#VALUE!</v>
      </c>
      <c r="AS107" s="64" t="e">
        <f t="shared" si="407"/>
        <v>#VALUE!</v>
      </c>
      <c r="AT107" s="64" t="e">
        <f t="shared" si="407"/>
        <v>#VALUE!</v>
      </c>
      <c r="AU107" s="64" t="e">
        <f t="shared" si="407"/>
        <v>#VALUE!</v>
      </c>
      <c r="AV107" s="64" t="e">
        <f t="shared" si="407"/>
        <v>#VALUE!</v>
      </c>
      <c r="AW107" s="64" t="e">
        <f t="shared" si="407"/>
        <v>#VALUE!</v>
      </c>
      <c r="AX107" s="64" t="e">
        <f t="shared" si="407"/>
        <v>#VALUE!</v>
      </c>
      <c r="AY107" s="64" t="e">
        <f t="shared" si="407"/>
        <v>#VALUE!</v>
      </c>
      <c r="AZ107" s="64" t="e">
        <f t="shared" si="407"/>
        <v>#VALUE!</v>
      </c>
      <c r="BA107" s="64" t="e">
        <f t="shared" si="407"/>
        <v>#VALUE!</v>
      </c>
      <c r="BB107" s="64" t="e">
        <f>IF(AP107+AQ107=0," ",AY107/(AP107+AQ107+AW107)*100)</f>
        <v>#NAME?</v>
      </c>
      <c r="BC107" s="64" t="e">
        <f>IF(AT107=0," ",BA107/AT107*100)</f>
        <v>#VALUE!</v>
      </c>
      <c r="BD107" s="64" t="e">
        <f>IF(AX107=0,0,BA107/AX107*100)</f>
        <v>#VALUE!</v>
      </c>
      <c r="BE107" s="64" t="e">
        <f>SUM(BE108:BE109)</f>
        <v>#NAME?</v>
      </c>
      <c r="BF107" s="64" t="e">
        <f>SUM(BF108:BF109)</f>
        <v>#NAME?</v>
      </c>
      <c r="BG107" s="64" t="e">
        <f>SUM(BG108:BG109)</f>
        <v>#VALUE!</v>
      </c>
    </row>
    <row r="108" spans="1:59" ht="15.75" x14ac:dyDescent="0.25">
      <c r="B108" s="11">
        <v>94</v>
      </c>
      <c r="C108" s="13" t="s">
        <v>319</v>
      </c>
      <c r="F108" s="69" t="e">
        <f>X108+AP108</f>
        <v>#NAME?</v>
      </c>
      <c r="G108" s="69">
        <f>Y108+AQ108</f>
        <v>0</v>
      </c>
      <c r="H108" s="69">
        <f>I108+J108</f>
        <v>0</v>
      </c>
      <c r="I108" s="69">
        <f t="shared" ref="I108:M109" si="408">AA108+AS108</f>
        <v>0</v>
      </c>
      <c r="J108" s="69">
        <f t="shared" si="408"/>
        <v>0</v>
      </c>
      <c r="K108" s="69">
        <f t="shared" si="408"/>
        <v>0</v>
      </c>
      <c r="L108" s="69">
        <f t="shared" si="408"/>
        <v>0</v>
      </c>
      <c r="M108" s="69">
        <f t="shared" si="408"/>
        <v>0</v>
      </c>
      <c r="N108" s="69">
        <f>O108+Q108</f>
        <v>0</v>
      </c>
      <c r="O108" s="69">
        <f t="shared" ref="O108:Q109" si="409">AG108+AY108</f>
        <v>0</v>
      </c>
      <c r="P108" s="69">
        <f t="shared" si="409"/>
        <v>0</v>
      </c>
      <c r="Q108" s="69">
        <f t="shared" si="409"/>
        <v>0</v>
      </c>
      <c r="R108" s="70" t="e">
        <f>IF(F108+G108=0," ",O108/(F108+G108+M108)*100)</f>
        <v>#NAME?</v>
      </c>
      <c r="S108" s="70" t="str">
        <f>IF(J108=0," ",Q108/J108*100)</f>
        <v xml:space="preserve"> </v>
      </c>
      <c r="T108" s="70">
        <f>IF(N108=0,0,Q108/N108*100)</f>
        <v>0</v>
      </c>
      <c r="U108" s="70" t="e">
        <f>AM108+BE108</f>
        <v>#NAME?</v>
      </c>
      <c r="V108" s="70" t="e">
        <f>(G108+K108+L108-O108-U108)</f>
        <v>#NAME?</v>
      </c>
      <c r="W108" s="70">
        <f>(I108-O108)</f>
        <v>0</v>
      </c>
      <c r="X108" s="69" t="e">
        <f t="shared" si="375"/>
        <v>#NAME?</v>
      </c>
      <c r="Y108" s="69">
        <f t="shared" si="376"/>
        <v>0</v>
      </c>
      <c r="Z108" s="69">
        <f>AA108+AB108</f>
        <v>0</v>
      </c>
      <c r="AA108" s="69">
        <f t="shared" si="378"/>
        <v>0</v>
      </c>
      <c r="AB108" s="69">
        <f t="shared" si="379"/>
        <v>0</v>
      </c>
      <c r="AC108" s="69">
        <f t="shared" si="380"/>
        <v>0</v>
      </c>
      <c r="AD108" s="69">
        <f t="shared" si="381"/>
        <v>0</v>
      </c>
      <c r="AE108" s="69">
        <f t="shared" si="382"/>
        <v>0</v>
      </c>
      <c r="AF108" s="69">
        <f>AG108+AI108</f>
        <v>0</v>
      </c>
      <c r="AG108" s="69">
        <f t="shared" si="384"/>
        <v>0</v>
      </c>
      <c r="AH108" s="69">
        <f t="shared" si="385"/>
        <v>0</v>
      </c>
      <c r="AI108" s="69">
        <f t="shared" si="386"/>
        <v>0</v>
      </c>
      <c r="AJ108" s="70" t="e">
        <f>IF(X108+Y108=0," ",AG108/(X108+Y108+AE108)*100)</f>
        <v>#NAME?</v>
      </c>
      <c r="AK108" s="70" t="str">
        <f>IF(AB108=0," ",AI108/AB108*100)</f>
        <v xml:space="preserve"> </v>
      </c>
      <c r="AL108" s="70">
        <f>IF(AF108=0,0,AI108/AF108*100)</f>
        <v>0</v>
      </c>
      <c r="AM108" s="70" t="e">
        <f t="shared" si="387"/>
        <v>#NAME?</v>
      </c>
      <c r="AN108" s="70" t="e">
        <f>(Y108+AC108+AD108-AG108-AM108)</f>
        <v>#NAME?</v>
      </c>
      <c r="AO108" s="70">
        <f>(AA108-AG108)</f>
        <v>0</v>
      </c>
      <c r="AP108" s="69" t="e">
        <f t="shared" si="390"/>
        <v>#NAME?</v>
      </c>
      <c r="AQ108" s="69">
        <f t="shared" si="391"/>
        <v>0</v>
      </c>
      <c r="AR108" s="69">
        <f>AS108+AT108</f>
        <v>0</v>
      </c>
      <c r="AS108" s="69">
        <f t="shared" si="393"/>
        <v>0</v>
      </c>
      <c r="AT108" s="69">
        <f t="shared" si="394"/>
        <v>0</v>
      </c>
      <c r="AU108" s="69">
        <f t="shared" si="395"/>
        <v>0</v>
      </c>
      <c r="AV108" s="69">
        <f t="shared" si="396"/>
        <v>0</v>
      </c>
      <c r="AW108" s="69">
        <f t="shared" si="397"/>
        <v>0</v>
      </c>
      <c r="AX108" s="69">
        <f>AY108+BA108</f>
        <v>0</v>
      </c>
      <c r="AY108" s="69">
        <f t="shared" si="399"/>
        <v>0</v>
      </c>
      <c r="AZ108" s="69">
        <f t="shared" si="400"/>
        <v>0</v>
      </c>
      <c r="BA108" s="69">
        <f t="shared" si="401"/>
        <v>0</v>
      </c>
      <c r="BB108" s="70" t="e">
        <f>IF(AP108+AQ108=0," ",AY108/(AP108+AQ108+AW108)*100)</f>
        <v>#NAME?</v>
      </c>
      <c r="BC108" s="70" t="str">
        <f>IF(AT108=0," ",BA108/AT108*100)</f>
        <v xml:space="preserve"> </v>
      </c>
      <c r="BD108" s="70">
        <f>IF(AX108=0,0,BA108/AX108*100)</f>
        <v>0</v>
      </c>
      <c r="BE108" s="70" t="e">
        <f t="shared" si="402"/>
        <v>#NAME?</v>
      </c>
      <c r="BF108" s="70" t="e">
        <f>(AQ108+AU108+AV108-AY108-BE108)</f>
        <v>#NAME?</v>
      </c>
      <c r="BG108" s="70">
        <f>(AS108-AY108)</f>
        <v>0</v>
      </c>
    </row>
    <row r="109" spans="1:59" ht="15.75" x14ac:dyDescent="0.25">
      <c r="B109" s="11">
        <v>95</v>
      </c>
      <c r="C109" s="13" t="s">
        <v>318</v>
      </c>
      <c r="F109" s="69" t="e">
        <f>X109+AP109</f>
        <v>#NAME?</v>
      </c>
      <c r="G109" s="69" t="e">
        <f>Y109+AQ109</f>
        <v>#VALUE!</v>
      </c>
      <c r="H109" s="69" t="e">
        <f>I109+J109</f>
        <v>#VALUE!</v>
      </c>
      <c r="I109" s="69" t="e">
        <f t="shared" si="408"/>
        <v>#VALUE!</v>
      </c>
      <c r="J109" s="69" t="e">
        <f t="shared" si="408"/>
        <v>#VALUE!</v>
      </c>
      <c r="K109" s="69" t="e">
        <f t="shared" si="408"/>
        <v>#VALUE!</v>
      </c>
      <c r="L109" s="69" t="e">
        <f t="shared" si="408"/>
        <v>#VALUE!</v>
      </c>
      <c r="M109" s="69" t="e">
        <f t="shared" si="408"/>
        <v>#VALUE!</v>
      </c>
      <c r="N109" s="69" t="e">
        <f>O109+Q109</f>
        <v>#VALUE!</v>
      </c>
      <c r="O109" s="69" t="e">
        <f t="shared" si="409"/>
        <v>#VALUE!</v>
      </c>
      <c r="P109" s="69" t="e">
        <f t="shared" si="409"/>
        <v>#VALUE!</v>
      </c>
      <c r="Q109" s="69" t="e">
        <f t="shared" si="409"/>
        <v>#VALUE!</v>
      </c>
      <c r="R109" s="70" t="e">
        <f>IF(F109+G109=0," ",O109/(F109+G109+M109)*100)</f>
        <v>#NAME?</v>
      </c>
      <c r="S109" s="70" t="e">
        <f>IF(J109=0," ",Q109/J109*100)</f>
        <v>#VALUE!</v>
      </c>
      <c r="T109" s="70" t="e">
        <f>IF(N109=0,0,Q109/N109*100)</f>
        <v>#VALUE!</v>
      </c>
      <c r="U109" s="70" t="e">
        <f>AM109+BE109</f>
        <v>#NAME?</v>
      </c>
      <c r="V109" s="70" t="e">
        <f>(G109+K109+L109-O109-U109)</f>
        <v>#VALUE!</v>
      </c>
      <c r="W109" s="70" t="e">
        <f>(I109-O109)</f>
        <v>#VALUE!</v>
      </c>
      <c r="X109" s="69" t="e">
        <f t="shared" si="375"/>
        <v>#NAME?</v>
      </c>
      <c r="Y109" s="69" t="e">
        <f t="shared" si="376"/>
        <v>#VALUE!</v>
      </c>
      <c r="Z109" s="69" t="e">
        <f>AA109+AB109</f>
        <v>#VALUE!</v>
      </c>
      <c r="AA109" s="69" t="e">
        <f t="shared" si="378"/>
        <v>#VALUE!</v>
      </c>
      <c r="AB109" s="69" t="e">
        <f t="shared" si="379"/>
        <v>#VALUE!</v>
      </c>
      <c r="AC109" s="69" t="e">
        <f t="shared" si="380"/>
        <v>#VALUE!</v>
      </c>
      <c r="AD109" s="69" t="e">
        <f t="shared" si="381"/>
        <v>#VALUE!</v>
      </c>
      <c r="AE109" s="69" t="e">
        <f t="shared" si="382"/>
        <v>#VALUE!</v>
      </c>
      <c r="AF109" s="69" t="e">
        <f>AG109+AI109</f>
        <v>#VALUE!</v>
      </c>
      <c r="AG109" s="69" t="e">
        <f t="shared" si="384"/>
        <v>#VALUE!</v>
      </c>
      <c r="AH109" s="69" t="e">
        <f t="shared" si="385"/>
        <v>#VALUE!</v>
      </c>
      <c r="AI109" s="69" t="e">
        <f t="shared" si="386"/>
        <v>#VALUE!</v>
      </c>
      <c r="AJ109" s="70" t="e">
        <f>IF(X109+Y109=0," ",AG109/(X109+Y109+AE109)*100)</f>
        <v>#NAME?</v>
      </c>
      <c r="AK109" s="70" t="e">
        <f>IF(AB109=0," ",AI109/AB109*100)</f>
        <v>#VALUE!</v>
      </c>
      <c r="AL109" s="70" t="e">
        <f>IF(AF109=0,0,AI109/AF109*100)</f>
        <v>#VALUE!</v>
      </c>
      <c r="AM109" s="70" t="e">
        <f t="shared" si="387"/>
        <v>#NAME?</v>
      </c>
      <c r="AN109" s="70" t="e">
        <f>(Y109+AC109+AD109-AG109-AM109)</f>
        <v>#VALUE!</v>
      </c>
      <c r="AO109" s="70" t="e">
        <f>(AA109-AG109)</f>
        <v>#VALUE!</v>
      </c>
      <c r="AP109" s="69" t="e">
        <f t="shared" si="390"/>
        <v>#NAME?</v>
      </c>
      <c r="AQ109" s="69" t="e">
        <f t="shared" si="391"/>
        <v>#VALUE!</v>
      </c>
      <c r="AR109" s="69" t="e">
        <f>AS109+AT109</f>
        <v>#VALUE!</v>
      </c>
      <c r="AS109" s="69" t="e">
        <f t="shared" si="393"/>
        <v>#VALUE!</v>
      </c>
      <c r="AT109" s="69" t="e">
        <f t="shared" si="394"/>
        <v>#VALUE!</v>
      </c>
      <c r="AU109" s="69" t="e">
        <f t="shared" si="395"/>
        <v>#VALUE!</v>
      </c>
      <c r="AV109" s="69" t="e">
        <f t="shared" si="396"/>
        <v>#VALUE!</v>
      </c>
      <c r="AW109" s="69" t="e">
        <f t="shared" si="397"/>
        <v>#VALUE!</v>
      </c>
      <c r="AX109" s="69" t="e">
        <f>AY109+BA109</f>
        <v>#VALUE!</v>
      </c>
      <c r="AY109" s="69" t="e">
        <f t="shared" si="399"/>
        <v>#VALUE!</v>
      </c>
      <c r="AZ109" s="69" t="e">
        <f t="shared" si="400"/>
        <v>#VALUE!</v>
      </c>
      <c r="BA109" s="69" t="e">
        <f t="shared" si="401"/>
        <v>#VALUE!</v>
      </c>
      <c r="BB109" s="70" t="e">
        <f>IF(AP109+AQ109=0," ",AY109/(AP109+AQ109+AW109)*100)</f>
        <v>#NAME?</v>
      </c>
      <c r="BC109" s="70" t="e">
        <f>IF(AT109=0," ",BA109/AT109*100)</f>
        <v>#VALUE!</v>
      </c>
      <c r="BD109" s="70" t="e">
        <f>IF(AX109=0,0,BA109/AX109*100)</f>
        <v>#VALUE!</v>
      </c>
      <c r="BE109" s="70" t="e">
        <f t="shared" si="402"/>
        <v>#NAME?</v>
      </c>
      <c r="BF109" s="70" t="e">
        <f>(AQ109+AU109+AV109-AY109-BE109)</f>
        <v>#VALUE!</v>
      </c>
      <c r="BG109" s="70" t="e">
        <f>(AS109-AY109)</f>
        <v>#VALUE!</v>
      </c>
    </row>
  </sheetData>
  <mergeCells count="68">
    <mergeCell ref="H10:H11"/>
    <mergeCell ref="I10:J10"/>
    <mergeCell ref="N10:N11"/>
    <mergeCell ref="O10:Q10"/>
    <mergeCell ref="Z10:Z11"/>
    <mergeCell ref="R9:S10"/>
    <mergeCell ref="T9:T11"/>
    <mergeCell ref="U9:U11"/>
    <mergeCell ref="V9:V11"/>
    <mergeCell ref="W9:W11"/>
    <mergeCell ref="Y9:Y11"/>
    <mergeCell ref="K9:K11"/>
    <mergeCell ref="L9:L11"/>
    <mergeCell ref="M9:M11"/>
    <mergeCell ref="H9:J9"/>
    <mergeCell ref="X9:X11"/>
    <mergeCell ref="AQ9:AQ11"/>
    <mergeCell ref="AJ9:AK10"/>
    <mergeCell ref="AA10:AB10"/>
    <mergeCell ref="AF10:AF11"/>
    <mergeCell ref="AG10:AI10"/>
    <mergeCell ref="AE9:AE11"/>
    <mergeCell ref="AX10:AX11"/>
    <mergeCell ref="AY10:BA10"/>
    <mergeCell ref="BE9:BE11"/>
    <mergeCell ref="BF9:BF11"/>
    <mergeCell ref="AR9:AT9"/>
    <mergeCell ref="AR10:AR11"/>
    <mergeCell ref="AS10:AT10"/>
    <mergeCell ref="H5:I5"/>
    <mergeCell ref="Z5:AA5"/>
    <mergeCell ref="AR5:AS5"/>
    <mergeCell ref="B7:B11"/>
    <mergeCell ref="C7:C11"/>
    <mergeCell ref="D7:D11"/>
    <mergeCell ref="E7:E11"/>
    <mergeCell ref="N9:Q9"/>
    <mergeCell ref="G9:G11"/>
    <mergeCell ref="Z9:AB9"/>
    <mergeCell ref="AC9:AC11"/>
    <mergeCell ref="AD9:AD11"/>
    <mergeCell ref="AL9:AL11"/>
    <mergeCell ref="AM9:AM11"/>
    <mergeCell ref="AN9:AN11"/>
    <mergeCell ref="AO9:AO11"/>
    <mergeCell ref="G2:Q2"/>
    <mergeCell ref="Y2:AI2"/>
    <mergeCell ref="AQ2:BA2"/>
    <mergeCell ref="D3:Q3"/>
    <mergeCell ref="G4:Q4"/>
    <mergeCell ref="Y4:AI4"/>
    <mergeCell ref="AQ4:BA4"/>
    <mergeCell ref="F9:F11"/>
    <mergeCell ref="X7:AO7"/>
    <mergeCell ref="X8:AO8"/>
    <mergeCell ref="AP9:AP11"/>
    <mergeCell ref="AP7:BG7"/>
    <mergeCell ref="AP8:BG8"/>
    <mergeCell ref="F7:W7"/>
    <mergeCell ref="F8:W8"/>
    <mergeCell ref="AF9:AI9"/>
    <mergeCell ref="BG9:BG11"/>
    <mergeCell ref="AU9:AU11"/>
    <mergeCell ref="AV9:AV11"/>
    <mergeCell ref="AW9:AW11"/>
    <mergeCell ref="AX9:BA9"/>
    <mergeCell ref="BB9:BC10"/>
    <mergeCell ref="BD9:BD11"/>
  </mergeCells>
  <pageMargins left="0" right="0" top="0" bottom="0" header="0" footer="0"/>
  <pageSetup paperSize="9" scale="65" orientation="landscape" r:id="rId1"/>
  <rowBreaks count="2" manualBreakCount="2">
    <brk id="46" max="58" man="1"/>
    <brk id="83" max="58" man="1"/>
  </rowBreaks>
  <colBreaks count="2" manualBreakCount="2">
    <brk id="23" min="1" max="108" man="1"/>
    <brk id="41" min="1" max="10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53"/>
  <sheetViews>
    <sheetView topLeftCell="A37" workbookViewId="0">
      <selection activeCell="C59" sqref="C59"/>
    </sheetView>
  </sheetViews>
  <sheetFormatPr defaultRowHeight="15" x14ac:dyDescent="0.25"/>
  <cols>
    <col min="3" max="3" width="76.85546875" customWidth="1"/>
    <col min="4" max="4" width="28.28515625" customWidth="1"/>
    <col min="6" max="6" width="13.140625" customWidth="1"/>
    <col min="7" max="7" width="24.5703125" customWidth="1"/>
  </cols>
  <sheetData>
    <row r="1" spans="1:8" x14ac:dyDescent="0.25">
      <c r="A1" t="s">
        <v>358</v>
      </c>
      <c r="F1" t="s">
        <v>359</v>
      </c>
      <c r="G1" t="s">
        <v>360</v>
      </c>
      <c r="H1" t="s">
        <v>361</v>
      </c>
    </row>
    <row r="2" spans="1:8" ht="47.25" x14ac:dyDescent="0.25">
      <c r="A2" s="108">
        <v>15</v>
      </c>
      <c r="B2" s="109" t="s">
        <v>362</v>
      </c>
      <c r="C2" s="110" t="s">
        <v>363</v>
      </c>
      <c r="D2" s="111" t="s">
        <v>364</v>
      </c>
      <c r="E2">
        <v>15</v>
      </c>
      <c r="F2" s="112">
        <v>16</v>
      </c>
      <c r="G2" s="112" t="s">
        <v>365</v>
      </c>
      <c r="H2" s="113" t="s">
        <v>366</v>
      </c>
    </row>
    <row r="3" spans="1:8" ht="47.25" x14ac:dyDescent="0.25">
      <c r="A3" s="108">
        <v>16</v>
      </c>
      <c r="B3" s="109" t="s">
        <v>367</v>
      </c>
      <c r="C3" s="110" t="s">
        <v>368</v>
      </c>
      <c r="D3" s="111" t="s">
        <v>369</v>
      </c>
      <c r="E3">
        <v>16</v>
      </c>
      <c r="F3" s="112">
        <v>15</v>
      </c>
      <c r="G3" s="112" t="s">
        <v>370</v>
      </c>
      <c r="H3" s="113" t="s">
        <v>371</v>
      </c>
    </row>
    <row r="4" spans="1:8" ht="63" x14ac:dyDescent="0.25">
      <c r="A4" s="108">
        <v>17</v>
      </c>
      <c r="B4" s="109" t="s">
        <v>372</v>
      </c>
      <c r="C4" s="110" t="s">
        <v>373</v>
      </c>
      <c r="D4" s="111" t="s">
        <v>374</v>
      </c>
      <c r="E4">
        <v>17</v>
      </c>
      <c r="F4" s="112">
        <v>17</v>
      </c>
      <c r="G4" s="112" t="s">
        <v>375</v>
      </c>
      <c r="H4" s="113" t="s">
        <v>376</v>
      </c>
    </row>
    <row r="5" spans="1:8" ht="63" x14ac:dyDescent="0.25">
      <c r="A5" s="108">
        <v>18</v>
      </c>
      <c r="B5" s="109" t="s">
        <v>377</v>
      </c>
      <c r="C5" s="110" t="s">
        <v>378</v>
      </c>
      <c r="D5" s="111" t="s">
        <v>379</v>
      </c>
      <c r="E5">
        <v>18</v>
      </c>
      <c r="F5" s="112">
        <v>18</v>
      </c>
      <c r="G5" s="112" t="s">
        <v>380</v>
      </c>
      <c r="H5" s="113" t="s">
        <v>381</v>
      </c>
    </row>
    <row r="6" spans="1:8" ht="47.25" x14ac:dyDescent="0.25">
      <c r="A6" s="108">
        <v>19</v>
      </c>
      <c r="B6" s="109" t="s">
        <v>382</v>
      </c>
      <c r="C6" s="110" t="s">
        <v>383</v>
      </c>
      <c r="D6" s="111" t="s">
        <v>384</v>
      </c>
      <c r="E6">
        <v>19</v>
      </c>
      <c r="F6" s="112">
        <v>59</v>
      </c>
      <c r="G6" s="112" t="s">
        <v>385</v>
      </c>
      <c r="H6" s="113" t="s">
        <v>386</v>
      </c>
    </row>
    <row r="7" spans="1:8" ht="47.25" x14ac:dyDescent="0.25">
      <c r="A7" s="108">
        <v>20</v>
      </c>
      <c r="B7" s="109" t="s">
        <v>387</v>
      </c>
      <c r="C7" s="110" t="s">
        <v>388</v>
      </c>
      <c r="D7" s="111" t="s">
        <v>389</v>
      </c>
      <c r="E7">
        <v>20</v>
      </c>
      <c r="F7" s="112">
        <v>19</v>
      </c>
      <c r="G7" s="112" t="s">
        <v>390</v>
      </c>
      <c r="H7" s="113" t="s">
        <v>391</v>
      </c>
    </row>
    <row r="8" spans="1:8" ht="47.25" x14ac:dyDescent="0.25">
      <c r="A8" s="108">
        <v>21</v>
      </c>
      <c r="B8" s="109" t="s">
        <v>392</v>
      </c>
      <c r="C8" s="110" t="s">
        <v>393</v>
      </c>
      <c r="D8" s="111" t="s">
        <v>394</v>
      </c>
      <c r="E8">
        <v>21</v>
      </c>
      <c r="F8" s="112">
        <v>66</v>
      </c>
      <c r="G8" s="112" t="s">
        <v>395</v>
      </c>
      <c r="H8" s="113" t="s">
        <v>396</v>
      </c>
    </row>
    <row r="9" spans="1:8" ht="31.5" x14ac:dyDescent="0.25">
      <c r="A9" s="108">
        <v>22</v>
      </c>
      <c r="B9" s="109" t="s">
        <v>397</v>
      </c>
      <c r="C9" s="110" t="s">
        <v>398</v>
      </c>
      <c r="D9" s="111" t="s">
        <v>399</v>
      </c>
      <c r="E9">
        <v>22</v>
      </c>
      <c r="F9" s="112">
        <v>67</v>
      </c>
      <c r="G9" s="112" t="s">
        <v>400</v>
      </c>
      <c r="H9" s="113" t="s">
        <v>401</v>
      </c>
    </row>
    <row r="10" spans="1:8" ht="47.25" x14ac:dyDescent="0.25">
      <c r="A10" s="108">
        <v>23</v>
      </c>
      <c r="B10" s="109" t="s">
        <v>402</v>
      </c>
      <c r="C10" s="110" t="s">
        <v>403</v>
      </c>
      <c r="D10" s="111" t="s">
        <v>404</v>
      </c>
      <c r="E10">
        <v>23</v>
      </c>
      <c r="F10" s="112">
        <v>80</v>
      </c>
      <c r="G10" s="112" t="s">
        <v>405</v>
      </c>
      <c r="H10" s="113" t="s">
        <v>406</v>
      </c>
    </row>
    <row r="11" spans="1:8" ht="63" x14ac:dyDescent="0.25">
      <c r="A11" s="108">
        <v>24</v>
      </c>
      <c r="B11" s="109" t="s">
        <v>407</v>
      </c>
      <c r="C11" s="110" t="s">
        <v>408</v>
      </c>
      <c r="D11" s="111" t="s">
        <v>409</v>
      </c>
      <c r="E11">
        <v>24</v>
      </c>
      <c r="F11" s="112">
        <v>79</v>
      </c>
      <c r="G11" s="112" t="s">
        <v>410</v>
      </c>
      <c r="H11" s="113" t="s">
        <v>411</v>
      </c>
    </row>
    <row r="12" spans="1:8" ht="63" x14ac:dyDescent="0.25">
      <c r="A12" s="108">
        <v>25</v>
      </c>
      <c r="B12" s="109" t="s">
        <v>412</v>
      </c>
      <c r="C12" s="110" t="s">
        <v>413</v>
      </c>
      <c r="D12" s="111" t="s">
        <v>414</v>
      </c>
      <c r="E12">
        <v>25</v>
      </c>
      <c r="F12" s="112">
        <v>81</v>
      </c>
      <c r="G12" s="112" t="s">
        <v>415</v>
      </c>
      <c r="H12" s="113" t="s">
        <v>416</v>
      </c>
    </row>
    <row r="13" spans="1:8" ht="15.75" x14ac:dyDescent="0.25">
      <c r="A13" s="108">
        <v>28</v>
      </c>
      <c r="B13" s="109" t="s">
        <v>417</v>
      </c>
      <c r="C13" s="110" t="s">
        <v>418</v>
      </c>
      <c r="D13" s="111" t="s">
        <v>419</v>
      </c>
      <c r="E13">
        <v>28</v>
      </c>
      <c r="F13" s="112">
        <v>22</v>
      </c>
      <c r="G13" s="112" t="s">
        <v>420</v>
      </c>
      <c r="H13" s="113" t="s">
        <v>421</v>
      </c>
    </row>
    <row r="14" spans="1:8" ht="31.5" x14ac:dyDescent="0.25">
      <c r="A14" s="108">
        <v>29</v>
      </c>
      <c r="B14" s="109" t="s">
        <v>422</v>
      </c>
      <c r="C14" s="110" t="s">
        <v>423</v>
      </c>
      <c r="D14" s="111" t="s">
        <v>424</v>
      </c>
      <c r="E14">
        <v>29</v>
      </c>
      <c r="F14" s="112">
        <v>77</v>
      </c>
      <c r="G14" s="112" t="s">
        <v>425</v>
      </c>
      <c r="H14" s="113" t="s">
        <v>426</v>
      </c>
    </row>
    <row r="15" spans="1:8" ht="31.5" x14ac:dyDescent="0.25">
      <c r="A15" s="108">
        <v>30</v>
      </c>
      <c r="B15" s="109" t="s">
        <v>427</v>
      </c>
      <c r="C15" s="110" t="s">
        <v>428</v>
      </c>
      <c r="D15" s="111" t="s">
        <v>429</v>
      </c>
      <c r="E15">
        <v>30</v>
      </c>
      <c r="F15" s="112">
        <v>23</v>
      </c>
      <c r="G15" s="112" t="s">
        <v>430</v>
      </c>
      <c r="H15" s="113" t="s">
        <v>431</v>
      </c>
    </row>
    <row r="16" spans="1:8" ht="31.5" x14ac:dyDescent="0.25">
      <c r="A16" s="108">
        <v>31</v>
      </c>
      <c r="B16" s="109" t="s">
        <v>432</v>
      </c>
      <c r="C16" s="110" t="s">
        <v>433</v>
      </c>
      <c r="D16" s="111" t="s">
        <v>434</v>
      </c>
      <c r="E16">
        <v>31</v>
      </c>
      <c r="F16" s="112">
        <v>78</v>
      </c>
      <c r="G16" s="112" t="s">
        <v>435</v>
      </c>
      <c r="H16" s="113" t="s">
        <v>436</v>
      </c>
    </row>
    <row r="17" spans="1:8" ht="31.5" x14ac:dyDescent="0.25">
      <c r="A17" s="108">
        <v>32</v>
      </c>
      <c r="B17" s="109" t="s">
        <v>437</v>
      </c>
      <c r="C17" s="110" t="s">
        <v>438</v>
      </c>
      <c r="D17" s="111" t="s">
        <v>439</v>
      </c>
      <c r="E17">
        <v>32</v>
      </c>
      <c r="F17" s="112">
        <v>62</v>
      </c>
      <c r="G17" s="112" t="s">
        <v>438</v>
      </c>
      <c r="H17" s="113" t="s">
        <v>440</v>
      </c>
    </row>
    <row r="18" spans="1:8" ht="31.5" x14ac:dyDescent="0.25">
      <c r="A18" s="108">
        <v>33</v>
      </c>
      <c r="B18" s="109" t="s">
        <v>441</v>
      </c>
      <c r="C18" s="110" t="s">
        <v>442</v>
      </c>
      <c r="D18" s="111" t="s">
        <v>443</v>
      </c>
      <c r="E18">
        <v>33</v>
      </c>
      <c r="F18" s="112">
        <v>25</v>
      </c>
      <c r="G18" s="112" t="s">
        <v>444</v>
      </c>
      <c r="H18" s="113" t="s">
        <v>445</v>
      </c>
    </row>
    <row r="19" spans="1:8" ht="31.5" x14ac:dyDescent="0.25">
      <c r="A19" s="108">
        <v>34</v>
      </c>
      <c r="B19" s="109" t="s">
        <v>446</v>
      </c>
      <c r="C19" s="110" t="s">
        <v>447</v>
      </c>
      <c r="D19" s="111" t="s">
        <v>448</v>
      </c>
      <c r="E19">
        <v>34</v>
      </c>
      <c r="F19" s="112">
        <v>26</v>
      </c>
      <c r="G19" s="112" t="s">
        <v>449</v>
      </c>
      <c r="H19" s="113" t="s">
        <v>450</v>
      </c>
    </row>
    <row r="20" spans="1:8" ht="31.5" x14ac:dyDescent="0.25">
      <c r="A20" s="108">
        <v>35</v>
      </c>
      <c r="B20" s="109" t="s">
        <v>451</v>
      </c>
      <c r="C20" s="110" t="s">
        <v>452</v>
      </c>
      <c r="D20" s="111" t="s">
        <v>453</v>
      </c>
      <c r="E20">
        <v>35</v>
      </c>
      <c r="F20" s="112">
        <v>70</v>
      </c>
      <c r="G20" s="112" t="s">
        <v>454</v>
      </c>
      <c r="H20" s="113" t="s">
        <v>455</v>
      </c>
    </row>
    <row r="21" spans="1:8" ht="63" x14ac:dyDescent="0.25">
      <c r="A21" s="108">
        <v>36</v>
      </c>
      <c r="B21" s="109" t="s">
        <v>456</v>
      </c>
      <c r="C21" s="110" t="s">
        <v>457</v>
      </c>
      <c r="D21" s="114" t="s">
        <v>458</v>
      </c>
      <c r="E21">
        <v>36</v>
      </c>
      <c r="F21" s="112">
        <v>27</v>
      </c>
      <c r="G21" s="112" t="s">
        <v>459</v>
      </c>
      <c r="H21" s="113" t="s">
        <v>460</v>
      </c>
    </row>
    <row r="22" spans="1:8" ht="31.5" x14ac:dyDescent="0.25">
      <c r="A22" s="108">
        <v>37</v>
      </c>
      <c r="B22" s="115" t="s">
        <v>461</v>
      </c>
      <c r="C22" s="110" t="s">
        <v>462</v>
      </c>
      <c r="D22" s="114" t="s">
        <v>458</v>
      </c>
      <c r="E22">
        <v>37</v>
      </c>
      <c r="F22" s="112">
        <v>28</v>
      </c>
      <c r="G22" s="112" t="s">
        <v>463</v>
      </c>
      <c r="H22" s="113" t="s">
        <v>464</v>
      </c>
    </row>
    <row r="23" spans="1:8" ht="15.75" x14ac:dyDescent="0.25">
      <c r="A23" s="108">
        <v>40</v>
      </c>
      <c r="B23" s="115" t="s">
        <v>465</v>
      </c>
      <c r="C23" s="116" t="s">
        <v>466</v>
      </c>
      <c r="D23" s="114" t="s">
        <v>467</v>
      </c>
      <c r="E23">
        <v>40</v>
      </c>
      <c r="F23" s="112">
        <v>31</v>
      </c>
      <c r="G23" s="112" t="s">
        <v>468</v>
      </c>
      <c r="H23" s="113" t="s">
        <v>469</v>
      </c>
    </row>
    <row r="24" spans="1:8" ht="15.75" x14ac:dyDescent="0.25">
      <c r="A24" s="108">
        <v>41</v>
      </c>
      <c r="B24" s="115" t="s">
        <v>470</v>
      </c>
      <c r="C24" s="116" t="s">
        <v>471</v>
      </c>
      <c r="D24" s="114" t="s">
        <v>472</v>
      </c>
      <c r="E24">
        <v>41</v>
      </c>
      <c r="F24" s="112">
        <v>32</v>
      </c>
      <c r="G24" s="112" t="s">
        <v>473</v>
      </c>
      <c r="H24" s="113" t="s">
        <v>474</v>
      </c>
    </row>
    <row r="25" spans="1:8" ht="31.5" x14ac:dyDescent="0.25">
      <c r="A25" s="108">
        <v>42</v>
      </c>
      <c r="B25" s="115" t="s">
        <v>475</v>
      </c>
      <c r="C25" s="116" t="s">
        <v>476</v>
      </c>
      <c r="D25" s="114" t="s">
        <v>477</v>
      </c>
      <c r="E25">
        <v>42</v>
      </c>
      <c r="F25" s="112">
        <v>33</v>
      </c>
      <c r="G25" s="112" t="s">
        <v>478</v>
      </c>
      <c r="H25" s="113" t="s">
        <v>479</v>
      </c>
    </row>
    <row r="26" spans="1:8" ht="31.5" x14ac:dyDescent="0.25">
      <c r="A26" s="108">
        <v>43</v>
      </c>
      <c r="B26" s="115" t="s">
        <v>480</v>
      </c>
      <c r="C26" s="116" t="s">
        <v>481</v>
      </c>
      <c r="D26" s="114" t="s">
        <v>482</v>
      </c>
      <c r="E26">
        <v>43</v>
      </c>
      <c r="F26" s="112">
        <v>34</v>
      </c>
      <c r="G26" s="112" t="s">
        <v>483</v>
      </c>
      <c r="H26" s="113" t="s">
        <v>484</v>
      </c>
    </row>
    <row r="27" spans="1:8" ht="31.5" x14ac:dyDescent="0.25">
      <c r="A27" s="108">
        <v>44</v>
      </c>
      <c r="B27" s="115" t="s">
        <v>485</v>
      </c>
      <c r="C27" s="116" t="s">
        <v>486</v>
      </c>
      <c r="D27" s="114" t="s">
        <v>487</v>
      </c>
      <c r="E27">
        <v>44</v>
      </c>
      <c r="F27" s="112">
        <v>35</v>
      </c>
      <c r="G27" s="112" t="s">
        <v>488</v>
      </c>
      <c r="H27" s="113" t="s">
        <v>489</v>
      </c>
    </row>
    <row r="28" spans="1:8" ht="47.25" x14ac:dyDescent="0.25">
      <c r="A28" s="108">
        <v>45</v>
      </c>
      <c r="B28" s="115" t="s">
        <v>490</v>
      </c>
      <c r="C28" s="116" t="s">
        <v>491</v>
      </c>
      <c r="D28" s="114" t="s">
        <v>492</v>
      </c>
      <c r="E28">
        <v>45</v>
      </c>
      <c r="F28" s="112">
        <v>36</v>
      </c>
      <c r="G28" s="112" t="s">
        <v>493</v>
      </c>
      <c r="H28" s="113" t="s">
        <v>494</v>
      </c>
    </row>
    <row r="29" spans="1:8" ht="31.5" x14ac:dyDescent="0.25">
      <c r="A29" s="108">
        <v>46</v>
      </c>
      <c r="B29" s="115" t="s">
        <v>495</v>
      </c>
      <c r="C29" s="116" t="s">
        <v>496</v>
      </c>
      <c r="D29" s="114" t="s">
        <v>497</v>
      </c>
      <c r="E29">
        <v>46</v>
      </c>
      <c r="F29" s="112">
        <v>37</v>
      </c>
      <c r="G29" s="112" t="s">
        <v>498</v>
      </c>
      <c r="H29" s="113" t="s">
        <v>499</v>
      </c>
    </row>
    <row r="30" spans="1:8" ht="15.75" x14ac:dyDescent="0.25">
      <c r="A30" s="108">
        <v>47</v>
      </c>
      <c r="B30" s="115" t="s">
        <v>500</v>
      </c>
      <c r="C30" s="116" t="s">
        <v>501</v>
      </c>
      <c r="D30" s="114" t="s">
        <v>458</v>
      </c>
      <c r="E30">
        <v>47</v>
      </c>
      <c r="F30" s="112">
        <v>38</v>
      </c>
      <c r="G30" s="112" t="s">
        <v>502</v>
      </c>
      <c r="H30" s="113" t="s">
        <v>503</v>
      </c>
    </row>
    <row r="31" spans="1:8" ht="31.5" x14ac:dyDescent="0.25">
      <c r="A31" s="108">
        <v>48</v>
      </c>
      <c r="B31" s="109" t="s">
        <v>504</v>
      </c>
      <c r="C31" s="110" t="s">
        <v>505</v>
      </c>
      <c r="D31" s="111" t="s">
        <v>458</v>
      </c>
      <c r="E31">
        <v>48</v>
      </c>
      <c r="F31" s="112">
        <v>39</v>
      </c>
      <c r="G31" s="112" t="s">
        <v>506</v>
      </c>
      <c r="H31" s="113" t="s">
        <v>507</v>
      </c>
    </row>
    <row r="32" spans="1:8" ht="63" x14ac:dyDescent="0.25">
      <c r="A32" s="117">
        <v>49</v>
      </c>
      <c r="B32" s="118" t="s">
        <v>508</v>
      </c>
      <c r="C32" s="119" t="s">
        <v>308</v>
      </c>
      <c r="D32" s="120" t="s">
        <v>509</v>
      </c>
      <c r="E32">
        <v>49</v>
      </c>
      <c r="F32" s="112">
        <v>40</v>
      </c>
      <c r="G32" s="112" t="s">
        <v>510</v>
      </c>
      <c r="H32" s="113" t="s">
        <v>511</v>
      </c>
    </row>
    <row r="33" spans="1:8" ht="63" x14ac:dyDescent="0.25">
      <c r="A33" s="117">
        <v>50</v>
      </c>
      <c r="B33" s="118" t="s">
        <v>512</v>
      </c>
      <c r="C33" s="119" t="s">
        <v>310</v>
      </c>
      <c r="D33" s="120" t="s">
        <v>513</v>
      </c>
      <c r="E33">
        <v>50</v>
      </c>
      <c r="F33" s="112">
        <v>41</v>
      </c>
      <c r="G33" s="112" t="s">
        <v>514</v>
      </c>
      <c r="H33" s="113" t="s">
        <v>515</v>
      </c>
    </row>
    <row r="34" spans="1:8" ht="15.75" x14ac:dyDescent="0.25">
      <c r="A34" s="117">
        <v>51</v>
      </c>
      <c r="B34" s="118" t="s">
        <v>516</v>
      </c>
      <c r="C34" s="119" t="s">
        <v>517</v>
      </c>
      <c r="D34" s="120" t="s">
        <v>458</v>
      </c>
      <c r="E34">
        <v>51</v>
      </c>
      <c r="F34" s="112">
        <v>42</v>
      </c>
      <c r="G34" s="112" t="s">
        <v>518</v>
      </c>
      <c r="H34" s="113" t="s">
        <v>519</v>
      </c>
    </row>
    <row r="35" spans="1:8" ht="31.5" x14ac:dyDescent="0.25">
      <c r="A35" s="117">
        <v>52</v>
      </c>
      <c r="B35" s="118" t="s">
        <v>520</v>
      </c>
      <c r="C35" s="121" t="s">
        <v>521</v>
      </c>
      <c r="D35" s="120" t="s">
        <v>522</v>
      </c>
      <c r="E35">
        <v>52</v>
      </c>
      <c r="F35" s="112">
        <v>43</v>
      </c>
      <c r="G35" s="112" t="s">
        <v>523</v>
      </c>
      <c r="H35" s="113" t="s">
        <v>524</v>
      </c>
    </row>
    <row r="36" spans="1:8" ht="31.5" x14ac:dyDescent="0.25">
      <c r="A36" s="117">
        <v>53</v>
      </c>
      <c r="B36" s="118" t="s">
        <v>525</v>
      </c>
      <c r="C36" s="121" t="s">
        <v>526</v>
      </c>
      <c r="D36" s="120" t="s">
        <v>527</v>
      </c>
      <c r="E36">
        <v>53</v>
      </c>
      <c r="F36" s="112">
        <v>44</v>
      </c>
      <c r="G36" s="112" t="s">
        <v>528</v>
      </c>
      <c r="H36" s="113" t="s">
        <v>529</v>
      </c>
    </row>
    <row r="37" spans="1:8" ht="31.5" x14ac:dyDescent="0.25">
      <c r="A37" s="117">
        <v>54</v>
      </c>
      <c r="B37" s="118" t="s">
        <v>530</v>
      </c>
      <c r="C37" s="121" t="s">
        <v>531</v>
      </c>
      <c r="D37" s="120" t="s">
        <v>532</v>
      </c>
      <c r="E37">
        <v>54</v>
      </c>
      <c r="F37" s="112">
        <v>45</v>
      </c>
      <c r="G37" s="112" t="s">
        <v>533</v>
      </c>
      <c r="H37" s="113" t="s">
        <v>534</v>
      </c>
    </row>
    <row r="38" spans="1:8" ht="63" x14ac:dyDescent="0.25">
      <c r="A38" s="117">
        <v>55</v>
      </c>
      <c r="B38" s="118" t="s">
        <v>535</v>
      </c>
      <c r="C38" s="119" t="s">
        <v>536</v>
      </c>
      <c r="D38" s="120" t="s">
        <v>537</v>
      </c>
      <c r="E38">
        <v>55</v>
      </c>
      <c r="F38" s="112">
        <v>72</v>
      </c>
      <c r="G38" s="112" t="s">
        <v>538</v>
      </c>
      <c r="H38" s="113" t="s">
        <v>539</v>
      </c>
    </row>
    <row r="39" spans="1:8" ht="63" x14ac:dyDescent="0.25">
      <c r="A39" s="117">
        <v>56</v>
      </c>
      <c r="B39" s="118" t="s">
        <v>540</v>
      </c>
      <c r="C39" s="119" t="s">
        <v>541</v>
      </c>
      <c r="D39" s="120" t="s">
        <v>542</v>
      </c>
      <c r="E39">
        <v>56</v>
      </c>
      <c r="F39" s="112">
        <v>73</v>
      </c>
      <c r="G39" s="112" t="s">
        <v>543</v>
      </c>
      <c r="H39" s="113" t="s">
        <v>544</v>
      </c>
    </row>
    <row r="40" spans="1:8" ht="63" x14ac:dyDescent="0.25">
      <c r="A40" s="117">
        <v>57</v>
      </c>
      <c r="B40" s="118" t="s">
        <v>545</v>
      </c>
      <c r="C40" s="119" t="s">
        <v>546</v>
      </c>
      <c r="D40" s="120" t="s">
        <v>547</v>
      </c>
      <c r="E40">
        <v>57</v>
      </c>
      <c r="F40" s="112">
        <v>74</v>
      </c>
      <c r="G40" s="112" t="s">
        <v>548</v>
      </c>
      <c r="H40" s="113" t="s">
        <v>549</v>
      </c>
    </row>
    <row r="41" spans="1:8" ht="63" x14ac:dyDescent="0.25">
      <c r="A41" s="117">
        <v>58</v>
      </c>
      <c r="B41" s="118" t="s">
        <v>550</v>
      </c>
      <c r="C41" s="119" t="s">
        <v>551</v>
      </c>
      <c r="D41" s="120" t="s">
        <v>552</v>
      </c>
      <c r="E41">
        <v>58</v>
      </c>
      <c r="F41" s="112">
        <v>71</v>
      </c>
      <c r="G41" s="112" t="s">
        <v>553</v>
      </c>
      <c r="H41" s="113" t="s">
        <v>554</v>
      </c>
    </row>
    <row r="42" spans="1:8" ht="78.75" x14ac:dyDescent="0.25">
      <c r="A42" s="117">
        <v>59</v>
      </c>
      <c r="B42" s="118" t="s">
        <v>555</v>
      </c>
      <c r="C42" s="119" t="s">
        <v>556</v>
      </c>
      <c r="D42" s="120" t="s">
        <v>557</v>
      </c>
      <c r="E42">
        <v>59</v>
      </c>
      <c r="F42" s="112">
        <v>75</v>
      </c>
      <c r="G42" s="112" t="s">
        <v>558</v>
      </c>
      <c r="H42" s="113" t="s">
        <v>559</v>
      </c>
    </row>
    <row r="43" spans="1:8" ht="63" x14ac:dyDescent="0.25">
      <c r="A43" s="117">
        <v>60</v>
      </c>
      <c r="B43" s="118" t="s">
        <v>560</v>
      </c>
      <c r="C43" s="119" t="s">
        <v>561</v>
      </c>
      <c r="D43" s="120" t="s">
        <v>562</v>
      </c>
      <c r="E43">
        <v>60</v>
      </c>
      <c r="F43" s="112">
        <v>76</v>
      </c>
      <c r="G43" s="112" t="s">
        <v>563</v>
      </c>
      <c r="H43" s="113" t="s">
        <v>564</v>
      </c>
    </row>
    <row r="44" spans="1:8" ht="63" x14ac:dyDescent="0.25">
      <c r="A44" s="122">
        <v>61</v>
      </c>
      <c r="B44" s="123">
        <v>2</v>
      </c>
      <c r="C44" s="124" t="s">
        <v>565</v>
      </c>
      <c r="D44" s="125" t="s">
        <v>458</v>
      </c>
      <c r="E44">
        <v>61</v>
      </c>
      <c r="F44" s="112">
        <v>46</v>
      </c>
      <c r="G44" s="112" t="s">
        <v>566</v>
      </c>
      <c r="H44" s="112">
        <v>218</v>
      </c>
    </row>
    <row r="45" spans="1:8" ht="31.5" x14ac:dyDescent="0.25">
      <c r="A45" s="122">
        <v>62</v>
      </c>
      <c r="B45" s="123">
        <v>3</v>
      </c>
      <c r="C45" s="124" t="s">
        <v>567</v>
      </c>
      <c r="D45" s="125" t="s">
        <v>568</v>
      </c>
      <c r="E45">
        <v>62</v>
      </c>
      <c r="F45" s="112">
        <v>61</v>
      </c>
      <c r="G45" s="112" t="s">
        <v>569</v>
      </c>
      <c r="H45" s="113" t="s">
        <v>570</v>
      </c>
    </row>
    <row r="46" spans="1:8" ht="47.25" x14ac:dyDescent="0.25">
      <c r="A46" s="126">
        <v>65</v>
      </c>
      <c r="B46" s="127" t="s">
        <v>571</v>
      </c>
      <c r="C46" s="121" t="s">
        <v>572</v>
      </c>
      <c r="D46" s="128" t="s">
        <v>573</v>
      </c>
      <c r="E46">
        <v>65</v>
      </c>
      <c r="F46" s="112">
        <v>49</v>
      </c>
      <c r="G46" s="112" t="s">
        <v>574</v>
      </c>
      <c r="H46" s="112">
        <v>221</v>
      </c>
    </row>
    <row r="47" spans="1:8" ht="94.5" x14ac:dyDescent="0.25">
      <c r="A47" s="126">
        <v>66</v>
      </c>
      <c r="B47" s="127" t="s">
        <v>575</v>
      </c>
      <c r="C47" s="121" t="s">
        <v>576</v>
      </c>
      <c r="D47" s="128" t="s">
        <v>577</v>
      </c>
      <c r="E47">
        <v>66</v>
      </c>
      <c r="F47" s="112">
        <v>50</v>
      </c>
      <c r="G47" s="112" t="s">
        <v>578</v>
      </c>
      <c r="H47" s="112">
        <v>222</v>
      </c>
    </row>
    <row r="48" spans="1:8" ht="31.5" x14ac:dyDescent="0.25">
      <c r="A48" s="126">
        <v>71</v>
      </c>
      <c r="B48" s="127" t="s">
        <v>579</v>
      </c>
      <c r="C48" s="121" t="s">
        <v>580</v>
      </c>
      <c r="D48" s="128" t="s">
        <v>581</v>
      </c>
      <c r="E48">
        <v>71</v>
      </c>
      <c r="F48" s="112">
        <v>55</v>
      </c>
      <c r="G48" s="112" t="s">
        <v>582</v>
      </c>
      <c r="H48" s="112">
        <v>223</v>
      </c>
    </row>
    <row r="49" spans="1:8" ht="31.5" x14ac:dyDescent="0.25">
      <c r="A49" s="126">
        <v>72</v>
      </c>
      <c r="B49" s="127" t="s">
        <v>583</v>
      </c>
      <c r="C49" s="121" t="s">
        <v>584</v>
      </c>
      <c r="D49" s="128" t="s">
        <v>585</v>
      </c>
      <c r="E49">
        <v>72</v>
      </c>
      <c r="F49" s="112">
        <v>60</v>
      </c>
      <c r="G49" s="112" t="s">
        <v>584</v>
      </c>
      <c r="H49" s="113" t="s">
        <v>586</v>
      </c>
    </row>
    <row r="50" spans="1:8" ht="15.75" x14ac:dyDescent="0.25">
      <c r="A50" s="129">
        <v>73</v>
      </c>
      <c r="B50" s="123">
        <v>5</v>
      </c>
      <c r="C50" s="124" t="s">
        <v>587</v>
      </c>
      <c r="D50" s="111" t="s">
        <v>458</v>
      </c>
      <c r="E50">
        <v>73</v>
      </c>
      <c r="F50" s="112">
        <v>56</v>
      </c>
      <c r="G50" s="112" t="s">
        <v>588</v>
      </c>
      <c r="H50" s="113" t="s">
        <v>589</v>
      </c>
    </row>
    <row r="51" spans="1:8" ht="15.75" x14ac:dyDescent="0.25">
      <c r="A51" s="129">
        <v>74</v>
      </c>
      <c r="B51" s="123">
        <v>6</v>
      </c>
      <c r="C51" s="124" t="s">
        <v>590</v>
      </c>
      <c r="D51" s="111" t="s">
        <v>591</v>
      </c>
      <c r="E51">
        <v>74</v>
      </c>
      <c r="F51" s="112">
        <v>57</v>
      </c>
      <c r="G51" s="112" t="s">
        <v>592</v>
      </c>
      <c r="H51" s="113" t="s">
        <v>593</v>
      </c>
    </row>
    <row r="52" spans="1:8" ht="15.75" x14ac:dyDescent="0.25">
      <c r="A52" s="129">
        <v>75</v>
      </c>
      <c r="B52" s="123">
        <v>7</v>
      </c>
      <c r="C52" s="124" t="s">
        <v>594</v>
      </c>
      <c r="D52" s="111" t="s">
        <v>595</v>
      </c>
      <c r="E52">
        <v>75</v>
      </c>
      <c r="F52" s="112">
        <v>58</v>
      </c>
      <c r="G52" s="112" t="s">
        <v>596</v>
      </c>
      <c r="H52" s="113" t="s">
        <v>597</v>
      </c>
    </row>
    <row r="53" spans="1:8" ht="47.25" x14ac:dyDescent="0.25">
      <c r="A53" s="129">
        <v>76</v>
      </c>
      <c r="B53" s="123">
        <v>8</v>
      </c>
      <c r="C53" s="124" t="s">
        <v>598</v>
      </c>
      <c r="D53" s="111" t="s">
        <v>599</v>
      </c>
      <c r="E53">
        <v>76</v>
      </c>
      <c r="F53" s="112">
        <v>69</v>
      </c>
      <c r="G53" s="112" t="s">
        <v>600</v>
      </c>
      <c r="H53" s="113" t="s">
        <v>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NK23"/>
  <sheetViews>
    <sheetView zoomScale="70" zoomScaleNormal="70" workbookViewId="0">
      <selection activeCell="F24" sqref="F24"/>
    </sheetView>
  </sheetViews>
  <sheetFormatPr defaultColWidth="9.140625" defaultRowHeight="15" x14ac:dyDescent="0.25"/>
  <cols>
    <col min="1" max="1" width="13.7109375" style="130" customWidth="1"/>
    <col min="2" max="2" width="5" style="130" customWidth="1"/>
    <col min="3" max="3" width="28.85546875" style="130" customWidth="1"/>
    <col min="4" max="4" width="16.140625" style="130" customWidth="1"/>
    <col min="5" max="5" width="9.140625" style="130"/>
    <col min="6" max="7" width="12.140625" style="130" customWidth="1"/>
    <col min="8" max="8" width="16.5703125" style="130" customWidth="1"/>
    <col min="9" max="25" width="12.140625" style="130" customWidth="1"/>
    <col min="26" max="26" width="16.5703125" style="130" customWidth="1"/>
    <col min="27" max="43" width="12.140625" style="130" customWidth="1"/>
    <col min="44" max="44" width="16.5703125" style="130" customWidth="1"/>
    <col min="45" max="61" width="12.140625" style="130" customWidth="1"/>
    <col min="62" max="62" width="16.5703125" style="130" customWidth="1"/>
    <col min="63" max="79" width="12.140625" style="130" customWidth="1"/>
    <col min="80" max="80" width="16.5703125" style="130" customWidth="1"/>
    <col min="81" max="97" width="12.140625" style="130" customWidth="1"/>
    <col min="98" max="98" width="16.5703125" style="130" customWidth="1"/>
    <col min="99" max="115" width="12.140625" style="130" customWidth="1"/>
    <col min="116" max="116" width="16.5703125" style="130" customWidth="1"/>
    <col min="117" max="133" width="12.140625" style="130" customWidth="1"/>
    <col min="134" max="134" width="16.5703125" style="130" customWidth="1"/>
    <col min="135" max="151" width="12.140625" style="130" customWidth="1"/>
    <col min="152" max="152" width="16.5703125" style="130" customWidth="1"/>
    <col min="153" max="169" width="12.140625" style="130" customWidth="1"/>
    <col min="170" max="170" width="16.5703125" style="130" customWidth="1"/>
    <col min="171" max="187" width="12.140625" style="130" customWidth="1"/>
    <col min="188" max="188" width="16.5703125" style="130" customWidth="1"/>
    <col min="189" max="205" width="12.140625" style="130" customWidth="1"/>
    <col min="206" max="206" width="16.5703125" style="130" customWidth="1"/>
    <col min="207" max="223" width="12.140625" style="130" customWidth="1"/>
    <col min="224" max="224" width="16.5703125" style="130" customWidth="1"/>
    <col min="225" max="241" width="12.140625" style="130" customWidth="1"/>
    <col min="242" max="242" width="16.5703125" style="130" customWidth="1"/>
    <col min="243" max="259" width="12.140625" style="130" customWidth="1"/>
    <col min="260" max="260" width="16.5703125" style="130" customWidth="1"/>
    <col min="261" max="277" width="12.140625" style="130" customWidth="1"/>
    <col min="278" max="278" width="16.5703125" style="130" customWidth="1"/>
    <col min="279" max="295" width="12.140625" style="130" customWidth="1"/>
    <col min="296" max="296" width="16.5703125" style="130" customWidth="1"/>
    <col min="297" max="313" width="12.140625" style="130" customWidth="1"/>
    <col min="314" max="314" width="16.5703125" style="130" customWidth="1"/>
    <col min="315" max="331" width="12.140625" style="130" customWidth="1"/>
    <col min="332" max="332" width="16.5703125" style="130" customWidth="1"/>
    <col min="333" max="349" width="12.140625" style="130" customWidth="1"/>
    <col min="350" max="350" width="16.5703125" style="130" customWidth="1"/>
    <col min="351" max="367" width="12.140625" style="130" customWidth="1"/>
    <col min="368" max="368" width="16.5703125" style="130" customWidth="1"/>
    <col min="369" max="385" width="12.140625" style="130" customWidth="1"/>
    <col min="386" max="386" width="16.5703125" style="130" customWidth="1"/>
    <col min="387" max="403" width="12.140625" style="130" customWidth="1"/>
    <col min="404" max="404" width="16.5703125" style="130" customWidth="1"/>
    <col min="405" max="421" width="12.140625" style="130" customWidth="1"/>
    <col min="422" max="422" width="16.5703125" style="130" customWidth="1"/>
    <col min="423" max="439" width="12.140625" style="130" customWidth="1"/>
    <col min="440" max="440" width="16.5703125" style="130" customWidth="1"/>
    <col min="441" max="457" width="12.140625" style="130" customWidth="1"/>
    <col min="458" max="458" width="16.5703125" style="130" customWidth="1"/>
    <col min="459" max="475" width="12.140625" style="130" customWidth="1"/>
    <col min="476" max="476" width="16.5703125" style="130" customWidth="1"/>
    <col min="477" max="493" width="12.140625" style="130" customWidth="1"/>
    <col min="494" max="494" width="16.5703125" style="130" customWidth="1"/>
    <col min="495" max="511" width="12.140625" style="130" customWidth="1"/>
    <col min="512" max="512" width="16.5703125" style="130" customWidth="1"/>
    <col min="513" max="529" width="12.140625" style="130" customWidth="1"/>
    <col min="530" max="530" width="16.5703125" style="130" customWidth="1"/>
    <col min="531" max="547" width="12.140625" style="130" customWidth="1"/>
    <col min="548" max="548" width="16.5703125" style="130" customWidth="1"/>
    <col min="549" max="565" width="12.140625" style="130" customWidth="1"/>
    <col min="566" max="566" width="16.5703125" style="130" customWidth="1"/>
    <col min="567" max="583" width="12.140625" style="130" customWidth="1"/>
    <col min="584" max="584" width="16.5703125" style="130" customWidth="1"/>
    <col min="585" max="601" width="12.140625" style="130" customWidth="1"/>
    <col min="602" max="602" width="16.5703125" style="130" customWidth="1"/>
    <col min="603" max="619" width="12.140625" style="130" customWidth="1"/>
    <col min="620" max="620" width="16.5703125" style="130" customWidth="1"/>
    <col min="621" max="637" width="12.140625" style="130" customWidth="1"/>
    <col min="638" max="638" width="16.5703125" style="130" customWidth="1"/>
    <col min="639" max="655" width="12.140625" style="130" customWidth="1"/>
    <col min="656" max="656" width="16.5703125" style="130" customWidth="1"/>
    <col min="657" max="673" width="12.140625" style="130" customWidth="1"/>
    <col min="674" max="674" width="16.5703125" style="130" customWidth="1"/>
    <col min="675" max="691" width="12.140625" style="130" customWidth="1"/>
    <col min="692" max="692" width="16.5703125" style="130" customWidth="1"/>
    <col min="693" max="709" width="12.140625" style="130" customWidth="1"/>
    <col min="710" max="710" width="16.5703125" style="130" customWidth="1"/>
    <col min="711" max="727" width="12.140625" style="130" customWidth="1"/>
    <col min="728" max="728" width="16.5703125" style="130" customWidth="1"/>
    <col min="729" max="745" width="12.140625" style="130" customWidth="1"/>
    <col min="746" max="746" width="16.5703125" style="130" customWidth="1"/>
    <col min="747" max="763" width="12.140625" style="130" customWidth="1"/>
    <col min="764" max="764" width="16.5703125" style="130" customWidth="1"/>
    <col min="765" max="781" width="12.140625" style="130" customWidth="1"/>
    <col min="782" max="782" width="16.5703125" style="130" customWidth="1"/>
    <col min="783" max="799" width="12.140625" style="130" customWidth="1"/>
    <col min="800" max="800" width="16.5703125" style="130" customWidth="1"/>
    <col min="801" max="817" width="12.140625" style="130" customWidth="1"/>
    <col min="818" max="818" width="16.5703125" style="130" customWidth="1"/>
    <col min="819" max="835" width="12.140625" style="130" customWidth="1"/>
    <col min="836" max="836" width="16.5703125" style="130" customWidth="1"/>
    <col min="837" max="853" width="12.140625" style="130" customWidth="1"/>
    <col min="854" max="854" width="16.5703125" style="130" customWidth="1"/>
    <col min="855" max="871" width="12.140625" style="130" customWidth="1"/>
    <col min="872" max="872" width="16.5703125" style="130" customWidth="1"/>
    <col min="873" max="889" width="12.140625" style="130" customWidth="1"/>
    <col min="890" max="890" width="16.5703125" style="130" customWidth="1"/>
    <col min="891" max="907" width="12.140625" style="130" customWidth="1"/>
    <col min="908" max="908" width="16.5703125" style="130" customWidth="1"/>
    <col min="909" max="925" width="12.140625" style="130" customWidth="1"/>
    <col min="926" max="926" width="16.5703125" style="130" customWidth="1"/>
    <col min="927" max="943" width="12.140625" style="130" customWidth="1"/>
    <col min="944" max="16384" width="9.140625" style="130"/>
  </cols>
  <sheetData>
    <row r="1" spans="1:1051" ht="23.25" x14ac:dyDescent="0.35">
      <c r="A1" s="163" t="s">
        <v>649</v>
      </c>
      <c r="C1" s="131"/>
    </row>
    <row r="2" spans="1:1051" ht="20.25" x14ac:dyDescent="0.3">
      <c r="B2" s="132"/>
      <c r="C2" s="132" t="s">
        <v>0</v>
      </c>
      <c r="D2" s="130" t="s">
        <v>278</v>
      </c>
    </row>
    <row r="3" spans="1:1051" ht="20.25" x14ac:dyDescent="0.3">
      <c r="B3" s="132"/>
      <c r="C3" s="132"/>
    </row>
    <row r="4" spans="1:1051" ht="20.25" x14ac:dyDescent="0.3">
      <c r="B4" s="132"/>
      <c r="C4" s="132"/>
    </row>
    <row r="5" spans="1:1051" ht="18.75" thickBot="1" x14ac:dyDescent="0.3">
      <c r="C5" s="133"/>
      <c r="D5" s="133"/>
      <c r="E5" s="133"/>
      <c r="F5" s="146"/>
      <c r="G5" s="146"/>
      <c r="H5" s="146">
        <v>16</v>
      </c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Z5" s="146">
        <v>15</v>
      </c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R5" s="146">
        <v>17</v>
      </c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J5" s="146">
        <v>18</v>
      </c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CB5" s="146">
        <v>59</v>
      </c>
      <c r="CC5" s="146"/>
      <c r="CD5" s="146"/>
      <c r="CE5" s="146"/>
      <c r="CF5" s="146"/>
      <c r="CG5" s="146"/>
      <c r="CH5" s="146"/>
      <c r="CI5" s="146"/>
      <c r="CJ5" s="146"/>
      <c r="CK5" s="146"/>
      <c r="CL5" s="146"/>
      <c r="CM5" s="146"/>
      <c r="CN5" s="146"/>
      <c r="CO5" s="146"/>
      <c r="CP5" s="146"/>
      <c r="CT5" s="146">
        <v>19</v>
      </c>
      <c r="CU5" s="146"/>
      <c r="CV5" s="146"/>
      <c r="CW5" s="146"/>
      <c r="CX5" s="146"/>
      <c r="CY5" s="146"/>
      <c r="CZ5" s="146"/>
      <c r="DA5" s="146"/>
      <c r="DB5" s="146"/>
      <c r="DC5" s="146"/>
      <c r="DD5" s="146"/>
      <c r="DE5" s="146"/>
      <c r="DF5" s="146"/>
      <c r="DG5" s="146"/>
      <c r="DH5" s="146"/>
      <c r="DL5" s="146">
        <v>66</v>
      </c>
      <c r="DM5" s="146"/>
      <c r="DN5" s="146"/>
      <c r="DO5" s="146"/>
      <c r="DP5" s="146"/>
      <c r="DQ5" s="146"/>
      <c r="DR5" s="146"/>
      <c r="DS5" s="146"/>
      <c r="DT5" s="146"/>
      <c r="DU5" s="146"/>
      <c r="DV5" s="146"/>
      <c r="DW5" s="146"/>
      <c r="DX5" s="146"/>
      <c r="DY5" s="146"/>
      <c r="DZ5" s="146"/>
      <c r="ED5" s="146">
        <v>67</v>
      </c>
      <c r="EE5" s="146"/>
      <c r="EF5" s="146"/>
      <c r="EG5" s="146"/>
      <c r="EH5" s="146"/>
      <c r="EI5" s="146"/>
      <c r="EJ5" s="146"/>
      <c r="EK5" s="146"/>
      <c r="EL5" s="146"/>
      <c r="EM5" s="146"/>
      <c r="EN5" s="146"/>
      <c r="EO5" s="146"/>
      <c r="EP5" s="146"/>
      <c r="EQ5" s="146"/>
      <c r="ER5" s="146"/>
      <c r="EV5" s="146">
        <v>80</v>
      </c>
      <c r="EW5" s="146"/>
      <c r="EX5" s="146"/>
      <c r="EY5" s="146"/>
      <c r="EZ5" s="146"/>
      <c r="FA5" s="146"/>
      <c r="FB5" s="146"/>
      <c r="FC5" s="146"/>
      <c r="FD5" s="146"/>
      <c r="FE5" s="146"/>
      <c r="FF5" s="146"/>
      <c r="FG5" s="146"/>
      <c r="FH5" s="146"/>
      <c r="FI5" s="146"/>
      <c r="FJ5" s="146"/>
      <c r="FN5" s="146">
        <v>79</v>
      </c>
      <c r="FO5" s="146"/>
      <c r="FP5" s="146"/>
      <c r="FQ5" s="146"/>
      <c r="FR5" s="146"/>
      <c r="FS5" s="146"/>
      <c r="FT5" s="146"/>
      <c r="FU5" s="146"/>
      <c r="FV5" s="146"/>
      <c r="FW5" s="146"/>
      <c r="FX5" s="146"/>
      <c r="FY5" s="146"/>
      <c r="FZ5" s="146"/>
      <c r="GA5" s="146"/>
      <c r="GB5" s="146"/>
      <c r="GF5" s="146">
        <v>81</v>
      </c>
      <c r="GG5" s="146"/>
      <c r="GH5" s="146"/>
      <c r="GI5" s="146"/>
      <c r="GJ5" s="146"/>
      <c r="GK5" s="146"/>
      <c r="GL5" s="146"/>
      <c r="GM5" s="146"/>
      <c r="GN5" s="146"/>
      <c r="GO5" s="146"/>
      <c r="GP5" s="146"/>
      <c r="GQ5" s="146"/>
      <c r="GR5" s="146"/>
      <c r="GS5" s="146"/>
      <c r="GT5" s="146"/>
      <c r="GX5" s="146">
        <v>22</v>
      </c>
      <c r="GY5" s="146"/>
      <c r="GZ5" s="146"/>
      <c r="HA5" s="146"/>
      <c r="HB5" s="146"/>
      <c r="HC5" s="146"/>
      <c r="HD5" s="146"/>
      <c r="HE5" s="146"/>
      <c r="HF5" s="146"/>
      <c r="HG5" s="146"/>
      <c r="HH5" s="146"/>
      <c r="HI5" s="146"/>
      <c r="HJ5" s="146"/>
      <c r="HK5" s="146"/>
      <c r="HL5" s="146"/>
      <c r="HP5" s="146">
        <v>77</v>
      </c>
      <c r="HQ5" s="146"/>
      <c r="HR5" s="146"/>
      <c r="HS5" s="146"/>
      <c r="HT5" s="146"/>
      <c r="HU5" s="146"/>
      <c r="HV5" s="146"/>
      <c r="HW5" s="146"/>
      <c r="HX5" s="146"/>
      <c r="HY5" s="146"/>
      <c r="HZ5" s="146"/>
      <c r="IA5" s="146"/>
      <c r="IB5" s="146"/>
      <c r="IC5" s="146"/>
      <c r="ID5" s="146"/>
      <c r="IH5" s="146">
        <v>23</v>
      </c>
      <c r="II5" s="146"/>
      <c r="IJ5" s="146"/>
      <c r="IK5" s="146"/>
      <c r="IL5" s="146"/>
      <c r="IM5" s="146"/>
      <c r="IN5" s="146"/>
      <c r="IO5" s="146"/>
      <c r="IP5" s="146"/>
      <c r="IQ5" s="146"/>
      <c r="IR5" s="146"/>
      <c r="IS5" s="146"/>
      <c r="IT5" s="146"/>
      <c r="IU5" s="146"/>
      <c r="IV5" s="146"/>
      <c r="IZ5" s="146">
        <v>78</v>
      </c>
      <c r="JA5" s="146"/>
      <c r="JB5" s="146"/>
      <c r="JC5" s="146"/>
      <c r="JD5" s="146"/>
      <c r="JE5" s="146"/>
      <c r="JF5" s="146"/>
      <c r="JG5" s="146"/>
      <c r="JH5" s="146"/>
      <c r="JI5" s="146"/>
      <c r="JJ5" s="146"/>
      <c r="JK5" s="146"/>
      <c r="JL5" s="146"/>
      <c r="JM5" s="146"/>
      <c r="JN5" s="146"/>
      <c r="JR5" s="146">
        <v>62</v>
      </c>
      <c r="JS5" s="146"/>
      <c r="JT5" s="146"/>
      <c r="JU5" s="146"/>
      <c r="JV5" s="146"/>
      <c r="JW5" s="146"/>
      <c r="JX5" s="146"/>
      <c r="JY5" s="146"/>
      <c r="JZ5" s="146"/>
      <c r="KA5" s="146"/>
      <c r="KB5" s="146"/>
      <c r="KC5" s="146"/>
      <c r="KD5" s="146"/>
      <c r="KE5" s="146"/>
      <c r="KF5" s="146"/>
      <c r="KJ5" s="146">
        <v>25</v>
      </c>
      <c r="KK5" s="146"/>
      <c r="KL5" s="146"/>
      <c r="KM5" s="146"/>
      <c r="KN5" s="146"/>
      <c r="KO5" s="146"/>
      <c r="KP5" s="146"/>
      <c r="KQ5" s="146"/>
      <c r="KR5" s="146"/>
      <c r="KS5" s="146"/>
      <c r="KT5" s="146"/>
      <c r="KU5" s="146"/>
      <c r="KV5" s="146"/>
      <c r="KW5" s="146"/>
      <c r="KX5" s="146"/>
      <c r="LB5" s="146">
        <v>26</v>
      </c>
      <c r="LC5" s="146"/>
      <c r="LD5" s="146"/>
      <c r="LE5" s="146"/>
      <c r="LF5" s="146"/>
      <c r="LG5" s="146"/>
      <c r="LH5" s="146"/>
      <c r="LI5" s="146"/>
      <c r="LJ5" s="146"/>
      <c r="LK5" s="146"/>
      <c r="LL5" s="146"/>
      <c r="LM5" s="146"/>
      <c r="LN5" s="146"/>
      <c r="LO5" s="146"/>
      <c r="LP5" s="146"/>
      <c r="LT5" s="146">
        <v>70</v>
      </c>
      <c r="LU5" s="146"/>
      <c r="LV5" s="146"/>
      <c r="LW5" s="146"/>
      <c r="LX5" s="146"/>
      <c r="LY5" s="146"/>
      <c r="LZ5" s="146"/>
      <c r="MA5" s="146"/>
      <c r="MB5" s="146"/>
      <c r="MC5" s="146"/>
      <c r="MD5" s="146"/>
      <c r="ME5" s="146"/>
      <c r="MF5" s="146"/>
      <c r="MG5" s="146"/>
      <c r="MH5" s="146"/>
      <c r="ML5" s="146">
        <v>31</v>
      </c>
      <c r="MM5" s="146"/>
      <c r="MN5" s="146"/>
      <c r="MO5" s="146"/>
      <c r="MP5" s="146"/>
      <c r="MQ5" s="146"/>
      <c r="MR5" s="146"/>
      <c r="MS5" s="146"/>
      <c r="MT5" s="146"/>
      <c r="MU5" s="146"/>
      <c r="MV5" s="146"/>
      <c r="MW5" s="146"/>
      <c r="MX5" s="146"/>
      <c r="MY5" s="146"/>
      <c r="MZ5" s="146"/>
      <c r="ND5" s="146">
        <v>32</v>
      </c>
      <c r="NE5" s="146"/>
      <c r="NF5" s="146"/>
      <c r="NG5" s="146"/>
      <c r="NH5" s="146"/>
      <c r="NI5" s="146"/>
      <c r="NJ5" s="146"/>
      <c r="NK5" s="146"/>
      <c r="NL5" s="146"/>
      <c r="NM5" s="146"/>
      <c r="NN5" s="146"/>
      <c r="NO5" s="146"/>
      <c r="NP5" s="146"/>
      <c r="NQ5" s="146"/>
      <c r="NR5" s="146"/>
      <c r="NV5" s="146">
        <v>33</v>
      </c>
      <c r="NW5" s="146"/>
      <c r="NX5" s="146"/>
      <c r="NY5" s="146"/>
      <c r="NZ5" s="146"/>
      <c r="OA5" s="146"/>
      <c r="OB5" s="146"/>
      <c r="OC5" s="146"/>
      <c r="OD5" s="146"/>
      <c r="OE5" s="146"/>
      <c r="OF5" s="146"/>
      <c r="OG5" s="146"/>
      <c r="OH5" s="146"/>
      <c r="OI5" s="146"/>
      <c r="OJ5" s="146"/>
      <c r="ON5" s="146">
        <v>34</v>
      </c>
      <c r="OO5" s="146"/>
      <c r="OP5" s="146"/>
      <c r="OQ5" s="146"/>
      <c r="OR5" s="146"/>
      <c r="OS5" s="146"/>
      <c r="OT5" s="146"/>
      <c r="OU5" s="146"/>
      <c r="OV5" s="146"/>
      <c r="OW5" s="146"/>
      <c r="OX5" s="146"/>
      <c r="OY5" s="146"/>
      <c r="OZ5" s="146"/>
      <c r="PA5" s="146"/>
      <c r="PB5" s="146"/>
      <c r="PF5" s="146">
        <v>35</v>
      </c>
      <c r="PG5" s="146"/>
      <c r="PH5" s="146"/>
      <c r="PI5" s="146"/>
      <c r="PJ5" s="146"/>
      <c r="PK5" s="146"/>
      <c r="PL5" s="146"/>
      <c r="PM5" s="146"/>
      <c r="PN5" s="146"/>
      <c r="PO5" s="146"/>
      <c r="PP5" s="146"/>
      <c r="PQ5" s="146"/>
      <c r="PR5" s="146"/>
      <c r="PS5" s="146"/>
      <c r="PT5" s="146"/>
      <c r="PX5" s="146">
        <v>36</v>
      </c>
      <c r="PY5" s="146"/>
      <c r="PZ5" s="146"/>
      <c r="QA5" s="146"/>
      <c r="QB5" s="146"/>
      <c r="QC5" s="146"/>
      <c r="QD5" s="146"/>
      <c r="QE5" s="146"/>
      <c r="QF5" s="146"/>
      <c r="QG5" s="146"/>
      <c r="QH5" s="146"/>
      <c r="QI5" s="146"/>
      <c r="QJ5" s="146"/>
      <c r="QK5" s="146"/>
      <c r="QL5" s="146"/>
      <c r="QP5" s="146">
        <v>37</v>
      </c>
      <c r="QQ5" s="146"/>
      <c r="QR5" s="146"/>
      <c r="QS5" s="146"/>
      <c r="QT5" s="146"/>
      <c r="QU5" s="146"/>
      <c r="QV5" s="146"/>
      <c r="QW5" s="146"/>
      <c r="QX5" s="146"/>
      <c r="QY5" s="146"/>
      <c r="QZ5" s="146"/>
      <c r="RA5" s="146"/>
      <c r="RB5" s="146"/>
      <c r="RC5" s="146"/>
      <c r="RD5" s="146"/>
      <c r="RH5" s="146">
        <v>40</v>
      </c>
      <c r="RI5" s="146"/>
      <c r="RJ5" s="146"/>
      <c r="RK5" s="146"/>
      <c r="RL5" s="146"/>
      <c r="RM5" s="146"/>
      <c r="RN5" s="146"/>
      <c r="RO5" s="146"/>
      <c r="RP5" s="146"/>
      <c r="RQ5" s="146"/>
      <c r="RR5" s="146"/>
      <c r="RS5" s="146"/>
      <c r="RT5" s="146"/>
      <c r="RU5" s="146"/>
      <c r="RV5" s="146"/>
      <c r="RZ5" s="146">
        <v>41</v>
      </c>
      <c r="SA5" s="146"/>
      <c r="SB5" s="146"/>
      <c r="SC5" s="146"/>
      <c r="SD5" s="146"/>
      <c r="SE5" s="146"/>
      <c r="SF5" s="146"/>
      <c r="SG5" s="146"/>
      <c r="SH5" s="146"/>
      <c r="SI5" s="146"/>
      <c r="SJ5" s="146"/>
      <c r="SK5" s="146"/>
      <c r="SL5" s="146"/>
      <c r="SM5" s="146"/>
      <c r="SN5" s="146"/>
      <c r="SR5" s="146">
        <v>43</v>
      </c>
      <c r="SS5" s="146"/>
      <c r="ST5" s="146"/>
      <c r="SU5" s="146"/>
      <c r="SV5" s="146"/>
      <c r="SW5" s="146"/>
      <c r="SX5" s="146"/>
      <c r="SY5" s="146"/>
      <c r="SZ5" s="146"/>
      <c r="TA5" s="146"/>
      <c r="TB5" s="146"/>
      <c r="TC5" s="146"/>
      <c r="TD5" s="146"/>
      <c r="TE5" s="146"/>
      <c r="TF5" s="146"/>
      <c r="TJ5" s="146">
        <v>44</v>
      </c>
      <c r="TK5" s="146"/>
      <c r="TL5" s="146"/>
      <c r="TM5" s="146"/>
      <c r="TN5" s="146"/>
      <c r="TO5" s="146"/>
      <c r="TP5" s="146"/>
      <c r="TQ5" s="146"/>
      <c r="TR5" s="146"/>
      <c r="TS5" s="146"/>
      <c r="TT5" s="146"/>
      <c r="TU5" s="146"/>
      <c r="TV5" s="146"/>
      <c r="TW5" s="146"/>
      <c r="TX5" s="146"/>
      <c r="UB5" s="146">
        <v>45</v>
      </c>
      <c r="UC5" s="146"/>
      <c r="UD5" s="146"/>
      <c r="UE5" s="146"/>
      <c r="UF5" s="146"/>
      <c r="UG5" s="146"/>
      <c r="UH5" s="146"/>
      <c r="UI5" s="146"/>
      <c r="UJ5" s="146"/>
      <c r="UK5" s="146"/>
      <c r="UL5" s="146"/>
      <c r="UM5" s="146"/>
      <c r="UN5" s="146"/>
      <c r="UO5" s="146"/>
      <c r="UP5" s="146"/>
      <c r="UT5" s="146">
        <v>72</v>
      </c>
      <c r="UU5" s="146"/>
      <c r="UV5" s="146"/>
      <c r="UW5" s="146"/>
      <c r="UX5" s="146"/>
      <c r="UY5" s="146"/>
      <c r="UZ5" s="146"/>
      <c r="VA5" s="146"/>
      <c r="VB5" s="146"/>
      <c r="VC5" s="146"/>
      <c r="VD5" s="146"/>
      <c r="VE5" s="146"/>
      <c r="VF5" s="146"/>
      <c r="VG5" s="146"/>
      <c r="VH5" s="146"/>
      <c r="VL5" s="146">
        <v>73</v>
      </c>
      <c r="VM5" s="146"/>
      <c r="VN5" s="146"/>
      <c r="VO5" s="146"/>
      <c r="VP5" s="146"/>
      <c r="VQ5" s="146"/>
      <c r="VR5" s="146"/>
      <c r="VS5" s="146"/>
      <c r="VT5" s="146"/>
      <c r="VU5" s="146"/>
      <c r="VV5" s="146"/>
      <c r="VW5" s="146"/>
      <c r="VX5" s="146"/>
      <c r="VY5" s="146"/>
      <c r="VZ5" s="146"/>
      <c r="WD5" s="146">
        <v>74</v>
      </c>
      <c r="WE5" s="146"/>
      <c r="WF5" s="146"/>
      <c r="WG5" s="146"/>
      <c r="WH5" s="146"/>
      <c r="WI5" s="146"/>
      <c r="WJ5" s="146"/>
      <c r="WK5" s="146"/>
      <c r="WL5" s="146"/>
      <c r="WM5" s="146"/>
      <c r="WN5" s="146"/>
      <c r="WO5" s="146"/>
      <c r="WP5" s="146"/>
      <c r="WQ5" s="146"/>
      <c r="WR5" s="146"/>
      <c r="WV5" s="146">
        <v>71</v>
      </c>
      <c r="WW5" s="146"/>
      <c r="WX5" s="146"/>
      <c r="WY5" s="146"/>
      <c r="WZ5" s="146"/>
      <c r="XA5" s="146"/>
      <c r="XB5" s="146"/>
      <c r="XC5" s="146"/>
      <c r="XD5" s="146"/>
      <c r="XE5" s="146"/>
      <c r="XF5" s="146"/>
      <c r="XG5" s="146"/>
      <c r="XH5" s="146"/>
      <c r="XI5" s="146"/>
      <c r="XJ5" s="146"/>
      <c r="XN5" s="146">
        <v>75</v>
      </c>
      <c r="XO5" s="146"/>
      <c r="XP5" s="146"/>
      <c r="XQ5" s="146"/>
      <c r="XR5" s="146"/>
      <c r="XS5" s="146"/>
      <c r="XT5" s="146"/>
      <c r="XU5" s="146"/>
      <c r="XV5" s="146"/>
      <c r="XW5" s="146"/>
      <c r="XX5" s="146"/>
      <c r="XY5" s="146"/>
      <c r="XZ5" s="146"/>
      <c r="YA5" s="146"/>
      <c r="YB5" s="146"/>
      <c r="YF5" s="146">
        <v>76</v>
      </c>
      <c r="YG5" s="146"/>
      <c r="YH5" s="146"/>
      <c r="YI5" s="146"/>
      <c r="YJ5" s="146"/>
      <c r="YK5" s="146"/>
      <c r="YL5" s="146"/>
      <c r="YM5" s="146"/>
      <c r="YN5" s="146"/>
      <c r="YO5" s="146"/>
      <c r="YP5" s="146"/>
      <c r="YQ5" s="146"/>
      <c r="YR5" s="146"/>
      <c r="YS5" s="146"/>
      <c r="YT5" s="146"/>
      <c r="YX5" s="146">
        <v>61</v>
      </c>
      <c r="YY5" s="146"/>
      <c r="YZ5" s="146"/>
      <c r="ZA5" s="146"/>
      <c r="ZB5" s="146"/>
      <c r="ZC5" s="146"/>
      <c r="ZD5" s="146"/>
      <c r="ZE5" s="146"/>
      <c r="ZF5" s="146"/>
      <c r="ZG5" s="146"/>
      <c r="ZH5" s="146"/>
      <c r="ZI5" s="146"/>
      <c r="ZJ5" s="146"/>
      <c r="ZK5" s="146"/>
      <c r="ZL5" s="146"/>
      <c r="ZP5" s="146">
        <v>49</v>
      </c>
      <c r="ZQ5" s="146"/>
      <c r="ZR5" s="146"/>
      <c r="ZS5" s="146"/>
      <c r="ZT5" s="146"/>
      <c r="ZU5" s="146"/>
      <c r="ZV5" s="146"/>
      <c r="ZW5" s="146"/>
      <c r="ZX5" s="146"/>
      <c r="ZY5" s="146"/>
      <c r="ZZ5" s="146"/>
      <c r="AAA5" s="146"/>
      <c r="AAB5" s="146"/>
      <c r="AAC5" s="146"/>
      <c r="AAD5" s="146"/>
      <c r="AAH5" s="166" t="s">
        <v>602</v>
      </c>
      <c r="AAI5" s="166"/>
      <c r="AAJ5" s="146"/>
      <c r="AAK5" s="146"/>
      <c r="AAL5" s="146"/>
      <c r="AAM5" s="146"/>
      <c r="AAN5" s="146"/>
      <c r="AAO5" s="146"/>
      <c r="AAP5" s="146"/>
      <c r="AAQ5" s="146"/>
      <c r="AAR5" s="146"/>
      <c r="AAS5" s="146"/>
      <c r="AAT5" s="146"/>
      <c r="AAU5" s="146"/>
      <c r="AAV5" s="146"/>
      <c r="AAZ5" s="146">
        <v>51</v>
      </c>
      <c r="ABA5" s="146"/>
      <c r="ABB5" s="146"/>
      <c r="ABC5" s="146"/>
      <c r="ABD5" s="146"/>
      <c r="ABE5" s="146"/>
      <c r="ABF5" s="146"/>
      <c r="ABG5" s="146"/>
      <c r="ABH5" s="146"/>
      <c r="ABI5" s="146"/>
      <c r="ABJ5" s="146"/>
      <c r="ABK5" s="146"/>
      <c r="ABL5" s="146"/>
      <c r="ABM5" s="146"/>
      <c r="ABN5" s="146"/>
      <c r="ABR5" s="166" t="s">
        <v>603</v>
      </c>
      <c r="ABS5" s="146"/>
      <c r="ABT5" s="146"/>
      <c r="ABU5" s="146"/>
      <c r="ABV5" s="146"/>
      <c r="ABW5" s="146"/>
      <c r="ABX5" s="146"/>
      <c r="ABY5" s="146"/>
      <c r="ABZ5" s="146"/>
      <c r="ACA5" s="146"/>
      <c r="ACB5" s="146"/>
      <c r="ACC5" s="146"/>
      <c r="ACD5" s="146"/>
      <c r="ACE5" s="146"/>
      <c r="ACF5" s="146"/>
      <c r="ACJ5" s="146">
        <v>52</v>
      </c>
      <c r="ACK5" s="146"/>
      <c r="ACL5" s="146"/>
      <c r="ACM5" s="146"/>
      <c r="ACN5" s="146"/>
      <c r="ACO5" s="146"/>
      <c r="ACP5" s="146"/>
      <c r="ACQ5" s="146"/>
      <c r="ACR5" s="146"/>
      <c r="ACS5" s="146"/>
      <c r="ACT5" s="146"/>
      <c r="ACU5" s="146"/>
      <c r="ACV5" s="146"/>
      <c r="ACW5" s="146"/>
      <c r="ACX5" s="146"/>
      <c r="ADB5" s="166" t="s">
        <v>613</v>
      </c>
      <c r="ADC5" s="146"/>
      <c r="ADD5" s="146"/>
      <c r="ADE5" s="146"/>
      <c r="ADF5" s="146"/>
      <c r="ADG5" s="146"/>
      <c r="ADH5" s="146"/>
      <c r="ADI5" s="146"/>
      <c r="ADJ5" s="146"/>
      <c r="ADK5" s="146"/>
      <c r="ADL5" s="146"/>
      <c r="ADM5" s="146"/>
      <c r="ADN5" s="146"/>
      <c r="ADO5" s="146"/>
      <c r="ADP5" s="146"/>
      <c r="ADT5" s="146">
        <v>53</v>
      </c>
      <c r="ADU5" s="146"/>
      <c r="ADV5" s="146"/>
      <c r="ADW5" s="146"/>
      <c r="ADX5" s="146"/>
      <c r="ADY5" s="146"/>
      <c r="ADZ5" s="146"/>
      <c r="AEA5" s="146"/>
      <c r="AEB5" s="146"/>
      <c r="AEC5" s="146"/>
      <c r="AED5" s="146"/>
      <c r="AEE5" s="146"/>
      <c r="AEF5" s="146"/>
      <c r="AEG5" s="146"/>
      <c r="AEH5" s="146"/>
      <c r="AEL5" s="166" t="s">
        <v>614</v>
      </c>
      <c r="AEM5" s="146"/>
      <c r="AEN5" s="146"/>
      <c r="AEO5" s="146"/>
      <c r="AEP5" s="146"/>
      <c r="AEQ5" s="146"/>
      <c r="AER5" s="146"/>
      <c r="AES5" s="146"/>
      <c r="AET5" s="146"/>
      <c r="AEU5" s="146"/>
      <c r="AEV5" s="146"/>
      <c r="AEW5" s="146"/>
      <c r="AEX5" s="146"/>
      <c r="AEY5" s="146"/>
      <c r="AEZ5" s="146"/>
      <c r="AFD5" s="146">
        <v>54</v>
      </c>
      <c r="AFE5" s="146"/>
      <c r="AFF5" s="146"/>
      <c r="AFG5" s="146"/>
      <c r="AFH5" s="146"/>
      <c r="AFI5" s="146"/>
      <c r="AFJ5" s="146"/>
      <c r="AFK5" s="146"/>
      <c r="AFL5" s="146"/>
      <c r="AFM5" s="146"/>
      <c r="AFN5" s="146"/>
      <c r="AFO5" s="146"/>
      <c r="AFP5" s="146"/>
      <c r="AFQ5" s="146"/>
      <c r="AFR5" s="146"/>
      <c r="AFV5" s="166" t="s">
        <v>615</v>
      </c>
      <c r="AFW5" s="146"/>
      <c r="AFX5" s="146"/>
      <c r="AFY5" s="146"/>
      <c r="AFZ5" s="146"/>
      <c r="AGA5" s="146"/>
      <c r="AGB5" s="146"/>
      <c r="AGC5" s="146"/>
      <c r="AGD5" s="146"/>
      <c r="AGE5" s="146"/>
      <c r="AGF5" s="146"/>
      <c r="AGG5" s="146"/>
      <c r="AGH5" s="146"/>
      <c r="AGI5" s="146"/>
      <c r="AGJ5" s="146"/>
      <c r="AGN5" s="146">
        <v>55</v>
      </c>
      <c r="AGO5" s="146"/>
      <c r="AGP5" s="146"/>
      <c r="AGQ5" s="146"/>
      <c r="AGR5" s="146"/>
      <c r="AGS5" s="146"/>
      <c r="AGT5" s="146"/>
      <c r="AGU5" s="146"/>
      <c r="AGV5" s="146"/>
      <c r="AGW5" s="146"/>
      <c r="AGX5" s="146"/>
      <c r="AGY5" s="146"/>
      <c r="AGZ5" s="146"/>
      <c r="AHA5" s="146"/>
      <c r="AHB5" s="146"/>
      <c r="AHF5" s="166" t="s">
        <v>616</v>
      </c>
      <c r="AHG5" s="146"/>
      <c r="AHH5" s="146"/>
      <c r="AHI5" s="146"/>
      <c r="AHJ5" s="146"/>
      <c r="AHK5" s="146"/>
      <c r="AHL5" s="146"/>
      <c r="AHM5" s="146"/>
      <c r="AHN5" s="146"/>
      <c r="AHO5" s="146"/>
      <c r="AHP5" s="146"/>
      <c r="AHQ5" s="146"/>
      <c r="AHR5" s="146"/>
      <c r="AHS5" s="146"/>
      <c r="AHT5" s="146"/>
      <c r="AHX5" s="146">
        <v>60</v>
      </c>
      <c r="AHY5" s="146"/>
      <c r="AHZ5" s="146"/>
      <c r="AIA5" s="146"/>
      <c r="AIB5" s="146"/>
      <c r="AIC5" s="146"/>
      <c r="AID5" s="146"/>
      <c r="AIE5" s="146"/>
      <c r="AIF5" s="146"/>
      <c r="AIG5" s="146"/>
      <c r="AIH5" s="146"/>
      <c r="AII5" s="146"/>
      <c r="AIJ5" s="146"/>
      <c r="AIK5" s="146"/>
      <c r="AIL5" s="146"/>
      <c r="AIP5" s="166" t="s">
        <v>617</v>
      </c>
      <c r="AIQ5" s="146"/>
      <c r="AIR5" s="146"/>
      <c r="AIS5" s="146"/>
      <c r="AIT5" s="146"/>
      <c r="AIU5" s="146"/>
      <c r="AIV5" s="146"/>
      <c r="AIW5" s="146"/>
      <c r="AIX5" s="146"/>
      <c r="AIY5" s="146"/>
      <c r="AIZ5" s="146"/>
      <c r="AJA5" s="146"/>
      <c r="AJB5" s="146"/>
      <c r="AJC5" s="146"/>
      <c r="AJD5" s="146"/>
      <c r="AJH5" s="146">
        <v>57</v>
      </c>
      <c r="AJI5" s="146"/>
      <c r="AJJ5" s="146"/>
      <c r="AJK5" s="146"/>
      <c r="AJL5" s="146"/>
      <c r="AJM5" s="146"/>
      <c r="AJN5" s="146"/>
      <c r="AJO5" s="146"/>
      <c r="AJP5" s="146"/>
      <c r="AJQ5" s="146"/>
      <c r="AJR5" s="146"/>
      <c r="AJS5" s="146"/>
      <c r="AJT5" s="146"/>
      <c r="AJU5" s="146"/>
      <c r="AJV5" s="146"/>
      <c r="AJZ5" s="146">
        <v>58</v>
      </c>
      <c r="AKA5" s="146"/>
      <c r="AKB5" s="146"/>
      <c r="AKC5" s="146"/>
      <c r="AKD5" s="146"/>
      <c r="AKE5" s="146"/>
      <c r="AKF5" s="146"/>
      <c r="AKG5" s="146"/>
      <c r="AKH5" s="146"/>
      <c r="AKI5" s="146"/>
      <c r="AKJ5" s="146"/>
      <c r="AKK5" s="146"/>
      <c r="AKL5" s="146"/>
      <c r="AKM5" s="146"/>
      <c r="AKN5" s="146"/>
      <c r="AKR5" s="146">
        <v>69</v>
      </c>
      <c r="AKS5" s="146"/>
      <c r="AKT5" s="146"/>
      <c r="AKU5" s="146"/>
      <c r="AKV5" s="146"/>
      <c r="AKW5" s="146"/>
      <c r="AKX5" s="146"/>
      <c r="AKY5" s="146"/>
      <c r="AKZ5" s="146"/>
      <c r="ALA5" s="146"/>
      <c r="ALB5" s="146"/>
      <c r="ALC5" s="146"/>
      <c r="ALD5" s="146"/>
      <c r="ALE5" s="146"/>
      <c r="ALF5" s="146"/>
      <c r="ALJ5" s="146">
        <v>82</v>
      </c>
      <c r="ALK5" s="146"/>
      <c r="ALL5" s="146"/>
      <c r="ALM5" s="146"/>
      <c r="ALN5" s="146"/>
      <c r="ALO5" s="146"/>
      <c r="ALP5" s="146"/>
      <c r="ALQ5" s="146"/>
      <c r="ALR5" s="146"/>
      <c r="ALS5" s="146"/>
      <c r="ALT5" s="146"/>
      <c r="ALU5" s="146"/>
      <c r="ALV5" s="146"/>
      <c r="ALW5" s="146"/>
      <c r="ALX5" s="146"/>
      <c r="AMB5" s="146">
        <v>83</v>
      </c>
      <c r="AMC5" s="146"/>
      <c r="AMD5" s="146"/>
      <c r="AME5" s="146"/>
      <c r="AMF5" s="146"/>
      <c r="AMG5" s="146"/>
      <c r="AMH5" s="146"/>
      <c r="AMI5" s="146"/>
      <c r="AMJ5" s="146"/>
      <c r="AMK5" s="146"/>
      <c r="AML5" s="146"/>
      <c r="AMM5" s="146"/>
      <c r="AMN5" s="146"/>
      <c r="AMO5" s="146"/>
      <c r="AMP5" s="146"/>
      <c r="AMT5" s="146">
        <v>46</v>
      </c>
      <c r="AMU5" s="146"/>
      <c r="AMV5" s="146"/>
      <c r="AMW5" s="146"/>
      <c r="AMX5" s="146"/>
      <c r="AMY5" s="146"/>
      <c r="AMZ5" s="146"/>
      <c r="ANA5" s="146"/>
      <c r="ANB5" s="146"/>
      <c r="ANC5" s="146"/>
      <c r="AND5" s="146"/>
      <c r="ANE5" s="146"/>
      <c r="ANF5" s="146"/>
      <c r="ANG5" s="146"/>
      <c r="ANH5" s="146"/>
    </row>
    <row r="6" spans="1:1051" ht="15.75" customHeight="1" x14ac:dyDescent="0.25">
      <c r="A6" s="164"/>
      <c r="B6" s="219"/>
      <c r="C6" s="222"/>
      <c r="D6" s="169"/>
      <c r="E6" s="170"/>
      <c r="F6" s="164"/>
      <c r="G6" s="171"/>
      <c r="H6" s="191" t="s">
        <v>352</v>
      </c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3"/>
      <c r="Z6" s="191" t="s">
        <v>353</v>
      </c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3"/>
      <c r="AR6" s="191" t="s">
        <v>351</v>
      </c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  <c r="BG6" s="192"/>
      <c r="BH6" s="192"/>
      <c r="BI6" s="193"/>
      <c r="BJ6" s="191" t="s">
        <v>350</v>
      </c>
      <c r="BK6" s="192"/>
      <c r="BL6" s="192"/>
      <c r="BM6" s="192"/>
      <c r="BN6" s="192"/>
      <c r="BO6" s="192"/>
      <c r="BP6" s="192"/>
      <c r="BQ6" s="192"/>
      <c r="BR6" s="192"/>
      <c r="BS6" s="192"/>
      <c r="BT6" s="192"/>
      <c r="BU6" s="192"/>
      <c r="BV6" s="192"/>
      <c r="BW6" s="192"/>
      <c r="BX6" s="192"/>
      <c r="BY6" s="192"/>
      <c r="BZ6" s="192"/>
      <c r="CA6" s="193"/>
      <c r="CB6" s="191" t="s">
        <v>349</v>
      </c>
      <c r="CC6" s="192"/>
      <c r="CD6" s="192"/>
      <c r="CE6" s="192"/>
      <c r="CF6" s="192"/>
      <c r="CG6" s="192"/>
      <c r="CH6" s="192"/>
      <c r="CI6" s="192"/>
      <c r="CJ6" s="192"/>
      <c r="CK6" s="192"/>
      <c r="CL6" s="192"/>
      <c r="CM6" s="192"/>
      <c r="CN6" s="192"/>
      <c r="CO6" s="192"/>
      <c r="CP6" s="192"/>
      <c r="CQ6" s="192"/>
      <c r="CR6" s="192"/>
      <c r="CS6" s="193"/>
      <c r="CT6" s="191" t="s">
        <v>348</v>
      </c>
      <c r="CU6" s="192"/>
      <c r="CV6" s="192"/>
      <c r="CW6" s="192"/>
      <c r="CX6" s="192"/>
      <c r="CY6" s="192"/>
      <c r="CZ6" s="192"/>
      <c r="DA6" s="192"/>
      <c r="DB6" s="192"/>
      <c r="DC6" s="192"/>
      <c r="DD6" s="192"/>
      <c r="DE6" s="192"/>
      <c r="DF6" s="192"/>
      <c r="DG6" s="192"/>
      <c r="DH6" s="192"/>
      <c r="DI6" s="192"/>
      <c r="DJ6" s="192"/>
      <c r="DK6" s="193"/>
      <c r="DL6" s="191" t="s">
        <v>347</v>
      </c>
      <c r="DM6" s="192"/>
      <c r="DN6" s="192"/>
      <c r="DO6" s="192"/>
      <c r="DP6" s="192"/>
      <c r="DQ6" s="192"/>
      <c r="DR6" s="192"/>
      <c r="DS6" s="192"/>
      <c r="DT6" s="192"/>
      <c r="DU6" s="192"/>
      <c r="DV6" s="192"/>
      <c r="DW6" s="192"/>
      <c r="DX6" s="192"/>
      <c r="DY6" s="192"/>
      <c r="DZ6" s="192"/>
      <c r="EA6" s="192"/>
      <c r="EB6" s="192"/>
      <c r="EC6" s="193"/>
      <c r="ED6" s="191" t="s">
        <v>346</v>
      </c>
      <c r="EE6" s="192"/>
      <c r="EF6" s="192"/>
      <c r="EG6" s="192"/>
      <c r="EH6" s="192"/>
      <c r="EI6" s="192"/>
      <c r="EJ6" s="192"/>
      <c r="EK6" s="192"/>
      <c r="EL6" s="192"/>
      <c r="EM6" s="192"/>
      <c r="EN6" s="192"/>
      <c r="EO6" s="192"/>
      <c r="EP6" s="192"/>
      <c r="EQ6" s="192"/>
      <c r="ER6" s="192"/>
      <c r="ES6" s="192"/>
      <c r="ET6" s="192"/>
      <c r="EU6" s="193"/>
      <c r="EV6" s="191" t="s">
        <v>345</v>
      </c>
      <c r="EW6" s="192"/>
      <c r="EX6" s="192"/>
      <c r="EY6" s="192"/>
      <c r="EZ6" s="192"/>
      <c r="FA6" s="192"/>
      <c r="FB6" s="192"/>
      <c r="FC6" s="192"/>
      <c r="FD6" s="192"/>
      <c r="FE6" s="192"/>
      <c r="FF6" s="192"/>
      <c r="FG6" s="192"/>
      <c r="FH6" s="192"/>
      <c r="FI6" s="192"/>
      <c r="FJ6" s="192"/>
      <c r="FK6" s="192"/>
      <c r="FL6" s="192"/>
      <c r="FM6" s="193"/>
      <c r="FN6" s="191" t="s">
        <v>344</v>
      </c>
      <c r="FO6" s="192"/>
      <c r="FP6" s="192"/>
      <c r="FQ6" s="192"/>
      <c r="FR6" s="192"/>
      <c r="FS6" s="192"/>
      <c r="FT6" s="192"/>
      <c r="FU6" s="192"/>
      <c r="FV6" s="192"/>
      <c r="FW6" s="192"/>
      <c r="FX6" s="192"/>
      <c r="FY6" s="192"/>
      <c r="FZ6" s="192"/>
      <c r="GA6" s="192"/>
      <c r="GB6" s="192"/>
      <c r="GC6" s="192"/>
      <c r="GD6" s="192"/>
      <c r="GE6" s="193"/>
      <c r="GF6" s="191" t="s">
        <v>343</v>
      </c>
      <c r="GG6" s="192"/>
      <c r="GH6" s="192"/>
      <c r="GI6" s="192"/>
      <c r="GJ6" s="192"/>
      <c r="GK6" s="192"/>
      <c r="GL6" s="192"/>
      <c r="GM6" s="192"/>
      <c r="GN6" s="192"/>
      <c r="GO6" s="192"/>
      <c r="GP6" s="192"/>
      <c r="GQ6" s="192"/>
      <c r="GR6" s="192"/>
      <c r="GS6" s="192"/>
      <c r="GT6" s="192"/>
      <c r="GU6" s="192"/>
      <c r="GV6" s="192"/>
      <c r="GW6" s="193"/>
      <c r="GX6" s="191" t="s">
        <v>342</v>
      </c>
      <c r="GY6" s="192"/>
      <c r="GZ6" s="192"/>
      <c r="HA6" s="192"/>
      <c r="HB6" s="192"/>
      <c r="HC6" s="192"/>
      <c r="HD6" s="192"/>
      <c r="HE6" s="192"/>
      <c r="HF6" s="192"/>
      <c r="HG6" s="192"/>
      <c r="HH6" s="192"/>
      <c r="HI6" s="192"/>
      <c r="HJ6" s="192"/>
      <c r="HK6" s="192"/>
      <c r="HL6" s="192"/>
      <c r="HM6" s="192"/>
      <c r="HN6" s="192"/>
      <c r="HO6" s="193"/>
      <c r="HP6" s="191" t="s">
        <v>341</v>
      </c>
      <c r="HQ6" s="192"/>
      <c r="HR6" s="192"/>
      <c r="HS6" s="192"/>
      <c r="HT6" s="192"/>
      <c r="HU6" s="192"/>
      <c r="HV6" s="192"/>
      <c r="HW6" s="192"/>
      <c r="HX6" s="192"/>
      <c r="HY6" s="192"/>
      <c r="HZ6" s="192"/>
      <c r="IA6" s="192"/>
      <c r="IB6" s="192"/>
      <c r="IC6" s="192"/>
      <c r="ID6" s="192"/>
      <c r="IE6" s="192"/>
      <c r="IF6" s="192"/>
      <c r="IG6" s="193"/>
      <c r="IH6" s="191" t="s">
        <v>340</v>
      </c>
      <c r="II6" s="192"/>
      <c r="IJ6" s="192"/>
      <c r="IK6" s="192"/>
      <c r="IL6" s="192"/>
      <c r="IM6" s="192"/>
      <c r="IN6" s="192"/>
      <c r="IO6" s="192"/>
      <c r="IP6" s="192"/>
      <c r="IQ6" s="192"/>
      <c r="IR6" s="192"/>
      <c r="IS6" s="192"/>
      <c r="IT6" s="192"/>
      <c r="IU6" s="192"/>
      <c r="IV6" s="192"/>
      <c r="IW6" s="192"/>
      <c r="IX6" s="192"/>
      <c r="IY6" s="193"/>
      <c r="IZ6" s="191" t="s">
        <v>339</v>
      </c>
      <c r="JA6" s="192"/>
      <c r="JB6" s="192"/>
      <c r="JC6" s="192"/>
      <c r="JD6" s="192"/>
      <c r="JE6" s="192"/>
      <c r="JF6" s="192"/>
      <c r="JG6" s="192"/>
      <c r="JH6" s="192"/>
      <c r="JI6" s="192"/>
      <c r="JJ6" s="192"/>
      <c r="JK6" s="192"/>
      <c r="JL6" s="192"/>
      <c r="JM6" s="192"/>
      <c r="JN6" s="192"/>
      <c r="JO6" s="192"/>
      <c r="JP6" s="192"/>
      <c r="JQ6" s="193"/>
      <c r="JR6" s="191" t="s">
        <v>338</v>
      </c>
      <c r="JS6" s="192"/>
      <c r="JT6" s="192"/>
      <c r="JU6" s="192"/>
      <c r="JV6" s="192"/>
      <c r="JW6" s="192"/>
      <c r="JX6" s="192"/>
      <c r="JY6" s="192"/>
      <c r="JZ6" s="192"/>
      <c r="KA6" s="192"/>
      <c r="KB6" s="192"/>
      <c r="KC6" s="192"/>
      <c r="KD6" s="192"/>
      <c r="KE6" s="192"/>
      <c r="KF6" s="192"/>
      <c r="KG6" s="192"/>
      <c r="KH6" s="192"/>
      <c r="KI6" s="193"/>
      <c r="KJ6" s="191" t="s">
        <v>337</v>
      </c>
      <c r="KK6" s="192"/>
      <c r="KL6" s="192"/>
      <c r="KM6" s="192"/>
      <c r="KN6" s="192"/>
      <c r="KO6" s="192"/>
      <c r="KP6" s="192"/>
      <c r="KQ6" s="192"/>
      <c r="KR6" s="192"/>
      <c r="KS6" s="192"/>
      <c r="KT6" s="192"/>
      <c r="KU6" s="192"/>
      <c r="KV6" s="192"/>
      <c r="KW6" s="192"/>
      <c r="KX6" s="192"/>
      <c r="KY6" s="192"/>
      <c r="KZ6" s="192"/>
      <c r="LA6" s="193"/>
      <c r="LB6" s="191" t="s">
        <v>336</v>
      </c>
      <c r="LC6" s="192"/>
      <c r="LD6" s="192"/>
      <c r="LE6" s="192"/>
      <c r="LF6" s="192"/>
      <c r="LG6" s="192"/>
      <c r="LH6" s="192"/>
      <c r="LI6" s="192"/>
      <c r="LJ6" s="192"/>
      <c r="LK6" s="192"/>
      <c r="LL6" s="192"/>
      <c r="LM6" s="192"/>
      <c r="LN6" s="192"/>
      <c r="LO6" s="192"/>
      <c r="LP6" s="192"/>
      <c r="LQ6" s="192"/>
      <c r="LR6" s="192"/>
      <c r="LS6" s="193"/>
      <c r="LT6" s="191" t="s">
        <v>335</v>
      </c>
      <c r="LU6" s="192"/>
      <c r="LV6" s="192"/>
      <c r="LW6" s="192"/>
      <c r="LX6" s="192"/>
      <c r="LY6" s="192"/>
      <c r="LZ6" s="192"/>
      <c r="MA6" s="192"/>
      <c r="MB6" s="192"/>
      <c r="MC6" s="192"/>
      <c r="MD6" s="192"/>
      <c r="ME6" s="192"/>
      <c r="MF6" s="192"/>
      <c r="MG6" s="192"/>
      <c r="MH6" s="192"/>
      <c r="MI6" s="192"/>
      <c r="MJ6" s="192"/>
      <c r="MK6" s="193"/>
      <c r="ML6" s="191" t="s">
        <v>334</v>
      </c>
      <c r="MM6" s="192"/>
      <c r="MN6" s="192"/>
      <c r="MO6" s="192"/>
      <c r="MP6" s="192"/>
      <c r="MQ6" s="192"/>
      <c r="MR6" s="192"/>
      <c r="MS6" s="192"/>
      <c r="MT6" s="192"/>
      <c r="MU6" s="192"/>
      <c r="MV6" s="192"/>
      <c r="MW6" s="192"/>
      <c r="MX6" s="192"/>
      <c r="MY6" s="192"/>
      <c r="MZ6" s="192"/>
      <c r="NA6" s="192"/>
      <c r="NB6" s="192"/>
      <c r="NC6" s="193"/>
      <c r="ND6" s="191" t="s">
        <v>333</v>
      </c>
      <c r="NE6" s="192"/>
      <c r="NF6" s="192"/>
      <c r="NG6" s="192"/>
      <c r="NH6" s="192"/>
      <c r="NI6" s="192"/>
      <c r="NJ6" s="192"/>
      <c r="NK6" s="192"/>
      <c r="NL6" s="192"/>
      <c r="NM6" s="192"/>
      <c r="NN6" s="192"/>
      <c r="NO6" s="192"/>
      <c r="NP6" s="192"/>
      <c r="NQ6" s="192"/>
      <c r="NR6" s="192"/>
      <c r="NS6" s="192"/>
      <c r="NT6" s="192"/>
      <c r="NU6" s="193"/>
      <c r="NV6" s="191" t="s">
        <v>332</v>
      </c>
      <c r="NW6" s="192"/>
      <c r="NX6" s="192"/>
      <c r="NY6" s="192"/>
      <c r="NZ6" s="192"/>
      <c r="OA6" s="192"/>
      <c r="OB6" s="192"/>
      <c r="OC6" s="192"/>
      <c r="OD6" s="192"/>
      <c r="OE6" s="192"/>
      <c r="OF6" s="192"/>
      <c r="OG6" s="192"/>
      <c r="OH6" s="192"/>
      <c r="OI6" s="192"/>
      <c r="OJ6" s="192"/>
      <c r="OK6" s="192"/>
      <c r="OL6" s="192"/>
      <c r="OM6" s="193"/>
      <c r="ON6" s="191" t="s">
        <v>331</v>
      </c>
      <c r="OO6" s="192"/>
      <c r="OP6" s="192"/>
      <c r="OQ6" s="192"/>
      <c r="OR6" s="192"/>
      <c r="OS6" s="192"/>
      <c r="OT6" s="192"/>
      <c r="OU6" s="192"/>
      <c r="OV6" s="192"/>
      <c r="OW6" s="192"/>
      <c r="OX6" s="192"/>
      <c r="OY6" s="192"/>
      <c r="OZ6" s="192"/>
      <c r="PA6" s="192"/>
      <c r="PB6" s="192"/>
      <c r="PC6" s="192"/>
      <c r="PD6" s="192"/>
      <c r="PE6" s="193"/>
      <c r="PF6" s="191" t="s">
        <v>330</v>
      </c>
      <c r="PG6" s="192"/>
      <c r="PH6" s="192"/>
      <c r="PI6" s="192"/>
      <c r="PJ6" s="192"/>
      <c r="PK6" s="192"/>
      <c r="PL6" s="192"/>
      <c r="PM6" s="192"/>
      <c r="PN6" s="192"/>
      <c r="PO6" s="192"/>
      <c r="PP6" s="192"/>
      <c r="PQ6" s="192"/>
      <c r="PR6" s="192"/>
      <c r="PS6" s="192"/>
      <c r="PT6" s="192"/>
      <c r="PU6" s="192"/>
      <c r="PV6" s="192"/>
      <c r="PW6" s="193"/>
      <c r="PX6" s="191" t="s">
        <v>329</v>
      </c>
      <c r="PY6" s="192"/>
      <c r="PZ6" s="192"/>
      <c r="QA6" s="192"/>
      <c r="QB6" s="192"/>
      <c r="QC6" s="192"/>
      <c r="QD6" s="192"/>
      <c r="QE6" s="192"/>
      <c r="QF6" s="192"/>
      <c r="QG6" s="192"/>
      <c r="QH6" s="192"/>
      <c r="QI6" s="192"/>
      <c r="QJ6" s="192"/>
      <c r="QK6" s="192"/>
      <c r="QL6" s="192"/>
      <c r="QM6" s="192"/>
      <c r="QN6" s="192"/>
      <c r="QO6" s="193"/>
      <c r="QP6" s="191" t="s">
        <v>328</v>
      </c>
      <c r="QQ6" s="192"/>
      <c r="QR6" s="192"/>
      <c r="QS6" s="192"/>
      <c r="QT6" s="192"/>
      <c r="QU6" s="192"/>
      <c r="QV6" s="192"/>
      <c r="QW6" s="192"/>
      <c r="QX6" s="192"/>
      <c r="QY6" s="192"/>
      <c r="QZ6" s="192"/>
      <c r="RA6" s="192"/>
      <c r="RB6" s="192"/>
      <c r="RC6" s="192"/>
      <c r="RD6" s="192"/>
      <c r="RE6" s="192"/>
      <c r="RF6" s="192"/>
      <c r="RG6" s="193"/>
      <c r="RH6" s="191" t="s">
        <v>327</v>
      </c>
      <c r="RI6" s="192"/>
      <c r="RJ6" s="192"/>
      <c r="RK6" s="192"/>
      <c r="RL6" s="192"/>
      <c r="RM6" s="192"/>
      <c r="RN6" s="192"/>
      <c r="RO6" s="192"/>
      <c r="RP6" s="192"/>
      <c r="RQ6" s="192"/>
      <c r="RR6" s="192"/>
      <c r="RS6" s="192"/>
      <c r="RT6" s="192"/>
      <c r="RU6" s="192"/>
      <c r="RV6" s="192"/>
      <c r="RW6" s="192"/>
      <c r="RX6" s="192"/>
      <c r="RY6" s="193"/>
      <c r="RZ6" s="191" t="s">
        <v>326</v>
      </c>
      <c r="SA6" s="192"/>
      <c r="SB6" s="192"/>
      <c r="SC6" s="192"/>
      <c r="SD6" s="192"/>
      <c r="SE6" s="192"/>
      <c r="SF6" s="192"/>
      <c r="SG6" s="192"/>
      <c r="SH6" s="192"/>
      <c r="SI6" s="192"/>
      <c r="SJ6" s="192"/>
      <c r="SK6" s="192"/>
      <c r="SL6" s="192"/>
      <c r="SM6" s="192"/>
      <c r="SN6" s="192"/>
      <c r="SO6" s="192"/>
      <c r="SP6" s="192"/>
      <c r="SQ6" s="193"/>
      <c r="SR6" s="191" t="s">
        <v>604</v>
      </c>
      <c r="SS6" s="192"/>
      <c r="ST6" s="192"/>
      <c r="SU6" s="192"/>
      <c r="SV6" s="192"/>
      <c r="SW6" s="192"/>
      <c r="SX6" s="192"/>
      <c r="SY6" s="192"/>
      <c r="SZ6" s="192"/>
      <c r="TA6" s="192"/>
      <c r="TB6" s="192"/>
      <c r="TC6" s="192"/>
      <c r="TD6" s="192"/>
      <c r="TE6" s="192"/>
      <c r="TF6" s="192"/>
      <c r="TG6" s="192"/>
      <c r="TH6" s="192"/>
      <c r="TI6" s="193"/>
      <c r="TJ6" s="191" t="s">
        <v>605</v>
      </c>
      <c r="TK6" s="192"/>
      <c r="TL6" s="192"/>
      <c r="TM6" s="192"/>
      <c r="TN6" s="192"/>
      <c r="TO6" s="192"/>
      <c r="TP6" s="192"/>
      <c r="TQ6" s="192"/>
      <c r="TR6" s="192"/>
      <c r="TS6" s="192"/>
      <c r="TT6" s="192"/>
      <c r="TU6" s="192"/>
      <c r="TV6" s="192"/>
      <c r="TW6" s="192"/>
      <c r="TX6" s="192"/>
      <c r="TY6" s="192"/>
      <c r="TZ6" s="192"/>
      <c r="UA6" s="193"/>
      <c r="UB6" s="191" t="s">
        <v>606</v>
      </c>
      <c r="UC6" s="192"/>
      <c r="UD6" s="192"/>
      <c r="UE6" s="192"/>
      <c r="UF6" s="192"/>
      <c r="UG6" s="192"/>
      <c r="UH6" s="192"/>
      <c r="UI6" s="192"/>
      <c r="UJ6" s="192"/>
      <c r="UK6" s="192"/>
      <c r="UL6" s="192"/>
      <c r="UM6" s="192"/>
      <c r="UN6" s="192"/>
      <c r="UO6" s="192"/>
      <c r="UP6" s="192"/>
      <c r="UQ6" s="192"/>
      <c r="UR6" s="192"/>
      <c r="US6" s="193"/>
      <c r="UT6" s="191" t="s">
        <v>607</v>
      </c>
      <c r="UU6" s="192"/>
      <c r="UV6" s="192"/>
      <c r="UW6" s="192"/>
      <c r="UX6" s="192"/>
      <c r="UY6" s="192"/>
      <c r="UZ6" s="192"/>
      <c r="VA6" s="192"/>
      <c r="VB6" s="192"/>
      <c r="VC6" s="192"/>
      <c r="VD6" s="192"/>
      <c r="VE6" s="192"/>
      <c r="VF6" s="192"/>
      <c r="VG6" s="192"/>
      <c r="VH6" s="192"/>
      <c r="VI6" s="192"/>
      <c r="VJ6" s="192"/>
      <c r="VK6" s="193"/>
      <c r="VL6" s="191" t="s">
        <v>608</v>
      </c>
      <c r="VM6" s="192"/>
      <c r="VN6" s="192"/>
      <c r="VO6" s="192"/>
      <c r="VP6" s="192"/>
      <c r="VQ6" s="192"/>
      <c r="VR6" s="192"/>
      <c r="VS6" s="192"/>
      <c r="VT6" s="192"/>
      <c r="VU6" s="192"/>
      <c r="VV6" s="192"/>
      <c r="VW6" s="192"/>
      <c r="VX6" s="192"/>
      <c r="VY6" s="192"/>
      <c r="VZ6" s="192"/>
      <c r="WA6" s="192"/>
      <c r="WB6" s="192"/>
      <c r="WC6" s="193"/>
      <c r="WD6" s="191" t="s">
        <v>609</v>
      </c>
      <c r="WE6" s="192"/>
      <c r="WF6" s="192"/>
      <c r="WG6" s="192"/>
      <c r="WH6" s="192"/>
      <c r="WI6" s="192"/>
      <c r="WJ6" s="192"/>
      <c r="WK6" s="192"/>
      <c r="WL6" s="192"/>
      <c r="WM6" s="192"/>
      <c r="WN6" s="192"/>
      <c r="WO6" s="192"/>
      <c r="WP6" s="192"/>
      <c r="WQ6" s="192"/>
      <c r="WR6" s="192"/>
      <c r="WS6" s="192"/>
      <c r="WT6" s="192"/>
      <c r="WU6" s="193"/>
      <c r="WV6" s="191" t="s">
        <v>610</v>
      </c>
      <c r="WW6" s="192"/>
      <c r="WX6" s="192"/>
      <c r="WY6" s="192"/>
      <c r="WZ6" s="192"/>
      <c r="XA6" s="192"/>
      <c r="XB6" s="192"/>
      <c r="XC6" s="192"/>
      <c r="XD6" s="192"/>
      <c r="XE6" s="192"/>
      <c r="XF6" s="192"/>
      <c r="XG6" s="192"/>
      <c r="XH6" s="192"/>
      <c r="XI6" s="192"/>
      <c r="XJ6" s="192"/>
      <c r="XK6" s="192"/>
      <c r="XL6" s="192"/>
      <c r="XM6" s="193"/>
      <c r="XN6" s="191" t="s">
        <v>611</v>
      </c>
      <c r="XO6" s="192"/>
      <c r="XP6" s="192"/>
      <c r="XQ6" s="192"/>
      <c r="XR6" s="192"/>
      <c r="XS6" s="192"/>
      <c r="XT6" s="192"/>
      <c r="XU6" s="192"/>
      <c r="XV6" s="192"/>
      <c r="XW6" s="192"/>
      <c r="XX6" s="192"/>
      <c r="XY6" s="192"/>
      <c r="XZ6" s="192"/>
      <c r="YA6" s="192"/>
      <c r="YB6" s="192"/>
      <c r="YC6" s="192"/>
      <c r="YD6" s="192"/>
      <c r="YE6" s="193"/>
      <c r="YF6" s="191" t="s">
        <v>612</v>
      </c>
      <c r="YG6" s="192"/>
      <c r="YH6" s="192"/>
      <c r="YI6" s="192"/>
      <c r="YJ6" s="192"/>
      <c r="YK6" s="192"/>
      <c r="YL6" s="192"/>
      <c r="YM6" s="192"/>
      <c r="YN6" s="192"/>
      <c r="YO6" s="192"/>
      <c r="YP6" s="192"/>
      <c r="YQ6" s="192"/>
      <c r="YR6" s="192"/>
      <c r="YS6" s="192"/>
      <c r="YT6" s="192"/>
      <c r="YU6" s="192"/>
      <c r="YV6" s="192"/>
      <c r="YW6" s="193"/>
      <c r="YX6" s="191" t="s">
        <v>642</v>
      </c>
      <c r="YY6" s="192"/>
      <c r="YZ6" s="192"/>
      <c r="ZA6" s="192"/>
      <c r="ZB6" s="192"/>
      <c r="ZC6" s="192"/>
      <c r="ZD6" s="192"/>
      <c r="ZE6" s="192"/>
      <c r="ZF6" s="192"/>
      <c r="ZG6" s="192"/>
      <c r="ZH6" s="192"/>
      <c r="ZI6" s="192"/>
      <c r="ZJ6" s="192"/>
      <c r="ZK6" s="192"/>
      <c r="ZL6" s="192"/>
      <c r="ZM6" s="192"/>
      <c r="ZN6" s="192"/>
      <c r="ZO6" s="193"/>
      <c r="ZP6" s="191" t="s">
        <v>641</v>
      </c>
      <c r="ZQ6" s="192"/>
      <c r="ZR6" s="192"/>
      <c r="ZS6" s="192"/>
      <c r="ZT6" s="192"/>
      <c r="ZU6" s="192"/>
      <c r="ZV6" s="192"/>
      <c r="ZW6" s="192"/>
      <c r="ZX6" s="192"/>
      <c r="ZY6" s="192"/>
      <c r="ZZ6" s="192"/>
      <c r="AAA6" s="192"/>
      <c r="AAB6" s="192"/>
      <c r="AAC6" s="192"/>
      <c r="AAD6" s="192"/>
      <c r="AAE6" s="192"/>
      <c r="AAF6" s="192"/>
      <c r="AAG6" s="193"/>
      <c r="AAH6" s="213" t="s">
        <v>640</v>
      </c>
      <c r="AAI6" s="214"/>
      <c r="AAJ6" s="214"/>
      <c r="AAK6" s="214"/>
      <c r="AAL6" s="214"/>
      <c r="AAM6" s="214"/>
      <c r="AAN6" s="214"/>
      <c r="AAO6" s="214"/>
      <c r="AAP6" s="214"/>
      <c r="AAQ6" s="214"/>
      <c r="AAR6" s="214"/>
      <c r="AAS6" s="214"/>
      <c r="AAT6" s="214"/>
      <c r="AAU6" s="214"/>
      <c r="AAV6" s="214"/>
      <c r="AAW6" s="214"/>
      <c r="AAX6" s="214"/>
      <c r="AAY6" s="215"/>
      <c r="AAZ6" s="191" t="s">
        <v>639</v>
      </c>
      <c r="ABA6" s="192"/>
      <c r="ABB6" s="192"/>
      <c r="ABC6" s="192"/>
      <c r="ABD6" s="192"/>
      <c r="ABE6" s="192"/>
      <c r="ABF6" s="192"/>
      <c r="ABG6" s="192"/>
      <c r="ABH6" s="192"/>
      <c r="ABI6" s="192"/>
      <c r="ABJ6" s="192"/>
      <c r="ABK6" s="192"/>
      <c r="ABL6" s="192"/>
      <c r="ABM6" s="192"/>
      <c r="ABN6" s="192"/>
      <c r="ABO6" s="192"/>
      <c r="ABP6" s="192"/>
      <c r="ABQ6" s="193"/>
      <c r="ABR6" s="213" t="s">
        <v>638</v>
      </c>
      <c r="ABS6" s="214"/>
      <c r="ABT6" s="214"/>
      <c r="ABU6" s="214"/>
      <c r="ABV6" s="214"/>
      <c r="ABW6" s="214"/>
      <c r="ABX6" s="214"/>
      <c r="ABY6" s="214"/>
      <c r="ABZ6" s="214"/>
      <c r="ACA6" s="214"/>
      <c r="ACB6" s="214"/>
      <c r="ACC6" s="214"/>
      <c r="ACD6" s="214"/>
      <c r="ACE6" s="214"/>
      <c r="ACF6" s="214"/>
      <c r="ACG6" s="214"/>
      <c r="ACH6" s="214"/>
      <c r="ACI6" s="215"/>
      <c r="ACJ6" s="191" t="s">
        <v>637</v>
      </c>
      <c r="ACK6" s="192"/>
      <c r="ACL6" s="192"/>
      <c r="ACM6" s="192"/>
      <c r="ACN6" s="192"/>
      <c r="ACO6" s="192"/>
      <c r="ACP6" s="192"/>
      <c r="ACQ6" s="192"/>
      <c r="ACR6" s="192"/>
      <c r="ACS6" s="192"/>
      <c r="ACT6" s="192"/>
      <c r="ACU6" s="192"/>
      <c r="ACV6" s="192"/>
      <c r="ACW6" s="192"/>
      <c r="ACX6" s="192"/>
      <c r="ACY6" s="192"/>
      <c r="ACZ6" s="192"/>
      <c r="ADA6" s="193"/>
      <c r="ADB6" s="213" t="s">
        <v>636</v>
      </c>
      <c r="ADC6" s="214"/>
      <c r="ADD6" s="214"/>
      <c r="ADE6" s="214"/>
      <c r="ADF6" s="214"/>
      <c r="ADG6" s="214"/>
      <c r="ADH6" s="214"/>
      <c r="ADI6" s="214"/>
      <c r="ADJ6" s="214"/>
      <c r="ADK6" s="214"/>
      <c r="ADL6" s="214"/>
      <c r="ADM6" s="214"/>
      <c r="ADN6" s="214"/>
      <c r="ADO6" s="214"/>
      <c r="ADP6" s="214"/>
      <c r="ADQ6" s="214"/>
      <c r="ADR6" s="214"/>
      <c r="ADS6" s="215"/>
      <c r="ADT6" s="191" t="s">
        <v>635</v>
      </c>
      <c r="ADU6" s="192"/>
      <c r="ADV6" s="192"/>
      <c r="ADW6" s="192"/>
      <c r="ADX6" s="192"/>
      <c r="ADY6" s="192"/>
      <c r="ADZ6" s="192"/>
      <c r="AEA6" s="192"/>
      <c r="AEB6" s="192"/>
      <c r="AEC6" s="192"/>
      <c r="AED6" s="192"/>
      <c r="AEE6" s="192"/>
      <c r="AEF6" s="192"/>
      <c r="AEG6" s="192"/>
      <c r="AEH6" s="192"/>
      <c r="AEI6" s="192"/>
      <c r="AEJ6" s="192"/>
      <c r="AEK6" s="193"/>
      <c r="AEL6" s="213" t="s">
        <v>634</v>
      </c>
      <c r="AEM6" s="214"/>
      <c r="AEN6" s="214"/>
      <c r="AEO6" s="214"/>
      <c r="AEP6" s="214"/>
      <c r="AEQ6" s="214"/>
      <c r="AER6" s="214"/>
      <c r="AES6" s="214"/>
      <c r="AET6" s="214"/>
      <c r="AEU6" s="214"/>
      <c r="AEV6" s="214"/>
      <c r="AEW6" s="214"/>
      <c r="AEX6" s="214"/>
      <c r="AEY6" s="214"/>
      <c r="AEZ6" s="214"/>
      <c r="AFA6" s="214"/>
      <c r="AFB6" s="214"/>
      <c r="AFC6" s="215"/>
      <c r="AFD6" s="191" t="s">
        <v>633</v>
      </c>
      <c r="AFE6" s="192"/>
      <c r="AFF6" s="192"/>
      <c r="AFG6" s="192"/>
      <c r="AFH6" s="192"/>
      <c r="AFI6" s="192"/>
      <c r="AFJ6" s="192"/>
      <c r="AFK6" s="192"/>
      <c r="AFL6" s="192"/>
      <c r="AFM6" s="192"/>
      <c r="AFN6" s="192"/>
      <c r="AFO6" s="192"/>
      <c r="AFP6" s="192"/>
      <c r="AFQ6" s="192"/>
      <c r="AFR6" s="192"/>
      <c r="AFS6" s="192"/>
      <c r="AFT6" s="192"/>
      <c r="AFU6" s="193"/>
      <c r="AFV6" s="213" t="s">
        <v>632</v>
      </c>
      <c r="AFW6" s="214"/>
      <c r="AFX6" s="214"/>
      <c r="AFY6" s="214"/>
      <c r="AFZ6" s="214"/>
      <c r="AGA6" s="214"/>
      <c r="AGB6" s="214"/>
      <c r="AGC6" s="214"/>
      <c r="AGD6" s="214"/>
      <c r="AGE6" s="214"/>
      <c r="AGF6" s="214"/>
      <c r="AGG6" s="214"/>
      <c r="AGH6" s="214"/>
      <c r="AGI6" s="214"/>
      <c r="AGJ6" s="214"/>
      <c r="AGK6" s="214"/>
      <c r="AGL6" s="214"/>
      <c r="AGM6" s="215"/>
      <c r="AGN6" s="191" t="s">
        <v>631</v>
      </c>
      <c r="AGO6" s="192"/>
      <c r="AGP6" s="192"/>
      <c r="AGQ6" s="192"/>
      <c r="AGR6" s="192"/>
      <c r="AGS6" s="192"/>
      <c r="AGT6" s="192"/>
      <c r="AGU6" s="192"/>
      <c r="AGV6" s="192"/>
      <c r="AGW6" s="192"/>
      <c r="AGX6" s="192"/>
      <c r="AGY6" s="192"/>
      <c r="AGZ6" s="192"/>
      <c r="AHA6" s="192"/>
      <c r="AHB6" s="192"/>
      <c r="AHC6" s="192"/>
      <c r="AHD6" s="192"/>
      <c r="AHE6" s="193"/>
      <c r="AHF6" s="213" t="s">
        <v>630</v>
      </c>
      <c r="AHG6" s="214"/>
      <c r="AHH6" s="214"/>
      <c r="AHI6" s="214"/>
      <c r="AHJ6" s="214"/>
      <c r="AHK6" s="214"/>
      <c r="AHL6" s="214"/>
      <c r="AHM6" s="214"/>
      <c r="AHN6" s="214"/>
      <c r="AHO6" s="214"/>
      <c r="AHP6" s="214"/>
      <c r="AHQ6" s="214"/>
      <c r="AHR6" s="214"/>
      <c r="AHS6" s="214"/>
      <c r="AHT6" s="214"/>
      <c r="AHU6" s="214"/>
      <c r="AHV6" s="214"/>
      <c r="AHW6" s="215"/>
      <c r="AHX6" s="191" t="s">
        <v>629</v>
      </c>
      <c r="AHY6" s="192"/>
      <c r="AHZ6" s="192"/>
      <c r="AIA6" s="192"/>
      <c r="AIB6" s="192"/>
      <c r="AIC6" s="192"/>
      <c r="AID6" s="192"/>
      <c r="AIE6" s="192"/>
      <c r="AIF6" s="192"/>
      <c r="AIG6" s="192"/>
      <c r="AIH6" s="192"/>
      <c r="AII6" s="192"/>
      <c r="AIJ6" s="192"/>
      <c r="AIK6" s="192"/>
      <c r="AIL6" s="192"/>
      <c r="AIM6" s="192"/>
      <c r="AIN6" s="192"/>
      <c r="AIO6" s="193"/>
      <c r="AIP6" s="213" t="s">
        <v>628</v>
      </c>
      <c r="AIQ6" s="214"/>
      <c r="AIR6" s="214"/>
      <c r="AIS6" s="214"/>
      <c r="AIT6" s="214"/>
      <c r="AIU6" s="214"/>
      <c r="AIV6" s="214"/>
      <c r="AIW6" s="214"/>
      <c r="AIX6" s="214"/>
      <c r="AIY6" s="214"/>
      <c r="AIZ6" s="214"/>
      <c r="AJA6" s="214"/>
      <c r="AJB6" s="214"/>
      <c r="AJC6" s="214"/>
      <c r="AJD6" s="214"/>
      <c r="AJE6" s="214"/>
      <c r="AJF6" s="214"/>
      <c r="AJG6" s="215"/>
      <c r="AJH6" s="191" t="s">
        <v>627</v>
      </c>
      <c r="AJI6" s="192"/>
      <c r="AJJ6" s="192"/>
      <c r="AJK6" s="192"/>
      <c r="AJL6" s="192"/>
      <c r="AJM6" s="192"/>
      <c r="AJN6" s="192"/>
      <c r="AJO6" s="192"/>
      <c r="AJP6" s="192"/>
      <c r="AJQ6" s="192"/>
      <c r="AJR6" s="192"/>
      <c r="AJS6" s="192"/>
      <c r="AJT6" s="192"/>
      <c r="AJU6" s="192"/>
      <c r="AJV6" s="192"/>
      <c r="AJW6" s="192"/>
      <c r="AJX6" s="192"/>
      <c r="AJY6" s="193"/>
      <c r="AJZ6" s="191" t="s">
        <v>626</v>
      </c>
      <c r="AKA6" s="192"/>
      <c r="AKB6" s="192"/>
      <c r="AKC6" s="192"/>
      <c r="AKD6" s="192"/>
      <c r="AKE6" s="192"/>
      <c r="AKF6" s="192"/>
      <c r="AKG6" s="192"/>
      <c r="AKH6" s="192"/>
      <c r="AKI6" s="192"/>
      <c r="AKJ6" s="192"/>
      <c r="AKK6" s="192"/>
      <c r="AKL6" s="192"/>
      <c r="AKM6" s="192"/>
      <c r="AKN6" s="192"/>
      <c r="AKO6" s="192"/>
      <c r="AKP6" s="192"/>
      <c r="AKQ6" s="193"/>
      <c r="AKR6" s="191" t="s">
        <v>625</v>
      </c>
      <c r="AKS6" s="192"/>
      <c r="AKT6" s="192"/>
      <c r="AKU6" s="192"/>
      <c r="AKV6" s="192"/>
      <c r="AKW6" s="192"/>
      <c r="AKX6" s="192"/>
      <c r="AKY6" s="192"/>
      <c r="AKZ6" s="192"/>
      <c r="ALA6" s="192"/>
      <c r="ALB6" s="192"/>
      <c r="ALC6" s="192"/>
      <c r="ALD6" s="192"/>
      <c r="ALE6" s="192"/>
      <c r="ALF6" s="192"/>
      <c r="ALG6" s="192"/>
      <c r="ALH6" s="192"/>
      <c r="ALI6" s="193"/>
      <c r="ALJ6" s="191" t="s">
        <v>624</v>
      </c>
      <c r="ALK6" s="192"/>
      <c r="ALL6" s="192"/>
      <c r="ALM6" s="192"/>
      <c r="ALN6" s="192"/>
      <c r="ALO6" s="192"/>
      <c r="ALP6" s="192"/>
      <c r="ALQ6" s="192"/>
      <c r="ALR6" s="192"/>
      <c r="ALS6" s="192"/>
      <c r="ALT6" s="192"/>
      <c r="ALU6" s="192"/>
      <c r="ALV6" s="192"/>
      <c r="ALW6" s="192"/>
      <c r="ALX6" s="192"/>
      <c r="ALY6" s="192"/>
      <c r="ALZ6" s="192"/>
      <c r="AMA6" s="193"/>
      <c r="AMB6" s="191" t="s">
        <v>622</v>
      </c>
      <c r="AMC6" s="192"/>
      <c r="AMD6" s="192"/>
      <c r="AME6" s="192"/>
      <c r="AMF6" s="192"/>
      <c r="AMG6" s="192"/>
      <c r="AMH6" s="192"/>
      <c r="AMI6" s="192"/>
      <c r="AMJ6" s="192"/>
      <c r="AMK6" s="192"/>
      <c r="AML6" s="192"/>
      <c r="AMM6" s="192"/>
      <c r="AMN6" s="192"/>
      <c r="AMO6" s="192"/>
      <c r="AMP6" s="192"/>
      <c r="AMQ6" s="192"/>
      <c r="AMR6" s="192"/>
      <c r="AMS6" s="193"/>
      <c r="AMT6" s="191" t="s">
        <v>623</v>
      </c>
      <c r="AMU6" s="192"/>
      <c r="AMV6" s="192"/>
      <c r="AMW6" s="192"/>
      <c r="AMX6" s="192"/>
      <c r="AMY6" s="192"/>
      <c r="AMZ6" s="192"/>
      <c r="ANA6" s="192"/>
      <c r="ANB6" s="192"/>
      <c r="ANC6" s="192"/>
      <c r="AND6" s="192"/>
      <c r="ANE6" s="192"/>
      <c r="ANF6" s="192"/>
      <c r="ANG6" s="192"/>
      <c r="ANH6" s="192"/>
      <c r="ANI6" s="192"/>
      <c r="ANJ6" s="192"/>
      <c r="ANK6" s="193"/>
    </row>
    <row r="7" spans="1:1051" ht="15.75" customHeight="1" x14ac:dyDescent="0.25">
      <c r="B7" s="220"/>
      <c r="C7" s="223"/>
      <c r="D7" s="173"/>
      <c r="E7" s="147"/>
      <c r="F7" s="197" t="s">
        <v>321</v>
      </c>
      <c r="G7" s="197" t="s">
        <v>323</v>
      </c>
      <c r="H7" s="194" t="s">
        <v>257</v>
      </c>
      <c r="I7" s="197" t="s">
        <v>258</v>
      </c>
      <c r="J7" s="197" t="s">
        <v>259</v>
      </c>
      <c r="K7" s="197" t="s">
        <v>260</v>
      </c>
      <c r="L7" s="202" t="s">
        <v>261</v>
      </c>
      <c r="M7" s="197" t="s">
        <v>262</v>
      </c>
      <c r="N7" s="197" t="s">
        <v>272</v>
      </c>
      <c r="O7" s="197" t="s">
        <v>263</v>
      </c>
      <c r="P7" s="197" t="s">
        <v>264</v>
      </c>
      <c r="Q7" s="197" t="s">
        <v>271</v>
      </c>
      <c r="R7" s="197" t="s">
        <v>260</v>
      </c>
      <c r="S7" s="197" t="s">
        <v>265</v>
      </c>
      <c r="T7" s="202" t="s">
        <v>266</v>
      </c>
      <c r="U7" s="197" t="s">
        <v>267</v>
      </c>
      <c r="V7" s="197" t="s">
        <v>322</v>
      </c>
      <c r="W7" s="204" t="s">
        <v>268</v>
      </c>
      <c r="X7" s="207" t="s">
        <v>313</v>
      </c>
      <c r="Y7" s="210" t="s">
        <v>320</v>
      </c>
      <c r="Z7" s="194" t="s">
        <v>257</v>
      </c>
      <c r="AA7" s="197" t="s">
        <v>258</v>
      </c>
      <c r="AB7" s="197" t="s">
        <v>259</v>
      </c>
      <c r="AC7" s="197" t="s">
        <v>260</v>
      </c>
      <c r="AD7" s="202" t="s">
        <v>261</v>
      </c>
      <c r="AE7" s="197" t="s">
        <v>262</v>
      </c>
      <c r="AF7" s="197" t="s">
        <v>272</v>
      </c>
      <c r="AG7" s="197" t="s">
        <v>263</v>
      </c>
      <c r="AH7" s="197" t="s">
        <v>264</v>
      </c>
      <c r="AI7" s="197" t="s">
        <v>271</v>
      </c>
      <c r="AJ7" s="197" t="s">
        <v>260</v>
      </c>
      <c r="AK7" s="197" t="s">
        <v>265</v>
      </c>
      <c r="AL7" s="202" t="s">
        <v>266</v>
      </c>
      <c r="AM7" s="197" t="s">
        <v>267</v>
      </c>
      <c r="AN7" s="197" t="s">
        <v>322</v>
      </c>
      <c r="AO7" s="204" t="s">
        <v>268</v>
      </c>
      <c r="AP7" s="207" t="s">
        <v>313</v>
      </c>
      <c r="AQ7" s="210"/>
      <c r="AR7" s="194" t="s">
        <v>257</v>
      </c>
      <c r="AS7" s="197" t="s">
        <v>258</v>
      </c>
      <c r="AT7" s="197" t="s">
        <v>259</v>
      </c>
      <c r="AU7" s="197" t="s">
        <v>260</v>
      </c>
      <c r="AV7" s="202" t="s">
        <v>261</v>
      </c>
      <c r="AW7" s="197" t="s">
        <v>262</v>
      </c>
      <c r="AX7" s="197" t="s">
        <v>272</v>
      </c>
      <c r="AY7" s="197" t="s">
        <v>263</v>
      </c>
      <c r="AZ7" s="197" t="s">
        <v>264</v>
      </c>
      <c r="BA7" s="197" t="s">
        <v>271</v>
      </c>
      <c r="BB7" s="197" t="s">
        <v>260</v>
      </c>
      <c r="BC7" s="197" t="s">
        <v>265</v>
      </c>
      <c r="BD7" s="202" t="s">
        <v>266</v>
      </c>
      <c r="BE7" s="197" t="s">
        <v>267</v>
      </c>
      <c r="BF7" s="197" t="s">
        <v>322</v>
      </c>
      <c r="BG7" s="204" t="s">
        <v>268</v>
      </c>
      <c r="BH7" s="207" t="s">
        <v>313</v>
      </c>
      <c r="BI7" s="210"/>
      <c r="BJ7" s="194" t="s">
        <v>257</v>
      </c>
      <c r="BK7" s="197" t="s">
        <v>258</v>
      </c>
      <c r="BL7" s="197" t="s">
        <v>259</v>
      </c>
      <c r="BM7" s="197" t="s">
        <v>260</v>
      </c>
      <c r="BN7" s="202" t="s">
        <v>261</v>
      </c>
      <c r="BO7" s="197" t="s">
        <v>262</v>
      </c>
      <c r="BP7" s="197" t="s">
        <v>272</v>
      </c>
      <c r="BQ7" s="197" t="s">
        <v>263</v>
      </c>
      <c r="BR7" s="197" t="s">
        <v>264</v>
      </c>
      <c r="BS7" s="197" t="s">
        <v>271</v>
      </c>
      <c r="BT7" s="197" t="s">
        <v>260</v>
      </c>
      <c r="BU7" s="197" t="s">
        <v>265</v>
      </c>
      <c r="BV7" s="202" t="s">
        <v>266</v>
      </c>
      <c r="BW7" s="197" t="s">
        <v>267</v>
      </c>
      <c r="BX7" s="197" t="s">
        <v>322</v>
      </c>
      <c r="BY7" s="204" t="s">
        <v>268</v>
      </c>
      <c r="BZ7" s="207" t="s">
        <v>313</v>
      </c>
      <c r="CA7" s="210"/>
      <c r="CB7" s="194" t="s">
        <v>257</v>
      </c>
      <c r="CC7" s="197" t="s">
        <v>258</v>
      </c>
      <c r="CD7" s="197" t="s">
        <v>259</v>
      </c>
      <c r="CE7" s="197" t="s">
        <v>260</v>
      </c>
      <c r="CF7" s="202" t="s">
        <v>261</v>
      </c>
      <c r="CG7" s="197" t="s">
        <v>262</v>
      </c>
      <c r="CH7" s="197" t="s">
        <v>272</v>
      </c>
      <c r="CI7" s="197" t="s">
        <v>263</v>
      </c>
      <c r="CJ7" s="197" t="s">
        <v>264</v>
      </c>
      <c r="CK7" s="197" t="s">
        <v>271</v>
      </c>
      <c r="CL7" s="197" t="s">
        <v>260</v>
      </c>
      <c r="CM7" s="197" t="s">
        <v>265</v>
      </c>
      <c r="CN7" s="202" t="s">
        <v>266</v>
      </c>
      <c r="CO7" s="197" t="s">
        <v>267</v>
      </c>
      <c r="CP7" s="197" t="s">
        <v>322</v>
      </c>
      <c r="CQ7" s="204" t="s">
        <v>268</v>
      </c>
      <c r="CR7" s="207" t="s">
        <v>313</v>
      </c>
      <c r="CS7" s="210"/>
      <c r="CT7" s="194" t="s">
        <v>257</v>
      </c>
      <c r="CU7" s="197" t="s">
        <v>258</v>
      </c>
      <c r="CV7" s="197" t="s">
        <v>259</v>
      </c>
      <c r="CW7" s="197" t="s">
        <v>260</v>
      </c>
      <c r="CX7" s="202" t="s">
        <v>261</v>
      </c>
      <c r="CY7" s="197" t="s">
        <v>262</v>
      </c>
      <c r="CZ7" s="197" t="s">
        <v>272</v>
      </c>
      <c r="DA7" s="197" t="s">
        <v>263</v>
      </c>
      <c r="DB7" s="197" t="s">
        <v>264</v>
      </c>
      <c r="DC7" s="197" t="s">
        <v>271</v>
      </c>
      <c r="DD7" s="197" t="s">
        <v>260</v>
      </c>
      <c r="DE7" s="197" t="s">
        <v>265</v>
      </c>
      <c r="DF7" s="202" t="s">
        <v>266</v>
      </c>
      <c r="DG7" s="197" t="s">
        <v>267</v>
      </c>
      <c r="DH7" s="197" t="s">
        <v>322</v>
      </c>
      <c r="DI7" s="204" t="s">
        <v>268</v>
      </c>
      <c r="DJ7" s="207" t="s">
        <v>313</v>
      </c>
      <c r="DK7" s="210"/>
      <c r="DL7" s="194" t="s">
        <v>257</v>
      </c>
      <c r="DM7" s="197" t="s">
        <v>258</v>
      </c>
      <c r="DN7" s="197" t="s">
        <v>259</v>
      </c>
      <c r="DO7" s="197" t="s">
        <v>260</v>
      </c>
      <c r="DP7" s="202" t="s">
        <v>261</v>
      </c>
      <c r="DQ7" s="197" t="s">
        <v>262</v>
      </c>
      <c r="DR7" s="197" t="s">
        <v>272</v>
      </c>
      <c r="DS7" s="197" t="s">
        <v>263</v>
      </c>
      <c r="DT7" s="197" t="s">
        <v>264</v>
      </c>
      <c r="DU7" s="197" t="s">
        <v>271</v>
      </c>
      <c r="DV7" s="197" t="s">
        <v>260</v>
      </c>
      <c r="DW7" s="197" t="s">
        <v>265</v>
      </c>
      <c r="DX7" s="202" t="s">
        <v>266</v>
      </c>
      <c r="DY7" s="197" t="s">
        <v>267</v>
      </c>
      <c r="DZ7" s="197" t="s">
        <v>322</v>
      </c>
      <c r="EA7" s="204" t="s">
        <v>268</v>
      </c>
      <c r="EB7" s="207" t="s">
        <v>313</v>
      </c>
      <c r="EC7" s="210"/>
      <c r="ED7" s="194" t="s">
        <v>257</v>
      </c>
      <c r="EE7" s="197" t="s">
        <v>258</v>
      </c>
      <c r="EF7" s="197" t="s">
        <v>259</v>
      </c>
      <c r="EG7" s="197" t="s">
        <v>260</v>
      </c>
      <c r="EH7" s="202" t="s">
        <v>261</v>
      </c>
      <c r="EI7" s="197" t="s">
        <v>262</v>
      </c>
      <c r="EJ7" s="197" t="s">
        <v>272</v>
      </c>
      <c r="EK7" s="197" t="s">
        <v>263</v>
      </c>
      <c r="EL7" s="197" t="s">
        <v>264</v>
      </c>
      <c r="EM7" s="197" t="s">
        <v>271</v>
      </c>
      <c r="EN7" s="197" t="s">
        <v>260</v>
      </c>
      <c r="EO7" s="197" t="s">
        <v>265</v>
      </c>
      <c r="EP7" s="202" t="s">
        <v>266</v>
      </c>
      <c r="EQ7" s="197" t="s">
        <v>267</v>
      </c>
      <c r="ER7" s="197" t="s">
        <v>322</v>
      </c>
      <c r="ES7" s="204" t="s">
        <v>268</v>
      </c>
      <c r="ET7" s="207" t="s">
        <v>313</v>
      </c>
      <c r="EU7" s="210"/>
      <c r="EV7" s="194" t="s">
        <v>257</v>
      </c>
      <c r="EW7" s="197" t="s">
        <v>258</v>
      </c>
      <c r="EX7" s="197" t="s">
        <v>259</v>
      </c>
      <c r="EY7" s="197" t="s">
        <v>260</v>
      </c>
      <c r="EZ7" s="202" t="s">
        <v>261</v>
      </c>
      <c r="FA7" s="197" t="s">
        <v>262</v>
      </c>
      <c r="FB7" s="197" t="s">
        <v>272</v>
      </c>
      <c r="FC7" s="197" t="s">
        <v>263</v>
      </c>
      <c r="FD7" s="197" t="s">
        <v>264</v>
      </c>
      <c r="FE7" s="197" t="s">
        <v>271</v>
      </c>
      <c r="FF7" s="197" t="s">
        <v>260</v>
      </c>
      <c r="FG7" s="197" t="s">
        <v>265</v>
      </c>
      <c r="FH7" s="202" t="s">
        <v>266</v>
      </c>
      <c r="FI7" s="197" t="s">
        <v>267</v>
      </c>
      <c r="FJ7" s="197" t="s">
        <v>322</v>
      </c>
      <c r="FK7" s="204" t="s">
        <v>268</v>
      </c>
      <c r="FL7" s="207" t="s">
        <v>313</v>
      </c>
      <c r="FM7" s="210"/>
      <c r="FN7" s="194" t="s">
        <v>257</v>
      </c>
      <c r="FO7" s="197" t="s">
        <v>258</v>
      </c>
      <c r="FP7" s="197" t="s">
        <v>259</v>
      </c>
      <c r="FQ7" s="197" t="s">
        <v>260</v>
      </c>
      <c r="FR7" s="202" t="s">
        <v>261</v>
      </c>
      <c r="FS7" s="197" t="s">
        <v>262</v>
      </c>
      <c r="FT7" s="197" t="s">
        <v>272</v>
      </c>
      <c r="FU7" s="197" t="s">
        <v>263</v>
      </c>
      <c r="FV7" s="197" t="s">
        <v>264</v>
      </c>
      <c r="FW7" s="197" t="s">
        <v>271</v>
      </c>
      <c r="FX7" s="197" t="s">
        <v>260</v>
      </c>
      <c r="FY7" s="197" t="s">
        <v>265</v>
      </c>
      <c r="FZ7" s="202" t="s">
        <v>266</v>
      </c>
      <c r="GA7" s="197" t="s">
        <v>267</v>
      </c>
      <c r="GB7" s="197" t="s">
        <v>322</v>
      </c>
      <c r="GC7" s="204" t="s">
        <v>268</v>
      </c>
      <c r="GD7" s="207" t="s">
        <v>313</v>
      </c>
      <c r="GE7" s="210"/>
      <c r="GF7" s="194" t="s">
        <v>257</v>
      </c>
      <c r="GG7" s="197" t="s">
        <v>258</v>
      </c>
      <c r="GH7" s="197" t="s">
        <v>259</v>
      </c>
      <c r="GI7" s="197" t="s">
        <v>260</v>
      </c>
      <c r="GJ7" s="202" t="s">
        <v>261</v>
      </c>
      <c r="GK7" s="197" t="s">
        <v>262</v>
      </c>
      <c r="GL7" s="197" t="s">
        <v>272</v>
      </c>
      <c r="GM7" s="197" t="s">
        <v>263</v>
      </c>
      <c r="GN7" s="197" t="s">
        <v>264</v>
      </c>
      <c r="GO7" s="197" t="s">
        <v>271</v>
      </c>
      <c r="GP7" s="197" t="s">
        <v>260</v>
      </c>
      <c r="GQ7" s="197" t="s">
        <v>265</v>
      </c>
      <c r="GR7" s="202" t="s">
        <v>266</v>
      </c>
      <c r="GS7" s="197" t="s">
        <v>267</v>
      </c>
      <c r="GT7" s="197" t="s">
        <v>322</v>
      </c>
      <c r="GU7" s="204" t="s">
        <v>268</v>
      </c>
      <c r="GV7" s="207" t="s">
        <v>313</v>
      </c>
      <c r="GW7" s="210"/>
      <c r="GX7" s="194" t="s">
        <v>257</v>
      </c>
      <c r="GY7" s="197" t="s">
        <v>258</v>
      </c>
      <c r="GZ7" s="197" t="s">
        <v>259</v>
      </c>
      <c r="HA7" s="197" t="s">
        <v>260</v>
      </c>
      <c r="HB7" s="202" t="s">
        <v>261</v>
      </c>
      <c r="HC7" s="197" t="s">
        <v>262</v>
      </c>
      <c r="HD7" s="197" t="s">
        <v>272</v>
      </c>
      <c r="HE7" s="197" t="s">
        <v>263</v>
      </c>
      <c r="HF7" s="197" t="s">
        <v>264</v>
      </c>
      <c r="HG7" s="197" t="s">
        <v>271</v>
      </c>
      <c r="HH7" s="197" t="s">
        <v>260</v>
      </c>
      <c r="HI7" s="197" t="s">
        <v>265</v>
      </c>
      <c r="HJ7" s="202" t="s">
        <v>266</v>
      </c>
      <c r="HK7" s="197" t="s">
        <v>267</v>
      </c>
      <c r="HL7" s="197" t="s">
        <v>322</v>
      </c>
      <c r="HM7" s="204" t="s">
        <v>268</v>
      </c>
      <c r="HN7" s="207" t="s">
        <v>313</v>
      </c>
      <c r="HO7" s="210"/>
      <c r="HP7" s="194" t="s">
        <v>257</v>
      </c>
      <c r="HQ7" s="197" t="s">
        <v>258</v>
      </c>
      <c r="HR7" s="197" t="s">
        <v>259</v>
      </c>
      <c r="HS7" s="197" t="s">
        <v>260</v>
      </c>
      <c r="HT7" s="202" t="s">
        <v>261</v>
      </c>
      <c r="HU7" s="197" t="s">
        <v>262</v>
      </c>
      <c r="HV7" s="197" t="s">
        <v>272</v>
      </c>
      <c r="HW7" s="197" t="s">
        <v>263</v>
      </c>
      <c r="HX7" s="197" t="s">
        <v>264</v>
      </c>
      <c r="HY7" s="197" t="s">
        <v>271</v>
      </c>
      <c r="HZ7" s="197" t="s">
        <v>260</v>
      </c>
      <c r="IA7" s="197" t="s">
        <v>265</v>
      </c>
      <c r="IB7" s="202" t="s">
        <v>266</v>
      </c>
      <c r="IC7" s="197" t="s">
        <v>267</v>
      </c>
      <c r="ID7" s="197" t="s">
        <v>322</v>
      </c>
      <c r="IE7" s="204" t="s">
        <v>268</v>
      </c>
      <c r="IF7" s="207" t="s">
        <v>313</v>
      </c>
      <c r="IG7" s="210"/>
      <c r="IH7" s="194" t="s">
        <v>257</v>
      </c>
      <c r="II7" s="197" t="s">
        <v>258</v>
      </c>
      <c r="IJ7" s="197" t="s">
        <v>259</v>
      </c>
      <c r="IK7" s="197" t="s">
        <v>260</v>
      </c>
      <c r="IL7" s="202" t="s">
        <v>261</v>
      </c>
      <c r="IM7" s="197" t="s">
        <v>262</v>
      </c>
      <c r="IN7" s="197" t="s">
        <v>272</v>
      </c>
      <c r="IO7" s="197" t="s">
        <v>263</v>
      </c>
      <c r="IP7" s="197" t="s">
        <v>264</v>
      </c>
      <c r="IQ7" s="197" t="s">
        <v>271</v>
      </c>
      <c r="IR7" s="197" t="s">
        <v>260</v>
      </c>
      <c r="IS7" s="197" t="s">
        <v>265</v>
      </c>
      <c r="IT7" s="202" t="s">
        <v>266</v>
      </c>
      <c r="IU7" s="197" t="s">
        <v>267</v>
      </c>
      <c r="IV7" s="197" t="s">
        <v>322</v>
      </c>
      <c r="IW7" s="204" t="s">
        <v>268</v>
      </c>
      <c r="IX7" s="207" t="s">
        <v>313</v>
      </c>
      <c r="IY7" s="210"/>
      <c r="IZ7" s="194" t="s">
        <v>257</v>
      </c>
      <c r="JA7" s="197" t="s">
        <v>258</v>
      </c>
      <c r="JB7" s="197" t="s">
        <v>259</v>
      </c>
      <c r="JC7" s="197" t="s">
        <v>260</v>
      </c>
      <c r="JD7" s="202" t="s">
        <v>261</v>
      </c>
      <c r="JE7" s="197" t="s">
        <v>262</v>
      </c>
      <c r="JF7" s="197" t="s">
        <v>272</v>
      </c>
      <c r="JG7" s="197" t="s">
        <v>263</v>
      </c>
      <c r="JH7" s="197" t="s">
        <v>264</v>
      </c>
      <c r="JI7" s="197" t="s">
        <v>271</v>
      </c>
      <c r="JJ7" s="197" t="s">
        <v>260</v>
      </c>
      <c r="JK7" s="197" t="s">
        <v>265</v>
      </c>
      <c r="JL7" s="202" t="s">
        <v>266</v>
      </c>
      <c r="JM7" s="197" t="s">
        <v>267</v>
      </c>
      <c r="JN7" s="197" t="s">
        <v>322</v>
      </c>
      <c r="JO7" s="204" t="s">
        <v>268</v>
      </c>
      <c r="JP7" s="207" t="s">
        <v>313</v>
      </c>
      <c r="JQ7" s="210"/>
      <c r="JR7" s="194" t="s">
        <v>257</v>
      </c>
      <c r="JS7" s="197" t="s">
        <v>258</v>
      </c>
      <c r="JT7" s="197" t="s">
        <v>259</v>
      </c>
      <c r="JU7" s="197" t="s">
        <v>260</v>
      </c>
      <c r="JV7" s="202" t="s">
        <v>261</v>
      </c>
      <c r="JW7" s="197" t="s">
        <v>262</v>
      </c>
      <c r="JX7" s="197" t="s">
        <v>272</v>
      </c>
      <c r="JY7" s="197" t="s">
        <v>263</v>
      </c>
      <c r="JZ7" s="197" t="s">
        <v>264</v>
      </c>
      <c r="KA7" s="197" t="s">
        <v>271</v>
      </c>
      <c r="KB7" s="197" t="s">
        <v>260</v>
      </c>
      <c r="KC7" s="197" t="s">
        <v>265</v>
      </c>
      <c r="KD7" s="202" t="s">
        <v>266</v>
      </c>
      <c r="KE7" s="197" t="s">
        <v>267</v>
      </c>
      <c r="KF7" s="197" t="s">
        <v>322</v>
      </c>
      <c r="KG7" s="204" t="s">
        <v>268</v>
      </c>
      <c r="KH7" s="207" t="s">
        <v>313</v>
      </c>
      <c r="KI7" s="210"/>
      <c r="KJ7" s="194" t="s">
        <v>257</v>
      </c>
      <c r="KK7" s="197" t="s">
        <v>258</v>
      </c>
      <c r="KL7" s="197" t="s">
        <v>259</v>
      </c>
      <c r="KM7" s="197" t="s">
        <v>260</v>
      </c>
      <c r="KN7" s="202" t="s">
        <v>261</v>
      </c>
      <c r="KO7" s="197" t="s">
        <v>262</v>
      </c>
      <c r="KP7" s="197" t="s">
        <v>272</v>
      </c>
      <c r="KQ7" s="197" t="s">
        <v>263</v>
      </c>
      <c r="KR7" s="197" t="s">
        <v>264</v>
      </c>
      <c r="KS7" s="197" t="s">
        <v>271</v>
      </c>
      <c r="KT7" s="197" t="s">
        <v>260</v>
      </c>
      <c r="KU7" s="197" t="s">
        <v>265</v>
      </c>
      <c r="KV7" s="202" t="s">
        <v>266</v>
      </c>
      <c r="KW7" s="197" t="s">
        <v>267</v>
      </c>
      <c r="KX7" s="197" t="s">
        <v>322</v>
      </c>
      <c r="KY7" s="204" t="s">
        <v>268</v>
      </c>
      <c r="KZ7" s="207" t="s">
        <v>313</v>
      </c>
      <c r="LA7" s="210"/>
      <c r="LB7" s="194" t="s">
        <v>257</v>
      </c>
      <c r="LC7" s="197" t="s">
        <v>258</v>
      </c>
      <c r="LD7" s="197" t="s">
        <v>259</v>
      </c>
      <c r="LE7" s="197" t="s">
        <v>260</v>
      </c>
      <c r="LF7" s="202" t="s">
        <v>261</v>
      </c>
      <c r="LG7" s="197" t="s">
        <v>262</v>
      </c>
      <c r="LH7" s="197" t="s">
        <v>272</v>
      </c>
      <c r="LI7" s="197" t="s">
        <v>263</v>
      </c>
      <c r="LJ7" s="197" t="s">
        <v>264</v>
      </c>
      <c r="LK7" s="197" t="s">
        <v>271</v>
      </c>
      <c r="LL7" s="197" t="s">
        <v>260</v>
      </c>
      <c r="LM7" s="197" t="s">
        <v>265</v>
      </c>
      <c r="LN7" s="202" t="s">
        <v>266</v>
      </c>
      <c r="LO7" s="197" t="s">
        <v>267</v>
      </c>
      <c r="LP7" s="197" t="s">
        <v>322</v>
      </c>
      <c r="LQ7" s="204" t="s">
        <v>268</v>
      </c>
      <c r="LR7" s="207" t="s">
        <v>313</v>
      </c>
      <c r="LS7" s="210"/>
      <c r="LT7" s="194" t="s">
        <v>257</v>
      </c>
      <c r="LU7" s="197" t="s">
        <v>258</v>
      </c>
      <c r="LV7" s="197" t="s">
        <v>259</v>
      </c>
      <c r="LW7" s="197" t="s">
        <v>260</v>
      </c>
      <c r="LX7" s="202" t="s">
        <v>261</v>
      </c>
      <c r="LY7" s="197" t="s">
        <v>262</v>
      </c>
      <c r="LZ7" s="197" t="s">
        <v>272</v>
      </c>
      <c r="MA7" s="197" t="s">
        <v>263</v>
      </c>
      <c r="MB7" s="197" t="s">
        <v>264</v>
      </c>
      <c r="MC7" s="197" t="s">
        <v>271</v>
      </c>
      <c r="MD7" s="197" t="s">
        <v>260</v>
      </c>
      <c r="ME7" s="197" t="s">
        <v>265</v>
      </c>
      <c r="MF7" s="202" t="s">
        <v>266</v>
      </c>
      <c r="MG7" s="197" t="s">
        <v>267</v>
      </c>
      <c r="MH7" s="197" t="s">
        <v>322</v>
      </c>
      <c r="MI7" s="204" t="s">
        <v>268</v>
      </c>
      <c r="MJ7" s="207" t="s">
        <v>313</v>
      </c>
      <c r="MK7" s="210"/>
      <c r="ML7" s="194" t="s">
        <v>257</v>
      </c>
      <c r="MM7" s="197" t="s">
        <v>258</v>
      </c>
      <c r="MN7" s="197" t="s">
        <v>259</v>
      </c>
      <c r="MO7" s="197" t="s">
        <v>260</v>
      </c>
      <c r="MP7" s="202" t="s">
        <v>261</v>
      </c>
      <c r="MQ7" s="197" t="s">
        <v>262</v>
      </c>
      <c r="MR7" s="197" t="s">
        <v>272</v>
      </c>
      <c r="MS7" s="197" t="s">
        <v>263</v>
      </c>
      <c r="MT7" s="197" t="s">
        <v>264</v>
      </c>
      <c r="MU7" s="197" t="s">
        <v>271</v>
      </c>
      <c r="MV7" s="197" t="s">
        <v>260</v>
      </c>
      <c r="MW7" s="197" t="s">
        <v>265</v>
      </c>
      <c r="MX7" s="202" t="s">
        <v>266</v>
      </c>
      <c r="MY7" s="197" t="s">
        <v>267</v>
      </c>
      <c r="MZ7" s="197" t="s">
        <v>322</v>
      </c>
      <c r="NA7" s="204" t="s">
        <v>268</v>
      </c>
      <c r="NB7" s="207" t="s">
        <v>313</v>
      </c>
      <c r="NC7" s="210"/>
      <c r="ND7" s="194" t="s">
        <v>257</v>
      </c>
      <c r="NE7" s="197" t="s">
        <v>258</v>
      </c>
      <c r="NF7" s="197" t="s">
        <v>259</v>
      </c>
      <c r="NG7" s="197" t="s">
        <v>260</v>
      </c>
      <c r="NH7" s="202" t="s">
        <v>261</v>
      </c>
      <c r="NI7" s="197" t="s">
        <v>262</v>
      </c>
      <c r="NJ7" s="197" t="s">
        <v>272</v>
      </c>
      <c r="NK7" s="197" t="s">
        <v>263</v>
      </c>
      <c r="NL7" s="197" t="s">
        <v>264</v>
      </c>
      <c r="NM7" s="197" t="s">
        <v>271</v>
      </c>
      <c r="NN7" s="197" t="s">
        <v>260</v>
      </c>
      <c r="NO7" s="197" t="s">
        <v>265</v>
      </c>
      <c r="NP7" s="202" t="s">
        <v>266</v>
      </c>
      <c r="NQ7" s="197" t="s">
        <v>267</v>
      </c>
      <c r="NR7" s="197" t="s">
        <v>322</v>
      </c>
      <c r="NS7" s="204" t="s">
        <v>268</v>
      </c>
      <c r="NT7" s="207" t="s">
        <v>313</v>
      </c>
      <c r="NU7" s="210"/>
      <c r="NV7" s="194" t="s">
        <v>257</v>
      </c>
      <c r="NW7" s="197" t="s">
        <v>258</v>
      </c>
      <c r="NX7" s="197" t="s">
        <v>259</v>
      </c>
      <c r="NY7" s="197" t="s">
        <v>260</v>
      </c>
      <c r="NZ7" s="202" t="s">
        <v>261</v>
      </c>
      <c r="OA7" s="197" t="s">
        <v>262</v>
      </c>
      <c r="OB7" s="197" t="s">
        <v>272</v>
      </c>
      <c r="OC7" s="197" t="s">
        <v>263</v>
      </c>
      <c r="OD7" s="197" t="s">
        <v>264</v>
      </c>
      <c r="OE7" s="197" t="s">
        <v>271</v>
      </c>
      <c r="OF7" s="197" t="s">
        <v>260</v>
      </c>
      <c r="OG7" s="197" t="s">
        <v>265</v>
      </c>
      <c r="OH7" s="202" t="s">
        <v>266</v>
      </c>
      <c r="OI7" s="197" t="s">
        <v>267</v>
      </c>
      <c r="OJ7" s="197" t="s">
        <v>322</v>
      </c>
      <c r="OK7" s="204" t="s">
        <v>268</v>
      </c>
      <c r="OL7" s="207" t="s">
        <v>313</v>
      </c>
      <c r="OM7" s="210"/>
      <c r="ON7" s="194" t="s">
        <v>257</v>
      </c>
      <c r="OO7" s="197" t="s">
        <v>258</v>
      </c>
      <c r="OP7" s="197" t="s">
        <v>259</v>
      </c>
      <c r="OQ7" s="197" t="s">
        <v>260</v>
      </c>
      <c r="OR7" s="202" t="s">
        <v>261</v>
      </c>
      <c r="OS7" s="197" t="s">
        <v>262</v>
      </c>
      <c r="OT7" s="197" t="s">
        <v>272</v>
      </c>
      <c r="OU7" s="197" t="s">
        <v>263</v>
      </c>
      <c r="OV7" s="197" t="s">
        <v>264</v>
      </c>
      <c r="OW7" s="197" t="s">
        <v>271</v>
      </c>
      <c r="OX7" s="197" t="s">
        <v>260</v>
      </c>
      <c r="OY7" s="197" t="s">
        <v>265</v>
      </c>
      <c r="OZ7" s="202" t="s">
        <v>266</v>
      </c>
      <c r="PA7" s="197" t="s">
        <v>267</v>
      </c>
      <c r="PB7" s="197" t="s">
        <v>322</v>
      </c>
      <c r="PC7" s="204" t="s">
        <v>268</v>
      </c>
      <c r="PD7" s="207" t="s">
        <v>313</v>
      </c>
      <c r="PE7" s="210"/>
      <c r="PF7" s="194" t="s">
        <v>257</v>
      </c>
      <c r="PG7" s="197" t="s">
        <v>258</v>
      </c>
      <c r="PH7" s="197" t="s">
        <v>259</v>
      </c>
      <c r="PI7" s="197" t="s">
        <v>260</v>
      </c>
      <c r="PJ7" s="202" t="s">
        <v>261</v>
      </c>
      <c r="PK7" s="197" t="s">
        <v>262</v>
      </c>
      <c r="PL7" s="197" t="s">
        <v>272</v>
      </c>
      <c r="PM7" s="197" t="s">
        <v>263</v>
      </c>
      <c r="PN7" s="197" t="s">
        <v>264</v>
      </c>
      <c r="PO7" s="197" t="s">
        <v>271</v>
      </c>
      <c r="PP7" s="197" t="s">
        <v>260</v>
      </c>
      <c r="PQ7" s="197" t="s">
        <v>265</v>
      </c>
      <c r="PR7" s="202" t="s">
        <v>266</v>
      </c>
      <c r="PS7" s="197" t="s">
        <v>267</v>
      </c>
      <c r="PT7" s="197" t="s">
        <v>322</v>
      </c>
      <c r="PU7" s="204" t="s">
        <v>268</v>
      </c>
      <c r="PV7" s="207" t="s">
        <v>313</v>
      </c>
      <c r="PW7" s="210"/>
      <c r="PX7" s="194" t="s">
        <v>257</v>
      </c>
      <c r="PY7" s="197" t="s">
        <v>258</v>
      </c>
      <c r="PZ7" s="197" t="s">
        <v>259</v>
      </c>
      <c r="QA7" s="197" t="s">
        <v>260</v>
      </c>
      <c r="QB7" s="202" t="s">
        <v>261</v>
      </c>
      <c r="QC7" s="197" t="s">
        <v>262</v>
      </c>
      <c r="QD7" s="197" t="s">
        <v>272</v>
      </c>
      <c r="QE7" s="197" t="s">
        <v>263</v>
      </c>
      <c r="QF7" s="197" t="s">
        <v>264</v>
      </c>
      <c r="QG7" s="197" t="s">
        <v>271</v>
      </c>
      <c r="QH7" s="197" t="s">
        <v>260</v>
      </c>
      <c r="QI7" s="197" t="s">
        <v>265</v>
      </c>
      <c r="QJ7" s="202" t="s">
        <v>266</v>
      </c>
      <c r="QK7" s="197" t="s">
        <v>267</v>
      </c>
      <c r="QL7" s="197" t="s">
        <v>322</v>
      </c>
      <c r="QM7" s="204" t="s">
        <v>268</v>
      </c>
      <c r="QN7" s="207" t="s">
        <v>313</v>
      </c>
      <c r="QO7" s="210"/>
      <c r="QP7" s="194" t="s">
        <v>257</v>
      </c>
      <c r="QQ7" s="197" t="s">
        <v>258</v>
      </c>
      <c r="QR7" s="197" t="s">
        <v>259</v>
      </c>
      <c r="QS7" s="197" t="s">
        <v>260</v>
      </c>
      <c r="QT7" s="202" t="s">
        <v>261</v>
      </c>
      <c r="QU7" s="197" t="s">
        <v>262</v>
      </c>
      <c r="QV7" s="197" t="s">
        <v>272</v>
      </c>
      <c r="QW7" s="197" t="s">
        <v>263</v>
      </c>
      <c r="QX7" s="197" t="s">
        <v>264</v>
      </c>
      <c r="QY7" s="197" t="s">
        <v>271</v>
      </c>
      <c r="QZ7" s="197" t="s">
        <v>260</v>
      </c>
      <c r="RA7" s="197" t="s">
        <v>265</v>
      </c>
      <c r="RB7" s="202" t="s">
        <v>266</v>
      </c>
      <c r="RC7" s="197" t="s">
        <v>267</v>
      </c>
      <c r="RD7" s="197" t="s">
        <v>322</v>
      </c>
      <c r="RE7" s="204" t="s">
        <v>268</v>
      </c>
      <c r="RF7" s="207" t="s">
        <v>313</v>
      </c>
      <c r="RG7" s="210"/>
      <c r="RH7" s="194" t="s">
        <v>257</v>
      </c>
      <c r="RI7" s="197" t="s">
        <v>258</v>
      </c>
      <c r="RJ7" s="197" t="s">
        <v>259</v>
      </c>
      <c r="RK7" s="197" t="s">
        <v>260</v>
      </c>
      <c r="RL7" s="202" t="s">
        <v>261</v>
      </c>
      <c r="RM7" s="197" t="s">
        <v>262</v>
      </c>
      <c r="RN7" s="197" t="s">
        <v>272</v>
      </c>
      <c r="RO7" s="197" t="s">
        <v>263</v>
      </c>
      <c r="RP7" s="197" t="s">
        <v>264</v>
      </c>
      <c r="RQ7" s="197" t="s">
        <v>271</v>
      </c>
      <c r="RR7" s="197" t="s">
        <v>260</v>
      </c>
      <c r="RS7" s="197" t="s">
        <v>265</v>
      </c>
      <c r="RT7" s="202" t="s">
        <v>266</v>
      </c>
      <c r="RU7" s="197" t="s">
        <v>267</v>
      </c>
      <c r="RV7" s="197" t="s">
        <v>322</v>
      </c>
      <c r="RW7" s="204" t="s">
        <v>268</v>
      </c>
      <c r="RX7" s="207" t="s">
        <v>313</v>
      </c>
      <c r="RY7" s="210"/>
      <c r="RZ7" s="194" t="s">
        <v>257</v>
      </c>
      <c r="SA7" s="197" t="s">
        <v>258</v>
      </c>
      <c r="SB7" s="197" t="s">
        <v>259</v>
      </c>
      <c r="SC7" s="197" t="s">
        <v>260</v>
      </c>
      <c r="SD7" s="202" t="s">
        <v>261</v>
      </c>
      <c r="SE7" s="197" t="s">
        <v>262</v>
      </c>
      <c r="SF7" s="197" t="s">
        <v>272</v>
      </c>
      <c r="SG7" s="197" t="s">
        <v>263</v>
      </c>
      <c r="SH7" s="197" t="s">
        <v>264</v>
      </c>
      <c r="SI7" s="197" t="s">
        <v>271</v>
      </c>
      <c r="SJ7" s="197" t="s">
        <v>260</v>
      </c>
      <c r="SK7" s="197" t="s">
        <v>265</v>
      </c>
      <c r="SL7" s="202" t="s">
        <v>266</v>
      </c>
      <c r="SM7" s="197" t="s">
        <v>267</v>
      </c>
      <c r="SN7" s="197" t="s">
        <v>322</v>
      </c>
      <c r="SO7" s="204" t="s">
        <v>268</v>
      </c>
      <c r="SP7" s="207" t="s">
        <v>313</v>
      </c>
      <c r="SQ7" s="210"/>
      <c r="SR7" s="194" t="s">
        <v>257</v>
      </c>
      <c r="SS7" s="197" t="s">
        <v>258</v>
      </c>
      <c r="ST7" s="197" t="s">
        <v>259</v>
      </c>
      <c r="SU7" s="197" t="s">
        <v>260</v>
      </c>
      <c r="SV7" s="202" t="s">
        <v>261</v>
      </c>
      <c r="SW7" s="197" t="s">
        <v>262</v>
      </c>
      <c r="SX7" s="197" t="s">
        <v>272</v>
      </c>
      <c r="SY7" s="197" t="s">
        <v>263</v>
      </c>
      <c r="SZ7" s="197" t="s">
        <v>264</v>
      </c>
      <c r="TA7" s="197" t="s">
        <v>271</v>
      </c>
      <c r="TB7" s="197" t="s">
        <v>260</v>
      </c>
      <c r="TC7" s="197" t="s">
        <v>265</v>
      </c>
      <c r="TD7" s="202" t="s">
        <v>266</v>
      </c>
      <c r="TE7" s="197" t="s">
        <v>267</v>
      </c>
      <c r="TF7" s="197" t="s">
        <v>322</v>
      </c>
      <c r="TG7" s="204" t="s">
        <v>268</v>
      </c>
      <c r="TH7" s="207" t="s">
        <v>313</v>
      </c>
      <c r="TI7" s="210"/>
      <c r="TJ7" s="194" t="s">
        <v>257</v>
      </c>
      <c r="TK7" s="197" t="s">
        <v>258</v>
      </c>
      <c r="TL7" s="197" t="s">
        <v>259</v>
      </c>
      <c r="TM7" s="197" t="s">
        <v>260</v>
      </c>
      <c r="TN7" s="202" t="s">
        <v>261</v>
      </c>
      <c r="TO7" s="197" t="s">
        <v>262</v>
      </c>
      <c r="TP7" s="197" t="s">
        <v>272</v>
      </c>
      <c r="TQ7" s="197" t="s">
        <v>263</v>
      </c>
      <c r="TR7" s="197" t="s">
        <v>264</v>
      </c>
      <c r="TS7" s="197" t="s">
        <v>271</v>
      </c>
      <c r="TT7" s="197" t="s">
        <v>260</v>
      </c>
      <c r="TU7" s="197" t="s">
        <v>265</v>
      </c>
      <c r="TV7" s="202" t="s">
        <v>266</v>
      </c>
      <c r="TW7" s="197" t="s">
        <v>267</v>
      </c>
      <c r="TX7" s="197" t="s">
        <v>322</v>
      </c>
      <c r="TY7" s="204" t="s">
        <v>268</v>
      </c>
      <c r="TZ7" s="207" t="s">
        <v>313</v>
      </c>
      <c r="UA7" s="210"/>
      <c r="UB7" s="194" t="s">
        <v>257</v>
      </c>
      <c r="UC7" s="197" t="s">
        <v>258</v>
      </c>
      <c r="UD7" s="197" t="s">
        <v>259</v>
      </c>
      <c r="UE7" s="197" t="s">
        <v>260</v>
      </c>
      <c r="UF7" s="202" t="s">
        <v>261</v>
      </c>
      <c r="UG7" s="197" t="s">
        <v>262</v>
      </c>
      <c r="UH7" s="197" t="s">
        <v>272</v>
      </c>
      <c r="UI7" s="197" t="s">
        <v>263</v>
      </c>
      <c r="UJ7" s="197" t="s">
        <v>264</v>
      </c>
      <c r="UK7" s="197" t="s">
        <v>271</v>
      </c>
      <c r="UL7" s="197" t="s">
        <v>260</v>
      </c>
      <c r="UM7" s="197" t="s">
        <v>265</v>
      </c>
      <c r="UN7" s="202" t="s">
        <v>266</v>
      </c>
      <c r="UO7" s="197" t="s">
        <v>267</v>
      </c>
      <c r="UP7" s="197" t="s">
        <v>322</v>
      </c>
      <c r="UQ7" s="204" t="s">
        <v>268</v>
      </c>
      <c r="UR7" s="207" t="s">
        <v>313</v>
      </c>
      <c r="US7" s="210"/>
      <c r="UT7" s="194" t="s">
        <v>257</v>
      </c>
      <c r="UU7" s="197" t="s">
        <v>258</v>
      </c>
      <c r="UV7" s="197" t="s">
        <v>259</v>
      </c>
      <c r="UW7" s="197" t="s">
        <v>260</v>
      </c>
      <c r="UX7" s="202" t="s">
        <v>261</v>
      </c>
      <c r="UY7" s="197" t="s">
        <v>262</v>
      </c>
      <c r="UZ7" s="197" t="s">
        <v>272</v>
      </c>
      <c r="VA7" s="197" t="s">
        <v>263</v>
      </c>
      <c r="VB7" s="197" t="s">
        <v>264</v>
      </c>
      <c r="VC7" s="197" t="s">
        <v>271</v>
      </c>
      <c r="VD7" s="197" t="s">
        <v>260</v>
      </c>
      <c r="VE7" s="197" t="s">
        <v>265</v>
      </c>
      <c r="VF7" s="202" t="s">
        <v>266</v>
      </c>
      <c r="VG7" s="197" t="s">
        <v>267</v>
      </c>
      <c r="VH7" s="197" t="s">
        <v>322</v>
      </c>
      <c r="VI7" s="204" t="s">
        <v>268</v>
      </c>
      <c r="VJ7" s="207" t="s">
        <v>313</v>
      </c>
      <c r="VK7" s="210"/>
      <c r="VL7" s="194" t="s">
        <v>257</v>
      </c>
      <c r="VM7" s="197" t="s">
        <v>258</v>
      </c>
      <c r="VN7" s="197" t="s">
        <v>259</v>
      </c>
      <c r="VO7" s="197" t="s">
        <v>260</v>
      </c>
      <c r="VP7" s="202" t="s">
        <v>261</v>
      </c>
      <c r="VQ7" s="197" t="s">
        <v>262</v>
      </c>
      <c r="VR7" s="197" t="s">
        <v>272</v>
      </c>
      <c r="VS7" s="197" t="s">
        <v>263</v>
      </c>
      <c r="VT7" s="197" t="s">
        <v>264</v>
      </c>
      <c r="VU7" s="197" t="s">
        <v>271</v>
      </c>
      <c r="VV7" s="197" t="s">
        <v>260</v>
      </c>
      <c r="VW7" s="197" t="s">
        <v>265</v>
      </c>
      <c r="VX7" s="202" t="s">
        <v>266</v>
      </c>
      <c r="VY7" s="197" t="s">
        <v>267</v>
      </c>
      <c r="VZ7" s="197" t="s">
        <v>322</v>
      </c>
      <c r="WA7" s="204" t="s">
        <v>268</v>
      </c>
      <c r="WB7" s="207" t="s">
        <v>313</v>
      </c>
      <c r="WC7" s="210"/>
      <c r="WD7" s="194" t="s">
        <v>257</v>
      </c>
      <c r="WE7" s="197" t="s">
        <v>258</v>
      </c>
      <c r="WF7" s="197" t="s">
        <v>259</v>
      </c>
      <c r="WG7" s="197" t="s">
        <v>260</v>
      </c>
      <c r="WH7" s="202" t="s">
        <v>261</v>
      </c>
      <c r="WI7" s="197" t="s">
        <v>262</v>
      </c>
      <c r="WJ7" s="197" t="s">
        <v>272</v>
      </c>
      <c r="WK7" s="197" t="s">
        <v>263</v>
      </c>
      <c r="WL7" s="197" t="s">
        <v>264</v>
      </c>
      <c r="WM7" s="197" t="s">
        <v>271</v>
      </c>
      <c r="WN7" s="197" t="s">
        <v>260</v>
      </c>
      <c r="WO7" s="197" t="s">
        <v>265</v>
      </c>
      <c r="WP7" s="202" t="s">
        <v>266</v>
      </c>
      <c r="WQ7" s="197" t="s">
        <v>267</v>
      </c>
      <c r="WR7" s="197" t="s">
        <v>322</v>
      </c>
      <c r="WS7" s="204" t="s">
        <v>268</v>
      </c>
      <c r="WT7" s="207" t="s">
        <v>313</v>
      </c>
      <c r="WU7" s="210"/>
      <c r="WV7" s="194" t="s">
        <v>257</v>
      </c>
      <c r="WW7" s="197" t="s">
        <v>258</v>
      </c>
      <c r="WX7" s="197" t="s">
        <v>259</v>
      </c>
      <c r="WY7" s="197" t="s">
        <v>260</v>
      </c>
      <c r="WZ7" s="202" t="s">
        <v>261</v>
      </c>
      <c r="XA7" s="197" t="s">
        <v>262</v>
      </c>
      <c r="XB7" s="197" t="s">
        <v>272</v>
      </c>
      <c r="XC7" s="197" t="s">
        <v>263</v>
      </c>
      <c r="XD7" s="197" t="s">
        <v>264</v>
      </c>
      <c r="XE7" s="197" t="s">
        <v>271</v>
      </c>
      <c r="XF7" s="197" t="s">
        <v>260</v>
      </c>
      <c r="XG7" s="197" t="s">
        <v>265</v>
      </c>
      <c r="XH7" s="202" t="s">
        <v>266</v>
      </c>
      <c r="XI7" s="197" t="s">
        <v>267</v>
      </c>
      <c r="XJ7" s="197" t="s">
        <v>322</v>
      </c>
      <c r="XK7" s="204" t="s">
        <v>268</v>
      </c>
      <c r="XL7" s="207" t="s">
        <v>313</v>
      </c>
      <c r="XM7" s="210"/>
      <c r="XN7" s="194" t="s">
        <v>257</v>
      </c>
      <c r="XO7" s="197" t="s">
        <v>258</v>
      </c>
      <c r="XP7" s="197" t="s">
        <v>259</v>
      </c>
      <c r="XQ7" s="197" t="s">
        <v>260</v>
      </c>
      <c r="XR7" s="202" t="s">
        <v>261</v>
      </c>
      <c r="XS7" s="197" t="s">
        <v>262</v>
      </c>
      <c r="XT7" s="197" t="s">
        <v>272</v>
      </c>
      <c r="XU7" s="197" t="s">
        <v>263</v>
      </c>
      <c r="XV7" s="197" t="s">
        <v>264</v>
      </c>
      <c r="XW7" s="197" t="s">
        <v>271</v>
      </c>
      <c r="XX7" s="197" t="s">
        <v>260</v>
      </c>
      <c r="XY7" s="197" t="s">
        <v>265</v>
      </c>
      <c r="XZ7" s="202" t="s">
        <v>266</v>
      </c>
      <c r="YA7" s="197" t="s">
        <v>267</v>
      </c>
      <c r="YB7" s="197" t="s">
        <v>322</v>
      </c>
      <c r="YC7" s="204" t="s">
        <v>268</v>
      </c>
      <c r="YD7" s="207" t="s">
        <v>313</v>
      </c>
      <c r="YE7" s="210"/>
      <c r="YF7" s="194" t="s">
        <v>257</v>
      </c>
      <c r="YG7" s="197" t="s">
        <v>258</v>
      </c>
      <c r="YH7" s="197" t="s">
        <v>259</v>
      </c>
      <c r="YI7" s="197" t="s">
        <v>260</v>
      </c>
      <c r="YJ7" s="202" t="s">
        <v>261</v>
      </c>
      <c r="YK7" s="197" t="s">
        <v>262</v>
      </c>
      <c r="YL7" s="197" t="s">
        <v>272</v>
      </c>
      <c r="YM7" s="197" t="s">
        <v>263</v>
      </c>
      <c r="YN7" s="197" t="s">
        <v>264</v>
      </c>
      <c r="YO7" s="197" t="s">
        <v>271</v>
      </c>
      <c r="YP7" s="197" t="s">
        <v>260</v>
      </c>
      <c r="YQ7" s="197" t="s">
        <v>265</v>
      </c>
      <c r="YR7" s="202" t="s">
        <v>266</v>
      </c>
      <c r="YS7" s="197" t="s">
        <v>267</v>
      </c>
      <c r="YT7" s="197" t="s">
        <v>322</v>
      </c>
      <c r="YU7" s="204" t="s">
        <v>268</v>
      </c>
      <c r="YV7" s="207" t="s">
        <v>313</v>
      </c>
      <c r="YW7" s="210"/>
      <c r="YX7" s="194" t="s">
        <v>257</v>
      </c>
      <c r="YY7" s="197" t="s">
        <v>258</v>
      </c>
      <c r="YZ7" s="197" t="s">
        <v>259</v>
      </c>
      <c r="ZA7" s="197" t="s">
        <v>260</v>
      </c>
      <c r="ZB7" s="202" t="s">
        <v>261</v>
      </c>
      <c r="ZC7" s="197" t="s">
        <v>262</v>
      </c>
      <c r="ZD7" s="197" t="s">
        <v>272</v>
      </c>
      <c r="ZE7" s="197" t="s">
        <v>263</v>
      </c>
      <c r="ZF7" s="197" t="s">
        <v>264</v>
      </c>
      <c r="ZG7" s="197" t="s">
        <v>271</v>
      </c>
      <c r="ZH7" s="197" t="s">
        <v>260</v>
      </c>
      <c r="ZI7" s="197" t="s">
        <v>265</v>
      </c>
      <c r="ZJ7" s="202" t="s">
        <v>266</v>
      </c>
      <c r="ZK7" s="197" t="s">
        <v>267</v>
      </c>
      <c r="ZL7" s="197" t="s">
        <v>322</v>
      </c>
      <c r="ZM7" s="204" t="s">
        <v>268</v>
      </c>
      <c r="ZN7" s="207" t="s">
        <v>313</v>
      </c>
      <c r="ZO7" s="210"/>
      <c r="ZP7" s="194" t="s">
        <v>257</v>
      </c>
      <c r="ZQ7" s="197" t="s">
        <v>258</v>
      </c>
      <c r="ZR7" s="197" t="s">
        <v>259</v>
      </c>
      <c r="ZS7" s="197" t="s">
        <v>260</v>
      </c>
      <c r="ZT7" s="202" t="s">
        <v>261</v>
      </c>
      <c r="ZU7" s="197" t="s">
        <v>262</v>
      </c>
      <c r="ZV7" s="197" t="s">
        <v>272</v>
      </c>
      <c r="ZW7" s="197" t="s">
        <v>263</v>
      </c>
      <c r="ZX7" s="197" t="s">
        <v>264</v>
      </c>
      <c r="ZY7" s="197" t="s">
        <v>271</v>
      </c>
      <c r="ZZ7" s="197" t="s">
        <v>260</v>
      </c>
      <c r="AAA7" s="197" t="s">
        <v>265</v>
      </c>
      <c r="AAB7" s="202" t="s">
        <v>266</v>
      </c>
      <c r="AAC7" s="197" t="s">
        <v>267</v>
      </c>
      <c r="AAD7" s="197" t="s">
        <v>322</v>
      </c>
      <c r="AAE7" s="204" t="s">
        <v>268</v>
      </c>
      <c r="AAF7" s="207" t="s">
        <v>313</v>
      </c>
      <c r="AAG7" s="210"/>
      <c r="AAH7" s="194" t="s">
        <v>257</v>
      </c>
      <c r="AAI7" s="197" t="s">
        <v>258</v>
      </c>
      <c r="AAJ7" s="197" t="s">
        <v>259</v>
      </c>
      <c r="AAK7" s="197" t="s">
        <v>260</v>
      </c>
      <c r="AAL7" s="202" t="s">
        <v>261</v>
      </c>
      <c r="AAM7" s="197" t="s">
        <v>262</v>
      </c>
      <c r="AAN7" s="197" t="s">
        <v>272</v>
      </c>
      <c r="AAO7" s="197" t="s">
        <v>263</v>
      </c>
      <c r="AAP7" s="197" t="s">
        <v>264</v>
      </c>
      <c r="AAQ7" s="197" t="s">
        <v>271</v>
      </c>
      <c r="AAR7" s="197" t="s">
        <v>260</v>
      </c>
      <c r="AAS7" s="197" t="s">
        <v>265</v>
      </c>
      <c r="AAT7" s="202" t="s">
        <v>266</v>
      </c>
      <c r="AAU7" s="197" t="s">
        <v>267</v>
      </c>
      <c r="AAV7" s="197" t="s">
        <v>322</v>
      </c>
      <c r="AAW7" s="204" t="s">
        <v>268</v>
      </c>
      <c r="AAX7" s="207" t="s">
        <v>313</v>
      </c>
      <c r="AAY7" s="210"/>
      <c r="AAZ7" s="194" t="s">
        <v>257</v>
      </c>
      <c r="ABA7" s="197" t="s">
        <v>258</v>
      </c>
      <c r="ABB7" s="197" t="s">
        <v>259</v>
      </c>
      <c r="ABC7" s="197" t="s">
        <v>260</v>
      </c>
      <c r="ABD7" s="202" t="s">
        <v>261</v>
      </c>
      <c r="ABE7" s="197" t="s">
        <v>262</v>
      </c>
      <c r="ABF7" s="197" t="s">
        <v>272</v>
      </c>
      <c r="ABG7" s="197" t="s">
        <v>263</v>
      </c>
      <c r="ABH7" s="197" t="s">
        <v>264</v>
      </c>
      <c r="ABI7" s="197" t="s">
        <v>271</v>
      </c>
      <c r="ABJ7" s="197" t="s">
        <v>260</v>
      </c>
      <c r="ABK7" s="197" t="s">
        <v>265</v>
      </c>
      <c r="ABL7" s="202" t="s">
        <v>266</v>
      </c>
      <c r="ABM7" s="197" t="s">
        <v>267</v>
      </c>
      <c r="ABN7" s="197" t="s">
        <v>322</v>
      </c>
      <c r="ABO7" s="204" t="s">
        <v>268</v>
      </c>
      <c r="ABP7" s="207" t="s">
        <v>313</v>
      </c>
      <c r="ABQ7" s="210"/>
      <c r="ABR7" s="194" t="s">
        <v>257</v>
      </c>
      <c r="ABS7" s="197" t="s">
        <v>258</v>
      </c>
      <c r="ABT7" s="197" t="s">
        <v>259</v>
      </c>
      <c r="ABU7" s="197" t="s">
        <v>260</v>
      </c>
      <c r="ABV7" s="202" t="s">
        <v>261</v>
      </c>
      <c r="ABW7" s="197" t="s">
        <v>262</v>
      </c>
      <c r="ABX7" s="197" t="s">
        <v>272</v>
      </c>
      <c r="ABY7" s="197" t="s">
        <v>263</v>
      </c>
      <c r="ABZ7" s="197" t="s">
        <v>264</v>
      </c>
      <c r="ACA7" s="197" t="s">
        <v>271</v>
      </c>
      <c r="ACB7" s="197" t="s">
        <v>260</v>
      </c>
      <c r="ACC7" s="197" t="s">
        <v>265</v>
      </c>
      <c r="ACD7" s="202" t="s">
        <v>266</v>
      </c>
      <c r="ACE7" s="197" t="s">
        <v>267</v>
      </c>
      <c r="ACF7" s="197" t="s">
        <v>322</v>
      </c>
      <c r="ACG7" s="204" t="s">
        <v>268</v>
      </c>
      <c r="ACH7" s="207" t="s">
        <v>313</v>
      </c>
      <c r="ACI7" s="210"/>
      <c r="ACJ7" s="194" t="s">
        <v>257</v>
      </c>
      <c r="ACK7" s="197" t="s">
        <v>258</v>
      </c>
      <c r="ACL7" s="197" t="s">
        <v>259</v>
      </c>
      <c r="ACM7" s="197" t="s">
        <v>260</v>
      </c>
      <c r="ACN7" s="202" t="s">
        <v>261</v>
      </c>
      <c r="ACO7" s="197" t="s">
        <v>262</v>
      </c>
      <c r="ACP7" s="197" t="s">
        <v>272</v>
      </c>
      <c r="ACQ7" s="197" t="s">
        <v>263</v>
      </c>
      <c r="ACR7" s="197" t="s">
        <v>264</v>
      </c>
      <c r="ACS7" s="197" t="s">
        <v>271</v>
      </c>
      <c r="ACT7" s="197" t="s">
        <v>260</v>
      </c>
      <c r="ACU7" s="197" t="s">
        <v>265</v>
      </c>
      <c r="ACV7" s="202" t="s">
        <v>266</v>
      </c>
      <c r="ACW7" s="197" t="s">
        <v>267</v>
      </c>
      <c r="ACX7" s="197" t="s">
        <v>322</v>
      </c>
      <c r="ACY7" s="204" t="s">
        <v>268</v>
      </c>
      <c r="ACZ7" s="207" t="s">
        <v>313</v>
      </c>
      <c r="ADA7" s="210"/>
      <c r="ADB7" s="194" t="s">
        <v>257</v>
      </c>
      <c r="ADC7" s="197" t="s">
        <v>258</v>
      </c>
      <c r="ADD7" s="197" t="s">
        <v>259</v>
      </c>
      <c r="ADE7" s="197" t="s">
        <v>260</v>
      </c>
      <c r="ADF7" s="202" t="s">
        <v>261</v>
      </c>
      <c r="ADG7" s="197" t="s">
        <v>262</v>
      </c>
      <c r="ADH7" s="197" t="s">
        <v>272</v>
      </c>
      <c r="ADI7" s="197" t="s">
        <v>263</v>
      </c>
      <c r="ADJ7" s="197" t="s">
        <v>264</v>
      </c>
      <c r="ADK7" s="197" t="s">
        <v>271</v>
      </c>
      <c r="ADL7" s="197" t="s">
        <v>260</v>
      </c>
      <c r="ADM7" s="197" t="s">
        <v>265</v>
      </c>
      <c r="ADN7" s="202" t="s">
        <v>266</v>
      </c>
      <c r="ADO7" s="197" t="s">
        <v>267</v>
      </c>
      <c r="ADP7" s="197" t="s">
        <v>322</v>
      </c>
      <c r="ADQ7" s="204" t="s">
        <v>268</v>
      </c>
      <c r="ADR7" s="207" t="s">
        <v>313</v>
      </c>
      <c r="ADS7" s="210"/>
      <c r="ADT7" s="194" t="s">
        <v>257</v>
      </c>
      <c r="ADU7" s="197" t="s">
        <v>258</v>
      </c>
      <c r="ADV7" s="197" t="s">
        <v>259</v>
      </c>
      <c r="ADW7" s="197" t="s">
        <v>260</v>
      </c>
      <c r="ADX7" s="202" t="s">
        <v>261</v>
      </c>
      <c r="ADY7" s="197" t="s">
        <v>262</v>
      </c>
      <c r="ADZ7" s="197" t="s">
        <v>272</v>
      </c>
      <c r="AEA7" s="197" t="s">
        <v>263</v>
      </c>
      <c r="AEB7" s="197" t="s">
        <v>264</v>
      </c>
      <c r="AEC7" s="197" t="s">
        <v>271</v>
      </c>
      <c r="AED7" s="197" t="s">
        <v>260</v>
      </c>
      <c r="AEE7" s="197" t="s">
        <v>265</v>
      </c>
      <c r="AEF7" s="202" t="s">
        <v>266</v>
      </c>
      <c r="AEG7" s="197" t="s">
        <v>267</v>
      </c>
      <c r="AEH7" s="197" t="s">
        <v>322</v>
      </c>
      <c r="AEI7" s="204" t="s">
        <v>268</v>
      </c>
      <c r="AEJ7" s="207" t="s">
        <v>313</v>
      </c>
      <c r="AEK7" s="210"/>
      <c r="AEL7" s="194" t="s">
        <v>257</v>
      </c>
      <c r="AEM7" s="197" t="s">
        <v>258</v>
      </c>
      <c r="AEN7" s="197" t="s">
        <v>259</v>
      </c>
      <c r="AEO7" s="197" t="s">
        <v>260</v>
      </c>
      <c r="AEP7" s="202" t="s">
        <v>261</v>
      </c>
      <c r="AEQ7" s="197" t="s">
        <v>262</v>
      </c>
      <c r="AER7" s="197" t="s">
        <v>272</v>
      </c>
      <c r="AES7" s="197" t="s">
        <v>263</v>
      </c>
      <c r="AET7" s="197" t="s">
        <v>264</v>
      </c>
      <c r="AEU7" s="197" t="s">
        <v>271</v>
      </c>
      <c r="AEV7" s="197" t="s">
        <v>260</v>
      </c>
      <c r="AEW7" s="197" t="s">
        <v>265</v>
      </c>
      <c r="AEX7" s="202" t="s">
        <v>266</v>
      </c>
      <c r="AEY7" s="197" t="s">
        <v>267</v>
      </c>
      <c r="AEZ7" s="197" t="s">
        <v>322</v>
      </c>
      <c r="AFA7" s="204" t="s">
        <v>268</v>
      </c>
      <c r="AFB7" s="207" t="s">
        <v>313</v>
      </c>
      <c r="AFC7" s="210"/>
      <c r="AFD7" s="194" t="s">
        <v>257</v>
      </c>
      <c r="AFE7" s="197" t="s">
        <v>258</v>
      </c>
      <c r="AFF7" s="197" t="s">
        <v>259</v>
      </c>
      <c r="AFG7" s="197" t="s">
        <v>260</v>
      </c>
      <c r="AFH7" s="202" t="s">
        <v>261</v>
      </c>
      <c r="AFI7" s="197" t="s">
        <v>262</v>
      </c>
      <c r="AFJ7" s="197" t="s">
        <v>272</v>
      </c>
      <c r="AFK7" s="197" t="s">
        <v>263</v>
      </c>
      <c r="AFL7" s="197" t="s">
        <v>264</v>
      </c>
      <c r="AFM7" s="197" t="s">
        <v>271</v>
      </c>
      <c r="AFN7" s="197" t="s">
        <v>260</v>
      </c>
      <c r="AFO7" s="197" t="s">
        <v>265</v>
      </c>
      <c r="AFP7" s="202" t="s">
        <v>266</v>
      </c>
      <c r="AFQ7" s="197" t="s">
        <v>267</v>
      </c>
      <c r="AFR7" s="197" t="s">
        <v>322</v>
      </c>
      <c r="AFS7" s="204" t="s">
        <v>268</v>
      </c>
      <c r="AFT7" s="207" t="s">
        <v>313</v>
      </c>
      <c r="AFU7" s="210"/>
      <c r="AFV7" s="194" t="s">
        <v>257</v>
      </c>
      <c r="AFW7" s="197" t="s">
        <v>258</v>
      </c>
      <c r="AFX7" s="197" t="s">
        <v>259</v>
      </c>
      <c r="AFY7" s="197" t="s">
        <v>260</v>
      </c>
      <c r="AFZ7" s="202" t="s">
        <v>261</v>
      </c>
      <c r="AGA7" s="197" t="s">
        <v>262</v>
      </c>
      <c r="AGB7" s="197" t="s">
        <v>272</v>
      </c>
      <c r="AGC7" s="197" t="s">
        <v>263</v>
      </c>
      <c r="AGD7" s="197" t="s">
        <v>264</v>
      </c>
      <c r="AGE7" s="197" t="s">
        <v>271</v>
      </c>
      <c r="AGF7" s="197" t="s">
        <v>260</v>
      </c>
      <c r="AGG7" s="197" t="s">
        <v>265</v>
      </c>
      <c r="AGH7" s="202" t="s">
        <v>266</v>
      </c>
      <c r="AGI7" s="197" t="s">
        <v>267</v>
      </c>
      <c r="AGJ7" s="197" t="s">
        <v>322</v>
      </c>
      <c r="AGK7" s="204" t="s">
        <v>268</v>
      </c>
      <c r="AGL7" s="207" t="s">
        <v>313</v>
      </c>
      <c r="AGM7" s="210"/>
      <c r="AGN7" s="194" t="s">
        <v>257</v>
      </c>
      <c r="AGO7" s="197" t="s">
        <v>258</v>
      </c>
      <c r="AGP7" s="197" t="s">
        <v>259</v>
      </c>
      <c r="AGQ7" s="197" t="s">
        <v>260</v>
      </c>
      <c r="AGR7" s="202" t="s">
        <v>261</v>
      </c>
      <c r="AGS7" s="197" t="s">
        <v>262</v>
      </c>
      <c r="AGT7" s="197" t="s">
        <v>272</v>
      </c>
      <c r="AGU7" s="197" t="s">
        <v>263</v>
      </c>
      <c r="AGV7" s="197" t="s">
        <v>264</v>
      </c>
      <c r="AGW7" s="197" t="s">
        <v>271</v>
      </c>
      <c r="AGX7" s="197" t="s">
        <v>260</v>
      </c>
      <c r="AGY7" s="197" t="s">
        <v>265</v>
      </c>
      <c r="AGZ7" s="202" t="s">
        <v>266</v>
      </c>
      <c r="AHA7" s="197" t="s">
        <v>267</v>
      </c>
      <c r="AHB7" s="197" t="s">
        <v>322</v>
      </c>
      <c r="AHC7" s="204" t="s">
        <v>268</v>
      </c>
      <c r="AHD7" s="207" t="s">
        <v>313</v>
      </c>
      <c r="AHE7" s="210"/>
      <c r="AHF7" s="194" t="s">
        <v>257</v>
      </c>
      <c r="AHG7" s="197" t="s">
        <v>258</v>
      </c>
      <c r="AHH7" s="197" t="s">
        <v>259</v>
      </c>
      <c r="AHI7" s="197" t="s">
        <v>260</v>
      </c>
      <c r="AHJ7" s="202" t="s">
        <v>261</v>
      </c>
      <c r="AHK7" s="197" t="s">
        <v>262</v>
      </c>
      <c r="AHL7" s="197" t="s">
        <v>272</v>
      </c>
      <c r="AHM7" s="197" t="s">
        <v>263</v>
      </c>
      <c r="AHN7" s="197" t="s">
        <v>264</v>
      </c>
      <c r="AHO7" s="197" t="s">
        <v>271</v>
      </c>
      <c r="AHP7" s="197" t="s">
        <v>260</v>
      </c>
      <c r="AHQ7" s="197" t="s">
        <v>265</v>
      </c>
      <c r="AHR7" s="202" t="s">
        <v>266</v>
      </c>
      <c r="AHS7" s="197" t="s">
        <v>267</v>
      </c>
      <c r="AHT7" s="197" t="s">
        <v>322</v>
      </c>
      <c r="AHU7" s="204" t="s">
        <v>268</v>
      </c>
      <c r="AHV7" s="207" t="s">
        <v>313</v>
      </c>
      <c r="AHW7" s="210"/>
      <c r="AHX7" s="194" t="s">
        <v>257</v>
      </c>
      <c r="AHY7" s="197" t="s">
        <v>258</v>
      </c>
      <c r="AHZ7" s="197" t="s">
        <v>259</v>
      </c>
      <c r="AIA7" s="197" t="s">
        <v>260</v>
      </c>
      <c r="AIB7" s="202" t="s">
        <v>261</v>
      </c>
      <c r="AIC7" s="197" t="s">
        <v>262</v>
      </c>
      <c r="AID7" s="197" t="s">
        <v>272</v>
      </c>
      <c r="AIE7" s="197" t="s">
        <v>263</v>
      </c>
      <c r="AIF7" s="197" t="s">
        <v>264</v>
      </c>
      <c r="AIG7" s="197" t="s">
        <v>271</v>
      </c>
      <c r="AIH7" s="197" t="s">
        <v>260</v>
      </c>
      <c r="AII7" s="197" t="s">
        <v>265</v>
      </c>
      <c r="AIJ7" s="202" t="s">
        <v>266</v>
      </c>
      <c r="AIK7" s="197" t="s">
        <v>267</v>
      </c>
      <c r="AIL7" s="197" t="s">
        <v>322</v>
      </c>
      <c r="AIM7" s="204" t="s">
        <v>268</v>
      </c>
      <c r="AIN7" s="207" t="s">
        <v>313</v>
      </c>
      <c r="AIO7" s="210"/>
      <c r="AIP7" s="194" t="s">
        <v>257</v>
      </c>
      <c r="AIQ7" s="197" t="s">
        <v>258</v>
      </c>
      <c r="AIR7" s="197" t="s">
        <v>259</v>
      </c>
      <c r="AIS7" s="197" t="s">
        <v>260</v>
      </c>
      <c r="AIT7" s="202" t="s">
        <v>261</v>
      </c>
      <c r="AIU7" s="197" t="s">
        <v>262</v>
      </c>
      <c r="AIV7" s="197" t="s">
        <v>272</v>
      </c>
      <c r="AIW7" s="197" t="s">
        <v>263</v>
      </c>
      <c r="AIX7" s="197" t="s">
        <v>264</v>
      </c>
      <c r="AIY7" s="197" t="s">
        <v>271</v>
      </c>
      <c r="AIZ7" s="197" t="s">
        <v>260</v>
      </c>
      <c r="AJA7" s="197" t="s">
        <v>265</v>
      </c>
      <c r="AJB7" s="202" t="s">
        <v>266</v>
      </c>
      <c r="AJC7" s="197" t="s">
        <v>267</v>
      </c>
      <c r="AJD7" s="197" t="s">
        <v>322</v>
      </c>
      <c r="AJE7" s="204" t="s">
        <v>268</v>
      </c>
      <c r="AJF7" s="207" t="s">
        <v>313</v>
      </c>
      <c r="AJG7" s="210"/>
      <c r="AJH7" s="194" t="s">
        <v>257</v>
      </c>
      <c r="AJI7" s="197" t="s">
        <v>258</v>
      </c>
      <c r="AJJ7" s="197" t="s">
        <v>259</v>
      </c>
      <c r="AJK7" s="197" t="s">
        <v>260</v>
      </c>
      <c r="AJL7" s="202" t="s">
        <v>261</v>
      </c>
      <c r="AJM7" s="197" t="s">
        <v>262</v>
      </c>
      <c r="AJN7" s="197" t="s">
        <v>272</v>
      </c>
      <c r="AJO7" s="197" t="s">
        <v>263</v>
      </c>
      <c r="AJP7" s="197" t="s">
        <v>264</v>
      </c>
      <c r="AJQ7" s="197" t="s">
        <v>271</v>
      </c>
      <c r="AJR7" s="197" t="s">
        <v>260</v>
      </c>
      <c r="AJS7" s="197" t="s">
        <v>265</v>
      </c>
      <c r="AJT7" s="202" t="s">
        <v>266</v>
      </c>
      <c r="AJU7" s="197" t="s">
        <v>267</v>
      </c>
      <c r="AJV7" s="197" t="s">
        <v>322</v>
      </c>
      <c r="AJW7" s="204" t="s">
        <v>268</v>
      </c>
      <c r="AJX7" s="207" t="s">
        <v>313</v>
      </c>
      <c r="AJY7" s="210"/>
      <c r="AJZ7" s="194" t="s">
        <v>257</v>
      </c>
      <c r="AKA7" s="197" t="s">
        <v>258</v>
      </c>
      <c r="AKB7" s="197" t="s">
        <v>259</v>
      </c>
      <c r="AKC7" s="197" t="s">
        <v>260</v>
      </c>
      <c r="AKD7" s="202" t="s">
        <v>261</v>
      </c>
      <c r="AKE7" s="197" t="s">
        <v>262</v>
      </c>
      <c r="AKF7" s="197" t="s">
        <v>272</v>
      </c>
      <c r="AKG7" s="197" t="s">
        <v>263</v>
      </c>
      <c r="AKH7" s="197" t="s">
        <v>264</v>
      </c>
      <c r="AKI7" s="197" t="s">
        <v>271</v>
      </c>
      <c r="AKJ7" s="197" t="s">
        <v>260</v>
      </c>
      <c r="AKK7" s="197" t="s">
        <v>265</v>
      </c>
      <c r="AKL7" s="202" t="s">
        <v>266</v>
      </c>
      <c r="AKM7" s="197" t="s">
        <v>267</v>
      </c>
      <c r="AKN7" s="197" t="s">
        <v>322</v>
      </c>
      <c r="AKO7" s="204" t="s">
        <v>268</v>
      </c>
      <c r="AKP7" s="207" t="s">
        <v>313</v>
      </c>
      <c r="AKQ7" s="210"/>
      <c r="AKR7" s="194" t="s">
        <v>257</v>
      </c>
      <c r="AKS7" s="197" t="s">
        <v>258</v>
      </c>
      <c r="AKT7" s="197" t="s">
        <v>259</v>
      </c>
      <c r="AKU7" s="197" t="s">
        <v>260</v>
      </c>
      <c r="AKV7" s="202" t="s">
        <v>261</v>
      </c>
      <c r="AKW7" s="197" t="s">
        <v>262</v>
      </c>
      <c r="AKX7" s="197" t="s">
        <v>272</v>
      </c>
      <c r="AKY7" s="197" t="s">
        <v>263</v>
      </c>
      <c r="AKZ7" s="197" t="s">
        <v>264</v>
      </c>
      <c r="ALA7" s="197" t="s">
        <v>271</v>
      </c>
      <c r="ALB7" s="197" t="s">
        <v>260</v>
      </c>
      <c r="ALC7" s="197" t="s">
        <v>265</v>
      </c>
      <c r="ALD7" s="202" t="s">
        <v>266</v>
      </c>
      <c r="ALE7" s="197" t="s">
        <v>267</v>
      </c>
      <c r="ALF7" s="197" t="s">
        <v>322</v>
      </c>
      <c r="ALG7" s="204" t="s">
        <v>268</v>
      </c>
      <c r="ALH7" s="207" t="s">
        <v>313</v>
      </c>
      <c r="ALI7" s="210"/>
      <c r="ALJ7" s="194" t="s">
        <v>257</v>
      </c>
      <c r="ALK7" s="197" t="s">
        <v>258</v>
      </c>
      <c r="ALL7" s="197" t="s">
        <v>259</v>
      </c>
      <c r="ALM7" s="197" t="s">
        <v>260</v>
      </c>
      <c r="ALN7" s="202" t="s">
        <v>261</v>
      </c>
      <c r="ALO7" s="197" t="s">
        <v>262</v>
      </c>
      <c r="ALP7" s="197" t="s">
        <v>272</v>
      </c>
      <c r="ALQ7" s="197" t="s">
        <v>263</v>
      </c>
      <c r="ALR7" s="197" t="s">
        <v>264</v>
      </c>
      <c r="ALS7" s="197" t="s">
        <v>271</v>
      </c>
      <c r="ALT7" s="197" t="s">
        <v>260</v>
      </c>
      <c r="ALU7" s="197" t="s">
        <v>265</v>
      </c>
      <c r="ALV7" s="202" t="s">
        <v>266</v>
      </c>
      <c r="ALW7" s="197" t="s">
        <v>267</v>
      </c>
      <c r="ALX7" s="197" t="s">
        <v>322</v>
      </c>
      <c r="ALY7" s="204" t="s">
        <v>268</v>
      </c>
      <c r="ALZ7" s="207" t="s">
        <v>313</v>
      </c>
      <c r="AMA7" s="210"/>
      <c r="AMB7" s="194" t="s">
        <v>257</v>
      </c>
      <c r="AMC7" s="197" t="s">
        <v>258</v>
      </c>
      <c r="AMD7" s="197" t="s">
        <v>259</v>
      </c>
      <c r="AME7" s="197" t="s">
        <v>260</v>
      </c>
      <c r="AMF7" s="202" t="s">
        <v>261</v>
      </c>
      <c r="AMG7" s="197" t="s">
        <v>262</v>
      </c>
      <c r="AMH7" s="197" t="s">
        <v>272</v>
      </c>
      <c r="AMI7" s="197" t="s">
        <v>263</v>
      </c>
      <c r="AMJ7" s="197" t="s">
        <v>264</v>
      </c>
      <c r="AMK7" s="197" t="s">
        <v>271</v>
      </c>
      <c r="AML7" s="197" t="s">
        <v>260</v>
      </c>
      <c r="AMM7" s="197" t="s">
        <v>265</v>
      </c>
      <c r="AMN7" s="202" t="s">
        <v>266</v>
      </c>
      <c r="AMO7" s="197" t="s">
        <v>267</v>
      </c>
      <c r="AMP7" s="197" t="s">
        <v>322</v>
      </c>
      <c r="AMQ7" s="204" t="s">
        <v>268</v>
      </c>
      <c r="AMR7" s="207" t="s">
        <v>313</v>
      </c>
      <c r="AMS7" s="210"/>
      <c r="AMT7" s="194" t="s">
        <v>257</v>
      </c>
      <c r="AMU7" s="197" t="s">
        <v>258</v>
      </c>
      <c r="AMV7" s="197" t="s">
        <v>259</v>
      </c>
      <c r="AMW7" s="197" t="s">
        <v>260</v>
      </c>
      <c r="AMX7" s="202" t="s">
        <v>261</v>
      </c>
      <c r="AMY7" s="197" t="s">
        <v>262</v>
      </c>
      <c r="AMZ7" s="197" t="s">
        <v>272</v>
      </c>
      <c r="ANA7" s="197" t="s">
        <v>263</v>
      </c>
      <c r="ANB7" s="197" t="s">
        <v>264</v>
      </c>
      <c r="ANC7" s="197" t="s">
        <v>271</v>
      </c>
      <c r="AND7" s="197" t="s">
        <v>260</v>
      </c>
      <c r="ANE7" s="197" t="s">
        <v>265</v>
      </c>
      <c r="ANF7" s="202" t="s">
        <v>266</v>
      </c>
      <c r="ANG7" s="197" t="s">
        <v>267</v>
      </c>
      <c r="ANH7" s="197" t="s">
        <v>322</v>
      </c>
      <c r="ANI7" s="204" t="s">
        <v>268</v>
      </c>
      <c r="ANJ7" s="207" t="s">
        <v>313</v>
      </c>
      <c r="ANK7" s="210"/>
    </row>
    <row r="8" spans="1:1051" ht="15.75" x14ac:dyDescent="0.25">
      <c r="B8" s="220"/>
      <c r="C8" s="223"/>
      <c r="D8" s="173"/>
      <c r="E8" s="147"/>
      <c r="F8" s="200"/>
      <c r="G8" s="200"/>
      <c r="H8" s="195"/>
      <c r="I8" s="198"/>
      <c r="J8" s="200"/>
      <c r="K8" s="200"/>
      <c r="L8" s="202"/>
      <c r="M8" s="198"/>
      <c r="N8" s="198"/>
      <c r="O8" s="198"/>
      <c r="P8" s="200"/>
      <c r="Q8" s="198"/>
      <c r="R8" s="200"/>
      <c r="S8" s="200"/>
      <c r="T8" s="202"/>
      <c r="U8" s="200"/>
      <c r="V8" s="200"/>
      <c r="W8" s="205"/>
      <c r="X8" s="208"/>
      <c r="Y8" s="211"/>
      <c r="Z8" s="195"/>
      <c r="AA8" s="198"/>
      <c r="AB8" s="200"/>
      <c r="AC8" s="200"/>
      <c r="AD8" s="202"/>
      <c r="AE8" s="198"/>
      <c r="AF8" s="198"/>
      <c r="AG8" s="198"/>
      <c r="AH8" s="200"/>
      <c r="AI8" s="198"/>
      <c r="AJ8" s="200"/>
      <c r="AK8" s="200"/>
      <c r="AL8" s="202"/>
      <c r="AM8" s="200"/>
      <c r="AN8" s="200"/>
      <c r="AO8" s="205"/>
      <c r="AP8" s="208"/>
      <c r="AQ8" s="211"/>
      <c r="AR8" s="195"/>
      <c r="AS8" s="198"/>
      <c r="AT8" s="200"/>
      <c r="AU8" s="200"/>
      <c r="AV8" s="202"/>
      <c r="AW8" s="198"/>
      <c r="AX8" s="198"/>
      <c r="AY8" s="198"/>
      <c r="AZ8" s="200"/>
      <c r="BA8" s="198"/>
      <c r="BB8" s="200"/>
      <c r="BC8" s="200"/>
      <c r="BD8" s="202"/>
      <c r="BE8" s="200"/>
      <c r="BF8" s="200"/>
      <c r="BG8" s="205"/>
      <c r="BH8" s="208"/>
      <c r="BI8" s="211"/>
      <c r="BJ8" s="195"/>
      <c r="BK8" s="198"/>
      <c r="BL8" s="200"/>
      <c r="BM8" s="200"/>
      <c r="BN8" s="202"/>
      <c r="BO8" s="198"/>
      <c r="BP8" s="198"/>
      <c r="BQ8" s="198"/>
      <c r="BR8" s="200"/>
      <c r="BS8" s="198"/>
      <c r="BT8" s="200"/>
      <c r="BU8" s="200"/>
      <c r="BV8" s="202"/>
      <c r="BW8" s="200"/>
      <c r="BX8" s="200"/>
      <c r="BY8" s="205"/>
      <c r="BZ8" s="208"/>
      <c r="CA8" s="211"/>
      <c r="CB8" s="195"/>
      <c r="CC8" s="198"/>
      <c r="CD8" s="200"/>
      <c r="CE8" s="200"/>
      <c r="CF8" s="202"/>
      <c r="CG8" s="198"/>
      <c r="CH8" s="198"/>
      <c r="CI8" s="198"/>
      <c r="CJ8" s="200"/>
      <c r="CK8" s="198"/>
      <c r="CL8" s="200"/>
      <c r="CM8" s="200"/>
      <c r="CN8" s="202"/>
      <c r="CO8" s="200"/>
      <c r="CP8" s="200"/>
      <c r="CQ8" s="205"/>
      <c r="CR8" s="208"/>
      <c r="CS8" s="211"/>
      <c r="CT8" s="195"/>
      <c r="CU8" s="198"/>
      <c r="CV8" s="200"/>
      <c r="CW8" s="200"/>
      <c r="CX8" s="202"/>
      <c r="CY8" s="198"/>
      <c r="CZ8" s="198"/>
      <c r="DA8" s="198"/>
      <c r="DB8" s="200"/>
      <c r="DC8" s="198"/>
      <c r="DD8" s="200"/>
      <c r="DE8" s="200"/>
      <c r="DF8" s="202"/>
      <c r="DG8" s="200"/>
      <c r="DH8" s="200"/>
      <c r="DI8" s="205"/>
      <c r="DJ8" s="208"/>
      <c r="DK8" s="211"/>
      <c r="DL8" s="195"/>
      <c r="DM8" s="198"/>
      <c r="DN8" s="200"/>
      <c r="DO8" s="200"/>
      <c r="DP8" s="202"/>
      <c r="DQ8" s="198"/>
      <c r="DR8" s="198"/>
      <c r="DS8" s="198"/>
      <c r="DT8" s="200"/>
      <c r="DU8" s="198"/>
      <c r="DV8" s="200"/>
      <c r="DW8" s="200"/>
      <c r="DX8" s="202"/>
      <c r="DY8" s="200"/>
      <c r="DZ8" s="200"/>
      <c r="EA8" s="205"/>
      <c r="EB8" s="208"/>
      <c r="EC8" s="211"/>
      <c r="ED8" s="195"/>
      <c r="EE8" s="198"/>
      <c r="EF8" s="200"/>
      <c r="EG8" s="200"/>
      <c r="EH8" s="202"/>
      <c r="EI8" s="198"/>
      <c r="EJ8" s="198"/>
      <c r="EK8" s="198"/>
      <c r="EL8" s="200"/>
      <c r="EM8" s="198"/>
      <c r="EN8" s="200"/>
      <c r="EO8" s="200"/>
      <c r="EP8" s="202"/>
      <c r="EQ8" s="200"/>
      <c r="ER8" s="200"/>
      <c r="ES8" s="205"/>
      <c r="ET8" s="208"/>
      <c r="EU8" s="211"/>
      <c r="EV8" s="195"/>
      <c r="EW8" s="198"/>
      <c r="EX8" s="200"/>
      <c r="EY8" s="200"/>
      <c r="EZ8" s="202"/>
      <c r="FA8" s="198"/>
      <c r="FB8" s="198"/>
      <c r="FC8" s="198"/>
      <c r="FD8" s="200"/>
      <c r="FE8" s="198"/>
      <c r="FF8" s="200"/>
      <c r="FG8" s="200"/>
      <c r="FH8" s="202"/>
      <c r="FI8" s="200"/>
      <c r="FJ8" s="200"/>
      <c r="FK8" s="205"/>
      <c r="FL8" s="208"/>
      <c r="FM8" s="211"/>
      <c r="FN8" s="195"/>
      <c r="FO8" s="198"/>
      <c r="FP8" s="200"/>
      <c r="FQ8" s="200"/>
      <c r="FR8" s="202"/>
      <c r="FS8" s="198"/>
      <c r="FT8" s="198"/>
      <c r="FU8" s="198"/>
      <c r="FV8" s="200"/>
      <c r="FW8" s="198"/>
      <c r="FX8" s="200"/>
      <c r="FY8" s="200"/>
      <c r="FZ8" s="202"/>
      <c r="GA8" s="200"/>
      <c r="GB8" s="200"/>
      <c r="GC8" s="205"/>
      <c r="GD8" s="208"/>
      <c r="GE8" s="211"/>
      <c r="GF8" s="195"/>
      <c r="GG8" s="198"/>
      <c r="GH8" s="200"/>
      <c r="GI8" s="200"/>
      <c r="GJ8" s="202"/>
      <c r="GK8" s="198"/>
      <c r="GL8" s="198"/>
      <c r="GM8" s="198"/>
      <c r="GN8" s="200"/>
      <c r="GO8" s="198"/>
      <c r="GP8" s="200"/>
      <c r="GQ8" s="200"/>
      <c r="GR8" s="202"/>
      <c r="GS8" s="200"/>
      <c r="GT8" s="200"/>
      <c r="GU8" s="205"/>
      <c r="GV8" s="208"/>
      <c r="GW8" s="211"/>
      <c r="GX8" s="195"/>
      <c r="GY8" s="198"/>
      <c r="GZ8" s="200"/>
      <c r="HA8" s="200"/>
      <c r="HB8" s="202"/>
      <c r="HC8" s="198"/>
      <c r="HD8" s="198"/>
      <c r="HE8" s="198"/>
      <c r="HF8" s="200"/>
      <c r="HG8" s="198"/>
      <c r="HH8" s="200"/>
      <c r="HI8" s="200"/>
      <c r="HJ8" s="202"/>
      <c r="HK8" s="200"/>
      <c r="HL8" s="200"/>
      <c r="HM8" s="205"/>
      <c r="HN8" s="208"/>
      <c r="HO8" s="211"/>
      <c r="HP8" s="195"/>
      <c r="HQ8" s="198"/>
      <c r="HR8" s="200"/>
      <c r="HS8" s="200"/>
      <c r="HT8" s="202"/>
      <c r="HU8" s="198"/>
      <c r="HV8" s="198"/>
      <c r="HW8" s="198"/>
      <c r="HX8" s="200"/>
      <c r="HY8" s="198"/>
      <c r="HZ8" s="200"/>
      <c r="IA8" s="200"/>
      <c r="IB8" s="202"/>
      <c r="IC8" s="200"/>
      <c r="ID8" s="200"/>
      <c r="IE8" s="205"/>
      <c r="IF8" s="208"/>
      <c r="IG8" s="211"/>
      <c r="IH8" s="195"/>
      <c r="II8" s="198"/>
      <c r="IJ8" s="200"/>
      <c r="IK8" s="200"/>
      <c r="IL8" s="202"/>
      <c r="IM8" s="198"/>
      <c r="IN8" s="198"/>
      <c r="IO8" s="198"/>
      <c r="IP8" s="200"/>
      <c r="IQ8" s="198"/>
      <c r="IR8" s="200"/>
      <c r="IS8" s="200"/>
      <c r="IT8" s="202"/>
      <c r="IU8" s="200"/>
      <c r="IV8" s="200"/>
      <c r="IW8" s="205"/>
      <c r="IX8" s="208"/>
      <c r="IY8" s="211"/>
      <c r="IZ8" s="195"/>
      <c r="JA8" s="198"/>
      <c r="JB8" s="200"/>
      <c r="JC8" s="200"/>
      <c r="JD8" s="202"/>
      <c r="JE8" s="198"/>
      <c r="JF8" s="198"/>
      <c r="JG8" s="198"/>
      <c r="JH8" s="200"/>
      <c r="JI8" s="198"/>
      <c r="JJ8" s="200"/>
      <c r="JK8" s="200"/>
      <c r="JL8" s="202"/>
      <c r="JM8" s="200"/>
      <c r="JN8" s="200"/>
      <c r="JO8" s="205"/>
      <c r="JP8" s="208"/>
      <c r="JQ8" s="211"/>
      <c r="JR8" s="195"/>
      <c r="JS8" s="198"/>
      <c r="JT8" s="200"/>
      <c r="JU8" s="200"/>
      <c r="JV8" s="202"/>
      <c r="JW8" s="198"/>
      <c r="JX8" s="198"/>
      <c r="JY8" s="198"/>
      <c r="JZ8" s="200"/>
      <c r="KA8" s="198"/>
      <c r="KB8" s="200"/>
      <c r="KC8" s="200"/>
      <c r="KD8" s="202"/>
      <c r="KE8" s="200"/>
      <c r="KF8" s="200"/>
      <c r="KG8" s="205"/>
      <c r="KH8" s="208"/>
      <c r="KI8" s="211"/>
      <c r="KJ8" s="195"/>
      <c r="KK8" s="198"/>
      <c r="KL8" s="200"/>
      <c r="KM8" s="200"/>
      <c r="KN8" s="202"/>
      <c r="KO8" s="198"/>
      <c r="KP8" s="198"/>
      <c r="KQ8" s="198"/>
      <c r="KR8" s="200"/>
      <c r="KS8" s="198"/>
      <c r="KT8" s="200"/>
      <c r="KU8" s="200"/>
      <c r="KV8" s="202"/>
      <c r="KW8" s="200"/>
      <c r="KX8" s="200"/>
      <c r="KY8" s="205"/>
      <c r="KZ8" s="208"/>
      <c r="LA8" s="211"/>
      <c r="LB8" s="195"/>
      <c r="LC8" s="198"/>
      <c r="LD8" s="200"/>
      <c r="LE8" s="200"/>
      <c r="LF8" s="202"/>
      <c r="LG8" s="198"/>
      <c r="LH8" s="198"/>
      <c r="LI8" s="198"/>
      <c r="LJ8" s="200"/>
      <c r="LK8" s="198"/>
      <c r="LL8" s="200"/>
      <c r="LM8" s="200"/>
      <c r="LN8" s="202"/>
      <c r="LO8" s="200"/>
      <c r="LP8" s="200"/>
      <c r="LQ8" s="205"/>
      <c r="LR8" s="208"/>
      <c r="LS8" s="211"/>
      <c r="LT8" s="195"/>
      <c r="LU8" s="198"/>
      <c r="LV8" s="200"/>
      <c r="LW8" s="200"/>
      <c r="LX8" s="202"/>
      <c r="LY8" s="198"/>
      <c r="LZ8" s="198"/>
      <c r="MA8" s="198"/>
      <c r="MB8" s="200"/>
      <c r="MC8" s="198"/>
      <c r="MD8" s="200"/>
      <c r="ME8" s="200"/>
      <c r="MF8" s="202"/>
      <c r="MG8" s="200"/>
      <c r="MH8" s="200"/>
      <c r="MI8" s="205"/>
      <c r="MJ8" s="208"/>
      <c r="MK8" s="211"/>
      <c r="ML8" s="195"/>
      <c r="MM8" s="198"/>
      <c r="MN8" s="200"/>
      <c r="MO8" s="200"/>
      <c r="MP8" s="202"/>
      <c r="MQ8" s="198"/>
      <c r="MR8" s="198"/>
      <c r="MS8" s="198"/>
      <c r="MT8" s="200"/>
      <c r="MU8" s="198"/>
      <c r="MV8" s="200"/>
      <c r="MW8" s="200"/>
      <c r="MX8" s="202"/>
      <c r="MY8" s="200"/>
      <c r="MZ8" s="200"/>
      <c r="NA8" s="205"/>
      <c r="NB8" s="208"/>
      <c r="NC8" s="211"/>
      <c r="ND8" s="195"/>
      <c r="NE8" s="198"/>
      <c r="NF8" s="200"/>
      <c r="NG8" s="200"/>
      <c r="NH8" s="202"/>
      <c r="NI8" s="198"/>
      <c r="NJ8" s="198"/>
      <c r="NK8" s="198"/>
      <c r="NL8" s="200"/>
      <c r="NM8" s="198"/>
      <c r="NN8" s="200"/>
      <c r="NO8" s="200"/>
      <c r="NP8" s="202"/>
      <c r="NQ8" s="200"/>
      <c r="NR8" s="200"/>
      <c r="NS8" s="205"/>
      <c r="NT8" s="208"/>
      <c r="NU8" s="211"/>
      <c r="NV8" s="195"/>
      <c r="NW8" s="198"/>
      <c r="NX8" s="200"/>
      <c r="NY8" s="200"/>
      <c r="NZ8" s="202"/>
      <c r="OA8" s="198"/>
      <c r="OB8" s="198"/>
      <c r="OC8" s="198"/>
      <c r="OD8" s="200"/>
      <c r="OE8" s="198"/>
      <c r="OF8" s="200"/>
      <c r="OG8" s="200"/>
      <c r="OH8" s="202"/>
      <c r="OI8" s="200"/>
      <c r="OJ8" s="200"/>
      <c r="OK8" s="205"/>
      <c r="OL8" s="208"/>
      <c r="OM8" s="211"/>
      <c r="ON8" s="195"/>
      <c r="OO8" s="198"/>
      <c r="OP8" s="200"/>
      <c r="OQ8" s="200"/>
      <c r="OR8" s="202"/>
      <c r="OS8" s="198"/>
      <c r="OT8" s="198"/>
      <c r="OU8" s="198"/>
      <c r="OV8" s="200"/>
      <c r="OW8" s="198"/>
      <c r="OX8" s="200"/>
      <c r="OY8" s="200"/>
      <c r="OZ8" s="202"/>
      <c r="PA8" s="200"/>
      <c r="PB8" s="200"/>
      <c r="PC8" s="205"/>
      <c r="PD8" s="208"/>
      <c r="PE8" s="211"/>
      <c r="PF8" s="195"/>
      <c r="PG8" s="198"/>
      <c r="PH8" s="200"/>
      <c r="PI8" s="200"/>
      <c r="PJ8" s="202"/>
      <c r="PK8" s="198"/>
      <c r="PL8" s="198"/>
      <c r="PM8" s="198"/>
      <c r="PN8" s="200"/>
      <c r="PO8" s="198"/>
      <c r="PP8" s="200"/>
      <c r="PQ8" s="200"/>
      <c r="PR8" s="202"/>
      <c r="PS8" s="200"/>
      <c r="PT8" s="200"/>
      <c r="PU8" s="205"/>
      <c r="PV8" s="208"/>
      <c r="PW8" s="211"/>
      <c r="PX8" s="195"/>
      <c r="PY8" s="198"/>
      <c r="PZ8" s="200"/>
      <c r="QA8" s="200"/>
      <c r="QB8" s="202"/>
      <c r="QC8" s="198"/>
      <c r="QD8" s="198"/>
      <c r="QE8" s="198"/>
      <c r="QF8" s="200"/>
      <c r="QG8" s="198"/>
      <c r="QH8" s="200"/>
      <c r="QI8" s="200"/>
      <c r="QJ8" s="202"/>
      <c r="QK8" s="200"/>
      <c r="QL8" s="200"/>
      <c r="QM8" s="205"/>
      <c r="QN8" s="208"/>
      <c r="QO8" s="211"/>
      <c r="QP8" s="195"/>
      <c r="QQ8" s="198"/>
      <c r="QR8" s="200"/>
      <c r="QS8" s="200"/>
      <c r="QT8" s="202"/>
      <c r="QU8" s="198"/>
      <c r="QV8" s="198"/>
      <c r="QW8" s="198"/>
      <c r="QX8" s="200"/>
      <c r="QY8" s="198"/>
      <c r="QZ8" s="200"/>
      <c r="RA8" s="200"/>
      <c r="RB8" s="202"/>
      <c r="RC8" s="200"/>
      <c r="RD8" s="200"/>
      <c r="RE8" s="205"/>
      <c r="RF8" s="208"/>
      <c r="RG8" s="211"/>
      <c r="RH8" s="195"/>
      <c r="RI8" s="198"/>
      <c r="RJ8" s="200"/>
      <c r="RK8" s="200"/>
      <c r="RL8" s="202"/>
      <c r="RM8" s="198"/>
      <c r="RN8" s="198"/>
      <c r="RO8" s="198"/>
      <c r="RP8" s="200"/>
      <c r="RQ8" s="198"/>
      <c r="RR8" s="200"/>
      <c r="RS8" s="200"/>
      <c r="RT8" s="202"/>
      <c r="RU8" s="200"/>
      <c r="RV8" s="200"/>
      <c r="RW8" s="205"/>
      <c r="RX8" s="208"/>
      <c r="RY8" s="211"/>
      <c r="RZ8" s="195"/>
      <c r="SA8" s="198"/>
      <c r="SB8" s="200"/>
      <c r="SC8" s="200"/>
      <c r="SD8" s="202"/>
      <c r="SE8" s="198"/>
      <c r="SF8" s="198"/>
      <c r="SG8" s="198"/>
      <c r="SH8" s="200"/>
      <c r="SI8" s="198"/>
      <c r="SJ8" s="200"/>
      <c r="SK8" s="200"/>
      <c r="SL8" s="202"/>
      <c r="SM8" s="200"/>
      <c r="SN8" s="200"/>
      <c r="SO8" s="205"/>
      <c r="SP8" s="208"/>
      <c r="SQ8" s="211"/>
      <c r="SR8" s="195"/>
      <c r="SS8" s="198"/>
      <c r="ST8" s="200"/>
      <c r="SU8" s="200"/>
      <c r="SV8" s="202"/>
      <c r="SW8" s="198"/>
      <c r="SX8" s="198"/>
      <c r="SY8" s="198"/>
      <c r="SZ8" s="200"/>
      <c r="TA8" s="198"/>
      <c r="TB8" s="200"/>
      <c r="TC8" s="200"/>
      <c r="TD8" s="202"/>
      <c r="TE8" s="200"/>
      <c r="TF8" s="200"/>
      <c r="TG8" s="205"/>
      <c r="TH8" s="208"/>
      <c r="TI8" s="211"/>
      <c r="TJ8" s="195"/>
      <c r="TK8" s="198"/>
      <c r="TL8" s="200"/>
      <c r="TM8" s="200"/>
      <c r="TN8" s="202"/>
      <c r="TO8" s="198"/>
      <c r="TP8" s="198"/>
      <c r="TQ8" s="198"/>
      <c r="TR8" s="200"/>
      <c r="TS8" s="198"/>
      <c r="TT8" s="200"/>
      <c r="TU8" s="200"/>
      <c r="TV8" s="202"/>
      <c r="TW8" s="200"/>
      <c r="TX8" s="200"/>
      <c r="TY8" s="205"/>
      <c r="TZ8" s="208"/>
      <c r="UA8" s="211"/>
      <c r="UB8" s="195"/>
      <c r="UC8" s="198"/>
      <c r="UD8" s="200"/>
      <c r="UE8" s="200"/>
      <c r="UF8" s="202"/>
      <c r="UG8" s="198"/>
      <c r="UH8" s="198"/>
      <c r="UI8" s="198"/>
      <c r="UJ8" s="200"/>
      <c r="UK8" s="198"/>
      <c r="UL8" s="200"/>
      <c r="UM8" s="200"/>
      <c r="UN8" s="202"/>
      <c r="UO8" s="200"/>
      <c r="UP8" s="200"/>
      <c r="UQ8" s="205"/>
      <c r="UR8" s="208"/>
      <c r="US8" s="211"/>
      <c r="UT8" s="195"/>
      <c r="UU8" s="198"/>
      <c r="UV8" s="200"/>
      <c r="UW8" s="200"/>
      <c r="UX8" s="202"/>
      <c r="UY8" s="198"/>
      <c r="UZ8" s="198"/>
      <c r="VA8" s="198"/>
      <c r="VB8" s="200"/>
      <c r="VC8" s="198"/>
      <c r="VD8" s="200"/>
      <c r="VE8" s="200"/>
      <c r="VF8" s="202"/>
      <c r="VG8" s="200"/>
      <c r="VH8" s="200"/>
      <c r="VI8" s="205"/>
      <c r="VJ8" s="208"/>
      <c r="VK8" s="211"/>
      <c r="VL8" s="195"/>
      <c r="VM8" s="198"/>
      <c r="VN8" s="200"/>
      <c r="VO8" s="200"/>
      <c r="VP8" s="202"/>
      <c r="VQ8" s="198"/>
      <c r="VR8" s="198"/>
      <c r="VS8" s="198"/>
      <c r="VT8" s="200"/>
      <c r="VU8" s="198"/>
      <c r="VV8" s="200"/>
      <c r="VW8" s="200"/>
      <c r="VX8" s="202"/>
      <c r="VY8" s="200"/>
      <c r="VZ8" s="200"/>
      <c r="WA8" s="205"/>
      <c r="WB8" s="208"/>
      <c r="WC8" s="211"/>
      <c r="WD8" s="195"/>
      <c r="WE8" s="198"/>
      <c r="WF8" s="200"/>
      <c r="WG8" s="200"/>
      <c r="WH8" s="202"/>
      <c r="WI8" s="198"/>
      <c r="WJ8" s="198"/>
      <c r="WK8" s="198"/>
      <c r="WL8" s="200"/>
      <c r="WM8" s="198"/>
      <c r="WN8" s="200"/>
      <c r="WO8" s="200"/>
      <c r="WP8" s="202"/>
      <c r="WQ8" s="200"/>
      <c r="WR8" s="200"/>
      <c r="WS8" s="205"/>
      <c r="WT8" s="208"/>
      <c r="WU8" s="211"/>
      <c r="WV8" s="195"/>
      <c r="WW8" s="198"/>
      <c r="WX8" s="200"/>
      <c r="WY8" s="200"/>
      <c r="WZ8" s="202"/>
      <c r="XA8" s="198"/>
      <c r="XB8" s="198"/>
      <c r="XC8" s="198"/>
      <c r="XD8" s="200"/>
      <c r="XE8" s="198"/>
      <c r="XF8" s="200"/>
      <c r="XG8" s="200"/>
      <c r="XH8" s="202"/>
      <c r="XI8" s="200"/>
      <c r="XJ8" s="200"/>
      <c r="XK8" s="205"/>
      <c r="XL8" s="208"/>
      <c r="XM8" s="211"/>
      <c r="XN8" s="195"/>
      <c r="XO8" s="198"/>
      <c r="XP8" s="200"/>
      <c r="XQ8" s="200"/>
      <c r="XR8" s="202"/>
      <c r="XS8" s="198"/>
      <c r="XT8" s="198"/>
      <c r="XU8" s="198"/>
      <c r="XV8" s="200"/>
      <c r="XW8" s="198"/>
      <c r="XX8" s="200"/>
      <c r="XY8" s="200"/>
      <c r="XZ8" s="202"/>
      <c r="YA8" s="200"/>
      <c r="YB8" s="200"/>
      <c r="YC8" s="205"/>
      <c r="YD8" s="208"/>
      <c r="YE8" s="211"/>
      <c r="YF8" s="195"/>
      <c r="YG8" s="198"/>
      <c r="YH8" s="200"/>
      <c r="YI8" s="200"/>
      <c r="YJ8" s="202"/>
      <c r="YK8" s="198"/>
      <c r="YL8" s="198"/>
      <c r="YM8" s="198"/>
      <c r="YN8" s="200"/>
      <c r="YO8" s="198"/>
      <c r="YP8" s="200"/>
      <c r="YQ8" s="200"/>
      <c r="YR8" s="202"/>
      <c r="YS8" s="200"/>
      <c r="YT8" s="200"/>
      <c r="YU8" s="205"/>
      <c r="YV8" s="208"/>
      <c r="YW8" s="211"/>
      <c r="YX8" s="195"/>
      <c r="YY8" s="198"/>
      <c r="YZ8" s="200"/>
      <c r="ZA8" s="200"/>
      <c r="ZB8" s="202"/>
      <c r="ZC8" s="198"/>
      <c r="ZD8" s="198"/>
      <c r="ZE8" s="198"/>
      <c r="ZF8" s="200"/>
      <c r="ZG8" s="198"/>
      <c r="ZH8" s="200"/>
      <c r="ZI8" s="200"/>
      <c r="ZJ8" s="202"/>
      <c r="ZK8" s="200"/>
      <c r="ZL8" s="200"/>
      <c r="ZM8" s="205"/>
      <c r="ZN8" s="208"/>
      <c r="ZO8" s="211"/>
      <c r="ZP8" s="195"/>
      <c r="ZQ8" s="198"/>
      <c r="ZR8" s="200"/>
      <c r="ZS8" s="200"/>
      <c r="ZT8" s="202"/>
      <c r="ZU8" s="198"/>
      <c r="ZV8" s="198"/>
      <c r="ZW8" s="198"/>
      <c r="ZX8" s="200"/>
      <c r="ZY8" s="198"/>
      <c r="ZZ8" s="200"/>
      <c r="AAA8" s="200"/>
      <c r="AAB8" s="202"/>
      <c r="AAC8" s="200"/>
      <c r="AAD8" s="200"/>
      <c r="AAE8" s="205"/>
      <c r="AAF8" s="208"/>
      <c r="AAG8" s="211"/>
      <c r="AAH8" s="195"/>
      <c r="AAI8" s="198"/>
      <c r="AAJ8" s="200"/>
      <c r="AAK8" s="200"/>
      <c r="AAL8" s="202"/>
      <c r="AAM8" s="198"/>
      <c r="AAN8" s="198"/>
      <c r="AAO8" s="198"/>
      <c r="AAP8" s="200"/>
      <c r="AAQ8" s="198"/>
      <c r="AAR8" s="200"/>
      <c r="AAS8" s="200"/>
      <c r="AAT8" s="202"/>
      <c r="AAU8" s="200"/>
      <c r="AAV8" s="200"/>
      <c r="AAW8" s="205"/>
      <c r="AAX8" s="208"/>
      <c r="AAY8" s="211"/>
      <c r="AAZ8" s="195"/>
      <c r="ABA8" s="198"/>
      <c r="ABB8" s="200"/>
      <c r="ABC8" s="200"/>
      <c r="ABD8" s="202"/>
      <c r="ABE8" s="198"/>
      <c r="ABF8" s="198"/>
      <c r="ABG8" s="198"/>
      <c r="ABH8" s="200"/>
      <c r="ABI8" s="198"/>
      <c r="ABJ8" s="200"/>
      <c r="ABK8" s="200"/>
      <c r="ABL8" s="202"/>
      <c r="ABM8" s="200"/>
      <c r="ABN8" s="200"/>
      <c r="ABO8" s="205"/>
      <c r="ABP8" s="208"/>
      <c r="ABQ8" s="211"/>
      <c r="ABR8" s="195"/>
      <c r="ABS8" s="198"/>
      <c r="ABT8" s="200"/>
      <c r="ABU8" s="200"/>
      <c r="ABV8" s="202"/>
      <c r="ABW8" s="198"/>
      <c r="ABX8" s="198"/>
      <c r="ABY8" s="198"/>
      <c r="ABZ8" s="200"/>
      <c r="ACA8" s="198"/>
      <c r="ACB8" s="200"/>
      <c r="ACC8" s="200"/>
      <c r="ACD8" s="202"/>
      <c r="ACE8" s="200"/>
      <c r="ACF8" s="200"/>
      <c r="ACG8" s="205"/>
      <c r="ACH8" s="208"/>
      <c r="ACI8" s="211"/>
      <c r="ACJ8" s="195"/>
      <c r="ACK8" s="198"/>
      <c r="ACL8" s="200"/>
      <c r="ACM8" s="200"/>
      <c r="ACN8" s="202"/>
      <c r="ACO8" s="198"/>
      <c r="ACP8" s="198"/>
      <c r="ACQ8" s="198"/>
      <c r="ACR8" s="200"/>
      <c r="ACS8" s="198"/>
      <c r="ACT8" s="200"/>
      <c r="ACU8" s="200"/>
      <c r="ACV8" s="202"/>
      <c r="ACW8" s="200"/>
      <c r="ACX8" s="200"/>
      <c r="ACY8" s="205"/>
      <c r="ACZ8" s="208"/>
      <c r="ADA8" s="211"/>
      <c r="ADB8" s="195"/>
      <c r="ADC8" s="198"/>
      <c r="ADD8" s="200"/>
      <c r="ADE8" s="200"/>
      <c r="ADF8" s="202"/>
      <c r="ADG8" s="198"/>
      <c r="ADH8" s="198"/>
      <c r="ADI8" s="198"/>
      <c r="ADJ8" s="200"/>
      <c r="ADK8" s="198"/>
      <c r="ADL8" s="200"/>
      <c r="ADM8" s="200"/>
      <c r="ADN8" s="202"/>
      <c r="ADO8" s="200"/>
      <c r="ADP8" s="200"/>
      <c r="ADQ8" s="205"/>
      <c r="ADR8" s="208"/>
      <c r="ADS8" s="211"/>
      <c r="ADT8" s="195"/>
      <c r="ADU8" s="198"/>
      <c r="ADV8" s="200"/>
      <c r="ADW8" s="200"/>
      <c r="ADX8" s="202"/>
      <c r="ADY8" s="198"/>
      <c r="ADZ8" s="198"/>
      <c r="AEA8" s="198"/>
      <c r="AEB8" s="200"/>
      <c r="AEC8" s="198"/>
      <c r="AED8" s="200"/>
      <c r="AEE8" s="200"/>
      <c r="AEF8" s="202"/>
      <c r="AEG8" s="200"/>
      <c r="AEH8" s="200"/>
      <c r="AEI8" s="205"/>
      <c r="AEJ8" s="208"/>
      <c r="AEK8" s="211"/>
      <c r="AEL8" s="195"/>
      <c r="AEM8" s="198"/>
      <c r="AEN8" s="200"/>
      <c r="AEO8" s="200"/>
      <c r="AEP8" s="202"/>
      <c r="AEQ8" s="198"/>
      <c r="AER8" s="198"/>
      <c r="AES8" s="198"/>
      <c r="AET8" s="200"/>
      <c r="AEU8" s="198"/>
      <c r="AEV8" s="200"/>
      <c r="AEW8" s="200"/>
      <c r="AEX8" s="202"/>
      <c r="AEY8" s="200"/>
      <c r="AEZ8" s="200"/>
      <c r="AFA8" s="205"/>
      <c r="AFB8" s="208"/>
      <c r="AFC8" s="211"/>
      <c r="AFD8" s="195"/>
      <c r="AFE8" s="198"/>
      <c r="AFF8" s="200"/>
      <c r="AFG8" s="200"/>
      <c r="AFH8" s="202"/>
      <c r="AFI8" s="198"/>
      <c r="AFJ8" s="198"/>
      <c r="AFK8" s="198"/>
      <c r="AFL8" s="200"/>
      <c r="AFM8" s="198"/>
      <c r="AFN8" s="200"/>
      <c r="AFO8" s="200"/>
      <c r="AFP8" s="202"/>
      <c r="AFQ8" s="200"/>
      <c r="AFR8" s="200"/>
      <c r="AFS8" s="205"/>
      <c r="AFT8" s="208"/>
      <c r="AFU8" s="211"/>
      <c r="AFV8" s="195"/>
      <c r="AFW8" s="198"/>
      <c r="AFX8" s="200"/>
      <c r="AFY8" s="200"/>
      <c r="AFZ8" s="202"/>
      <c r="AGA8" s="198"/>
      <c r="AGB8" s="198"/>
      <c r="AGC8" s="198"/>
      <c r="AGD8" s="200"/>
      <c r="AGE8" s="198"/>
      <c r="AGF8" s="200"/>
      <c r="AGG8" s="200"/>
      <c r="AGH8" s="202"/>
      <c r="AGI8" s="200"/>
      <c r="AGJ8" s="200"/>
      <c r="AGK8" s="205"/>
      <c r="AGL8" s="208"/>
      <c r="AGM8" s="211"/>
      <c r="AGN8" s="195"/>
      <c r="AGO8" s="198"/>
      <c r="AGP8" s="200"/>
      <c r="AGQ8" s="200"/>
      <c r="AGR8" s="202"/>
      <c r="AGS8" s="198"/>
      <c r="AGT8" s="198"/>
      <c r="AGU8" s="198"/>
      <c r="AGV8" s="200"/>
      <c r="AGW8" s="198"/>
      <c r="AGX8" s="200"/>
      <c r="AGY8" s="200"/>
      <c r="AGZ8" s="202"/>
      <c r="AHA8" s="200"/>
      <c r="AHB8" s="200"/>
      <c r="AHC8" s="205"/>
      <c r="AHD8" s="208"/>
      <c r="AHE8" s="211"/>
      <c r="AHF8" s="195"/>
      <c r="AHG8" s="198"/>
      <c r="AHH8" s="200"/>
      <c r="AHI8" s="200"/>
      <c r="AHJ8" s="202"/>
      <c r="AHK8" s="198"/>
      <c r="AHL8" s="198"/>
      <c r="AHM8" s="198"/>
      <c r="AHN8" s="200"/>
      <c r="AHO8" s="198"/>
      <c r="AHP8" s="200"/>
      <c r="AHQ8" s="200"/>
      <c r="AHR8" s="202"/>
      <c r="AHS8" s="200"/>
      <c r="AHT8" s="200"/>
      <c r="AHU8" s="205"/>
      <c r="AHV8" s="208"/>
      <c r="AHW8" s="211"/>
      <c r="AHX8" s="195"/>
      <c r="AHY8" s="198"/>
      <c r="AHZ8" s="200"/>
      <c r="AIA8" s="200"/>
      <c r="AIB8" s="202"/>
      <c r="AIC8" s="198"/>
      <c r="AID8" s="198"/>
      <c r="AIE8" s="198"/>
      <c r="AIF8" s="200"/>
      <c r="AIG8" s="198"/>
      <c r="AIH8" s="200"/>
      <c r="AII8" s="200"/>
      <c r="AIJ8" s="202"/>
      <c r="AIK8" s="200"/>
      <c r="AIL8" s="200"/>
      <c r="AIM8" s="205"/>
      <c r="AIN8" s="208"/>
      <c r="AIO8" s="211"/>
      <c r="AIP8" s="195"/>
      <c r="AIQ8" s="198"/>
      <c r="AIR8" s="200"/>
      <c r="AIS8" s="200"/>
      <c r="AIT8" s="202"/>
      <c r="AIU8" s="198"/>
      <c r="AIV8" s="198"/>
      <c r="AIW8" s="198"/>
      <c r="AIX8" s="200"/>
      <c r="AIY8" s="198"/>
      <c r="AIZ8" s="200"/>
      <c r="AJA8" s="200"/>
      <c r="AJB8" s="202"/>
      <c r="AJC8" s="200"/>
      <c r="AJD8" s="200"/>
      <c r="AJE8" s="205"/>
      <c r="AJF8" s="208"/>
      <c r="AJG8" s="211"/>
      <c r="AJH8" s="195"/>
      <c r="AJI8" s="198"/>
      <c r="AJJ8" s="200"/>
      <c r="AJK8" s="200"/>
      <c r="AJL8" s="202"/>
      <c r="AJM8" s="198"/>
      <c r="AJN8" s="198"/>
      <c r="AJO8" s="198"/>
      <c r="AJP8" s="200"/>
      <c r="AJQ8" s="198"/>
      <c r="AJR8" s="200"/>
      <c r="AJS8" s="200"/>
      <c r="AJT8" s="202"/>
      <c r="AJU8" s="200"/>
      <c r="AJV8" s="200"/>
      <c r="AJW8" s="205"/>
      <c r="AJX8" s="208"/>
      <c r="AJY8" s="211"/>
      <c r="AJZ8" s="195"/>
      <c r="AKA8" s="198"/>
      <c r="AKB8" s="200"/>
      <c r="AKC8" s="200"/>
      <c r="AKD8" s="202"/>
      <c r="AKE8" s="198"/>
      <c r="AKF8" s="198"/>
      <c r="AKG8" s="198"/>
      <c r="AKH8" s="200"/>
      <c r="AKI8" s="198"/>
      <c r="AKJ8" s="200"/>
      <c r="AKK8" s="200"/>
      <c r="AKL8" s="202"/>
      <c r="AKM8" s="200"/>
      <c r="AKN8" s="200"/>
      <c r="AKO8" s="205"/>
      <c r="AKP8" s="208"/>
      <c r="AKQ8" s="211"/>
      <c r="AKR8" s="195"/>
      <c r="AKS8" s="198"/>
      <c r="AKT8" s="200"/>
      <c r="AKU8" s="200"/>
      <c r="AKV8" s="202"/>
      <c r="AKW8" s="198"/>
      <c r="AKX8" s="198"/>
      <c r="AKY8" s="198"/>
      <c r="AKZ8" s="200"/>
      <c r="ALA8" s="198"/>
      <c r="ALB8" s="200"/>
      <c r="ALC8" s="200"/>
      <c r="ALD8" s="202"/>
      <c r="ALE8" s="200"/>
      <c r="ALF8" s="200"/>
      <c r="ALG8" s="205"/>
      <c r="ALH8" s="208"/>
      <c r="ALI8" s="211"/>
      <c r="ALJ8" s="195"/>
      <c r="ALK8" s="198"/>
      <c r="ALL8" s="200"/>
      <c r="ALM8" s="200"/>
      <c r="ALN8" s="202"/>
      <c r="ALO8" s="198"/>
      <c r="ALP8" s="198"/>
      <c r="ALQ8" s="198"/>
      <c r="ALR8" s="200"/>
      <c r="ALS8" s="198"/>
      <c r="ALT8" s="200"/>
      <c r="ALU8" s="200"/>
      <c r="ALV8" s="202"/>
      <c r="ALW8" s="200"/>
      <c r="ALX8" s="200"/>
      <c r="ALY8" s="205"/>
      <c r="ALZ8" s="208"/>
      <c r="AMA8" s="211"/>
      <c r="AMB8" s="195"/>
      <c r="AMC8" s="198"/>
      <c r="AMD8" s="200"/>
      <c r="AME8" s="200"/>
      <c r="AMF8" s="202"/>
      <c r="AMG8" s="198"/>
      <c r="AMH8" s="198"/>
      <c r="AMI8" s="198"/>
      <c r="AMJ8" s="200"/>
      <c r="AMK8" s="198"/>
      <c r="AML8" s="200"/>
      <c r="AMM8" s="200"/>
      <c r="AMN8" s="202"/>
      <c r="AMO8" s="200"/>
      <c r="AMP8" s="200"/>
      <c r="AMQ8" s="205"/>
      <c r="AMR8" s="208"/>
      <c r="AMS8" s="211"/>
      <c r="AMT8" s="195"/>
      <c r="AMU8" s="198"/>
      <c r="AMV8" s="200"/>
      <c r="AMW8" s="200"/>
      <c r="AMX8" s="202"/>
      <c r="AMY8" s="198"/>
      <c r="AMZ8" s="198"/>
      <c r="ANA8" s="198"/>
      <c r="ANB8" s="200"/>
      <c r="ANC8" s="198"/>
      <c r="AND8" s="200"/>
      <c r="ANE8" s="200"/>
      <c r="ANF8" s="202"/>
      <c r="ANG8" s="200"/>
      <c r="ANH8" s="200"/>
      <c r="ANI8" s="205"/>
      <c r="ANJ8" s="208"/>
      <c r="ANK8" s="211"/>
    </row>
    <row r="9" spans="1:1051" ht="15.75" x14ac:dyDescent="0.25">
      <c r="B9" s="220"/>
      <c r="C9" s="223"/>
      <c r="D9" s="173"/>
      <c r="E9" s="147"/>
      <c r="F9" s="200"/>
      <c r="G9" s="200"/>
      <c r="H9" s="195"/>
      <c r="I9" s="198"/>
      <c r="J9" s="200"/>
      <c r="K9" s="200"/>
      <c r="L9" s="202"/>
      <c r="M9" s="198"/>
      <c r="N9" s="198"/>
      <c r="O9" s="198"/>
      <c r="P9" s="200"/>
      <c r="Q9" s="198"/>
      <c r="R9" s="200"/>
      <c r="S9" s="200"/>
      <c r="T9" s="202"/>
      <c r="U9" s="200"/>
      <c r="V9" s="200"/>
      <c r="W9" s="205"/>
      <c r="X9" s="208"/>
      <c r="Y9" s="211"/>
      <c r="Z9" s="195"/>
      <c r="AA9" s="198"/>
      <c r="AB9" s="200"/>
      <c r="AC9" s="200"/>
      <c r="AD9" s="202"/>
      <c r="AE9" s="198"/>
      <c r="AF9" s="198"/>
      <c r="AG9" s="198"/>
      <c r="AH9" s="200"/>
      <c r="AI9" s="198"/>
      <c r="AJ9" s="200"/>
      <c r="AK9" s="200"/>
      <c r="AL9" s="202"/>
      <c r="AM9" s="200"/>
      <c r="AN9" s="200"/>
      <c r="AO9" s="205"/>
      <c r="AP9" s="208"/>
      <c r="AQ9" s="211"/>
      <c r="AR9" s="195"/>
      <c r="AS9" s="198"/>
      <c r="AT9" s="200"/>
      <c r="AU9" s="200"/>
      <c r="AV9" s="202"/>
      <c r="AW9" s="198"/>
      <c r="AX9" s="198"/>
      <c r="AY9" s="198"/>
      <c r="AZ9" s="200"/>
      <c r="BA9" s="198"/>
      <c r="BB9" s="200"/>
      <c r="BC9" s="200"/>
      <c r="BD9" s="202"/>
      <c r="BE9" s="200"/>
      <c r="BF9" s="200"/>
      <c r="BG9" s="205"/>
      <c r="BH9" s="208"/>
      <c r="BI9" s="211"/>
      <c r="BJ9" s="195"/>
      <c r="BK9" s="198"/>
      <c r="BL9" s="200"/>
      <c r="BM9" s="200"/>
      <c r="BN9" s="202"/>
      <c r="BO9" s="198"/>
      <c r="BP9" s="198"/>
      <c r="BQ9" s="198"/>
      <c r="BR9" s="200"/>
      <c r="BS9" s="198"/>
      <c r="BT9" s="200"/>
      <c r="BU9" s="200"/>
      <c r="BV9" s="202"/>
      <c r="BW9" s="200"/>
      <c r="BX9" s="200"/>
      <c r="BY9" s="205"/>
      <c r="BZ9" s="208"/>
      <c r="CA9" s="211"/>
      <c r="CB9" s="195"/>
      <c r="CC9" s="198"/>
      <c r="CD9" s="200"/>
      <c r="CE9" s="200"/>
      <c r="CF9" s="202"/>
      <c r="CG9" s="198"/>
      <c r="CH9" s="198"/>
      <c r="CI9" s="198"/>
      <c r="CJ9" s="200"/>
      <c r="CK9" s="198"/>
      <c r="CL9" s="200"/>
      <c r="CM9" s="200"/>
      <c r="CN9" s="202"/>
      <c r="CO9" s="200"/>
      <c r="CP9" s="200"/>
      <c r="CQ9" s="205"/>
      <c r="CR9" s="208"/>
      <c r="CS9" s="211"/>
      <c r="CT9" s="195"/>
      <c r="CU9" s="198"/>
      <c r="CV9" s="200"/>
      <c r="CW9" s="200"/>
      <c r="CX9" s="202"/>
      <c r="CY9" s="198"/>
      <c r="CZ9" s="198"/>
      <c r="DA9" s="198"/>
      <c r="DB9" s="200"/>
      <c r="DC9" s="198"/>
      <c r="DD9" s="200"/>
      <c r="DE9" s="200"/>
      <c r="DF9" s="202"/>
      <c r="DG9" s="200"/>
      <c r="DH9" s="200"/>
      <c r="DI9" s="205"/>
      <c r="DJ9" s="208"/>
      <c r="DK9" s="211"/>
      <c r="DL9" s="195"/>
      <c r="DM9" s="198"/>
      <c r="DN9" s="200"/>
      <c r="DO9" s="200"/>
      <c r="DP9" s="202"/>
      <c r="DQ9" s="198"/>
      <c r="DR9" s="198"/>
      <c r="DS9" s="198"/>
      <c r="DT9" s="200"/>
      <c r="DU9" s="198"/>
      <c r="DV9" s="200"/>
      <c r="DW9" s="200"/>
      <c r="DX9" s="202"/>
      <c r="DY9" s="200"/>
      <c r="DZ9" s="200"/>
      <c r="EA9" s="205"/>
      <c r="EB9" s="208"/>
      <c r="EC9" s="211"/>
      <c r="ED9" s="195"/>
      <c r="EE9" s="198"/>
      <c r="EF9" s="200"/>
      <c r="EG9" s="200"/>
      <c r="EH9" s="202"/>
      <c r="EI9" s="198"/>
      <c r="EJ9" s="198"/>
      <c r="EK9" s="198"/>
      <c r="EL9" s="200"/>
      <c r="EM9" s="198"/>
      <c r="EN9" s="200"/>
      <c r="EO9" s="200"/>
      <c r="EP9" s="202"/>
      <c r="EQ9" s="200"/>
      <c r="ER9" s="200"/>
      <c r="ES9" s="205"/>
      <c r="ET9" s="208"/>
      <c r="EU9" s="211"/>
      <c r="EV9" s="195"/>
      <c r="EW9" s="198"/>
      <c r="EX9" s="200"/>
      <c r="EY9" s="200"/>
      <c r="EZ9" s="202"/>
      <c r="FA9" s="198"/>
      <c r="FB9" s="198"/>
      <c r="FC9" s="198"/>
      <c r="FD9" s="200"/>
      <c r="FE9" s="198"/>
      <c r="FF9" s="200"/>
      <c r="FG9" s="200"/>
      <c r="FH9" s="202"/>
      <c r="FI9" s="200"/>
      <c r="FJ9" s="200"/>
      <c r="FK9" s="205"/>
      <c r="FL9" s="208"/>
      <c r="FM9" s="211"/>
      <c r="FN9" s="195"/>
      <c r="FO9" s="198"/>
      <c r="FP9" s="200"/>
      <c r="FQ9" s="200"/>
      <c r="FR9" s="202"/>
      <c r="FS9" s="198"/>
      <c r="FT9" s="198"/>
      <c r="FU9" s="198"/>
      <c r="FV9" s="200"/>
      <c r="FW9" s="198"/>
      <c r="FX9" s="200"/>
      <c r="FY9" s="200"/>
      <c r="FZ9" s="202"/>
      <c r="GA9" s="200"/>
      <c r="GB9" s="200"/>
      <c r="GC9" s="205"/>
      <c r="GD9" s="208"/>
      <c r="GE9" s="211"/>
      <c r="GF9" s="195"/>
      <c r="GG9" s="198"/>
      <c r="GH9" s="200"/>
      <c r="GI9" s="200"/>
      <c r="GJ9" s="202"/>
      <c r="GK9" s="198"/>
      <c r="GL9" s="198"/>
      <c r="GM9" s="198"/>
      <c r="GN9" s="200"/>
      <c r="GO9" s="198"/>
      <c r="GP9" s="200"/>
      <c r="GQ9" s="200"/>
      <c r="GR9" s="202"/>
      <c r="GS9" s="200"/>
      <c r="GT9" s="200"/>
      <c r="GU9" s="205"/>
      <c r="GV9" s="208"/>
      <c r="GW9" s="211"/>
      <c r="GX9" s="195"/>
      <c r="GY9" s="198"/>
      <c r="GZ9" s="200"/>
      <c r="HA9" s="200"/>
      <c r="HB9" s="202"/>
      <c r="HC9" s="198"/>
      <c r="HD9" s="198"/>
      <c r="HE9" s="198"/>
      <c r="HF9" s="200"/>
      <c r="HG9" s="198"/>
      <c r="HH9" s="200"/>
      <c r="HI9" s="200"/>
      <c r="HJ9" s="202"/>
      <c r="HK9" s="200"/>
      <c r="HL9" s="200"/>
      <c r="HM9" s="205"/>
      <c r="HN9" s="208"/>
      <c r="HO9" s="211"/>
      <c r="HP9" s="195"/>
      <c r="HQ9" s="198"/>
      <c r="HR9" s="200"/>
      <c r="HS9" s="200"/>
      <c r="HT9" s="202"/>
      <c r="HU9" s="198"/>
      <c r="HV9" s="198"/>
      <c r="HW9" s="198"/>
      <c r="HX9" s="200"/>
      <c r="HY9" s="198"/>
      <c r="HZ9" s="200"/>
      <c r="IA9" s="200"/>
      <c r="IB9" s="202"/>
      <c r="IC9" s="200"/>
      <c r="ID9" s="200"/>
      <c r="IE9" s="205"/>
      <c r="IF9" s="208"/>
      <c r="IG9" s="211"/>
      <c r="IH9" s="195"/>
      <c r="II9" s="198"/>
      <c r="IJ9" s="200"/>
      <c r="IK9" s="200"/>
      <c r="IL9" s="202"/>
      <c r="IM9" s="198"/>
      <c r="IN9" s="198"/>
      <c r="IO9" s="198"/>
      <c r="IP9" s="200"/>
      <c r="IQ9" s="198"/>
      <c r="IR9" s="200"/>
      <c r="IS9" s="200"/>
      <c r="IT9" s="202"/>
      <c r="IU9" s="200"/>
      <c r="IV9" s="200"/>
      <c r="IW9" s="205"/>
      <c r="IX9" s="208"/>
      <c r="IY9" s="211"/>
      <c r="IZ9" s="195"/>
      <c r="JA9" s="198"/>
      <c r="JB9" s="200"/>
      <c r="JC9" s="200"/>
      <c r="JD9" s="202"/>
      <c r="JE9" s="198"/>
      <c r="JF9" s="198"/>
      <c r="JG9" s="198"/>
      <c r="JH9" s="200"/>
      <c r="JI9" s="198"/>
      <c r="JJ9" s="200"/>
      <c r="JK9" s="200"/>
      <c r="JL9" s="202"/>
      <c r="JM9" s="200"/>
      <c r="JN9" s="200"/>
      <c r="JO9" s="205"/>
      <c r="JP9" s="208"/>
      <c r="JQ9" s="211"/>
      <c r="JR9" s="195"/>
      <c r="JS9" s="198"/>
      <c r="JT9" s="200"/>
      <c r="JU9" s="200"/>
      <c r="JV9" s="202"/>
      <c r="JW9" s="198"/>
      <c r="JX9" s="198"/>
      <c r="JY9" s="198"/>
      <c r="JZ9" s="200"/>
      <c r="KA9" s="198"/>
      <c r="KB9" s="200"/>
      <c r="KC9" s="200"/>
      <c r="KD9" s="202"/>
      <c r="KE9" s="200"/>
      <c r="KF9" s="200"/>
      <c r="KG9" s="205"/>
      <c r="KH9" s="208"/>
      <c r="KI9" s="211"/>
      <c r="KJ9" s="195"/>
      <c r="KK9" s="198"/>
      <c r="KL9" s="200"/>
      <c r="KM9" s="200"/>
      <c r="KN9" s="202"/>
      <c r="KO9" s="198"/>
      <c r="KP9" s="198"/>
      <c r="KQ9" s="198"/>
      <c r="KR9" s="200"/>
      <c r="KS9" s="198"/>
      <c r="KT9" s="200"/>
      <c r="KU9" s="200"/>
      <c r="KV9" s="202"/>
      <c r="KW9" s="200"/>
      <c r="KX9" s="200"/>
      <c r="KY9" s="205"/>
      <c r="KZ9" s="208"/>
      <c r="LA9" s="211"/>
      <c r="LB9" s="195"/>
      <c r="LC9" s="198"/>
      <c r="LD9" s="200"/>
      <c r="LE9" s="200"/>
      <c r="LF9" s="202"/>
      <c r="LG9" s="198"/>
      <c r="LH9" s="198"/>
      <c r="LI9" s="198"/>
      <c r="LJ9" s="200"/>
      <c r="LK9" s="198"/>
      <c r="LL9" s="200"/>
      <c r="LM9" s="200"/>
      <c r="LN9" s="202"/>
      <c r="LO9" s="200"/>
      <c r="LP9" s="200"/>
      <c r="LQ9" s="205"/>
      <c r="LR9" s="208"/>
      <c r="LS9" s="211"/>
      <c r="LT9" s="195"/>
      <c r="LU9" s="198"/>
      <c r="LV9" s="200"/>
      <c r="LW9" s="200"/>
      <c r="LX9" s="202"/>
      <c r="LY9" s="198"/>
      <c r="LZ9" s="198"/>
      <c r="MA9" s="198"/>
      <c r="MB9" s="200"/>
      <c r="MC9" s="198"/>
      <c r="MD9" s="200"/>
      <c r="ME9" s="200"/>
      <c r="MF9" s="202"/>
      <c r="MG9" s="200"/>
      <c r="MH9" s="200"/>
      <c r="MI9" s="205"/>
      <c r="MJ9" s="208"/>
      <c r="MK9" s="211"/>
      <c r="ML9" s="195"/>
      <c r="MM9" s="198"/>
      <c r="MN9" s="200"/>
      <c r="MO9" s="200"/>
      <c r="MP9" s="202"/>
      <c r="MQ9" s="198"/>
      <c r="MR9" s="198"/>
      <c r="MS9" s="198"/>
      <c r="MT9" s="200"/>
      <c r="MU9" s="198"/>
      <c r="MV9" s="200"/>
      <c r="MW9" s="200"/>
      <c r="MX9" s="202"/>
      <c r="MY9" s="200"/>
      <c r="MZ9" s="200"/>
      <c r="NA9" s="205"/>
      <c r="NB9" s="208"/>
      <c r="NC9" s="211"/>
      <c r="ND9" s="195"/>
      <c r="NE9" s="198"/>
      <c r="NF9" s="200"/>
      <c r="NG9" s="200"/>
      <c r="NH9" s="202"/>
      <c r="NI9" s="198"/>
      <c r="NJ9" s="198"/>
      <c r="NK9" s="198"/>
      <c r="NL9" s="200"/>
      <c r="NM9" s="198"/>
      <c r="NN9" s="200"/>
      <c r="NO9" s="200"/>
      <c r="NP9" s="202"/>
      <c r="NQ9" s="200"/>
      <c r="NR9" s="200"/>
      <c r="NS9" s="205"/>
      <c r="NT9" s="208"/>
      <c r="NU9" s="211"/>
      <c r="NV9" s="195"/>
      <c r="NW9" s="198"/>
      <c r="NX9" s="200"/>
      <c r="NY9" s="200"/>
      <c r="NZ9" s="202"/>
      <c r="OA9" s="198"/>
      <c r="OB9" s="198"/>
      <c r="OC9" s="198"/>
      <c r="OD9" s="200"/>
      <c r="OE9" s="198"/>
      <c r="OF9" s="200"/>
      <c r="OG9" s="200"/>
      <c r="OH9" s="202"/>
      <c r="OI9" s="200"/>
      <c r="OJ9" s="200"/>
      <c r="OK9" s="205"/>
      <c r="OL9" s="208"/>
      <c r="OM9" s="211"/>
      <c r="ON9" s="195"/>
      <c r="OO9" s="198"/>
      <c r="OP9" s="200"/>
      <c r="OQ9" s="200"/>
      <c r="OR9" s="202"/>
      <c r="OS9" s="198"/>
      <c r="OT9" s="198"/>
      <c r="OU9" s="198"/>
      <c r="OV9" s="200"/>
      <c r="OW9" s="198"/>
      <c r="OX9" s="200"/>
      <c r="OY9" s="200"/>
      <c r="OZ9" s="202"/>
      <c r="PA9" s="200"/>
      <c r="PB9" s="200"/>
      <c r="PC9" s="205"/>
      <c r="PD9" s="208"/>
      <c r="PE9" s="211"/>
      <c r="PF9" s="195"/>
      <c r="PG9" s="198"/>
      <c r="PH9" s="200"/>
      <c r="PI9" s="200"/>
      <c r="PJ9" s="202"/>
      <c r="PK9" s="198"/>
      <c r="PL9" s="198"/>
      <c r="PM9" s="198"/>
      <c r="PN9" s="200"/>
      <c r="PO9" s="198"/>
      <c r="PP9" s="200"/>
      <c r="PQ9" s="200"/>
      <c r="PR9" s="202"/>
      <c r="PS9" s="200"/>
      <c r="PT9" s="200"/>
      <c r="PU9" s="205"/>
      <c r="PV9" s="208"/>
      <c r="PW9" s="211"/>
      <c r="PX9" s="195"/>
      <c r="PY9" s="198"/>
      <c r="PZ9" s="200"/>
      <c r="QA9" s="200"/>
      <c r="QB9" s="202"/>
      <c r="QC9" s="198"/>
      <c r="QD9" s="198"/>
      <c r="QE9" s="198"/>
      <c r="QF9" s="200"/>
      <c r="QG9" s="198"/>
      <c r="QH9" s="200"/>
      <c r="QI9" s="200"/>
      <c r="QJ9" s="202"/>
      <c r="QK9" s="200"/>
      <c r="QL9" s="200"/>
      <c r="QM9" s="205"/>
      <c r="QN9" s="208"/>
      <c r="QO9" s="211"/>
      <c r="QP9" s="195"/>
      <c r="QQ9" s="198"/>
      <c r="QR9" s="200"/>
      <c r="QS9" s="200"/>
      <c r="QT9" s="202"/>
      <c r="QU9" s="198"/>
      <c r="QV9" s="198"/>
      <c r="QW9" s="198"/>
      <c r="QX9" s="200"/>
      <c r="QY9" s="198"/>
      <c r="QZ9" s="200"/>
      <c r="RA9" s="200"/>
      <c r="RB9" s="202"/>
      <c r="RC9" s="200"/>
      <c r="RD9" s="200"/>
      <c r="RE9" s="205"/>
      <c r="RF9" s="208"/>
      <c r="RG9" s="211"/>
      <c r="RH9" s="195"/>
      <c r="RI9" s="198"/>
      <c r="RJ9" s="200"/>
      <c r="RK9" s="200"/>
      <c r="RL9" s="202"/>
      <c r="RM9" s="198"/>
      <c r="RN9" s="198"/>
      <c r="RO9" s="198"/>
      <c r="RP9" s="200"/>
      <c r="RQ9" s="198"/>
      <c r="RR9" s="200"/>
      <c r="RS9" s="200"/>
      <c r="RT9" s="202"/>
      <c r="RU9" s="200"/>
      <c r="RV9" s="200"/>
      <c r="RW9" s="205"/>
      <c r="RX9" s="208"/>
      <c r="RY9" s="211"/>
      <c r="RZ9" s="195"/>
      <c r="SA9" s="198"/>
      <c r="SB9" s="200"/>
      <c r="SC9" s="200"/>
      <c r="SD9" s="202"/>
      <c r="SE9" s="198"/>
      <c r="SF9" s="198"/>
      <c r="SG9" s="198"/>
      <c r="SH9" s="200"/>
      <c r="SI9" s="198"/>
      <c r="SJ9" s="200"/>
      <c r="SK9" s="200"/>
      <c r="SL9" s="202"/>
      <c r="SM9" s="200"/>
      <c r="SN9" s="200"/>
      <c r="SO9" s="205"/>
      <c r="SP9" s="208"/>
      <c r="SQ9" s="211"/>
      <c r="SR9" s="195"/>
      <c r="SS9" s="198"/>
      <c r="ST9" s="200"/>
      <c r="SU9" s="200"/>
      <c r="SV9" s="202"/>
      <c r="SW9" s="198"/>
      <c r="SX9" s="198"/>
      <c r="SY9" s="198"/>
      <c r="SZ9" s="200"/>
      <c r="TA9" s="198"/>
      <c r="TB9" s="200"/>
      <c r="TC9" s="200"/>
      <c r="TD9" s="202"/>
      <c r="TE9" s="200"/>
      <c r="TF9" s="200"/>
      <c r="TG9" s="205"/>
      <c r="TH9" s="208"/>
      <c r="TI9" s="211"/>
      <c r="TJ9" s="195"/>
      <c r="TK9" s="198"/>
      <c r="TL9" s="200"/>
      <c r="TM9" s="200"/>
      <c r="TN9" s="202"/>
      <c r="TO9" s="198"/>
      <c r="TP9" s="198"/>
      <c r="TQ9" s="198"/>
      <c r="TR9" s="200"/>
      <c r="TS9" s="198"/>
      <c r="TT9" s="200"/>
      <c r="TU9" s="200"/>
      <c r="TV9" s="202"/>
      <c r="TW9" s="200"/>
      <c r="TX9" s="200"/>
      <c r="TY9" s="205"/>
      <c r="TZ9" s="208"/>
      <c r="UA9" s="211"/>
      <c r="UB9" s="195"/>
      <c r="UC9" s="198"/>
      <c r="UD9" s="200"/>
      <c r="UE9" s="200"/>
      <c r="UF9" s="202"/>
      <c r="UG9" s="198"/>
      <c r="UH9" s="198"/>
      <c r="UI9" s="198"/>
      <c r="UJ9" s="200"/>
      <c r="UK9" s="198"/>
      <c r="UL9" s="200"/>
      <c r="UM9" s="200"/>
      <c r="UN9" s="202"/>
      <c r="UO9" s="200"/>
      <c r="UP9" s="200"/>
      <c r="UQ9" s="205"/>
      <c r="UR9" s="208"/>
      <c r="US9" s="211"/>
      <c r="UT9" s="195"/>
      <c r="UU9" s="198"/>
      <c r="UV9" s="200"/>
      <c r="UW9" s="200"/>
      <c r="UX9" s="202"/>
      <c r="UY9" s="198"/>
      <c r="UZ9" s="198"/>
      <c r="VA9" s="198"/>
      <c r="VB9" s="200"/>
      <c r="VC9" s="198"/>
      <c r="VD9" s="200"/>
      <c r="VE9" s="200"/>
      <c r="VF9" s="202"/>
      <c r="VG9" s="200"/>
      <c r="VH9" s="200"/>
      <c r="VI9" s="205"/>
      <c r="VJ9" s="208"/>
      <c r="VK9" s="211"/>
      <c r="VL9" s="195"/>
      <c r="VM9" s="198"/>
      <c r="VN9" s="200"/>
      <c r="VO9" s="200"/>
      <c r="VP9" s="202"/>
      <c r="VQ9" s="198"/>
      <c r="VR9" s="198"/>
      <c r="VS9" s="198"/>
      <c r="VT9" s="200"/>
      <c r="VU9" s="198"/>
      <c r="VV9" s="200"/>
      <c r="VW9" s="200"/>
      <c r="VX9" s="202"/>
      <c r="VY9" s="200"/>
      <c r="VZ9" s="200"/>
      <c r="WA9" s="205"/>
      <c r="WB9" s="208"/>
      <c r="WC9" s="211"/>
      <c r="WD9" s="195"/>
      <c r="WE9" s="198"/>
      <c r="WF9" s="200"/>
      <c r="WG9" s="200"/>
      <c r="WH9" s="202"/>
      <c r="WI9" s="198"/>
      <c r="WJ9" s="198"/>
      <c r="WK9" s="198"/>
      <c r="WL9" s="200"/>
      <c r="WM9" s="198"/>
      <c r="WN9" s="200"/>
      <c r="WO9" s="200"/>
      <c r="WP9" s="202"/>
      <c r="WQ9" s="200"/>
      <c r="WR9" s="200"/>
      <c r="WS9" s="205"/>
      <c r="WT9" s="208"/>
      <c r="WU9" s="211"/>
      <c r="WV9" s="195"/>
      <c r="WW9" s="198"/>
      <c r="WX9" s="200"/>
      <c r="WY9" s="200"/>
      <c r="WZ9" s="202"/>
      <c r="XA9" s="198"/>
      <c r="XB9" s="198"/>
      <c r="XC9" s="198"/>
      <c r="XD9" s="200"/>
      <c r="XE9" s="198"/>
      <c r="XF9" s="200"/>
      <c r="XG9" s="200"/>
      <c r="XH9" s="202"/>
      <c r="XI9" s="200"/>
      <c r="XJ9" s="200"/>
      <c r="XK9" s="205"/>
      <c r="XL9" s="208"/>
      <c r="XM9" s="211"/>
      <c r="XN9" s="195"/>
      <c r="XO9" s="198"/>
      <c r="XP9" s="200"/>
      <c r="XQ9" s="200"/>
      <c r="XR9" s="202"/>
      <c r="XS9" s="198"/>
      <c r="XT9" s="198"/>
      <c r="XU9" s="198"/>
      <c r="XV9" s="200"/>
      <c r="XW9" s="198"/>
      <c r="XX9" s="200"/>
      <c r="XY9" s="200"/>
      <c r="XZ9" s="202"/>
      <c r="YA9" s="200"/>
      <c r="YB9" s="200"/>
      <c r="YC9" s="205"/>
      <c r="YD9" s="208"/>
      <c r="YE9" s="211"/>
      <c r="YF9" s="195"/>
      <c r="YG9" s="198"/>
      <c r="YH9" s="200"/>
      <c r="YI9" s="200"/>
      <c r="YJ9" s="202"/>
      <c r="YK9" s="198"/>
      <c r="YL9" s="198"/>
      <c r="YM9" s="198"/>
      <c r="YN9" s="200"/>
      <c r="YO9" s="198"/>
      <c r="YP9" s="200"/>
      <c r="YQ9" s="200"/>
      <c r="YR9" s="202"/>
      <c r="YS9" s="200"/>
      <c r="YT9" s="200"/>
      <c r="YU9" s="205"/>
      <c r="YV9" s="208"/>
      <c r="YW9" s="211"/>
      <c r="YX9" s="195"/>
      <c r="YY9" s="198"/>
      <c r="YZ9" s="200"/>
      <c r="ZA9" s="200"/>
      <c r="ZB9" s="202"/>
      <c r="ZC9" s="198"/>
      <c r="ZD9" s="198"/>
      <c r="ZE9" s="198"/>
      <c r="ZF9" s="200"/>
      <c r="ZG9" s="198"/>
      <c r="ZH9" s="200"/>
      <c r="ZI9" s="200"/>
      <c r="ZJ9" s="202"/>
      <c r="ZK9" s="200"/>
      <c r="ZL9" s="200"/>
      <c r="ZM9" s="205"/>
      <c r="ZN9" s="208"/>
      <c r="ZO9" s="211"/>
      <c r="ZP9" s="195"/>
      <c r="ZQ9" s="198"/>
      <c r="ZR9" s="200"/>
      <c r="ZS9" s="200"/>
      <c r="ZT9" s="202"/>
      <c r="ZU9" s="198"/>
      <c r="ZV9" s="198"/>
      <c r="ZW9" s="198"/>
      <c r="ZX9" s="200"/>
      <c r="ZY9" s="198"/>
      <c r="ZZ9" s="200"/>
      <c r="AAA9" s="200"/>
      <c r="AAB9" s="202"/>
      <c r="AAC9" s="200"/>
      <c r="AAD9" s="200"/>
      <c r="AAE9" s="205"/>
      <c r="AAF9" s="208"/>
      <c r="AAG9" s="211"/>
      <c r="AAH9" s="195"/>
      <c r="AAI9" s="198"/>
      <c r="AAJ9" s="200"/>
      <c r="AAK9" s="200"/>
      <c r="AAL9" s="202"/>
      <c r="AAM9" s="198"/>
      <c r="AAN9" s="198"/>
      <c r="AAO9" s="198"/>
      <c r="AAP9" s="200"/>
      <c r="AAQ9" s="198"/>
      <c r="AAR9" s="200"/>
      <c r="AAS9" s="200"/>
      <c r="AAT9" s="202"/>
      <c r="AAU9" s="200"/>
      <c r="AAV9" s="200"/>
      <c r="AAW9" s="205"/>
      <c r="AAX9" s="208"/>
      <c r="AAY9" s="211"/>
      <c r="AAZ9" s="195"/>
      <c r="ABA9" s="198"/>
      <c r="ABB9" s="200"/>
      <c r="ABC9" s="200"/>
      <c r="ABD9" s="202"/>
      <c r="ABE9" s="198"/>
      <c r="ABF9" s="198"/>
      <c r="ABG9" s="198"/>
      <c r="ABH9" s="200"/>
      <c r="ABI9" s="198"/>
      <c r="ABJ9" s="200"/>
      <c r="ABK9" s="200"/>
      <c r="ABL9" s="202"/>
      <c r="ABM9" s="200"/>
      <c r="ABN9" s="200"/>
      <c r="ABO9" s="205"/>
      <c r="ABP9" s="208"/>
      <c r="ABQ9" s="211"/>
      <c r="ABR9" s="195"/>
      <c r="ABS9" s="198"/>
      <c r="ABT9" s="200"/>
      <c r="ABU9" s="200"/>
      <c r="ABV9" s="202"/>
      <c r="ABW9" s="198"/>
      <c r="ABX9" s="198"/>
      <c r="ABY9" s="198"/>
      <c r="ABZ9" s="200"/>
      <c r="ACA9" s="198"/>
      <c r="ACB9" s="200"/>
      <c r="ACC9" s="200"/>
      <c r="ACD9" s="202"/>
      <c r="ACE9" s="200"/>
      <c r="ACF9" s="200"/>
      <c r="ACG9" s="205"/>
      <c r="ACH9" s="208"/>
      <c r="ACI9" s="211"/>
      <c r="ACJ9" s="195"/>
      <c r="ACK9" s="198"/>
      <c r="ACL9" s="200"/>
      <c r="ACM9" s="200"/>
      <c r="ACN9" s="202"/>
      <c r="ACO9" s="198"/>
      <c r="ACP9" s="198"/>
      <c r="ACQ9" s="198"/>
      <c r="ACR9" s="200"/>
      <c r="ACS9" s="198"/>
      <c r="ACT9" s="200"/>
      <c r="ACU9" s="200"/>
      <c r="ACV9" s="202"/>
      <c r="ACW9" s="200"/>
      <c r="ACX9" s="200"/>
      <c r="ACY9" s="205"/>
      <c r="ACZ9" s="208"/>
      <c r="ADA9" s="211"/>
      <c r="ADB9" s="195"/>
      <c r="ADC9" s="198"/>
      <c r="ADD9" s="200"/>
      <c r="ADE9" s="200"/>
      <c r="ADF9" s="202"/>
      <c r="ADG9" s="198"/>
      <c r="ADH9" s="198"/>
      <c r="ADI9" s="198"/>
      <c r="ADJ9" s="200"/>
      <c r="ADK9" s="198"/>
      <c r="ADL9" s="200"/>
      <c r="ADM9" s="200"/>
      <c r="ADN9" s="202"/>
      <c r="ADO9" s="200"/>
      <c r="ADP9" s="200"/>
      <c r="ADQ9" s="205"/>
      <c r="ADR9" s="208"/>
      <c r="ADS9" s="211"/>
      <c r="ADT9" s="195"/>
      <c r="ADU9" s="198"/>
      <c r="ADV9" s="200"/>
      <c r="ADW9" s="200"/>
      <c r="ADX9" s="202"/>
      <c r="ADY9" s="198"/>
      <c r="ADZ9" s="198"/>
      <c r="AEA9" s="198"/>
      <c r="AEB9" s="200"/>
      <c r="AEC9" s="198"/>
      <c r="AED9" s="200"/>
      <c r="AEE9" s="200"/>
      <c r="AEF9" s="202"/>
      <c r="AEG9" s="200"/>
      <c r="AEH9" s="200"/>
      <c r="AEI9" s="205"/>
      <c r="AEJ9" s="208"/>
      <c r="AEK9" s="211"/>
      <c r="AEL9" s="195"/>
      <c r="AEM9" s="198"/>
      <c r="AEN9" s="200"/>
      <c r="AEO9" s="200"/>
      <c r="AEP9" s="202"/>
      <c r="AEQ9" s="198"/>
      <c r="AER9" s="198"/>
      <c r="AES9" s="198"/>
      <c r="AET9" s="200"/>
      <c r="AEU9" s="198"/>
      <c r="AEV9" s="200"/>
      <c r="AEW9" s="200"/>
      <c r="AEX9" s="202"/>
      <c r="AEY9" s="200"/>
      <c r="AEZ9" s="200"/>
      <c r="AFA9" s="205"/>
      <c r="AFB9" s="208"/>
      <c r="AFC9" s="211"/>
      <c r="AFD9" s="195"/>
      <c r="AFE9" s="198"/>
      <c r="AFF9" s="200"/>
      <c r="AFG9" s="200"/>
      <c r="AFH9" s="202"/>
      <c r="AFI9" s="198"/>
      <c r="AFJ9" s="198"/>
      <c r="AFK9" s="198"/>
      <c r="AFL9" s="200"/>
      <c r="AFM9" s="198"/>
      <c r="AFN9" s="200"/>
      <c r="AFO9" s="200"/>
      <c r="AFP9" s="202"/>
      <c r="AFQ9" s="200"/>
      <c r="AFR9" s="200"/>
      <c r="AFS9" s="205"/>
      <c r="AFT9" s="208"/>
      <c r="AFU9" s="211"/>
      <c r="AFV9" s="195"/>
      <c r="AFW9" s="198"/>
      <c r="AFX9" s="200"/>
      <c r="AFY9" s="200"/>
      <c r="AFZ9" s="202"/>
      <c r="AGA9" s="198"/>
      <c r="AGB9" s="198"/>
      <c r="AGC9" s="198"/>
      <c r="AGD9" s="200"/>
      <c r="AGE9" s="198"/>
      <c r="AGF9" s="200"/>
      <c r="AGG9" s="200"/>
      <c r="AGH9" s="202"/>
      <c r="AGI9" s="200"/>
      <c r="AGJ9" s="200"/>
      <c r="AGK9" s="205"/>
      <c r="AGL9" s="208"/>
      <c r="AGM9" s="211"/>
      <c r="AGN9" s="195"/>
      <c r="AGO9" s="198"/>
      <c r="AGP9" s="200"/>
      <c r="AGQ9" s="200"/>
      <c r="AGR9" s="202"/>
      <c r="AGS9" s="198"/>
      <c r="AGT9" s="198"/>
      <c r="AGU9" s="198"/>
      <c r="AGV9" s="200"/>
      <c r="AGW9" s="198"/>
      <c r="AGX9" s="200"/>
      <c r="AGY9" s="200"/>
      <c r="AGZ9" s="202"/>
      <c r="AHA9" s="200"/>
      <c r="AHB9" s="200"/>
      <c r="AHC9" s="205"/>
      <c r="AHD9" s="208"/>
      <c r="AHE9" s="211"/>
      <c r="AHF9" s="195"/>
      <c r="AHG9" s="198"/>
      <c r="AHH9" s="200"/>
      <c r="AHI9" s="200"/>
      <c r="AHJ9" s="202"/>
      <c r="AHK9" s="198"/>
      <c r="AHL9" s="198"/>
      <c r="AHM9" s="198"/>
      <c r="AHN9" s="200"/>
      <c r="AHO9" s="198"/>
      <c r="AHP9" s="200"/>
      <c r="AHQ9" s="200"/>
      <c r="AHR9" s="202"/>
      <c r="AHS9" s="200"/>
      <c r="AHT9" s="200"/>
      <c r="AHU9" s="205"/>
      <c r="AHV9" s="208"/>
      <c r="AHW9" s="211"/>
      <c r="AHX9" s="195"/>
      <c r="AHY9" s="198"/>
      <c r="AHZ9" s="200"/>
      <c r="AIA9" s="200"/>
      <c r="AIB9" s="202"/>
      <c r="AIC9" s="198"/>
      <c r="AID9" s="198"/>
      <c r="AIE9" s="198"/>
      <c r="AIF9" s="200"/>
      <c r="AIG9" s="198"/>
      <c r="AIH9" s="200"/>
      <c r="AII9" s="200"/>
      <c r="AIJ9" s="202"/>
      <c r="AIK9" s="200"/>
      <c r="AIL9" s="200"/>
      <c r="AIM9" s="205"/>
      <c r="AIN9" s="208"/>
      <c r="AIO9" s="211"/>
      <c r="AIP9" s="195"/>
      <c r="AIQ9" s="198"/>
      <c r="AIR9" s="200"/>
      <c r="AIS9" s="200"/>
      <c r="AIT9" s="202"/>
      <c r="AIU9" s="198"/>
      <c r="AIV9" s="198"/>
      <c r="AIW9" s="198"/>
      <c r="AIX9" s="200"/>
      <c r="AIY9" s="198"/>
      <c r="AIZ9" s="200"/>
      <c r="AJA9" s="200"/>
      <c r="AJB9" s="202"/>
      <c r="AJC9" s="200"/>
      <c r="AJD9" s="200"/>
      <c r="AJE9" s="205"/>
      <c r="AJF9" s="208"/>
      <c r="AJG9" s="211"/>
      <c r="AJH9" s="195"/>
      <c r="AJI9" s="198"/>
      <c r="AJJ9" s="200"/>
      <c r="AJK9" s="200"/>
      <c r="AJL9" s="202"/>
      <c r="AJM9" s="198"/>
      <c r="AJN9" s="198"/>
      <c r="AJO9" s="198"/>
      <c r="AJP9" s="200"/>
      <c r="AJQ9" s="198"/>
      <c r="AJR9" s="200"/>
      <c r="AJS9" s="200"/>
      <c r="AJT9" s="202"/>
      <c r="AJU9" s="200"/>
      <c r="AJV9" s="200"/>
      <c r="AJW9" s="205"/>
      <c r="AJX9" s="208"/>
      <c r="AJY9" s="211"/>
      <c r="AJZ9" s="195"/>
      <c r="AKA9" s="198"/>
      <c r="AKB9" s="200"/>
      <c r="AKC9" s="200"/>
      <c r="AKD9" s="202"/>
      <c r="AKE9" s="198"/>
      <c r="AKF9" s="198"/>
      <c r="AKG9" s="198"/>
      <c r="AKH9" s="200"/>
      <c r="AKI9" s="198"/>
      <c r="AKJ9" s="200"/>
      <c r="AKK9" s="200"/>
      <c r="AKL9" s="202"/>
      <c r="AKM9" s="200"/>
      <c r="AKN9" s="200"/>
      <c r="AKO9" s="205"/>
      <c r="AKP9" s="208"/>
      <c r="AKQ9" s="211"/>
      <c r="AKR9" s="195"/>
      <c r="AKS9" s="198"/>
      <c r="AKT9" s="200"/>
      <c r="AKU9" s="200"/>
      <c r="AKV9" s="202"/>
      <c r="AKW9" s="198"/>
      <c r="AKX9" s="198"/>
      <c r="AKY9" s="198"/>
      <c r="AKZ9" s="200"/>
      <c r="ALA9" s="198"/>
      <c r="ALB9" s="200"/>
      <c r="ALC9" s="200"/>
      <c r="ALD9" s="202"/>
      <c r="ALE9" s="200"/>
      <c r="ALF9" s="200"/>
      <c r="ALG9" s="205"/>
      <c r="ALH9" s="208"/>
      <c r="ALI9" s="211"/>
      <c r="ALJ9" s="195"/>
      <c r="ALK9" s="198"/>
      <c r="ALL9" s="200"/>
      <c r="ALM9" s="200"/>
      <c r="ALN9" s="202"/>
      <c r="ALO9" s="198"/>
      <c r="ALP9" s="198"/>
      <c r="ALQ9" s="198"/>
      <c r="ALR9" s="200"/>
      <c r="ALS9" s="198"/>
      <c r="ALT9" s="200"/>
      <c r="ALU9" s="200"/>
      <c r="ALV9" s="202"/>
      <c r="ALW9" s="200"/>
      <c r="ALX9" s="200"/>
      <c r="ALY9" s="205"/>
      <c r="ALZ9" s="208"/>
      <c r="AMA9" s="211"/>
      <c r="AMB9" s="195"/>
      <c r="AMC9" s="198"/>
      <c r="AMD9" s="200"/>
      <c r="AME9" s="200"/>
      <c r="AMF9" s="202"/>
      <c r="AMG9" s="198"/>
      <c r="AMH9" s="198"/>
      <c r="AMI9" s="198"/>
      <c r="AMJ9" s="200"/>
      <c r="AMK9" s="198"/>
      <c r="AML9" s="200"/>
      <c r="AMM9" s="200"/>
      <c r="AMN9" s="202"/>
      <c r="AMO9" s="200"/>
      <c r="AMP9" s="200"/>
      <c r="AMQ9" s="205"/>
      <c r="AMR9" s="208"/>
      <c r="AMS9" s="211"/>
      <c r="AMT9" s="195"/>
      <c r="AMU9" s="198"/>
      <c r="AMV9" s="200"/>
      <c r="AMW9" s="200"/>
      <c r="AMX9" s="202"/>
      <c r="AMY9" s="198"/>
      <c r="AMZ9" s="198"/>
      <c r="ANA9" s="198"/>
      <c r="ANB9" s="200"/>
      <c r="ANC9" s="198"/>
      <c r="AND9" s="200"/>
      <c r="ANE9" s="200"/>
      <c r="ANF9" s="202"/>
      <c r="ANG9" s="200"/>
      <c r="ANH9" s="200"/>
      <c r="ANI9" s="205"/>
      <c r="ANJ9" s="208"/>
      <c r="ANK9" s="211"/>
    </row>
    <row r="10" spans="1:1051" ht="15.75" x14ac:dyDescent="0.25">
      <c r="B10" s="220"/>
      <c r="C10" s="223"/>
      <c r="D10" s="173"/>
      <c r="E10" s="147"/>
      <c r="F10" s="200"/>
      <c r="G10" s="200"/>
      <c r="H10" s="195"/>
      <c r="I10" s="198"/>
      <c r="J10" s="200"/>
      <c r="K10" s="200"/>
      <c r="L10" s="202"/>
      <c r="M10" s="198"/>
      <c r="N10" s="198"/>
      <c r="O10" s="198"/>
      <c r="P10" s="200"/>
      <c r="Q10" s="198"/>
      <c r="R10" s="200"/>
      <c r="S10" s="200"/>
      <c r="T10" s="202"/>
      <c r="U10" s="200"/>
      <c r="V10" s="200"/>
      <c r="W10" s="205"/>
      <c r="X10" s="208"/>
      <c r="Y10" s="211"/>
      <c r="Z10" s="195"/>
      <c r="AA10" s="198"/>
      <c r="AB10" s="200"/>
      <c r="AC10" s="200"/>
      <c r="AD10" s="202"/>
      <c r="AE10" s="198"/>
      <c r="AF10" s="198"/>
      <c r="AG10" s="198"/>
      <c r="AH10" s="200"/>
      <c r="AI10" s="198"/>
      <c r="AJ10" s="200"/>
      <c r="AK10" s="200"/>
      <c r="AL10" s="202"/>
      <c r="AM10" s="200"/>
      <c r="AN10" s="200"/>
      <c r="AO10" s="205"/>
      <c r="AP10" s="208"/>
      <c r="AQ10" s="211"/>
      <c r="AR10" s="195"/>
      <c r="AS10" s="198"/>
      <c r="AT10" s="200"/>
      <c r="AU10" s="200"/>
      <c r="AV10" s="202"/>
      <c r="AW10" s="198"/>
      <c r="AX10" s="198"/>
      <c r="AY10" s="198"/>
      <c r="AZ10" s="200"/>
      <c r="BA10" s="198"/>
      <c r="BB10" s="200"/>
      <c r="BC10" s="200"/>
      <c r="BD10" s="202"/>
      <c r="BE10" s="200"/>
      <c r="BF10" s="200"/>
      <c r="BG10" s="205"/>
      <c r="BH10" s="208"/>
      <c r="BI10" s="211"/>
      <c r="BJ10" s="195"/>
      <c r="BK10" s="198"/>
      <c r="BL10" s="200"/>
      <c r="BM10" s="200"/>
      <c r="BN10" s="202"/>
      <c r="BO10" s="198"/>
      <c r="BP10" s="198"/>
      <c r="BQ10" s="198"/>
      <c r="BR10" s="200"/>
      <c r="BS10" s="198"/>
      <c r="BT10" s="200"/>
      <c r="BU10" s="200"/>
      <c r="BV10" s="202"/>
      <c r="BW10" s="200"/>
      <c r="BX10" s="200"/>
      <c r="BY10" s="205"/>
      <c r="BZ10" s="208"/>
      <c r="CA10" s="211"/>
      <c r="CB10" s="195"/>
      <c r="CC10" s="198"/>
      <c r="CD10" s="200"/>
      <c r="CE10" s="200"/>
      <c r="CF10" s="202"/>
      <c r="CG10" s="198"/>
      <c r="CH10" s="198"/>
      <c r="CI10" s="198"/>
      <c r="CJ10" s="200"/>
      <c r="CK10" s="198"/>
      <c r="CL10" s="200"/>
      <c r="CM10" s="200"/>
      <c r="CN10" s="202"/>
      <c r="CO10" s="200"/>
      <c r="CP10" s="200"/>
      <c r="CQ10" s="205"/>
      <c r="CR10" s="208"/>
      <c r="CS10" s="211"/>
      <c r="CT10" s="195"/>
      <c r="CU10" s="198"/>
      <c r="CV10" s="200"/>
      <c r="CW10" s="200"/>
      <c r="CX10" s="202"/>
      <c r="CY10" s="198"/>
      <c r="CZ10" s="198"/>
      <c r="DA10" s="198"/>
      <c r="DB10" s="200"/>
      <c r="DC10" s="198"/>
      <c r="DD10" s="200"/>
      <c r="DE10" s="200"/>
      <c r="DF10" s="202"/>
      <c r="DG10" s="200"/>
      <c r="DH10" s="200"/>
      <c r="DI10" s="205"/>
      <c r="DJ10" s="208"/>
      <c r="DK10" s="211"/>
      <c r="DL10" s="195"/>
      <c r="DM10" s="198"/>
      <c r="DN10" s="200"/>
      <c r="DO10" s="200"/>
      <c r="DP10" s="202"/>
      <c r="DQ10" s="198"/>
      <c r="DR10" s="198"/>
      <c r="DS10" s="198"/>
      <c r="DT10" s="200"/>
      <c r="DU10" s="198"/>
      <c r="DV10" s="200"/>
      <c r="DW10" s="200"/>
      <c r="DX10" s="202"/>
      <c r="DY10" s="200"/>
      <c r="DZ10" s="200"/>
      <c r="EA10" s="205"/>
      <c r="EB10" s="208"/>
      <c r="EC10" s="211"/>
      <c r="ED10" s="195"/>
      <c r="EE10" s="198"/>
      <c r="EF10" s="200"/>
      <c r="EG10" s="200"/>
      <c r="EH10" s="202"/>
      <c r="EI10" s="198"/>
      <c r="EJ10" s="198"/>
      <c r="EK10" s="198"/>
      <c r="EL10" s="200"/>
      <c r="EM10" s="198"/>
      <c r="EN10" s="200"/>
      <c r="EO10" s="200"/>
      <c r="EP10" s="202"/>
      <c r="EQ10" s="200"/>
      <c r="ER10" s="200"/>
      <c r="ES10" s="205"/>
      <c r="ET10" s="208"/>
      <c r="EU10" s="211"/>
      <c r="EV10" s="195"/>
      <c r="EW10" s="198"/>
      <c r="EX10" s="200"/>
      <c r="EY10" s="200"/>
      <c r="EZ10" s="202"/>
      <c r="FA10" s="198"/>
      <c r="FB10" s="198"/>
      <c r="FC10" s="198"/>
      <c r="FD10" s="200"/>
      <c r="FE10" s="198"/>
      <c r="FF10" s="200"/>
      <c r="FG10" s="200"/>
      <c r="FH10" s="202"/>
      <c r="FI10" s="200"/>
      <c r="FJ10" s="200"/>
      <c r="FK10" s="205"/>
      <c r="FL10" s="208"/>
      <c r="FM10" s="211"/>
      <c r="FN10" s="195"/>
      <c r="FO10" s="198"/>
      <c r="FP10" s="200"/>
      <c r="FQ10" s="200"/>
      <c r="FR10" s="202"/>
      <c r="FS10" s="198"/>
      <c r="FT10" s="198"/>
      <c r="FU10" s="198"/>
      <c r="FV10" s="200"/>
      <c r="FW10" s="198"/>
      <c r="FX10" s="200"/>
      <c r="FY10" s="200"/>
      <c r="FZ10" s="202"/>
      <c r="GA10" s="200"/>
      <c r="GB10" s="200"/>
      <c r="GC10" s="205"/>
      <c r="GD10" s="208"/>
      <c r="GE10" s="211"/>
      <c r="GF10" s="195"/>
      <c r="GG10" s="198"/>
      <c r="GH10" s="200"/>
      <c r="GI10" s="200"/>
      <c r="GJ10" s="202"/>
      <c r="GK10" s="198"/>
      <c r="GL10" s="198"/>
      <c r="GM10" s="198"/>
      <c r="GN10" s="200"/>
      <c r="GO10" s="198"/>
      <c r="GP10" s="200"/>
      <c r="GQ10" s="200"/>
      <c r="GR10" s="202"/>
      <c r="GS10" s="200"/>
      <c r="GT10" s="200"/>
      <c r="GU10" s="205"/>
      <c r="GV10" s="208"/>
      <c r="GW10" s="211"/>
      <c r="GX10" s="195"/>
      <c r="GY10" s="198"/>
      <c r="GZ10" s="200"/>
      <c r="HA10" s="200"/>
      <c r="HB10" s="202"/>
      <c r="HC10" s="198"/>
      <c r="HD10" s="198"/>
      <c r="HE10" s="198"/>
      <c r="HF10" s="200"/>
      <c r="HG10" s="198"/>
      <c r="HH10" s="200"/>
      <c r="HI10" s="200"/>
      <c r="HJ10" s="202"/>
      <c r="HK10" s="200"/>
      <c r="HL10" s="200"/>
      <c r="HM10" s="205"/>
      <c r="HN10" s="208"/>
      <c r="HO10" s="211"/>
      <c r="HP10" s="195"/>
      <c r="HQ10" s="198"/>
      <c r="HR10" s="200"/>
      <c r="HS10" s="200"/>
      <c r="HT10" s="202"/>
      <c r="HU10" s="198"/>
      <c r="HV10" s="198"/>
      <c r="HW10" s="198"/>
      <c r="HX10" s="200"/>
      <c r="HY10" s="198"/>
      <c r="HZ10" s="200"/>
      <c r="IA10" s="200"/>
      <c r="IB10" s="202"/>
      <c r="IC10" s="200"/>
      <c r="ID10" s="200"/>
      <c r="IE10" s="205"/>
      <c r="IF10" s="208"/>
      <c r="IG10" s="211"/>
      <c r="IH10" s="195"/>
      <c r="II10" s="198"/>
      <c r="IJ10" s="200"/>
      <c r="IK10" s="200"/>
      <c r="IL10" s="202"/>
      <c r="IM10" s="198"/>
      <c r="IN10" s="198"/>
      <c r="IO10" s="198"/>
      <c r="IP10" s="200"/>
      <c r="IQ10" s="198"/>
      <c r="IR10" s="200"/>
      <c r="IS10" s="200"/>
      <c r="IT10" s="202"/>
      <c r="IU10" s="200"/>
      <c r="IV10" s="200"/>
      <c r="IW10" s="205"/>
      <c r="IX10" s="208"/>
      <c r="IY10" s="211"/>
      <c r="IZ10" s="195"/>
      <c r="JA10" s="198"/>
      <c r="JB10" s="200"/>
      <c r="JC10" s="200"/>
      <c r="JD10" s="202"/>
      <c r="JE10" s="198"/>
      <c r="JF10" s="198"/>
      <c r="JG10" s="198"/>
      <c r="JH10" s="200"/>
      <c r="JI10" s="198"/>
      <c r="JJ10" s="200"/>
      <c r="JK10" s="200"/>
      <c r="JL10" s="202"/>
      <c r="JM10" s="200"/>
      <c r="JN10" s="200"/>
      <c r="JO10" s="205"/>
      <c r="JP10" s="208"/>
      <c r="JQ10" s="211"/>
      <c r="JR10" s="195"/>
      <c r="JS10" s="198"/>
      <c r="JT10" s="200"/>
      <c r="JU10" s="200"/>
      <c r="JV10" s="202"/>
      <c r="JW10" s="198"/>
      <c r="JX10" s="198"/>
      <c r="JY10" s="198"/>
      <c r="JZ10" s="200"/>
      <c r="KA10" s="198"/>
      <c r="KB10" s="200"/>
      <c r="KC10" s="200"/>
      <c r="KD10" s="202"/>
      <c r="KE10" s="200"/>
      <c r="KF10" s="200"/>
      <c r="KG10" s="205"/>
      <c r="KH10" s="208"/>
      <c r="KI10" s="211"/>
      <c r="KJ10" s="195"/>
      <c r="KK10" s="198"/>
      <c r="KL10" s="200"/>
      <c r="KM10" s="200"/>
      <c r="KN10" s="202"/>
      <c r="KO10" s="198"/>
      <c r="KP10" s="198"/>
      <c r="KQ10" s="198"/>
      <c r="KR10" s="200"/>
      <c r="KS10" s="198"/>
      <c r="KT10" s="200"/>
      <c r="KU10" s="200"/>
      <c r="KV10" s="202"/>
      <c r="KW10" s="200"/>
      <c r="KX10" s="200"/>
      <c r="KY10" s="205"/>
      <c r="KZ10" s="208"/>
      <c r="LA10" s="211"/>
      <c r="LB10" s="195"/>
      <c r="LC10" s="198"/>
      <c r="LD10" s="200"/>
      <c r="LE10" s="200"/>
      <c r="LF10" s="202"/>
      <c r="LG10" s="198"/>
      <c r="LH10" s="198"/>
      <c r="LI10" s="198"/>
      <c r="LJ10" s="200"/>
      <c r="LK10" s="198"/>
      <c r="LL10" s="200"/>
      <c r="LM10" s="200"/>
      <c r="LN10" s="202"/>
      <c r="LO10" s="200"/>
      <c r="LP10" s="200"/>
      <c r="LQ10" s="205"/>
      <c r="LR10" s="208"/>
      <c r="LS10" s="211"/>
      <c r="LT10" s="195"/>
      <c r="LU10" s="198"/>
      <c r="LV10" s="200"/>
      <c r="LW10" s="200"/>
      <c r="LX10" s="202"/>
      <c r="LY10" s="198"/>
      <c r="LZ10" s="198"/>
      <c r="MA10" s="198"/>
      <c r="MB10" s="200"/>
      <c r="MC10" s="198"/>
      <c r="MD10" s="200"/>
      <c r="ME10" s="200"/>
      <c r="MF10" s="202"/>
      <c r="MG10" s="200"/>
      <c r="MH10" s="200"/>
      <c r="MI10" s="205"/>
      <c r="MJ10" s="208"/>
      <c r="MK10" s="211"/>
      <c r="ML10" s="195"/>
      <c r="MM10" s="198"/>
      <c r="MN10" s="200"/>
      <c r="MO10" s="200"/>
      <c r="MP10" s="202"/>
      <c r="MQ10" s="198"/>
      <c r="MR10" s="198"/>
      <c r="MS10" s="198"/>
      <c r="MT10" s="200"/>
      <c r="MU10" s="198"/>
      <c r="MV10" s="200"/>
      <c r="MW10" s="200"/>
      <c r="MX10" s="202"/>
      <c r="MY10" s="200"/>
      <c r="MZ10" s="200"/>
      <c r="NA10" s="205"/>
      <c r="NB10" s="208"/>
      <c r="NC10" s="211"/>
      <c r="ND10" s="195"/>
      <c r="NE10" s="198"/>
      <c r="NF10" s="200"/>
      <c r="NG10" s="200"/>
      <c r="NH10" s="202"/>
      <c r="NI10" s="198"/>
      <c r="NJ10" s="198"/>
      <c r="NK10" s="198"/>
      <c r="NL10" s="200"/>
      <c r="NM10" s="198"/>
      <c r="NN10" s="200"/>
      <c r="NO10" s="200"/>
      <c r="NP10" s="202"/>
      <c r="NQ10" s="200"/>
      <c r="NR10" s="200"/>
      <c r="NS10" s="205"/>
      <c r="NT10" s="208"/>
      <c r="NU10" s="211"/>
      <c r="NV10" s="195"/>
      <c r="NW10" s="198"/>
      <c r="NX10" s="200"/>
      <c r="NY10" s="200"/>
      <c r="NZ10" s="202"/>
      <c r="OA10" s="198"/>
      <c r="OB10" s="198"/>
      <c r="OC10" s="198"/>
      <c r="OD10" s="200"/>
      <c r="OE10" s="198"/>
      <c r="OF10" s="200"/>
      <c r="OG10" s="200"/>
      <c r="OH10" s="202"/>
      <c r="OI10" s="200"/>
      <c r="OJ10" s="200"/>
      <c r="OK10" s="205"/>
      <c r="OL10" s="208"/>
      <c r="OM10" s="211"/>
      <c r="ON10" s="195"/>
      <c r="OO10" s="198"/>
      <c r="OP10" s="200"/>
      <c r="OQ10" s="200"/>
      <c r="OR10" s="202"/>
      <c r="OS10" s="198"/>
      <c r="OT10" s="198"/>
      <c r="OU10" s="198"/>
      <c r="OV10" s="200"/>
      <c r="OW10" s="198"/>
      <c r="OX10" s="200"/>
      <c r="OY10" s="200"/>
      <c r="OZ10" s="202"/>
      <c r="PA10" s="200"/>
      <c r="PB10" s="200"/>
      <c r="PC10" s="205"/>
      <c r="PD10" s="208"/>
      <c r="PE10" s="211"/>
      <c r="PF10" s="195"/>
      <c r="PG10" s="198"/>
      <c r="PH10" s="200"/>
      <c r="PI10" s="200"/>
      <c r="PJ10" s="202"/>
      <c r="PK10" s="198"/>
      <c r="PL10" s="198"/>
      <c r="PM10" s="198"/>
      <c r="PN10" s="200"/>
      <c r="PO10" s="198"/>
      <c r="PP10" s="200"/>
      <c r="PQ10" s="200"/>
      <c r="PR10" s="202"/>
      <c r="PS10" s="200"/>
      <c r="PT10" s="200"/>
      <c r="PU10" s="205"/>
      <c r="PV10" s="208"/>
      <c r="PW10" s="211"/>
      <c r="PX10" s="195"/>
      <c r="PY10" s="198"/>
      <c r="PZ10" s="200"/>
      <c r="QA10" s="200"/>
      <c r="QB10" s="202"/>
      <c r="QC10" s="198"/>
      <c r="QD10" s="198"/>
      <c r="QE10" s="198"/>
      <c r="QF10" s="200"/>
      <c r="QG10" s="198"/>
      <c r="QH10" s="200"/>
      <c r="QI10" s="200"/>
      <c r="QJ10" s="202"/>
      <c r="QK10" s="200"/>
      <c r="QL10" s="200"/>
      <c r="QM10" s="205"/>
      <c r="QN10" s="208"/>
      <c r="QO10" s="211"/>
      <c r="QP10" s="195"/>
      <c r="QQ10" s="198"/>
      <c r="QR10" s="200"/>
      <c r="QS10" s="200"/>
      <c r="QT10" s="202"/>
      <c r="QU10" s="198"/>
      <c r="QV10" s="198"/>
      <c r="QW10" s="198"/>
      <c r="QX10" s="200"/>
      <c r="QY10" s="198"/>
      <c r="QZ10" s="200"/>
      <c r="RA10" s="200"/>
      <c r="RB10" s="202"/>
      <c r="RC10" s="200"/>
      <c r="RD10" s="200"/>
      <c r="RE10" s="205"/>
      <c r="RF10" s="208"/>
      <c r="RG10" s="211"/>
      <c r="RH10" s="195"/>
      <c r="RI10" s="198"/>
      <c r="RJ10" s="200"/>
      <c r="RK10" s="200"/>
      <c r="RL10" s="202"/>
      <c r="RM10" s="198"/>
      <c r="RN10" s="198"/>
      <c r="RO10" s="198"/>
      <c r="RP10" s="200"/>
      <c r="RQ10" s="198"/>
      <c r="RR10" s="200"/>
      <c r="RS10" s="200"/>
      <c r="RT10" s="202"/>
      <c r="RU10" s="200"/>
      <c r="RV10" s="200"/>
      <c r="RW10" s="205"/>
      <c r="RX10" s="208"/>
      <c r="RY10" s="211"/>
      <c r="RZ10" s="195"/>
      <c r="SA10" s="198"/>
      <c r="SB10" s="200"/>
      <c r="SC10" s="200"/>
      <c r="SD10" s="202"/>
      <c r="SE10" s="198"/>
      <c r="SF10" s="198"/>
      <c r="SG10" s="198"/>
      <c r="SH10" s="200"/>
      <c r="SI10" s="198"/>
      <c r="SJ10" s="200"/>
      <c r="SK10" s="200"/>
      <c r="SL10" s="202"/>
      <c r="SM10" s="200"/>
      <c r="SN10" s="200"/>
      <c r="SO10" s="205"/>
      <c r="SP10" s="208"/>
      <c r="SQ10" s="211"/>
      <c r="SR10" s="195"/>
      <c r="SS10" s="198"/>
      <c r="ST10" s="200"/>
      <c r="SU10" s="200"/>
      <c r="SV10" s="202"/>
      <c r="SW10" s="198"/>
      <c r="SX10" s="198"/>
      <c r="SY10" s="198"/>
      <c r="SZ10" s="200"/>
      <c r="TA10" s="198"/>
      <c r="TB10" s="200"/>
      <c r="TC10" s="200"/>
      <c r="TD10" s="202"/>
      <c r="TE10" s="200"/>
      <c r="TF10" s="200"/>
      <c r="TG10" s="205"/>
      <c r="TH10" s="208"/>
      <c r="TI10" s="211"/>
      <c r="TJ10" s="195"/>
      <c r="TK10" s="198"/>
      <c r="TL10" s="200"/>
      <c r="TM10" s="200"/>
      <c r="TN10" s="202"/>
      <c r="TO10" s="198"/>
      <c r="TP10" s="198"/>
      <c r="TQ10" s="198"/>
      <c r="TR10" s="200"/>
      <c r="TS10" s="198"/>
      <c r="TT10" s="200"/>
      <c r="TU10" s="200"/>
      <c r="TV10" s="202"/>
      <c r="TW10" s="200"/>
      <c r="TX10" s="200"/>
      <c r="TY10" s="205"/>
      <c r="TZ10" s="208"/>
      <c r="UA10" s="211"/>
      <c r="UB10" s="195"/>
      <c r="UC10" s="198"/>
      <c r="UD10" s="200"/>
      <c r="UE10" s="200"/>
      <c r="UF10" s="202"/>
      <c r="UG10" s="198"/>
      <c r="UH10" s="198"/>
      <c r="UI10" s="198"/>
      <c r="UJ10" s="200"/>
      <c r="UK10" s="198"/>
      <c r="UL10" s="200"/>
      <c r="UM10" s="200"/>
      <c r="UN10" s="202"/>
      <c r="UO10" s="200"/>
      <c r="UP10" s="200"/>
      <c r="UQ10" s="205"/>
      <c r="UR10" s="208"/>
      <c r="US10" s="211"/>
      <c r="UT10" s="195"/>
      <c r="UU10" s="198"/>
      <c r="UV10" s="200"/>
      <c r="UW10" s="200"/>
      <c r="UX10" s="202"/>
      <c r="UY10" s="198"/>
      <c r="UZ10" s="198"/>
      <c r="VA10" s="198"/>
      <c r="VB10" s="200"/>
      <c r="VC10" s="198"/>
      <c r="VD10" s="200"/>
      <c r="VE10" s="200"/>
      <c r="VF10" s="202"/>
      <c r="VG10" s="200"/>
      <c r="VH10" s="200"/>
      <c r="VI10" s="205"/>
      <c r="VJ10" s="208"/>
      <c r="VK10" s="211"/>
      <c r="VL10" s="195"/>
      <c r="VM10" s="198"/>
      <c r="VN10" s="200"/>
      <c r="VO10" s="200"/>
      <c r="VP10" s="202"/>
      <c r="VQ10" s="198"/>
      <c r="VR10" s="198"/>
      <c r="VS10" s="198"/>
      <c r="VT10" s="200"/>
      <c r="VU10" s="198"/>
      <c r="VV10" s="200"/>
      <c r="VW10" s="200"/>
      <c r="VX10" s="202"/>
      <c r="VY10" s="200"/>
      <c r="VZ10" s="200"/>
      <c r="WA10" s="205"/>
      <c r="WB10" s="208"/>
      <c r="WC10" s="211"/>
      <c r="WD10" s="195"/>
      <c r="WE10" s="198"/>
      <c r="WF10" s="200"/>
      <c r="WG10" s="200"/>
      <c r="WH10" s="202"/>
      <c r="WI10" s="198"/>
      <c r="WJ10" s="198"/>
      <c r="WK10" s="198"/>
      <c r="WL10" s="200"/>
      <c r="WM10" s="198"/>
      <c r="WN10" s="200"/>
      <c r="WO10" s="200"/>
      <c r="WP10" s="202"/>
      <c r="WQ10" s="200"/>
      <c r="WR10" s="200"/>
      <c r="WS10" s="205"/>
      <c r="WT10" s="208"/>
      <c r="WU10" s="211"/>
      <c r="WV10" s="195"/>
      <c r="WW10" s="198"/>
      <c r="WX10" s="200"/>
      <c r="WY10" s="200"/>
      <c r="WZ10" s="202"/>
      <c r="XA10" s="198"/>
      <c r="XB10" s="198"/>
      <c r="XC10" s="198"/>
      <c r="XD10" s="200"/>
      <c r="XE10" s="198"/>
      <c r="XF10" s="200"/>
      <c r="XG10" s="200"/>
      <c r="XH10" s="202"/>
      <c r="XI10" s="200"/>
      <c r="XJ10" s="200"/>
      <c r="XK10" s="205"/>
      <c r="XL10" s="208"/>
      <c r="XM10" s="211"/>
      <c r="XN10" s="195"/>
      <c r="XO10" s="198"/>
      <c r="XP10" s="200"/>
      <c r="XQ10" s="200"/>
      <c r="XR10" s="202"/>
      <c r="XS10" s="198"/>
      <c r="XT10" s="198"/>
      <c r="XU10" s="198"/>
      <c r="XV10" s="200"/>
      <c r="XW10" s="198"/>
      <c r="XX10" s="200"/>
      <c r="XY10" s="200"/>
      <c r="XZ10" s="202"/>
      <c r="YA10" s="200"/>
      <c r="YB10" s="200"/>
      <c r="YC10" s="205"/>
      <c r="YD10" s="208"/>
      <c r="YE10" s="211"/>
      <c r="YF10" s="195"/>
      <c r="YG10" s="198"/>
      <c r="YH10" s="200"/>
      <c r="YI10" s="200"/>
      <c r="YJ10" s="202"/>
      <c r="YK10" s="198"/>
      <c r="YL10" s="198"/>
      <c r="YM10" s="198"/>
      <c r="YN10" s="200"/>
      <c r="YO10" s="198"/>
      <c r="YP10" s="200"/>
      <c r="YQ10" s="200"/>
      <c r="YR10" s="202"/>
      <c r="YS10" s="200"/>
      <c r="YT10" s="200"/>
      <c r="YU10" s="205"/>
      <c r="YV10" s="208"/>
      <c r="YW10" s="211"/>
      <c r="YX10" s="195"/>
      <c r="YY10" s="198"/>
      <c r="YZ10" s="200"/>
      <c r="ZA10" s="200"/>
      <c r="ZB10" s="202"/>
      <c r="ZC10" s="198"/>
      <c r="ZD10" s="198"/>
      <c r="ZE10" s="198"/>
      <c r="ZF10" s="200"/>
      <c r="ZG10" s="198"/>
      <c r="ZH10" s="200"/>
      <c r="ZI10" s="200"/>
      <c r="ZJ10" s="202"/>
      <c r="ZK10" s="200"/>
      <c r="ZL10" s="200"/>
      <c r="ZM10" s="205"/>
      <c r="ZN10" s="208"/>
      <c r="ZO10" s="211"/>
      <c r="ZP10" s="195"/>
      <c r="ZQ10" s="198"/>
      <c r="ZR10" s="200"/>
      <c r="ZS10" s="200"/>
      <c r="ZT10" s="202"/>
      <c r="ZU10" s="198"/>
      <c r="ZV10" s="198"/>
      <c r="ZW10" s="198"/>
      <c r="ZX10" s="200"/>
      <c r="ZY10" s="198"/>
      <c r="ZZ10" s="200"/>
      <c r="AAA10" s="200"/>
      <c r="AAB10" s="202"/>
      <c r="AAC10" s="200"/>
      <c r="AAD10" s="200"/>
      <c r="AAE10" s="205"/>
      <c r="AAF10" s="208"/>
      <c r="AAG10" s="211"/>
      <c r="AAH10" s="195"/>
      <c r="AAI10" s="198"/>
      <c r="AAJ10" s="200"/>
      <c r="AAK10" s="200"/>
      <c r="AAL10" s="202"/>
      <c r="AAM10" s="198"/>
      <c r="AAN10" s="198"/>
      <c r="AAO10" s="198"/>
      <c r="AAP10" s="200"/>
      <c r="AAQ10" s="198"/>
      <c r="AAR10" s="200"/>
      <c r="AAS10" s="200"/>
      <c r="AAT10" s="202"/>
      <c r="AAU10" s="200"/>
      <c r="AAV10" s="200"/>
      <c r="AAW10" s="205"/>
      <c r="AAX10" s="208"/>
      <c r="AAY10" s="211"/>
      <c r="AAZ10" s="195"/>
      <c r="ABA10" s="198"/>
      <c r="ABB10" s="200"/>
      <c r="ABC10" s="200"/>
      <c r="ABD10" s="202"/>
      <c r="ABE10" s="198"/>
      <c r="ABF10" s="198"/>
      <c r="ABG10" s="198"/>
      <c r="ABH10" s="200"/>
      <c r="ABI10" s="198"/>
      <c r="ABJ10" s="200"/>
      <c r="ABK10" s="200"/>
      <c r="ABL10" s="202"/>
      <c r="ABM10" s="200"/>
      <c r="ABN10" s="200"/>
      <c r="ABO10" s="205"/>
      <c r="ABP10" s="208"/>
      <c r="ABQ10" s="211"/>
      <c r="ABR10" s="195"/>
      <c r="ABS10" s="198"/>
      <c r="ABT10" s="200"/>
      <c r="ABU10" s="200"/>
      <c r="ABV10" s="202"/>
      <c r="ABW10" s="198"/>
      <c r="ABX10" s="198"/>
      <c r="ABY10" s="198"/>
      <c r="ABZ10" s="200"/>
      <c r="ACA10" s="198"/>
      <c r="ACB10" s="200"/>
      <c r="ACC10" s="200"/>
      <c r="ACD10" s="202"/>
      <c r="ACE10" s="200"/>
      <c r="ACF10" s="200"/>
      <c r="ACG10" s="205"/>
      <c r="ACH10" s="208"/>
      <c r="ACI10" s="211"/>
      <c r="ACJ10" s="195"/>
      <c r="ACK10" s="198"/>
      <c r="ACL10" s="200"/>
      <c r="ACM10" s="200"/>
      <c r="ACN10" s="202"/>
      <c r="ACO10" s="198"/>
      <c r="ACP10" s="198"/>
      <c r="ACQ10" s="198"/>
      <c r="ACR10" s="200"/>
      <c r="ACS10" s="198"/>
      <c r="ACT10" s="200"/>
      <c r="ACU10" s="200"/>
      <c r="ACV10" s="202"/>
      <c r="ACW10" s="200"/>
      <c r="ACX10" s="200"/>
      <c r="ACY10" s="205"/>
      <c r="ACZ10" s="208"/>
      <c r="ADA10" s="211"/>
      <c r="ADB10" s="195"/>
      <c r="ADC10" s="198"/>
      <c r="ADD10" s="200"/>
      <c r="ADE10" s="200"/>
      <c r="ADF10" s="202"/>
      <c r="ADG10" s="198"/>
      <c r="ADH10" s="198"/>
      <c r="ADI10" s="198"/>
      <c r="ADJ10" s="200"/>
      <c r="ADK10" s="198"/>
      <c r="ADL10" s="200"/>
      <c r="ADM10" s="200"/>
      <c r="ADN10" s="202"/>
      <c r="ADO10" s="200"/>
      <c r="ADP10" s="200"/>
      <c r="ADQ10" s="205"/>
      <c r="ADR10" s="208"/>
      <c r="ADS10" s="211"/>
      <c r="ADT10" s="195"/>
      <c r="ADU10" s="198"/>
      <c r="ADV10" s="200"/>
      <c r="ADW10" s="200"/>
      <c r="ADX10" s="202"/>
      <c r="ADY10" s="198"/>
      <c r="ADZ10" s="198"/>
      <c r="AEA10" s="198"/>
      <c r="AEB10" s="200"/>
      <c r="AEC10" s="198"/>
      <c r="AED10" s="200"/>
      <c r="AEE10" s="200"/>
      <c r="AEF10" s="202"/>
      <c r="AEG10" s="200"/>
      <c r="AEH10" s="200"/>
      <c r="AEI10" s="205"/>
      <c r="AEJ10" s="208"/>
      <c r="AEK10" s="211"/>
      <c r="AEL10" s="195"/>
      <c r="AEM10" s="198"/>
      <c r="AEN10" s="200"/>
      <c r="AEO10" s="200"/>
      <c r="AEP10" s="202"/>
      <c r="AEQ10" s="198"/>
      <c r="AER10" s="198"/>
      <c r="AES10" s="198"/>
      <c r="AET10" s="200"/>
      <c r="AEU10" s="198"/>
      <c r="AEV10" s="200"/>
      <c r="AEW10" s="200"/>
      <c r="AEX10" s="202"/>
      <c r="AEY10" s="200"/>
      <c r="AEZ10" s="200"/>
      <c r="AFA10" s="205"/>
      <c r="AFB10" s="208"/>
      <c r="AFC10" s="211"/>
      <c r="AFD10" s="195"/>
      <c r="AFE10" s="198"/>
      <c r="AFF10" s="200"/>
      <c r="AFG10" s="200"/>
      <c r="AFH10" s="202"/>
      <c r="AFI10" s="198"/>
      <c r="AFJ10" s="198"/>
      <c r="AFK10" s="198"/>
      <c r="AFL10" s="200"/>
      <c r="AFM10" s="198"/>
      <c r="AFN10" s="200"/>
      <c r="AFO10" s="200"/>
      <c r="AFP10" s="202"/>
      <c r="AFQ10" s="200"/>
      <c r="AFR10" s="200"/>
      <c r="AFS10" s="205"/>
      <c r="AFT10" s="208"/>
      <c r="AFU10" s="211"/>
      <c r="AFV10" s="195"/>
      <c r="AFW10" s="198"/>
      <c r="AFX10" s="200"/>
      <c r="AFY10" s="200"/>
      <c r="AFZ10" s="202"/>
      <c r="AGA10" s="198"/>
      <c r="AGB10" s="198"/>
      <c r="AGC10" s="198"/>
      <c r="AGD10" s="200"/>
      <c r="AGE10" s="198"/>
      <c r="AGF10" s="200"/>
      <c r="AGG10" s="200"/>
      <c r="AGH10" s="202"/>
      <c r="AGI10" s="200"/>
      <c r="AGJ10" s="200"/>
      <c r="AGK10" s="205"/>
      <c r="AGL10" s="208"/>
      <c r="AGM10" s="211"/>
      <c r="AGN10" s="195"/>
      <c r="AGO10" s="198"/>
      <c r="AGP10" s="200"/>
      <c r="AGQ10" s="200"/>
      <c r="AGR10" s="202"/>
      <c r="AGS10" s="198"/>
      <c r="AGT10" s="198"/>
      <c r="AGU10" s="198"/>
      <c r="AGV10" s="200"/>
      <c r="AGW10" s="198"/>
      <c r="AGX10" s="200"/>
      <c r="AGY10" s="200"/>
      <c r="AGZ10" s="202"/>
      <c r="AHA10" s="200"/>
      <c r="AHB10" s="200"/>
      <c r="AHC10" s="205"/>
      <c r="AHD10" s="208"/>
      <c r="AHE10" s="211"/>
      <c r="AHF10" s="195"/>
      <c r="AHG10" s="198"/>
      <c r="AHH10" s="200"/>
      <c r="AHI10" s="200"/>
      <c r="AHJ10" s="202"/>
      <c r="AHK10" s="198"/>
      <c r="AHL10" s="198"/>
      <c r="AHM10" s="198"/>
      <c r="AHN10" s="200"/>
      <c r="AHO10" s="198"/>
      <c r="AHP10" s="200"/>
      <c r="AHQ10" s="200"/>
      <c r="AHR10" s="202"/>
      <c r="AHS10" s="200"/>
      <c r="AHT10" s="200"/>
      <c r="AHU10" s="205"/>
      <c r="AHV10" s="208"/>
      <c r="AHW10" s="211"/>
      <c r="AHX10" s="195"/>
      <c r="AHY10" s="198"/>
      <c r="AHZ10" s="200"/>
      <c r="AIA10" s="200"/>
      <c r="AIB10" s="202"/>
      <c r="AIC10" s="198"/>
      <c r="AID10" s="198"/>
      <c r="AIE10" s="198"/>
      <c r="AIF10" s="200"/>
      <c r="AIG10" s="198"/>
      <c r="AIH10" s="200"/>
      <c r="AII10" s="200"/>
      <c r="AIJ10" s="202"/>
      <c r="AIK10" s="200"/>
      <c r="AIL10" s="200"/>
      <c r="AIM10" s="205"/>
      <c r="AIN10" s="208"/>
      <c r="AIO10" s="211"/>
      <c r="AIP10" s="195"/>
      <c r="AIQ10" s="198"/>
      <c r="AIR10" s="200"/>
      <c r="AIS10" s="200"/>
      <c r="AIT10" s="202"/>
      <c r="AIU10" s="198"/>
      <c r="AIV10" s="198"/>
      <c r="AIW10" s="198"/>
      <c r="AIX10" s="200"/>
      <c r="AIY10" s="198"/>
      <c r="AIZ10" s="200"/>
      <c r="AJA10" s="200"/>
      <c r="AJB10" s="202"/>
      <c r="AJC10" s="200"/>
      <c r="AJD10" s="200"/>
      <c r="AJE10" s="205"/>
      <c r="AJF10" s="208"/>
      <c r="AJG10" s="211"/>
      <c r="AJH10" s="195"/>
      <c r="AJI10" s="198"/>
      <c r="AJJ10" s="200"/>
      <c r="AJK10" s="200"/>
      <c r="AJL10" s="202"/>
      <c r="AJM10" s="198"/>
      <c r="AJN10" s="198"/>
      <c r="AJO10" s="198"/>
      <c r="AJP10" s="200"/>
      <c r="AJQ10" s="198"/>
      <c r="AJR10" s="200"/>
      <c r="AJS10" s="200"/>
      <c r="AJT10" s="202"/>
      <c r="AJU10" s="200"/>
      <c r="AJV10" s="200"/>
      <c r="AJW10" s="205"/>
      <c r="AJX10" s="208"/>
      <c r="AJY10" s="211"/>
      <c r="AJZ10" s="195"/>
      <c r="AKA10" s="198"/>
      <c r="AKB10" s="200"/>
      <c r="AKC10" s="200"/>
      <c r="AKD10" s="202"/>
      <c r="AKE10" s="198"/>
      <c r="AKF10" s="198"/>
      <c r="AKG10" s="198"/>
      <c r="AKH10" s="200"/>
      <c r="AKI10" s="198"/>
      <c r="AKJ10" s="200"/>
      <c r="AKK10" s="200"/>
      <c r="AKL10" s="202"/>
      <c r="AKM10" s="200"/>
      <c r="AKN10" s="200"/>
      <c r="AKO10" s="205"/>
      <c r="AKP10" s="208"/>
      <c r="AKQ10" s="211"/>
      <c r="AKR10" s="195"/>
      <c r="AKS10" s="198"/>
      <c r="AKT10" s="200"/>
      <c r="AKU10" s="200"/>
      <c r="AKV10" s="202"/>
      <c r="AKW10" s="198"/>
      <c r="AKX10" s="198"/>
      <c r="AKY10" s="198"/>
      <c r="AKZ10" s="200"/>
      <c r="ALA10" s="198"/>
      <c r="ALB10" s="200"/>
      <c r="ALC10" s="200"/>
      <c r="ALD10" s="202"/>
      <c r="ALE10" s="200"/>
      <c r="ALF10" s="200"/>
      <c r="ALG10" s="205"/>
      <c r="ALH10" s="208"/>
      <c r="ALI10" s="211"/>
      <c r="ALJ10" s="195"/>
      <c r="ALK10" s="198"/>
      <c r="ALL10" s="200"/>
      <c r="ALM10" s="200"/>
      <c r="ALN10" s="202"/>
      <c r="ALO10" s="198"/>
      <c r="ALP10" s="198"/>
      <c r="ALQ10" s="198"/>
      <c r="ALR10" s="200"/>
      <c r="ALS10" s="198"/>
      <c r="ALT10" s="200"/>
      <c r="ALU10" s="200"/>
      <c r="ALV10" s="202"/>
      <c r="ALW10" s="200"/>
      <c r="ALX10" s="200"/>
      <c r="ALY10" s="205"/>
      <c r="ALZ10" s="208"/>
      <c r="AMA10" s="211"/>
      <c r="AMB10" s="195"/>
      <c r="AMC10" s="198"/>
      <c r="AMD10" s="200"/>
      <c r="AME10" s="200"/>
      <c r="AMF10" s="202"/>
      <c r="AMG10" s="198"/>
      <c r="AMH10" s="198"/>
      <c r="AMI10" s="198"/>
      <c r="AMJ10" s="200"/>
      <c r="AMK10" s="198"/>
      <c r="AML10" s="200"/>
      <c r="AMM10" s="200"/>
      <c r="AMN10" s="202"/>
      <c r="AMO10" s="200"/>
      <c r="AMP10" s="200"/>
      <c r="AMQ10" s="205"/>
      <c r="AMR10" s="208"/>
      <c r="AMS10" s="211"/>
      <c r="AMT10" s="195"/>
      <c r="AMU10" s="198"/>
      <c r="AMV10" s="200"/>
      <c r="AMW10" s="200"/>
      <c r="AMX10" s="202"/>
      <c r="AMY10" s="198"/>
      <c r="AMZ10" s="198"/>
      <c r="ANA10" s="198"/>
      <c r="ANB10" s="200"/>
      <c r="ANC10" s="198"/>
      <c r="AND10" s="200"/>
      <c r="ANE10" s="200"/>
      <c r="ANF10" s="202"/>
      <c r="ANG10" s="200"/>
      <c r="ANH10" s="200"/>
      <c r="ANI10" s="205"/>
      <c r="ANJ10" s="208"/>
      <c r="ANK10" s="211"/>
    </row>
    <row r="11" spans="1:1051" ht="16.5" thickBot="1" x14ac:dyDescent="0.3">
      <c r="B11" s="220"/>
      <c r="C11" s="223"/>
      <c r="D11" s="173"/>
      <c r="E11" s="147"/>
      <c r="F11" s="200"/>
      <c r="G11" s="200"/>
      <c r="H11" s="195"/>
      <c r="I11" s="198"/>
      <c r="J11" s="200"/>
      <c r="K11" s="200"/>
      <c r="L11" s="202"/>
      <c r="M11" s="198"/>
      <c r="N11" s="198"/>
      <c r="O11" s="198"/>
      <c r="P11" s="200"/>
      <c r="Q11" s="198"/>
      <c r="R11" s="200"/>
      <c r="S11" s="200"/>
      <c r="T11" s="202"/>
      <c r="U11" s="200"/>
      <c r="V11" s="200"/>
      <c r="W11" s="205"/>
      <c r="X11" s="208"/>
      <c r="Y11" s="211"/>
      <c r="Z11" s="195"/>
      <c r="AA11" s="198"/>
      <c r="AB11" s="200"/>
      <c r="AC11" s="200"/>
      <c r="AD11" s="202"/>
      <c r="AE11" s="198"/>
      <c r="AF11" s="198"/>
      <c r="AG11" s="198"/>
      <c r="AH11" s="200"/>
      <c r="AI11" s="198"/>
      <c r="AJ11" s="200"/>
      <c r="AK11" s="200"/>
      <c r="AL11" s="202"/>
      <c r="AM11" s="200"/>
      <c r="AN11" s="200"/>
      <c r="AO11" s="205"/>
      <c r="AP11" s="208"/>
      <c r="AQ11" s="211"/>
      <c r="AR11" s="195"/>
      <c r="AS11" s="198"/>
      <c r="AT11" s="200"/>
      <c r="AU11" s="200"/>
      <c r="AV11" s="202"/>
      <c r="AW11" s="198"/>
      <c r="AX11" s="198"/>
      <c r="AY11" s="198"/>
      <c r="AZ11" s="200"/>
      <c r="BA11" s="198"/>
      <c r="BB11" s="200"/>
      <c r="BC11" s="200"/>
      <c r="BD11" s="202"/>
      <c r="BE11" s="200"/>
      <c r="BF11" s="200"/>
      <c r="BG11" s="205"/>
      <c r="BH11" s="208"/>
      <c r="BI11" s="211"/>
      <c r="BJ11" s="195"/>
      <c r="BK11" s="198"/>
      <c r="BL11" s="200"/>
      <c r="BM11" s="200"/>
      <c r="BN11" s="202"/>
      <c r="BO11" s="198"/>
      <c r="BP11" s="198"/>
      <c r="BQ11" s="198"/>
      <c r="BR11" s="200"/>
      <c r="BS11" s="198"/>
      <c r="BT11" s="200"/>
      <c r="BU11" s="200"/>
      <c r="BV11" s="202"/>
      <c r="BW11" s="200"/>
      <c r="BX11" s="200"/>
      <c r="BY11" s="205"/>
      <c r="BZ11" s="208"/>
      <c r="CA11" s="211"/>
      <c r="CB11" s="195"/>
      <c r="CC11" s="198"/>
      <c r="CD11" s="200"/>
      <c r="CE11" s="200"/>
      <c r="CF11" s="202"/>
      <c r="CG11" s="198"/>
      <c r="CH11" s="198"/>
      <c r="CI11" s="198"/>
      <c r="CJ11" s="200"/>
      <c r="CK11" s="198"/>
      <c r="CL11" s="200"/>
      <c r="CM11" s="200"/>
      <c r="CN11" s="202"/>
      <c r="CO11" s="200"/>
      <c r="CP11" s="200"/>
      <c r="CQ11" s="205"/>
      <c r="CR11" s="208"/>
      <c r="CS11" s="211"/>
      <c r="CT11" s="195"/>
      <c r="CU11" s="198"/>
      <c r="CV11" s="200"/>
      <c r="CW11" s="200"/>
      <c r="CX11" s="202"/>
      <c r="CY11" s="198"/>
      <c r="CZ11" s="198"/>
      <c r="DA11" s="198"/>
      <c r="DB11" s="200"/>
      <c r="DC11" s="198"/>
      <c r="DD11" s="200"/>
      <c r="DE11" s="200"/>
      <c r="DF11" s="202"/>
      <c r="DG11" s="200"/>
      <c r="DH11" s="200"/>
      <c r="DI11" s="205"/>
      <c r="DJ11" s="208"/>
      <c r="DK11" s="211"/>
      <c r="DL11" s="195"/>
      <c r="DM11" s="198"/>
      <c r="DN11" s="200"/>
      <c r="DO11" s="200"/>
      <c r="DP11" s="202"/>
      <c r="DQ11" s="198"/>
      <c r="DR11" s="198"/>
      <c r="DS11" s="198"/>
      <c r="DT11" s="200"/>
      <c r="DU11" s="198"/>
      <c r="DV11" s="200"/>
      <c r="DW11" s="200"/>
      <c r="DX11" s="202"/>
      <c r="DY11" s="200"/>
      <c r="DZ11" s="200"/>
      <c r="EA11" s="205"/>
      <c r="EB11" s="208"/>
      <c r="EC11" s="211"/>
      <c r="ED11" s="195"/>
      <c r="EE11" s="198"/>
      <c r="EF11" s="200"/>
      <c r="EG11" s="200"/>
      <c r="EH11" s="202"/>
      <c r="EI11" s="198"/>
      <c r="EJ11" s="198"/>
      <c r="EK11" s="198"/>
      <c r="EL11" s="200"/>
      <c r="EM11" s="198"/>
      <c r="EN11" s="200"/>
      <c r="EO11" s="200"/>
      <c r="EP11" s="202"/>
      <c r="EQ11" s="200"/>
      <c r="ER11" s="200"/>
      <c r="ES11" s="205"/>
      <c r="ET11" s="208"/>
      <c r="EU11" s="211"/>
      <c r="EV11" s="195"/>
      <c r="EW11" s="198"/>
      <c r="EX11" s="200"/>
      <c r="EY11" s="200"/>
      <c r="EZ11" s="202"/>
      <c r="FA11" s="198"/>
      <c r="FB11" s="198"/>
      <c r="FC11" s="198"/>
      <c r="FD11" s="200"/>
      <c r="FE11" s="198"/>
      <c r="FF11" s="200"/>
      <c r="FG11" s="200"/>
      <c r="FH11" s="202"/>
      <c r="FI11" s="200"/>
      <c r="FJ11" s="200"/>
      <c r="FK11" s="205"/>
      <c r="FL11" s="208"/>
      <c r="FM11" s="211"/>
      <c r="FN11" s="195"/>
      <c r="FO11" s="198"/>
      <c r="FP11" s="200"/>
      <c r="FQ11" s="200"/>
      <c r="FR11" s="202"/>
      <c r="FS11" s="198"/>
      <c r="FT11" s="198"/>
      <c r="FU11" s="198"/>
      <c r="FV11" s="200"/>
      <c r="FW11" s="198"/>
      <c r="FX11" s="200"/>
      <c r="FY11" s="200"/>
      <c r="FZ11" s="202"/>
      <c r="GA11" s="200"/>
      <c r="GB11" s="200"/>
      <c r="GC11" s="205"/>
      <c r="GD11" s="208"/>
      <c r="GE11" s="211"/>
      <c r="GF11" s="195"/>
      <c r="GG11" s="198"/>
      <c r="GH11" s="200"/>
      <c r="GI11" s="200"/>
      <c r="GJ11" s="202"/>
      <c r="GK11" s="198"/>
      <c r="GL11" s="198"/>
      <c r="GM11" s="198"/>
      <c r="GN11" s="200"/>
      <c r="GO11" s="198"/>
      <c r="GP11" s="200"/>
      <c r="GQ11" s="200"/>
      <c r="GR11" s="202"/>
      <c r="GS11" s="200"/>
      <c r="GT11" s="200"/>
      <c r="GU11" s="205"/>
      <c r="GV11" s="208"/>
      <c r="GW11" s="211"/>
      <c r="GX11" s="195"/>
      <c r="GY11" s="198"/>
      <c r="GZ11" s="200"/>
      <c r="HA11" s="200"/>
      <c r="HB11" s="202"/>
      <c r="HC11" s="198"/>
      <c r="HD11" s="198"/>
      <c r="HE11" s="198"/>
      <c r="HF11" s="200"/>
      <c r="HG11" s="198"/>
      <c r="HH11" s="200"/>
      <c r="HI11" s="200"/>
      <c r="HJ11" s="202"/>
      <c r="HK11" s="200"/>
      <c r="HL11" s="200"/>
      <c r="HM11" s="205"/>
      <c r="HN11" s="208"/>
      <c r="HO11" s="211"/>
      <c r="HP11" s="195"/>
      <c r="HQ11" s="198"/>
      <c r="HR11" s="200"/>
      <c r="HS11" s="200"/>
      <c r="HT11" s="202"/>
      <c r="HU11" s="198"/>
      <c r="HV11" s="198"/>
      <c r="HW11" s="198"/>
      <c r="HX11" s="200"/>
      <c r="HY11" s="198"/>
      <c r="HZ11" s="200"/>
      <c r="IA11" s="200"/>
      <c r="IB11" s="202"/>
      <c r="IC11" s="200"/>
      <c r="ID11" s="200"/>
      <c r="IE11" s="205"/>
      <c r="IF11" s="208"/>
      <c r="IG11" s="211"/>
      <c r="IH11" s="195"/>
      <c r="II11" s="198"/>
      <c r="IJ11" s="200"/>
      <c r="IK11" s="200"/>
      <c r="IL11" s="202"/>
      <c r="IM11" s="198"/>
      <c r="IN11" s="198"/>
      <c r="IO11" s="198"/>
      <c r="IP11" s="200"/>
      <c r="IQ11" s="198"/>
      <c r="IR11" s="200"/>
      <c r="IS11" s="200"/>
      <c r="IT11" s="202"/>
      <c r="IU11" s="200"/>
      <c r="IV11" s="200"/>
      <c r="IW11" s="205"/>
      <c r="IX11" s="208"/>
      <c r="IY11" s="211"/>
      <c r="IZ11" s="195"/>
      <c r="JA11" s="198"/>
      <c r="JB11" s="200"/>
      <c r="JC11" s="200"/>
      <c r="JD11" s="202"/>
      <c r="JE11" s="198"/>
      <c r="JF11" s="198"/>
      <c r="JG11" s="198"/>
      <c r="JH11" s="200"/>
      <c r="JI11" s="198"/>
      <c r="JJ11" s="200"/>
      <c r="JK11" s="200"/>
      <c r="JL11" s="202"/>
      <c r="JM11" s="200"/>
      <c r="JN11" s="200"/>
      <c r="JO11" s="205"/>
      <c r="JP11" s="208"/>
      <c r="JQ11" s="211"/>
      <c r="JR11" s="195"/>
      <c r="JS11" s="198"/>
      <c r="JT11" s="200"/>
      <c r="JU11" s="200"/>
      <c r="JV11" s="202"/>
      <c r="JW11" s="198"/>
      <c r="JX11" s="198"/>
      <c r="JY11" s="198"/>
      <c r="JZ11" s="200"/>
      <c r="KA11" s="198"/>
      <c r="KB11" s="200"/>
      <c r="KC11" s="200"/>
      <c r="KD11" s="202"/>
      <c r="KE11" s="200"/>
      <c r="KF11" s="200"/>
      <c r="KG11" s="205"/>
      <c r="KH11" s="208"/>
      <c r="KI11" s="211"/>
      <c r="KJ11" s="195"/>
      <c r="KK11" s="198"/>
      <c r="KL11" s="200"/>
      <c r="KM11" s="200"/>
      <c r="KN11" s="202"/>
      <c r="KO11" s="198"/>
      <c r="KP11" s="198"/>
      <c r="KQ11" s="198"/>
      <c r="KR11" s="200"/>
      <c r="KS11" s="198"/>
      <c r="KT11" s="200"/>
      <c r="KU11" s="200"/>
      <c r="KV11" s="202"/>
      <c r="KW11" s="200"/>
      <c r="KX11" s="200"/>
      <c r="KY11" s="205"/>
      <c r="KZ11" s="208"/>
      <c r="LA11" s="211"/>
      <c r="LB11" s="195"/>
      <c r="LC11" s="198"/>
      <c r="LD11" s="200"/>
      <c r="LE11" s="200"/>
      <c r="LF11" s="202"/>
      <c r="LG11" s="198"/>
      <c r="LH11" s="198"/>
      <c r="LI11" s="198"/>
      <c r="LJ11" s="200"/>
      <c r="LK11" s="198"/>
      <c r="LL11" s="200"/>
      <c r="LM11" s="200"/>
      <c r="LN11" s="202"/>
      <c r="LO11" s="200"/>
      <c r="LP11" s="200"/>
      <c r="LQ11" s="205"/>
      <c r="LR11" s="208"/>
      <c r="LS11" s="211"/>
      <c r="LT11" s="195"/>
      <c r="LU11" s="198"/>
      <c r="LV11" s="200"/>
      <c r="LW11" s="200"/>
      <c r="LX11" s="202"/>
      <c r="LY11" s="198"/>
      <c r="LZ11" s="198"/>
      <c r="MA11" s="198"/>
      <c r="MB11" s="200"/>
      <c r="MC11" s="198"/>
      <c r="MD11" s="200"/>
      <c r="ME11" s="200"/>
      <c r="MF11" s="202"/>
      <c r="MG11" s="200"/>
      <c r="MH11" s="200"/>
      <c r="MI11" s="205"/>
      <c r="MJ11" s="208"/>
      <c r="MK11" s="211"/>
      <c r="ML11" s="195"/>
      <c r="MM11" s="198"/>
      <c r="MN11" s="200"/>
      <c r="MO11" s="200"/>
      <c r="MP11" s="202"/>
      <c r="MQ11" s="198"/>
      <c r="MR11" s="198"/>
      <c r="MS11" s="198"/>
      <c r="MT11" s="200"/>
      <c r="MU11" s="198"/>
      <c r="MV11" s="200"/>
      <c r="MW11" s="200"/>
      <c r="MX11" s="202"/>
      <c r="MY11" s="200"/>
      <c r="MZ11" s="200"/>
      <c r="NA11" s="205"/>
      <c r="NB11" s="208"/>
      <c r="NC11" s="211"/>
      <c r="ND11" s="195"/>
      <c r="NE11" s="198"/>
      <c r="NF11" s="200"/>
      <c r="NG11" s="200"/>
      <c r="NH11" s="202"/>
      <c r="NI11" s="198"/>
      <c r="NJ11" s="198"/>
      <c r="NK11" s="198"/>
      <c r="NL11" s="200"/>
      <c r="NM11" s="198"/>
      <c r="NN11" s="200"/>
      <c r="NO11" s="200"/>
      <c r="NP11" s="202"/>
      <c r="NQ11" s="200"/>
      <c r="NR11" s="200"/>
      <c r="NS11" s="205"/>
      <c r="NT11" s="208"/>
      <c r="NU11" s="211"/>
      <c r="NV11" s="195"/>
      <c r="NW11" s="198"/>
      <c r="NX11" s="200"/>
      <c r="NY11" s="200"/>
      <c r="NZ11" s="202"/>
      <c r="OA11" s="198"/>
      <c r="OB11" s="198"/>
      <c r="OC11" s="198"/>
      <c r="OD11" s="200"/>
      <c r="OE11" s="198"/>
      <c r="OF11" s="200"/>
      <c r="OG11" s="200"/>
      <c r="OH11" s="202"/>
      <c r="OI11" s="200"/>
      <c r="OJ11" s="200"/>
      <c r="OK11" s="205"/>
      <c r="OL11" s="208"/>
      <c r="OM11" s="211"/>
      <c r="ON11" s="195"/>
      <c r="OO11" s="198"/>
      <c r="OP11" s="200"/>
      <c r="OQ11" s="200"/>
      <c r="OR11" s="202"/>
      <c r="OS11" s="198"/>
      <c r="OT11" s="198"/>
      <c r="OU11" s="198"/>
      <c r="OV11" s="200"/>
      <c r="OW11" s="198"/>
      <c r="OX11" s="200"/>
      <c r="OY11" s="200"/>
      <c r="OZ11" s="202"/>
      <c r="PA11" s="200"/>
      <c r="PB11" s="200"/>
      <c r="PC11" s="205"/>
      <c r="PD11" s="208"/>
      <c r="PE11" s="211"/>
      <c r="PF11" s="195"/>
      <c r="PG11" s="198"/>
      <c r="PH11" s="200"/>
      <c r="PI11" s="200"/>
      <c r="PJ11" s="202"/>
      <c r="PK11" s="198"/>
      <c r="PL11" s="198"/>
      <c r="PM11" s="198"/>
      <c r="PN11" s="200"/>
      <c r="PO11" s="198"/>
      <c r="PP11" s="200"/>
      <c r="PQ11" s="200"/>
      <c r="PR11" s="202"/>
      <c r="PS11" s="200"/>
      <c r="PT11" s="200"/>
      <c r="PU11" s="205"/>
      <c r="PV11" s="208"/>
      <c r="PW11" s="211"/>
      <c r="PX11" s="195"/>
      <c r="PY11" s="198"/>
      <c r="PZ11" s="200"/>
      <c r="QA11" s="200"/>
      <c r="QB11" s="202"/>
      <c r="QC11" s="198"/>
      <c r="QD11" s="198"/>
      <c r="QE11" s="198"/>
      <c r="QF11" s="200"/>
      <c r="QG11" s="198"/>
      <c r="QH11" s="200"/>
      <c r="QI11" s="200"/>
      <c r="QJ11" s="202"/>
      <c r="QK11" s="200"/>
      <c r="QL11" s="200"/>
      <c r="QM11" s="205"/>
      <c r="QN11" s="208"/>
      <c r="QO11" s="211"/>
      <c r="QP11" s="195"/>
      <c r="QQ11" s="198"/>
      <c r="QR11" s="200"/>
      <c r="QS11" s="200"/>
      <c r="QT11" s="202"/>
      <c r="QU11" s="198"/>
      <c r="QV11" s="198"/>
      <c r="QW11" s="198"/>
      <c r="QX11" s="200"/>
      <c r="QY11" s="198"/>
      <c r="QZ11" s="200"/>
      <c r="RA11" s="200"/>
      <c r="RB11" s="202"/>
      <c r="RC11" s="200"/>
      <c r="RD11" s="200"/>
      <c r="RE11" s="205"/>
      <c r="RF11" s="208"/>
      <c r="RG11" s="211"/>
      <c r="RH11" s="195"/>
      <c r="RI11" s="198"/>
      <c r="RJ11" s="200"/>
      <c r="RK11" s="200"/>
      <c r="RL11" s="202"/>
      <c r="RM11" s="198"/>
      <c r="RN11" s="198"/>
      <c r="RO11" s="198"/>
      <c r="RP11" s="200"/>
      <c r="RQ11" s="198"/>
      <c r="RR11" s="200"/>
      <c r="RS11" s="200"/>
      <c r="RT11" s="202"/>
      <c r="RU11" s="200"/>
      <c r="RV11" s="200"/>
      <c r="RW11" s="205"/>
      <c r="RX11" s="208"/>
      <c r="RY11" s="211"/>
      <c r="RZ11" s="195"/>
      <c r="SA11" s="198"/>
      <c r="SB11" s="200"/>
      <c r="SC11" s="200"/>
      <c r="SD11" s="202"/>
      <c r="SE11" s="198"/>
      <c r="SF11" s="198"/>
      <c r="SG11" s="198"/>
      <c r="SH11" s="200"/>
      <c r="SI11" s="198"/>
      <c r="SJ11" s="200"/>
      <c r="SK11" s="200"/>
      <c r="SL11" s="202"/>
      <c r="SM11" s="200"/>
      <c r="SN11" s="200"/>
      <c r="SO11" s="205"/>
      <c r="SP11" s="208"/>
      <c r="SQ11" s="211"/>
      <c r="SR11" s="195"/>
      <c r="SS11" s="198"/>
      <c r="ST11" s="200"/>
      <c r="SU11" s="200"/>
      <c r="SV11" s="202"/>
      <c r="SW11" s="198"/>
      <c r="SX11" s="198"/>
      <c r="SY11" s="198"/>
      <c r="SZ11" s="200"/>
      <c r="TA11" s="198"/>
      <c r="TB11" s="200"/>
      <c r="TC11" s="200"/>
      <c r="TD11" s="202"/>
      <c r="TE11" s="200"/>
      <c r="TF11" s="200"/>
      <c r="TG11" s="205"/>
      <c r="TH11" s="208"/>
      <c r="TI11" s="211"/>
      <c r="TJ11" s="195"/>
      <c r="TK11" s="198"/>
      <c r="TL11" s="200"/>
      <c r="TM11" s="200"/>
      <c r="TN11" s="202"/>
      <c r="TO11" s="198"/>
      <c r="TP11" s="198"/>
      <c r="TQ11" s="198"/>
      <c r="TR11" s="200"/>
      <c r="TS11" s="198"/>
      <c r="TT11" s="200"/>
      <c r="TU11" s="200"/>
      <c r="TV11" s="202"/>
      <c r="TW11" s="200"/>
      <c r="TX11" s="200"/>
      <c r="TY11" s="205"/>
      <c r="TZ11" s="208"/>
      <c r="UA11" s="211"/>
      <c r="UB11" s="195"/>
      <c r="UC11" s="198"/>
      <c r="UD11" s="200"/>
      <c r="UE11" s="200"/>
      <c r="UF11" s="202"/>
      <c r="UG11" s="198"/>
      <c r="UH11" s="198"/>
      <c r="UI11" s="198"/>
      <c r="UJ11" s="200"/>
      <c r="UK11" s="198"/>
      <c r="UL11" s="200"/>
      <c r="UM11" s="200"/>
      <c r="UN11" s="202"/>
      <c r="UO11" s="200"/>
      <c r="UP11" s="200"/>
      <c r="UQ11" s="205"/>
      <c r="UR11" s="208"/>
      <c r="US11" s="211"/>
      <c r="UT11" s="195"/>
      <c r="UU11" s="198"/>
      <c r="UV11" s="200"/>
      <c r="UW11" s="200"/>
      <c r="UX11" s="202"/>
      <c r="UY11" s="198"/>
      <c r="UZ11" s="198"/>
      <c r="VA11" s="198"/>
      <c r="VB11" s="200"/>
      <c r="VC11" s="198"/>
      <c r="VD11" s="200"/>
      <c r="VE11" s="200"/>
      <c r="VF11" s="202"/>
      <c r="VG11" s="200"/>
      <c r="VH11" s="200"/>
      <c r="VI11" s="205"/>
      <c r="VJ11" s="208"/>
      <c r="VK11" s="211"/>
      <c r="VL11" s="195"/>
      <c r="VM11" s="198"/>
      <c r="VN11" s="200"/>
      <c r="VO11" s="200"/>
      <c r="VP11" s="202"/>
      <c r="VQ11" s="198"/>
      <c r="VR11" s="198"/>
      <c r="VS11" s="198"/>
      <c r="VT11" s="200"/>
      <c r="VU11" s="198"/>
      <c r="VV11" s="200"/>
      <c r="VW11" s="200"/>
      <c r="VX11" s="202"/>
      <c r="VY11" s="200"/>
      <c r="VZ11" s="200"/>
      <c r="WA11" s="205"/>
      <c r="WB11" s="208"/>
      <c r="WC11" s="211"/>
      <c r="WD11" s="195"/>
      <c r="WE11" s="198"/>
      <c r="WF11" s="200"/>
      <c r="WG11" s="200"/>
      <c r="WH11" s="202"/>
      <c r="WI11" s="198"/>
      <c r="WJ11" s="198"/>
      <c r="WK11" s="198"/>
      <c r="WL11" s="200"/>
      <c r="WM11" s="198"/>
      <c r="WN11" s="200"/>
      <c r="WO11" s="200"/>
      <c r="WP11" s="202"/>
      <c r="WQ11" s="200"/>
      <c r="WR11" s="200"/>
      <c r="WS11" s="205"/>
      <c r="WT11" s="208"/>
      <c r="WU11" s="211"/>
      <c r="WV11" s="195"/>
      <c r="WW11" s="198"/>
      <c r="WX11" s="200"/>
      <c r="WY11" s="200"/>
      <c r="WZ11" s="202"/>
      <c r="XA11" s="198"/>
      <c r="XB11" s="198"/>
      <c r="XC11" s="198"/>
      <c r="XD11" s="200"/>
      <c r="XE11" s="198"/>
      <c r="XF11" s="200"/>
      <c r="XG11" s="200"/>
      <c r="XH11" s="202"/>
      <c r="XI11" s="200"/>
      <c r="XJ11" s="200"/>
      <c r="XK11" s="205"/>
      <c r="XL11" s="208"/>
      <c r="XM11" s="211"/>
      <c r="XN11" s="195"/>
      <c r="XO11" s="198"/>
      <c r="XP11" s="200"/>
      <c r="XQ11" s="200"/>
      <c r="XR11" s="202"/>
      <c r="XS11" s="198"/>
      <c r="XT11" s="198"/>
      <c r="XU11" s="198"/>
      <c r="XV11" s="200"/>
      <c r="XW11" s="198"/>
      <c r="XX11" s="200"/>
      <c r="XY11" s="200"/>
      <c r="XZ11" s="202"/>
      <c r="YA11" s="200"/>
      <c r="YB11" s="200"/>
      <c r="YC11" s="205"/>
      <c r="YD11" s="208"/>
      <c r="YE11" s="211"/>
      <c r="YF11" s="195"/>
      <c r="YG11" s="198"/>
      <c r="YH11" s="200"/>
      <c r="YI11" s="200"/>
      <c r="YJ11" s="202"/>
      <c r="YK11" s="198"/>
      <c r="YL11" s="198"/>
      <c r="YM11" s="198"/>
      <c r="YN11" s="200"/>
      <c r="YO11" s="198"/>
      <c r="YP11" s="200"/>
      <c r="YQ11" s="200"/>
      <c r="YR11" s="202"/>
      <c r="YS11" s="200"/>
      <c r="YT11" s="200"/>
      <c r="YU11" s="205"/>
      <c r="YV11" s="208"/>
      <c r="YW11" s="211"/>
      <c r="YX11" s="195"/>
      <c r="YY11" s="198"/>
      <c r="YZ11" s="200"/>
      <c r="ZA11" s="200"/>
      <c r="ZB11" s="202"/>
      <c r="ZC11" s="198"/>
      <c r="ZD11" s="198"/>
      <c r="ZE11" s="198"/>
      <c r="ZF11" s="200"/>
      <c r="ZG11" s="198"/>
      <c r="ZH11" s="200"/>
      <c r="ZI11" s="200"/>
      <c r="ZJ11" s="202"/>
      <c r="ZK11" s="200"/>
      <c r="ZL11" s="200"/>
      <c r="ZM11" s="205"/>
      <c r="ZN11" s="208"/>
      <c r="ZO11" s="211"/>
      <c r="ZP11" s="195"/>
      <c r="ZQ11" s="198"/>
      <c r="ZR11" s="200"/>
      <c r="ZS11" s="200"/>
      <c r="ZT11" s="202"/>
      <c r="ZU11" s="198"/>
      <c r="ZV11" s="198"/>
      <c r="ZW11" s="198"/>
      <c r="ZX11" s="200"/>
      <c r="ZY11" s="198"/>
      <c r="ZZ11" s="200"/>
      <c r="AAA11" s="200"/>
      <c r="AAB11" s="202"/>
      <c r="AAC11" s="200"/>
      <c r="AAD11" s="200"/>
      <c r="AAE11" s="205"/>
      <c r="AAF11" s="208"/>
      <c r="AAG11" s="211"/>
      <c r="AAH11" s="195"/>
      <c r="AAI11" s="198"/>
      <c r="AAJ11" s="200"/>
      <c r="AAK11" s="200"/>
      <c r="AAL11" s="202"/>
      <c r="AAM11" s="198"/>
      <c r="AAN11" s="198"/>
      <c r="AAO11" s="198"/>
      <c r="AAP11" s="200"/>
      <c r="AAQ11" s="198"/>
      <c r="AAR11" s="200"/>
      <c r="AAS11" s="200"/>
      <c r="AAT11" s="202"/>
      <c r="AAU11" s="200"/>
      <c r="AAV11" s="200"/>
      <c r="AAW11" s="205"/>
      <c r="AAX11" s="208"/>
      <c r="AAY11" s="211"/>
      <c r="AAZ11" s="195"/>
      <c r="ABA11" s="198"/>
      <c r="ABB11" s="200"/>
      <c r="ABC11" s="200"/>
      <c r="ABD11" s="202"/>
      <c r="ABE11" s="198"/>
      <c r="ABF11" s="198"/>
      <c r="ABG11" s="198"/>
      <c r="ABH11" s="200"/>
      <c r="ABI11" s="198"/>
      <c r="ABJ11" s="200"/>
      <c r="ABK11" s="200"/>
      <c r="ABL11" s="202"/>
      <c r="ABM11" s="200"/>
      <c r="ABN11" s="200"/>
      <c r="ABO11" s="205"/>
      <c r="ABP11" s="208"/>
      <c r="ABQ11" s="211"/>
      <c r="ABR11" s="195"/>
      <c r="ABS11" s="198"/>
      <c r="ABT11" s="200"/>
      <c r="ABU11" s="200"/>
      <c r="ABV11" s="202"/>
      <c r="ABW11" s="198"/>
      <c r="ABX11" s="198"/>
      <c r="ABY11" s="198"/>
      <c r="ABZ11" s="200"/>
      <c r="ACA11" s="198"/>
      <c r="ACB11" s="200"/>
      <c r="ACC11" s="200"/>
      <c r="ACD11" s="202"/>
      <c r="ACE11" s="200"/>
      <c r="ACF11" s="200"/>
      <c r="ACG11" s="205"/>
      <c r="ACH11" s="208"/>
      <c r="ACI11" s="211"/>
      <c r="ACJ11" s="195"/>
      <c r="ACK11" s="198"/>
      <c r="ACL11" s="200"/>
      <c r="ACM11" s="200"/>
      <c r="ACN11" s="202"/>
      <c r="ACO11" s="198"/>
      <c r="ACP11" s="198"/>
      <c r="ACQ11" s="198"/>
      <c r="ACR11" s="200"/>
      <c r="ACS11" s="198"/>
      <c r="ACT11" s="200"/>
      <c r="ACU11" s="200"/>
      <c r="ACV11" s="202"/>
      <c r="ACW11" s="200"/>
      <c r="ACX11" s="200"/>
      <c r="ACY11" s="205"/>
      <c r="ACZ11" s="208"/>
      <c r="ADA11" s="211"/>
      <c r="ADB11" s="195"/>
      <c r="ADC11" s="198"/>
      <c r="ADD11" s="200"/>
      <c r="ADE11" s="200"/>
      <c r="ADF11" s="202"/>
      <c r="ADG11" s="198"/>
      <c r="ADH11" s="198"/>
      <c r="ADI11" s="198"/>
      <c r="ADJ11" s="200"/>
      <c r="ADK11" s="198"/>
      <c r="ADL11" s="200"/>
      <c r="ADM11" s="200"/>
      <c r="ADN11" s="202"/>
      <c r="ADO11" s="200"/>
      <c r="ADP11" s="200"/>
      <c r="ADQ11" s="205"/>
      <c r="ADR11" s="208"/>
      <c r="ADS11" s="211"/>
      <c r="ADT11" s="195"/>
      <c r="ADU11" s="198"/>
      <c r="ADV11" s="200"/>
      <c r="ADW11" s="200"/>
      <c r="ADX11" s="202"/>
      <c r="ADY11" s="198"/>
      <c r="ADZ11" s="198"/>
      <c r="AEA11" s="198"/>
      <c r="AEB11" s="200"/>
      <c r="AEC11" s="198"/>
      <c r="AED11" s="200"/>
      <c r="AEE11" s="200"/>
      <c r="AEF11" s="202"/>
      <c r="AEG11" s="200"/>
      <c r="AEH11" s="200"/>
      <c r="AEI11" s="205"/>
      <c r="AEJ11" s="208"/>
      <c r="AEK11" s="211"/>
      <c r="AEL11" s="195"/>
      <c r="AEM11" s="198"/>
      <c r="AEN11" s="200"/>
      <c r="AEO11" s="200"/>
      <c r="AEP11" s="202"/>
      <c r="AEQ11" s="198"/>
      <c r="AER11" s="198"/>
      <c r="AES11" s="198"/>
      <c r="AET11" s="200"/>
      <c r="AEU11" s="198"/>
      <c r="AEV11" s="200"/>
      <c r="AEW11" s="200"/>
      <c r="AEX11" s="202"/>
      <c r="AEY11" s="200"/>
      <c r="AEZ11" s="200"/>
      <c r="AFA11" s="205"/>
      <c r="AFB11" s="208"/>
      <c r="AFC11" s="211"/>
      <c r="AFD11" s="195"/>
      <c r="AFE11" s="198"/>
      <c r="AFF11" s="200"/>
      <c r="AFG11" s="200"/>
      <c r="AFH11" s="202"/>
      <c r="AFI11" s="198"/>
      <c r="AFJ11" s="198"/>
      <c r="AFK11" s="198"/>
      <c r="AFL11" s="200"/>
      <c r="AFM11" s="198"/>
      <c r="AFN11" s="200"/>
      <c r="AFO11" s="200"/>
      <c r="AFP11" s="202"/>
      <c r="AFQ11" s="200"/>
      <c r="AFR11" s="200"/>
      <c r="AFS11" s="205"/>
      <c r="AFT11" s="208"/>
      <c r="AFU11" s="211"/>
      <c r="AFV11" s="195"/>
      <c r="AFW11" s="198"/>
      <c r="AFX11" s="200"/>
      <c r="AFY11" s="200"/>
      <c r="AFZ11" s="202"/>
      <c r="AGA11" s="198"/>
      <c r="AGB11" s="198"/>
      <c r="AGC11" s="198"/>
      <c r="AGD11" s="200"/>
      <c r="AGE11" s="198"/>
      <c r="AGF11" s="200"/>
      <c r="AGG11" s="200"/>
      <c r="AGH11" s="202"/>
      <c r="AGI11" s="200"/>
      <c r="AGJ11" s="200"/>
      <c r="AGK11" s="205"/>
      <c r="AGL11" s="208"/>
      <c r="AGM11" s="211"/>
      <c r="AGN11" s="195"/>
      <c r="AGO11" s="198"/>
      <c r="AGP11" s="200"/>
      <c r="AGQ11" s="200"/>
      <c r="AGR11" s="202"/>
      <c r="AGS11" s="198"/>
      <c r="AGT11" s="198"/>
      <c r="AGU11" s="198"/>
      <c r="AGV11" s="200"/>
      <c r="AGW11" s="198"/>
      <c r="AGX11" s="200"/>
      <c r="AGY11" s="200"/>
      <c r="AGZ11" s="202"/>
      <c r="AHA11" s="200"/>
      <c r="AHB11" s="200"/>
      <c r="AHC11" s="205"/>
      <c r="AHD11" s="208"/>
      <c r="AHE11" s="211"/>
      <c r="AHF11" s="195"/>
      <c r="AHG11" s="198"/>
      <c r="AHH11" s="200"/>
      <c r="AHI11" s="200"/>
      <c r="AHJ11" s="202"/>
      <c r="AHK11" s="198"/>
      <c r="AHL11" s="198"/>
      <c r="AHM11" s="198"/>
      <c r="AHN11" s="200"/>
      <c r="AHO11" s="198"/>
      <c r="AHP11" s="200"/>
      <c r="AHQ11" s="200"/>
      <c r="AHR11" s="202"/>
      <c r="AHS11" s="200"/>
      <c r="AHT11" s="200"/>
      <c r="AHU11" s="205"/>
      <c r="AHV11" s="208"/>
      <c r="AHW11" s="211"/>
      <c r="AHX11" s="195"/>
      <c r="AHY11" s="198"/>
      <c r="AHZ11" s="200"/>
      <c r="AIA11" s="200"/>
      <c r="AIB11" s="202"/>
      <c r="AIC11" s="198"/>
      <c r="AID11" s="198"/>
      <c r="AIE11" s="198"/>
      <c r="AIF11" s="200"/>
      <c r="AIG11" s="198"/>
      <c r="AIH11" s="200"/>
      <c r="AII11" s="200"/>
      <c r="AIJ11" s="202"/>
      <c r="AIK11" s="200"/>
      <c r="AIL11" s="200"/>
      <c r="AIM11" s="205"/>
      <c r="AIN11" s="208"/>
      <c r="AIO11" s="211"/>
      <c r="AIP11" s="195"/>
      <c r="AIQ11" s="198"/>
      <c r="AIR11" s="200"/>
      <c r="AIS11" s="200"/>
      <c r="AIT11" s="202"/>
      <c r="AIU11" s="198"/>
      <c r="AIV11" s="198"/>
      <c r="AIW11" s="198"/>
      <c r="AIX11" s="200"/>
      <c r="AIY11" s="198"/>
      <c r="AIZ11" s="200"/>
      <c r="AJA11" s="200"/>
      <c r="AJB11" s="202"/>
      <c r="AJC11" s="200"/>
      <c r="AJD11" s="200"/>
      <c r="AJE11" s="205"/>
      <c r="AJF11" s="208"/>
      <c r="AJG11" s="211"/>
      <c r="AJH11" s="195"/>
      <c r="AJI11" s="198"/>
      <c r="AJJ11" s="200"/>
      <c r="AJK11" s="200"/>
      <c r="AJL11" s="202"/>
      <c r="AJM11" s="198"/>
      <c r="AJN11" s="198"/>
      <c r="AJO11" s="198"/>
      <c r="AJP11" s="200"/>
      <c r="AJQ11" s="198"/>
      <c r="AJR11" s="200"/>
      <c r="AJS11" s="200"/>
      <c r="AJT11" s="202"/>
      <c r="AJU11" s="200"/>
      <c r="AJV11" s="200"/>
      <c r="AJW11" s="205"/>
      <c r="AJX11" s="208"/>
      <c r="AJY11" s="211"/>
      <c r="AJZ11" s="195"/>
      <c r="AKA11" s="198"/>
      <c r="AKB11" s="200"/>
      <c r="AKC11" s="200"/>
      <c r="AKD11" s="202"/>
      <c r="AKE11" s="198"/>
      <c r="AKF11" s="198"/>
      <c r="AKG11" s="198"/>
      <c r="AKH11" s="200"/>
      <c r="AKI11" s="198"/>
      <c r="AKJ11" s="200"/>
      <c r="AKK11" s="200"/>
      <c r="AKL11" s="202"/>
      <c r="AKM11" s="200"/>
      <c r="AKN11" s="200"/>
      <c r="AKO11" s="205"/>
      <c r="AKP11" s="208"/>
      <c r="AKQ11" s="211"/>
      <c r="AKR11" s="195"/>
      <c r="AKS11" s="198"/>
      <c r="AKT11" s="200"/>
      <c r="AKU11" s="200"/>
      <c r="AKV11" s="202"/>
      <c r="AKW11" s="198"/>
      <c r="AKX11" s="198"/>
      <c r="AKY11" s="198"/>
      <c r="AKZ11" s="200"/>
      <c r="ALA11" s="198"/>
      <c r="ALB11" s="200"/>
      <c r="ALC11" s="200"/>
      <c r="ALD11" s="202"/>
      <c r="ALE11" s="200"/>
      <c r="ALF11" s="200"/>
      <c r="ALG11" s="205"/>
      <c r="ALH11" s="208"/>
      <c r="ALI11" s="211"/>
      <c r="ALJ11" s="195"/>
      <c r="ALK11" s="198"/>
      <c r="ALL11" s="200"/>
      <c r="ALM11" s="200"/>
      <c r="ALN11" s="202"/>
      <c r="ALO11" s="198"/>
      <c r="ALP11" s="198"/>
      <c r="ALQ11" s="198"/>
      <c r="ALR11" s="200"/>
      <c r="ALS11" s="198"/>
      <c r="ALT11" s="200"/>
      <c r="ALU11" s="200"/>
      <c r="ALV11" s="202"/>
      <c r="ALW11" s="200"/>
      <c r="ALX11" s="200"/>
      <c r="ALY11" s="205"/>
      <c r="ALZ11" s="208"/>
      <c r="AMA11" s="211"/>
      <c r="AMB11" s="195"/>
      <c r="AMC11" s="198"/>
      <c r="AMD11" s="200"/>
      <c r="AME11" s="200"/>
      <c r="AMF11" s="202"/>
      <c r="AMG11" s="198"/>
      <c r="AMH11" s="198"/>
      <c r="AMI11" s="198"/>
      <c r="AMJ11" s="200"/>
      <c r="AMK11" s="198"/>
      <c r="AML11" s="200"/>
      <c r="AMM11" s="200"/>
      <c r="AMN11" s="202"/>
      <c r="AMO11" s="200"/>
      <c r="AMP11" s="200"/>
      <c r="AMQ11" s="205"/>
      <c r="AMR11" s="208"/>
      <c r="AMS11" s="211"/>
      <c r="AMT11" s="195"/>
      <c r="AMU11" s="198"/>
      <c r="AMV11" s="200"/>
      <c r="AMW11" s="200"/>
      <c r="AMX11" s="202"/>
      <c r="AMY11" s="198"/>
      <c r="AMZ11" s="198"/>
      <c r="ANA11" s="198"/>
      <c r="ANB11" s="200"/>
      <c r="ANC11" s="198"/>
      <c r="AND11" s="200"/>
      <c r="ANE11" s="200"/>
      <c r="ANF11" s="202"/>
      <c r="ANG11" s="200"/>
      <c r="ANH11" s="200"/>
      <c r="ANI11" s="205"/>
      <c r="ANJ11" s="208"/>
      <c r="ANK11" s="211"/>
    </row>
    <row r="12" spans="1:1051" ht="15.75" thickBot="1" x14ac:dyDescent="0.3">
      <c r="A12" s="134"/>
      <c r="B12" s="221"/>
      <c r="C12" s="224"/>
      <c r="D12" s="148"/>
      <c r="E12" s="149"/>
      <c r="F12" s="201"/>
      <c r="G12" s="201"/>
      <c r="H12" s="196"/>
      <c r="I12" s="199"/>
      <c r="J12" s="201"/>
      <c r="K12" s="201"/>
      <c r="L12" s="203"/>
      <c r="M12" s="199"/>
      <c r="N12" s="199"/>
      <c r="O12" s="199"/>
      <c r="P12" s="201"/>
      <c r="Q12" s="199"/>
      <c r="R12" s="201"/>
      <c r="S12" s="201"/>
      <c r="T12" s="203"/>
      <c r="U12" s="201"/>
      <c r="V12" s="201"/>
      <c r="W12" s="206"/>
      <c r="X12" s="209"/>
      <c r="Y12" s="212"/>
      <c r="Z12" s="196"/>
      <c r="AA12" s="199"/>
      <c r="AB12" s="201"/>
      <c r="AC12" s="201"/>
      <c r="AD12" s="203"/>
      <c r="AE12" s="199"/>
      <c r="AF12" s="199"/>
      <c r="AG12" s="199"/>
      <c r="AH12" s="201"/>
      <c r="AI12" s="199"/>
      <c r="AJ12" s="201"/>
      <c r="AK12" s="201"/>
      <c r="AL12" s="203"/>
      <c r="AM12" s="201"/>
      <c r="AN12" s="201"/>
      <c r="AO12" s="206"/>
      <c r="AP12" s="209"/>
      <c r="AQ12" s="212"/>
      <c r="AR12" s="196"/>
      <c r="AS12" s="199"/>
      <c r="AT12" s="201"/>
      <c r="AU12" s="201"/>
      <c r="AV12" s="203"/>
      <c r="AW12" s="199"/>
      <c r="AX12" s="199"/>
      <c r="AY12" s="199"/>
      <c r="AZ12" s="201"/>
      <c r="BA12" s="199"/>
      <c r="BB12" s="201"/>
      <c r="BC12" s="201"/>
      <c r="BD12" s="203"/>
      <c r="BE12" s="201"/>
      <c r="BF12" s="201"/>
      <c r="BG12" s="206"/>
      <c r="BH12" s="209"/>
      <c r="BI12" s="212"/>
      <c r="BJ12" s="196"/>
      <c r="BK12" s="199"/>
      <c r="BL12" s="201"/>
      <c r="BM12" s="201"/>
      <c r="BN12" s="203"/>
      <c r="BO12" s="199"/>
      <c r="BP12" s="199"/>
      <c r="BQ12" s="199"/>
      <c r="BR12" s="201"/>
      <c r="BS12" s="199"/>
      <c r="BT12" s="201"/>
      <c r="BU12" s="201"/>
      <c r="BV12" s="203"/>
      <c r="BW12" s="201"/>
      <c r="BX12" s="201"/>
      <c r="BY12" s="206"/>
      <c r="BZ12" s="209"/>
      <c r="CA12" s="212"/>
      <c r="CB12" s="196"/>
      <c r="CC12" s="199"/>
      <c r="CD12" s="201"/>
      <c r="CE12" s="201"/>
      <c r="CF12" s="203"/>
      <c r="CG12" s="199"/>
      <c r="CH12" s="199"/>
      <c r="CI12" s="199"/>
      <c r="CJ12" s="201"/>
      <c r="CK12" s="199"/>
      <c r="CL12" s="201"/>
      <c r="CM12" s="201"/>
      <c r="CN12" s="203"/>
      <c r="CO12" s="201"/>
      <c r="CP12" s="201"/>
      <c r="CQ12" s="206"/>
      <c r="CR12" s="209"/>
      <c r="CS12" s="212"/>
      <c r="CT12" s="196"/>
      <c r="CU12" s="199"/>
      <c r="CV12" s="201"/>
      <c r="CW12" s="201"/>
      <c r="CX12" s="203"/>
      <c r="CY12" s="199"/>
      <c r="CZ12" s="199"/>
      <c r="DA12" s="199"/>
      <c r="DB12" s="201"/>
      <c r="DC12" s="199"/>
      <c r="DD12" s="201"/>
      <c r="DE12" s="201"/>
      <c r="DF12" s="203"/>
      <c r="DG12" s="201"/>
      <c r="DH12" s="201"/>
      <c r="DI12" s="206"/>
      <c r="DJ12" s="209"/>
      <c r="DK12" s="212"/>
      <c r="DL12" s="196"/>
      <c r="DM12" s="199"/>
      <c r="DN12" s="201"/>
      <c r="DO12" s="201"/>
      <c r="DP12" s="203"/>
      <c r="DQ12" s="199"/>
      <c r="DR12" s="199"/>
      <c r="DS12" s="199"/>
      <c r="DT12" s="201"/>
      <c r="DU12" s="199"/>
      <c r="DV12" s="201"/>
      <c r="DW12" s="201"/>
      <c r="DX12" s="203"/>
      <c r="DY12" s="201"/>
      <c r="DZ12" s="201"/>
      <c r="EA12" s="206"/>
      <c r="EB12" s="209"/>
      <c r="EC12" s="212"/>
      <c r="ED12" s="196"/>
      <c r="EE12" s="199"/>
      <c r="EF12" s="201"/>
      <c r="EG12" s="201"/>
      <c r="EH12" s="203"/>
      <c r="EI12" s="199"/>
      <c r="EJ12" s="199"/>
      <c r="EK12" s="199"/>
      <c r="EL12" s="201"/>
      <c r="EM12" s="199"/>
      <c r="EN12" s="201"/>
      <c r="EO12" s="201"/>
      <c r="EP12" s="203"/>
      <c r="EQ12" s="201"/>
      <c r="ER12" s="201"/>
      <c r="ES12" s="206"/>
      <c r="ET12" s="209"/>
      <c r="EU12" s="212"/>
      <c r="EV12" s="196"/>
      <c r="EW12" s="199"/>
      <c r="EX12" s="201"/>
      <c r="EY12" s="201"/>
      <c r="EZ12" s="203"/>
      <c r="FA12" s="199"/>
      <c r="FB12" s="199"/>
      <c r="FC12" s="199"/>
      <c r="FD12" s="201"/>
      <c r="FE12" s="199"/>
      <c r="FF12" s="201"/>
      <c r="FG12" s="201"/>
      <c r="FH12" s="203"/>
      <c r="FI12" s="201"/>
      <c r="FJ12" s="201"/>
      <c r="FK12" s="206"/>
      <c r="FL12" s="209"/>
      <c r="FM12" s="212"/>
      <c r="FN12" s="196"/>
      <c r="FO12" s="199"/>
      <c r="FP12" s="201"/>
      <c r="FQ12" s="201"/>
      <c r="FR12" s="203"/>
      <c r="FS12" s="199"/>
      <c r="FT12" s="199"/>
      <c r="FU12" s="199"/>
      <c r="FV12" s="201"/>
      <c r="FW12" s="199"/>
      <c r="FX12" s="201"/>
      <c r="FY12" s="201"/>
      <c r="FZ12" s="203"/>
      <c r="GA12" s="201"/>
      <c r="GB12" s="201"/>
      <c r="GC12" s="206"/>
      <c r="GD12" s="209"/>
      <c r="GE12" s="212"/>
      <c r="GF12" s="196"/>
      <c r="GG12" s="199"/>
      <c r="GH12" s="201"/>
      <c r="GI12" s="201"/>
      <c r="GJ12" s="203"/>
      <c r="GK12" s="199"/>
      <c r="GL12" s="199"/>
      <c r="GM12" s="199"/>
      <c r="GN12" s="201"/>
      <c r="GO12" s="199"/>
      <c r="GP12" s="201"/>
      <c r="GQ12" s="201"/>
      <c r="GR12" s="203"/>
      <c r="GS12" s="201"/>
      <c r="GT12" s="201"/>
      <c r="GU12" s="206"/>
      <c r="GV12" s="209"/>
      <c r="GW12" s="212"/>
      <c r="GX12" s="196"/>
      <c r="GY12" s="199"/>
      <c r="GZ12" s="201"/>
      <c r="HA12" s="201"/>
      <c r="HB12" s="203"/>
      <c r="HC12" s="199"/>
      <c r="HD12" s="199"/>
      <c r="HE12" s="199"/>
      <c r="HF12" s="201"/>
      <c r="HG12" s="199"/>
      <c r="HH12" s="201"/>
      <c r="HI12" s="201"/>
      <c r="HJ12" s="203"/>
      <c r="HK12" s="201"/>
      <c r="HL12" s="201"/>
      <c r="HM12" s="206"/>
      <c r="HN12" s="209"/>
      <c r="HO12" s="212"/>
      <c r="HP12" s="196"/>
      <c r="HQ12" s="199"/>
      <c r="HR12" s="201"/>
      <c r="HS12" s="201"/>
      <c r="HT12" s="203"/>
      <c r="HU12" s="199"/>
      <c r="HV12" s="199"/>
      <c r="HW12" s="199"/>
      <c r="HX12" s="201"/>
      <c r="HY12" s="199"/>
      <c r="HZ12" s="201"/>
      <c r="IA12" s="201"/>
      <c r="IB12" s="203"/>
      <c r="IC12" s="201"/>
      <c r="ID12" s="201"/>
      <c r="IE12" s="206"/>
      <c r="IF12" s="209"/>
      <c r="IG12" s="212"/>
      <c r="IH12" s="196"/>
      <c r="II12" s="199"/>
      <c r="IJ12" s="201"/>
      <c r="IK12" s="201"/>
      <c r="IL12" s="203"/>
      <c r="IM12" s="199"/>
      <c r="IN12" s="199"/>
      <c r="IO12" s="199"/>
      <c r="IP12" s="201"/>
      <c r="IQ12" s="199"/>
      <c r="IR12" s="201"/>
      <c r="IS12" s="201"/>
      <c r="IT12" s="203"/>
      <c r="IU12" s="201"/>
      <c r="IV12" s="201"/>
      <c r="IW12" s="206"/>
      <c r="IX12" s="209"/>
      <c r="IY12" s="212"/>
      <c r="IZ12" s="196"/>
      <c r="JA12" s="199"/>
      <c r="JB12" s="201"/>
      <c r="JC12" s="201"/>
      <c r="JD12" s="203"/>
      <c r="JE12" s="199"/>
      <c r="JF12" s="199"/>
      <c r="JG12" s="199"/>
      <c r="JH12" s="201"/>
      <c r="JI12" s="199"/>
      <c r="JJ12" s="201"/>
      <c r="JK12" s="201"/>
      <c r="JL12" s="203"/>
      <c r="JM12" s="201"/>
      <c r="JN12" s="201"/>
      <c r="JO12" s="206"/>
      <c r="JP12" s="209"/>
      <c r="JQ12" s="212"/>
      <c r="JR12" s="196"/>
      <c r="JS12" s="199"/>
      <c r="JT12" s="201"/>
      <c r="JU12" s="201"/>
      <c r="JV12" s="203"/>
      <c r="JW12" s="199"/>
      <c r="JX12" s="199"/>
      <c r="JY12" s="199"/>
      <c r="JZ12" s="201"/>
      <c r="KA12" s="199"/>
      <c r="KB12" s="201"/>
      <c r="KC12" s="201"/>
      <c r="KD12" s="203"/>
      <c r="KE12" s="201"/>
      <c r="KF12" s="201"/>
      <c r="KG12" s="206"/>
      <c r="KH12" s="209"/>
      <c r="KI12" s="212"/>
      <c r="KJ12" s="196"/>
      <c r="KK12" s="199"/>
      <c r="KL12" s="201"/>
      <c r="KM12" s="201"/>
      <c r="KN12" s="203"/>
      <c r="KO12" s="199"/>
      <c r="KP12" s="199"/>
      <c r="KQ12" s="199"/>
      <c r="KR12" s="201"/>
      <c r="KS12" s="199"/>
      <c r="KT12" s="201"/>
      <c r="KU12" s="201"/>
      <c r="KV12" s="203"/>
      <c r="KW12" s="201"/>
      <c r="KX12" s="201"/>
      <c r="KY12" s="206"/>
      <c r="KZ12" s="209"/>
      <c r="LA12" s="212"/>
      <c r="LB12" s="196"/>
      <c r="LC12" s="199"/>
      <c r="LD12" s="201"/>
      <c r="LE12" s="201"/>
      <c r="LF12" s="203"/>
      <c r="LG12" s="199"/>
      <c r="LH12" s="199"/>
      <c r="LI12" s="199"/>
      <c r="LJ12" s="201"/>
      <c r="LK12" s="199"/>
      <c r="LL12" s="201"/>
      <c r="LM12" s="201"/>
      <c r="LN12" s="203"/>
      <c r="LO12" s="201"/>
      <c r="LP12" s="201"/>
      <c r="LQ12" s="206"/>
      <c r="LR12" s="209"/>
      <c r="LS12" s="212"/>
      <c r="LT12" s="196"/>
      <c r="LU12" s="199"/>
      <c r="LV12" s="201"/>
      <c r="LW12" s="201"/>
      <c r="LX12" s="203"/>
      <c r="LY12" s="199"/>
      <c r="LZ12" s="199"/>
      <c r="MA12" s="199"/>
      <c r="MB12" s="201"/>
      <c r="MC12" s="199"/>
      <c r="MD12" s="201"/>
      <c r="ME12" s="201"/>
      <c r="MF12" s="203"/>
      <c r="MG12" s="201"/>
      <c r="MH12" s="201"/>
      <c r="MI12" s="206"/>
      <c r="MJ12" s="209"/>
      <c r="MK12" s="212"/>
      <c r="ML12" s="196"/>
      <c r="MM12" s="199"/>
      <c r="MN12" s="201"/>
      <c r="MO12" s="201"/>
      <c r="MP12" s="203"/>
      <c r="MQ12" s="199"/>
      <c r="MR12" s="199"/>
      <c r="MS12" s="199"/>
      <c r="MT12" s="201"/>
      <c r="MU12" s="199"/>
      <c r="MV12" s="201"/>
      <c r="MW12" s="201"/>
      <c r="MX12" s="203"/>
      <c r="MY12" s="201"/>
      <c r="MZ12" s="201"/>
      <c r="NA12" s="206"/>
      <c r="NB12" s="209"/>
      <c r="NC12" s="212"/>
      <c r="ND12" s="196"/>
      <c r="NE12" s="199"/>
      <c r="NF12" s="201"/>
      <c r="NG12" s="201"/>
      <c r="NH12" s="203"/>
      <c r="NI12" s="199"/>
      <c r="NJ12" s="199"/>
      <c r="NK12" s="199"/>
      <c r="NL12" s="201"/>
      <c r="NM12" s="199"/>
      <c r="NN12" s="201"/>
      <c r="NO12" s="201"/>
      <c r="NP12" s="203"/>
      <c r="NQ12" s="201"/>
      <c r="NR12" s="201"/>
      <c r="NS12" s="206"/>
      <c r="NT12" s="209"/>
      <c r="NU12" s="212"/>
      <c r="NV12" s="196"/>
      <c r="NW12" s="199"/>
      <c r="NX12" s="201"/>
      <c r="NY12" s="201"/>
      <c r="NZ12" s="203"/>
      <c r="OA12" s="199"/>
      <c r="OB12" s="199"/>
      <c r="OC12" s="199"/>
      <c r="OD12" s="201"/>
      <c r="OE12" s="199"/>
      <c r="OF12" s="201"/>
      <c r="OG12" s="201"/>
      <c r="OH12" s="203"/>
      <c r="OI12" s="201"/>
      <c r="OJ12" s="201"/>
      <c r="OK12" s="206"/>
      <c r="OL12" s="209"/>
      <c r="OM12" s="212"/>
      <c r="ON12" s="196"/>
      <c r="OO12" s="199"/>
      <c r="OP12" s="201"/>
      <c r="OQ12" s="201"/>
      <c r="OR12" s="203"/>
      <c r="OS12" s="199"/>
      <c r="OT12" s="199"/>
      <c r="OU12" s="199"/>
      <c r="OV12" s="201"/>
      <c r="OW12" s="199"/>
      <c r="OX12" s="201"/>
      <c r="OY12" s="201"/>
      <c r="OZ12" s="203"/>
      <c r="PA12" s="201"/>
      <c r="PB12" s="201"/>
      <c r="PC12" s="206"/>
      <c r="PD12" s="209"/>
      <c r="PE12" s="212"/>
      <c r="PF12" s="196"/>
      <c r="PG12" s="199"/>
      <c r="PH12" s="201"/>
      <c r="PI12" s="201"/>
      <c r="PJ12" s="203"/>
      <c r="PK12" s="199"/>
      <c r="PL12" s="199"/>
      <c r="PM12" s="199"/>
      <c r="PN12" s="201"/>
      <c r="PO12" s="199"/>
      <c r="PP12" s="201"/>
      <c r="PQ12" s="201"/>
      <c r="PR12" s="203"/>
      <c r="PS12" s="201"/>
      <c r="PT12" s="201"/>
      <c r="PU12" s="206"/>
      <c r="PV12" s="209"/>
      <c r="PW12" s="212"/>
      <c r="PX12" s="196"/>
      <c r="PY12" s="199"/>
      <c r="PZ12" s="201"/>
      <c r="QA12" s="201"/>
      <c r="QB12" s="203"/>
      <c r="QC12" s="199"/>
      <c r="QD12" s="199"/>
      <c r="QE12" s="199"/>
      <c r="QF12" s="201"/>
      <c r="QG12" s="199"/>
      <c r="QH12" s="201"/>
      <c r="QI12" s="201"/>
      <c r="QJ12" s="203"/>
      <c r="QK12" s="201"/>
      <c r="QL12" s="201"/>
      <c r="QM12" s="206"/>
      <c r="QN12" s="209"/>
      <c r="QO12" s="212"/>
      <c r="QP12" s="196"/>
      <c r="QQ12" s="199"/>
      <c r="QR12" s="201"/>
      <c r="QS12" s="201"/>
      <c r="QT12" s="203"/>
      <c r="QU12" s="199"/>
      <c r="QV12" s="199"/>
      <c r="QW12" s="199"/>
      <c r="QX12" s="201"/>
      <c r="QY12" s="199"/>
      <c r="QZ12" s="201"/>
      <c r="RA12" s="201"/>
      <c r="RB12" s="203"/>
      <c r="RC12" s="201"/>
      <c r="RD12" s="201"/>
      <c r="RE12" s="206"/>
      <c r="RF12" s="209"/>
      <c r="RG12" s="212"/>
      <c r="RH12" s="196"/>
      <c r="RI12" s="199"/>
      <c r="RJ12" s="201"/>
      <c r="RK12" s="201"/>
      <c r="RL12" s="203"/>
      <c r="RM12" s="199"/>
      <c r="RN12" s="199"/>
      <c r="RO12" s="199"/>
      <c r="RP12" s="201"/>
      <c r="RQ12" s="199"/>
      <c r="RR12" s="201"/>
      <c r="RS12" s="201"/>
      <c r="RT12" s="203"/>
      <c r="RU12" s="201"/>
      <c r="RV12" s="201"/>
      <c r="RW12" s="206"/>
      <c r="RX12" s="209"/>
      <c r="RY12" s="212"/>
      <c r="RZ12" s="196"/>
      <c r="SA12" s="199"/>
      <c r="SB12" s="201"/>
      <c r="SC12" s="201"/>
      <c r="SD12" s="203"/>
      <c r="SE12" s="199"/>
      <c r="SF12" s="199"/>
      <c r="SG12" s="199"/>
      <c r="SH12" s="201"/>
      <c r="SI12" s="199"/>
      <c r="SJ12" s="201"/>
      <c r="SK12" s="201"/>
      <c r="SL12" s="203"/>
      <c r="SM12" s="201"/>
      <c r="SN12" s="201"/>
      <c r="SO12" s="206"/>
      <c r="SP12" s="209"/>
      <c r="SQ12" s="212"/>
      <c r="SR12" s="196"/>
      <c r="SS12" s="199"/>
      <c r="ST12" s="201"/>
      <c r="SU12" s="201"/>
      <c r="SV12" s="203"/>
      <c r="SW12" s="199"/>
      <c r="SX12" s="199"/>
      <c r="SY12" s="199"/>
      <c r="SZ12" s="201"/>
      <c r="TA12" s="199"/>
      <c r="TB12" s="201"/>
      <c r="TC12" s="201"/>
      <c r="TD12" s="203"/>
      <c r="TE12" s="201"/>
      <c r="TF12" s="201"/>
      <c r="TG12" s="206"/>
      <c r="TH12" s="209"/>
      <c r="TI12" s="212"/>
      <c r="TJ12" s="196"/>
      <c r="TK12" s="199"/>
      <c r="TL12" s="201"/>
      <c r="TM12" s="201"/>
      <c r="TN12" s="203"/>
      <c r="TO12" s="199"/>
      <c r="TP12" s="199"/>
      <c r="TQ12" s="199"/>
      <c r="TR12" s="201"/>
      <c r="TS12" s="199"/>
      <c r="TT12" s="201"/>
      <c r="TU12" s="201"/>
      <c r="TV12" s="203"/>
      <c r="TW12" s="201"/>
      <c r="TX12" s="201"/>
      <c r="TY12" s="206"/>
      <c r="TZ12" s="209"/>
      <c r="UA12" s="212"/>
      <c r="UB12" s="196"/>
      <c r="UC12" s="199"/>
      <c r="UD12" s="201"/>
      <c r="UE12" s="201"/>
      <c r="UF12" s="203"/>
      <c r="UG12" s="199"/>
      <c r="UH12" s="199"/>
      <c r="UI12" s="199"/>
      <c r="UJ12" s="201"/>
      <c r="UK12" s="199"/>
      <c r="UL12" s="201"/>
      <c r="UM12" s="201"/>
      <c r="UN12" s="203"/>
      <c r="UO12" s="201"/>
      <c r="UP12" s="201"/>
      <c r="UQ12" s="206"/>
      <c r="UR12" s="209"/>
      <c r="US12" s="212"/>
      <c r="UT12" s="196"/>
      <c r="UU12" s="199"/>
      <c r="UV12" s="201"/>
      <c r="UW12" s="201"/>
      <c r="UX12" s="203"/>
      <c r="UY12" s="199"/>
      <c r="UZ12" s="199"/>
      <c r="VA12" s="199"/>
      <c r="VB12" s="201"/>
      <c r="VC12" s="199"/>
      <c r="VD12" s="201"/>
      <c r="VE12" s="201"/>
      <c r="VF12" s="203"/>
      <c r="VG12" s="201"/>
      <c r="VH12" s="201"/>
      <c r="VI12" s="206"/>
      <c r="VJ12" s="209"/>
      <c r="VK12" s="212"/>
      <c r="VL12" s="196"/>
      <c r="VM12" s="199"/>
      <c r="VN12" s="201"/>
      <c r="VO12" s="201"/>
      <c r="VP12" s="203"/>
      <c r="VQ12" s="199"/>
      <c r="VR12" s="199"/>
      <c r="VS12" s="199"/>
      <c r="VT12" s="201"/>
      <c r="VU12" s="199"/>
      <c r="VV12" s="201"/>
      <c r="VW12" s="201"/>
      <c r="VX12" s="203"/>
      <c r="VY12" s="201"/>
      <c r="VZ12" s="201"/>
      <c r="WA12" s="206"/>
      <c r="WB12" s="209"/>
      <c r="WC12" s="212"/>
      <c r="WD12" s="196"/>
      <c r="WE12" s="199"/>
      <c r="WF12" s="201"/>
      <c r="WG12" s="201"/>
      <c r="WH12" s="203"/>
      <c r="WI12" s="199"/>
      <c r="WJ12" s="199"/>
      <c r="WK12" s="199"/>
      <c r="WL12" s="201"/>
      <c r="WM12" s="199"/>
      <c r="WN12" s="201"/>
      <c r="WO12" s="201"/>
      <c r="WP12" s="203"/>
      <c r="WQ12" s="201"/>
      <c r="WR12" s="201"/>
      <c r="WS12" s="206"/>
      <c r="WT12" s="209"/>
      <c r="WU12" s="212"/>
      <c r="WV12" s="196"/>
      <c r="WW12" s="199"/>
      <c r="WX12" s="201"/>
      <c r="WY12" s="201"/>
      <c r="WZ12" s="203"/>
      <c r="XA12" s="199"/>
      <c r="XB12" s="199"/>
      <c r="XC12" s="199"/>
      <c r="XD12" s="201"/>
      <c r="XE12" s="199"/>
      <c r="XF12" s="201"/>
      <c r="XG12" s="201"/>
      <c r="XH12" s="203"/>
      <c r="XI12" s="201"/>
      <c r="XJ12" s="201"/>
      <c r="XK12" s="206"/>
      <c r="XL12" s="209"/>
      <c r="XM12" s="212"/>
      <c r="XN12" s="196"/>
      <c r="XO12" s="199"/>
      <c r="XP12" s="201"/>
      <c r="XQ12" s="201"/>
      <c r="XR12" s="203"/>
      <c r="XS12" s="199"/>
      <c r="XT12" s="199"/>
      <c r="XU12" s="199"/>
      <c r="XV12" s="201"/>
      <c r="XW12" s="199"/>
      <c r="XX12" s="201"/>
      <c r="XY12" s="201"/>
      <c r="XZ12" s="203"/>
      <c r="YA12" s="201"/>
      <c r="YB12" s="201"/>
      <c r="YC12" s="206"/>
      <c r="YD12" s="209"/>
      <c r="YE12" s="212"/>
      <c r="YF12" s="196"/>
      <c r="YG12" s="199"/>
      <c r="YH12" s="201"/>
      <c r="YI12" s="201"/>
      <c r="YJ12" s="203"/>
      <c r="YK12" s="199"/>
      <c r="YL12" s="199"/>
      <c r="YM12" s="199"/>
      <c r="YN12" s="201"/>
      <c r="YO12" s="199"/>
      <c r="YP12" s="201"/>
      <c r="YQ12" s="201"/>
      <c r="YR12" s="203"/>
      <c r="YS12" s="201"/>
      <c r="YT12" s="201"/>
      <c r="YU12" s="206"/>
      <c r="YV12" s="209"/>
      <c r="YW12" s="212"/>
      <c r="YX12" s="196"/>
      <c r="YY12" s="199"/>
      <c r="YZ12" s="201"/>
      <c r="ZA12" s="201"/>
      <c r="ZB12" s="203"/>
      <c r="ZC12" s="199"/>
      <c r="ZD12" s="199"/>
      <c r="ZE12" s="199"/>
      <c r="ZF12" s="201"/>
      <c r="ZG12" s="199"/>
      <c r="ZH12" s="201"/>
      <c r="ZI12" s="201"/>
      <c r="ZJ12" s="203"/>
      <c r="ZK12" s="201"/>
      <c r="ZL12" s="201"/>
      <c r="ZM12" s="206"/>
      <c r="ZN12" s="209"/>
      <c r="ZO12" s="212"/>
      <c r="ZP12" s="196"/>
      <c r="ZQ12" s="199"/>
      <c r="ZR12" s="201"/>
      <c r="ZS12" s="201"/>
      <c r="ZT12" s="203"/>
      <c r="ZU12" s="199"/>
      <c r="ZV12" s="199"/>
      <c r="ZW12" s="199"/>
      <c r="ZX12" s="201"/>
      <c r="ZY12" s="199"/>
      <c r="ZZ12" s="201"/>
      <c r="AAA12" s="201"/>
      <c r="AAB12" s="203"/>
      <c r="AAC12" s="201"/>
      <c r="AAD12" s="201"/>
      <c r="AAE12" s="206"/>
      <c r="AAF12" s="209"/>
      <c r="AAG12" s="212"/>
      <c r="AAH12" s="196"/>
      <c r="AAI12" s="199"/>
      <c r="AAJ12" s="201"/>
      <c r="AAK12" s="201"/>
      <c r="AAL12" s="203"/>
      <c r="AAM12" s="199"/>
      <c r="AAN12" s="199"/>
      <c r="AAO12" s="199"/>
      <c r="AAP12" s="201"/>
      <c r="AAQ12" s="199"/>
      <c r="AAR12" s="201"/>
      <c r="AAS12" s="201"/>
      <c r="AAT12" s="203"/>
      <c r="AAU12" s="201"/>
      <c r="AAV12" s="201"/>
      <c r="AAW12" s="206"/>
      <c r="AAX12" s="209"/>
      <c r="AAY12" s="212"/>
      <c r="AAZ12" s="196"/>
      <c r="ABA12" s="199"/>
      <c r="ABB12" s="201"/>
      <c r="ABC12" s="201"/>
      <c r="ABD12" s="203"/>
      <c r="ABE12" s="199"/>
      <c r="ABF12" s="199"/>
      <c r="ABG12" s="199"/>
      <c r="ABH12" s="201"/>
      <c r="ABI12" s="199"/>
      <c r="ABJ12" s="201"/>
      <c r="ABK12" s="201"/>
      <c r="ABL12" s="203"/>
      <c r="ABM12" s="201"/>
      <c r="ABN12" s="201"/>
      <c r="ABO12" s="206"/>
      <c r="ABP12" s="209"/>
      <c r="ABQ12" s="212"/>
      <c r="ABR12" s="196"/>
      <c r="ABS12" s="199"/>
      <c r="ABT12" s="201"/>
      <c r="ABU12" s="201"/>
      <c r="ABV12" s="203"/>
      <c r="ABW12" s="199"/>
      <c r="ABX12" s="199"/>
      <c r="ABY12" s="199"/>
      <c r="ABZ12" s="201"/>
      <c r="ACA12" s="199"/>
      <c r="ACB12" s="201"/>
      <c r="ACC12" s="201"/>
      <c r="ACD12" s="203"/>
      <c r="ACE12" s="201"/>
      <c r="ACF12" s="201"/>
      <c r="ACG12" s="206"/>
      <c r="ACH12" s="209"/>
      <c r="ACI12" s="212"/>
      <c r="ACJ12" s="196"/>
      <c r="ACK12" s="199"/>
      <c r="ACL12" s="201"/>
      <c r="ACM12" s="201"/>
      <c r="ACN12" s="203"/>
      <c r="ACO12" s="199"/>
      <c r="ACP12" s="199"/>
      <c r="ACQ12" s="199"/>
      <c r="ACR12" s="201"/>
      <c r="ACS12" s="199"/>
      <c r="ACT12" s="201"/>
      <c r="ACU12" s="201"/>
      <c r="ACV12" s="203"/>
      <c r="ACW12" s="201"/>
      <c r="ACX12" s="201"/>
      <c r="ACY12" s="206"/>
      <c r="ACZ12" s="209"/>
      <c r="ADA12" s="212"/>
      <c r="ADB12" s="196"/>
      <c r="ADC12" s="199"/>
      <c r="ADD12" s="201"/>
      <c r="ADE12" s="201"/>
      <c r="ADF12" s="203"/>
      <c r="ADG12" s="199"/>
      <c r="ADH12" s="199"/>
      <c r="ADI12" s="199"/>
      <c r="ADJ12" s="201"/>
      <c r="ADK12" s="199"/>
      <c r="ADL12" s="201"/>
      <c r="ADM12" s="201"/>
      <c r="ADN12" s="203"/>
      <c r="ADO12" s="201"/>
      <c r="ADP12" s="201"/>
      <c r="ADQ12" s="206"/>
      <c r="ADR12" s="209"/>
      <c r="ADS12" s="212"/>
      <c r="ADT12" s="196"/>
      <c r="ADU12" s="199"/>
      <c r="ADV12" s="201"/>
      <c r="ADW12" s="201"/>
      <c r="ADX12" s="203"/>
      <c r="ADY12" s="199"/>
      <c r="ADZ12" s="199"/>
      <c r="AEA12" s="199"/>
      <c r="AEB12" s="201"/>
      <c r="AEC12" s="199"/>
      <c r="AED12" s="201"/>
      <c r="AEE12" s="201"/>
      <c r="AEF12" s="203"/>
      <c r="AEG12" s="201"/>
      <c r="AEH12" s="201"/>
      <c r="AEI12" s="206"/>
      <c r="AEJ12" s="209"/>
      <c r="AEK12" s="212"/>
      <c r="AEL12" s="196"/>
      <c r="AEM12" s="199"/>
      <c r="AEN12" s="201"/>
      <c r="AEO12" s="201"/>
      <c r="AEP12" s="203"/>
      <c r="AEQ12" s="199"/>
      <c r="AER12" s="199"/>
      <c r="AES12" s="199"/>
      <c r="AET12" s="201"/>
      <c r="AEU12" s="199"/>
      <c r="AEV12" s="201"/>
      <c r="AEW12" s="201"/>
      <c r="AEX12" s="203"/>
      <c r="AEY12" s="201"/>
      <c r="AEZ12" s="201"/>
      <c r="AFA12" s="206"/>
      <c r="AFB12" s="209"/>
      <c r="AFC12" s="212"/>
      <c r="AFD12" s="196"/>
      <c r="AFE12" s="199"/>
      <c r="AFF12" s="201"/>
      <c r="AFG12" s="201"/>
      <c r="AFH12" s="203"/>
      <c r="AFI12" s="199"/>
      <c r="AFJ12" s="199"/>
      <c r="AFK12" s="199"/>
      <c r="AFL12" s="201"/>
      <c r="AFM12" s="199"/>
      <c r="AFN12" s="201"/>
      <c r="AFO12" s="201"/>
      <c r="AFP12" s="203"/>
      <c r="AFQ12" s="201"/>
      <c r="AFR12" s="201"/>
      <c r="AFS12" s="206"/>
      <c r="AFT12" s="209"/>
      <c r="AFU12" s="212"/>
      <c r="AFV12" s="196"/>
      <c r="AFW12" s="199"/>
      <c r="AFX12" s="201"/>
      <c r="AFY12" s="201"/>
      <c r="AFZ12" s="203"/>
      <c r="AGA12" s="199"/>
      <c r="AGB12" s="199"/>
      <c r="AGC12" s="199"/>
      <c r="AGD12" s="201"/>
      <c r="AGE12" s="199"/>
      <c r="AGF12" s="201"/>
      <c r="AGG12" s="201"/>
      <c r="AGH12" s="203"/>
      <c r="AGI12" s="201"/>
      <c r="AGJ12" s="201"/>
      <c r="AGK12" s="206"/>
      <c r="AGL12" s="209"/>
      <c r="AGM12" s="212"/>
      <c r="AGN12" s="196"/>
      <c r="AGO12" s="199"/>
      <c r="AGP12" s="201"/>
      <c r="AGQ12" s="201"/>
      <c r="AGR12" s="203"/>
      <c r="AGS12" s="199"/>
      <c r="AGT12" s="199"/>
      <c r="AGU12" s="199"/>
      <c r="AGV12" s="201"/>
      <c r="AGW12" s="199"/>
      <c r="AGX12" s="201"/>
      <c r="AGY12" s="201"/>
      <c r="AGZ12" s="203"/>
      <c r="AHA12" s="201"/>
      <c r="AHB12" s="201"/>
      <c r="AHC12" s="206"/>
      <c r="AHD12" s="209"/>
      <c r="AHE12" s="212"/>
      <c r="AHF12" s="196"/>
      <c r="AHG12" s="199"/>
      <c r="AHH12" s="201"/>
      <c r="AHI12" s="201"/>
      <c r="AHJ12" s="203"/>
      <c r="AHK12" s="199"/>
      <c r="AHL12" s="199"/>
      <c r="AHM12" s="199"/>
      <c r="AHN12" s="201"/>
      <c r="AHO12" s="199"/>
      <c r="AHP12" s="201"/>
      <c r="AHQ12" s="201"/>
      <c r="AHR12" s="203"/>
      <c r="AHS12" s="201"/>
      <c r="AHT12" s="201"/>
      <c r="AHU12" s="206"/>
      <c r="AHV12" s="209"/>
      <c r="AHW12" s="212"/>
      <c r="AHX12" s="196"/>
      <c r="AHY12" s="199"/>
      <c r="AHZ12" s="201"/>
      <c r="AIA12" s="201"/>
      <c r="AIB12" s="203"/>
      <c r="AIC12" s="199"/>
      <c r="AID12" s="199"/>
      <c r="AIE12" s="199"/>
      <c r="AIF12" s="201"/>
      <c r="AIG12" s="199"/>
      <c r="AIH12" s="201"/>
      <c r="AII12" s="201"/>
      <c r="AIJ12" s="203"/>
      <c r="AIK12" s="201"/>
      <c r="AIL12" s="201"/>
      <c r="AIM12" s="206"/>
      <c r="AIN12" s="209"/>
      <c r="AIO12" s="212"/>
      <c r="AIP12" s="196"/>
      <c r="AIQ12" s="199"/>
      <c r="AIR12" s="201"/>
      <c r="AIS12" s="201"/>
      <c r="AIT12" s="203"/>
      <c r="AIU12" s="199"/>
      <c r="AIV12" s="199"/>
      <c r="AIW12" s="199"/>
      <c r="AIX12" s="201"/>
      <c r="AIY12" s="199"/>
      <c r="AIZ12" s="201"/>
      <c r="AJA12" s="201"/>
      <c r="AJB12" s="203"/>
      <c r="AJC12" s="201"/>
      <c r="AJD12" s="201"/>
      <c r="AJE12" s="206"/>
      <c r="AJF12" s="209"/>
      <c r="AJG12" s="212"/>
      <c r="AJH12" s="196"/>
      <c r="AJI12" s="199"/>
      <c r="AJJ12" s="201"/>
      <c r="AJK12" s="201"/>
      <c r="AJL12" s="203"/>
      <c r="AJM12" s="199"/>
      <c r="AJN12" s="199"/>
      <c r="AJO12" s="199"/>
      <c r="AJP12" s="201"/>
      <c r="AJQ12" s="199"/>
      <c r="AJR12" s="201"/>
      <c r="AJS12" s="201"/>
      <c r="AJT12" s="203"/>
      <c r="AJU12" s="201"/>
      <c r="AJV12" s="201"/>
      <c r="AJW12" s="206"/>
      <c r="AJX12" s="209"/>
      <c r="AJY12" s="212"/>
      <c r="AJZ12" s="196"/>
      <c r="AKA12" s="199"/>
      <c r="AKB12" s="201"/>
      <c r="AKC12" s="201"/>
      <c r="AKD12" s="203"/>
      <c r="AKE12" s="199"/>
      <c r="AKF12" s="199"/>
      <c r="AKG12" s="199"/>
      <c r="AKH12" s="201"/>
      <c r="AKI12" s="199"/>
      <c r="AKJ12" s="201"/>
      <c r="AKK12" s="201"/>
      <c r="AKL12" s="203"/>
      <c r="AKM12" s="201"/>
      <c r="AKN12" s="201"/>
      <c r="AKO12" s="206"/>
      <c r="AKP12" s="209"/>
      <c r="AKQ12" s="212"/>
      <c r="AKR12" s="196"/>
      <c r="AKS12" s="199"/>
      <c r="AKT12" s="201"/>
      <c r="AKU12" s="201"/>
      <c r="AKV12" s="203"/>
      <c r="AKW12" s="199"/>
      <c r="AKX12" s="199"/>
      <c r="AKY12" s="199"/>
      <c r="AKZ12" s="201"/>
      <c r="ALA12" s="199"/>
      <c r="ALB12" s="201"/>
      <c r="ALC12" s="201"/>
      <c r="ALD12" s="203"/>
      <c r="ALE12" s="201"/>
      <c r="ALF12" s="201"/>
      <c r="ALG12" s="206"/>
      <c r="ALH12" s="209"/>
      <c r="ALI12" s="212"/>
      <c r="ALJ12" s="196"/>
      <c r="ALK12" s="199"/>
      <c r="ALL12" s="201"/>
      <c r="ALM12" s="201"/>
      <c r="ALN12" s="203"/>
      <c r="ALO12" s="199"/>
      <c r="ALP12" s="199"/>
      <c r="ALQ12" s="199"/>
      <c r="ALR12" s="201"/>
      <c r="ALS12" s="199"/>
      <c r="ALT12" s="201"/>
      <c r="ALU12" s="201"/>
      <c r="ALV12" s="203"/>
      <c r="ALW12" s="201"/>
      <c r="ALX12" s="201"/>
      <c r="ALY12" s="206"/>
      <c r="ALZ12" s="209"/>
      <c r="AMA12" s="212"/>
      <c r="AMB12" s="196"/>
      <c r="AMC12" s="199"/>
      <c r="AMD12" s="201"/>
      <c r="AME12" s="201"/>
      <c r="AMF12" s="203"/>
      <c r="AMG12" s="199"/>
      <c r="AMH12" s="199"/>
      <c r="AMI12" s="199"/>
      <c r="AMJ12" s="201"/>
      <c r="AMK12" s="199"/>
      <c r="AML12" s="201"/>
      <c r="AMM12" s="201"/>
      <c r="AMN12" s="203"/>
      <c r="AMO12" s="201"/>
      <c r="AMP12" s="201"/>
      <c r="AMQ12" s="206"/>
      <c r="AMR12" s="209"/>
      <c r="AMS12" s="212"/>
      <c r="AMT12" s="196"/>
      <c r="AMU12" s="199"/>
      <c r="AMV12" s="201"/>
      <c r="AMW12" s="201"/>
      <c r="AMX12" s="203"/>
      <c r="AMY12" s="199"/>
      <c r="AMZ12" s="199"/>
      <c r="ANA12" s="199"/>
      <c r="ANB12" s="201"/>
      <c r="ANC12" s="199"/>
      <c r="AND12" s="201"/>
      <c r="ANE12" s="201"/>
      <c r="ANF12" s="203"/>
      <c r="ANG12" s="201"/>
      <c r="ANH12" s="201"/>
      <c r="ANI12" s="206"/>
      <c r="ANJ12" s="209"/>
      <c r="ANK12" s="212"/>
    </row>
    <row r="13" spans="1:1051" x14ac:dyDescent="0.25">
      <c r="A13" s="135"/>
      <c r="B13" s="136"/>
      <c r="C13" s="136"/>
      <c r="D13" s="136" t="s">
        <v>269</v>
      </c>
      <c r="E13" s="150" t="s">
        <v>270</v>
      </c>
      <c r="F13" s="158" t="s">
        <v>324</v>
      </c>
      <c r="G13" s="158" t="s">
        <v>325</v>
      </c>
      <c r="H13" s="161" t="str">
        <f>H5&amp;"04"</f>
        <v>1604</v>
      </c>
      <c r="I13" s="161" t="str">
        <f>H5&amp;"05"</f>
        <v>1605</v>
      </c>
      <c r="J13" s="161" t="str">
        <f>H5&amp;"06"</f>
        <v>1606</v>
      </c>
      <c r="K13" s="161" t="str">
        <f>H5&amp;"07"</f>
        <v>1607</v>
      </c>
      <c r="L13" s="161" t="str">
        <f>H5&amp;"08"</f>
        <v>1608</v>
      </c>
      <c r="M13" s="161" t="str">
        <f>H5&amp;"09"</f>
        <v>1609</v>
      </c>
      <c r="N13" s="161" t="str">
        <f>H5&amp;"52"</f>
        <v>1652</v>
      </c>
      <c r="O13" s="161" t="str">
        <f>H5&amp;"10"</f>
        <v>1610</v>
      </c>
      <c r="P13" s="161" t="str">
        <f>H5&amp;"11"</f>
        <v>1611</v>
      </c>
      <c r="Q13" s="161" t="str">
        <f>H5&amp;"12"</f>
        <v>1612</v>
      </c>
      <c r="R13" s="161" t="str">
        <f>H5&amp;"13"</f>
        <v>1613</v>
      </c>
      <c r="S13" s="151" t="str">
        <f>H5&amp;"14"</f>
        <v>1614</v>
      </c>
      <c r="T13" s="151" t="str">
        <f>H5&amp;"15"</f>
        <v>1615</v>
      </c>
      <c r="U13" s="151" t="str">
        <f>H5&amp;"16"</f>
        <v>1616</v>
      </c>
      <c r="V13" s="162" t="str">
        <f>H5&amp;"21"</f>
        <v>1621</v>
      </c>
      <c r="W13" s="157" t="str">
        <f>H5&amp;"19"</f>
        <v>1619</v>
      </c>
      <c r="X13" s="159" t="str">
        <f>H5&amp;"51"</f>
        <v>1651</v>
      </c>
      <c r="Y13" s="160" t="str">
        <f>H5&amp;"23"</f>
        <v>1623</v>
      </c>
      <c r="Z13" s="151" t="str">
        <f>Z5&amp;"04"</f>
        <v>1504</v>
      </c>
      <c r="AA13" s="151" t="str">
        <f>Z5&amp;"05"</f>
        <v>1505</v>
      </c>
      <c r="AB13" s="151" t="str">
        <f>Z5&amp;"06"</f>
        <v>1506</v>
      </c>
      <c r="AC13" s="151" t="str">
        <f>Z5&amp;"07"</f>
        <v>1507</v>
      </c>
      <c r="AD13" s="151" t="str">
        <f>Z5&amp;"08"</f>
        <v>1508</v>
      </c>
      <c r="AE13" s="151" t="str">
        <f>Z5&amp;"09"</f>
        <v>1509</v>
      </c>
      <c r="AF13" s="151" t="str">
        <f>Z5&amp;"52"</f>
        <v>1552</v>
      </c>
      <c r="AG13" s="151" t="str">
        <f>Z5&amp;"10"</f>
        <v>1510</v>
      </c>
      <c r="AH13" s="151" t="str">
        <f>Z5&amp;"11"</f>
        <v>1511</v>
      </c>
      <c r="AI13" s="151" t="str">
        <f>Z5&amp;"12"</f>
        <v>1512</v>
      </c>
      <c r="AJ13" s="151" t="str">
        <f>Z5&amp;"13"</f>
        <v>1513</v>
      </c>
      <c r="AK13" s="151" t="str">
        <f>Z5&amp;"14"</f>
        <v>1514</v>
      </c>
      <c r="AL13" s="151" t="str">
        <f>Z5&amp;"15"</f>
        <v>1515</v>
      </c>
      <c r="AM13" s="151" t="str">
        <f>Z5&amp;"16"</f>
        <v>1516</v>
      </c>
      <c r="AN13" s="151" t="str">
        <f>Z5&amp;"21"</f>
        <v>1521</v>
      </c>
      <c r="AO13" s="157" t="str">
        <f>Z5&amp;"19"</f>
        <v>1519</v>
      </c>
      <c r="AP13" s="136" t="str">
        <f>Z5&amp;"51"</f>
        <v>1551</v>
      </c>
      <c r="AQ13" s="156" t="str">
        <f>Z5&amp;"23"</f>
        <v>1523</v>
      </c>
      <c r="AR13" s="151" t="str">
        <f>AR5&amp;"04"</f>
        <v>1704</v>
      </c>
      <c r="AS13" s="151" t="str">
        <f>AR5&amp;"05"</f>
        <v>1705</v>
      </c>
      <c r="AT13" s="151" t="str">
        <f>AR5&amp;"06"</f>
        <v>1706</v>
      </c>
      <c r="AU13" s="151" t="str">
        <f>AR5&amp;"07"</f>
        <v>1707</v>
      </c>
      <c r="AV13" s="151" t="str">
        <f>AR5&amp;"08"</f>
        <v>1708</v>
      </c>
      <c r="AW13" s="151" t="str">
        <f>AR5&amp;"09"</f>
        <v>1709</v>
      </c>
      <c r="AX13" s="151" t="str">
        <f>AR5&amp;"52"</f>
        <v>1752</v>
      </c>
      <c r="AY13" s="151" t="str">
        <f>AR5&amp;"10"</f>
        <v>1710</v>
      </c>
      <c r="AZ13" s="151" t="str">
        <f>AR5&amp;"11"</f>
        <v>1711</v>
      </c>
      <c r="BA13" s="151" t="str">
        <f>AR5&amp;"12"</f>
        <v>1712</v>
      </c>
      <c r="BB13" s="151" t="str">
        <f>AR5&amp;"13"</f>
        <v>1713</v>
      </c>
      <c r="BC13" s="151" t="str">
        <f>AR5&amp;"14"</f>
        <v>1714</v>
      </c>
      <c r="BD13" s="151" t="str">
        <f>AR5&amp;"15"</f>
        <v>1715</v>
      </c>
      <c r="BE13" s="151" t="str">
        <f>AR5&amp;"16"</f>
        <v>1716</v>
      </c>
      <c r="BF13" s="151" t="str">
        <f>AR5&amp;"21"</f>
        <v>1721</v>
      </c>
      <c r="BG13" s="157" t="str">
        <f>AR5&amp;"19"</f>
        <v>1719</v>
      </c>
      <c r="BH13" s="136" t="str">
        <f>AR5&amp;"51"</f>
        <v>1751</v>
      </c>
      <c r="BI13" s="156" t="str">
        <f>AR5&amp;"23"</f>
        <v>1723</v>
      </c>
      <c r="BJ13" s="151" t="str">
        <f>BJ5&amp;"04"</f>
        <v>1804</v>
      </c>
      <c r="BK13" s="151" t="str">
        <f>BJ5&amp;"05"</f>
        <v>1805</v>
      </c>
      <c r="BL13" s="151" t="str">
        <f>BJ5&amp;"06"</f>
        <v>1806</v>
      </c>
      <c r="BM13" s="151" t="str">
        <f>BJ5&amp;"07"</f>
        <v>1807</v>
      </c>
      <c r="BN13" s="151" t="str">
        <f>BJ5&amp;"08"</f>
        <v>1808</v>
      </c>
      <c r="BO13" s="151" t="str">
        <f>BJ5&amp;"09"</f>
        <v>1809</v>
      </c>
      <c r="BP13" s="151" t="str">
        <f>BJ5&amp;"52"</f>
        <v>1852</v>
      </c>
      <c r="BQ13" s="151" t="str">
        <f>BJ5&amp;"10"</f>
        <v>1810</v>
      </c>
      <c r="BR13" s="151" t="str">
        <f>BJ5&amp;"11"</f>
        <v>1811</v>
      </c>
      <c r="BS13" s="151" t="str">
        <f>BJ5&amp;"12"</f>
        <v>1812</v>
      </c>
      <c r="BT13" s="151" t="str">
        <f>BJ5&amp;"13"</f>
        <v>1813</v>
      </c>
      <c r="BU13" s="151" t="str">
        <f>BJ5&amp;"14"</f>
        <v>1814</v>
      </c>
      <c r="BV13" s="151" t="str">
        <f>BJ5&amp;"15"</f>
        <v>1815</v>
      </c>
      <c r="BW13" s="151" t="str">
        <f>BJ5&amp;"16"</f>
        <v>1816</v>
      </c>
      <c r="BX13" s="151" t="str">
        <f>BJ5&amp;"21"</f>
        <v>1821</v>
      </c>
      <c r="BY13" s="157" t="str">
        <f>BJ5&amp;"19"</f>
        <v>1819</v>
      </c>
      <c r="BZ13" s="136" t="str">
        <f>BJ5&amp;"51"</f>
        <v>1851</v>
      </c>
      <c r="CA13" s="156" t="str">
        <f>BJ5&amp;"23"</f>
        <v>1823</v>
      </c>
      <c r="CB13" s="151" t="str">
        <f>CB5&amp;"04"</f>
        <v>5904</v>
      </c>
      <c r="CC13" s="151" t="str">
        <f>CB5&amp;"05"</f>
        <v>5905</v>
      </c>
      <c r="CD13" s="151" t="str">
        <f>CB5&amp;"06"</f>
        <v>5906</v>
      </c>
      <c r="CE13" s="151" t="str">
        <f>CB5&amp;"07"</f>
        <v>5907</v>
      </c>
      <c r="CF13" s="151" t="str">
        <f>CB5&amp;"08"</f>
        <v>5908</v>
      </c>
      <c r="CG13" s="151" t="str">
        <f>CB5&amp;"09"</f>
        <v>5909</v>
      </c>
      <c r="CH13" s="151" t="str">
        <f>CB5&amp;"52"</f>
        <v>5952</v>
      </c>
      <c r="CI13" s="151" t="str">
        <f>CB5&amp;"10"</f>
        <v>5910</v>
      </c>
      <c r="CJ13" s="151" t="str">
        <f>CB5&amp;"11"</f>
        <v>5911</v>
      </c>
      <c r="CK13" s="151" t="str">
        <f>CB5&amp;"12"</f>
        <v>5912</v>
      </c>
      <c r="CL13" s="151" t="str">
        <f>CB5&amp;"13"</f>
        <v>5913</v>
      </c>
      <c r="CM13" s="151" t="str">
        <f>CB5&amp;"14"</f>
        <v>5914</v>
      </c>
      <c r="CN13" s="151" t="str">
        <f>CB5&amp;"15"</f>
        <v>5915</v>
      </c>
      <c r="CO13" s="151" t="str">
        <f>CB5&amp;"16"</f>
        <v>5916</v>
      </c>
      <c r="CP13" s="151" t="str">
        <f>CB5&amp;"21"</f>
        <v>5921</v>
      </c>
      <c r="CQ13" s="157" t="str">
        <f>CB5&amp;"19"</f>
        <v>5919</v>
      </c>
      <c r="CR13" s="136" t="str">
        <f>CB5&amp;"51"</f>
        <v>5951</v>
      </c>
      <c r="CS13" s="156" t="str">
        <f>CB5&amp;"23"</f>
        <v>5923</v>
      </c>
      <c r="CT13" s="151" t="str">
        <f>CT5&amp;"04"</f>
        <v>1904</v>
      </c>
      <c r="CU13" s="151" t="str">
        <f>CT5&amp;"05"</f>
        <v>1905</v>
      </c>
      <c r="CV13" s="151" t="str">
        <f>CT5&amp;"06"</f>
        <v>1906</v>
      </c>
      <c r="CW13" s="151" t="str">
        <f>CT5&amp;"07"</f>
        <v>1907</v>
      </c>
      <c r="CX13" s="151" t="str">
        <f>CT5&amp;"08"</f>
        <v>1908</v>
      </c>
      <c r="CY13" s="151" t="str">
        <f>CT5&amp;"09"</f>
        <v>1909</v>
      </c>
      <c r="CZ13" s="151" t="str">
        <f>CT5&amp;"52"</f>
        <v>1952</v>
      </c>
      <c r="DA13" s="151" t="str">
        <f>CT5&amp;"10"</f>
        <v>1910</v>
      </c>
      <c r="DB13" s="151" t="str">
        <f>CT5&amp;"11"</f>
        <v>1911</v>
      </c>
      <c r="DC13" s="151" t="str">
        <f>CT5&amp;"12"</f>
        <v>1912</v>
      </c>
      <c r="DD13" s="151" t="str">
        <f>CT5&amp;"13"</f>
        <v>1913</v>
      </c>
      <c r="DE13" s="151" t="str">
        <f>CT5&amp;"14"</f>
        <v>1914</v>
      </c>
      <c r="DF13" s="151" t="str">
        <f>CT5&amp;"15"</f>
        <v>1915</v>
      </c>
      <c r="DG13" s="151" t="str">
        <f>CT5&amp;"16"</f>
        <v>1916</v>
      </c>
      <c r="DH13" s="151" t="str">
        <f>CT5&amp;"21"</f>
        <v>1921</v>
      </c>
      <c r="DI13" s="157" t="str">
        <f>CT5&amp;"19"</f>
        <v>1919</v>
      </c>
      <c r="DJ13" s="136" t="str">
        <f>CT5&amp;"51"</f>
        <v>1951</v>
      </c>
      <c r="DK13" s="156" t="str">
        <f>CT5&amp;"23"</f>
        <v>1923</v>
      </c>
      <c r="DL13" s="151" t="str">
        <f>DL5&amp;"04"</f>
        <v>6604</v>
      </c>
      <c r="DM13" s="151" t="str">
        <f>DL5&amp;"05"</f>
        <v>6605</v>
      </c>
      <c r="DN13" s="151" t="str">
        <f>DL5&amp;"06"</f>
        <v>6606</v>
      </c>
      <c r="DO13" s="151" t="str">
        <f>DL5&amp;"07"</f>
        <v>6607</v>
      </c>
      <c r="DP13" s="151" t="str">
        <f>DL5&amp;"08"</f>
        <v>6608</v>
      </c>
      <c r="DQ13" s="151" t="str">
        <f>DL5&amp;"09"</f>
        <v>6609</v>
      </c>
      <c r="DR13" s="151" t="str">
        <f>DL5&amp;"52"</f>
        <v>6652</v>
      </c>
      <c r="DS13" s="151" t="str">
        <f>DL5&amp;"10"</f>
        <v>6610</v>
      </c>
      <c r="DT13" s="151" t="str">
        <f>DL5&amp;"11"</f>
        <v>6611</v>
      </c>
      <c r="DU13" s="151" t="str">
        <f>DL5&amp;"12"</f>
        <v>6612</v>
      </c>
      <c r="DV13" s="151" t="str">
        <f>DL5&amp;"13"</f>
        <v>6613</v>
      </c>
      <c r="DW13" s="151" t="str">
        <f>DL5&amp;"14"</f>
        <v>6614</v>
      </c>
      <c r="DX13" s="151" t="str">
        <f>DL5&amp;"15"</f>
        <v>6615</v>
      </c>
      <c r="DY13" s="151" t="str">
        <f>DL5&amp;"16"</f>
        <v>6616</v>
      </c>
      <c r="DZ13" s="151" t="str">
        <f>DL5&amp;"21"</f>
        <v>6621</v>
      </c>
      <c r="EA13" s="157" t="str">
        <f>DL5&amp;"19"</f>
        <v>6619</v>
      </c>
      <c r="EB13" s="136" t="str">
        <f>DL5&amp;"51"</f>
        <v>6651</v>
      </c>
      <c r="EC13" s="156" t="str">
        <f>DL5&amp;"23"</f>
        <v>6623</v>
      </c>
      <c r="ED13" s="151" t="str">
        <f>ED5&amp;"04"</f>
        <v>6704</v>
      </c>
      <c r="EE13" s="151" t="str">
        <f>ED5&amp;"05"</f>
        <v>6705</v>
      </c>
      <c r="EF13" s="151" t="str">
        <f>ED5&amp;"06"</f>
        <v>6706</v>
      </c>
      <c r="EG13" s="151" t="str">
        <f>ED5&amp;"07"</f>
        <v>6707</v>
      </c>
      <c r="EH13" s="151" t="str">
        <f>ED5&amp;"08"</f>
        <v>6708</v>
      </c>
      <c r="EI13" s="151" t="str">
        <f>ED5&amp;"09"</f>
        <v>6709</v>
      </c>
      <c r="EJ13" s="151" t="str">
        <f>ED5&amp;"52"</f>
        <v>6752</v>
      </c>
      <c r="EK13" s="151" t="str">
        <f>ED5&amp;"10"</f>
        <v>6710</v>
      </c>
      <c r="EL13" s="151" t="str">
        <f>ED5&amp;"11"</f>
        <v>6711</v>
      </c>
      <c r="EM13" s="151" t="str">
        <f>ED5&amp;"12"</f>
        <v>6712</v>
      </c>
      <c r="EN13" s="151" t="str">
        <f>ED5&amp;"13"</f>
        <v>6713</v>
      </c>
      <c r="EO13" s="151" t="str">
        <f>ED5&amp;"14"</f>
        <v>6714</v>
      </c>
      <c r="EP13" s="151" t="str">
        <f>ED5&amp;"15"</f>
        <v>6715</v>
      </c>
      <c r="EQ13" s="151" t="str">
        <f>ED5&amp;"16"</f>
        <v>6716</v>
      </c>
      <c r="ER13" s="151" t="str">
        <f>ED5&amp;"21"</f>
        <v>6721</v>
      </c>
      <c r="ES13" s="157" t="str">
        <f>ED5&amp;"19"</f>
        <v>6719</v>
      </c>
      <c r="ET13" s="136" t="str">
        <f>ED5&amp;"51"</f>
        <v>6751</v>
      </c>
      <c r="EU13" s="156" t="str">
        <f>ED5&amp;"23"</f>
        <v>6723</v>
      </c>
      <c r="EV13" s="151" t="str">
        <f>EV5&amp;"04"</f>
        <v>8004</v>
      </c>
      <c r="EW13" s="151" t="str">
        <f>EV5&amp;"05"</f>
        <v>8005</v>
      </c>
      <c r="EX13" s="151" t="str">
        <f>EV5&amp;"06"</f>
        <v>8006</v>
      </c>
      <c r="EY13" s="151" t="str">
        <f>EV5&amp;"07"</f>
        <v>8007</v>
      </c>
      <c r="EZ13" s="151" t="str">
        <f>EV5&amp;"08"</f>
        <v>8008</v>
      </c>
      <c r="FA13" s="151" t="str">
        <f>EV5&amp;"09"</f>
        <v>8009</v>
      </c>
      <c r="FB13" s="151" t="str">
        <f>EV5&amp;"52"</f>
        <v>8052</v>
      </c>
      <c r="FC13" s="151" t="str">
        <f>EV5&amp;"10"</f>
        <v>8010</v>
      </c>
      <c r="FD13" s="151" t="str">
        <f>EV5&amp;"11"</f>
        <v>8011</v>
      </c>
      <c r="FE13" s="151" t="str">
        <f>EV5&amp;"12"</f>
        <v>8012</v>
      </c>
      <c r="FF13" s="151" t="str">
        <f>EV5&amp;"13"</f>
        <v>8013</v>
      </c>
      <c r="FG13" s="151" t="str">
        <f>EV5&amp;"14"</f>
        <v>8014</v>
      </c>
      <c r="FH13" s="151" t="str">
        <f>EV5&amp;"15"</f>
        <v>8015</v>
      </c>
      <c r="FI13" s="151" t="str">
        <f>EV5&amp;"16"</f>
        <v>8016</v>
      </c>
      <c r="FJ13" s="151" t="str">
        <f>EV5&amp;"21"</f>
        <v>8021</v>
      </c>
      <c r="FK13" s="157" t="str">
        <f>EV5&amp;"19"</f>
        <v>8019</v>
      </c>
      <c r="FL13" s="136" t="str">
        <f>EV5&amp;"51"</f>
        <v>8051</v>
      </c>
      <c r="FM13" s="156" t="str">
        <f>EV5&amp;"23"</f>
        <v>8023</v>
      </c>
      <c r="FN13" s="151" t="str">
        <f>FN5&amp;"04"</f>
        <v>7904</v>
      </c>
      <c r="FO13" s="151" t="str">
        <f>FN5&amp;"05"</f>
        <v>7905</v>
      </c>
      <c r="FP13" s="151" t="str">
        <f>FN5&amp;"06"</f>
        <v>7906</v>
      </c>
      <c r="FQ13" s="151" t="str">
        <f>FN5&amp;"07"</f>
        <v>7907</v>
      </c>
      <c r="FR13" s="151" t="str">
        <f>FN5&amp;"08"</f>
        <v>7908</v>
      </c>
      <c r="FS13" s="151" t="str">
        <f>FN5&amp;"09"</f>
        <v>7909</v>
      </c>
      <c r="FT13" s="151" t="str">
        <f>FN5&amp;"52"</f>
        <v>7952</v>
      </c>
      <c r="FU13" s="151" t="str">
        <f>FN5&amp;"10"</f>
        <v>7910</v>
      </c>
      <c r="FV13" s="151" t="str">
        <f>FN5&amp;"11"</f>
        <v>7911</v>
      </c>
      <c r="FW13" s="151" t="str">
        <f>FN5&amp;"12"</f>
        <v>7912</v>
      </c>
      <c r="FX13" s="151" t="str">
        <f>FN5&amp;"13"</f>
        <v>7913</v>
      </c>
      <c r="FY13" s="151" t="str">
        <f>FN5&amp;"14"</f>
        <v>7914</v>
      </c>
      <c r="FZ13" s="151" t="str">
        <f>FN5&amp;"15"</f>
        <v>7915</v>
      </c>
      <c r="GA13" s="151" t="str">
        <f>FN5&amp;"16"</f>
        <v>7916</v>
      </c>
      <c r="GB13" s="151" t="str">
        <f>FN5&amp;"21"</f>
        <v>7921</v>
      </c>
      <c r="GC13" s="157" t="str">
        <f>FN5&amp;"19"</f>
        <v>7919</v>
      </c>
      <c r="GD13" s="136" t="str">
        <f>FN5&amp;"51"</f>
        <v>7951</v>
      </c>
      <c r="GE13" s="156" t="str">
        <f>FN5&amp;"23"</f>
        <v>7923</v>
      </c>
      <c r="GF13" s="151" t="str">
        <f>GF5&amp;"04"</f>
        <v>8104</v>
      </c>
      <c r="GG13" s="151" t="str">
        <f>GF5&amp;"05"</f>
        <v>8105</v>
      </c>
      <c r="GH13" s="151" t="str">
        <f>GF5&amp;"06"</f>
        <v>8106</v>
      </c>
      <c r="GI13" s="151" t="str">
        <f>GF5&amp;"07"</f>
        <v>8107</v>
      </c>
      <c r="GJ13" s="151" t="str">
        <f>GF5&amp;"08"</f>
        <v>8108</v>
      </c>
      <c r="GK13" s="151" t="str">
        <f>GF5&amp;"09"</f>
        <v>8109</v>
      </c>
      <c r="GL13" s="151" t="str">
        <f>GF5&amp;"52"</f>
        <v>8152</v>
      </c>
      <c r="GM13" s="151" t="str">
        <f>GF5&amp;"10"</f>
        <v>8110</v>
      </c>
      <c r="GN13" s="151" t="str">
        <f>GF5&amp;"11"</f>
        <v>8111</v>
      </c>
      <c r="GO13" s="151" t="str">
        <f>GF5&amp;"12"</f>
        <v>8112</v>
      </c>
      <c r="GP13" s="151" t="str">
        <f>GF5&amp;"13"</f>
        <v>8113</v>
      </c>
      <c r="GQ13" s="151" t="str">
        <f>GF5&amp;"14"</f>
        <v>8114</v>
      </c>
      <c r="GR13" s="151" t="str">
        <f>GF5&amp;"15"</f>
        <v>8115</v>
      </c>
      <c r="GS13" s="151" t="str">
        <f>GF5&amp;"16"</f>
        <v>8116</v>
      </c>
      <c r="GT13" s="151" t="str">
        <f>GF5&amp;"21"</f>
        <v>8121</v>
      </c>
      <c r="GU13" s="157" t="str">
        <f>GF5&amp;"19"</f>
        <v>8119</v>
      </c>
      <c r="GV13" s="136" t="str">
        <f>GF5&amp;"51"</f>
        <v>8151</v>
      </c>
      <c r="GW13" s="156" t="str">
        <f>GF5&amp;"23"</f>
        <v>8123</v>
      </c>
      <c r="GX13" s="151" t="str">
        <f>GX5&amp;"04"</f>
        <v>2204</v>
      </c>
      <c r="GY13" s="151" t="str">
        <f>GX5&amp;"05"</f>
        <v>2205</v>
      </c>
      <c r="GZ13" s="151" t="str">
        <f>GX5&amp;"06"</f>
        <v>2206</v>
      </c>
      <c r="HA13" s="151" t="str">
        <f>GX5&amp;"07"</f>
        <v>2207</v>
      </c>
      <c r="HB13" s="151" t="str">
        <f>GX5&amp;"08"</f>
        <v>2208</v>
      </c>
      <c r="HC13" s="151" t="str">
        <f>GX5&amp;"09"</f>
        <v>2209</v>
      </c>
      <c r="HD13" s="151" t="str">
        <f>GX5&amp;"52"</f>
        <v>2252</v>
      </c>
      <c r="HE13" s="151" t="str">
        <f>GX5&amp;"10"</f>
        <v>2210</v>
      </c>
      <c r="HF13" s="151" t="str">
        <f>GX5&amp;"11"</f>
        <v>2211</v>
      </c>
      <c r="HG13" s="151" t="str">
        <f>GX5&amp;"12"</f>
        <v>2212</v>
      </c>
      <c r="HH13" s="151" t="str">
        <f>GX5&amp;"13"</f>
        <v>2213</v>
      </c>
      <c r="HI13" s="151" t="str">
        <f>GX5&amp;"14"</f>
        <v>2214</v>
      </c>
      <c r="HJ13" s="151" t="str">
        <f>GX5&amp;"15"</f>
        <v>2215</v>
      </c>
      <c r="HK13" s="151" t="str">
        <f>GX5&amp;"16"</f>
        <v>2216</v>
      </c>
      <c r="HL13" s="151" t="str">
        <f>GX5&amp;"21"</f>
        <v>2221</v>
      </c>
      <c r="HM13" s="157" t="str">
        <f>GX5&amp;"19"</f>
        <v>2219</v>
      </c>
      <c r="HN13" s="136" t="str">
        <f>GX5&amp;"51"</f>
        <v>2251</v>
      </c>
      <c r="HO13" s="156" t="str">
        <f>GX5&amp;"23"</f>
        <v>2223</v>
      </c>
      <c r="HP13" s="151" t="str">
        <f>HP5&amp;"04"</f>
        <v>7704</v>
      </c>
      <c r="HQ13" s="151" t="str">
        <f>HP5&amp;"05"</f>
        <v>7705</v>
      </c>
      <c r="HR13" s="151" t="str">
        <f>HP5&amp;"06"</f>
        <v>7706</v>
      </c>
      <c r="HS13" s="151" t="str">
        <f>HP5&amp;"07"</f>
        <v>7707</v>
      </c>
      <c r="HT13" s="151" t="str">
        <f>HP5&amp;"08"</f>
        <v>7708</v>
      </c>
      <c r="HU13" s="151" t="str">
        <f>HP5&amp;"09"</f>
        <v>7709</v>
      </c>
      <c r="HV13" s="151" t="str">
        <f>HP5&amp;"52"</f>
        <v>7752</v>
      </c>
      <c r="HW13" s="151" t="str">
        <f>HP5&amp;"10"</f>
        <v>7710</v>
      </c>
      <c r="HX13" s="151" t="str">
        <f>HP5&amp;"11"</f>
        <v>7711</v>
      </c>
      <c r="HY13" s="151" t="str">
        <f>HP5&amp;"12"</f>
        <v>7712</v>
      </c>
      <c r="HZ13" s="151" t="str">
        <f>HP5&amp;"13"</f>
        <v>7713</v>
      </c>
      <c r="IA13" s="151" t="str">
        <f>HP5&amp;"14"</f>
        <v>7714</v>
      </c>
      <c r="IB13" s="151" t="str">
        <f>HP5&amp;"15"</f>
        <v>7715</v>
      </c>
      <c r="IC13" s="151" t="str">
        <f>HP5&amp;"16"</f>
        <v>7716</v>
      </c>
      <c r="ID13" s="151" t="str">
        <f>HP5&amp;"21"</f>
        <v>7721</v>
      </c>
      <c r="IE13" s="157" t="str">
        <f>HP5&amp;"19"</f>
        <v>7719</v>
      </c>
      <c r="IF13" s="136" t="str">
        <f>HP5&amp;"51"</f>
        <v>7751</v>
      </c>
      <c r="IG13" s="156" t="str">
        <f>HP5&amp;"23"</f>
        <v>7723</v>
      </c>
      <c r="IH13" s="151" t="str">
        <f>IH5&amp;"04"</f>
        <v>2304</v>
      </c>
      <c r="II13" s="151" t="str">
        <f>IH5&amp;"05"</f>
        <v>2305</v>
      </c>
      <c r="IJ13" s="151" t="str">
        <f>IH5&amp;"06"</f>
        <v>2306</v>
      </c>
      <c r="IK13" s="151" t="str">
        <f>IH5&amp;"07"</f>
        <v>2307</v>
      </c>
      <c r="IL13" s="151" t="str">
        <f>IH5&amp;"08"</f>
        <v>2308</v>
      </c>
      <c r="IM13" s="151" t="str">
        <f>IH5&amp;"09"</f>
        <v>2309</v>
      </c>
      <c r="IN13" s="151" t="str">
        <f>IH5&amp;"52"</f>
        <v>2352</v>
      </c>
      <c r="IO13" s="151" t="str">
        <f>IH5&amp;"10"</f>
        <v>2310</v>
      </c>
      <c r="IP13" s="151" t="str">
        <f>IH5&amp;"11"</f>
        <v>2311</v>
      </c>
      <c r="IQ13" s="151" t="str">
        <f>IH5&amp;"12"</f>
        <v>2312</v>
      </c>
      <c r="IR13" s="151" t="str">
        <f>IH5&amp;"13"</f>
        <v>2313</v>
      </c>
      <c r="IS13" s="151" t="str">
        <f>IH5&amp;"14"</f>
        <v>2314</v>
      </c>
      <c r="IT13" s="151" t="str">
        <f>IH5&amp;"15"</f>
        <v>2315</v>
      </c>
      <c r="IU13" s="151" t="str">
        <f>IH5&amp;"16"</f>
        <v>2316</v>
      </c>
      <c r="IV13" s="151" t="str">
        <f>IH5&amp;"21"</f>
        <v>2321</v>
      </c>
      <c r="IW13" s="157" t="str">
        <f>IH5&amp;"19"</f>
        <v>2319</v>
      </c>
      <c r="IX13" s="136" t="str">
        <f>IH5&amp;"51"</f>
        <v>2351</v>
      </c>
      <c r="IY13" s="156" t="str">
        <f>IH5&amp;"23"</f>
        <v>2323</v>
      </c>
      <c r="IZ13" s="151" t="str">
        <f>IZ5&amp;"04"</f>
        <v>7804</v>
      </c>
      <c r="JA13" s="151" t="str">
        <f>IZ5&amp;"05"</f>
        <v>7805</v>
      </c>
      <c r="JB13" s="151" t="str">
        <f>IZ5&amp;"06"</f>
        <v>7806</v>
      </c>
      <c r="JC13" s="151" t="str">
        <f>IZ5&amp;"07"</f>
        <v>7807</v>
      </c>
      <c r="JD13" s="151" t="str">
        <f>IZ5&amp;"08"</f>
        <v>7808</v>
      </c>
      <c r="JE13" s="151" t="str">
        <f>IZ5&amp;"09"</f>
        <v>7809</v>
      </c>
      <c r="JF13" s="151" t="str">
        <f>IZ5&amp;"52"</f>
        <v>7852</v>
      </c>
      <c r="JG13" s="151" t="str">
        <f>IZ5&amp;"10"</f>
        <v>7810</v>
      </c>
      <c r="JH13" s="151" t="str">
        <f>IZ5&amp;"11"</f>
        <v>7811</v>
      </c>
      <c r="JI13" s="151" t="str">
        <f>IZ5&amp;"12"</f>
        <v>7812</v>
      </c>
      <c r="JJ13" s="151" t="str">
        <f>IZ5&amp;"13"</f>
        <v>7813</v>
      </c>
      <c r="JK13" s="151" t="str">
        <f>IZ5&amp;"14"</f>
        <v>7814</v>
      </c>
      <c r="JL13" s="151" t="str">
        <f>IZ5&amp;"15"</f>
        <v>7815</v>
      </c>
      <c r="JM13" s="151" t="str">
        <f>IZ5&amp;"16"</f>
        <v>7816</v>
      </c>
      <c r="JN13" s="151" t="str">
        <f>IZ5&amp;"21"</f>
        <v>7821</v>
      </c>
      <c r="JO13" s="157" t="str">
        <f>IZ5&amp;"19"</f>
        <v>7819</v>
      </c>
      <c r="JP13" s="136" t="str">
        <f>IZ5&amp;"51"</f>
        <v>7851</v>
      </c>
      <c r="JQ13" s="156" t="str">
        <f>IZ5&amp;"23"</f>
        <v>7823</v>
      </c>
      <c r="JR13" s="151" t="str">
        <f>JR5&amp;"04"</f>
        <v>6204</v>
      </c>
      <c r="JS13" s="151" t="str">
        <f>JR5&amp;"05"</f>
        <v>6205</v>
      </c>
      <c r="JT13" s="151" t="str">
        <f>JR5&amp;"06"</f>
        <v>6206</v>
      </c>
      <c r="JU13" s="151" t="str">
        <f>JR5&amp;"07"</f>
        <v>6207</v>
      </c>
      <c r="JV13" s="151" t="str">
        <f>JR5&amp;"08"</f>
        <v>6208</v>
      </c>
      <c r="JW13" s="151" t="str">
        <f>JR5&amp;"09"</f>
        <v>6209</v>
      </c>
      <c r="JX13" s="151" t="str">
        <f>JR5&amp;"52"</f>
        <v>6252</v>
      </c>
      <c r="JY13" s="151" t="str">
        <f>JR5&amp;"10"</f>
        <v>6210</v>
      </c>
      <c r="JZ13" s="151" t="str">
        <f>JR5&amp;"11"</f>
        <v>6211</v>
      </c>
      <c r="KA13" s="151" t="str">
        <f>JR5&amp;"12"</f>
        <v>6212</v>
      </c>
      <c r="KB13" s="151" t="str">
        <f>JR5&amp;"13"</f>
        <v>6213</v>
      </c>
      <c r="KC13" s="151" t="str">
        <f>JR5&amp;"14"</f>
        <v>6214</v>
      </c>
      <c r="KD13" s="151" t="str">
        <f>JR5&amp;"15"</f>
        <v>6215</v>
      </c>
      <c r="KE13" s="151" t="str">
        <f>JR5&amp;"16"</f>
        <v>6216</v>
      </c>
      <c r="KF13" s="151" t="str">
        <f>JR5&amp;"21"</f>
        <v>6221</v>
      </c>
      <c r="KG13" s="157" t="str">
        <f>JR5&amp;"19"</f>
        <v>6219</v>
      </c>
      <c r="KH13" s="136" t="str">
        <f>JR5&amp;"51"</f>
        <v>6251</v>
      </c>
      <c r="KI13" s="156" t="str">
        <f>JR5&amp;"23"</f>
        <v>6223</v>
      </c>
      <c r="KJ13" s="151" t="str">
        <f>KJ5&amp;"04"</f>
        <v>2504</v>
      </c>
      <c r="KK13" s="151" t="str">
        <f>KJ5&amp;"05"</f>
        <v>2505</v>
      </c>
      <c r="KL13" s="151" t="str">
        <f>KJ5&amp;"06"</f>
        <v>2506</v>
      </c>
      <c r="KM13" s="151" t="str">
        <f>KJ5&amp;"07"</f>
        <v>2507</v>
      </c>
      <c r="KN13" s="151" t="str">
        <f>KJ5&amp;"08"</f>
        <v>2508</v>
      </c>
      <c r="KO13" s="151" t="str">
        <f>KJ5&amp;"09"</f>
        <v>2509</v>
      </c>
      <c r="KP13" s="151" t="str">
        <f>KJ5&amp;"52"</f>
        <v>2552</v>
      </c>
      <c r="KQ13" s="151" t="str">
        <f>KJ5&amp;"10"</f>
        <v>2510</v>
      </c>
      <c r="KR13" s="151" t="str">
        <f>KJ5&amp;"11"</f>
        <v>2511</v>
      </c>
      <c r="KS13" s="151" t="str">
        <f>KJ5&amp;"12"</f>
        <v>2512</v>
      </c>
      <c r="KT13" s="151" t="str">
        <f>KJ5&amp;"13"</f>
        <v>2513</v>
      </c>
      <c r="KU13" s="151" t="str">
        <f>KJ5&amp;"14"</f>
        <v>2514</v>
      </c>
      <c r="KV13" s="151" t="str">
        <f>KJ5&amp;"15"</f>
        <v>2515</v>
      </c>
      <c r="KW13" s="151" t="str">
        <f>KJ5&amp;"16"</f>
        <v>2516</v>
      </c>
      <c r="KX13" s="151" t="str">
        <f>KJ5&amp;"21"</f>
        <v>2521</v>
      </c>
      <c r="KY13" s="157" t="str">
        <f>KJ5&amp;"19"</f>
        <v>2519</v>
      </c>
      <c r="KZ13" s="136" t="str">
        <f>KJ5&amp;"51"</f>
        <v>2551</v>
      </c>
      <c r="LA13" s="156" t="str">
        <f>KJ5&amp;"23"</f>
        <v>2523</v>
      </c>
      <c r="LB13" s="151" t="str">
        <f>LB5&amp;"04"</f>
        <v>2604</v>
      </c>
      <c r="LC13" s="151" t="str">
        <f>LB5&amp;"05"</f>
        <v>2605</v>
      </c>
      <c r="LD13" s="151" t="str">
        <f>LB5&amp;"06"</f>
        <v>2606</v>
      </c>
      <c r="LE13" s="151" t="str">
        <f>LB5&amp;"07"</f>
        <v>2607</v>
      </c>
      <c r="LF13" s="151" t="str">
        <f>LB5&amp;"08"</f>
        <v>2608</v>
      </c>
      <c r="LG13" s="151" t="str">
        <f>LB5&amp;"09"</f>
        <v>2609</v>
      </c>
      <c r="LH13" s="151" t="str">
        <f>LB5&amp;"52"</f>
        <v>2652</v>
      </c>
      <c r="LI13" s="151" t="str">
        <f>LB5&amp;"10"</f>
        <v>2610</v>
      </c>
      <c r="LJ13" s="151" t="str">
        <f>LB5&amp;"11"</f>
        <v>2611</v>
      </c>
      <c r="LK13" s="151" t="str">
        <f>LB5&amp;"12"</f>
        <v>2612</v>
      </c>
      <c r="LL13" s="151" t="str">
        <f>LB5&amp;"13"</f>
        <v>2613</v>
      </c>
      <c r="LM13" s="151" t="str">
        <f>LB5&amp;"14"</f>
        <v>2614</v>
      </c>
      <c r="LN13" s="151" t="str">
        <f>LB5&amp;"15"</f>
        <v>2615</v>
      </c>
      <c r="LO13" s="151" t="str">
        <f>LB5&amp;"16"</f>
        <v>2616</v>
      </c>
      <c r="LP13" s="151" t="str">
        <f>LB5&amp;"21"</f>
        <v>2621</v>
      </c>
      <c r="LQ13" s="157" t="str">
        <f>LB5&amp;"19"</f>
        <v>2619</v>
      </c>
      <c r="LR13" s="136" t="str">
        <f>LB5&amp;"51"</f>
        <v>2651</v>
      </c>
      <c r="LS13" s="156" t="str">
        <f>LB5&amp;"23"</f>
        <v>2623</v>
      </c>
      <c r="LT13" s="151" t="str">
        <f>LT5&amp;"04"</f>
        <v>7004</v>
      </c>
      <c r="LU13" s="151" t="str">
        <f>LT5&amp;"05"</f>
        <v>7005</v>
      </c>
      <c r="LV13" s="151" t="str">
        <f>LT5&amp;"06"</f>
        <v>7006</v>
      </c>
      <c r="LW13" s="151" t="str">
        <f>LT5&amp;"07"</f>
        <v>7007</v>
      </c>
      <c r="LX13" s="151" t="str">
        <f>LT5&amp;"08"</f>
        <v>7008</v>
      </c>
      <c r="LY13" s="151" t="str">
        <f>LT5&amp;"09"</f>
        <v>7009</v>
      </c>
      <c r="LZ13" s="151" t="str">
        <f>LT5&amp;"52"</f>
        <v>7052</v>
      </c>
      <c r="MA13" s="151" t="str">
        <f>LT5&amp;"10"</f>
        <v>7010</v>
      </c>
      <c r="MB13" s="151" t="str">
        <f>LT5&amp;"11"</f>
        <v>7011</v>
      </c>
      <c r="MC13" s="151" t="str">
        <f>LT5&amp;"12"</f>
        <v>7012</v>
      </c>
      <c r="MD13" s="151" t="str">
        <f>LT5&amp;"13"</f>
        <v>7013</v>
      </c>
      <c r="ME13" s="151" t="str">
        <f>LT5&amp;"14"</f>
        <v>7014</v>
      </c>
      <c r="MF13" s="151" t="str">
        <f>LT5&amp;"15"</f>
        <v>7015</v>
      </c>
      <c r="MG13" s="151" t="str">
        <f>LT5&amp;"16"</f>
        <v>7016</v>
      </c>
      <c r="MH13" s="151" t="str">
        <f>LT5&amp;"21"</f>
        <v>7021</v>
      </c>
      <c r="MI13" s="157" t="str">
        <f>LT5&amp;"19"</f>
        <v>7019</v>
      </c>
      <c r="MJ13" s="136" t="str">
        <f>LT5&amp;"51"</f>
        <v>7051</v>
      </c>
      <c r="MK13" s="156" t="str">
        <f>LT5&amp;"23"</f>
        <v>7023</v>
      </c>
      <c r="ML13" s="151" t="str">
        <f>ML5&amp;"04"</f>
        <v>3104</v>
      </c>
      <c r="MM13" s="151" t="str">
        <f>ML5&amp;"05"</f>
        <v>3105</v>
      </c>
      <c r="MN13" s="151" t="str">
        <f>ML5&amp;"06"</f>
        <v>3106</v>
      </c>
      <c r="MO13" s="151" t="str">
        <f>ML5&amp;"07"</f>
        <v>3107</v>
      </c>
      <c r="MP13" s="151" t="str">
        <f>ML5&amp;"08"</f>
        <v>3108</v>
      </c>
      <c r="MQ13" s="151" t="str">
        <f>ML5&amp;"09"</f>
        <v>3109</v>
      </c>
      <c r="MR13" s="151" t="str">
        <f>ML5&amp;"52"</f>
        <v>3152</v>
      </c>
      <c r="MS13" s="151" t="str">
        <f>ML5&amp;"10"</f>
        <v>3110</v>
      </c>
      <c r="MT13" s="151" t="str">
        <f>ML5&amp;"11"</f>
        <v>3111</v>
      </c>
      <c r="MU13" s="151" t="str">
        <f>ML5&amp;"12"</f>
        <v>3112</v>
      </c>
      <c r="MV13" s="151" t="str">
        <f>ML5&amp;"13"</f>
        <v>3113</v>
      </c>
      <c r="MW13" s="151" t="str">
        <f>ML5&amp;"14"</f>
        <v>3114</v>
      </c>
      <c r="MX13" s="151" t="str">
        <f>ML5&amp;"15"</f>
        <v>3115</v>
      </c>
      <c r="MY13" s="151" t="str">
        <f>ML5&amp;"16"</f>
        <v>3116</v>
      </c>
      <c r="MZ13" s="151" t="str">
        <f>ML5&amp;"21"</f>
        <v>3121</v>
      </c>
      <c r="NA13" s="157" t="str">
        <f>ML5&amp;"19"</f>
        <v>3119</v>
      </c>
      <c r="NB13" s="136" t="str">
        <f>ML5&amp;"51"</f>
        <v>3151</v>
      </c>
      <c r="NC13" s="156" t="str">
        <f>ML5&amp;"23"</f>
        <v>3123</v>
      </c>
      <c r="ND13" s="151" t="str">
        <f>ND5&amp;"04"</f>
        <v>3204</v>
      </c>
      <c r="NE13" s="151" t="str">
        <f>ND5&amp;"05"</f>
        <v>3205</v>
      </c>
      <c r="NF13" s="151" t="str">
        <f>ND5&amp;"06"</f>
        <v>3206</v>
      </c>
      <c r="NG13" s="151" t="str">
        <f>ND5&amp;"07"</f>
        <v>3207</v>
      </c>
      <c r="NH13" s="151" t="str">
        <f>ND5&amp;"08"</f>
        <v>3208</v>
      </c>
      <c r="NI13" s="151" t="str">
        <f>ND5&amp;"09"</f>
        <v>3209</v>
      </c>
      <c r="NJ13" s="151" t="str">
        <f>ND5&amp;"52"</f>
        <v>3252</v>
      </c>
      <c r="NK13" s="151" t="str">
        <f>ND5&amp;"10"</f>
        <v>3210</v>
      </c>
      <c r="NL13" s="151" t="str">
        <f>ND5&amp;"11"</f>
        <v>3211</v>
      </c>
      <c r="NM13" s="151" t="str">
        <f>ND5&amp;"12"</f>
        <v>3212</v>
      </c>
      <c r="NN13" s="151" t="str">
        <f>ND5&amp;"13"</f>
        <v>3213</v>
      </c>
      <c r="NO13" s="151" t="str">
        <f>ND5&amp;"14"</f>
        <v>3214</v>
      </c>
      <c r="NP13" s="151" t="str">
        <f>ND5&amp;"15"</f>
        <v>3215</v>
      </c>
      <c r="NQ13" s="151" t="str">
        <f>ND5&amp;"16"</f>
        <v>3216</v>
      </c>
      <c r="NR13" s="151" t="str">
        <f>ND5&amp;"21"</f>
        <v>3221</v>
      </c>
      <c r="NS13" s="157" t="str">
        <f>ND5&amp;"19"</f>
        <v>3219</v>
      </c>
      <c r="NT13" s="136" t="str">
        <f>ND5&amp;"51"</f>
        <v>3251</v>
      </c>
      <c r="NU13" s="156" t="str">
        <f>ND5&amp;"23"</f>
        <v>3223</v>
      </c>
      <c r="NV13" s="151" t="str">
        <f>NV5&amp;"04"</f>
        <v>3304</v>
      </c>
      <c r="NW13" s="151" t="str">
        <f>NV5&amp;"05"</f>
        <v>3305</v>
      </c>
      <c r="NX13" s="151" t="str">
        <f>NV5&amp;"06"</f>
        <v>3306</v>
      </c>
      <c r="NY13" s="151" t="str">
        <f>NV5&amp;"07"</f>
        <v>3307</v>
      </c>
      <c r="NZ13" s="151" t="str">
        <f>NV5&amp;"08"</f>
        <v>3308</v>
      </c>
      <c r="OA13" s="151" t="str">
        <f>NV5&amp;"09"</f>
        <v>3309</v>
      </c>
      <c r="OB13" s="151" t="str">
        <f>NV5&amp;"52"</f>
        <v>3352</v>
      </c>
      <c r="OC13" s="151" t="str">
        <f>NV5&amp;"10"</f>
        <v>3310</v>
      </c>
      <c r="OD13" s="151" t="str">
        <f>NV5&amp;"11"</f>
        <v>3311</v>
      </c>
      <c r="OE13" s="151" t="str">
        <f>NV5&amp;"12"</f>
        <v>3312</v>
      </c>
      <c r="OF13" s="151" t="str">
        <f>NV5&amp;"13"</f>
        <v>3313</v>
      </c>
      <c r="OG13" s="151" t="str">
        <f>NV5&amp;"14"</f>
        <v>3314</v>
      </c>
      <c r="OH13" s="151" t="str">
        <f>NV5&amp;"15"</f>
        <v>3315</v>
      </c>
      <c r="OI13" s="151" t="str">
        <f>NV5&amp;"16"</f>
        <v>3316</v>
      </c>
      <c r="OJ13" s="151" t="str">
        <f>NV5&amp;"21"</f>
        <v>3321</v>
      </c>
      <c r="OK13" s="157" t="str">
        <f>NV5&amp;"19"</f>
        <v>3319</v>
      </c>
      <c r="OL13" s="136" t="str">
        <f>NV5&amp;"51"</f>
        <v>3351</v>
      </c>
      <c r="OM13" s="156" t="str">
        <f>NV5&amp;"23"</f>
        <v>3323</v>
      </c>
      <c r="ON13" s="151" t="str">
        <f>ON5&amp;"04"</f>
        <v>3404</v>
      </c>
      <c r="OO13" s="151" t="str">
        <f>ON5&amp;"05"</f>
        <v>3405</v>
      </c>
      <c r="OP13" s="151" t="str">
        <f>ON5&amp;"06"</f>
        <v>3406</v>
      </c>
      <c r="OQ13" s="151" t="str">
        <f>ON5&amp;"07"</f>
        <v>3407</v>
      </c>
      <c r="OR13" s="151" t="str">
        <f>ON5&amp;"08"</f>
        <v>3408</v>
      </c>
      <c r="OS13" s="151" t="str">
        <f>ON5&amp;"09"</f>
        <v>3409</v>
      </c>
      <c r="OT13" s="151" t="str">
        <f>ON5&amp;"52"</f>
        <v>3452</v>
      </c>
      <c r="OU13" s="151" t="str">
        <f>ON5&amp;"10"</f>
        <v>3410</v>
      </c>
      <c r="OV13" s="151" t="str">
        <f>ON5&amp;"11"</f>
        <v>3411</v>
      </c>
      <c r="OW13" s="151" t="str">
        <f>ON5&amp;"12"</f>
        <v>3412</v>
      </c>
      <c r="OX13" s="151" t="str">
        <f>ON5&amp;"13"</f>
        <v>3413</v>
      </c>
      <c r="OY13" s="151" t="str">
        <f>ON5&amp;"14"</f>
        <v>3414</v>
      </c>
      <c r="OZ13" s="151" t="str">
        <f>ON5&amp;"15"</f>
        <v>3415</v>
      </c>
      <c r="PA13" s="151" t="str">
        <f>ON5&amp;"16"</f>
        <v>3416</v>
      </c>
      <c r="PB13" s="151" t="str">
        <f>ON5&amp;"21"</f>
        <v>3421</v>
      </c>
      <c r="PC13" s="157" t="str">
        <f>ON5&amp;"19"</f>
        <v>3419</v>
      </c>
      <c r="PD13" s="136" t="str">
        <f>ON5&amp;"51"</f>
        <v>3451</v>
      </c>
      <c r="PE13" s="156" t="str">
        <f>ON5&amp;"23"</f>
        <v>3423</v>
      </c>
      <c r="PF13" s="151" t="str">
        <f>PF5&amp;"04"</f>
        <v>3504</v>
      </c>
      <c r="PG13" s="151" t="str">
        <f>PF5&amp;"05"</f>
        <v>3505</v>
      </c>
      <c r="PH13" s="151" t="str">
        <f>PF5&amp;"06"</f>
        <v>3506</v>
      </c>
      <c r="PI13" s="151" t="str">
        <f>PF5&amp;"07"</f>
        <v>3507</v>
      </c>
      <c r="PJ13" s="151" t="str">
        <f>PF5&amp;"08"</f>
        <v>3508</v>
      </c>
      <c r="PK13" s="151" t="str">
        <f>PF5&amp;"09"</f>
        <v>3509</v>
      </c>
      <c r="PL13" s="151" t="str">
        <f>PF5&amp;"52"</f>
        <v>3552</v>
      </c>
      <c r="PM13" s="151" t="str">
        <f>PF5&amp;"10"</f>
        <v>3510</v>
      </c>
      <c r="PN13" s="151" t="str">
        <f>PF5&amp;"11"</f>
        <v>3511</v>
      </c>
      <c r="PO13" s="151" t="str">
        <f>PF5&amp;"12"</f>
        <v>3512</v>
      </c>
      <c r="PP13" s="151" t="str">
        <f>PF5&amp;"13"</f>
        <v>3513</v>
      </c>
      <c r="PQ13" s="151" t="str">
        <f>PF5&amp;"14"</f>
        <v>3514</v>
      </c>
      <c r="PR13" s="151" t="str">
        <f>PF5&amp;"15"</f>
        <v>3515</v>
      </c>
      <c r="PS13" s="151" t="str">
        <f>PF5&amp;"16"</f>
        <v>3516</v>
      </c>
      <c r="PT13" s="151" t="str">
        <f>PF5&amp;"21"</f>
        <v>3521</v>
      </c>
      <c r="PU13" s="157" t="str">
        <f>PF5&amp;"19"</f>
        <v>3519</v>
      </c>
      <c r="PV13" s="136" t="str">
        <f>PF5&amp;"51"</f>
        <v>3551</v>
      </c>
      <c r="PW13" s="156" t="str">
        <f>PF5&amp;"23"</f>
        <v>3523</v>
      </c>
      <c r="PX13" s="151" t="str">
        <f>PX5&amp;"04"</f>
        <v>3604</v>
      </c>
      <c r="PY13" s="151" t="str">
        <f>PX5&amp;"05"</f>
        <v>3605</v>
      </c>
      <c r="PZ13" s="151" t="str">
        <f>PX5&amp;"06"</f>
        <v>3606</v>
      </c>
      <c r="QA13" s="151" t="str">
        <f>PX5&amp;"07"</f>
        <v>3607</v>
      </c>
      <c r="QB13" s="151" t="str">
        <f>PX5&amp;"08"</f>
        <v>3608</v>
      </c>
      <c r="QC13" s="151" t="str">
        <f>PX5&amp;"09"</f>
        <v>3609</v>
      </c>
      <c r="QD13" s="151" t="str">
        <f>PX5&amp;"52"</f>
        <v>3652</v>
      </c>
      <c r="QE13" s="151" t="str">
        <f>PX5&amp;"10"</f>
        <v>3610</v>
      </c>
      <c r="QF13" s="151" t="str">
        <f>PX5&amp;"11"</f>
        <v>3611</v>
      </c>
      <c r="QG13" s="151" t="str">
        <f>PX5&amp;"12"</f>
        <v>3612</v>
      </c>
      <c r="QH13" s="151" t="str">
        <f>PX5&amp;"13"</f>
        <v>3613</v>
      </c>
      <c r="QI13" s="151" t="str">
        <f>PX5&amp;"14"</f>
        <v>3614</v>
      </c>
      <c r="QJ13" s="151" t="str">
        <f>PX5&amp;"15"</f>
        <v>3615</v>
      </c>
      <c r="QK13" s="151" t="str">
        <f>PX5&amp;"16"</f>
        <v>3616</v>
      </c>
      <c r="QL13" s="151" t="str">
        <f>PX5&amp;"21"</f>
        <v>3621</v>
      </c>
      <c r="QM13" s="157" t="str">
        <f>PX5&amp;"19"</f>
        <v>3619</v>
      </c>
      <c r="QN13" s="136" t="str">
        <f>PX5&amp;"51"</f>
        <v>3651</v>
      </c>
      <c r="QO13" s="156" t="str">
        <f>PX5&amp;"23"</f>
        <v>3623</v>
      </c>
      <c r="QP13" s="151" t="str">
        <f>QP5&amp;"04"</f>
        <v>3704</v>
      </c>
      <c r="QQ13" s="151" t="str">
        <f>QP5&amp;"05"</f>
        <v>3705</v>
      </c>
      <c r="QR13" s="151" t="str">
        <f>QP5&amp;"06"</f>
        <v>3706</v>
      </c>
      <c r="QS13" s="151" t="str">
        <f>QP5&amp;"07"</f>
        <v>3707</v>
      </c>
      <c r="QT13" s="151" t="str">
        <f>QP5&amp;"08"</f>
        <v>3708</v>
      </c>
      <c r="QU13" s="151" t="str">
        <f>QP5&amp;"09"</f>
        <v>3709</v>
      </c>
      <c r="QV13" s="151" t="str">
        <f>QP5&amp;"52"</f>
        <v>3752</v>
      </c>
      <c r="QW13" s="151" t="str">
        <f>QP5&amp;"10"</f>
        <v>3710</v>
      </c>
      <c r="QX13" s="151" t="str">
        <f>QP5&amp;"11"</f>
        <v>3711</v>
      </c>
      <c r="QY13" s="151" t="str">
        <f>QP5&amp;"12"</f>
        <v>3712</v>
      </c>
      <c r="QZ13" s="151" t="str">
        <f>QP5&amp;"13"</f>
        <v>3713</v>
      </c>
      <c r="RA13" s="151" t="str">
        <f>QP5&amp;"14"</f>
        <v>3714</v>
      </c>
      <c r="RB13" s="151" t="str">
        <f>QP5&amp;"15"</f>
        <v>3715</v>
      </c>
      <c r="RC13" s="151" t="str">
        <f>QP5&amp;"16"</f>
        <v>3716</v>
      </c>
      <c r="RD13" s="151" t="str">
        <f>QP5&amp;"21"</f>
        <v>3721</v>
      </c>
      <c r="RE13" s="157" t="str">
        <f>QP5&amp;"19"</f>
        <v>3719</v>
      </c>
      <c r="RF13" s="136" t="str">
        <f>QP5&amp;"51"</f>
        <v>3751</v>
      </c>
      <c r="RG13" s="156" t="str">
        <f>QP5&amp;"23"</f>
        <v>3723</v>
      </c>
      <c r="RH13" s="151" t="str">
        <f>RH5&amp;"04"</f>
        <v>4004</v>
      </c>
      <c r="RI13" s="151" t="str">
        <f>RH5&amp;"05"</f>
        <v>4005</v>
      </c>
      <c r="RJ13" s="151" t="str">
        <f>RH5&amp;"06"</f>
        <v>4006</v>
      </c>
      <c r="RK13" s="151" t="str">
        <f>RH5&amp;"07"</f>
        <v>4007</v>
      </c>
      <c r="RL13" s="151" t="str">
        <f>RH5&amp;"08"</f>
        <v>4008</v>
      </c>
      <c r="RM13" s="151" t="str">
        <f>RH5&amp;"09"</f>
        <v>4009</v>
      </c>
      <c r="RN13" s="151" t="str">
        <f>RH5&amp;"52"</f>
        <v>4052</v>
      </c>
      <c r="RO13" s="151" t="str">
        <f>RH5&amp;"10"</f>
        <v>4010</v>
      </c>
      <c r="RP13" s="151" t="str">
        <f>RH5&amp;"11"</f>
        <v>4011</v>
      </c>
      <c r="RQ13" s="151" t="str">
        <f>RH5&amp;"12"</f>
        <v>4012</v>
      </c>
      <c r="RR13" s="151" t="str">
        <f>RH5&amp;"13"</f>
        <v>4013</v>
      </c>
      <c r="RS13" s="151" t="str">
        <f>RH5&amp;"14"</f>
        <v>4014</v>
      </c>
      <c r="RT13" s="151" t="str">
        <f>RH5&amp;"15"</f>
        <v>4015</v>
      </c>
      <c r="RU13" s="151" t="str">
        <f>RH5&amp;"16"</f>
        <v>4016</v>
      </c>
      <c r="RV13" s="151" t="str">
        <f>RH5&amp;"21"</f>
        <v>4021</v>
      </c>
      <c r="RW13" s="157" t="str">
        <f>RH5&amp;"19"</f>
        <v>4019</v>
      </c>
      <c r="RX13" s="136" t="str">
        <f>RH5&amp;"51"</f>
        <v>4051</v>
      </c>
      <c r="RY13" s="156" t="str">
        <f>RH5&amp;"23"</f>
        <v>4023</v>
      </c>
      <c r="RZ13" s="151" t="str">
        <f>RZ5&amp;"04"</f>
        <v>4104</v>
      </c>
      <c r="SA13" s="151" t="str">
        <f>RZ5&amp;"05"</f>
        <v>4105</v>
      </c>
      <c r="SB13" s="151" t="str">
        <f>RZ5&amp;"06"</f>
        <v>4106</v>
      </c>
      <c r="SC13" s="151" t="str">
        <f>RZ5&amp;"07"</f>
        <v>4107</v>
      </c>
      <c r="SD13" s="151" t="str">
        <f>RZ5&amp;"08"</f>
        <v>4108</v>
      </c>
      <c r="SE13" s="151" t="str">
        <f>RZ5&amp;"09"</f>
        <v>4109</v>
      </c>
      <c r="SF13" s="151" t="str">
        <f>RZ5&amp;"52"</f>
        <v>4152</v>
      </c>
      <c r="SG13" s="151" t="str">
        <f>RZ5&amp;"10"</f>
        <v>4110</v>
      </c>
      <c r="SH13" s="151" t="str">
        <f>RZ5&amp;"11"</f>
        <v>4111</v>
      </c>
      <c r="SI13" s="151" t="str">
        <f>RZ5&amp;"12"</f>
        <v>4112</v>
      </c>
      <c r="SJ13" s="151" t="str">
        <f>RZ5&amp;"13"</f>
        <v>4113</v>
      </c>
      <c r="SK13" s="151" t="str">
        <f>RZ5&amp;"14"</f>
        <v>4114</v>
      </c>
      <c r="SL13" s="151" t="str">
        <f>RZ5&amp;"15"</f>
        <v>4115</v>
      </c>
      <c r="SM13" s="151" t="str">
        <f>RZ5&amp;"16"</f>
        <v>4116</v>
      </c>
      <c r="SN13" s="151" t="str">
        <f>RZ5&amp;"21"</f>
        <v>4121</v>
      </c>
      <c r="SO13" s="157" t="str">
        <f>RZ5&amp;"19"</f>
        <v>4119</v>
      </c>
      <c r="SP13" s="136" t="str">
        <f>RZ5&amp;"51"</f>
        <v>4151</v>
      </c>
      <c r="SQ13" s="156" t="str">
        <f>RZ5&amp;"23"</f>
        <v>4123</v>
      </c>
      <c r="SR13" s="151" t="str">
        <f>SR5&amp;"04"</f>
        <v>4304</v>
      </c>
      <c r="SS13" s="151" t="str">
        <f>SR5&amp;"05"</f>
        <v>4305</v>
      </c>
      <c r="ST13" s="151" t="str">
        <f>SR5&amp;"06"</f>
        <v>4306</v>
      </c>
      <c r="SU13" s="151" t="str">
        <f>SR5&amp;"07"</f>
        <v>4307</v>
      </c>
      <c r="SV13" s="151" t="str">
        <f>SR5&amp;"08"</f>
        <v>4308</v>
      </c>
      <c r="SW13" s="151" t="str">
        <f>SR5&amp;"09"</f>
        <v>4309</v>
      </c>
      <c r="SX13" s="151" t="str">
        <f>SR5&amp;"52"</f>
        <v>4352</v>
      </c>
      <c r="SY13" s="151" t="str">
        <f>SR5&amp;"10"</f>
        <v>4310</v>
      </c>
      <c r="SZ13" s="151" t="str">
        <f>SR5&amp;"11"</f>
        <v>4311</v>
      </c>
      <c r="TA13" s="151" t="str">
        <f>SR5&amp;"12"</f>
        <v>4312</v>
      </c>
      <c r="TB13" s="151" t="str">
        <f>SR5&amp;"13"</f>
        <v>4313</v>
      </c>
      <c r="TC13" s="151" t="str">
        <f>SR5&amp;"14"</f>
        <v>4314</v>
      </c>
      <c r="TD13" s="151" t="str">
        <f>SR5&amp;"15"</f>
        <v>4315</v>
      </c>
      <c r="TE13" s="151" t="str">
        <f>SR5&amp;"16"</f>
        <v>4316</v>
      </c>
      <c r="TF13" s="151" t="str">
        <f>SR5&amp;"21"</f>
        <v>4321</v>
      </c>
      <c r="TG13" s="157" t="str">
        <f>SR5&amp;"19"</f>
        <v>4319</v>
      </c>
      <c r="TH13" s="136" t="str">
        <f>SR5&amp;"51"</f>
        <v>4351</v>
      </c>
      <c r="TI13" s="156" t="str">
        <f>SR5&amp;"23"</f>
        <v>4323</v>
      </c>
      <c r="TJ13" s="151" t="str">
        <f>TJ5&amp;"04"</f>
        <v>4404</v>
      </c>
      <c r="TK13" s="151" t="str">
        <f>TJ5&amp;"05"</f>
        <v>4405</v>
      </c>
      <c r="TL13" s="151" t="str">
        <f>TJ5&amp;"06"</f>
        <v>4406</v>
      </c>
      <c r="TM13" s="151" t="str">
        <f>TJ5&amp;"07"</f>
        <v>4407</v>
      </c>
      <c r="TN13" s="151" t="str">
        <f>TJ5&amp;"08"</f>
        <v>4408</v>
      </c>
      <c r="TO13" s="151" t="str">
        <f>TJ5&amp;"09"</f>
        <v>4409</v>
      </c>
      <c r="TP13" s="151" t="str">
        <f>TJ5&amp;"52"</f>
        <v>4452</v>
      </c>
      <c r="TQ13" s="151" t="str">
        <f>TJ5&amp;"10"</f>
        <v>4410</v>
      </c>
      <c r="TR13" s="151" t="str">
        <f>TJ5&amp;"11"</f>
        <v>4411</v>
      </c>
      <c r="TS13" s="151" t="str">
        <f>TJ5&amp;"12"</f>
        <v>4412</v>
      </c>
      <c r="TT13" s="151" t="str">
        <f>TJ5&amp;"13"</f>
        <v>4413</v>
      </c>
      <c r="TU13" s="151" t="str">
        <f>TJ5&amp;"14"</f>
        <v>4414</v>
      </c>
      <c r="TV13" s="151" t="str">
        <f>TJ5&amp;"15"</f>
        <v>4415</v>
      </c>
      <c r="TW13" s="151" t="str">
        <f>TJ5&amp;"16"</f>
        <v>4416</v>
      </c>
      <c r="TX13" s="151" t="str">
        <f>TJ5&amp;"21"</f>
        <v>4421</v>
      </c>
      <c r="TY13" s="157" t="str">
        <f>TJ5&amp;"19"</f>
        <v>4419</v>
      </c>
      <c r="TZ13" s="136" t="str">
        <f>TJ5&amp;"51"</f>
        <v>4451</v>
      </c>
      <c r="UA13" s="156" t="str">
        <f>TJ5&amp;"23"</f>
        <v>4423</v>
      </c>
      <c r="UB13" s="151" t="str">
        <f>UB5&amp;"04"</f>
        <v>4504</v>
      </c>
      <c r="UC13" s="151" t="str">
        <f>UB5&amp;"05"</f>
        <v>4505</v>
      </c>
      <c r="UD13" s="151" t="str">
        <f>UB5&amp;"06"</f>
        <v>4506</v>
      </c>
      <c r="UE13" s="151" t="str">
        <f>UB5&amp;"07"</f>
        <v>4507</v>
      </c>
      <c r="UF13" s="151" t="str">
        <f>UB5&amp;"08"</f>
        <v>4508</v>
      </c>
      <c r="UG13" s="151" t="str">
        <f>UB5&amp;"09"</f>
        <v>4509</v>
      </c>
      <c r="UH13" s="151" t="str">
        <f>UB5&amp;"52"</f>
        <v>4552</v>
      </c>
      <c r="UI13" s="151" t="str">
        <f>UB5&amp;"10"</f>
        <v>4510</v>
      </c>
      <c r="UJ13" s="151" t="str">
        <f>UB5&amp;"11"</f>
        <v>4511</v>
      </c>
      <c r="UK13" s="151" t="str">
        <f>UB5&amp;"12"</f>
        <v>4512</v>
      </c>
      <c r="UL13" s="151" t="str">
        <f>UB5&amp;"13"</f>
        <v>4513</v>
      </c>
      <c r="UM13" s="151" t="str">
        <f>UB5&amp;"14"</f>
        <v>4514</v>
      </c>
      <c r="UN13" s="151" t="str">
        <f>UB5&amp;"15"</f>
        <v>4515</v>
      </c>
      <c r="UO13" s="151" t="str">
        <f>UB5&amp;"16"</f>
        <v>4516</v>
      </c>
      <c r="UP13" s="151" t="str">
        <f>UB5&amp;"21"</f>
        <v>4521</v>
      </c>
      <c r="UQ13" s="157" t="str">
        <f>UB5&amp;"19"</f>
        <v>4519</v>
      </c>
      <c r="UR13" s="136" t="str">
        <f>UB5&amp;"51"</f>
        <v>4551</v>
      </c>
      <c r="US13" s="156" t="str">
        <f>UB5&amp;"23"</f>
        <v>4523</v>
      </c>
      <c r="UT13" s="151" t="str">
        <f>UT5&amp;"04"</f>
        <v>7204</v>
      </c>
      <c r="UU13" s="151" t="str">
        <f>UT5&amp;"05"</f>
        <v>7205</v>
      </c>
      <c r="UV13" s="151" t="str">
        <f>UT5&amp;"06"</f>
        <v>7206</v>
      </c>
      <c r="UW13" s="151" t="str">
        <f>UT5&amp;"07"</f>
        <v>7207</v>
      </c>
      <c r="UX13" s="151" t="str">
        <f>UT5&amp;"08"</f>
        <v>7208</v>
      </c>
      <c r="UY13" s="151" t="str">
        <f>UT5&amp;"09"</f>
        <v>7209</v>
      </c>
      <c r="UZ13" s="151" t="str">
        <f>UT5&amp;"52"</f>
        <v>7252</v>
      </c>
      <c r="VA13" s="151" t="str">
        <f>UT5&amp;"10"</f>
        <v>7210</v>
      </c>
      <c r="VB13" s="151" t="str">
        <f>UT5&amp;"11"</f>
        <v>7211</v>
      </c>
      <c r="VC13" s="151" t="str">
        <f>UT5&amp;"12"</f>
        <v>7212</v>
      </c>
      <c r="VD13" s="151" t="str">
        <f>UT5&amp;"13"</f>
        <v>7213</v>
      </c>
      <c r="VE13" s="151" t="str">
        <f>UT5&amp;"14"</f>
        <v>7214</v>
      </c>
      <c r="VF13" s="151" t="str">
        <f>UT5&amp;"15"</f>
        <v>7215</v>
      </c>
      <c r="VG13" s="151" t="str">
        <f>UT5&amp;"16"</f>
        <v>7216</v>
      </c>
      <c r="VH13" s="151" t="str">
        <f>UT5&amp;"21"</f>
        <v>7221</v>
      </c>
      <c r="VI13" s="157" t="str">
        <f>UT5&amp;"19"</f>
        <v>7219</v>
      </c>
      <c r="VJ13" s="136" t="str">
        <f>UT5&amp;"51"</f>
        <v>7251</v>
      </c>
      <c r="VK13" s="156" t="str">
        <f>UT5&amp;"23"</f>
        <v>7223</v>
      </c>
      <c r="VL13" s="151" t="str">
        <f>VL5&amp;"04"</f>
        <v>7304</v>
      </c>
      <c r="VM13" s="151" t="str">
        <f>VL5&amp;"05"</f>
        <v>7305</v>
      </c>
      <c r="VN13" s="151" t="str">
        <f>VL5&amp;"06"</f>
        <v>7306</v>
      </c>
      <c r="VO13" s="151" t="str">
        <f>VL5&amp;"07"</f>
        <v>7307</v>
      </c>
      <c r="VP13" s="151" t="str">
        <f>VL5&amp;"08"</f>
        <v>7308</v>
      </c>
      <c r="VQ13" s="151" t="str">
        <f>VL5&amp;"09"</f>
        <v>7309</v>
      </c>
      <c r="VR13" s="151" t="str">
        <f>VL5&amp;"52"</f>
        <v>7352</v>
      </c>
      <c r="VS13" s="151" t="str">
        <f>VL5&amp;"10"</f>
        <v>7310</v>
      </c>
      <c r="VT13" s="151" t="str">
        <f>VL5&amp;"11"</f>
        <v>7311</v>
      </c>
      <c r="VU13" s="151" t="str">
        <f>VL5&amp;"12"</f>
        <v>7312</v>
      </c>
      <c r="VV13" s="151" t="str">
        <f>VL5&amp;"13"</f>
        <v>7313</v>
      </c>
      <c r="VW13" s="151" t="str">
        <f>VL5&amp;"14"</f>
        <v>7314</v>
      </c>
      <c r="VX13" s="151" t="str">
        <f>VL5&amp;"15"</f>
        <v>7315</v>
      </c>
      <c r="VY13" s="151" t="str">
        <f>VL5&amp;"16"</f>
        <v>7316</v>
      </c>
      <c r="VZ13" s="151" t="str">
        <f>VL5&amp;"21"</f>
        <v>7321</v>
      </c>
      <c r="WA13" s="157" t="str">
        <f>VL5&amp;"19"</f>
        <v>7319</v>
      </c>
      <c r="WB13" s="136" t="str">
        <f>VL5&amp;"51"</f>
        <v>7351</v>
      </c>
      <c r="WC13" s="156" t="str">
        <f>VL5&amp;"23"</f>
        <v>7323</v>
      </c>
      <c r="WD13" s="151" t="str">
        <f>WD5&amp;"04"</f>
        <v>7404</v>
      </c>
      <c r="WE13" s="151" t="str">
        <f>WD5&amp;"05"</f>
        <v>7405</v>
      </c>
      <c r="WF13" s="151" t="str">
        <f>WD5&amp;"06"</f>
        <v>7406</v>
      </c>
      <c r="WG13" s="151" t="str">
        <f>WD5&amp;"07"</f>
        <v>7407</v>
      </c>
      <c r="WH13" s="151" t="str">
        <f>WD5&amp;"08"</f>
        <v>7408</v>
      </c>
      <c r="WI13" s="151" t="str">
        <f>WD5&amp;"09"</f>
        <v>7409</v>
      </c>
      <c r="WJ13" s="151" t="str">
        <f>WD5&amp;"52"</f>
        <v>7452</v>
      </c>
      <c r="WK13" s="151" t="str">
        <f>WD5&amp;"10"</f>
        <v>7410</v>
      </c>
      <c r="WL13" s="151" t="str">
        <f>WD5&amp;"11"</f>
        <v>7411</v>
      </c>
      <c r="WM13" s="151" t="str">
        <f>WD5&amp;"12"</f>
        <v>7412</v>
      </c>
      <c r="WN13" s="151" t="str">
        <f>WD5&amp;"13"</f>
        <v>7413</v>
      </c>
      <c r="WO13" s="151" t="str">
        <f>WD5&amp;"14"</f>
        <v>7414</v>
      </c>
      <c r="WP13" s="151" t="str">
        <f>WD5&amp;"15"</f>
        <v>7415</v>
      </c>
      <c r="WQ13" s="151" t="str">
        <f>WD5&amp;"16"</f>
        <v>7416</v>
      </c>
      <c r="WR13" s="151" t="str">
        <f>WD5&amp;"21"</f>
        <v>7421</v>
      </c>
      <c r="WS13" s="157" t="str">
        <f>WD5&amp;"19"</f>
        <v>7419</v>
      </c>
      <c r="WT13" s="136" t="str">
        <f>WD5&amp;"51"</f>
        <v>7451</v>
      </c>
      <c r="WU13" s="156" t="str">
        <f>WD5&amp;"23"</f>
        <v>7423</v>
      </c>
      <c r="WV13" s="151" t="str">
        <f>WV5&amp;"04"</f>
        <v>7104</v>
      </c>
      <c r="WW13" s="151" t="str">
        <f>WV5&amp;"05"</f>
        <v>7105</v>
      </c>
      <c r="WX13" s="151" t="str">
        <f>WV5&amp;"06"</f>
        <v>7106</v>
      </c>
      <c r="WY13" s="151" t="str">
        <f>WV5&amp;"07"</f>
        <v>7107</v>
      </c>
      <c r="WZ13" s="151" t="str">
        <f>WV5&amp;"08"</f>
        <v>7108</v>
      </c>
      <c r="XA13" s="151" t="str">
        <f>WV5&amp;"09"</f>
        <v>7109</v>
      </c>
      <c r="XB13" s="151" t="str">
        <f>WV5&amp;"52"</f>
        <v>7152</v>
      </c>
      <c r="XC13" s="151" t="str">
        <f>WV5&amp;"10"</f>
        <v>7110</v>
      </c>
      <c r="XD13" s="151" t="str">
        <f>WV5&amp;"11"</f>
        <v>7111</v>
      </c>
      <c r="XE13" s="151" t="str">
        <f>WV5&amp;"12"</f>
        <v>7112</v>
      </c>
      <c r="XF13" s="151" t="str">
        <f>WV5&amp;"13"</f>
        <v>7113</v>
      </c>
      <c r="XG13" s="151" t="str">
        <f>WV5&amp;"14"</f>
        <v>7114</v>
      </c>
      <c r="XH13" s="151" t="str">
        <f>WV5&amp;"15"</f>
        <v>7115</v>
      </c>
      <c r="XI13" s="151" t="str">
        <f>WV5&amp;"16"</f>
        <v>7116</v>
      </c>
      <c r="XJ13" s="151" t="str">
        <f>WV5&amp;"21"</f>
        <v>7121</v>
      </c>
      <c r="XK13" s="157" t="str">
        <f>WV5&amp;"19"</f>
        <v>7119</v>
      </c>
      <c r="XL13" s="136" t="str">
        <f>WV5&amp;"51"</f>
        <v>7151</v>
      </c>
      <c r="XM13" s="156" t="str">
        <f>WV5&amp;"23"</f>
        <v>7123</v>
      </c>
      <c r="XN13" s="151" t="str">
        <f>XN5&amp;"04"</f>
        <v>7504</v>
      </c>
      <c r="XO13" s="151" t="str">
        <f>XN5&amp;"05"</f>
        <v>7505</v>
      </c>
      <c r="XP13" s="151" t="str">
        <f>XN5&amp;"06"</f>
        <v>7506</v>
      </c>
      <c r="XQ13" s="151" t="str">
        <f>XN5&amp;"07"</f>
        <v>7507</v>
      </c>
      <c r="XR13" s="151" t="str">
        <f>XN5&amp;"08"</f>
        <v>7508</v>
      </c>
      <c r="XS13" s="151" t="str">
        <f>XN5&amp;"09"</f>
        <v>7509</v>
      </c>
      <c r="XT13" s="151" t="str">
        <f>XN5&amp;"52"</f>
        <v>7552</v>
      </c>
      <c r="XU13" s="151" t="str">
        <f>XN5&amp;"10"</f>
        <v>7510</v>
      </c>
      <c r="XV13" s="151" t="str">
        <f>XN5&amp;"11"</f>
        <v>7511</v>
      </c>
      <c r="XW13" s="151" t="str">
        <f>XN5&amp;"12"</f>
        <v>7512</v>
      </c>
      <c r="XX13" s="151" t="str">
        <f>XN5&amp;"13"</f>
        <v>7513</v>
      </c>
      <c r="XY13" s="151" t="str">
        <f>XN5&amp;"14"</f>
        <v>7514</v>
      </c>
      <c r="XZ13" s="151" t="str">
        <f>XN5&amp;"15"</f>
        <v>7515</v>
      </c>
      <c r="YA13" s="151" t="str">
        <f>XN5&amp;"16"</f>
        <v>7516</v>
      </c>
      <c r="YB13" s="151" t="str">
        <f>XN5&amp;"21"</f>
        <v>7521</v>
      </c>
      <c r="YC13" s="157" t="str">
        <f>XN5&amp;"19"</f>
        <v>7519</v>
      </c>
      <c r="YD13" s="136" t="str">
        <f>XN5&amp;"51"</f>
        <v>7551</v>
      </c>
      <c r="YE13" s="156" t="str">
        <f>XN5&amp;"23"</f>
        <v>7523</v>
      </c>
      <c r="YF13" s="151" t="str">
        <f>YF5&amp;"04"</f>
        <v>7604</v>
      </c>
      <c r="YG13" s="151" t="str">
        <f>YF5&amp;"05"</f>
        <v>7605</v>
      </c>
      <c r="YH13" s="151" t="str">
        <f>YF5&amp;"06"</f>
        <v>7606</v>
      </c>
      <c r="YI13" s="151" t="str">
        <f>YF5&amp;"07"</f>
        <v>7607</v>
      </c>
      <c r="YJ13" s="151" t="str">
        <f>YF5&amp;"08"</f>
        <v>7608</v>
      </c>
      <c r="YK13" s="151" t="str">
        <f>YF5&amp;"09"</f>
        <v>7609</v>
      </c>
      <c r="YL13" s="151" t="str">
        <f>YF5&amp;"52"</f>
        <v>7652</v>
      </c>
      <c r="YM13" s="151" t="str">
        <f>YF5&amp;"10"</f>
        <v>7610</v>
      </c>
      <c r="YN13" s="151" t="str">
        <f>YF5&amp;"11"</f>
        <v>7611</v>
      </c>
      <c r="YO13" s="151" t="str">
        <f>YF5&amp;"12"</f>
        <v>7612</v>
      </c>
      <c r="YP13" s="151" t="str">
        <f>YF5&amp;"13"</f>
        <v>7613</v>
      </c>
      <c r="YQ13" s="151" t="str">
        <f>YF5&amp;"14"</f>
        <v>7614</v>
      </c>
      <c r="YR13" s="151" t="str">
        <f>YF5&amp;"15"</f>
        <v>7615</v>
      </c>
      <c r="YS13" s="151" t="str">
        <f>YF5&amp;"16"</f>
        <v>7616</v>
      </c>
      <c r="YT13" s="151" t="str">
        <f>YF5&amp;"21"</f>
        <v>7621</v>
      </c>
      <c r="YU13" s="157" t="str">
        <f>YF5&amp;"19"</f>
        <v>7619</v>
      </c>
      <c r="YV13" s="136" t="str">
        <f>YF5&amp;"51"</f>
        <v>7651</v>
      </c>
      <c r="YW13" s="156" t="str">
        <f>YF5&amp;"23"</f>
        <v>7623</v>
      </c>
      <c r="YX13" s="151" t="str">
        <f>YX5&amp;"04"</f>
        <v>6104</v>
      </c>
      <c r="YY13" s="151" t="str">
        <f>YX5&amp;"05"</f>
        <v>6105</v>
      </c>
      <c r="YZ13" s="151" t="str">
        <f>YX5&amp;"06"</f>
        <v>6106</v>
      </c>
      <c r="ZA13" s="151" t="str">
        <f>YX5&amp;"07"</f>
        <v>6107</v>
      </c>
      <c r="ZB13" s="151" t="str">
        <f>YX5&amp;"08"</f>
        <v>6108</v>
      </c>
      <c r="ZC13" s="151" t="str">
        <f>YX5&amp;"09"</f>
        <v>6109</v>
      </c>
      <c r="ZD13" s="151" t="str">
        <f>YX5&amp;"52"</f>
        <v>6152</v>
      </c>
      <c r="ZE13" s="151" t="str">
        <f>YX5&amp;"10"</f>
        <v>6110</v>
      </c>
      <c r="ZF13" s="151" t="str">
        <f>YX5&amp;"11"</f>
        <v>6111</v>
      </c>
      <c r="ZG13" s="151" t="str">
        <f>YX5&amp;"12"</f>
        <v>6112</v>
      </c>
      <c r="ZH13" s="151" t="str">
        <f>YX5&amp;"13"</f>
        <v>6113</v>
      </c>
      <c r="ZI13" s="151" t="str">
        <f>YX5&amp;"14"</f>
        <v>6114</v>
      </c>
      <c r="ZJ13" s="151" t="str">
        <f>YX5&amp;"15"</f>
        <v>6115</v>
      </c>
      <c r="ZK13" s="151" t="str">
        <f>YX5&amp;"16"</f>
        <v>6116</v>
      </c>
      <c r="ZL13" s="151" t="str">
        <f>YX5&amp;"21"</f>
        <v>6121</v>
      </c>
      <c r="ZM13" s="157" t="str">
        <f>YX5&amp;"19"</f>
        <v>6119</v>
      </c>
      <c r="ZN13" s="136" t="str">
        <f>YX5&amp;"51"</f>
        <v>6151</v>
      </c>
      <c r="ZO13" s="156" t="str">
        <f>YX5&amp;"23"</f>
        <v>6123</v>
      </c>
      <c r="ZP13" s="151" t="str">
        <f>ZP5&amp;"04"</f>
        <v>4904</v>
      </c>
      <c r="ZQ13" s="151" t="str">
        <f>ZP5&amp;"05"</f>
        <v>4905</v>
      </c>
      <c r="ZR13" s="151" t="str">
        <f>ZP5&amp;"06"</f>
        <v>4906</v>
      </c>
      <c r="ZS13" s="151" t="str">
        <f>ZP5&amp;"07"</f>
        <v>4907</v>
      </c>
      <c r="ZT13" s="151" t="str">
        <f>ZP5&amp;"08"</f>
        <v>4908</v>
      </c>
      <c r="ZU13" s="151" t="str">
        <f>ZP5&amp;"09"</f>
        <v>4909</v>
      </c>
      <c r="ZV13" s="151" t="str">
        <f>ZP5&amp;"52"</f>
        <v>4952</v>
      </c>
      <c r="ZW13" s="151" t="str">
        <f>ZP5&amp;"10"</f>
        <v>4910</v>
      </c>
      <c r="ZX13" s="151" t="str">
        <f>ZP5&amp;"11"</f>
        <v>4911</v>
      </c>
      <c r="ZY13" s="151" t="str">
        <f>ZP5&amp;"12"</f>
        <v>4912</v>
      </c>
      <c r="ZZ13" s="151" t="str">
        <f>ZP5&amp;"13"</f>
        <v>4913</v>
      </c>
      <c r="AAA13" s="151" t="str">
        <f>ZP5&amp;"14"</f>
        <v>4914</v>
      </c>
      <c r="AAB13" s="151" t="str">
        <f>ZP5&amp;"15"</f>
        <v>4915</v>
      </c>
      <c r="AAC13" s="151" t="str">
        <f>ZP5&amp;"16"</f>
        <v>4916</v>
      </c>
      <c r="AAD13" s="151" t="str">
        <f>ZP5&amp;"21"</f>
        <v>4921</v>
      </c>
      <c r="AAE13" s="157" t="str">
        <f>ZP5&amp;"19"</f>
        <v>4919</v>
      </c>
      <c r="AAF13" s="136" t="str">
        <f>ZP5&amp;"51"</f>
        <v>4951</v>
      </c>
      <c r="AAG13" s="156" t="str">
        <f>ZP5&amp;"23"</f>
        <v>4923</v>
      </c>
      <c r="AAH13" s="151" t="str">
        <f>AAH5&amp;"04"</f>
        <v>КОЛ04904</v>
      </c>
      <c r="AAI13" s="151" t="str">
        <f>AAH5&amp;"05"</f>
        <v>КОЛ04905</v>
      </c>
      <c r="AAJ13" s="151" t="str">
        <f>AAH5&amp;"06"</f>
        <v>КОЛ04906</v>
      </c>
      <c r="AAK13" s="151" t="str">
        <f>AAH5&amp;"07"</f>
        <v>КОЛ04907</v>
      </c>
      <c r="AAL13" s="151" t="str">
        <f>AAH5&amp;"08"</f>
        <v>КОЛ04908</v>
      </c>
      <c r="AAM13" s="151" t="str">
        <f>AAH5&amp;"09"</f>
        <v>КОЛ04909</v>
      </c>
      <c r="AAN13" s="151" t="str">
        <f>AAH5&amp;"52"</f>
        <v>КОЛ04952</v>
      </c>
      <c r="AAO13" s="151" t="str">
        <f>AAH5&amp;"10"</f>
        <v>КОЛ04910</v>
      </c>
      <c r="AAP13" s="151" t="str">
        <f>AAH5&amp;"11"</f>
        <v>КОЛ04911</v>
      </c>
      <c r="AAQ13" s="151" t="str">
        <f>AAH5&amp;"12"</f>
        <v>КОЛ04912</v>
      </c>
      <c r="AAR13" s="151" t="str">
        <f>AAH5&amp;"13"</f>
        <v>КОЛ04913</v>
      </c>
      <c r="AAS13" s="151" t="str">
        <f>AAH5&amp;"14"</f>
        <v>КОЛ04914</v>
      </c>
      <c r="AAT13" s="151" t="str">
        <f>AAH5&amp;"15"</f>
        <v>КОЛ04915</v>
      </c>
      <c r="AAU13" s="151" t="str">
        <f>AAH5&amp;"16"</f>
        <v>КОЛ04916</v>
      </c>
      <c r="AAV13" s="151" t="str">
        <f>AAH5&amp;"21"</f>
        <v>КОЛ04921</v>
      </c>
      <c r="AAW13" s="157" t="str">
        <f>AAH5&amp;"19"</f>
        <v>КОЛ04919</v>
      </c>
      <c r="AAX13" s="136" t="str">
        <f>AAH5&amp;"51"</f>
        <v>КОЛ04951</v>
      </c>
      <c r="AAY13" s="156" t="str">
        <f>AAH5&amp;"23"</f>
        <v>КОЛ04923</v>
      </c>
      <c r="AAZ13" s="151" t="str">
        <f>AAZ5&amp;"04"</f>
        <v>5104</v>
      </c>
      <c r="ABA13" s="151" t="str">
        <f>AAZ5&amp;"05"</f>
        <v>5105</v>
      </c>
      <c r="ABB13" s="151" t="str">
        <f>AAZ5&amp;"06"</f>
        <v>5106</v>
      </c>
      <c r="ABC13" s="151" t="str">
        <f>AAZ5&amp;"07"</f>
        <v>5107</v>
      </c>
      <c r="ABD13" s="151" t="str">
        <f>AAZ5&amp;"08"</f>
        <v>5108</v>
      </c>
      <c r="ABE13" s="151" t="str">
        <f>AAZ5&amp;"09"</f>
        <v>5109</v>
      </c>
      <c r="ABF13" s="151" t="str">
        <f>AAZ5&amp;"52"</f>
        <v>5152</v>
      </c>
      <c r="ABG13" s="151" t="str">
        <f>AAZ5&amp;"10"</f>
        <v>5110</v>
      </c>
      <c r="ABH13" s="151" t="str">
        <f>AAZ5&amp;"11"</f>
        <v>5111</v>
      </c>
      <c r="ABI13" s="151" t="str">
        <f>AAZ5&amp;"12"</f>
        <v>5112</v>
      </c>
      <c r="ABJ13" s="151" t="str">
        <f>AAZ5&amp;"13"</f>
        <v>5113</v>
      </c>
      <c r="ABK13" s="151" t="str">
        <f>AAZ5&amp;"14"</f>
        <v>5114</v>
      </c>
      <c r="ABL13" s="151" t="str">
        <f>AAZ5&amp;"15"</f>
        <v>5115</v>
      </c>
      <c r="ABM13" s="151" t="str">
        <f>AAZ5&amp;"16"</f>
        <v>5116</v>
      </c>
      <c r="ABN13" s="151" t="str">
        <f>AAZ5&amp;"21"</f>
        <v>5121</v>
      </c>
      <c r="ABO13" s="157" t="str">
        <f>AAZ5&amp;"19"</f>
        <v>5119</v>
      </c>
      <c r="ABP13" s="136" t="str">
        <f>AAZ5&amp;"51"</f>
        <v>5151</v>
      </c>
      <c r="ABQ13" s="156" t="str">
        <f>AAZ5&amp;"23"</f>
        <v>5123</v>
      </c>
      <c r="ABR13" s="151" t="str">
        <f>ABR5&amp;"04"</f>
        <v>КОЛ05104</v>
      </c>
      <c r="ABS13" s="151" t="str">
        <f>ABR5&amp;"05"</f>
        <v>КОЛ05105</v>
      </c>
      <c r="ABT13" s="151" t="str">
        <f>ABR5&amp;"06"</f>
        <v>КОЛ05106</v>
      </c>
      <c r="ABU13" s="151" t="str">
        <f>ABR5&amp;"07"</f>
        <v>КОЛ05107</v>
      </c>
      <c r="ABV13" s="151" t="str">
        <f>ABR5&amp;"08"</f>
        <v>КОЛ05108</v>
      </c>
      <c r="ABW13" s="151" t="str">
        <f>ABR5&amp;"09"</f>
        <v>КОЛ05109</v>
      </c>
      <c r="ABX13" s="151" t="str">
        <f>ABR5&amp;"52"</f>
        <v>КОЛ05152</v>
      </c>
      <c r="ABY13" s="151" t="str">
        <f>ABR5&amp;"10"</f>
        <v>КОЛ05110</v>
      </c>
      <c r="ABZ13" s="151" t="str">
        <f>ABR5&amp;"11"</f>
        <v>КОЛ05111</v>
      </c>
      <c r="ACA13" s="151" t="str">
        <f>ABR5&amp;"12"</f>
        <v>КОЛ05112</v>
      </c>
      <c r="ACB13" s="151" t="str">
        <f>ABR5&amp;"13"</f>
        <v>КОЛ05113</v>
      </c>
      <c r="ACC13" s="151" t="str">
        <f>ABR5&amp;"14"</f>
        <v>КОЛ05114</v>
      </c>
      <c r="ACD13" s="151" t="str">
        <f>ABR5&amp;"15"</f>
        <v>КОЛ05115</v>
      </c>
      <c r="ACE13" s="151" t="str">
        <f>ABR5&amp;"16"</f>
        <v>КОЛ05116</v>
      </c>
      <c r="ACF13" s="151" t="str">
        <f>ABR5&amp;"21"</f>
        <v>КОЛ05121</v>
      </c>
      <c r="ACG13" s="157" t="str">
        <f>ABR5&amp;"19"</f>
        <v>КОЛ05119</v>
      </c>
      <c r="ACH13" s="136" t="str">
        <f>ABR5&amp;"51"</f>
        <v>КОЛ05151</v>
      </c>
      <c r="ACI13" s="156" t="str">
        <f>ABR5&amp;"23"</f>
        <v>КОЛ05123</v>
      </c>
      <c r="ACJ13" s="151" t="str">
        <f>ACJ5&amp;"04"</f>
        <v>5204</v>
      </c>
      <c r="ACK13" s="151" t="str">
        <f>ACJ5&amp;"05"</f>
        <v>5205</v>
      </c>
      <c r="ACL13" s="151" t="str">
        <f>ACJ5&amp;"06"</f>
        <v>5206</v>
      </c>
      <c r="ACM13" s="151" t="str">
        <f>ACJ5&amp;"07"</f>
        <v>5207</v>
      </c>
      <c r="ACN13" s="151" t="str">
        <f>ACJ5&amp;"08"</f>
        <v>5208</v>
      </c>
      <c r="ACO13" s="151" t="str">
        <f>ACJ5&amp;"09"</f>
        <v>5209</v>
      </c>
      <c r="ACP13" s="151" t="str">
        <f>ACJ5&amp;"52"</f>
        <v>5252</v>
      </c>
      <c r="ACQ13" s="151" t="str">
        <f>ACJ5&amp;"10"</f>
        <v>5210</v>
      </c>
      <c r="ACR13" s="151" t="str">
        <f>ACJ5&amp;"11"</f>
        <v>5211</v>
      </c>
      <c r="ACS13" s="151" t="str">
        <f>ACJ5&amp;"12"</f>
        <v>5212</v>
      </c>
      <c r="ACT13" s="151" t="str">
        <f>ACJ5&amp;"13"</f>
        <v>5213</v>
      </c>
      <c r="ACU13" s="151" t="str">
        <f>ACJ5&amp;"14"</f>
        <v>5214</v>
      </c>
      <c r="ACV13" s="151" t="str">
        <f>ACJ5&amp;"15"</f>
        <v>5215</v>
      </c>
      <c r="ACW13" s="151" t="str">
        <f>ACJ5&amp;"16"</f>
        <v>5216</v>
      </c>
      <c r="ACX13" s="151" t="str">
        <f>ACJ5&amp;"21"</f>
        <v>5221</v>
      </c>
      <c r="ACY13" s="157" t="str">
        <f>ACJ5&amp;"19"</f>
        <v>5219</v>
      </c>
      <c r="ACZ13" s="136" t="str">
        <f>ACJ5&amp;"51"</f>
        <v>5251</v>
      </c>
      <c r="ADA13" s="156" t="str">
        <f>ACJ5&amp;"23"</f>
        <v>5223</v>
      </c>
      <c r="ADB13" s="151" t="str">
        <f>ADB5&amp;"04"</f>
        <v>КОЛ05204</v>
      </c>
      <c r="ADC13" s="151" t="str">
        <f>ADB5&amp;"05"</f>
        <v>КОЛ05205</v>
      </c>
      <c r="ADD13" s="151" t="str">
        <f>ADB5&amp;"06"</f>
        <v>КОЛ05206</v>
      </c>
      <c r="ADE13" s="151" t="str">
        <f>ADB5&amp;"07"</f>
        <v>КОЛ05207</v>
      </c>
      <c r="ADF13" s="151" t="str">
        <f>ADB5&amp;"08"</f>
        <v>КОЛ05208</v>
      </c>
      <c r="ADG13" s="151" t="str">
        <f>ADB5&amp;"09"</f>
        <v>КОЛ05209</v>
      </c>
      <c r="ADH13" s="151" t="str">
        <f>ADB5&amp;"52"</f>
        <v>КОЛ05252</v>
      </c>
      <c r="ADI13" s="151" t="str">
        <f>ADB5&amp;"10"</f>
        <v>КОЛ05210</v>
      </c>
      <c r="ADJ13" s="151" t="str">
        <f>ADB5&amp;"11"</f>
        <v>КОЛ05211</v>
      </c>
      <c r="ADK13" s="151" t="str">
        <f>ADB5&amp;"12"</f>
        <v>КОЛ05212</v>
      </c>
      <c r="ADL13" s="151" t="str">
        <f>ADB5&amp;"13"</f>
        <v>КОЛ05213</v>
      </c>
      <c r="ADM13" s="151" t="str">
        <f>ADB5&amp;"14"</f>
        <v>КОЛ05214</v>
      </c>
      <c r="ADN13" s="151" t="str">
        <f>ADB5&amp;"15"</f>
        <v>КОЛ05215</v>
      </c>
      <c r="ADO13" s="151" t="str">
        <f>ADB5&amp;"16"</f>
        <v>КОЛ05216</v>
      </c>
      <c r="ADP13" s="151" t="str">
        <f>ADB5&amp;"21"</f>
        <v>КОЛ05221</v>
      </c>
      <c r="ADQ13" s="157" t="str">
        <f>ADB5&amp;"19"</f>
        <v>КОЛ05219</v>
      </c>
      <c r="ADR13" s="136" t="str">
        <f>ADB5&amp;"51"</f>
        <v>КОЛ05251</v>
      </c>
      <c r="ADS13" s="156" t="str">
        <f>ADB5&amp;"23"</f>
        <v>КОЛ05223</v>
      </c>
      <c r="ADT13" s="151" t="str">
        <f>ADT5&amp;"04"</f>
        <v>5304</v>
      </c>
      <c r="ADU13" s="151" t="str">
        <f>ADT5&amp;"05"</f>
        <v>5305</v>
      </c>
      <c r="ADV13" s="151" t="str">
        <f>ADT5&amp;"06"</f>
        <v>5306</v>
      </c>
      <c r="ADW13" s="151" t="str">
        <f>ADT5&amp;"07"</f>
        <v>5307</v>
      </c>
      <c r="ADX13" s="151" t="str">
        <f>ADT5&amp;"08"</f>
        <v>5308</v>
      </c>
      <c r="ADY13" s="151" t="str">
        <f>ADT5&amp;"09"</f>
        <v>5309</v>
      </c>
      <c r="ADZ13" s="151" t="str">
        <f>ADT5&amp;"52"</f>
        <v>5352</v>
      </c>
      <c r="AEA13" s="151" t="str">
        <f>ADT5&amp;"10"</f>
        <v>5310</v>
      </c>
      <c r="AEB13" s="151" t="str">
        <f>ADT5&amp;"11"</f>
        <v>5311</v>
      </c>
      <c r="AEC13" s="151" t="str">
        <f>ADT5&amp;"12"</f>
        <v>5312</v>
      </c>
      <c r="AED13" s="151" t="str">
        <f>ADT5&amp;"13"</f>
        <v>5313</v>
      </c>
      <c r="AEE13" s="151" t="str">
        <f>ADT5&amp;"14"</f>
        <v>5314</v>
      </c>
      <c r="AEF13" s="151" t="str">
        <f>ADT5&amp;"15"</f>
        <v>5315</v>
      </c>
      <c r="AEG13" s="151" t="str">
        <f>ADT5&amp;"16"</f>
        <v>5316</v>
      </c>
      <c r="AEH13" s="151" t="str">
        <f>ADT5&amp;"21"</f>
        <v>5321</v>
      </c>
      <c r="AEI13" s="157" t="str">
        <f>ADT5&amp;"19"</f>
        <v>5319</v>
      </c>
      <c r="AEJ13" s="136" t="str">
        <f>ADT5&amp;"51"</f>
        <v>5351</v>
      </c>
      <c r="AEK13" s="156" t="str">
        <f>ADT5&amp;"23"</f>
        <v>5323</v>
      </c>
      <c r="AEL13" s="151" t="str">
        <f>AEL5&amp;"04"</f>
        <v>КОЛ05304</v>
      </c>
      <c r="AEM13" s="151" t="str">
        <f>AEL5&amp;"05"</f>
        <v>КОЛ05305</v>
      </c>
      <c r="AEN13" s="151" t="str">
        <f>AEL5&amp;"06"</f>
        <v>КОЛ05306</v>
      </c>
      <c r="AEO13" s="151" t="str">
        <f>AEL5&amp;"07"</f>
        <v>КОЛ05307</v>
      </c>
      <c r="AEP13" s="151" t="str">
        <f>AEL5&amp;"08"</f>
        <v>КОЛ05308</v>
      </c>
      <c r="AEQ13" s="151" t="str">
        <f>AEL5&amp;"09"</f>
        <v>КОЛ05309</v>
      </c>
      <c r="AER13" s="151" t="str">
        <f>AEL5&amp;"52"</f>
        <v>КОЛ05352</v>
      </c>
      <c r="AES13" s="151" t="str">
        <f>AEL5&amp;"10"</f>
        <v>КОЛ05310</v>
      </c>
      <c r="AET13" s="151" t="str">
        <f>AEL5&amp;"11"</f>
        <v>КОЛ05311</v>
      </c>
      <c r="AEU13" s="151" t="str">
        <f>AEL5&amp;"12"</f>
        <v>КОЛ05312</v>
      </c>
      <c r="AEV13" s="151" t="str">
        <f>AEL5&amp;"13"</f>
        <v>КОЛ05313</v>
      </c>
      <c r="AEW13" s="151" t="str">
        <f>AEL5&amp;"14"</f>
        <v>КОЛ05314</v>
      </c>
      <c r="AEX13" s="151" t="str">
        <f>AEL5&amp;"15"</f>
        <v>КОЛ05315</v>
      </c>
      <c r="AEY13" s="151" t="str">
        <f>AEL5&amp;"16"</f>
        <v>КОЛ05316</v>
      </c>
      <c r="AEZ13" s="151" t="str">
        <f>AEL5&amp;"21"</f>
        <v>КОЛ05321</v>
      </c>
      <c r="AFA13" s="157" t="str">
        <f>AEL5&amp;"19"</f>
        <v>КОЛ05319</v>
      </c>
      <c r="AFB13" s="136" t="str">
        <f>AEL5&amp;"51"</f>
        <v>КОЛ05351</v>
      </c>
      <c r="AFC13" s="156" t="str">
        <f>AEL5&amp;"23"</f>
        <v>КОЛ05323</v>
      </c>
      <c r="AFD13" s="151" t="str">
        <f>AFD5&amp;"04"</f>
        <v>5404</v>
      </c>
      <c r="AFE13" s="151" t="str">
        <f>AFD5&amp;"05"</f>
        <v>5405</v>
      </c>
      <c r="AFF13" s="151" t="str">
        <f>AFD5&amp;"06"</f>
        <v>5406</v>
      </c>
      <c r="AFG13" s="151" t="str">
        <f>AFD5&amp;"07"</f>
        <v>5407</v>
      </c>
      <c r="AFH13" s="151" t="str">
        <f>AFD5&amp;"08"</f>
        <v>5408</v>
      </c>
      <c r="AFI13" s="151" t="str">
        <f>AFD5&amp;"09"</f>
        <v>5409</v>
      </c>
      <c r="AFJ13" s="151" t="str">
        <f>AFD5&amp;"52"</f>
        <v>5452</v>
      </c>
      <c r="AFK13" s="151" t="str">
        <f>AFD5&amp;"10"</f>
        <v>5410</v>
      </c>
      <c r="AFL13" s="151" t="str">
        <f>AFD5&amp;"11"</f>
        <v>5411</v>
      </c>
      <c r="AFM13" s="151" t="str">
        <f>AFD5&amp;"12"</f>
        <v>5412</v>
      </c>
      <c r="AFN13" s="151" t="str">
        <f>AFD5&amp;"13"</f>
        <v>5413</v>
      </c>
      <c r="AFO13" s="151" t="str">
        <f>AFD5&amp;"14"</f>
        <v>5414</v>
      </c>
      <c r="AFP13" s="151" t="str">
        <f>AFD5&amp;"15"</f>
        <v>5415</v>
      </c>
      <c r="AFQ13" s="151" t="str">
        <f>AFD5&amp;"16"</f>
        <v>5416</v>
      </c>
      <c r="AFR13" s="151" t="str">
        <f>AFD5&amp;"21"</f>
        <v>5421</v>
      </c>
      <c r="AFS13" s="157" t="str">
        <f>AFD5&amp;"19"</f>
        <v>5419</v>
      </c>
      <c r="AFT13" s="136" t="str">
        <f>AFD5&amp;"51"</f>
        <v>5451</v>
      </c>
      <c r="AFU13" s="156" t="str">
        <f>AFD5&amp;"23"</f>
        <v>5423</v>
      </c>
      <c r="AFV13" s="151" t="str">
        <f>AFV5&amp;"04"</f>
        <v>КОЛ05404</v>
      </c>
      <c r="AFW13" s="151" t="str">
        <f>AFV5&amp;"05"</f>
        <v>КОЛ05405</v>
      </c>
      <c r="AFX13" s="151" t="str">
        <f>AFV5&amp;"06"</f>
        <v>КОЛ05406</v>
      </c>
      <c r="AFY13" s="151" t="str">
        <f>AFV5&amp;"07"</f>
        <v>КОЛ05407</v>
      </c>
      <c r="AFZ13" s="151" t="str">
        <f>AFV5&amp;"08"</f>
        <v>КОЛ05408</v>
      </c>
      <c r="AGA13" s="151" t="str">
        <f>AFV5&amp;"09"</f>
        <v>КОЛ05409</v>
      </c>
      <c r="AGB13" s="151" t="str">
        <f>AFV5&amp;"52"</f>
        <v>КОЛ05452</v>
      </c>
      <c r="AGC13" s="151" t="str">
        <f>AFV5&amp;"10"</f>
        <v>КОЛ05410</v>
      </c>
      <c r="AGD13" s="151" t="str">
        <f>AFV5&amp;"11"</f>
        <v>КОЛ05411</v>
      </c>
      <c r="AGE13" s="151" t="str">
        <f>AFV5&amp;"12"</f>
        <v>КОЛ05412</v>
      </c>
      <c r="AGF13" s="151" t="str">
        <f>AFV5&amp;"13"</f>
        <v>КОЛ05413</v>
      </c>
      <c r="AGG13" s="151" t="str">
        <f>AFV5&amp;"14"</f>
        <v>КОЛ05414</v>
      </c>
      <c r="AGH13" s="151" t="str">
        <f>AFV5&amp;"15"</f>
        <v>КОЛ05415</v>
      </c>
      <c r="AGI13" s="151" t="str">
        <f>AFV5&amp;"16"</f>
        <v>КОЛ05416</v>
      </c>
      <c r="AGJ13" s="151" t="str">
        <f>AFV5&amp;"21"</f>
        <v>КОЛ05421</v>
      </c>
      <c r="AGK13" s="157" t="str">
        <f>AFV5&amp;"19"</f>
        <v>КОЛ05419</v>
      </c>
      <c r="AGL13" s="136" t="str">
        <f>AFV5&amp;"51"</f>
        <v>КОЛ05451</v>
      </c>
      <c r="AGM13" s="156" t="str">
        <f>AFV5&amp;"23"</f>
        <v>КОЛ05423</v>
      </c>
      <c r="AGN13" s="151" t="str">
        <f>AGN5&amp;"04"</f>
        <v>5504</v>
      </c>
      <c r="AGO13" s="151" t="str">
        <f>AGN5&amp;"05"</f>
        <v>5505</v>
      </c>
      <c r="AGP13" s="151" t="str">
        <f>AGN5&amp;"06"</f>
        <v>5506</v>
      </c>
      <c r="AGQ13" s="151" t="str">
        <f>AGN5&amp;"07"</f>
        <v>5507</v>
      </c>
      <c r="AGR13" s="151" t="str">
        <f>AGN5&amp;"08"</f>
        <v>5508</v>
      </c>
      <c r="AGS13" s="151" t="str">
        <f>AGN5&amp;"09"</f>
        <v>5509</v>
      </c>
      <c r="AGT13" s="151" t="str">
        <f>AGN5&amp;"52"</f>
        <v>5552</v>
      </c>
      <c r="AGU13" s="151" t="str">
        <f>AGN5&amp;"10"</f>
        <v>5510</v>
      </c>
      <c r="AGV13" s="151" t="str">
        <f>AGN5&amp;"11"</f>
        <v>5511</v>
      </c>
      <c r="AGW13" s="151" t="str">
        <f>AGN5&amp;"12"</f>
        <v>5512</v>
      </c>
      <c r="AGX13" s="151" t="str">
        <f>AGN5&amp;"13"</f>
        <v>5513</v>
      </c>
      <c r="AGY13" s="151" t="str">
        <f>AGN5&amp;"14"</f>
        <v>5514</v>
      </c>
      <c r="AGZ13" s="151" t="str">
        <f>AGN5&amp;"15"</f>
        <v>5515</v>
      </c>
      <c r="AHA13" s="151" t="str">
        <f>AGN5&amp;"16"</f>
        <v>5516</v>
      </c>
      <c r="AHB13" s="151" t="str">
        <f>AGN5&amp;"21"</f>
        <v>5521</v>
      </c>
      <c r="AHC13" s="157" t="str">
        <f>AGN5&amp;"19"</f>
        <v>5519</v>
      </c>
      <c r="AHD13" s="136" t="str">
        <f>AGN5&amp;"51"</f>
        <v>5551</v>
      </c>
      <c r="AHE13" s="156" t="str">
        <f>AGN5&amp;"23"</f>
        <v>5523</v>
      </c>
      <c r="AHF13" s="151" t="str">
        <f>AHF5&amp;"04"</f>
        <v>КОЛ05504</v>
      </c>
      <c r="AHG13" s="151" t="str">
        <f>AHF5&amp;"05"</f>
        <v>КОЛ05505</v>
      </c>
      <c r="AHH13" s="151" t="str">
        <f>AHF5&amp;"06"</f>
        <v>КОЛ05506</v>
      </c>
      <c r="AHI13" s="151" t="str">
        <f>AHF5&amp;"07"</f>
        <v>КОЛ05507</v>
      </c>
      <c r="AHJ13" s="151" t="str">
        <f>AHF5&amp;"08"</f>
        <v>КОЛ05508</v>
      </c>
      <c r="AHK13" s="151" t="str">
        <f>AHF5&amp;"09"</f>
        <v>КОЛ05509</v>
      </c>
      <c r="AHL13" s="151" t="str">
        <f>AHF5&amp;"52"</f>
        <v>КОЛ05552</v>
      </c>
      <c r="AHM13" s="151" t="str">
        <f>AHF5&amp;"10"</f>
        <v>КОЛ05510</v>
      </c>
      <c r="AHN13" s="151" t="str">
        <f>AHF5&amp;"11"</f>
        <v>КОЛ05511</v>
      </c>
      <c r="AHO13" s="151" t="str">
        <f>AHF5&amp;"12"</f>
        <v>КОЛ05512</v>
      </c>
      <c r="AHP13" s="151" t="str">
        <f>AHF5&amp;"13"</f>
        <v>КОЛ05513</v>
      </c>
      <c r="AHQ13" s="151" t="str">
        <f>AHF5&amp;"14"</f>
        <v>КОЛ05514</v>
      </c>
      <c r="AHR13" s="151" t="str">
        <f>AHF5&amp;"15"</f>
        <v>КОЛ05515</v>
      </c>
      <c r="AHS13" s="151" t="str">
        <f>AHF5&amp;"16"</f>
        <v>КОЛ05516</v>
      </c>
      <c r="AHT13" s="151" t="str">
        <f>AHF5&amp;"21"</f>
        <v>КОЛ05521</v>
      </c>
      <c r="AHU13" s="157" t="str">
        <f>AHF5&amp;"19"</f>
        <v>КОЛ05519</v>
      </c>
      <c r="AHV13" s="136" t="str">
        <f>AHF5&amp;"51"</f>
        <v>КОЛ05551</v>
      </c>
      <c r="AHW13" s="156" t="str">
        <f>AHF5&amp;"23"</f>
        <v>КОЛ05523</v>
      </c>
      <c r="AHX13" s="151" t="str">
        <f>AHX5&amp;"04"</f>
        <v>6004</v>
      </c>
      <c r="AHY13" s="151" t="str">
        <f>AHX5&amp;"05"</f>
        <v>6005</v>
      </c>
      <c r="AHZ13" s="151" t="str">
        <f>AHX5&amp;"06"</f>
        <v>6006</v>
      </c>
      <c r="AIA13" s="151" t="str">
        <f>AHX5&amp;"07"</f>
        <v>6007</v>
      </c>
      <c r="AIB13" s="151" t="str">
        <f>AHX5&amp;"08"</f>
        <v>6008</v>
      </c>
      <c r="AIC13" s="151" t="str">
        <f>AHX5&amp;"09"</f>
        <v>6009</v>
      </c>
      <c r="AID13" s="151" t="str">
        <f>AHX5&amp;"52"</f>
        <v>6052</v>
      </c>
      <c r="AIE13" s="151" t="str">
        <f>AHX5&amp;"10"</f>
        <v>6010</v>
      </c>
      <c r="AIF13" s="151" t="str">
        <f>AHX5&amp;"11"</f>
        <v>6011</v>
      </c>
      <c r="AIG13" s="151" t="str">
        <f>AHX5&amp;"12"</f>
        <v>6012</v>
      </c>
      <c r="AIH13" s="151" t="str">
        <f>AHX5&amp;"13"</f>
        <v>6013</v>
      </c>
      <c r="AII13" s="151" t="str">
        <f>AHX5&amp;"14"</f>
        <v>6014</v>
      </c>
      <c r="AIJ13" s="151" t="str">
        <f>AHX5&amp;"15"</f>
        <v>6015</v>
      </c>
      <c r="AIK13" s="151" t="str">
        <f>AHX5&amp;"16"</f>
        <v>6016</v>
      </c>
      <c r="AIL13" s="151" t="str">
        <f>AHX5&amp;"21"</f>
        <v>6021</v>
      </c>
      <c r="AIM13" s="157" t="str">
        <f>AHX5&amp;"19"</f>
        <v>6019</v>
      </c>
      <c r="AIN13" s="136" t="str">
        <f>AHX5&amp;"51"</f>
        <v>6051</v>
      </c>
      <c r="AIO13" s="156" t="str">
        <f>AHX5&amp;"23"</f>
        <v>6023</v>
      </c>
      <c r="AIP13" s="151" t="str">
        <f>AIP5&amp;"04"</f>
        <v>КОЛ06004</v>
      </c>
      <c r="AIQ13" s="151" t="str">
        <f>AIP5&amp;"05"</f>
        <v>КОЛ06005</v>
      </c>
      <c r="AIR13" s="151" t="str">
        <f>AIP5&amp;"06"</f>
        <v>КОЛ06006</v>
      </c>
      <c r="AIS13" s="151" t="str">
        <f>AIP5&amp;"07"</f>
        <v>КОЛ06007</v>
      </c>
      <c r="AIT13" s="151" t="str">
        <f>AIP5&amp;"08"</f>
        <v>КОЛ06008</v>
      </c>
      <c r="AIU13" s="151" t="str">
        <f>AIP5&amp;"09"</f>
        <v>КОЛ06009</v>
      </c>
      <c r="AIV13" s="151" t="str">
        <f>AIP5&amp;"52"</f>
        <v>КОЛ06052</v>
      </c>
      <c r="AIW13" s="151" t="str">
        <f>AIP5&amp;"10"</f>
        <v>КОЛ06010</v>
      </c>
      <c r="AIX13" s="151" t="str">
        <f>AIP5&amp;"11"</f>
        <v>КОЛ06011</v>
      </c>
      <c r="AIY13" s="151" t="str">
        <f>AIP5&amp;"12"</f>
        <v>КОЛ06012</v>
      </c>
      <c r="AIZ13" s="151" t="str">
        <f>AIP5&amp;"13"</f>
        <v>КОЛ06013</v>
      </c>
      <c r="AJA13" s="151" t="str">
        <f>AIP5&amp;"14"</f>
        <v>КОЛ06014</v>
      </c>
      <c r="AJB13" s="151" t="str">
        <f>AIP5&amp;"15"</f>
        <v>КОЛ06015</v>
      </c>
      <c r="AJC13" s="151" t="str">
        <f>AIP5&amp;"16"</f>
        <v>КОЛ06016</v>
      </c>
      <c r="AJD13" s="151" t="str">
        <f>AIP5&amp;"21"</f>
        <v>КОЛ06021</v>
      </c>
      <c r="AJE13" s="157" t="str">
        <f>AIP5&amp;"19"</f>
        <v>КОЛ06019</v>
      </c>
      <c r="AJF13" s="136" t="str">
        <f>AIP5&amp;"51"</f>
        <v>КОЛ06051</v>
      </c>
      <c r="AJG13" s="156" t="str">
        <f>AIP5&amp;"23"</f>
        <v>КОЛ06023</v>
      </c>
      <c r="AJH13" s="151" t="str">
        <f>AJH5&amp;"04"</f>
        <v>5704</v>
      </c>
      <c r="AJI13" s="151" t="str">
        <f>AJH5&amp;"05"</f>
        <v>5705</v>
      </c>
      <c r="AJJ13" s="151" t="str">
        <f>AJH5&amp;"06"</f>
        <v>5706</v>
      </c>
      <c r="AJK13" s="151" t="str">
        <f>AJH5&amp;"07"</f>
        <v>5707</v>
      </c>
      <c r="AJL13" s="151" t="str">
        <f>AJH5&amp;"08"</f>
        <v>5708</v>
      </c>
      <c r="AJM13" s="151" t="str">
        <f>AJH5&amp;"09"</f>
        <v>5709</v>
      </c>
      <c r="AJN13" s="151" t="str">
        <f>AJH5&amp;"52"</f>
        <v>5752</v>
      </c>
      <c r="AJO13" s="151" t="str">
        <f>AJH5&amp;"10"</f>
        <v>5710</v>
      </c>
      <c r="AJP13" s="151" t="str">
        <f>AJH5&amp;"11"</f>
        <v>5711</v>
      </c>
      <c r="AJQ13" s="151" t="str">
        <f>AJH5&amp;"12"</f>
        <v>5712</v>
      </c>
      <c r="AJR13" s="151" t="str">
        <f>AJH5&amp;"13"</f>
        <v>5713</v>
      </c>
      <c r="AJS13" s="151" t="str">
        <f>AJH5&amp;"14"</f>
        <v>5714</v>
      </c>
      <c r="AJT13" s="151" t="str">
        <f>AJH5&amp;"15"</f>
        <v>5715</v>
      </c>
      <c r="AJU13" s="151" t="str">
        <f>AJH5&amp;"16"</f>
        <v>5716</v>
      </c>
      <c r="AJV13" s="151" t="str">
        <f>AJH5&amp;"21"</f>
        <v>5721</v>
      </c>
      <c r="AJW13" s="157" t="str">
        <f>AJH5&amp;"19"</f>
        <v>5719</v>
      </c>
      <c r="AJX13" s="136" t="str">
        <f>AJH5&amp;"51"</f>
        <v>5751</v>
      </c>
      <c r="AJY13" s="156" t="str">
        <f>AJH5&amp;"23"</f>
        <v>5723</v>
      </c>
      <c r="AJZ13" s="151" t="str">
        <f>AJZ5&amp;"04"</f>
        <v>5804</v>
      </c>
      <c r="AKA13" s="151" t="str">
        <f>AJZ5&amp;"05"</f>
        <v>5805</v>
      </c>
      <c r="AKB13" s="151" t="str">
        <f>AJZ5&amp;"06"</f>
        <v>5806</v>
      </c>
      <c r="AKC13" s="151" t="str">
        <f>AJZ5&amp;"07"</f>
        <v>5807</v>
      </c>
      <c r="AKD13" s="151" t="str">
        <f>AJZ5&amp;"08"</f>
        <v>5808</v>
      </c>
      <c r="AKE13" s="151" t="str">
        <f>AJZ5&amp;"09"</f>
        <v>5809</v>
      </c>
      <c r="AKF13" s="151" t="str">
        <f>AJZ5&amp;"52"</f>
        <v>5852</v>
      </c>
      <c r="AKG13" s="151" t="str">
        <f>AJZ5&amp;"10"</f>
        <v>5810</v>
      </c>
      <c r="AKH13" s="151" t="str">
        <f>AJZ5&amp;"11"</f>
        <v>5811</v>
      </c>
      <c r="AKI13" s="151" t="str">
        <f>AJZ5&amp;"12"</f>
        <v>5812</v>
      </c>
      <c r="AKJ13" s="151" t="str">
        <f>AJZ5&amp;"13"</f>
        <v>5813</v>
      </c>
      <c r="AKK13" s="151" t="str">
        <f>AJZ5&amp;"14"</f>
        <v>5814</v>
      </c>
      <c r="AKL13" s="151" t="str">
        <f>AJZ5&amp;"15"</f>
        <v>5815</v>
      </c>
      <c r="AKM13" s="151" t="str">
        <f>AJZ5&amp;"16"</f>
        <v>5816</v>
      </c>
      <c r="AKN13" s="151" t="str">
        <f>AJZ5&amp;"21"</f>
        <v>5821</v>
      </c>
      <c r="AKO13" s="157" t="str">
        <f>AJZ5&amp;"19"</f>
        <v>5819</v>
      </c>
      <c r="AKP13" s="136" t="str">
        <f>AJZ5&amp;"51"</f>
        <v>5851</v>
      </c>
      <c r="AKQ13" s="156" t="str">
        <f>AJZ5&amp;"23"</f>
        <v>5823</v>
      </c>
      <c r="AKR13" s="151" t="str">
        <f>AKR5&amp;"04"</f>
        <v>6904</v>
      </c>
      <c r="AKS13" s="151" t="str">
        <f>AKR5&amp;"05"</f>
        <v>6905</v>
      </c>
      <c r="AKT13" s="151" t="str">
        <f>AKR5&amp;"06"</f>
        <v>6906</v>
      </c>
      <c r="AKU13" s="151" t="str">
        <f>AKR5&amp;"07"</f>
        <v>6907</v>
      </c>
      <c r="AKV13" s="151" t="str">
        <f>AKR5&amp;"08"</f>
        <v>6908</v>
      </c>
      <c r="AKW13" s="151" t="str">
        <f>AKR5&amp;"09"</f>
        <v>6909</v>
      </c>
      <c r="AKX13" s="151" t="str">
        <f>AKR5&amp;"52"</f>
        <v>6952</v>
      </c>
      <c r="AKY13" s="151" t="str">
        <f>AKR5&amp;"10"</f>
        <v>6910</v>
      </c>
      <c r="AKZ13" s="151" t="str">
        <f>AKR5&amp;"11"</f>
        <v>6911</v>
      </c>
      <c r="ALA13" s="151" t="str">
        <f>AKR5&amp;"12"</f>
        <v>6912</v>
      </c>
      <c r="ALB13" s="151" t="str">
        <f>AKR5&amp;"13"</f>
        <v>6913</v>
      </c>
      <c r="ALC13" s="151" t="str">
        <f>AKR5&amp;"14"</f>
        <v>6914</v>
      </c>
      <c r="ALD13" s="151" t="str">
        <f>AKR5&amp;"15"</f>
        <v>6915</v>
      </c>
      <c r="ALE13" s="151" t="str">
        <f>AKR5&amp;"16"</f>
        <v>6916</v>
      </c>
      <c r="ALF13" s="151" t="str">
        <f>AKR5&amp;"21"</f>
        <v>6921</v>
      </c>
      <c r="ALG13" s="157" t="str">
        <f>AKR5&amp;"19"</f>
        <v>6919</v>
      </c>
      <c r="ALH13" s="136" t="str">
        <f>AKR5&amp;"51"</f>
        <v>6951</v>
      </c>
      <c r="ALI13" s="156" t="str">
        <f>AKR5&amp;"23"</f>
        <v>6923</v>
      </c>
      <c r="ALJ13" s="151" t="str">
        <f>ALJ5&amp;"04"</f>
        <v>8204</v>
      </c>
      <c r="ALK13" s="151" t="str">
        <f>ALJ5&amp;"05"</f>
        <v>8205</v>
      </c>
      <c r="ALL13" s="151" t="str">
        <f>ALJ5&amp;"06"</f>
        <v>8206</v>
      </c>
      <c r="ALM13" s="151" t="str">
        <f>ALJ5&amp;"07"</f>
        <v>8207</v>
      </c>
      <c r="ALN13" s="151" t="str">
        <f>ALJ5&amp;"08"</f>
        <v>8208</v>
      </c>
      <c r="ALO13" s="151" t="str">
        <f>ALJ5&amp;"09"</f>
        <v>8209</v>
      </c>
      <c r="ALP13" s="151" t="str">
        <f>ALJ5&amp;"52"</f>
        <v>8252</v>
      </c>
      <c r="ALQ13" s="151" t="str">
        <f>ALJ5&amp;"10"</f>
        <v>8210</v>
      </c>
      <c r="ALR13" s="151" t="str">
        <f>ALJ5&amp;"11"</f>
        <v>8211</v>
      </c>
      <c r="ALS13" s="151" t="str">
        <f>ALJ5&amp;"12"</f>
        <v>8212</v>
      </c>
      <c r="ALT13" s="151" t="str">
        <f>ALJ5&amp;"13"</f>
        <v>8213</v>
      </c>
      <c r="ALU13" s="151" t="str">
        <f>ALJ5&amp;"14"</f>
        <v>8214</v>
      </c>
      <c r="ALV13" s="151" t="str">
        <f>ALJ5&amp;"15"</f>
        <v>8215</v>
      </c>
      <c r="ALW13" s="151" t="str">
        <f>ALJ5&amp;"16"</f>
        <v>8216</v>
      </c>
      <c r="ALX13" s="151" t="str">
        <f>ALJ5&amp;"21"</f>
        <v>8221</v>
      </c>
      <c r="ALY13" s="157" t="str">
        <f>ALJ5&amp;"19"</f>
        <v>8219</v>
      </c>
      <c r="ALZ13" s="136" t="str">
        <f>ALJ5&amp;"51"</f>
        <v>8251</v>
      </c>
      <c r="AMA13" s="156" t="str">
        <f>ALJ5&amp;"23"</f>
        <v>8223</v>
      </c>
      <c r="AMB13" s="151" t="str">
        <f>AMB5&amp;"04"</f>
        <v>8304</v>
      </c>
      <c r="AMC13" s="151" t="str">
        <f>AMB5&amp;"05"</f>
        <v>8305</v>
      </c>
      <c r="AMD13" s="151" t="str">
        <f>AMB5&amp;"06"</f>
        <v>8306</v>
      </c>
      <c r="AME13" s="151" t="str">
        <f>AMB5&amp;"07"</f>
        <v>8307</v>
      </c>
      <c r="AMF13" s="151" t="str">
        <f>AMB5&amp;"08"</f>
        <v>8308</v>
      </c>
      <c r="AMG13" s="151" t="str">
        <f>AMB5&amp;"09"</f>
        <v>8309</v>
      </c>
      <c r="AMH13" s="151" t="str">
        <f>AMB5&amp;"52"</f>
        <v>8352</v>
      </c>
      <c r="AMI13" s="151" t="str">
        <f>AMB5&amp;"10"</f>
        <v>8310</v>
      </c>
      <c r="AMJ13" s="151" t="str">
        <f>AMB5&amp;"11"</f>
        <v>8311</v>
      </c>
      <c r="AMK13" s="151" t="str">
        <f>AMB5&amp;"12"</f>
        <v>8312</v>
      </c>
      <c r="AML13" s="151" t="str">
        <f>AMB5&amp;"13"</f>
        <v>8313</v>
      </c>
      <c r="AMM13" s="151" t="str">
        <f>AMB5&amp;"14"</f>
        <v>8314</v>
      </c>
      <c r="AMN13" s="151" t="str">
        <f>AMB5&amp;"15"</f>
        <v>8315</v>
      </c>
      <c r="AMO13" s="151" t="str">
        <f>AMB5&amp;"16"</f>
        <v>8316</v>
      </c>
      <c r="AMP13" s="151" t="str">
        <f>AMB5&amp;"21"</f>
        <v>8321</v>
      </c>
      <c r="AMQ13" s="157" t="str">
        <f>AMB5&amp;"19"</f>
        <v>8319</v>
      </c>
      <c r="AMR13" s="136" t="str">
        <f>AMB5&amp;"51"</f>
        <v>8351</v>
      </c>
      <c r="AMS13" s="156" t="str">
        <f>AMB5&amp;"23"</f>
        <v>8323</v>
      </c>
      <c r="AMT13" s="151" t="str">
        <f>AMT5&amp;"04"</f>
        <v>4604</v>
      </c>
      <c r="AMU13" s="151" t="str">
        <f>AMT5&amp;"05"</f>
        <v>4605</v>
      </c>
      <c r="AMV13" s="151" t="str">
        <f>AMT5&amp;"06"</f>
        <v>4606</v>
      </c>
      <c r="AMW13" s="151" t="str">
        <f>AMT5&amp;"07"</f>
        <v>4607</v>
      </c>
      <c r="AMX13" s="151" t="str">
        <f>AMT5&amp;"08"</f>
        <v>4608</v>
      </c>
      <c r="AMY13" s="151" t="str">
        <f>AMT5&amp;"09"</f>
        <v>4609</v>
      </c>
      <c r="AMZ13" s="151" t="str">
        <f>AMT5&amp;"52"</f>
        <v>4652</v>
      </c>
      <c r="ANA13" s="151" t="str">
        <f>AMT5&amp;"10"</f>
        <v>4610</v>
      </c>
      <c r="ANB13" s="151" t="str">
        <f>AMT5&amp;"11"</f>
        <v>4611</v>
      </c>
      <c r="ANC13" s="151" t="str">
        <f>AMT5&amp;"12"</f>
        <v>4612</v>
      </c>
      <c r="AND13" s="151" t="str">
        <f>AMT5&amp;"13"</f>
        <v>4613</v>
      </c>
      <c r="ANE13" s="151" t="str">
        <f>AMT5&amp;"14"</f>
        <v>4614</v>
      </c>
      <c r="ANF13" s="151" t="str">
        <f>AMT5&amp;"15"</f>
        <v>4615</v>
      </c>
      <c r="ANG13" s="151" t="str">
        <f>AMT5&amp;"16"</f>
        <v>4616</v>
      </c>
      <c r="ANH13" s="151" t="str">
        <f>AMT5&amp;"21"</f>
        <v>4621</v>
      </c>
      <c r="ANI13" s="157" t="str">
        <f>AMT5&amp;"19"</f>
        <v>4619</v>
      </c>
      <c r="ANJ13" s="136" t="str">
        <f>AMT5&amp;"51"</f>
        <v>4651</v>
      </c>
      <c r="ANK13" s="156" t="str">
        <f>AMT5&amp;"23"</f>
        <v>4623</v>
      </c>
    </row>
    <row r="14" spans="1:1051" x14ac:dyDescent="0.25">
      <c r="A14" s="137" t="s">
        <v>1</v>
      </c>
      <c r="B14" s="138" t="s">
        <v>2</v>
      </c>
      <c r="C14" s="139" t="s">
        <v>3</v>
      </c>
      <c r="F14" s="154">
        <f t="shared" ref="F14:BQ14" si="0">SUM(F15:F23)</f>
        <v>26001789649.389999</v>
      </c>
      <c r="G14" s="154">
        <f t="shared" si="0"/>
        <v>0</v>
      </c>
      <c r="H14" s="154">
        <f t="shared" si="0"/>
        <v>0</v>
      </c>
      <c r="I14" s="154">
        <f t="shared" si="0"/>
        <v>3358623363.3699999</v>
      </c>
      <c r="J14" s="154">
        <f t="shared" si="0"/>
        <v>2354353500</v>
      </c>
      <c r="K14" s="154">
        <f t="shared" si="0"/>
        <v>1004269863.37</v>
      </c>
      <c r="L14" s="154">
        <f t="shared" si="0"/>
        <v>2351449435</v>
      </c>
      <c r="M14" s="154">
        <f t="shared" si="0"/>
        <v>8555687.3699999992</v>
      </c>
      <c r="N14" s="154">
        <f t="shared" si="0"/>
        <v>0</v>
      </c>
      <c r="O14" s="154">
        <f t="shared" si="0"/>
        <v>3332512396.21</v>
      </c>
      <c r="P14" s="154">
        <f t="shared" si="0"/>
        <v>2351208883.6500001</v>
      </c>
      <c r="Q14" s="154">
        <f t="shared" si="0"/>
        <v>0</v>
      </c>
      <c r="R14" s="154">
        <f t="shared" si="0"/>
        <v>981303512.55999994</v>
      </c>
      <c r="S14" s="154">
        <f t="shared" si="0"/>
        <v>2007.61465</v>
      </c>
      <c r="T14" s="154">
        <f t="shared" si="0"/>
        <v>8555687.3699999992</v>
      </c>
      <c r="U14" s="154">
        <f t="shared" si="0"/>
        <v>240551.35</v>
      </c>
      <c r="V14" s="154">
        <f t="shared" si="0"/>
        <v>2351208883.6500001</v>
      </c>
      <c r="W14" s="154">
        <f t="shared" si="0"/>
        <v>0</v>
      </c>
      <c r="X14" s="154">
        <f t="shared" si="0"/>
        <v>2354353500</v>
      </c>
      <c r="Y14" s="154">
        <f t="shared" si="0"/>
        <v>2354353500</v>
      </c>
      <c r="Z14" s="154">
        <f t="shared" si="0"/>
        <v>0</v>
      </c>
      <c r="AA14" s="154">
        <f t="shared" si="0"/>
        <v>8019464425.9500008</v>
      </c>
      <c r="AB14" s="154">
        <f t="shared" si="0"/>
        <v>6746713600</v>
      </c>
      <c r="AC14" s="154">
        <f t="shared" si="0"/>
        <v>1272750825.95</v>
      </c>
      <c r="AD14" s="154">
        <f t="shared" si="0"/>
        <v>6620399952.1799994</v>
      </c>
      <c r="AE14" s="154">
        <f t="shared" si="0"/>
        <v>17079798.850000001</v>
      </c>
      <c r="AF14" s="154">
        <f t="shared" si="0"/>
        <v>0</v>
      </c>
      <c r="AG14" s="154">
        <f t="shared" si="0"/>
        <v>7849053206.25</v>
      </c>
      <c r="AH14" s="154">
        <f t="shared" si="0"/>
        <v>6620327815.4599991</v>
      </c>
      <c r="AI14" s="154">
        <f t="shared" si="0"/>
        <v>0</v>
      </c>
      <c r="AJ14" s="154">
        <f t="shared" si="0"/>
        <v>1228725390.79</v>
      </c>
      <c r="AK14" s="154">
        <f t="shared" si="0"/>
        <v>1629.64282</v>
      </c>
      <c r="AL14" s="154">
        <f t="shared" si="0"/>
        <v>17079798.850000001</v>
      </c>
      <c r="AM14" s="154">
        <f t="shared" si="0"/>
        <v>72136.72</v>
      </c>
      <c r="AN14" s="154">
        <f t="shared" si="0"/>
        <v>6620327815.4599991</v>
      </c>
      <c r="AO14" s="154">
        <f t="shared" si="0"/>
        <v>0</v>
      </c>
      <c r="AP14" s="154">
        <f t="shared" si="0"/>
        <v>6746713600</v>
      </c>
      <c r="AQ14" s="154">
        <f t="shared" si="0"/>
        <v>6746713600</v>
      </c>
      <c r="AR14" s="154">
        <f t="shared" si="0"/>
        <v>0</v>
      </c>
      <c r="AS14" s="154">
        <f t="shared" si="0"/>
        <v>16033516382.510002</v>
      </c>
      <c r="AT14" s="154">
        <f t="shared" si="0"/>
        <v>13399696100</v>
      </c>
      <c r="AU14" s="154">
        <f t="shared" si="0"/>
        <v>2633820282.5100002</v>
      </c>
      <c r="AV14" s="154">
        <f t="shared" si="0"/>
        <v>13173399381.219999</v>
      </c>
      <c r="AW14" s="154">
        <f t="shared" si="0"/>
        <v>72482956.299999997</v>
      </c>
      <c r="AX14" s="154">
        <f t="shared" si="0"/>
        <v>0</v>
      </c>
      <c r="AY14" s="154">
        <f t="shared" si="0"/>
        <v>15640860758.570002</v>
      </c>
      <c r="AZ14" s="154">
        <f t="shared" si="0"/>
        <v>13170416724.43</v>
      </c>
      <c r="BA14" s="154">
        <f t="shared" si="0"/>
        <v>0</v>
      </c>
      <c r="BB14" s="154">
        <f t="shared" si="0"/>
        <v>2470444034.1400003</v>
      </c>
      <c r="BC14" s="154">
        <f t="shared" si="0"/>
        <v>1698.4212599999998</v>
      </c>
      <c r="BD14" s="154">
        <f t="shared" si="0"/>
        <v>72482956.299999997</v>
      </c>
      <c r="BE14" s="154">
        <f t="shared" si="0"/>
        <v>2982656.79</v>
      </c>
      <c r="BF14" s="154">
        <f t="shared" si="0"/>
        <v>13170416724.43</v>
      </c>
      <c r="BG14" s="154">
        <f t="shared" si="0"/>
        <v>0</v>
      </c>
      <c r="BH14" s="154">
        <f t="shared" si="0"/>
        <v>13399696100</v>
      </c>
      <c r="BI14" s="154">
        <f t="shared" si="0"/>
        <v>13399696100</v>
      </c>
      <c r="BJ14" s="154">
        <f t="shared" si="0"/>
        <v>0</v>
      </c>
      <c r="BK14" s="154">
        <f t="shared" si="0"/>
        <v>34535592464.509995</v>
      </c>
      <c r="BL14" s="154">
        <f t="shared" si="0"/>
        <v>29549664400</v>
      </c>
      <c r="BM14" s="154">
        <f t="shared" si="0"/>
        <v>4985928064.5100002</v>
      </c>
      <c r="BN14" s="154">
        <f t="shared" si="0"/>
        <v>29547666786.189999</v>
      </c>
      <c r="BO14" s="154">
        <f t="shared" si="0"/>
        <v>17600569.580000002</v>
      </c>
      <c r="BP14" s="154">
        <f t="shared" si="0"/>
        <v>0</v>
      </c>
      <c r="BQ14" s="154">
        <f t="shared" si="0"/>
        <v>34375739031.139999</v>
      </c>
      <c r="BR14" s="154">
        <f t="shared" ref="BR14:EC14" si="1">SUM(BR15:BR23)</f>
        <v>29504664782.809998</v>
      </c>
      <c r="BS14" s="154">
        <f t="shared" si="1"/>
        <v>0</v>
      </c>
      <c r="BT14" s="154">
        <f t="shared" si="1"/>
        <v>4871074248.3299999</v>
      </c>
      <c r="BU14" s="154">
        <f t="shared" si="1"/>
        <v>1426.9396900000002</v>
      </c>
      <c r="BV14" s="154">
        <f t="shared" si="1"/>
        <v>17600569.580000002</v>
      </c>
      <c r="BW14" s="154">
        <f t="shared" si="1"/>
        <v>43002003.380000003</v>
      </c>
      <c r="BX14" s="154">
        <f t="shared" si="1"/>
        <v>29504664782.809998</v>
      </c>
      <c r="BY14" s="154">
        <f t="shared" si="1"/>
        <v>0</v>
      </c>
      <c r="BZ14" s="154">
        <f t="shared" si="1"/>
        <v>29549664400</v>
      </c>
      <c r="CA14" s="154">
        <f t="shared" si="1"/>
        <v>29549664400</v>
      </c>
      <c r="CB14" s="154">
        <f t="shared" si="1"/>
        <v>0</v>
      </c>
      <c r="CC14" s="154">
        <f t="shared" si="1"/>
        <v>6302978188.7200003</v>
      </c>
      <c r="CD14" s="154">
        <f t="shared" si="1"/>
        <v>5960509000</v>
      </c>
      <c r="CE14" s="154">
        <f t="shared" si="1"/>
        <v>342469188.72000003</v>
      </c>
      <c r="CF14" s="154">
        <f t="shared" si="1"/>
        <v>5960216288.3000002</v>
      </c>
      <c r="CG14" s="154">
        <f t="shared" si="1"/>
        <v>23491.3</v>
      </c>
      <c r="CH14" s="154">
        <f t="shared" si="1"/>
        <v>0</v>
      </c>
      <c r="CI14" s="154">
        <f t="shared" si="1"/>
        <v>6296749742.8400002</v>
      </c>
      <c r="CJ14" s="154">
        <f t="shared" si="1"/>
        <v>5959948387.3000002</v>
      </c>
      <c r="CK14" s="154">
        <f t="shared" si="1"/>
        <v>0</v>
      </c>
      <c r="CL14" s="154">
        <f t="shared" si="1"/>
        <v>336801355.54000002</v>
      </c>
      <c r="CM14" s="154">
        <f t="shared" si="1"/>
        <v>933.04261000000008</v>
      </c>
      <c r="CN14" s="154">
        <f t="shared" si="1"/>
        <v>23491.3</v>
      </c>
      <c r="CO14" s="154">
        <f t="shared" si="1"/>
        <v>267901</v>
      </c>
      <c r="CP14" s="154">
        <f t="shared" si="1"/>
        <v>5959948387.3000002</v>
      </c>
      <c r="CQ14" s="154">
        <f t="shared" si="1"/>
        <v>0</v>
      </c>
      <c r="CR14" s="154">
        <f t="shared" si="1"/>
        <v>5960509000</v>
      </c>
      <c r="CS14" s="154">
        <f t="shared" si="1"/>
        <v>5960509000</v>
      </c>
      <c r="CT14" s="154">
        <f t="shared" si="1"/>
        <v>0</v>
      </c>
      <c r="CU14" s="154">
        <f t="shared" si="1"/>
        <v>2616987213.8099999</v>
      </c>
      <c r="CV14" s="154">
        <f t="shared" si="1"/>
        <v>2069412200</v>
      </c>
      <c r="CW14" s="154">
        <f t="shared" si="1"/>
        <v>547575013.80999994</v>
      </c>
      <c r="CX14" s="154">
        <f t="shared" si="1"/>
        <v>2018557352.3900001</v>
      </c>
      <c r="CY14" s="154">
        <f t="shared" si="1"/>
        <v>4726241.57</v>
      </c>
      <c r="CZ14" s="154">
        <f t="shared" si="1"/>
        <v>0</v>
      </c>
      <c r="DA14" s="154">
        <f t="shared" si="1"/>
        <v>2529590217.7000003</v>
      </c>
      <c r="DB14" s="154">
        <f t="shared" si="1"/>
        <v>2017119072.3699999</v>
      </c>
      <c r="DC14" s="154">
        <f t="shared" si="1"/>
        <v>0</v>
      </c>
      <c r="DD14" s="154">
        <f t="shared" si="1"/>
        <v>512471145.32999992</v>
      </c>
      <c r="DE14" s="154">
        <f t="shared" si="1"/>
        <v>1463.5553200000002</v>
      </c>
      <c r="DF14" s="154">
        <f t="shared" si="1"/>
        <v>4709987.16</v>
      </c>
      <c r="DG14" s="154">
        <f t="shared" si="1"/>
        <v>1454534.43</v>
      </c>
      <c r="DH14" s="154">
        <f t="shared" si="1"/>
        <v>2017119072.3699999</v>
      </c>
      <c r="DI14" s="154">
        <f t="shared" si="1"/>
        <v>0</v>
      </c>
      <c r="DJ14" s="154">
        <f t="shared" si="1"/>
        <v>2069412200</v>
      </c>
      <c r="DK14" s="154">
        <f t="shared" si="1"/>
        <v>2069412200</v>
      </c>
      <c r="DL14" s="154">
        <f t="shared" si="1"/>
        <v>0</v>
      </c>
      <c r="DM14" s="154">
        <f t="shared" si="1"/>
        <v>8240264798.3400002</v>
      </c>
      <c r="DN14" s="154">
        <f t="shared" si="1"/>
        <v>6629677000</v>
      </c>
      <c r="DO14" s="154">
        <f t="shared" si="1"/>
        <v>1610587798.3399999</v>
      </c>
      <c r="DP14" s="154">
        <f t="shared" si="1"/>
        <v>6603027078.04</v>
      </c>
      <c r="DQ14" s="154">
        <f t="shared" si="1"/>
        <v>4570627.34</v>
      </c>
      <c r="DR14" s="154">
        <f t="shared" si="1"/>
        <v>0</v>
      </c>
      <c r="DS14" s="154">
        <f t="shared" si="1"/>
        <v>8197302964.3300009</v>
      </c>
      <c r="DT14" s="154">
        <f t="shared" si="1"/>
        <v>6603027078.04</v>
      </c>
      <c r="DU14" s="154">
        <f t="shared" si="1"/>
        <v>0</v>
      </c>
      <c r="DV14" s="154">
        <f t="shared" si="1"/>
        <v>1594275886.29</v>
      </c>
      <c r="DW14" s="154">
        <f t="shared" si="1"/>
        <v>1380.29654</v>
      </c>
      <c r="DX14" s="154">
        <f t="shared" si="1"/>
        <v>4570627.34</v>
      </c>
      <c r="DY14" s="154">
        <f t="shared" si="1"/>
        <v>0</v>
      </c>
      <c r="DZ14" s="154">
        <f t="shared" si="1"/>
        <v>6603027078.04</v>
      </c>
      <c r="EA14" s="154">
        <f t="shared" si="1"/>
        <v>0</v>
      </c>
      <c r="EB14" s="154">
        <f t="shared" si="1"/>
        <v>6629677000</v>
      </c>
      <c r="EC14" s="154">
        <f t="shared" si="1"/>
        <v>6629677000</v>
      </c>
      <c r="ED14" s="154">
        <f t="shared" ref="ED14:GO14" si="2">SUM(ED15:ED23)</f>
        <v>0</v>
      </c>
      <c r="EE14" s="154">
        <f t="shared" si="2"/>
        <v>1571139721.4000001</v>
      </c>
      <c r="EF14" s="154">
        <f t="shared" si="2"/>
        <v>1280429300</v>
      </c>
      <c r="EG14" s="154">
        <f t="shared" si="2"/>
        <v>290710421.39999998</v>
      </c>
      <c r="EH14" s="154">
        <f t="shared" si="2"/>
        <v>1239171165.3099999</v>
      </c>
      <c r="EI14" s="154">
        <f t="shared" si="2"/>
        <v>33654</v>
      </c>
      <c r="EJ14" s="154">
        <f t="shared" si="2"/>
        <v>0</v>
      </c>
      <c r="EK14" s="154">
        <f t="shared" si="2"/>
        <v>1505020692.1400001</v>
      </c>
      <c r="EL14" s="154">
        <f t="shared" si="2"/>
        <v>1239171165.3099999</v>
      </c>
      <c r="EM14" s="154">
        <f t="shared" si="2"/>
        <v>0</v>
      </c>
      <c r="EN14" s="154">
        <f t="shared" si="2"/>
        <v>265849526.83000001</v>
      </c>
      <c r="EO14" s="154">
        <f t="shared" si="2"/>
        <v>1149.0704599999997</v>
      </c>
      <c r="EP14" s="154">
        <f t="shared" si="2"/>
        <v>33654</v>
      </c>
      <c r="EQ14" s="154">
        <f t="shared" si="2"/>
        <v>0</v>
      </c>
      <c r="ER14" s="154">
        <f t="shared" si="2"/>
        <v>1239171165.3099999</v>
      </c>
      <c r="ES14" s="154">
        <f t="shared" si="2"/>
        <v>0</v>
      </c>
      <c r="ET14" s="154">
        <f t="shared" si="2"/>
        <v>1280429300</v>
      </c>
      <c r="EU14" s="154">
        <f t="shared" si="2"/>
        <v>1280429300</v>
      </c>
      <c r="EV14" s="154">
        <f t="shared" si="2"/>
        <v>0</v>
      </c>
      <c r="EW14" s="154">
        <f t="shared" si="2"/>
        <v>2499779488.29</v>
      </c>
      <c r="EX14" s="154">
        <f t="shared" si="2"/>
        <v>1680424400</v>
      </c>
      <c r="EY14" s="154">
        <f t="shared" si="2"/>
        <v>819355088.28999996</v>
      </c>
      <c r="EZ14" s="154">
        <f t="shared" si="2"/>
        <v>1673074000</v>
      </c>
      <c r="FA14" s="154">
        <f t="shared" si="2"/>
        <v>11322099.199999999</v>
      </c>
      <c r="FB14" s="154">
        <f t="shared" si="2"/>
        <v>0</v>
      </c>
      <c r="FC14" s="154">
        <f t="shared" si="2"/>
        <v>2476760591.5</v>
      </c>
      <c r="FD14" s="154">
        <f t="shared" si="2"/>
        <v>1673072991</v>
      </c>
      <c r="FE14" s="154">
        <f t="shared" si="2"/>
        <v>0</v>
      </c>
      <c r="FF14" s="154">
        <f t="shared" si="2"/>
        <v>803687600.5</v>
      </c>
      <c r="FG14" s="154">
        <f t="shared" si="2"/>
        <v>1713.4783400000003</v>
      </c>
      <c r="FH14" s="154">
        <f t="shared" si="2"/>
        <v>11322099.199999999</v>
      </c>
      <c r="FI14" s="154">
        <f t="shared" si="2"/>
        <v>1009</v>
      </c>
      <c r="FJ14" s="154">
        <f t="shared" si="2"/>
        <v>1673072991</v>
      </c>
      <c r="FK14" s="154">
        <f t="shared" si="2"/>
        <v>0</v>
      </c>
      <c r="FL14" s="154">
        <f t="shared" si="2"/>
        <v>1680424400</v>
      </c>
      <c r="FM14" s="154">
        <f t="shared" si="2"/>
        <v>1680424400</v>
      </c>
      <c r="FN14" s="154">
        <f t="shared" si="2"/>
        <v>0</v>
      </c>
      <c r="FO14" s="154">
        <f t="shared" si="2"/>
        <v>0</v>
      </c>
      <c r="FP14" s="154">
        <f t="shared" si="2"/>
        <v>0</v>
      </c>
      <c r="FQ14" s="154">
        <f t="shared" si="2"/>
        <v>0</v>
      </c>
      <c r="FR14" s="154">
        <f t="shared" si="2"/>
        <v>0</v>
      </c>
      <c r="FS14" s="154">
        <f t="shared" si="2"/>
        <v>0</v>
      </c>
      <c r="FT14" s="154">
        <f t="shared" si="2"/>
        <v>0</v>
      </c>
      <c r="FU14" s="154">
        <f t="shared" si="2"/>
        <v>0</v>
      </c>
      <c r="FV14" s="154">
        <f t="shared" si="2"/>
        <v>0</v>
      </c>
      <c r="FW14" s="154">
        <f t="shared" si="2"/>
        <v>0</v>
      </c>
      <c r="FX14" s="154">
        <f t="shared" si="2"/>
        <v>0</v>
      </c>
      <c r="FY14" s="154">
        <f t="shared" si="2"/>
        <v>0</v>
      </c>
      <c r="FZ14" s="154">
        <f t="shared" si="2"/>
        <v>0</v>
      </c>
      <c r="GA14" s="154">
        <f t="shared" si="2"/>
        <v>0</v>
      </c>
      <c r="GB14" s="154">
        <f t="shared" si="2"/>
        <v>0</v>
      </c>
      <c r="GC14" s="154">
        <f t="shared" si="2"/>
        <v>0</v>
      </c>
      <c r="GD14" s="154">
        <f t="shared" si="2"/>
        <v>0</v>
      </c>
      <c r="GE14" s="154">
        <f t="shared" si="2"/>
        <v>0</v>
      </c>
      <c r="GF14" s="154">
        <f t="shared" si="2"/>
        <v>0</v>
      </c>
      <c r="GG14" s="154">
        <f t="shared" si="2"/>
        <v>0</v>
      </c>
      <c r="GH14" s="154">
        <f t="shared" si="2"/>
        <v>0</v>
      </c>
      <c r="GI14" s="154">
        <f t="shared" si="2"/>
        <v>0</v>
      </c>
      <c r="GJ14" s="154">
        <f t="shared" si="2"/>
        <v>0</v>
      </c>
      <c r="GK14" s="154">
        <f t="shared" si="2"/>
        <v>0</v>
      </c>
      <c r="GL14" s="154">
        <f t="shared" si="2"/>
        <v>0</v>
      </c>
      <c r="GM14" s="154">
        <f t="shared" si="2"/>
        <v>0</v>
      </c>
      <c r="GN14" s="154">
        <f t="shared" si="2"/>
        <v>0</v>
      </c>
      <c r="GO14" s="154">
        <f t="shared" si="2"/>
        <v>0</v>
      </c>
      <c r="GP14" s="154">
        <f t="shared" ref="GP14:JA14" si="3">SUM(GP15:GP23)</f>
        <v>0</v>
      </c>
      <c r="GQ14" s="154">
        <f t="shared" si="3"/>
        <v>0</v>
      </c>
      <c r="GR14" s="154">
        <f t="shared" si="3"/>
        <v>0</v>
      </c>
      <c r="GS14" s="154">
        <f t="shared" si="3"/>
        <v>0</v>
      </c>
      <c r="GT14" s="154">
        <f t="shared" si="3"/>
        <v>0</v>
      </c>
      <c r="GU14" s="154">
        <f t="shared" si="3"/>
        <v>0</v>
      </c>
      <c r="GV14" s="154">
        <f t="shared" si="3"/>
        <v>0</v>
      </c>
      <c r="GW14" s="154">
        <f t="shared" si="3"/>
        <v>0</v>
      </c>
      <c r="GX14" s="154">
        <f t="shared" si="3"/>
        <v>0</v>
      </c>
      <c r="GY14" s="154">
        <f t="shared" si="3"/>
        <v>1665383759.8</v>
      </c>
      <c r="GZ14" s="154">
        <f t="shared" si="3"/>
        <v>1027746300</v>
      </c>
      <c r="HA14" s="154">
        <f t="shared" si="3"/>
        <v>637637459.79999995</v>
      </c>
      <c r="HB14" s="154">
        <f t="shared" si="3"/>
        <v>1019430831.7</v>
      </c>
      <c r="HC14" s="154">
        <f t="shared" si="3"/>
        <v>5284399.96</v>
      </c>
      <c r="HD14" s="154">
        <f t="shared" si="3"/>
        <v>0</v>
      </c>
      <c r="HE14" s="154">
        <f t="shared" si="3"/>
        <v>1632406700.29</v>
      </c>
      <c r="HF14" s="154">
        <f t="shared" si="3"/>
        <v>1022548951.7</v>
      </c>
      <c r="HG14" s="154">
        <f t="shared" si="3"/>
        <v>0</v>
      </c>
      <c r="HH14" s="154">
        <f t="shared" si="3"/>
        <v>609857748.58999991</v>
      </c>
      <c r="HI14" s="154">
        <f t="shared" si="3"/>
        <v>2534.0283399999998</v>
      </c>
      <c r="HJ14" s="154">
        <f t="shared" si="3"/>
        <v>2166279.96</v>
      </c>
      <c r="HK14" s="154">
        <f t="shared" si="3"/>
        <v>0</v>
      </c>
      <c r="HL14" s="154">
        <f t="shared" si="3"/>
        <v>1022548951.7</v>
      </c>
      <c r="HM14" s="154">
        <f t="shared" si="3"/>
        <v>0</v>
      </c>
      <c r="HN14" s="154">
        <f t="shared" si="3"/>
        <v>1027746300</v>
      </c>
      <c r="HO14" s="154">
        <f t="shared" si="3"/>
        <v>1027746300</v>
      </c>
      <c r="HP14" s="154">
        <f t="shared" si="3"/>
        <v>0</v>
      </c>
      <c r="HQ14" s="154">
        <f t="shared" si="3"/>
        <v>0</v>
      </c>
      <c r="HR14" s="154">
        <f t="shared" si="3"/>
        <v>0</v>
      </c>
      <c r="HS14" s="154">
        <f t="shared" si="3"/>
        <v>0</v>
      </c>
      <c r="HT14" s="154">
        <f t="shared" si="3"/>
        <v>0</v>
      </c>
      <c r="HU14" s="154">
        <f t="shared" si="3"/>
        <v>0</v>
      </c>
      <c r="HV14" s="154">
        <f t="shared" si="3"/>
        <v>0</v>
      </c>
      <c r="HW14" s="154">
        <f t="shared" si="3"/>
        <v>0</v>
      </c>
      <c r="HX14" s="154">
        <f t="shared" si="3"/>
        <v>0</v>
      </c>
      <c r="HY14" s="154">
        <f t="shared" si="3"/>
        <v>0</v>
      </c>
      <c r="HZ14" s="154">
        <f t="shared" si="3"/>
        <v>0</v>
      </c>
      <c r="IA14" s="154">
        <f t="shared" si="3"/>
        <v>0</v>
      </c>
      <c r="IB14" s="154">
        <f t="shared" si="3"/>
        <v>0</v>
      </c>
      <c r="IC14" s="154">
        <f t="shared" si="3"/>
        <v>0</v>
      </c>
      <c r="ID14" s="154">
        <f t="shared" si="3"/>
        <v>0</v>
      </c>
      <c r="IE14" s="154">
        <f t="shared" si="3"/>
        <v>0</v>
      </c>
      <c r="IF14" s="154">
        <f t="shared" si="3"/>
        <v>0</v>
      </c>
      <c r="IG14" s="154">
        <f t="shared" si="3"/>
        <v>0</v>
      </c>
      <c r="IH14" s="154">
        <f t="shared" si="3"/>
        <v>0</v>
      </c>
      <c r="II14" s="154">
        <f t="shared" si="3"/>
        <v>614230871.24000001</v>
      </c>
      <c r="IJ14" s="154">
        <f t="shared" si="3"/>
        <v>371093500</v>
      </c>
      <c r="IK14" s="154">
        <f t="shared" si="3"/>
        <v>243137371.24000001</v>
      </c>
      <c r="IL14" s="154">
        <f t="shared" si="3"/>
        <v>368114455.56</v>
      </c>
      <c r="IM14" s="154">
        <f t="shared" si="3"/>
        <v>0</v>
      </c>
      <c r="IN14" s="154">
        <f t="shared" si="3"/>
        <v>0</v>
      </c>
      <c r="IO14" s="154">
        <f t="shared" si="3"/>
        <v>597292286.73000002</v>
      </c>
      <c r="IP14" s="154">
        <f t="shared" si="3"/>
        <v>368114455.56</v>
      </c>
      <c r="IQ14" s="154">
        <f t="shared" si="3"/>
        <v>0</v>
      </c>
      <c r="IR14" s="154">
        <f t="shared" si="3"/>
        <v>229177831.17000002</v>
      </c>
      <c r="IS14" s="154">
        <f t="shared" si="3"/>
        <v>1806.5290399999999</v>
      </c>
      <c r="IT14" s="154">
        <f t="shared" si="3"/>
        <v>0</v>
      </c>
      <c r="IU14" s="154">
        <f t="shared" si="3"/>
        <v>0</v>
      </c>
      <c r="IV14" s="154">
        <f t="shared" si="3"/>
        <v>368114455.56</v>
      </c>
      <c r="IW14" s="154">
        <f t="shared" si="3"/>
        <v>0</v>
      </c>
      <c r="IX14" s="154">
        <f t="shared" si="3"/>
        <v>371093500</v>
      </c>
      <c r="IY14" s="154">
        <f t="shared" si="3"/>
        <v>371093500</v>
      </c>
      <c r="IZ14" s="154">
        <f t="shared" si="3"/>
        <v>0</v>
      </c>
      <c r="JA14" s="154">
        <f t="shared" si="3"/>
        <v>4010399905</v>
      </c>
      <c r="JB14" s="154">
        <f t="shared" ref="JB14:LM14" si="4">SUM(JB15:JB23)</f>
        <v>2349829800</v>
      </c>
      <c r="JC14" s="154">
        <f t="shared" si="4"/>
        <v>1660570105</v>
      </c>
      <c r="JD14" s="154">
        <f t="shared" si="4"/>
        <v>2335309194.9900002</v>
      </c>
      <c r="JE14" s="154">
        <f t="shared" si="4"/>
        <v>0</v>
      </c>
      <c r="JF14" s="154">
        <f t="shared" si="4"/>
        <v>0</v>
      </c>
      <c r="JG14" s="154">
        <f t="shared" si="4"/>
        <v>3970042270.79</v>
      </c>
      <c r="JH14" s="154">
        <f t="shared" si="4"/>
        <v>2335309194.9900002</v>
      </c>
      <c r="JI14" s="154">
        <f t="shared" si="4"/>
        <v>0</v>
      </c>
      <c r="JJ14" s="154">
        <f t="shared" si="4"/>
        <v>1634733075.8</v>
      </c>
      <c r="JK14" s="154">
        <f t="shared" si="4"/>
        <v>2292.1202599999997</v>
      </c>
      <c r="JL14" s="154">
        <f t="shared" si="4"/>
        <v>0</v>
      </c>
      <c r="JM14" s="154">
        <f t="shared" si="4"/>
        <v>0</v>
      </c>
      <c r="JN14" s="154">
        <f t="shared" si="4"/>
        <v>2335309194.9900002</v>
      </c>
      <c r="JO14" s="154">
        <f t="shared" si="4"/>
        <v>0</v>
      </c>
      <c r="JP14" s="154">
        <f t="shared" si="4"/>
        <v>2349829800</v>
      </c>
      <c r="JQ14" s="154">
        <f t="shared" si="4"/>
        <v>2349829800</v>
      </c>
      <c r="JR14" s="154">
        <f t="shared" si="4"/>
        <v>0</v>
      </c>
      <c r="JS14" s="154">
        <f t="shared" si="4"/>
        <v>20063368188.360001</v>
      </c>
      <c r="JT14" s="154">
        <f t="shared" si="4"/>
        <v>12670605400</v>
      </c>
      <c r="JU14" s="154">
        <f t="shared" si="4"/>
        <v>7392762788.3600006</v>
      </c>
      <c r="JV14" s="154">
        <f t="shared" si="4"/>
        <v>12665334020.93</v>
      </c>
      <c r="JW14" s="154">
        <f t="shared" si="4"/>
        <v>3162149.2399999998</v>
      </c>
      <c r="JX14" s="154">
        <f t="shared" si="4"/>
        <v>0</v>
      </c>
      <c r="JY14" s="154">
        <f t="shared" si="4"/>
        <v>20004373923.490002</v>
      </c>
      <c r="JZ14" s="154">
        <f t="shared" si="4"/>
        <v>12664246928.57</v>
      </c>
      <c r="KA14" s="154">
        <f t="shared" si="4"/>
        <v>0</v>
      </c>
      <c r="KB14" s="154">
        <f t="shared" si="4"/>
        <v>7340126994.920001</v>
      </c>
      <c r="KC14" s="154">
        <f t="shared" si="4"/>
        <v>2438.8484100000001</v>
      </c>
      <c r="KD14" s="154">
        <f t="shared" si="4"/>
        <v>2921477.2399999998</v>
      </c>
      <c r="KE14" s="154">
        <f t="shared" si="4"/>
        <v>1327764.3599999999</v>
      </c>
      <c r="KF14" s="154">
        <f t="shared" si="4"/>
        <v>12664246928.57</v>
      </c>
      <c r="KG14" s="154">
        <f t="shared" si="4"/>
        <v>0</v>
      </c>
      <c r="KH14" s="154">
        <f t="shared" si="4"/>
        <v>12670605400</v>
      </c>
      <c r="KI14" s="154">
        <f t="shared" si="4"/>
        <v>12670605400</v>
      </c>
      <c r="KJ14" s="154">
        <f t="shared" si="4"/>
        <v>0</v>
      </c>
      <c r="KK14" s="154">
        <f t="shared" si="4"/>
        <v>1860793543</v>
      </c>
      <c r="KL14" s="154">
        <f t="shared" si="4"/>
        <v>339797400</v>
      </c>
      <c r="KM14" s="154">
        <f t="shared" si="4"/>
        <v>1520996143</v>
      </c>
      <c r="KN14" s="154">
        <f t="shared" si="4"/>
        <v>339797170.42000002</v>
      </c>
      <c r="KO14" s="154">
        <f t="shared" si="4"/>
        <v>122083.7</v>
      </c>
      <c r="KP14" s="154">
        <f t="shared" si="4"/>
        <v>0</v>
      </c>
      <c r="KQ14" s="154">
        <f t="shared" si="4"/>
        <v>1854813050.9299998</v>
      </c>
      <c r="KR14" s="154">
        <f t="shared" si="4"/>
        <v>339797170.42000002</v>
      </c>
      <c r="KS14" s="154">
        <f t="shared" si="4"/>
        <v>0</v>
      </c>
      <c r="KT14" s="154">
        <f t="shared" si="4"/>
        <v>1515015880.51</v>
      </c>
      <c r="KU14" s="154">
        <f t="shared" si="4"/>
        <v>902.90509000000009</v>
      </c>
      <c r="KV14" s="154">
        <f t="shared" si="4"/>
        <v>122083.7</v>
      </c>
      <c r="KW14" s="154">
        <f t="shared" si="4"/>
        <v>0</v>
      </c>
      <c r="KX14" s="154">
        <f t="shared" si="4"/>
        <v>339797170.42000002</v>
      </c>
      <c r="KY14" s="154">
        <f t="shared" si="4"/>
        <v>0</v>
      </c>
      <c r="KZ14" s="154">
        <f t="shared" si="4"/>
        <v>339797400</v>
      </c>
      <c r="LA14" s="154">
        <f t="shared" si="4"/>
        <v>339797400</v>
      </c>
      <c r="LB14" s="154">
        <f t="shared" si="4"/>
        <v>0</v>
      </c>
      <c r="LC14" s="154">
        <f t="shared" si="4"/>
        <v>834122920</v>
      </c>
      <c r="LD14" s="154">
        <f t="shared" si="4"/>
        <v>722897400</v>
      </c>
      <c r="LE14" s="154">
        <f t="shared" si="4"/>
        <v>111225520</v>
      </c>
      <c r="LF14" s="154">
        <f t="shared" si="4"/>
        <v>722484870.01000011</v>
      </c>
      <c r="LG14" s="154">
        <f t="shared" si="4"/>
        <v>537202</v>
      </c>
      <c r="LH14" s="154">
        <f t="shared" si="4"/>
        <v>0</v>
      </c>
      <c r="LI14" s="154">
        <f t="shared" si="4"/>
        <v>823939557.07000005</v>
      </c>
      <c r="LJ14" s="154">
        <f t="shared" si="4"/>
        <v>722426936.24000013</v>
      </c>
      <c r="LK14" s="154">
        <f t="shared" si="4"/>
        <v>0</v>
      </c>
      <c r="LL14" s="154">
        <f t="shared" si="4"/>
        <v>101512620.83</v>
      </c>
      <c r="LM14" s="154">
        <f t="shared" si="4"/>
        <v>462.29446999999999</v>
      </c>
      <c r="LN14" s="154">
        <f t="shared" ref="LN14:NY14" si="5">SUM(LN15:LN23)</f>
        <v>537202</v>
      </c>
      <c r="LO14" s="154">
        <f t="shared" si="5"/>
        <v>57933.77</v>
      </c>
      <c r="LP14" s="154">
        <f t="shared" si="5"/>
        <v>722426936.24000013</v>
      </c>
      <c r="LQ14" s="154">
        <f t="shared" si="5"/>
        <v>0</v>
      </c>
      <c r="LR14" s="154">
        <f t="shared" si="5"/>
        <v>722897400</v>
      </c>
      <c r="LS14" s="154">
        <f t="shared" si="5"/>
        <v>722897400</v>
      </c>
      <c r="LT14" s="154">
        <f t="shared" si="5"/>
        <v>0</v>
      </c>
      <c r="LU14" s="154">
        <f t="shared" si="5"/>
        <v>155624900</v>
      </c>
      <c r="LV14" s="154">
        <f t="shared" si="5"/>
        <v>147349000</v>
      </c>
      <c r="LW14" s="154">
        <f t="shared" si="5"/>
        <v>8275900</v>
      </c>
      <c r="LX14" s="154">
        <f t="shared" si="5"/>
        <v>146420970</v>
      </c>
      <c r="LY14" s="154">
        <f t="shared" si="5"/>
        <v>0</v>
      </c>
      <c r="LZ14" s="154">
        <f t="shared" si="5"/>
        <v>0</v>
      </c>
      <c r="MA14" s="154">
        <f t="shared" si="5"/>
        <v>153125523.07999998</v>
      </c>
      <c r="MB14" s="154">
        <f t="shared" si="5"/>
        <v>146416903.59999999</v>
      </c>
      <c r="MC14" s="154">
        <f t="shared" si="5"/>
        <v>0</v>
      </c>
      <c r="MD14" s="154">
        <f t="shared" si="5"/>
        <v>6708619.4800000004</v>
      </c>
      <c r="ME14" s="154">
        <f t="shared" si="5"/>
        <v>56.97</v>
      </c>
      <c r="MF14" s="154">
        <f t="shared" si="5"/>
        <v>0</v>
      </c>
      <c r="MG14" s="154">
        <f t="shared" si="5"/>
        <v>4066.4</v>
      </c>
      <c r="MH14" s="154">
        <f t="shared" si="5"/>
        <v>146416903.59999999</v>
      </c>
      <c r="MI14" s="154">
        <f t="shared" si="5"/>
        <v>0</v>
      </c>
      <c r="MJ14" s="154">
        <f t="shared" si="5"/>
        <v>147349000</v>
      </c>
      <c r="MK14" s="154">
        <f t="shared" si="5"/>
        <v>147349000</v>
      </c>
      <c r="ML14" s="154">
        <f t="shared" si="5"/>
        <v>0</v>
      </c>
      <c r="MM14" s="154">
        <f t="shared" si="5"/>
        <v>2189310023.27</v>
      </c>
      <c r="MN14" s="154">
        <f t="shared" si="5"/>
        <v>1417937400</v>
      </c>
      <c r="MO14" s="154">
        <f t="shared" si="5"/>
        <v>771372623.26999998</v>
      </c>
      <c r="MP14" s="154">
        <f t="shared" si="5"/>
        <v>1411920060.95</v>
      </c>
      <c r="MQ14" s="154">
        <f t="shared" si="5"/>
        <v>3577364.2800000003</v>
      </c>
      <c r="MR14" s="154">
        <f t="shared" si="5"/>
        <v>0</v>
      </c>
      <c r="MS14" s="154">
        <f t="shared" si="5"/>
        <v>2166609766.04</v>
      </c>
      <c r="MT14" s="154">
        <f t="shared" si="5"/>
        <v>1411832060.95</v>
      </c>
      <c r="MU14" s="154">
        <f t="shared" si="5"/>
        <v>0</v>
      </c>
      <c r="MV14" s="154">
        <f t="shared" si="5"/>
        <v>754777705.09000003</v>
      </c>
      <c r="MW14" s="154">
        <f t="shared" si="5"/>
        <v>2696.7581899999996</v>
      </c>
      <c r="MX14" s="154">
        <f t="shared" si="5"/>
        <v>3577364.2800000003</v>
      </c>
      <c r="MY14" s="154">
        <f t="shared" si="5"/>
        <v>88000</v>
      </c>
      <c r="MZ14" s="154">
        <f t="shared" si="5"/>
        <v>1411832060.95</v>
      </c>
      <c r="NA14" s="154">
        <f t="shared" si="5"/>
        <v>0</v>
      </c>
      <c r="NB14" s="154">
        <f t="shared" si="5"/>
        <v>1417937400</v>
      </c>
      <c r="NC14" s="154">
        <f t="shared" si="5"/>
        <v>1417937400</v>
      </c>
      <c r="ND14" s="154">
        <f t="shared" si="5"/>
        <v>0</v>
      </c>
      <c r="NE14" s="154">
        <f t="shared" si="5"/>
        <v>1601026990</v>
      </c>
      <c r="NF14" s="154">
        <f t="shared" si="5"/>
        <v>1435092000</v>
      </c>
      <c r="NG14" s="154">
        <f t="shared" si="5"/>
        <v>165934990</v>
      </c>
      <c r="NH14" s="154">
        <f t="shared" si="5"/>
        <v>1411916042.1400001</v>
      </c>
      <c r="NI14" s="154">
        <f t="shared" si="5"/>
        <v>0</v>
      </c>
      <c r="NJ14" s="154">
        <f t="shared" si="5"/>
        <v>0</v>
      </c>
      <c r="NK14" s="154">
        <f t="shared" si="5"/>
        <v>1568186632.1400001</v>
      </c>
      <c r="NL14" s="154">
        <f t="shared" si="5"/>
        <v>1411916042.1400001</v>
      </c>
      <c r="NM14" s="154">
        <f t="shared" si="5"/>
        <v>0</v>
      </c>
      <c r="NN14" s="154">
        <f t="shared" si="5"/>
        <v>156270590</v>
      </c>
      <c r="NO14" s="154">
        <f t="shared" si="5"/>
        <v>71.926000000000002</v>
      </c>
      <c r="NP14" s="154">
        <f t="shared" si="5"/>
        <v>0</v>
      </c>
      <c r="NQ14" s="154">
        <f t="shared" si="5"/>
        <v>0</v>
      </c>
      <c r="NR14" s="154">
        <f t="shared" si="5"/>
        <v>1411916042.1400001</v>
      </c>
      <c r="NS14" s="154">
        <f t="shared" si="5"/>
        <v>0</v>
      </c>
      <c r="NT14" s="154">
        <f t="shared" si="5"/>
        <v>1435092000</v>
      </c>
      <c r="NU14" s="154">
        <f t="shared" si="5"/>
        <v>1435092000</v>
      </c>
      <c r="NV14" s="154">
        <f t="shared" si="5"/>
        <v>0</v>
      </c>
      <c r="NW14" s="154">
        <f t="shared" si="5"/>
        <v>100258248.11</v>
      </c>
      <c r="NX14" s="154">
        <f t="shared" si="5"/>
        <v>89388200</v>
      </c>
      <c r="NY14" s="154">
        <f t="shared" si="5"/>
        <v>10870048.109999999</v>
      </c>
      <c r="NZ14" s="154">
        <f t="shared" ref="NZ14:QK14" si="6">SUM(NZ15:NZ23)</f>
        <v>87806903</v>
      </c>
      <c r="OA14" s="154">
        <f t="shared" si="6"/>
        <v>2793469.5</v>
      </c>
      <c r="OB14" s="154">
        <f t="shared" si="6"/>
        <v>0</v>
      </c>
      <c r="OC14" s="154">
        <f t="shared" si="6"/>
        <v>97560315.109999999</v>
      </c>
      <c r="OD14" s="154">
        <f t="shared" si="6"/>
        <v>87806903</v>
      </c>
      <c r="OE14" s="154">
        <f t="shared" si="6"/>
        <v>0</v>
      </c>
      <c r="OF14" s="154">
        <f t="shared" si="6"/>
        <v>9753412.1099999994</v>
      </c>
      <c r="OG14" s="154">
        <f t="shared" si="6"/>
        <v>363.33083999999997</v>
      </c>
      <c r="OH14" s="154">
        <f t="shared" si="6"/>
        <v>2793469.5</v>
      </c>
      <c r="OI14" s="154">
        <f t="shared" si="6"/>
        <v>0</v>
      </c>
      <c r="OJ14" s="154">
        <f t="shared" si="6"/>
        <v>87806903</v>
      </c>
      <c r="OK14" s="154">
        <f t="shared" si="6"/>
        <v>0</v>
      </c>
      <c r="OL14" s="154">
        <f t="shared" si="6"/>
        <v>89388200</v>
      </c>
      <c r="OM14" s="154">
        <f t="shared" si="6"/>
        <v>89388200</v>
      </c>
      <c r="ON14" s="154">
        <f t="shared" si="6"/>
        <v>0</v>
      </c>
      <c r="OO14" s="154">
        <f t="shared" si="6"/>
        <v>2240335053.5</v>
      </c>
      <c r="OP14" s="154">
        <f t="shared" si="6"/>
        <v>1876930700</v>
      </c>
      <c r="OQ14" s="154">
        <f t="shared" si="6"/>
        <v>363404353.5</v>
      </c>
      <c r="OR14" s="154">
        <f t="shared" si="6"/>
        <v>1844973638.71</v>
      </c>
      <c r="OS14" s="154">
        <f t="shared" si="6"/>
        <v>14334600</v>
      </c>
      <c r="OT14" s="154">
        <f t="shared" si="6"/>
        <v>0</v>
      </c>
      <c r="OU14" s="154">
        <f t="shared" si="6"/>
        <v>2185092871.6400003</v>
      </c>
      <c r="OV14" s="154">
        <f t="shared" si="6"/>
        <v>1844973638.71</v>
      </c>
      <c r="OW14" s="154">
        <f t="shared" si="6"/>
        <v>0</v>
      </c>
      <c r="OX14" s="154">
        <f t="shared" si="6"/>
        <v>340119232.93000001</v>
      </c>
      <c r="OY14" s="154">
        <f t="shared" si="6"/>
        <v>871.8192499999999</v>
      </c>
      <c r="OZ14" s="154">
        <f t="shared" si="6"/>
        <v>14334600</v>
      </c>
      <c r="PA14" s="154">
        <f t="shared" si="6"/>
        <v>0</v>
      </c>
      <c r="PB14" s="154">
        <f t="shared" si="6"/>
        <v>1844973638.71</v>
      </c>
      <c r="PC14" s="154">
        <f t="shared" si="6"/>
        <v>0</v>
      </c>
      <c r="PD14" s="154">
        <f t="shared" si="6"/>
        <v>1876930700</v>
      </c>
      <c r="PE14" s="154">
        <f t="shared" si="6"/>
        <v>1876930700</v>
      </c>
      <c r="PF14" s="154">
        <f t="shared" si="6"/>
        <v>0</v>
      </c>
      <c r="PG14" s="154">
        <f t="shared" si="6"/>
        <v>311340819</v>
      </c>
      <c r="PH14" s="154">
        <f t="shared" si="6"/>
        <v>256146600</v>
      </c>
      <c r="PI14" s="154">
        <f t="shared" si="6"/>
        <v>55194219</v>
      </c>
      <c r="PJ14" s="154">
        <f t="shared" si="6"/>
        <v>256146512</v>
      </c>
      <c r="PK14" s="154">
        <f t="shared" si="6"/>
        <v>66000</v>
      </c>
      <c r="PL14" s="154">
        <f t="shared" si="6"/>
        <v>0</v>
      </c>
      <c r="PM14" s="154">
        <f t="shared" si="6"/>
        <v>310820407</v>
      </c>
      <c r="PN14" s="154">
        <f t="shared" si="6"/>
        <v>256146512</v>
      </c>
      <c r="PO14" s="154">
        <f t="shared" si="6"/>
        <v>0</v>
      </c>
      <c r="PP14" s="154">
        <f t="shared" si="6"/>
        <v>54673895</v>
      </c>
      <c r="PQ14" s="154">
        <f t="shared" si="6"/>
        <v>370.82760000000002</v>
      </c>
      <c r="PR14" s="154">
        <f t="shared" si="6"/>
        <v>66000</v>
      </c>
      <c r="PS14" s="154">
        <f t="shared" si="6"/>
        <v>0</v>
      </c>
      <c r="PT14" s="154">
        <f t="shared" si="6"/>
        <v>256146512</v>
      </c>
      <c r="PU14" s="154">
        <f t="shared" si="6"/>
        <v>0</v>
      </c>
      <c r="PV14" s="154">
        <f t="shared" si="6"/>
        <v>256146600</v>
      </c>
      <c r="PW14" s="154">
        <f t="shared" si="6"/>
        <v>256146600</v>
      </c>
      <c r="PX14" s="154">
        <f t="shared" si="6"/>
        <v>0</v>
      </c>
      <c r="PY14" s="154">
        <f t="shared" si="6"/>
        <v>596478700</v>
      </c>
      <c r="PZ14" s="154">
        <f t="shared" si="6"/>
        <v>436638900</v>
      </c>
      <c r="QA14" s="154">
        <f t="shared" si="6"/>
        <v>159839800</v>
      </c>
      <c r="QB14" s="154">
        <f t="shared" si="6"/>
        <v>431459697.36000001</v>
      </c>
      <c r="QC14" s="154">
        <f t="shared" si="6"/>
        <v>18995.53</v>
      </c>
      <c r="QD14" s="154">
        <f t="shared" si="6"/>
        <v>0</v>
      </c>
      <c r="QE14" s="154">
        <f t="shared" si="6"/>
        <v>586931732.78999996</v>
      </c>
      <c r="QF14" s="154">
        <f t="shared" si="6"/>
        <v>431459697.36000001</v>
      </c>
      <c r="QG14" s="154">
        <f t="shared" si="6"/>
        <v>0</v>
      </c>
      <c r="QH14" s="154">
        <f t="shared" si="6"/>
        <v>155472035.43000001</v>
      </c>
      <c r="QI14" s="154">
        <f t="shared" si="6"/>
        <v>138.26508999999999</v>
      </c>
      <c r="QJ14" s="154">
        <f t="shared" si="6"/>
        <v>18995.53</v>
      </c>
      <c r="QK14" s="154">
        <f t="shared" si="6"/>
        <v>0</v>
      </c>
      <c r="QL14" s="154">
        <f t="shared" ref="QL14:SW14" si="7">SUM(QL15:QL23)</f>
        <v>431459697.36000001</v>
      </c>
      <c r="QM14" s="154">
        <f t="shared" si="7"/>
        <v>0</v>
      </c>
      <c r="QN14" s="154">
        <f t="shared" si="7"/>
        <v>436638900</v>
      </c>
      <c r="QO14" s="154">
        <f t="shared" si="7"/>
        <v>436638900</v>
      </c>
      <c r="QP14" s="154">
        <f t="shared" si="7"/>
        <v>0</v>
      </c>
      <c r="QQ14" s="154">
        <f t="shared" si="7"/>
        <v>29456589621.960003</v>
      </c>
      <c r="QR14" s="154">
        <f t="shared" si="7"/>
        <v>23045970200</v>
      </c>
      <c r="QS14" s="154">
        <f t="shared" si="7"/>
        <v>6410619421.960001</v>
      </c>
      <c r="QT14" s="154">
        <f t="shared" si="7"/>
        <v>23036271851.670002</v>
      </c>
      <c r="QU14" s="154">
        <f t="shared" si="7"/>
        <v>44042982.509999998</v>
      </c>
      <c r="QV14" s="154">
        <f t="shared" si="7"/>
        <v>0</v>
      </c>
      <c r="QW14" s="154">
        <f t="shared" si="7"/>
        <v>29393211873.700005</v>
      </c>
      <c r="QX14" s="154">
        <f t="shared" si="7"/>
        <v>23034782476.139996</v>
      </c>
      <c r="QY14" s="154">
        <f t="shared" si="7"/>
        <v>0</v>
      </c>
      <c r="QZ14" s="154">
        <f t="shared" si="7"/>
        <v>6358429397.5599995</v>
      </c>
      <c r="RA14" s="154">
        <f t="shared" si="7"/>
        <v>1932.8975699999999</v>
      </c>
      <c r="RB14" s="154">
        <f t="shared" si="7"/>
        <v>43979388.469999999</v>
      </c>
      <c r="RC14" s="154">
        <f t="shared" si="7"/>
        <v>1552969.5699999998</v>
      </c>
      <c r="RD14" s="154">
        <f t="shared" si="7"/>
        <v>23034782476.139996</v>
      </c>
      <c r="RE14" s="154">
        <f t="shared" si="7"/>
        <v>0</v>
      </c>
      <c r="RF14" s="154">
        <f t="shared" si="7"/>
        <v>23045970200</v>
      </c>
      <c r="RG14" s="154">
        <f t="shared" si="7"/>
        <v>23045970200</v>
      </c>
      <c r="RH14" s="154">
        <f t="shared" si="7"/>
        <v>0</v>
      </c>
      <c r="RI14" s="154">
        <f t="shared" si="7"/>
        <v>2691182958.79</v>
      </c>
      <c r="RJ14" s="154">
        <f t="shared" si="7"/>
        <v>2491774400</v>
      </c>
      <c r="RK14" s="154">
        <f t="shared" si="7"/>
        <v>199408558.78999999</v>
      </c>
      <c r="RL14" s="154">
        <f t="shared" si="7"/>
        <v>2342643370.2699995</v>
      </c>
      <c r="RM14" s="154">
        <f t="shared" si="7"/>
        <v>39767309.560000002</v>
      </c>
      <c r="RN14" s="154">
        <f t="shared" si="7"/>
        <v>0</v>
      </c>
      <c r="RO14" s="154">
        <f t="shared" si="7"/>
        <v>2515163075.3000002</v>
      </c>
      <c r="RP14" s="154">
        <f t="shared" si="7"/>
        <v>2342521393.9499993</v>
      </c>
      <c r="RQ14" s="154">
        <f t="shared" si="7"/>
        <v>0</v>
      </c>
      <c r="RR14" s="154">
        <f t="shared" si="7"/>
        <v>172641681.34999999</v>
      </c>
      <c r="RS14" s="154">
        <f t="shared" si="7"/>
        <v>555.97047999999995</v>
      </c>
      <c r="RT14" s="154">
        <f t="shared" si="7"/>
        <v>39767309.560000002</v>
      </c>
      <c r="RU14" s="154">
        <f t="shared" si="7"/>
        <v>121976.31999999999</v>
      </c>
      <c r="RV14" s="154">
        <f t="shared" si="7"/>
        <v>2342521393.9499993</v>
      </c>
      <c r="RW14" s="154">
        <f t="shared" si="7"/>
        <v>0</v>
      </c>
      <c r="RX14" s="154">
        <f t="shared" si="7"/>
        <v>2491774400</v>
      </c>
      <c r="RY14" s="154">
        <f t="shared" si="7"/>
        <v>2491774400</v>
      </c>
      <c r="RZ14" s="154">
        <f t="shared" si="7"/>
        <v>0</v>
      </c>
      <c r="SA14" s="154">
        <f t="shared" si="7"/>
        <v>296409562</v>
      </c>
      <c r="SB14" s="154">
        <f t="shared" si="7"/>
        <v>256184200</v>
      </c>
      <c r="SC14" s="154">
        <f t="shared" si="7"/>
        <v>40225362</v>
      </c>
      <c r="SD14" s="154">
        <f t="shared" si="7"/>
        <v>237148329.15000001</v>
      </c>
      <c r="SE14" s="154">
        <f t="shared" si="7"/>
        <v>0</v>
      </c>
      <c r="SF14" s="154">
        <f t="shared" si="7"/>
        <v>0</v>
      </c>
      <c r="SG14" s="154">
        <f t="shared" si="7"/>
        <v>266401504.87999997</v>
      </c>
      <c r="SH14" s="154">
        <f t="shared" si="7"/>
        <v>237148329.15000001</v>
      </c>
      <c r="SI14" s="154">
        <f t="shared" si="7"/>
        <v>0</v>
      </c>
      <c r="SJ14" s="154">
        <f t="shared" si="7"/>
        <v>29253175.729999993</v>
      </c>
      <c r="SK14" s="154">
        <f t="shared" si="7"/>
        <v>702.47032999999999</v>
      </c>
      <c r="SL14" s="154">
        <f t="shared" si="7"/>
        <v>0</v>
      </c>
      <c r="SM14" s="154">
        <f t="shared" si="7"/>
        <v>0</v>
      </c>
      <c r="SN14" s="154">
        <f t="shared" si="7"/>
        <v>237148329.15000001</v>
      </c>
      <c r="SO14" s="154">
        <f t="shared" si="7"/>
        <v>0</v>
      </c>
      <c r="SP14" s="154">
        <f t="shared" si="7"/>
        <v>256184200</v>
      </c>
      <c r="SQ14" s="154">
        <f t="shared" si="7"/>
        <v>256184200</v>
      </c>
      <c r="SR14" s="154">
        <f t="shared" si="7"/>
        <v>0</v>
      </c>
      <c r="SS14" s="154">
        <f t="shared" si="7"/>
        <v>2873071900</v>
      </c>
      <c r="ST14" s="154">
        <f t="shared" si="7"/>
        <v>2574800000</v>
      </c>
      <c r="SU14" s="154">
        <f t="shared" si="7"/>
        <v>298271900</v>
      </c>
      <c r="SV14" s="154">
        <f t="shared" si="7"/>
        <v>2488744490.5500002</v>
      </c>
      <c r="SW14" s="154">
        <f t="shared" si="7"/>
        <v>3132229</v>
      </c>
      <c r="SX14" s="154">
        <f t="shared" ref="SX14:VI14" si="8">SUM(SX15:SX23)</f>
        <v>0</v>
      </c>
      <c r="SY14" s="154">
        <f t="shared" si="8"/>
        <v>2752548880.3800001</v>
      </c>
      <c r="SZ14" s="154">
        <f t="shared" si="8"/>
        <v>2488697593.6300001</v>
      </c>
      <c r="TA14" s="154">
        <f t="shared" si="8"/>
        <v>0</v>
      </c>
      <c r="TB14" s="154">
        <f t="shared" si="8"/>
        <v>263851286.75</v>
      </c>
      <c r="TC14" s="154">
        <f t="shared" si="8"/>
        <v>505.79105000000004</v>
      </c>
      <c r="TD14" s="154">
        <f t="shared" si="8"/>
        <v>3132229</v>
      </c>
      <c r="TE14" s="154">
        <f t="shared" si="8"/>
        <v>46896.92</v>
      </c>
      <c r="TF14" s="154">
        <f t="shared" si="8"/>
        <v>2488697593.6300001</v>
      </c>
      <c r="TG14" s="154">
        <f t="shared" si="8"/>
        <v>0</v>
      </c>
      <c r="TH14" s="154">
        <f t="shared" si="8"/>
        <v>2574800000</v>
      </c>
      <c r="TI14" s="154">
        <f t="shared" si="8"/>
        <v>2574800000</v>
      </c>
      <c r="TJ14" s="154">
        <f t="shared" si="8"/>
        <v>0</v>
      </c>
      <c r="TK14" s="154">
        <f t="shared" si="8"/>
        <v>1676330900</v>
      </c>
      <c r="TL14" s="154">
        <f t="shared" si="8"/>
        <v>1525200000</v>
      </c>
      <c r="TM14" s="154">
        <f t="shared" si="8"/>
        <v>151130900</v>
      </c>
      <c r="TN14" s="154">
        <f t="shared" si="8"/>
        <v>1505431240.5599999</v>
      </c>
      <c r="TO14" s="154">
        <f t="shared" si="8"/>
        <v>301399</v>
      </c>
      <c r="TP14" s="154">
        <f t="shared" si="8"/>
        <v>0</v>
      </c>
      <c r="TQ14" s="154">
        <f t="shared" si="8"/>
        <v>1647205253.0599999</v>
      </c>
      <c r="TR14" s="154">
        <f t="shared" si="8"/>
        <v>1505431240.5599999</v>
      </c>
      <c r="TS14" s="154">
        <f t="shared" si="8"/>
        <v>0</v>
      </c>
      <c r="TT14" s="154">
        <f t="shared" si="8"/>
        <v>141774012.5</v>
      </c>
      <c r="TU14" s="154">
        <f t="shared" si="8"/>
        <v>509.17781000000002</v>
      </c>
      <c r="TV14" s="154">
        <f t="shared" si="8"/>
        <v>301399</v>
      </c>
      <c r="TW14" s="154">
        <f t="shared" si="8"/>
        <v>0</v>
      </c>
      <c r="TX14" s="154">
        <f t="shared" si="8"/>
        <v>1505431240.5599999</v>
      </c>
      <c r="TY14" s="154">
        <f t="shared" si="8"/>
        <v>0</v>
      </c>
      <c r="TZ14" s="154">
        <f t="shared" si="8"/>
        <v>1525200000</v>
      </c>
      <c r="UA14" s="154">
        <f t="shared" si="8"/>
        <v>1525200000</v>
      </c>
      <c r="UB14" s="154">
        <f t="shared" si="8"/>
        <v>0</v>
      </c>
      <c r="UC14" s="154">
        <f t="shared" si="8"/>
        <v>3791092079.5100002</v>
      </c>
      <c r="UD14" s="154">
        <f t="shared" si="8"/>
        <v>3025592000</v>
      </c>
      <c r="UE14" s="154">
        <f t="shared" si="8"/>
        <v>765500079.50999999</v>
      </c>
      <c r="UF14" s="154">
        <f t="shared" si="8"/>
        <v>3012739518.1500001</v>
      </c>
      <c r="UG14" s="154">
        <f t="shared" si="8"/>
        <v>2097573.3199999998</v>
      </c>
      <c r="UH14" s="154">
        <f t="shared" si="8"/>
        <v>0</v>
      </c>
      <c r="UI14" s="154">
        <f t="shared" si="8"/>
        <v>3759351597.1599998</v>
      </c>
      <c r="UJ14" s="154">
        <f t="shared" si="8"/>
        <v>3012737040.1500001</v>
      </c>
      <c r="UK14" s="154">
        <f t="shared" si="8"/>
        <v>0</v>
      </c>
      <c r="UL14" s="154">
        <f t="shared" si="8"/>
        <v>746614557.00999999</v>
      </c>
      <c r="UM14" s="154">
        <f t="shared" si="8"/>
        <v>722.16279000000009</v>
      </c>
      <c r="UN14" s="154">
        <f t="shared" si="8"/>
        <v>2097573.3199999998</v>
      </c>
      <c r="UO14" s="154">
        <f t="shared" si="8"/>
        <v>2478</v>
      </c>
      <c r="UP14" s="154">
        <f t="shared" si="8"/>
        <v>3012737040.1500001</v>
      </c>
      <c r="UQ14" s="154">
        <f t="shared" si="8"/>
        <v>0</v>
      </c>
      <c r="UR14" s="154">
        <f t="shared" si="8"/>
        <v>3025592000</v>
      </c>
      <c r="US14" s="154">
        <f t="shared" si="8"/>
        <v>3025592000</v>
      </c>
      <c r="UT14" s="154">
        <f t="shared" si="8"/>
        <v>0</v>
      </c>
      <c r="UU14" s="154">
        <f t="shared" si="8"/>
        <v>5943123231.3199997</v>
      </c>
      <c r="UV14" s="154">
        <f t="shared" si="8"/>
        <v>5539533700</v>
      </c>
      <c r="UW14" s="154">
        <f t="shared" si="8"/>
        <v>403589531.31999999</v>
      </c>
      <c r="UX14" s="154">
        <f t="shared" si="8"/>
        <v>5505752712.8099995</v>
      </c>
      <c r="UY14" s="154">
        <f t="shared" si="8"/>
        <v>0</v>
      </c>
      <c r="UZ14" s="154">
        <f t="shared" si="8"/>
        <v>0</v>
      </c>
      <c r="VA14" s="154">
        <f t="shared" si="8"/>
        <v>5907374741.0600004</v>
      </c>
      <c r="VB14" s="154">
        <f t="shared" si="8"/>
        <v>5505752712.8099995</v>
      </c>
      <c r="VC14" s="154">
        <f t="shared" si="8"/>
        <v>0</v>
      </c>
      <c r="VD14" s="154">
        <f t="shared" si="8"/>
        <v>401622028.25</v>
      </c>
      <c r="VE14" s="154">
        <f t="shared" si="8"/>
        <v>105.76911000000001</v>
      </c>
      <c r="VF14" s="154">
        <f t="shared" si="8"/>
        <v>0</v>
      </c>
      <c r="VG14" s="154">
        <f t="shared" si="8"/>
        <v>0</v>
      </c>
      <c r="VH14" s="154">
        <f t="shared" si="8"/>
        <v>5505752712.8099995</v>
      </c>
      <c r="VI14" s="154">
        <f t="shared" si="8"/>
        <v>0</v>
      </c>
      <c r="VJ14" s="154">
        <f t="shared" ref="VJ14:XU14" si="9">SUM(VJ15:VJ23)</f>
        <v>5539533700</v>
      </c>
      <c r="VK14" s="154">
        <f t="shared" si="9"/>
        <v>5539533700</v>
      </c>
      <c r="VL14" s="154">
        <f t="shared" si="9"/>
        <v>0</v>
      </c>
      <c r="VM14" s="154">
        <f t="shared" si="9"/>
        <v>852824000</v>
      </c>
      <c r="VN14" s="154">
        <f t="shared" si="9"/>
        <v>809904600</v>
      </c>
      <c r="VO14" s="154">
        <f t="shared" si="9"/>
        <v>42919400</v>
      </c>
      <c r="VP14" s="154">
        <f t="shared" si="9"/>
        <v>275433120</v>
      </c>
      <c r="VQ14" s="154">
        <f t="shared" si="9"/>
        <v>0</v>
      </c>
      <c r="VR14" s="154">
        <f t="shared" si="9"/>
        <v>0</v>
      </c>
      <c r="VS14" s="154">
        <f t="shared" si="9"/>
        <v>279053032</v>
      </c>
      <c r="VT14" s="154">
        <f t="shared" si="9"/>
        <v>275433120</v>
      </c>
      <c r="VU14" s="154">
        <f t="shared" si="9"/>
        <v>0</v>
      </c>
      <c r="VV14" s="154">
        <f t="shared" si="9"/>
        <v>3619912</v>
      </c>
      <c r="VW14" s="154">
        <f t="shared" si="9"/>
        <v>15.40193</v>
      </c>
      <c r="VX14" s="154">
        <f t="shared" si="9"/>
        <v>0</v>
      </c>
      <c r="VY14" s="154">
        <f t="shared" si="9"/>
        <v>0</v>
      </c>
      <c r="VZ14" s="154">
        <f t="shared" si="9"/>
        <v>275433120</v>
      </c>
      <c r="WA14" s="154">
        <f t="shared" si="9"/>
        <v>0</v>
      </c>
      <c r="WB14" s="154">
        <f t="shared" si="9"/>
        <v>809904600</v>
      </c>
      <c r="WC14" s="154">
        <f t="shared" si="9"/>
        <v>809904600</v>
      </c>
      <c r="WD14" s="154">
        <f t="shared" si="9"/>
        <v>0</v>
      </c>
      <c r="WE14" s="154">
        <f t="shared" si="9"/>
        <v>366029740.68000001</v>
      </c>
      <c r="WF14" s="154">
        <f t="shared" si="9"/>
        <v>345969800</v>
      </c>
      <c r="WG14" s="154">
        <f t="shared" si="9"/>
        <v>20059940.68</v>
      </c>
      <c r="WH14" s="154">
        <f t="shared" si="9"/>
        <v>345965280.89999998</v>
      </c>
      <c r="WI14" s="154">
        <f t="shared" si="9"/>
        <v>0</v>
      </c>
      <c r="WJ14" s="154">
        <f t="shared" si="9"/>
        <v>0</v>
      </c>
      <c r="WK14" s="154">
        <f t="shared" si="9"/>
        <v>366024979.15999997</v>
      </c>
      <c r="WL14" s="154">
        <f t="shared" si="9"/>
        <v>345965280.89999998</v>
      </c>
      <c r="WM14" s="154">
        <f t="shared" si="9"/>
        <v>0</v>
      </c>
      <c r="WN14" s="154">
        <f t="shared" si="9"/>
        <v>20059698.259999998</v>
      </c>
      <c r="WO14" s="154">
        <f t="shared" si="9"/>
        <v>73.653750000000002</v>
      </c>
      <c r="WP14" s="154">
        <f t="shared" si="9"/>
        <v>0</v>
      </c>
      <c r="WQ14" s="154">
        <f t="shared" si="9"/>
        <v>0</v>
      </c>
      <c r="WR14" s="154">
        <f t="shared" si="9"/>
        <v>345965280.89999998</v>
      </c>
      <c r="WS14" s="154">
        <f t="shared" si="9"/>
        <v>0</v>
      </c>
      <c r="WT14" s="154">
        <f t="shared" si="9"/>
        <v>345969800</v>
      </c>
      <c r="WU14" s="154">
        <f t="shared" si="9"/>
        <v>345969800</v>
      </c>
      <c r="WV14" s="154">
        <f t="shared" si="9"/>
        <v>0</v>
      </c>
      <c r="WW14" s="154">
        <f t="shared" si="9"/>
        <v>4373406877.3099995</v>
      </c>
      <c r="WX14" s="154">
        <f t="shared" si="9"/>
        <v>3835513600</v>
      </c>
      <c r="WY14" s="154">
        <f t="shared" si="9"/>
        <v>537893277.30999994</v>
      </c>
      <c r="WZ14" s="154">
        <f t="shared" si="9"/>
        <v>3650499414.4000001</v>
      </c>
      <c r="XA14" s="154">
        <f t="shared" si="9"/>
        <v>0</v>
      </c>
      <c r="XB14" s="154">
        <f t="shared" si="9"/>
        <v>0</v>
      </c>
      <c r="XC14" s="154">
        <f t="shared" si="9"/>
        <v>4174028793.0099998</v>
      </c>
      <c r="XD14" s="154">
        <f t="shared" si="9"/>
        <v>3650499414.4000001</v>
      </c>
      <c r="XE14" s="154">
        <f t="shared" si="9"/>
        <v>0</v>
      </c>
      <c r="XF14" s="154">
        <f t="shared" si="9"/>
        <v>523529378.61000001</v>
      </c>
      <c r="XG14" s="154">
        <f t="shared" si="9"/>
        <v>314.99279999999999</v>
      </c>
      <c r="XH14" s="154">
        <f t="shared" si="9"/>
        <v>0</v>
      </c>
      <c r="XI14" s="154">
        <f t="shared" si="9"/>
        <v>0</v>
      </c>
      <c r="XJ14" s="154">
        <f t="shared" si="9"/>
        <v>3650499414.4000001</v>
      </c>
      <c r="XK14" s="154">
        <f t="shared" si="9"/>
        <v>0</v>
      </c>
      <c r="XL14" s="154">
        <f t="shared" si="9"/>
        <v>3835513600</v>
      </c>
      <c r="XM14" s="154">
        <f t="shared" si="9"/>
        <v>3835513600</v>
      </c>
      <c r="XN14" s="154">
        <f t="shared" si="9"/>
        <v>0</v>
      </c>
      <c r="XO14" s="154">
        <f t="shared" si="9"/>
        <v>670916520</v>
      </c>
      <c r="XP14" s="154">
        <f t="shared" si="9"/>
        <v>627979900</v>
      </c>
      <c r="XQ14" s="154">
        <f t="shared" si="9"/>
        <v>42936620</v>
      </c>
      <c r="XR14" s="154">
        <f t="shared" si="9"/>
        <v>619862081.64999998</v>
      </c>
      <c r="XS14" s="154">
        <f t="shared" si="9"/>
        <v>0</v>
      </c>
      <c r="XT14" s="154">
        <f t="shared" si="9"/>
        <v>0</v>
      </c>
      <c r="XU14" s="154">
        <f t="shared" si="9"/>
        <v>659556261.79999995</v>
      </c>
      <c r="XV14" s="154">
        <f t="shared" ref="XV14:AAG14" si="10">SUM(XV15:XV23)</f>
        <v>619862081.64999998</v>
      </c>
      <c r="XW14" s="154">
        <f t="shared" si="10"/>
        <v>0</v>
      </c>
      <c r="XX14" s="154">
        <f t="shared" si="10"/>
        <v>39694180.149999999</v>
      </c>
      <c r="XY14" s="154">
        <f t="shared" si="10"/>
        <v>75.003169999999997</v>
      </c>
      <c r="XZ14" s="154">
        <f t="shared" si="10"/>
        <v>0</v>
      </c>
      <c r="YA14" s="154">
        <f t="shared" si="10"/>
        <v>0</v>
      </c>
      <c r="YB14" s="154">
        <f t="shared" si="10"/>
        <v>619862081.64999998</v>
      </c>
      <c r="YC14" s="154">
        <f t="shared" si="10"/>
        <v>0</v>
      </c>
      <c r="YD14" s="154">
        <f t="shared" si="10"/>
        <v>627979900</v>
      </c>
      <c r="YE14" s="154">
        <f t="shared" si="10"/>
        <v>627979900</v>
      </c>
      <c r="YF14" s="154">
        <f t="shared" si="10"/>
        <v>0</v>
      </c>
      <c r="YG14" s="154">
        <f t="shared" si="10"/>
        <v>448879000</v>
      </c>
      <c r="YH14" s="154">
        <f t="shared" si="10"/>
        <v>426435000</v>
      </c>
      <c r="YI14" s="154">
        <f t="shared" si="10"/>
        <v>22444000</v>
      </c>
      <c r="YJ14" s="154">
        <f t="shared" si="10"/>
        <v>426435000</v>
      </c>
      <c r="YK14" s="154">
        <f t="shared" si="10"/>
        <v>0</v>
      </c>
      <c r="YL14" s="154">
        <f t="shared" si="10"/>
        <v>0</v>
      </c>
      <c r="YM14" s="154">
        <f t="shared" si="10"/>
        <v>448879000</v>
      </c>
      <c r="YN14" s="154">
        <f t="shared" si="10"/>
        <v>426435000</v>
      </c>
      <c r="YO14" s="154">
        <f t="shared" si="10"/>
        <v>0</v>
      </c>
      <c r="YP14" s="154">
        <f t="shared" si="10"/>
        <v>22444000</v>
      </c>
      <c r="YQ14" s="154">
        <f t="shared" si="10"/>
        <v>5.0000099999999996</v>
      </c>
      <c r="YR14" s="154">
        <f t="shared" si="10"/>
        <v>0</v>
      </c>
      <c r="YS14" s="154">
        <f t="shared" si="10"/>
        <v>0</v>
      </c>
      <c r="YT14" s="154">
        <f t="shared" si="10"/>
        <v>426435000</v>
      </c>
      <c r="YU14" s="154">
        <f t="shared" si="10"/>
        <v>0</v>
      </c>
      <c r="YV14" s="154">
        <f t="shared" si="10"/>
        <v>426435000</v>
      </c>
      <c r="YW14" s="154">
        <f t="shared" si="10"/>
        <v>426435000</v>
      </c>
      <c r="YX14" s="154">
        <f t="shared" si="10"/>
        <v>0</v>
      </c>
      <c r="YY14" s="154">
        <f t="shared" si="10"/>
        <v>3136859592.5</v>
      </c>
      <c r="YZ14" s="154">
        <f t="shared" si="10"/>
        <v>2142090000</v>
      </c>
      <c r="ZA14" s="154">
        <f t="shared" si="10"/>
        <v>994769592.5</v>
      </c>
      <c r="ZB14" s="154">
        <f t="shared" si="10"/>
        <v>2054924669.29</v>
      </c>
      <c r="ZC14" s="154">
        <f t="shared" si="10"/>
        <v>8975853.7699999996</v>
      </c>
      <c r="ZD14" s="154">
        <f t="shared" si="10"/>
        <v>0</v>
      </c>
      <c r="ZE14" s="154">
        <f t="shared" si="10"/>
        <v>2933077871.5</v>
      </c>
      <c r="ZF14" s="154">
        <f t="shared" si="10"/>
        <v>2054924669.29</v>
      </c>
      <c r="ZG14" s="154">
        <f t="shared" si="10"/>
        <v>0</v>
      </c>
      <c r="ZH14" s="154">
        <f t="shared" si="10"/>
        <v>878153202.20999992</v>
      </c>
      <c r="ZI14" s="154">
        <f t="shared" si="10"/>
        <v>1813.3377899999998</v>
      </c>
      <c r="ZJ14" s="154">
        <f t="shared" si="10"/>
        <v>8975853.7699999996</v>
      </c>
      <c r="ZK14" s="154">
        <f t="shared" si="10"/>
        <v>0</v>
      </c>
      <c r="ZL14" s="154">
        <f t="shared" si="10"/>
        <v>2054924669.29</v>
      </c>
      <c r="ZM14" s="154">
        <f t="shared" si="10"/>
        <v>0</v>
      </c>
      <c r="ZN14" s="154">
        <f t="shared" si="10"/>
        <v>2142090000</v>
      </c>
      <c r="ZO14" s="154">
        <f t="shared" si="10"/>
        <v>2142090000</v>
      </c>
      <c r="ZP14" s="154">
        <f t="shared" si="10"/>
        <v>0</v>
      </c>
      <c r="ZQ14" s="154">
        <f t="shared" si="10"/>
        <v>7311555681</v>
      </c>
      <c r="ZR14" s="154">
        <f t="shared" si="10"/>
        <v>3674746200</v>
      </c>
      <c r="ZS14" s="154">
        <f t="shared" si="10"/>
        <v>3636809481</v>
      </c>
      <c r="ZT14" s="154">
        <f t="shared" si="10"/>
        <v>3673803463.1700001</v>
      </c>
      <c r="ZU14" s="154">
        <f t="shared" si="10"/>
        <v>67169965.800000012</v>
      </c>
      <c r="ZV14" s="154">
        <f t="shared" si="10"/>
        <v>0</v>
      </c>
      <c r="ZW14" s="154">
        <f t="shared" si="10"/>
        <v>7289100322.6400003</v>
      </c>
      <c r="ZX14" s="154">
        <f t="shared" si="10"/>
        <v>3673757488.4899998</v>
      </c>
      <c r="ZY14" s="154">
        <f t="shared" si="10"/>
        <v>0</v>
      </c>
      <c r="ZZ14" s="154">
        <f t="shared" si="10"/>
        <v>3615342834.1500001</v>
      </c>
      <c r="AAA14" s="154">
        <f t="shared" si="10"/>
        <v>3454.5017200000002</v>
      </c>
      <c r="AAB14" s="154">
        <f t="shared" si="10"/>
        <v>63937387.219999999</v>
      </c>
      <c r="AAC14" s="154">
        <f t="shared" si="10"/>
        <v>3278553.26</v>
      </c>
      <c r="AAD14" s="154">
        <f t="shared" si="10"/>
        <v>3673757488.4899998</v>
      </c>
      <c r="AAE14" s="154">
        <f t="shared" si="10"/>
        <v>0</v>
      </c>
      <c r="AAF14" s="154">
        <f t="shared" si="10"/>
        <v>3674746200</v>
      </c>
      <c r="AAG14" s="154">
        <f t="shared" si="10"/>
        <v>3674746200</v>
      </c>
      <c r="AAH14" s="154">
        <f t="shared" ref="AAH14:ACS14" si="11">SUM(AAH15:AAH23)</f>
        <v>0</v>
      </c>
      <c r="AAI14" s="154">
        <f t="shared" si="11"/>
        <v>0</v>
      </c>
      <c r="AAJ14" s="154">
        <f t="shared" si="11"/>
        <v>0</v>
      </c>
      <c r="AAK14" s="154">
        <f t="shared" si="11"/>
        <v>0</v>
      </c>
      <c r="AAL14" s="154">
        <f t="shared" si="11"/>
        <v>0</v>
      </c>
      <c r="AAM14" s="154">
        <f t="shared" si="11"/>
        <v>11900552.100000001</v>
      </c>
      <c r="AAN14" s="154">
        <f t="shared" si="11"/>
        <v>0</v>
      </c>
      <c r="AAO14" s="154">
        <f t="shared" si="11"/>
        <v>0</v>
      </c>
      <c r="AAP14" s="154">
        <f t="shared" si="11"/>
        <v>0</v>
      </c>
      <c r="AAQ14" s="154">
        <f t="shared" si="11"/>
        <v>0</v>
      </c>
      <c r="AAR14" s="154">
        <f t="shared" si="11"/>
        <v>0</v>
      </c>
      <c r="AAS14" s="154">
        <f t="shared" si="11"/>
        <v>0</v>
      </c>
      <c r="AAT14" s="154">
        <f t="shared" si="11"/>
        <v>11818600.520000001</v>
      </c>
      <c r="AAU14" s="154">
        <f t="shared" si="11"/>
        <v>81951.58</v>
      </c>
      <c r="AAV14" s="154">
        <f t="shared" si="11"/>
        <v>0</v>
      </c>
      <c r="AAW14" s="154">
        <f t="shared" si="11"/>
        <v>0</v>
      </c>
      <c r="AAX14" s="154">
        <f t="shared" si="11"/>
        <v>0</v>
      </c>
      <c r="AAY14" s="154">
        <f t="shared" si="11"/>
        <v>0</v>
      </c>
      <c r="AAZ14" s="154">
        <f t="shared" si="11"/>
        <v>36995764.840000004</v>
      </c>
      <c r="ABA14" s="154">
        <f t="shared" si="11"/>
        <v>4202159873</v>
      </c>
      <c r="ABB14" s="154">
        <f t="shared" si="11"/>
        <v>2019070400</v>
      </c>
      <c r="ABC14" s="154">
        <f t="shared" si="11"/>
        <v>2183089473</v>
      </c>
      <c r="ABD14" s="154">
        <f t="shared" si="11"/>
        <v>1998542979.2400002</v>
      </c>
      <c r="ABE14" s="154">
        <f t="shared" si="11"/>
        <v>85418.42</v>
      </c>
      <c r="ABF14" s="154">
        <f t="shared" si="11"/>
        <v>0</v>
      </c>
      <c r="ABG14" s="154">
        <f t="shared" si="11"/>
        <v>4035433876.1500001</v>
      </c>
      <c r="ABH14" s="154">
        <f t="shared" si="11"/>
        <v>1994351929.8</v>
      </c>
      <c r="ABI14" s="154">
        <f t="shared" si="11"/>
        <v>36447298.109999999</v>
      </c>
      <c r="ABJ14" s="154">
        <f t="shared" si="11"/>
        <v>2041081946.3499999</v>
      </c>
      <c r="ABK14" s="154">
        <f t="shared" si="11"/>
        <v>2577.84265</v>
      </c>
      <c r="ABL14" s="154">
        <f t="shared" si="11"/>
        <v>85418.42</v>
      </c>
      <c r="ABM14" s="154">
        <f t="shared" si="11"/>
        <v>41186814.280000001</v>
      </c>
      <c r="ABN14" s="154">
        <f t="shared" si="11"/>
        <v>1957904631.6900001</v>
      </c>
      <c r="ABO14" s="154">
        <f t="shared" si="11"/>
        <v>0</v>
      </c>
      <c r="ABP14" s="154">
        <f t="shared" si="11"/>
        <v>2015460200</v>
      </c>
      <c r="ABQ14" s="154">
        <f t="shared" si="11"/>
        <v>2019070400</v>
      </c>
      <c r="ABR14" s="154">
        <f t="shared" si="11"/>
        <v>0</v>
      </c>
      <c r="ABS14" s="154">
        <f t="shared" si="11"/>
        <v>0</v>
      </c>
      <c r="ABT14" s="154">
        <f t="shared" si="11"/>
        <v>0</v>
      </c>
      <c r="ABU14" s="154">
        <f t="shared" si="11"/>
        <v>0</v>
      </c>
      <c r="ABV14" s="154">
        <f t="shared" si="11"/>
        <v>0</v>
      </c>
      <c r="ABW14" s="154">
        <f t="shared" si="11"/>
        <v>0</v>
      </c>
      <c r="ABX14" s="154">
        <f t="shared" si="11"/>
        <v>0</v>
      </c>
      <c r="ABY14" s="154">
        <f t="shared" si="11"/>
        <v>0</v>
      </c>
      <c r="ABZ14" s="154">
        <f t="shared" si="11"/>
        <v>0</v>
      </c>
      <c r="ACA14" s="154">
        <f t="shared" si="11"/>
        <v>0</v>
      </c>
      <c r="ACB14" s="154">
        <f t="shared" si="11"/>
        <v>0</v>
      </c>
      <c r="ACC14" s="154">
        <f t="shared" si="11"/>
        <v>0</v>
      </c>
      <c r="ACD14" s="154">
        <f t="shared" si="11"/>
        <v>0</v>
      </c>
      <c r="ACE14" s="154">
        <f t="shared" si="11"/>
        <v>0</v>
      </c>
      <c r="ACF14" s="154">
        <f t="shared" si="11"/>
        <v>0</v>
      </c>
      <c r="ACG14" s="154">
        <f t="shared" si="11"/>
        <v>0</v>
      </c>
      <c r="ACH14" s="154">
        <f t="shared" si="11"/>
        <v>0</v>
      </c>
      <c r="ACI14" s="154">
        <f t="shared" si="11"/>
        <v>0</v>
      </c>
      <c r="ACJ14" s="154">
        <f t="shared" si="11"/>
        <v>0</v>
      </c>
      <c r="ACK14" s="154">
        <f t="shared" si="11"/>
        <v>1666903000</v>
      </c>
      <c r="ACL14" s="154">
        <f t="shared" si="11"/>
        <v>416592300</v>
      </c>
      <c r="ACM14" s="154">
        <f t="shared" si="11"/>
        <v>1250310700</v>
      </c>
      <c r="ACN14" s="154">
        <f t="shared" si="11"/>
        <v>413916777.39999998</v>
      </c>
      <c r="ACO14" s="154">
        <f t="shared" si="11"/>
        <v>0</v>
      </c>
      <c r="ACP14" s="154">
        <f t="shared" si="11"/>
        <v>0</v>
      </c>
      <c r="ACQ14" s="154">
        <f t="shared" si="11"/>
        <v>1523230540.7900002</v>
      </c>
      <c r="ACR14" s="154">
        <f t="shared" si="11"/>
        <v>413916777.39999998</v>
      </c>
      <c r="ACS14" s="154">
        <f t="shared" si="11"/>
        <v>0</v>
      </c>
      <c r="ACT14" s="154">
        <f t="shared" ref="ACT14:AFE14" si="12">SUM(ACT15:ACT23)</f>
        <v>1109313763.3900001</v>
      </c>
      <c r="ACU14" s="154">
        <f t="shared" si="12"/>
        <v>1676.2390700000001</v>
      </c>
      <c r="ACV14" s="154">
        <f t="shared" si="12"/>
        <v>0</v>
      </c>
      <c r="ACW14" s="154">
        <f t="shared" si="12"/>
        <v>0</v>
      </c>
      <c r="ACX14" s="154">
        <f t="shared" si="12"/>
        <v>413916777.39999998</v>
      </c>
      <c r="ACY14" s="154">
        <f t="shared" si="12"/>
        <v>0</v>
      </c>
      <c r="ACZ14" s="154">
        <f t="shared" si="12"/>
        <v>416592300</v>
      </c>
      <c r="ADA14" s="154">
        <f t="shared" si="12"/>
        <v>416592300</v>
      </c>
      <c r="ADB14" s="154">
        <f t="shared" si="12"/>
        <v>0</v>
      </c>
      <c r="ADC14" s="154">
        <f t="shared" si="12"/>
        <v>0</v>
      </c>
      <c r="ADD14" s="154">
        <f t="shared" si="12"/>
        <v>0</v>
      </c>
      <c r="ADE14" s="154">
        <f t="shared" si="12"/>
        <v>0</v>
      </c>
      <c r="ADF14" s="154">
        <f t="shared" si="12"/>
        <v>0</v>
      </c>
      <c r="ADG14" s="154">
        <f t="shared" si="12"/>
        <v>0</v>
      </c>
      <c r="ADH14" s="154">
        <f t="shared" si="12"/>
        <v>0</v>
      </c>
      <c r="ADI14" s="154">
        <f t="shared" si="12"/>
        <v>0</v>
      </c>
      <c r="ADJ14" s="154">
        <f t="shared" si="12"/>
        <v>0</v>
      </c>
      <c r="ADK14" s="154">
        <f t="shared" si="12"/>
        <v>0</v>
      </c>
      <c r="ADL14" s="154">
        <f t="shared" si="12"/>
        <v>0</v>
      </c>
      <c r="ADM14" s="154">
        <f t="shared" si="12"/>
        <v>0</v>
      </c>
      <c r="ADN14" s="154">
        <f t="shared" si="12"/>
        <v>0</v>
      </c>
      <c r="ADO14" s="154">
        <f t="shared" si="12"/>
        <v>0</v>
      </c>
      <c r="ADP14" s="154">
        <f t="shared" si="12"/>
        <v>0</v>
      </c>
      <c r="ADQ14" s="154">
        <f t="shared" si="12"/>
        <v>0</v>
      </c>
      <c r="ADR14" s="154">
        <f t="shared" si="12"/>
        <v>0</v>
      </c>
      <c r="ADS14" s="154">
        <f t="shared" si="12"/>
        <v>0</v>
      </c>
      <c r="ADT14" s="154">
        <f t="shared" si="12"/>
        <v>0</v>
      </c>
      <c r="ADU14" s="154">
        <f t="shared" si="12"/>
        <v>615806640</v>
      </c>
      <c r="ADV14" s="154">
        <f t="shared" si="12"/>
        <v>167039400</v>
      </c>
      <c r="ADW14" s="154">
        <f t="shared" si="12"/>
        <v>448767240</v>
      </c>
      <c r="ADX14" s="154">
        <f t="shared" si="12"/>
        <v>154373791.21000001</v>
      </c>
      <c r="ADY14" s="154">
        <f t="shared" si="12"/>
        <v>0</v>
      </c>
      <c r="ADZ14" s="154">
        <f t="shared" si="12"/>
        <v>0</v>
      </c>
      <c r="AEA14" s="154">
        <f t="shared" si="12"/>
        <v>568069866.84000003</v>
      </c>
      <c r="AEB14" s="154">
        <f t="shared" si="12"/>
        <v>152414298.83000001</v>
      </c>
      <c r="AEC14" s="154">
        <f t="shared" si="12"/>
        <v>0</v>
      </c>
      <c r="AED14" s="154">
        <f t="shared" si="12"/>
        <v>415655568.00999993</v>
      </c>
      <c r="AEE14" s="154">
        <f t="shared" si="12"/>
        <v>1935.0795299999997</v>
      </c>
      <c r="AEF14" s="154">
        <f t="shared" si="12"/>
        <v>0</v>
      </c>
      <c r="AEG14" s="154">
        <f t="shared" si="12"/>
        <v>1959492.38</v>
      </c>
      <c r="AEH14" s="154">
        <f t="shared" si="12"/>
        <v>152414298.83000001</v>
      </c>
      <c r="AEI14" s="154">
        <f t="shared" si="12"/>
        <v>0</v>
      </c>
      <c r="AEJ14" s="154">
        <f t="shared" si="12"/>
        <v>166593100</v>
      </c>
      <c r="AEK14" s="154">
        <f t="shared" si="12"/>
        <v>167039400</v>
      </c>
      <c r="AEL14" s="154">
        <f t="shared" si="12"/>
        <v>0</v>
      </c>
      <c r="AEM14" s="154">
        <f t="shared" si="12"/>
        <v>0</v>
      </c>
      <c r="AEN14" s="154">
        <f t="shared" si="12"/>
        <v>0</v>
      </c>
      <c r="AEO14" s="154">
        <f t="shared" si="12"/>
        <v>0</v>
      </c>
      <c r="AEP14" s="154">
        <f t="shared" si="12"/>
        <v>0</v>
      </c>
      <c r="AEQ14" s="154">
        <f t="shared" si="12"/>
        <v>0</v>
      </c>
      <c r="AER14" s="154">
        <f t="shared" si="12"/>
        <v>0</v>
      </c>
      <c r="AES14" s="154">
        <f t="shared" si="12"/>
        <v>0</v>
      </c>
      <c r="AET14" s="154">
        <f t="shared" si="12"/>
        <v>0</v>
      </c>
      <c r="AEU14" s="154">
        <f t="shared" si="12"/>
        <v>0</v>
      </c>
      <c r="AEV14" s="154">
        <f t="shared" si="12"/>
        <v>0</v>
      </c>
      <c r="AEW14" s="154">
        <f t="shared" si="12"/>
        <v>0</v>
      </c>
      <c r="AEX14" s="154">
        <f t="shared" si="12"/>
        <v>0</v>
      </c>
      <c r="AEY14" s="154">
        <f t="shared" si="12"/>
        <v>0</v>
      </c>
      <c r="AEZ14" s="154">
        <f t="shared" si="12"/>
        <v>0</v>
      </c>
      <c r="AFA14" s="154">
        <f t="shared" si="12"/>
        <v>0</v>
      </c>
      <c r="AFB14" s="154">
        <f t="shared" si="12"/>
        <v>0</v>
      </c>
      <c r="AFC14" s="154">
        <f t="shared" si="12"/>
        <v>0</v>
      </c>
      <c r="AFD14" s="154">
        <f t="shared" si="12"/>
        <v>2699400</v>
      </c>
      <c r="AFE14" s="154">
        <f t="shared" si="12"/>
        <v>224712520</v>
      </c>
      <c r="AFF14" s="154">
        <f t="shared" ref="AFF14:AHQ14" si="13">SUM(AFF15:AFF23)</f>
        <v>124963100</v>
      </c>
      <c r="AFG14" s="154">
        <f t="shared" si="13"/>
        <v>99749420</v>
      </c>
      <c r="AFH14" s="154">
        <f t="shared" si="13"/>
        <v>124052003.40000001</v>
      </c>
      <c r="AFI14" s="154">
        <f t="shared" si="13"/>
        <v>0</v>
      </c>
      <c r="AFJ14" s="154">
        <f t="shared" si="13"/>
        <v>0</v>
      </c>
      <c r="AFK14" s="154">
        <f t="shared" si="13"/>
        <v>217511401.06999999</v>
      </c>
      <c r="AFL14" s="154">
        <f t="shared" si="13"/>
        <v>126637807.40000001</v>
      </c>
      <c r="AFM14" s="154">
        <f t="shared" si="13"/>
        <v>2699400</v>
      </c>
      <c r="AFN14" s="154">
        <f t="shared" si="13"/>
        <v>90873593.670000002</v>
      </c>
      <c r="AFO14" s="154">
        <f t="shared" si="13"/>
        <v>1048.3263300000001</v>
      </c>
      <c r="AFP14" s="154">
        <f t="shared" si="13"/>
        <v>0</v>
      </c>
      <c r="AFQ14" s="154">
        <f t="shared" si="13"/>
        <v>113596</v>
      </c>
      <c r="AFR14" s="154">
        <f t="shared" si="13"/>
        <v>123938407.40000001</v>
      </c>
      <c r="AFS14" s="154">
        <f t="shared" si="13"/>
        <v>0</v>
      </c>
      <c r="AFT14" s="154">
        <f t="shared" si="13"/>
        <v>124963100</v>
      </c>
      <c r="AFU14" s="154">
        <f t="shared" si="13"/>
        <v>124963100</v>
      </c>
      <c r="AFV14" s="154">
        <f t="shared" si="13"/>
        <v>0</v>
      </c>
      <c r="AFW14" s="154">
        <f t="shared" si="13"/>
        <v>0</v>
      </c>
      <c r="AFX14" s="154">
        <f t="shared" si="13"/>
        <v>0</v>
      </c>
      <c r="AFY14" s="154">
        <f t="shared" si="13"/>
        <v>0</v>
      </c>
      <c r="AFZ14" s="154">
        <f t="shared" si="13"/>
        <v>0</v>
      </c>
      <c r="AGA14" s="154">
        <f t="shared" si="13"/>
        <v>0</v>
      </c>
      <c r="AGB14" s="154">
        <f t="shared" si="13"/>
        <v>0</v>
      </c>
      <c r="AGC14" s="154">
        <f t="shared" si="13"/>
        <v>0</v>
      </c>
      <c r="AGD14" s="154">
        <f t="shared" si="13"/>
        <v>0</v>
      </c>
      <c r="AGE14" s="154">
        <f t="shared" si="13"/>
        <v>0</v>
      </c>
      <c r="AGF14" s="154">
        <f t="shared" si="13"/>
        <v>0</v>
      </c>
      <c r="AGG14" s="154">
        <f t="shared" si="13"/>
        <v>0</v>
      </c>
      <c r="AGH14" s="154">
        <f t="shared" si="13"/>
        <v>0</v>
      </c>
      <c r="AGI14" s="154">
        <f t="shared" si="13"/>
        <v>0</v>
      </c>
      <c r="AGJ14" s="154">
        <f t="shared" si="13"/>
        <v>0</v>
      </c>
      <c r="AGK14" s="154">
        <f t="shared" si="13"/>
        <v>0</v>
      </c>
      <c r="AGL14" s="154">
        <f t="shared" si="13"/>
        <v>0</v>
      </c>
      <c r="AGM14" s="154">
        <f t="shared" si="13"/>
        <v>0</v>
      </c>
      <c r="AGN14" s="154">
        <f t="shared" si="13"/>
        <v>10420000</v>
      </c>
      <c r="AGO14" s="154">
        <f t="shared" si="13"/>
        <v>1541988500</v>
      </c>
      <c r="AGP14" s="154">
        <f t="shared" si="13"/>
        <v>833112000</v>
      </c>
      <c r="AGQ14" s="154">
        <f t="shared" si="13"/>
        <v>708876500</v>
      </c>
      <c r="AGR14" s="154">
        <f t="shared" si="13"/>
        <v>830493403.54999995</v>
      </c>
      <c r="AGS14" s="154">
        <f t="shared" si="13"/>
        <v>592999</v>
      </c>
      <c r="AGT14" s="154">
        <f t="shared" si="13"/>
        <v>0</v>
      </c>
      <c r="AGU14" s="154">
        <f t="shared" si="13"/>
        <v>1308712117.8299999</v>
      </c>
      <c r="AGV14" s="154">
        <f t="shared" si="13"/>
        <v>771918559.28999996</v>
      </c>
      <c r="AGW14" s="154">
        <f t="shared" si="13"/>
        <v>10420000</v>
      </c>
      <c r="AGX14" s="154">
        <f t="shared" si="13"/>
        <v>536793558.54000002</v>
      </c>
      <c r="AGY14" s="154">
        <f t="shared" si="13"/>
        <v>738.95366999999999</v>
      </c>
      <c r="AGZ14" s="154">
        <f t="shared" si="13"/>
        <v>592999</v>
      </c>
      <c r="AHA14" s="154">
        <f t="shared" si="13"/>
        <v>68994844.260000005</v>
      </c>
      <c r="AHB14" s="154">
        <f t="shared" si="13"/>
        <v>761498559.28999996</v>
      </c>
      <c r="AHC14" s="154">
        <f t="shared" si="13"/>
        <v>0</v>
      </c>
      <c r="AHD14" s="154">
        <f t="shared" si="13"/>
        <v>833112000</v>
      </c>
      <c r="AHE14" s="154">
        <f t="shared" si="13"/>
        <v>833112000</v>
      </c>
      <c r="AHF14" s="154">
        <f t="shared" si="13"/>
        <v>0</v>
      </c>
      <c r="AHG14" s="154">
        <f t="shared" si="13"/>
        <v>0</v>
      </c>
      <c r="AHH14" s="154">
        <f t="shared" si="13"/>
        <v>0</v>
      </c>
      <c r="AHI14" s="154">
        <f t="shared" si="13"/>
        <v>0</v>
      </c>
      <c r="AHJ14" s="154">
        <f t="shared" si="13"/>
        <v>0</v>
      </c>
      <c r="AHK14" s="154">
        <f t="shared" si="13"/>
        <v>0</v>
      </c>
      <c r="AHL14" s="154">
        <f t="shared" si="13"/>
        <v>0</v>
      </c>
      <c r="AHM14" s="154">
        <f t="shared" si="13"/>
        <v>0</v>
      </c>
      <c r="AHN14" s="154">
        <f t="shared" si="13"/>
        <v>0</v>
      </c>
      <c r="AHO14" s="154">
        <f t="shared" si="13"/>
        <v>0</v>
      </c>
      <c r="AHP14" s="154">
        <f t="shared" si="13"/>
        <v>0</v>
      </c>
      <c r="AHQ14" s="154">
        <f t="shared" si="13"/>
        <v>0</v>
      </c>
      <c r="AHR14" s="154">
        <f t="shared" ref="AHR14:AKC14" si="14">SUM(AHR15:AHR23)</f>
        <v>0</v>
      </c>
      <c r="AHS14" s="154">
        <f t="shared" si="14"/>
        <v>0</v>
      </c>
      <c r="AHT14" s="154">
        <f t="shared" si="14"/>
        <v>0</v>
      </c>
      <c r="AHU14" s="154">
        <f t="shared" si="14"/>
        <v>0</v>
      </c>
      <c r="AHV14" s="154">
        <f t="shared" si="14"/>
        <v>0</v>
      </c>
      <c r="AHW14" s="154">
        <f t="shared" si="14"/>
        <v>0</v>
      </c>
      <c r="AHX14" s="154">
        <f t="shared" si="14"/>
        <v>0</v>
      </c>
      <c r="AHY14" s="154">
        <f t="shared" si="14"/>
        <v>154647400</v>
      </c>
      <c r="AHZ14" s="154">
        <f t="shared" si="14"/>
        <v>81292100</v>
      </c>
      <c r="AIA14" s="154">
        <f t="shared" si="14"/>
        <v>73355300</v>
      </c>
      <c r="AIB14" s="154">
        <f t="shared" si="14"/>
        <v>81292100</v>
      </c>
      <c r="AIC14" s="154">
        <f t="shared" si="14"/>
        <v>57562</v>
      </c>
      <c r="AID14" s="154">
        <f t="shared" si="14"/>
        <v>0</v>
      </c>
      <c r="AIE14" s="154">
        <f t="shared" si="14"/>
        <v>154621715</v>
      </c>
      <c r="AIF14" s="154">
        <f t="shared" si="14"/>
        <v>81292100</v>
      </c>
      <c r="AIG14" s="154">
        <f t="shared" si="14"/>
        <v>0</v>
      </c>
      <c r="AIH14" s="154">
        <f t="shared" si="14"/>
        <v>73329615</v>
      </c>
      <c r="AII14" s="154">
        <f t="shared" si="14"/>
        <v>1637.0560699999999</v>
      </c>
      <c r="AIJ14" s="154">
        <f t="shared" si="14"/>
        <v>24520</v>
      </c>
      <c r="AIK14" s="154">
        <f t="shared" si="14"/>
        <v>33042</v>
      </c>
      <c r="AIL14" s="154">
        <f t="shared" si="14"/>
        <v>81292100</v>
      </c>
      <c r="AIM14" s="154">
        <f t="shared" si="14"/>
        <v>0</v>
      </c>
      <c r="AIN14" s="154">
        <f t="shared" si="14"/>
        <v>81292100</v>
      </c>
      <c r="AIO14" s="154">
        <f t="shared" si="14"/>
        <v>81292100</v>
      </c>
      <c r="AIP14" s="154">
        <f t="shared" si="14"/>
        <v>0</v>
      </c>
      <c r="AIQ14" s="154">
        <f t="shared" si="14"/>
        <v>0</v>
      </c>
      <c r="AIR14" s="154">
        <f t="shared" si="14"/>
        <v>0</v>
      </c>
      <c r="AIS14" s="154">
        <f t="shared" si="14"/>
        <v>0</v>
      </c>
      <c r="AIT14" s="154">
        <f t="shared" si="14"/>
        <v>0</v>
      </c>
      <c r="AIU14" s="154">
        <f t="shared" si="14"/>
        <v>0</v>
      </c>
      <c r="AIV14" s="154">
        <f t="shared" si="14"/>
        <v>0</v>
      </c>
      <c r="AIW14" s="154">
        <f t="shared" si="14"/>
        <v>0</v>
      </c>
      <c r="AIX14" s="154">
        <f t="shared" si="14"/>
        <v>0</v>
      </c>
      <c r="AIY14" s="154">
        <f t="shared" si="14"/>
        <v>0</v>
      </c>
      <c r="AIZ14" s="154">
        <f t="shared" si="14"/>
        <v>0</v>
      </c>
      <c r="AJA14" s="154">
        <f t="shared" si="14"/>
        <v>0</v>
      </c>
      <c r="AJB14" s="154">
        <f t="shared" si="14"/>
        <v>0</v>
      </c>
      <c r="AJC14" s="154">
        <f t="shared" si="14"/>
        <v>0</v>
      </c>
      <c r="AJD14" s="154">
        <f t="shared" si="14"/>
        <v>0</v>
      </c>
      <c r="AJE14" s="154">
        <f t="shared" si="14"/>
        <v>0</v>
      </c>
      <c r="AJF14" s="154">
        <f t="shared" si="14"/>
        <v>0</v>
      </c>
      <c r="AJG14" s="154">
        <f t="shared" si="14"/>
        <v>0</v>
      </c>
      <c r="AJH14" s="154">
        <f t="shared" si="14"/>
        <v>0</v>
      </c>
      <c r="AJI14" s="154">
        <f t="shared" si="14"/>
        <v>4670546872</v>
      </c>
      <c r="AJJ14" s="154">
        <f t="shared" si="14"/>
        <v>3826021600</v>
      </c>
      <c r="AJK14" s="154">
        <f t="shared" si="14"/>
        <v>844525272</v>
      </c>
      <c r="AJL14" s="154">
        <f t="shared" si="14"/>
        <v>3826021600</v>
      </c>
      <c r="AJM14" s="154">
        <f t="shared" si="14"/>
        <v>23930998.23</v>
      </c>
      <c r="AJN14" s="154">
        <f t="shared" si="14"/>
        <v>0</v>
      </c>
      <c r="AJO14" s="154">
        <f t="shared" si="14"/>
        <v>4651471440</v>
      </c>
      <c r="AJP14" s="154">
        <f t="shared" si="14"/>
        <v>3826021169</v>
      </c>
      <c r="AJQ14" s="154">
        <f t="shared" si="14"/>
        <v>0</v>
      </c>
      <c r="AJR14" s="154">
        <f t="shared" si="14"/>
        <v>825450271</v>
      </c>
      <c r="AJS14" s="154">
        <f t="shared" si="14"/>
        <v>1473.9494099999997</v>
      </c>
      <c r="AJT14" s="154">
        <f t="shared" si="14"/>
        <v>23156420.320000004</v>
      </c>
      <c r="AJU14" s="154">
        <f t="shared" si="14"/>
        <v>775008.90999999992</v>
      </c>
      <c r="AJV14" s="154">
        <f t="shared" si="14"/>
        <v>3826021169</v>
      </c>
      <c r="AJW14" s="154">
        <f t="shared" si="14"/>
        <v>0</v>
      </c>
      <c r="AJX14" s="154">
        <f t="shared" si="14"/>
        <v>3902310000</v>
      </c>
      <c r="AJY14" s="154">
        <f t="shared" si="14"/>
        <v>3826021600</v>
      </c>
      <c r="AJZ14" s="154">
        <f t="shared" si="14"/>
        <v>0</v>
      </c>
      <c r="AKA14" s="154">
        <f t="shared" si="14"/>
        <v>4547267360</v>
      </c>
      <c r="AKB14" s="154">
        <f t="shared" si="14"/>
        <v>3451104690</v>
      </c>
      <c r="AKC14" s="154">
        <f t="shared" si="14"/>
        <v>1096162670</v>
      </c>
      <c r="AKD14" s="154">
        <f t="shared" ref="AKD14:AMO14" si="15">SUM(AKD15:AKD23)</f>
        <v>3449946142</v>
      </c>
      <c r="AKE14" s="154">
        <f t="shared" si="15"/>
        <v>42602873.280000001</v>
      </c>
      <c r="AKF14" s="154">
        <f t="shared" si="15"/>
        <v>0</v>
      </c>
      <c r="AKG14" s="154">
        <f t="shared" si="15"/>
        <v>4510559076</v>
      </c>
      <c r="AKH14" s="154">
        <f t="shared" si="15"/>
        <v>3449946142</v>
      </c>
      <c r="AKI14" s="154">
        <f t="shared" si="15"/>
        <v>0</v>
      </c>
      <c r="AKJ14" s="154">
        <f t="shared" si="15"/>
        <v>1060612934</v>
      </c>
      <c r="AKK14" s="154">
        <f t="shared" si="15"/>
        <v>1778.1186399999999</v>
      </c>
      <c r="AKL14" s="154">
        <f t="shared" si="15"/>
        <v>42601026.600000001</v>
      </c>
      <c r="AKM14" s="154">
        <f t="shared" si="15"/>
        <v>1846.68</v>
      </c>
      <c r="AKN14" s="154">
        <f t="shared" si="15"/>
        <v>3449946142</v>
      </c>
      <c r="AKO14" s="154">
        <f t="shared" si="15"/>
        <v>0</v>
      </c>
      <c r="AKP14" s="154">
        <f t="shared" si="15"/>
        <v>3474900000</v>
      </c>
      <c r="AKQ14" s="154">
        <f t="shared" si="15"/>
        <v>3451104690</v>
      </c>
      <c r="AKR14" s="154">
        <f t="shared" si="15"/>
        <v>0</v>
      </c>
      <c r="AKS14" s="154">
        <f t="shared" si="15"/>
        <v>1269406506</v>
      </c>
      <c r="AKT14" s="154">
        <f t="shared" si="15"/>
        <v>900000000</v>
      </c>
      <c r="AKU14" s="154">
        <f t="shared" si="15"/>
        <v>369406506</v>
      </c>
      <c r="AKV14" s="154">
        <f t="shared" si="15"/>
        <v>900000000</v>
      </c>
      <c r="AKW14" s="154">
        <f t="shared" si="15"/>
        <v>297306</v>
      </c>
      <c r="AKX14" s="154">
        <f t="shared" si="15"/>
        <v>0</v>
      </c>
      <c r="AKY14" s="154">
        <f t="shared" si="15"/>
        <v>1262141175</v>
      </c>
      <c r="AKZ14" s="154">
        <f t="shared" si="15"/>
        <v>900000000</v>
      </c>
      <c r="ALA14" s="154">
        <f t="shared" si="15"/>
        <v>0</v>
      </c>
      <c r="ALB14" s="154">
        <f t="shared" si="15"/>
        <v>362141175</v>
      </c>
      <c r="ALC14" s="154">
        <f t="shared" si="15"/>
        <v>1209.3528700000002</v>
      </c>
      <c r="ALD14" s="154">
        <f t="shared" si="15"/>
        <v>297306</v>
      </c>
      <c r="ALE14" s="154">
        <f t="shared" si="15"/>
        <v>0</v>
      </c>
      <c r="ALF14" s="154">
        <f t="shared" si="15"/>
        <v>900000000</v>
      </c>
      <c r="ALG14" s="154">
        <f t="shared" si="15"/>
        <v>0</v>
      </c>
      <c r="ALH14" s="154">
        <f t="shared" si="15"/>
        <v>900000000</v>
      </c>
      <c r="ALI14" s="154">
        <f t="shared" si="15"/>
        <v>900000000</v>
      </c>
      <c r="ALJ14" s="154">
        <f t="shared" si="15"/>
        <v>0</v>
      </c>
      <c r="ALK14" s="154">
        <f t="shared" si="15"/>
        <v>0</v>
      </c>
      <c r="ALL14" s="154">
        <f t="shared" si="15"/>
        <v>0</v>
      </c>
      <c r="ALM14" s="154">
        <f t="shared" si="15"/>
        <v>0</v>
      </c>
      <c r="ALN14" s="154">
        <f t="shared" si="15"/>
        <v>0</v>
      </c>
      <c r="ALO14" s="154">
        <f t="shared" si="15"/>
        <v>17319248.580000002</v>
      </c>
      <c r="ALP14" s="154">
        <f t="shared" si="15"/>
        <v>0</v>
      </c>
      <c r="ALQ14" s="154">
        <f t="shared" si="15"/>
        <v>0</v>
      </c>
      <c r="ALR14" s="154">
        <f t="shared" si="15"/>
        <v>0</v>
      </c>
      <c r="ALS14" s="154">
        <f t="shared" si="15"/>
        <v>0</v>
      </c>
      <c r="ALT14" s="154">
        <f t="shared" si="15"/>
        <v>0</v>
      </c>
      <c r="ALU14" s="154">
        <f t="shared" si="15"/>
        <v>0</v>
      </c>
      <c r="ALV14" s="154">
        <f t="shared" si="15"/>
        <v>17305248.32</v>
      </c>
      <c r="ALW14" s="154">
        <f t="shared" si="15"/>
        <v>14000.26</v>
      </c>
      <c r="ALX14" s="154">
        <f t="shared" si="15"/>
        <v>0</v>
      </c>
      <c r="ALY14" s="154">
        <f t="shared" si="15"/>
        <v>0</v>
      </c>
      <c r="ALZ14" s="154">
        <f t="shared" si="15"/>
        <v>0</v>
      </c>
      <c r="AMA14" s="154">
        <f t="shared" si="15"/>
        <v>0</v>
      </c>
      <c r="AMB14" s="154">
        <f t="shared" si="15"/>
        <v>0</v>
      </c>
      <c r="AMC14" s="154">
        <f t="shared" si="15"/>
        <v>461903703.85000002</v>
      </c>
      <c r="AMD14" s="154">
        <f t="shared" si="15"/>
        <v>351995500</v>
      </c>
      <c r="AME14" s="154">
        <f t="shared" si="15"/>
        <v>109908203.84999999</v>
      </c>
      <c r="AMF14" s="154">
        <f t="shared" si="15"/>
        <v>302151776</v>
      </c>
      <c r="AMG14" s="154">
        <f t="shared" si="15"/>
        <v>0</v>
      </c>
      <c r="AMH14" s="154">
        <f t="shared" si="15"/>
        <v>0</v>
      </c>
      <c r="AMI14" s="154">
        <f t="shared" si="15"/>
        <v>382571592.43000007</v>
      </c>
      <c r="AMJ14" s="154">
        <f t="shared" si="15"/>
        <v>286403106</v>
      </c>
      <c r="AMK14" s="154">
        <f t="shared" si="15"/>
        <v>0</v>
      </c>
      <c r="AML14" s="154">
        <f t="shared" si="15"/>
        <v>96168486.429999977</v>
      </c>
      <c r="AMM14" s="154">
        <f t="shared" si="15"/>
        <v>1250.3876500000001</v>
      </c>
      <c r="AMN14" s="154">
        <f t="shared" si="15"/>
        <v>0</v>
      </c>
      <c r="AMO14" s="154">
        <f t="shared" si="15"/>
        <v>15748670</v>
      </c>
      <c r="AMP14" s="154">
        <f t="shared" ref="AMP14:ANK14" si="16">SUM(AMP15:AMP23)</f>
        <v>286403106</v>
      </c>
      <c r="AMQ14" s="154">
        <f t="shared" si="16"/>
        <v>0</v>
      </c>
      <c r="AMR14" s="154">
        <f t="shared" si="16"/>
        <v>351995500</v>
      </c>
      <c r="AMS14" s="154">
        <f t="shared" si="16"/>
        <v>351995500</v>
      </c>
      <c r="AMT14" s="154">
        <f t="shared" si="16"/>
        <v>0</v>
      </c>
      <c r="AMU14" s="154">
        <f t="shared" si="16"/>
        <v>1017850</v>
      </c>
      <c r="AMV14" s="154">
        <f t="shared" si="16"/>
        <v>885300</v>
      </c>
      <c r="AMW14" s="154">
        <f t="shared" si="16"/>
        <v>132550</v>
      </c>
      <c r="AMX14" s="154">
        <f t="shared" si="16"/>
        <v>728362</v>
      </c>
      <c r="AMY14" s="154">
        <f t="shared" si="16"/>
        <v>0</v>
      </c>
      <c r="AMZ14" s="154">
        <f t="shared" si="16"/>
        <v>0</v>
      </c>
      <c r="ANA14" s="154">
        <f t="shared" si="16"/>
        <v>811382</v>
      </c>
      <c r="ANB14" s="154">
        <f t="shared" si="16"/>
        <v>728362</v>
      </c>
      <c r="ANC14" s="154">
        <f t="shared" si="16"/>
        <v>0</v>
      </c>
      <c r="AND14" s="154">
        <f t="shared" si="16"/>
        <v>83020</v>
      </c>
      <c r="ANE14" s="154">
        <f t="shared" si="16"/>
        <v>120.74303999999999</v>
      </c>
      <c r="ANF14" s="154">
        <f t="shared" si="16"/>
        <v>0</v>
      </c>
      <c r="ANG14" s="154">
        <f t="shared" si="16"/>
        <v>0</v>
      </c>
      <c r="ANH14" s="154">
        <f t="shared" si="16"/>
        <v>728362</v>
      </c>
      <c r="ANI14" s="154">
        <f t="shared" si="16"/>
        <v>0</v>
      </c>
      <c r="ANJ14" s="154">
        <f t="shared" si="16"/>
        <v>0</v>
      </c>
      <c r="ANK14" s="154">
        <f t="shared" si="16"/>
        <v>885300</v>
      </c>
    </row>
    <row r="15" spans="1:1051" x14ac:dyDescent="0.25">
      <c r="A15" s="137" t="s">
        <v>1</v>
      </c>
      <c r="B15" s="138" t="s">
        <v>2</v>
      </c>
      <c r="C15" s="139" t="s">
        <v>4</v>
      </c>
      <c r="F15" s="154">
        <f>data_1!F15</f>
        <v>0</v>
      </c>
      <c r="G15" s="154">
        <f>data_1!G15</f>
        <v>0</v>
      </c>
      <c r="H15" s="154">
        <f>data_1!H15</f>
        <v>0</v>
      </c>
      <c r="I15" s="154">
        <f>data_1!I15</f>
        <v>0</v>
      </c>
      <c r="J15" s="154">
        <f>data_1!J15</f>
        <v>0</v>
      </c>
      <c r="K15" s="154">
        <f>data_1!K15</f>
        <v>0</v>
      </c>
      <c r="L15" s="154">
        <f>data_1!L15</f>
        <v>0</v>
      </c>
      <c r="M15" s="154">
        <f>data_1!M15</f>
        <v>0</v>
      </c>
      <c r="N15" s="154">
        <f>data_1!N15</f>
        <v>0</v>
      </c>
      <c r="O15" s="154">
        <f>data_1!O15</f>
        <v>0</v>
      </c>
      <c r="P15" s="154">
        <f>data_1!P15</f>
        <v>0</v>
      </c>
      <c r="Q15" s="154">
        <f>data_1!Q15</f>
        <v>0</v>
      </c>
      <c r="R15" s="154">
        <f>data_1!R15</f>
        <v>0</v>
      </c>
      <c r="S15" s="154">
        <f>data_1!S15</f>
        <v>0</v>
      </c>
      <c r="T15" s="154">
        <f>data_1!T15</f>
        <v>0</v>
      </c>
      <c r="U15" s="154">
        <f>data_1!U15</f>
        <v>0</v>
      </c>
      <c r="V15" s="154">
        <f>data_1!V15</f>
        <v>0</v>
      </c>
      <c r="W15" s="154">
        <f>data_1!W15</f>
        <v>0</v>
      </c>
      <c r="X15" s="154">
        <f>data_1!X15</f>
        <v>0</v>
      </c>
      <c r="Y15" s="154">
        <f>data_1!Y15</f>
        <v>0</v>
      </c>
      <c r="Z15" s="154">
        <f>data_1!Z15</f>
        <v>0</v>
      </c>
      <c r="AA15" s="154">
        <f>data_1!AA15</f>
        <v>0</v>
      </c>
      <c r="AB15" s="154">
        <f>data_1!AB15</f>
        <v>0</v>
      </c>
      <c r="AC15" s="154">
        <f>data_1!AC15</f>
        <v>0</v>
      </c>
      <c r="AD15" s="154">
        <f>data_1!AD15</f>
        <v>0</v>
      </c>
      <c r="AE15" s="154">
        <f>data_1!AE15</f>
        <v>0</v>
      </c>
      <c r="AF15" s="154">
        <f>data_1!AF15</f>
        <v>0</v>
      </c>
      <c r="AG15" s="154">
        <f>data_1!AG15</f>
        <v>0</v>
      </c>
      <c r="AH15" s="154">
        <f>data_1!AH15</f>
        <v>0</v>
      </c>
      <c r="AI15" s="154">
        <f>data_1!AI15</f>
        <v>0</v>
      </c>
      <c r="AJ15" s="154">
        <f>data_1!AJ15</f>
        <v>0</v>
      </c>
      <c r="AK15" s="154">
        <f>data_1!AK15</f>
        <v>0</v>
      </c>
      <c r="AL15" s="154">
        <f>data_1!AL15</f>
        <v>0</v>
      </c>
      <c r="AM15" s="154">
        <f>data_1!AM15</f>
        <v>0</v>
      </c>
      <c r="AN15" s="154">
        <f>data_1!AN15</f>
        <v>0</v>
      </c>
      <c r="AO15" s="154">
        <f>data_1!AO15</f>
        <v>0</v>
      </c>
      <c r="AP15" s="154">
        <f>data_1!AP15</f>
        <v>0</v>
      </c>
      <c r="AQ15" s="154">
        <f>data_1!AQ15</f>
        <v>0</v>
      </c>
      <c r="AR15" s="154">
        <f>data_1!AR15</f>
        <v>0</v>
      </c>
      <c r="AS15" s="154">
        <f>data_1!AS15</f>
        <v>0</v>
      </c>
      <c r="AT15" s="154">
        <f>data_1!AT15</f>
        <v>0</v>
      </c>
      <c r="AU15" s="154">
        <f>data_1!AU15</f>
        <v>0</v>
      </c>
      <c r="AV15" s="154">
        <f>data_1!AV15</f>
        <v>0</v>
      </c>
      <c r="AW15" s="154">
        <f>data_1!AW15</f>
        <v>0</v>
      </c>
      <c r="AX15" s="154">
        <f>data_1!AX15</f>
        <v>0</v>
      </c>
      <c r="AY15" s="154">
        <f>data_1!AY15</f>
        <v>0</v>
      </c>
      <c r="AZ15" s="154">
        <f>data_1!AZ15</f>
        <v>0</v>
      </c>
      <c r="BA15" s="154">
        <f>data_1!BA15</f>
        <v>0</v>
      </c>
      <c r="BB15" s="154">
        <f>data_1!BB15</f>
        <v>0</v>
      </c>
      <c r="BC15" s="154">
        <f>data_1!BC15</f>
        <v>0</v>
      </c>
      <c r="BD15" s="154">
        <f>data_1!BD15</f>
        <v>0</v>
      </c>
      <c r="BE15" s="154">
        <f>data_1!BE15</f>
        <v>0</v>
      </c>
      <c r="BF15" s="154">
        <f>data_1!BF15</f>
        <v>0</v>
      </c>
      <c r="BG15" s="154">
        <f>data_1!BG15</f>
        <v>0</v>
      </c>
      <c r="BH15" s="154">
        <f>data_1!BH15</f>
        <v>0</v>
      </c>
      <c r="BI15" s="154">
        <f>data_1!BI15</f>
        <v>0</v>
      </c>
      <c r="BJ15" s="154">
        <f>data_1!BJ15</f>
        <v>0</v>
      </c>
      <c r="BK15" s="154">
        <f>data_1!BK15</f>
        <v>0</v>
      </c>
      <c r="BL15" s="154">
        <f>data_1!BL15</f>
        <v>0</v>
      </c>
      <c r="BM15" s="154">
        <f>data_1!BM15</f>
        <v>0</v>
      </c>
      <c r="BN15" s="154">
        <f>data_1!BN15</f>
        <v>0</v>
      </c>
      <c r="BO15" s="154">
        <f>data_1!BO15</f>
        <v>0</v>
      </c>
      <c r="BP15" s="154">
        <f>data_1!BP15</f>
        <v>0</v>
      </c>
      <c r="BQ15" s="154">
        <f>data_1!BQ15</f>
        <v>0</v>
      </c>
      <c r="BR15" s="154">
        <f>data_1!BR15</f>
        <v>0</v>
      </c>
      <c r="BS15" s="154">
        <f>data_1!BS15</f>
        <v>0</v>
      </c>
      <c r="BT15" s="154">
        <f>data_1!BT15</f>
        <v>0</v>
      </c>
      <c r="BU15" s="154">
        <f>data_1!BU15</f>
        <v>0</v>
      </c>
      <c r="BV15" s="154">
        <f>data_1!BV15</f>
        <v>0</v>
      </c>
      <c r="BW15" s="154">
        <f>data_1!BW15</f>
        <v>0</v>
      </c>
      <c r="BX15" s="154">
        <f>data_1!BX15</f>
        <v>0</v>
      </c>
      <c r="BY15" s="154">
        <f>data_1!BY15</f>
        <v>0</v>
      </c>
      <c r="BZ15" s="154">
        <f>data_1!BZ15</f>
        <v>0</v>
      </c>
      <c r="CA15" s="154">
        <f>data_1!CA15</f>
        <v>0</v>
      </c>
      <c r="CB15" s="154">
        <f>data_1!CB15</f>
        <v>0</v>
      </c>
      <c r="CC15" s="154">
        <f>data_1!CC15</f>
        <v>0</v>
      </c>
      <c r="CD15" s="154">
        <f>data_1!CD15</f>
        <v>0</v>
      </c>
      <c r="CE15" s="154">
        <f>data_1!CE15</f>
        <v>0</v>
      </c>
      <c r="CF15" s="154">
        <f>data_1!CF15</f>
        <v>0</v>
      </c>
      <c r="CG15" s="154">
        <f>data_1!CG15</f>
        <v>0</v>
      </c>
      <c r="CH15" s="154">
        <f>data_1!CH15</f>
        <v>0</v>
      </c>
      <c r="CI15" s="154">
        <f>data_1!CI15</f>
        <v>0</v>
      </c>
      <c r="CJ15" s="154">
        <f>data_1!CJ15</f>
        <v>0</v>
      </c>
      <c r="CK15" s="154">
        <f>data_1!CK15</f>
        <v>0</v>
      </c>
      <c r="CL15" s="154">
        <f>data_1!CL15</f>
        <v>0</v>
      </c>
      <c r="CM15" s="154">
        <f>data_1!CM15</f>
        <v>0</v>
      </c>
      <c r="CN15" s="154">
        <f>data_1!CN15</f>
        <v>0</v>
      </c>
      <c r="CO15" s="154">
        <f>data_1!CO15</f>
        <v>0</v>
      </c>
      <c r="CP15" s="154">
        <f>data_1!CP15</f>
        <v>0</v>
      </c>
      <c r="CQ15" s="154">
        <f>data_1!CQ15</f>
        <v>0</v>
      </c>
      <c r="CR15" s="154">
        <f>data_1!CR15</f>
        <v>0</v>
      </c>
      <c r="CS15" s="154">
        <f>data_1!CS15</f>
        <v>0</v>
      </c>
      <c r="CT15" s="154">
        <f>data_1!CT15</f>
        <v>0</v>
      </c>
      <c r="CU15" s="154">
        <f>data_1!CU15</f>
        <v>0</v>
      </c>
      <c r="CV15" s="154">
        <f>data_1!CV15</f>
        <v>0</v>
      </c>
      <c r="CW15" s="154">
        <f>data_1!CW15</f>
        <v>0</v>
      </c>
      <c r="CX15" s="154">
        <f>data_1!CX15</f>
        <v>0</v>
      </c>
      <c r="CY15" s="154">
        <f>data_1!CY15</f>
        <v>0</v>
      </c>
      <c r="CZ15" s="154">
        <f>data_1!CZ15</f>
        <v>0</v>
      </c>
      <c r="DA15" s="154">
        <f>data_1!DA15</f>
        <v>0</v>
      </c>
      <c r="DB15" s="154">
        <f>data_1!DB15</f>
        <v>0</v>
      </c>
      <c r="DC15" s="154">
        <f>data_1!DC15</f>
        <v>0</v>
      </c>
      <c r="DD15" s="154">
        <f>data_1!DD15</f>
        <v>0</v>
      </c>
      <c r="DE15" s="154">
        <f>data_1!DE15</f>
        <v>0</v>
      </c>
      <c r="DF15" s="154">
        <f>data_1!DF15</f>
        <v>0</v>
      </c>
      <c r="DG15" s="154">
        <f>data_1!DG15</f>
        <v>0</v>
      </c>
      <c r="DH15" s="154">
        <f>data_1!DH15</f>
        <v>0</v>
      </c>
      <c r="DI15" s="154">
        <f>data_1!DI15</f>
        <v>0</v>
      </c>
      <c r="DJ15" s="154">
        <f>data_1!DJ15</f>
        <v>0</v>
      </c>
      <c r="DK15" s="154">
        <f>data_1!DK15</f>
        <v>0</v>
      </c>
      <c r="DL15" s="154">
        <f>data_1!DL15</f>
        <v>0</v>
      </c>
      <c r="DM15" s="154">
        <f>data_1!DM15</f>
        <v>0</v>
      </c>
      <c r="DN15" s="154">
        <f>data_1!DN15</f>
        <v>0</v>
      </c>
      <c r="DO15" s="154">
        <f>data_1!DO15</f>
        <v>0</v>
      </c>
      <c r="DP15" s="154">
        <f>data_1!DP15</f>
        <v>0</v>
      </c>
      <c r="DQ15" s="154">
        <f>data_1!DQ15</f>
        <v>0</v>
      </c>
      <c r="DR15" s="154">
        <f>data_1!DR15</f>
        <v>0</v>
      </c>
      <c r="DS15" s="154">
        <f>data_1!DS15</f>
        <v>0</v>
      </c>
      <c r="DT15" s="154">
        <f>data_1!DT15</f>
        <v>0</v>
      </c>
      <c r="DU15" s="154">
        <f>data_1!DU15</f>
        <v>0</v>
      </c>
      <c r="DV15" s="154">
        <f>data_1!DV15</f>
        <v>0</v>
      </c>
      <c r="DW15" s="154">
        <f>data_1!DW15</f>
        <v>0</v>
      </c>
      <c r="DX15" s="154">
        <f>data_1!DX15</f>
        <v>0</v>
      </c>
      <c r="DY15" s="154">
        <f>data_1!DY15</f>
        <v>0</v>
      </c>
      <c r="DZ15" s="154">
        <f>data_1!DZ15</f>
        <v>0</v>
      </c>
      <c r="EA15" s="154">
        <f>data_1!EA15</f>
        <v>0</v>
      </c>
      <c r="EB15" s="154">
        <f>data_1!EB15</f>
        <v>0</v>
      </c>
      <c r="EC15" s="154">
        <f>data_1!EC15</f>
        <v>0</v>
      </c>
      <c r="ED15" s="154">
        <f>data_1!ED15</f>
        <v>0</v>
      </c>
      <c r="EE15" s="154">
        <f>data_1!EE15</f>
        <v>0</v>
      </c>
      <c r="EF15" s="154">
        <f>data_1!EF15</f>
        <v>0</v>
      </c>
      <c r="EG15" s="154">
        <f>data_1!EG15</f>
        <v>0</v>
      </c>
      <c r="EH15" s="154">
        <f>data_1!EH15</f>
        <v>0</v>
      </c>
      <c r="EI15" s="154">
        <f>data_1!EI15</f>
        <v>0</v>
      </c>
      <c r="EJ15" s="154">
        <f>data_1!EJ15</f>
        <v>0</v>
      </c>
      <c r="EK15" s="154">
        <f>data_1!EK15</f>
        <v>0</v>
      </c>
      <c r="EL15" s="154">
        <f>data_1!EL15</f>
        <v>0</v>
      </c>
      <c r="EM15" s="154">
        <f>data_1!EM15</f>
        <v>0</v>
      </c>
      <c r="EN15" s="154">
        <f>data_1!EN15</f>
        <v>0</v>
      </c>
      <c r="EO15" s="154">
        <f>data_1!EO15</f>
        <v>0</v>
      </c>
      <c r="EP15" s="154">
        <f>data_1!EP15</f>
        <v>0</v>
      </c>
      <c r="EQ15" s="154">
        <f>data_1!EQ15</f>
        <v>0</v>
      </c>
      <c r="ER15" s="154">
        <f>data_1!ER15</f>
        <v>0</v>
      </c>
      <c r="ES15" s="154">
        <f>data_1!ES15</f>
        <v>0</v>
      </c>
      <c r="ET15" s="154">
        <f>data_1!ET15</f>
        <v>0</v>
      </c>
      <c r="EU15" s="154">
        <f>data_1!EU15</f>
        <v>0</v>
      </c>
      <c r="EV15" s="154">
        <f>data_1!EV15</f>
        <v>0</v>
      </c>
      <c r="EW15" s="154">
        <f>data_1!EW15</f>
        <v>0</v>
      </c>
      <c r="EX15" s="154">
        <f>data_1!EX15</f>
        <v>0</v>
      </c>
      <c r="EY15" s="154">
        <f>data_1!EY15</f>
        <v>0</v>
      </c>
      <c r="EZ15" s="154">
        <f>data_1!EZ15</f>
        <v>0</v>
      </c>
      <c r="FA15" s="154">
        <f>data_1!FA15</f>
        <v>0</v>
      </c>
      <c r="FB15" s="154">
        <f>data_1!FB15</f>
        <v>0</v>
      </c>
      <c r="FC15" s="154">
        <f>data_1!FC15</f>
        <v>0</v>
      </c>
      <c r="FD15" s="154">
        <f>data_1!FD15</f>
        <v>0</v>
      </c>
      <c r="FE15" s="154">
        <f>data_1!FE15</f>
        <v>0</v>
      </c>
      <c r="FF15" s="154">
        <f>data_1!FF15</f>
        <v>0</v>
      </c>
      <c r="FG15" s="154">
        <f>data_1!FG15</f>
        <v>0</v>
      </c>
      <c r="FH15" s="154">
        <f>data_1!FH15</f>
        <v>0</v>
      </c>
      <c r="FI15" s="154">
        <f>data_1!FI15</f>
        <v>0</v>
      </c>
      <c r="FJ15" s="154">
        <f>data_1!FJ15</f>
        <v>0</v>
      </c>
      <c r="FK15" s="154">
        <f>data_1!FK15</f>
        <v>0</v>
      </c>
      <c r="FL15" s="154">
        <f>data_1!FL15</f>
        <v>0</v>
      </c>
      <c r="FM15" s="154">
        <f>data_1!FM15</f>
        <v>0</v>
      </c>
      <c r="FN15" s="154">
        <f>data_1!FN15</f>
        <v>0</v>
      </c>
      <c r="FO15" s="154">
        <f>data_1!FO15</f>
        <v>0</v>
      </c>
      <c r="FP15" s="154">
        <f>data_1!FP15</f>
        <v>0</v>
      </c>
      <c r="FQ15" s="154">
        <f>data_1!FQ15</f>
        <v>0</v>
      </c>
      <c r="FR15" s="154">
        <f>data_1!FR15</f>
        <v>0</v>
      </c>
      <c r="FS15" s="154">
        <f>data_1!FS15</f>
        <v>0</v>
      </c>
      <c r="FT15" s="154">
        <f>data_1!FT15</f>
        <v>0</v>
      </c>
      <c r="FU15" s="154">
        <f>data_1!FU15</f>
        <v>0</v>
      </c>
      <c r="FV15" s="154">
        <f>data_1!FV15</f>
        <v>0</v>
      </c>
      <c r="FW15" s="154">
        <f>data_1!FW15</f>
        <v>0</v>
      </c>
      <c r="FX15" s="154">
        <f>data_1!FX15</f>
        <v>0</v>
      </c>
      <c r="FY15" s="154">
        <f>data_1!FY15</f>
        <v>0</v>
      </c>
      <c r="FZ15" s="154">
        <f>data_1!FZ15</f>
        <v>0</v>
      </c>
      <c r="GA15" s="154">
        <f>data_1!GA15</f>
        <v>0</v>
      </c>
      <c r="GB15" s="154">
        <f>data_1!GB15</f>
        <v>0</v>
      </c>
      <c r="GC15" s="154">
        <f>data_1!GC15</f>
        <v>0</v>
      </c>
      <c r="GD15" s="154">
        <f>data_1!GD15</f>
        <v>0</v>
      </c>
      <c r="GE15" s="154">
        <f>data_1!GE15</f>
        <v>0</v>
      </c>
      <c r="GF15" s="154">
        <f>data_1!GF15</f>
        <v>0</v>
      </c>
      <c r="GG15" s="154">
        <f>data_1!GG15</f>
        <v>0</v>
      </c>
      <c r="GH15" s="154">
        <f>data_1!GH15</f>
        <v>0</v>
      </c>
      <c r="GI15" s="154">
        <f>data_1!GI15</f>
        <v>0</v>
      </c>
      <c r="GJ15" s="154">
        <f>data_1!GJ15</f>
        <v>0</v>
      </c>
      <c r="GK15" s="154">
        <f>data_1!GK15</f>
        <v>0</v>
      </c>
      <c r="GL15" s="154">
        <f>data_1!GL15</f>
        <v>0</v>
      </c>
      <c r="GM15" s="154">
        <f>data_1!GM15</f>
        <v>0</v>
      </c>
      <c r="GN15" s="154">
        <f>data_1!GN15</f>
        <v>0</v>
      </c>
      <c r="GO15" s="154">
        <f>data_1!GO15</f>
        <v>0</v>
      </c>
      <c r="GP15" s="154">
        <f>data_1!GP15</f>
        <v>0</v>
      </c>
      <c r="GQ15" s="154">
        <f>data_1!GQ15</f>
        <v>0</v>
      </c>
      <c r="GR15" s="154">
        <f>data_1!GR15</f>
        <v>0</v>
      </c>
      <c r="GS15" s="154">
        <f>data_1!GS15</f>
        <v>0</v>
      </c>
      <c r="GT15" s="154">
        <f>data_1!GT15</f>
        <v>0</v>
      </c>
      <c r="GU15" s="154">
        <f>data_1!GU15</f>
        <v>0</v>
      </c>
      <c r="GV15" s="154">
        <f>data_1!GV15</f>
        <v>0</v>
      </c>
      <c r="GW15" s="154">
        <f>data_1!GW15</f>
        <v>0</v>
      </c>
      <c r="GX15" s="154">
        <f>data_1!GX15</f>
        <v>0</v>
      </c>
      <c r="GY15" s="154">
        <f>data_1!GY15</f>
        <v>0</v>
      </c>
      <c r="GZ15" s="154">
        <f>data_1!GZ15</f>
        <v>0</v>
      </c>
      <c r="HA15" s="154">
        <f>data_1!HA15</f>
        <v>0</v>
      </c>
      <c r="HB15" s="154">
        <f>data_1!HB15</f>
        <v>0</v>
      </c>
      <c r="HC15" s="154">
        <f>data_1!HC15</f>
        <v>0</v>
      </c>
      <c r="HD15" s="154">
        <f>data_1!HD15</f>
        <v>0</v>
      </c>
      <c r="HE15" s="154">
        <f>data_1!HE15</f>
        <v>0</v>
      </c>
      <c r="HF15" s="154">
        <f>data_1!HF15</f>
        <v>0</v>
      </c>
      <c r="HG15" s="154">
        <f>data_1!HG15</f>
        <v>0</v>
      </c>
      <c r="HH15" s="154">
        <f>data_1!HH15</f>
        <v>0</v>
      </c>
      <c r="HI15" s="154">
        <f>data_1!HI15</f>
        <v>0</v>
      </c>
      <c r="HJ15" s="154">
        <f>data_1!HJ15</f>
        <v>0</v>
      </c>
      <c r="HK15" s="154">
        <f>data_1!HK15</f>
        <v>0</v>
      </c>
      <c r="HL15" s="154">
        <f>data_1!HL15</f>
        <v>0</v>
      </c>
      <c r="HM15" s="154">
        <f>data_1!HM15</f>
        <v>0</v>
      </c>
      <c r="HN15" s="154">
        <f>data_1!HN15</f>
        <v>0</v>
      </c>
      <c r="HO15" s="154">
        <f>data_1!HO15</f>
        <v>0</v>
      </c>
      <c r="HP15" s="154">
        <f>data_1!HP15</f>
        <v>0</v>
      </c>
      <c r="HQ15" s="154">
        <f>data_1!HQ15</f>
        <v>0</v>
      </c>
      <c r="HR15" s="154">
        <f>data_1!HR15</f>
        <v>0</v>
      </c>
      <c r="HS15" s="154">
        <f>data_1!HS15</f>
        <v>0</v>
      </c>
      <c r="HT15" s="154">
        <f>data_1!HT15</f>
        <v>0</v>
      </c>
      <c r="HU15" s="154">
        <f>data_1!HU15</f>
        <v>0</v>
      </c>
      <c r="HV15" s="154">
        <f>data_1!HV15</f>
        <v>0</v>
      </c>
      <c r="HW15" s="154">
        <f>data_1!HW15</f>
        <v>0</v>
      </c>
      <c r="HX15" s="154">
        <f>data_1!HX15</f>
        <v>0</v>
      </c>
      <c r="HY15" s="154">
        <f>data_1!HY15</f>
        <v>0</v>
      </c>
      <c r="HZ15" s="154">
        <f>data_1!HZ15</f>
        <v>0</v>
      </c>
      <c r="IA15" s="154">
        <f>data_1!IA15</f>
        <v>0</v>
      </c>
      <c r="IB15" s="154">
        <f>data_1!IB15</f>
        <v>0</v>
      </c>
      <c r="IC15" s="154">
        <f>data_1!IC15</f>
        <v>0</v>
      </c>
      <c r="ID15" s="154">
        <f>data_1!ID15</f>
        <v>0</v>
      </c>
      <c r="IE15" s="154">
        <f>data_1!IE15</f>
        <v>0</v>
      </c>
      <c r="IF15" s="154">
        <f>data_1!IF15</f>
        <v>0</v>
      </c>
      <c r="IG15" s="154">
        <f>data_1!IG15</f>
        <v>0</v>
      </c>
      <c r="IH15" s="154">
        <f>data_1!IH15</f>
        <v>0</v>
      </c>
      <c r="II15" s="154">
        <f>data_1!II15</f>
        <v>0</v>
      </c>
      <c r="IJ15" s="154">
        <f>data_1!IJ15</f>
        <v>0</v>
      </c>
      <c r="IK15" s="154">
        <f>data_1!IK15</f>
        <v>0</v>
      </c>
      <c r="IL15" s="154">
        <f>data_1!IL15</f>
        <v>0</v>
      </c>
      <c r="IM15" s="154">
        <f>data_1!IM15</f>
        <v>0</v>
      </c>
      <c r="IN15" s="154">
        <f>data_1!IN15</f>
        <v>0</v>
      </c>
      <c r="IO15" s="154">
        <f>data_1!IO15</f>
        <v>0</v>
      </c>
      <c r="IP15" s="154">
        <f>data_1!IP15</f>
        <v>0</v>
      </c>
      <c r="IQ15" s="154">
        <f>data_1!IQ15</f>
        <v>0</v>
      </c>
      <c r="IR15" s="154">
        <f>data_1!IR15</f>
        <v>0</v>
      </c>
      <c r="IS15" s="154">
        <f>data_1!IS15</f>
        <v>0</v>
      </c>
      <c r="IT15" s="154">
        <f>data_1!IT15</f>
        <v>0</v>
      </c>
      <c r="IU15" s="154">
        <f>data_1!IU15</f>
        <v>0</v>
      </c>
      <c r="IV15" s="154">
        <f>data_1!IV15</f>
        <v>0</v>
      </c>
      <c r="IW15" s="154">
        <f>data_1!IW15</f>
        <v>0</v>
      </c>
      <c r="IX15" s="154">
        <f>data_1!IX15</f>
        <v>0</v>
      </c>
      <c r="IY15" s="154">
        <f>data_1!IY15</f>
        <v>0</v>
      </c>
      <c r="IZ15" s="154">
        <f>data_1!IZ15</f>
        <v>0</v>
      </c>
      <c r="JA15" s="154">
        <f>data_1!JA15</f>
        <v>0</v>
      </c>
      <c r="JB15" s="154">
        <f>data_1!JB15</f>
        <v>0</v>
      </c>
      <c r="JC15" s="154">
        <f>data_1!JC15</f>
        <v>0</v>
      </c>
      <c r="JD15" s="154">
        <f>data_1!JD15</f>
        <v>0</v>
      </c>
      <c r="JE15" s="154">
        <f>data_1!JE15</f>
        <v>0</v>
      </c>
      <c r="JF15" s="154">
        <f>data_1!JF15</f>
        <v>0</v>
      </c>
      <c r="JG15" s="154">
        <f>data_1!JG15</f>
        <v>0</v>
      </c>
      <c r="JH15" s="154">
        <f>data_1!JH15</f>
        <v>0</v>
      </c>
      <c r="JI15" s="154">
        <f>data_1!JI15</f>
        <v>0</v>
      </c>
      <c r="JJ15" s="154">
        <f>data_1!JJ15</f>
        <v>0</v>
      </c>
      <c r="JK15" s="154">
        <f>data_1!JK15</f>
        <v>0</v>
      </c>
      <c r="JL15" s="154">
        <f>data_1!JL15</f>
        <v>0</v>
      </c>
      <c r="JM15" s="154">
        <f>data_1!JM15</f>
        <v>0</v>
      </c>
      <c r="JN15" s="154">
        <f>data_1!JN15</f>
        <v>0</v>
      </c>
      <c r="JO15" s="154">
        <f>data_1!JO15</f>
        <v>0</v>
      </c>
      <c r="JP15" s="154">
        <f>data_1!JP15</f>
        <v>0</v>
      </c>
      <c r="JQ15" s="154">
        <f>data_1!JQ15</f>
        <v>0</v>
      </c>
      <c r="JR15" s="154">
        <f>data_1!JR15</f>
        <v>0</v>
      </c>
      <c r="JS15" s="154">
        <f>data_1!JS15</f>
        <v>0</v>
      </c>
      <c r="JT15" s="154">
        <f>data_1!JT15</f>
        <v>0</v>
      </c>
      <c r="JU15" s="154">
        <f>data_1!JU15</f>
        <v>0</v>
      </c>
      <c r="JV15" s="154">
        <f>data_1!JV15</f>
        <v>0</v>
      </c>
      <c r="JW15" s="154">
        <f>data_1!JW15</f>
        <v>0</v>
      </c>
      <c r="JX15" s="154">
        <f>data_1!JX15</f>
        <v>0</v>
      </c>
      <c r="JY15" s="154">
        <f>data_1!JY15</f>
        <v>0</v>
      </c>
      <c r="JZ15" s="154">
        <f>data_1!JZ15</f>
        <v>0</v>
      </c>
      <c r="KA15" s="154">
        <f>data_1!KA15</f>
        <v>0</v>
      </c>
      <c r="KB15" s="154">
        <f>data_1!KB15</f>
        <v>0</v>
      </c>
      <c r="KC15" s="154">
        <f>data_1!KC15</f>
        <v>0</v>
      </c>
      <c r="KD15" s="154">
        <f>data_1!KD15</f>
        <v>0</v>
      </c>
      <c r="KE15" s="154">
        <f>data_1!KE15</f>
        <v>0</v>
      </c>
      <c r="KF15" s="154">
        <f>data_1!KF15</f>
        <v>0</v>
      </c>
      <c r="KG15" s="154">
        <f>data_1!KG15</f>
        <v>0</v>
      </c>
      <c r="KH15" s="154">
        <f>data_1!KH15</f>
        <v>0</v>
      </c>
      <c r="KI15" s="154">
        <f>data_1!KI15</f>
        <v>0</v>
      </c>
      <c r="KJ15" s="154">
        <f>data_1!KJ15</f>
        <v>0</v>
      </c>
      <c r="KK15" s="154">
        <f>data_1!KK15</f>
        <v>0</v>
      </c>
      <c r="KL15" s="154">
        <f>data_1!KL15</f>
        <v>0</v>
      </c>
      <c r="KM15" s="154">
        <f>data_1!KM15</f>
        <v>0</v>
      </c>
      <c r="KN15" s="154">
        <f>data_1!KN15</f>
        <v>0</v>
      </c>
      <c r="KO15" s="154">
        <f>data_1!KO15</f>
        <v>0</v>
      </c>
      <c r="KP15" s="154">
        <f>data_1!KP15</f>
        <v>0</v>
      </c>
      <c r="KQ15" s="154">
        <f>data_1!KQ15</f>
        <v>0</v>
      </c>
      <c r="KR15" s="154">
        <f>data_1!KR15</f>
        <v>0</v>
      </c>
      <c r="KS15" s="154">
        <f>data_1!KS15</f>
        <v>0</v>
      </c>
      <c r="KT15" s="154">
        <f>data_1!KT15</f>
        <v>0</v>
      </c>
      <c r="KU15" s="154">
        <f>data_1!KU15</f>
        <v>0</v>
      </c>
      <c r="KV15" s="154">
        <f>data_1!KV15</f>
        <v>0</v>
      </c>
      <c r="KW15" s="154">
        <f>data_1!KW15</f>
        <v>0</v>
      </c>
      <c r="KX15" s="154">
        <f>data_1!KX15</f>
        <v>0</v>
      </c>
      <c r="KY15" s="154">
        <f>data_1!KY15</f>
        <v>0</v>
      </c>
      <c r="KZ15" s="154">
        <f>data_1!KZ15</f>
        <v>0</v>
      </c>
      <c r="LA15" s="154">
        <f>data_1!LA15</f>
        <v>0</v>
      </c>
      <c r="LB15" s="154">
        <f>data_1!LB15</f>
        <v>0</v>
      </c>
      <c r="LC15" s="154">
        <f>data_1!LC15</f>
        <v>0</v>
      </c>
      <c r="LD15" s="154">
        <f>data_1!LD15</f>
        <v>0</v>
      </c>
      <c r="LE15" s="154">
        <f>data_1!LE15</f>
        <v>0</v>
      </c>
      <c r="LF15" s="154">
        <f>data_1!LF15</f>
        <v>0</v>
      </c>
      <c r="LG15" s="154">
        <f>data_1!LG15</f>
        <v>0</v>
      </c>
      <c r="LH15" s="154">
        <f>data_1!LH15</f>
        <v>0</v>
      </c>
      <c r="LI15" s="154">
        <f>data_1!LI15</f>
        <v>0</v>
      </c>
      <c r="LJ15" s="154">
        <f>data_1!LJ15</f>
        <v>0</v>
      </c>
      <c r="LK15" s="154">
        <f>data_1!LK15</f>
        <v>0</v>
      </c>
      <c r="LL15" s="154">
        <f>data_1!LL15</f>
        <v>0</v>
      </c>
      <c r="LM15" s="154">
        <f>data_1!LM15</f>
        <v>0</v>
      </c>
      <c r="LN15" s="154">
        <f>data_1!LN15</f>
        <v>0</v>
      </c>
      <c r="LO15" s="154">
        <f>data_1!LO15</f>
        <v>0</v>
      </c>
      <c r="LP15" s="154">
        <f>data_1!LP15</f>
        <v>0</v>
      </c>
      <c r="LQ15" s="154">
        <f>data_1!LQ15</f>
        <v>0</v>
      </c>
      <c r="LR15" s="154">
        <f>data_1!LR15</f>
        <v>0</v>
      </c>
      <c r="LS15" s="154">
        <f>data_1!LS15</f>
        <v>0</v>
      </c>
      <c r="LT15" s="154">
        <f>data_1!LT15</f>
        <v>0</v>
      </c>
      <c r="LU15" s="154">
        <f>data_1!LU15</f>
        <v>0</v>
      </c>
      <c r="LV15" s="154">
        <f>data_1!LV15</f>
        <v>0</v>
      </c>
      <c r="LW15" s="154">
        <f>data_1!LW15</f>
        <v>0</v>
      </c>
      <c r="LX15" s="154">
        <f>data_1!LX15</f>
        <v>0</v>
      </c>
      <c r="LY15" s="154">
        <f>data_1!LY15</f>
        <v>0</v>
      </c>
      <c r="LZ15" s="154">
        <f>data_1!LZ15</f>
        <v>0</v>
      </c>
      <c r="MA15" s="154">
        <f>data_1!MA15</f>
        <v>0</v>
      </c>
      <c r="MB15" s="154">
        <f>data_1!MB15</f>
        <v>0</v>
      </c>
      <c r="MC15" s="154">
        <f>data_1!MC15</f>
        <v>0</v>
      </c>
      <c r="MD15" s="154">
        <f>data_1!MD15</f>
        <v>0</v>
      </c>
      <c r="ME15" s="154">
        <f>data_1!ME15</f>
        <v>0</v>
      </c>
      <c r="MF15" s="154">
        <f>data_1!MF15</f>
        <v>0</v>
      </c>
      <c r="MG15" s="154">
        <f>data_1!MG15</f>
        <v>0</v>
      </c>
      <c r="MH15" s="154">
        <f>data_1!MH15</f>
        <v>0</v>
      </c>
      <c r="MI15" s="154">
        <f>data_1!MI15</f>
        <v>0</v>
      </c>
      <c r="MJ15" s="154">
        <f>data_1!MJ15</f>
        <v>0</v>
      </c>
      <c r="MK15" s="154">
        <f>data_1!MK15</f>
        <v>0</v>
      </c>
      <c r="ML15" s="154">
        <f>data_1!ML15</f>
        <v>0</v>
      </c>
      <c r="MM15" s="154">
        <f>data_1!MM15</f>
        <v>0</v>
      </c>
      <c r="MN15" s="154">
        <f>data_1!MN15</f>
        <v>0</v>
      </c>
      <c r="MO15" s="154">
        <f>data_1!MO15</f>
        <v>0</v>
      </c>
      <c r="MP15" s="154">
        <f>data_1!MP15</f>
        <v>0</v>
      </c>
      <c r="MQ15" s="154">
        <f>data_1!MQ15</f>
        <v>0</v>
      </c>
      <c r="MR15" s="154">
        <f>data_1!MR15</f>
        <v>0</v>
      </c>
      <c r="MS15" s="154">
        <f>data_1!MS15</f>
        <v>0</v>
      </c>
      <c r="MT15" s="154">
        <f>data_1!MT15</f>
        <v>0</v>
      </c>
      <c r="MU15" s="154">
        <f>data_1!MU15</f>
        <v>0</v>
      </c>
      <c r="MV15" s="154">
        <f>data_1!MV15</f>
        <v>0</v>
      </c>
      <c r="MW15" s="154">
        <f>data_1!MW15</f>
        <v>0</v>
      </c>
      <c r="MX15" s="154">
        <f>data_1!MX15</f>
        <v>0</v>
      </c>
      <c r="MY15" s="154">
        <f>data_1!MY15</f>
        <v>0</v>
      </c>
      <c r="MZ15" s="154">
        <f>data_1!MZ15</f>
        <v>0</v>
      </c>
      <c r="NA15" s="154">
        <f>data_1!NA15</f>
        <v>0</v>
      </c>
      <c r="NB15" s="154">
        <f>data_1!NB15</f>
        <v>0</v>
      </c>
      <c r="NC15" s="154">
        <f>data_1!NC15</f>
        <v>0</v>
      </c>
      <c r="ND15" s="154">
        <f>data_1!ND15</f>
        <v>0</v>
      </c>
      <c r="NE15" s="154">
        <f>data_1!NE15</f>
        <v>0</v>
      </c>
      <c r="NF15" s="154">
        <f>data_1!NF15</f>
        <v>0</v>
      </c>
      <c r="NG15" s="154">
        <f>data_1!NG15</f>
        <v>0</v>
      </c>
      <c r="NH15" s="154">
        <f>data_1!NH15</f>
        <v>0</v>
      </c>
      <c r="NI15" s="154">
        <f>data_1!NI15</f>
        <v>0</v>
      </c>
      <c r="NJ15" s="154">
        <f>data_1!NJ15</f>
        <v>0</v>
      </c>
      <c r="NK15" s="154">
        <f>data_1!NK15</f>
        <v>0</v>
      </c>
      <c r="NL15" s="154">
        <f>data_1!NL15</f>
        <v>0</v>
      </c>
      <c r="NM15" s="154">
        <f>data_1!NM15</f>
        <v>0</v>
      </c>
      <c r="NN15" s="154">
        <f>data_1!NN15</f>
        <v>0</v>
      </c>
      <c r="NO15" s="154">
        <f>data_1!NO15</f>
        <v>0</v>
      </c>
      <c r="NP15" s="154">
        <f>data_1!NP15</f>
        <v>0</v>
      </c>
      <c r="NQ15" s="154">
        <f>data_1!NQ15</f>
        <v>0</v>
      </c>
      <c r="NR15" s="154">
        <f>data_1!NR15</f>
        <v>0</v>
      </c>
      <c r="NS15" s="154">
        <f>data_1!NS15</f>
        <v>0</v>
      </c>
      <c r="NT15" s="154">
        <f>data_1!NT15</f>
        <v>0</v>
      </c>
      <c r="NU15" s="154">
        <f>data_1!NU15</f>
        <v>0</v>
      </c>
      <c r="NV15" s="154">
        <f>data_1!NV15</f>
        <v>0</v>
      </c>
      <c r="NW15" s="154">
        <f>data_1!NW15</f>
        <v>0</v>
      </c>
      <c r="NX15" s="154">
        <f>data_1!NX15</f>
        <v>0</v>
      </c>
      <c r="NY15" s="154">
        <f>data_1!NY15</f>
        <v>0</v>
      </c>
      <c r="NZ15" s="154">
        <f>data_1!NZ15</f>
        <v>0</v>
      </c>
      <c r="OA15" s="154">
        <f>data_1!OA15</f>
        <v>0</v>
      </c>
      <c r="OB15" s="154">
        <f>data_1!OB15</f>
        <v>0</v>
      </c>
      <c r="OC15" s="154">
        <f>data_1!OC15</f>
        <v>0</v>
      </c>
      <c r="OD15" s="154">
        <f>data_1!OD15</f>
        <v>0</v>
      </c>
      <c r="OE15" s="154">
        <f>data_1!OE15</f>
        <v>0</v>
      </c>
      <c r="OF15" s="154">
        <f>data_1!OF15</f>
        <v>0</v>
      </c>
      <c r="OG15" s="154">
        <f>data_1!OG15</f>
        <v>0</v>
      </c>
      <c r="OH15" s="154">
        <f>data_1!OH15</f>
        <v>0</v>
      </c>
      <c r="OI15" s="154">
        <f>data_1!OI15</f>
        <v>0</v>
      </c>
      <c r="OJ15" s="154">
        <f>data_1!OJ15</f>
        <v>0</v>
      </c>
      <c r="OK15" s="154">
        <f>data_1!OK15</f>
        <v>0</v>
      </c>
      <c r="OL15" s="154">
        <f>data_1!OL15</f>
        <v>0</v>
      </c>
      <c r="OM15" s="154">
        <f>data_1!OM15</f>
        <v>0</v>
      </c>
      <c r="ON15" s="154">
        <f>data_1!ON15</f>
        <v>0</v>
      </c>
      <c r="OO15" s="154">
        <f>data_1!OO15</f>
        <v>0</v>
      </c>
      <c r="OP15" s="154">
        <f>data_1!OP15</f>
        <v>0</v>
      </c>
      <c r="OQ15" s="154">
        <f>data_1!OQ15</f>
        <v>0</v>
      </c>
      <c r="OR15" s="154">
        <f>data_1!OR15</f>
        <v>0</v>
      </c>
      <c r="OS15" s="154">
        <f>data_1!OS15</f>
        <v>0</v>
      </c>
      <c r="OT15" s="154">
        <f>data_1!OT15</f>
        <v>0</v>
      </c>
      <c r="OU15" s="154">
        <f>data_1!OU15</f>
        <v>0</v>
      </c>
      <c r="OV15" s="154">
        <f>data_1!OV15</f>
        <v>0</v>
      </c>
      <c r="OW15" s="154">
        <f>data_1!OW15</f>
        <v>0</v>
      </c>
      <c r="OX15" s="154">
        <f>data_1!OX15</f>
        <v>0</v>
      </c>
      <c r="OY15" s="154">
        <f>data_1!OY15</f>
        <v>0</v>
      </c>
      <c r="OZ15" s="154">
        <f>data_1!OZ15</f>
        <v>0</v>
      </c>
      <c r="PA15" s="154">
        <f>data_1!PA15</f>
        <v>0</v>
      </c>
      <c r="PB15" s="154">
        <f>data_1!PB15</f>
        <v>0</v>
      </c>
      <c r="PC15" s="154">
        <f>data_1!PC15</f>
        <v>0</v>
      </c>
      <c r="PD15" s="154">
        <f>data_1!PD15</f>
        <v>0</v>
      </c>
      <c r="PE15" s="154">
        <f>data_1!PE15</f>
        <v>0</v>
      </c>
      <c r="PF15" s="154">
        <f>data_1!PF15</f>
        <v>0</v>
      </c>
      <c r="PG15" s="154">
        <f>data_1!PG15</f>
        <v>0</v>
      </c>
      <c r="PH15" s="154">
        <f>data_1!PH15</f>
        <v>0</v>
      </c>
      <c r="PI15" s="154">
        <f>data_1!PI15</f>
        <v>0</v>
      </c>
      <c r="PJ15" s="154">
        <f>data_1!PJ15</f>
        <v>0</v>
      </c>
      <c r="PK15" s="154">
        <f>data_1!PK15</f>
        <v>0</v>
      </c>
      <c r="PL15" s="154">
        <f>data_1!PL15</f>
        <v>0</v>
      </c>
      <c r="PM15" s="154">
        <f>data_1!PM15</f>
        <v>0</v>
      </c>
      <c r="PN15" s="154">
        <f>data_1!PN15</f>
        <v>0</v>
      </c>
      <c r="PO15" s="154">
        <f>data_1!PO15</f>
        <v>0</v>
      </c>
      <c r="PP15" s="154">
        <f>data_1!PP15</f>
        <v>0</v>
      </c>
      <c r="PQ15" s="154">
        <f>data_1!PQ15</f>
        <v>0</v>
      </c>
      <c r="PR15" s="154">
        <f>data_1!PR15</f>
        <v>0</v>
      </c>
      <c r="PS15" s="154">
        <f>data_1!PS15</f>
        <v>0</v>
      </c>
      <c r="PT15" s="154">
        <f>data_1!PT15</f>
        <v>0</v>
      </c>
      <c r="PU15" s="154">
        <f>data_1!PU15</f>
        <v>0</v>
      </c>
      <c r="PV15" s="154">
        <f>data_1!PV15</f>
        <v>0</v>
      </c>
      <c r="PW15" s="154">
        <f>data_1!PW15</f>
        <v>0</v>
      </c>
      <c r="PX15" s="154">
        <f>data_1!PX15</f>
        <v>0</v>
      </c>
      <c r="PY15" s="154">
        <f>data_1!PY15</f>
        <v>0</v>
      </c>
      <c r="PZ15" s="154">
        <f>data_1!PZ15</f>
        <v>0</v>
      </c>
      <c r="QA15" s="154">
        <f>data_1!QA15</f>
        <v>0</v>
      </c>
      <c r="QB15" s="154">
        <f>data_1!QB15</f>
        <v>0</v>
      </c>
      <c r="QC15" s="154">
        <f>data_1!QC15</f>
        <v>0</v>
      </c>
      <c r="QD15" s="154">
        <f>data_1!QD15</f>
        <v>0</v>
      </c>
      <c r="QE15" s="154">
        <f>data_1!QE15</f>
        <v>0</v>
      </c>
      <c r="QF15" s="154">
        <f>data_1!QF15</f>
        <v>0</v>
      </c>
      <c r="QG15" s="154">
        <f>data_1!QG15</f>
        <v>0</v>
      </c>
      <c r="QH15" s="154">
        <f>data_1!QH15</f>
        <v>0</v>
      </c>
      <c r="QI15" s="154">
        <f>data_1!QI15</f>
        <v>0</v>
      </c>
      <c r="QJ15" s="154">
        <f>data_1!QJ15</f>
        <v>0</v>
      </c>
      <c r="QK15" s="154">
        <f>data_1!QK15</f>
        <v>0</v>
      </c>
      <c r="QL15" s="154">
        <f>data_1!QL15</f>
        <v>0</v>
      </c>
      <c r="QM15" s="154">
        <f>data_1!QM15</f>
        <v>0</v>
      </c>
      <c r="QN15" s="154">
        <f>data_1!QN15</f>
        <v>0</v>
      </c>
      <c r="QO15" s="154">
        <f>data_1!QO15</f>
        <v>0</v>
      </c>
      <c r="QP15" s="154">
        <f>data_1!QP15</f>
        <v>0</v>
      </c>
      <c r="QQ15" s="154">
        <f>data_1!QQ15</f>
        <v>0</v>
      </c>
      <c r="QR15" s="154">
        <f>data_1!QR15</f>
        <v>0</v>
      </c>
      <c r="QS15" s="154">
        <f>data_1!QS15</f>
        <v>0</v>
      </c>
      <c r="QT15" s="154">
        <f>data_1!QT15</f>
        <v>0</v>
      </c>
      <c r="QU15" s="154">
        <f>data_1!QU15</f>
        <v>0</v>
      </c>
      <c r="QV15" s="154">
        <f>data_1!QV15</f>
        <v>0</v>
      </c>
      <c r="QW15" s="154">
        <f>data_1!QW15</f>
        <v>0</v>
      </c>
      <c r="QX15" s="154">
        <f>data_1!QX15</f>
        <v>0</v>
      </c>
      <c r="QY15" s="154">
        <f>data_1!QY15</f>
        <v>0</v>
      </c>
      <c r="QZ15" s="154">
        <f>data_1!QZ15</f>
        <v>0</v>
      </c>
      <c r="RA15" s="154">
        <f>data_1!RA15</f>
        <v>0</v>
      </c>
      <c r="RB15" s="154">
        <f>data_1!RB15</f>
        <v>0</v>
      </c>
      <c r="RC15" s="154">
        <f>data_1!RC15</f>
        <v>0</v>
      </c>
      <c r="RD15" s="154">
        <f>data_1!RD15</f>
        <v>0</v>
      </c>
      <c r="RE15" s="154">
        <f>data_1!RE15</f>
        <v>0</v>
      </c>
      <c r="RF15" s="154">
        <f>data_1!RF15</f>
        <v>0</v>
      </c>
      <c r="RG15" s="154">
        <f>data_1!RG15</f>
        <v>0</v>
      </c>
      <c r="RH15" s="154">
        <f>data_1!RH15</f>
        <v>0</v>
      </c>
      <c r="RI15" s="154">
        <f>data_1!RI15</f>
        <v>0</v>
      </c>
      <c r="RJ15" s="154">
        <f>data_1!RJ15</f>
        <v>0</v>
      </c>
      <c r="RK15" s="154">
        <f>data_1!RK15</f>
        <v>0</v>
      </c>
      <c r="RL15" s="154">
        <f>data_1!RL15</f>
        <v>0</v>
      </c>
      <c r="RM15" s="154">
        <f>data_1!RM15</f>
        <v>0</v>
      </c>
      <c r="RN15" s="154">
        <f>data_1!RN15</f>
        <v>0</v>
      </c>
      <c r="RO15" s="154">
        <f>data_1!RO15</f>
        <v>0</v>
      </c>
      <c r="RP15" s="154">
        <f>data_1!RP15</f>
        <v>0</v>
      </c>
      <c r="RQ15" s="154">
        <f>data_1!RQ15</f>
        <v>0</v>
      </c>
      <c r="RR15" s="154">
        <f>data_1!RR15</f>
        <v>0</v>
      </c>
      <c r="RS15" s="154">
        <f>data_1!RS15</f>
        <v>0</v>
      </c>
      <c r="RT15" s="154">
        <f>data_1!RT15</f>
        <v>0</v>
      </c>
      <c r="RU15" s="154">
        <f>data_1!RU15</f>
        <v>0</v>
      </c>
      <c r="RV15" s="154">
        <f>data_1!RV15</f>
        <v>0</v>
      </c>
      <c r="RW15" s="154">
        <f>data_1!RW15</f>
        <v>0</v>
      </c>
      <c r="RX15" s="154">
        <f>data_1!RX15</f>
        <v>0</v>
      </c>
      <c r="RY15" s="154">
        <f>data_1!RY15</f>
        <v>0</v>
      </c>
      <c r="RZ15" s="154">
        <f>data_1!RZ15</f>
        <v>0</v>
      </c>
      <c r="SA15" s="154">
        <f>data_1!SA15</f>
        <v>0</v>
      </c>
      <c r="SB15" s="154">
        <f>data_1!SB15</f>
        <v>0</v>
      </c>
      <c r="SC15" s="154">
        <f>data_1!SC15</f>
        <v>0</v>
      </c>
      <c r="SD15" s="154">
        <f>data_1!SD15</f>
        <v>0</v>
      </c>
      <c r="SE15" s="154">
        <f>data_1!SE15</f>
        <v>0</v>
      </c>
      <c r="SF15" s="154">
        <f>data_1!SF15</f>
        <v>0</v>
      </c>
      <c r="SG15" s="154">
        <f>data_1!SG15</f>
        <v>0</v>
      </c>
      <c r="SH15" s="154">
        <f>data_1!SH15</f>
        <v>0</v>
      </c>
      <c r="SI15" s="154">
        <f>data_1!SI15</f>
        <v>0</v>
      </c>
      <c r="SJ15" s="154">
        <f>data_1!SJ15</f>
        <v>0</v>
      </c>
      <c r="SK15" s="154">
        <f>data_1!SK15</f>
        <v>0</v>
      </c>
      <c r="SL15" s="154">
        <f>data_1!SL15</f>
        <v>0</v>
      </c>
      <c r="SM15" s="154">
        <f>data_1!SM15</f>
        <v>0</v>
      </c>
      <c r="SN15" s="154">
        <f>data_1!SN15</f>
        <v>0</v>
      </c>
      <c r="SO15" s="154">
        <f>data_1!SO15</f>
        <v>0</v>
      </c>
      <c r="SP15" s="154">
        <f>data_1!SP15</f>
        <v>0</v>
      </c>
      <c r="SQ15" s="154">
        <f>data_1!SQ15</f>
        <v>0</v>
      </c>
      <c r="SR15" s="154">
        <f>data_1!SR15</f>
        <v>0</v>
      </c>
      <c r="SS15" s="154">
        <f>data_1!SS15</f>
        <v>0</v>
      </c>
      <c r="ST15" s="154">
        <f>data_1!ST15</f>
        <v>0</v>
      </c>
      <c r="SU15" s="154">
        <f>data_1!SU15</f>
        <v>0</v>
      </c>
      <c r="SV15" s="154">
        <f>data_1!SV15</f>
        <v>0</v>
      </c>
      <c r="SW15" s="154">
        <f>data_1!SW15</f>
        <v>0</v>
      </c>
      <c r="SX15" s="154">
        <f>data_1!SX15</f>
        <v>0</v>
      </c>
      <c r="SY15" s="154">
        <f>data_1!SY15</f>
        <v>0</v>
      </c>
      <c r="SZ15" s="154">
        <f>data_1!SZ15</f>
        <v>0</v>
      </c>
      <c r="TA15" s="154">
        <f>data_1!TA15</f>
        <v>0</v>
      </c>
      <c r="TB15" s="154">
        <f>data_1!TB15</f>
        <v>0</v>
      </c>
      <c r="TC15" s="154">
        <f>data_1!TC15</f>
        <v>0</v>
      </c>
      <c r="TD15" s="154">
        <f>data_1!TD15</f>
        <v>0</v>
      </c>
      <c r="TE15" s="154">
        <f>data_1!TE15</f>
        <v>0</v>
      </c>
      <c r="TF15" s="154">
        <f>data_1!TF15</f>
        <v>0</v>
      </c>
      <c r="TG15" s="154">
        <f>data_1!TG15</f>
        <v>0</v>
      </c>
      <c r="TH15" s="154">
        <f>data_1!TH15</f>
        <v>0</v>
      </c>
      <c r="TI15" s="154">
        <f>data_1!TI15</f>
        <v>0</v>
      </c>
      <c r="TJ15" s="154">
        <f>data_1!TJ15</f>
        <v>0</v>
      </c>
      <c r="TK15" s="154">
        <f>data_1!TK15</f>
        <v>0</v>
      </c>
      <c r="TL15" s="154">
        <f>data_1!TL15</f>
        <v>0</v>
      </c>
      <c r="TM15" s="154">
        <f>data_1!TM15</f>
        <v>0</v>
      </c>
      <c r="TN15" s="154">
        <f>data_1!TN15</f>
        <v>0</v>
      </c>
      <c r="TO15" s="154">
        <f>data_1!TO15</f>
        <v>0</v>
      </c>
      <c r="TP15" s="154">
        <f>data_1!TP15</f>
        <v>0</v>
      </c>
      <c r="TQ15" s="154">
        <f>data_1!TQ15</f>
        <v>0</v>
      </c>
      <c r="TR15" s="154">
        <f>data_1!TR15</f>
        <v>0</v>
      </c>
      <c r="TS15" s="154">
        <f>data_1!TS15</f>
        <v>0</v>
      </c>
      <c r="TT15" s="154">
        <f>data_1!TT15</f>
        <v>0</v>
      </c>
      <c r="TU15" s="154">
        <f>data_1!TU15</f>
        <v>0</v>
      </c>
      <c r="TV15" s="154">
        <f>data_1!TV15</f>
        <v>0</v>
      </c>
      <c r="TW15" s="154">
        <f>data_1!TW15</f>
        <v>0</v>
      </c>
      <c r="TX15" s="154">
        <f>data_1!TX15</f>
        <v>0</v>
      </c>
      <c r="TY15" s="154">
        <f>data_1!TY15</f>
        <v>0</v>
      </c>
      <c r="TZ15" s="154">
        <f>data_1!TZ15</f>
        <v>0</v>
      </c>
      <c r="UA15" s="154">
        <f>data_1!UA15</f>
        <v>0</v>
      </c>
      <c r="UB15" s="154">
        <f>data_1!UB15</f>
        <v>0</v>
      </c>
      <c r="UC15" s="154">
        <f>data_1!UC15</f>
        <v>0</v>
      </c>
      <c r="UD15" s="154">
        <f>data_1!UD15</f>
        <v>0</v>
      </c>
      <c r="UE15" s="154">
        <f>data_1!UE15</f>
        <v>0</v>
      </c>
      <c r="UF15" s="154">
        <f>data_1!UF15</f>
        <v>0</v>
      </c>
      <c r="UG15" s="154">
        <f>data_1!UG15</f>
        <v>0</v>
      </c>
      <c r="UH15" s="154">
        <f>data_1!UH15</f>
        <v>0</v>
      </c>
      <c r="UI15" s="154">
        <f>data_1!UI15</f>
        <v>0</v>
      </c>
      <c r="UJ15" s="154">
        <f>data_1!UJ15</f>
        <v>0</v>
      </c>
      <c r="UK15" s="154">
        <f>data_1!UK15</f>
        <v>0</v>
      </c>
      <c r="UL15" s="154">
        <f>data_1!UL15</f>
        <v>0</v>
      </c>
      <c r="UM15" s="154">
        <f>data_1!UM15</f>
        <v>0</v>
      </c>
      <c r="UN15" s="154">
        <f>data_1!UN15</f>
        <v>0</v>
      </c>
      <c r="UO15" s="154">
        <f>data_1!UO15</f>
        <v>0</v>
      </c>
      <c r="UP15" s="154">
        <f>data_1!UP15</f>
        <v>0</v>
      </c>
      <c r="UQ15" s="154">
        <f>data_1!UQ15</f>
        <v>0</v>
      </c>
      <c r="UR15" s="154">
        <f>data_1!UR15</f>
        <v>0</v>
      </c>
      <c r="US15" s="154">
        <f>data_1!US15</f>
        <v>0</v>
      </c>
      <c r="UT15" s="154">
        <f>data_1!UT15</f>
        <v>0</v>
      </c>
      <c r="UU15" s="154">
        <f>data_1!UU15</f>
        <v>0</v>
      </c>
      <c r="UV15" s="154">
        <f>data_1!UV15</f>
        <v>0</v>
      </c>
      <c r="UW15" s="154">
        <f>data_1!UW15</f>
        <v>0</v>
      </c>
      <c r="UX15" s="154">
        <f>data_1!UX15</f>
        <v>0</v>
      </c>
      <c r="UY15" s="154">
        <f>data_1!UY15</f>
        <v>0</v>
      </c>
      <c r="UZ15" s="154">
        <f>data_1!UZ15</f>
        <v>0</v>
      </c>
      <c r="VA15" s="154">
        <f>data_1!VA15</f>
        <v>0</v>
      </c>
      <c r="VB15" s="154">
        <f>data_1!VB15</f>
        <v>0</v>
      </c>
      <c r="VC15" s="154">
        <f>data_1!VC15</f>
        <v>0</v>
      </c>
      <c r="VD15" s="154">
        <f>data_1!VD15</f>
        <v>0</v>
      </c>
      <c r="VE15" s="154">
        <f>data_1!VE15</f>
        <v>0</v>
      </c>
      <c r="VF15" s="154">
        <f>data_1!VF15</f>
        <v>0</v>
      </c>
      <c r="VG15" s="154">
        <f>data_1!VG15</f>
        <v>0</v>
      </c>
      <c r="VH15" s="154">
        <f>data_1!VH15</f>
        <v>0</v>
      </c>
      <c r="VI15" s="154">
        <f>data_1!VI15</f>
        <v>0</v>
      </c>
      <c r="VJ15" s="154">
        <f>data_1!VJ15</f>
        <v>0</v>
      </c>
      <c r="VK15" s="154">
        <f>data_1!VK15</f>
        <v>0</v>
      </c>
      <c r="VL15" s="154">
        <f>data_1!VL15</f>
        <v>0</v>
      </c>
      <c r="VM15" s="154">
        <f>data_1!VM15</f>
        <v>0</v>
      </c>
      <c r="VN15" s="154">
        <f>data_1!VN15</f>
        <v>0</v>
      </c>
      <c r="VO15" s="154">
        <f>data_1!VO15</f>
        <v>0</v>
      </c>
      <c r="VP15" s="154">
        <f>data_1!VP15</f>
        <v>0</v>
      </c>
      <c r="VQ15" s="154">
        <f>data_1!VQ15</f>
        <v>0</v>
      </c>
      <c r="VR15" s="154">
        <f>data_1!VR15</f>
        <v>0</v>
      </c>
      <c r="VS15" s="154">
        <f>data_1!VS15</f>
        <v>0</v>
      </c>
      <c r="VT15" s="154">
        <f>data_1!VT15</f>
        <v>0</v>
      </c>
      <c r="VU15" s="154">
        <f>data_1!VU15</f>
        <v>0</v>
      </c>
      <c r="VV15" s="154">
        <f>data_1!VV15</f>
        <v>0</v>
      </c>
      <c r="VW15" s="154">
        <f>data_1!VW15</f>
        <v>0</v>
      </c>
      <c r="VX15" s="154">
        <f>data_1!VX15</f>
        <v>0</v>
      </c>
      <c r="VY15" s="154">
        <f>data_1!VY15</f>
        <v>0</v>
      </c>
      <c r="VZ15" s="154">
        <f>data_1!VZ15</f>
        <v>0</v>
      </c>
      <c r="WA15" s="154">
        <f>data_1!WA15</f>
        <v>0</v>
      </c>
      <c r="WB15" s="154">
        <f>data_1!WB15</f>
        <v>0</v>
      </c>
      <c r="WC15" s="154">
        <f>data_1!WC15</f>
        <v>0</v>
      </c>
      <c r="WD15" s="154">
        <f>data_1!WD15</f>
        <v>0</v>
      </c>
      <c r="WE15" s="154">
        <f>data_1!WE15</f>
        <v>0</v>
      </c>
      <c r="WF15" s="154">
        <f>data_1!WF15</f>
        <v>0</v>
      </c>
      <c r="WG15" s="154">
        <f>data_1!WG15</f>
        <v>0</v>
      </c>
      <c r="WH15" s="154">
        <f>data_1!WH15</f>
        <v>0</v>
      </c>
      <c r="WI15" s="154">
        <f>data_1!WI15</f>
        <v>0</v>
      </c>
      <c r="WJ15" s="154">
        <f>data_1!WJ15</f>
        <v>0</v>
      </c>
      <c r="WK15" s="154">
        <f>data_1!WK15</f>
        <v>0</v>
      </c>
      <c r="WL15" s="154">
        <f>data_1!WL15</f>
        <v>0</v>
      </c>
      <c r="WM15" s="154">
        <f>data_1!WM15</f>
        <v>0</v>
      </c>
      <c r="WN15" s="154">
        <f>data_1!WN15</f>
        <v>0</v>
      </c>
      <c r="WO15" s="154">
        <f>data_1!WO15</f>
        <v>0</v>
      </c>
      <c r="WP15" s="154">
        <f>data_1!WP15</f>
        <v>0</v>
      </c>
      <c r="WQ15" s="154">
        <f>data_1!WQ15</f>
        <v>0</v>
      </c>
      <c r="WR15" s="154">
        <f>data_1!WR15</f>
        <v>0</v>
      </c>
      <c r="WS15" s="154">
        <f>data_1!WS15</f>
        <v>0</v>
      </c>
      <c r="WT15" s="154">
        <f>data_1!WT15</f>
        <v>0</v>
      </c>
      <c r="WU15" s="154">
        <f>data_1!WU15</f>
        <v>0</v>
      </c>
      <c r="WV15" s="154">
        <f>data_1!WV15</f>
        <v>0</v>
      </c>
      <c r="WW15" s="154">
        <f>data_1!WW15</f>
        <v>0</v>
      </c>
      <c r="WX15" s="154">
        <f>data_1!WX15</f>
        <v>0</v>
      </c>
      <c r="WY15" s="154">
        <f>data_1!WY15</f>
        <v>0</v>
      </c>
      <c r="WZ15" s="154">
        <f>data_1!WZ15</f>
        <v>0</v>
      </c>
      <c r="XA15" s="154">
        <f>data_1!XA15</f>
        <v>0</v>
      </c>
      <c r="XB15" s="154">
        <f>data_1!XB15</f>
        <v>0</v>
      </c>
      <c r="XC15" s="154">
        <f>data_1!XC15</f>
        <v>0</v>
      </c>
      <c r="XD15" s="154">
        <f>data_1!XD15</f>
        <v>0</v>
      </c>
      <c r="XE15" s="154">
        <f>data_1!XE15</f>
        <v>0</v>
      </c>
      <c r="XF15" s="154">
        <f>data_1!XF15</f>
        <v>0</v>
      </c>
      <c r="XG15" s="154">
        <f>data_1!XG15</f>
        <v>0</v>
      </c>
      <c r="XH15" s="154">
        <f>data_1!XH15</f>
        <v>0</v>
      </c>
      <c r="XI15" s="154">
        <f>data_1!XI15</f>
        <v>0</v>
      </c>
      <c r="XJ15" s="154">
        <f>data_1!XJ15</f>
        <v>0</v>
      </c>
      <c r="XK15" s="154">
        <f>data_1!XK15</f>
        <v>0</v>
      </c>
      <c r="XL15" s="154">
        <f>data_1!XL15</f>
        <v>0</v>
      </c>
      <c r="XM15" s="154">
        <f>data_1!XM15</f>
        <v>0</v>
      </c>
      <c r="XN15" s="154">
        <f>data_1!XN15</f>
        <v>0</v>
      </c>
      <c r="XO15" s="154">
        <f>data_1!XO15</f>
        <v>0</v>
      </c>
      <c r="XP15" s="154">
        <f>data_1!XP15</f>
        <v>0</v>
      </c>
      <c r="XQ15" s="154">
        <f>data_1!XQ15</f>
        <v>0</v>
      </c>
      <c r="XR15" s="154">
        <f>data_1!XR15</f>
        <v>0</v>
      </c>
      <c r="XS15" s="154">
        <f>data_1!XS15</f>
        <v>0</v>
      </c>
      <c r="XT15" s="154">
        <f>data_1!XT15</f>
        <v>0</v>
      </c>
      <c r="XU15" s="154">
        <f>data_1!XU15</f>
        <v>0</v>
      </c>
      <c r="XV15" s="154">
        <f>data_1!XV15</f>
        <v>0</v>
      </c>
      <c r="XW15" s="154">
        <f>data_1!XW15</f>
        <v>0</v>
      </c>
      <c r="XX15" s="154">
        <f>data_1!XX15</f>
        <v>0</v>
      </c>
      <c r="XY15" s="154">
        <f>data_1!XY15</f>
        <v>0</v>
      </c>
      <c r="XZ15" s="154">
        <f>data_1!XZ15</f>
        <v>0</v>
      </c>
      <c r="YA15" s="154">
        <f>data_1!YA15</f>
        <v>0</v>
      </c>
      <c r="YB15" s="154">
        <f>data_1!YB15</f>
        <v>0</v>
      </c>
      <c r="YC15" s="154">
        <f>data_1!YC15</f>
        <v>0</v>
      </c>
      <c r="YD15" s="154">
        <f>data_1!YD15</f>
        <v>0</v>
      </c>
      <c r="YE15" s="154">
        <f>data_1!YE15</f>
        <v>0</v>
      </c>
      <c r="YF15" s="154">
        <f>data_1!YF15</f>
        <v>0</v>
      </c>
      <c r="YG15" s="154">
        <f>data_1!YG15</f>
        <v>0</v>
      </c>
      <c r="YH15" s="154">
        <f>data_1!YH15</f>
        <v>0</v>
      </c>
      <c r="YI15" s="154">
        <f>data_1!YI15</f>
        <v>0</v>
      </c>
      <c r="YJ15" s="154">
        <f>data_1!YJ15</f>
        <v>0</v>
      </c>
      <c r="YK15" s="154">
        <f>data_1!YK15</f>
        <v>0</v>
      </c>
      <c r="YL15" s="154">
        <f>data_1!YL15</f>
        <v>0</v>
      </c>
      <c r="YM15" s="154">
        <f>data_1!YM15</f>
        <v>0</v>
      </c>
      <c r="YN15" s="154">
        <f>data_1!YN15</f>
        <v>0</v>
      </c>
      <c r="YO15" s="154">
        <f>data_1!YO15</f>
        <v>0</v>
      </c>
      <c r="YP15" s="154">
        <f>data_1!YP15</f>
        <v>0</v>
      </c>
      <c r="YQ15" s="154">
        <f>data_1!YQ15</f>
        <v>0</v>
      </c>
      <c r="YR15" s="154">
        <f>data_1!YR15</f>
        <v>0</v>
      </c>
      <c r="YS15" s="154">
        <f>data_1!YS15</f>
        <v>0</v>
      </c>
      <c r="YT15" s="154">
        <f>data_1!YT15</f>
        <v>0</v>
      </c>
      <c r="YU15" s="154">
        <f>data_1!YU15</f>
        <v>0</v>
      </c>
      <c r="YV15" s="154">
        <f>data_1!YV15</f>
        <v>0</v>
      </c>
      <c r="YW15" s="154">
        <f>data_1!YW15</f>
        <v>0</v>
      </c>
      <c r="YX15" s="154">
        <f>data_1!YX15</f>
        <v>0</v>
      </c>
      <c r="YY15" s="154">
        <f>data_1!YY15</f>
        <v>0</v>
      </c>
      <c r="YZ15" s="154">
        <f>data_1!YZ15</f>
        <v>0</v>
      </c>
      <c r="ZA15" s="154">
        <f>data_1!ZA15</f>
        <v>0</v>
      </c>
      <c r="ZB15" s="154">
        <f>data_1!ZB15</f>
        <v>0</v>
      </c>
      <c r="ZC15" s="154">
        <f>data_1!ZC15</f>
        <v>0</v>
      </c>
      <c r="ZD15" s="154">
        <f>data_1!ZD15</f>
        <v>0</v>
      </c>
      <c r="ZE15" s="154">
        <f>data_1!ZE15</f>
        <v>0</v>
      </c>
      <c r="ZF15" s="154">
        <f>data_1!ZF15</f>
        <v>0</v>
      </c>
      <c r="ZG15" s="154">
        <f>data_1!ZG15</f>
        <v>0</v>
      </c>
      <c r="ZH15" s="154">
        <f>data_1!ZH15</f>
        <v>0</v>
      </c>
      <c r="ZI15" s="154">
        <f>data_1!ZI15</f>
        <v>0</v>
      </c>
      <c r="ZJ15" s="154">
        <f>data_1!ZJ15</f>
        <v>0</v>
      </c>
      <c r="ZK15" s="154">
        <f>data_1!ZK15</f>
        <v>0</v>
      </c>
      <c r="ZL15" s="154">
        <f>data_1!ZL15</f>
        <v>0</v>
      </c>
      <c r="ZM15" s="154">
        <f>data_1!ZM15</f>
        <v>0</v>
      </c>
      <c r="ZN15" s="154">
        <f>data_1!ZN15</f>
        <v>0</v>
      </c>
      <c r="ZO15" s="154">
        <f>data_1!ZO15</f>
        <v>0</v>
      </c>
      <c r="ZP15" s="154">
        <f>data_1!ZP15</f>
        <v>0</v>
      </c>
      <c r="ZQ15" s="154">
        <f>data_1!ZQ15</f>
        <v>0</v>
      </c>
      <c r="ZR15" s="154">
        <f>data_1!ZR15</f>
        <v>0</v>
      </c>
      <c r="ZS15" s="154">
        <f>data_1!ZS15</f>
        <v>0</v>
      </c>
      <c r="ZT15" s="154">
        <f>data_1!ZT15</f>
        <v>0</v>
      </c>
      <c r="ZU15" s="154">
        <f>data_1!ZU15</f>
        <v>0</v>
      </c>
      <c r="ZV15" s="154">
        <f>data_1!ZV15</f>
        <v>0</v>
      </c>
      <c r="ZW15" s="154">
        <f>data_1!ZW15</f>
        <v>0</v>
      </c>
      <c r="ZX15" s="154">
        <f>data_1!ZX15</f>
        <v>0</v>
      </c>
      <c r="ZY15" s="154">
        <f>data_1!ZY15</f>
        <v>0</v>
      </c>
      <c r="ZZ15" s="154">
        <f>data_1!ZZ15</f>
        <v>0</v>
      </c>
      <c r="AAA15" s="154">
        <f>data_1!AAA15</f>
        <v>0</v>
      </c>
      <c r="AAB15" s="154">
        <f>data_1!AAB15</f>
        <v>0</v>
      </c>
      <c r="AAC15" s="154">
        <f>data_1!AAC15</f>
        <v>0</v>
      </c>
      <c r="AAD15" s="154">
        <f>data_1!AAD15</f>
        <v>0</v>
      </c>
      <c r="AAE15" s="154">
        <f>data_1!AAE15</f>
        <v>0</v>
      </c>
      <c r="AAF15" s="154">
        <f>data_1!AAF15</f>
        <v>0</v>
      </c>
      <c r="AAG15" s="154">
        <f>data_1!AAG15</f>
        <v>0</v>
      </c>
      <c r="AAH15" s="154">
        <f>data_1!AAH15</f>
        <v>0</v>
      </c>
      <c r="AAI15" s="154">
        <f>data_1!AAI15</f>
        <v>0</v>
      </c>
      <c r="AAJ15" s="154">
        <f>data_1!AAJ15</f>
        <v>0</v>
      </c>
      <c r="AAK15" s="154">
        <f>data_1!AAK15</f>
        <v>0</v>
      </c>
      <c r="AAL15" s="154">
        <f>data_1!AAL15</f>
        <v>0</v>
      </c>
      <c r="AAM15" s="154">
        <f>data_1!AAM15</f>
        <v>0</v>
      </c>
      <c r="AAN15" s="154">
        <f>data_1!AAN15</f>
        <v>0</v>
      </c>
      <c r="AAO15" s="154">
        <f>data_1!AAO15</f>
        <v>0</v>
      </c>
      <c r="AAP15" s="154">
        <f>data_1!AAP15</f>
        <v>0</v>
      </c>
      <c r="AAQ15" s="154">
        <f>data_1!AAQ15</f>
        <v>0</v>
      </c>
      <c r="AAR15" s="154">
        <f>data_1!AAR15</f>
        <v>0</v>
      </c>
      <c r="AAS15" s="154">
        <f>data_1!AAS15</f>
        <v>0</v>
      </c>
      <c r="AAT15" s="154">
        <f>data_1!AAT15</f>
        <v>0</v>
      </c>
      <c r="AAU15" s="154">
        <f>data_1!AAU15</f>
        <v>0</v>
      </c>
      <c r="AAV15" s="154">
        <f>data_1!AAV15</f>
        <v>0</v>
      </c>
      <c r="AAW15" s="154">
        <f>data_1!AAW15</f>
        <v>0</v>
      </c>
      <c r="AAX15" s="154">
        <f>data_1!AAX15</f>
        <v>0</v>
      </c>
      <c r="AAY15" s="154">
        <f>data_1!AAY15</f>
        <v>0</v>
      </c>
      <c r="AAZ15" s="154">
        <f>data_1!AAZ15</f>
        <v>0</v>
      </c>
      <c r="ABA15" s="154">
        <f>data_1!ABA15</f>
        <v>0</v>
      </c>
      <c r="ABB15" s="154">
        <f>data_1!ABB15</f>
        <v>0</v>
      </c>
      <c r="ABC15" s="154">
        <f>data_1!ABC15</f>
        <v>0</v>
      </c>
      <c r="ABD15" s="154">
        <f>data_1!ABD15</f>
        <v>0</v>
      </c>
      <c r="ABE15" s="154">
        <f>data_1!ABE15</f>
        <v>0</v>
      </c>
      <c r="ABF15" s="154">
        <f>data_1!ABF15</f>
        <v>0</v>
      </c>
      <c r="ABG15" s="154">
        <f>data_1!ABG15</f>
        <v>0</v>
      </c>
      <c r="ABH15" s="154">
        <f>data_1!ABH15</f>
        <v>0</v>
      </c>
      <c r="ABI15" s="154">
        <f>data_1!ABI15</f>
        <v>0</v>
      </c>
      <c r="ABJ15" s="154">
        <f>data_1!ABJ15</f>
        <v>0</v>
      </c>
      <c r="ABK15" s="154">
        <f>data_1!ABK15</f>
        <v>0</v>
      </c>
      <c r="ABL15" s="154">
        <f>data_1!ABL15</f>
        <v>0</v>
      </c>
      <c r="ABM15" s="154">
        <f>data_1!ABM15</f>
        <v>0</v>
      </c>
      <c r="ABN15" s="154">
        <f>data_1!ABN15</f>
        <v>0</v>
      </c>
      <c r="ABO15" s="154">
        <f>data_1!ABO15</f>
        <v>0</v>
      </c>
      <c r="ABP15" s="154">
        <f>data_1!ABP15</f>
        <v>0</v>
      </c>
      <c r="ABQ15" s="154">
        <f>data_1!ABQ15</f>
        <v>0</v>
      </c>
      <c r="ABR15" s="154">
        <f>data_1!ABR15</f>
        <v>0</v>
      </c>
      <c r="ABS15" s="154">
        <f>data_1!ABS15</f>
        <v>0</v>
      </c>
      <c r="ABT15" s="154">
        <f>data_1!ABT15</f>
        <v>0</v>
      </c>
      <c r="ABU15" s="154">
        <f>data_1!ABU15</f>
        <v>0</v>
      </c>
      <c r="ABV15" s="154">
        <f>data_1!ABV15</f>
        <v>0</v>
      </c>
      <c r="ABW15" s="154">
        <f>data_1!ABW15</f>
        <v>0</v>
      </c>
      <c r="ABX15" s="154">
        <f>data_1!ABX15</f>
        <v>0</v>
      </c>
      <c r="ABY15" s="154">
        <f>data_1!ABY15</f>
        <v>0</v>
      </c>
      <c r="ABZ15" s="154">
        <f>data_1!ABZ15</f>
        <v>0</v>
      </c>
      <c r="ACA15" s="154">
        <f>data_1!ACA15</f>
        <v>0</v>
      </c>
      <c r="ACB15" s="154">
        <f>data_1!ACB15</f>
        <v>0</v>
      </c>
      <c r="ACC15" s="154">
        <f>data_1!ACC15</f>
        <v>0</v>
      </c>
      <c r="ACD15" s="154">
        <f>data_1!ACD15</f>
        <v>0</v>
      </c>
      <c r="ACE15" s="154">
        <f>data_1!ACE15</f>
        <v>0</v>
      </c>
      <c r="ACF15" s="154">
        <f>data_1!ACF15</f>
        <v>0</v>
      </c>
      <c r="ACG15" s="154">
        <f>data_1!ACG15</f>
        <v>0</v>
      </c>
      <c r="ACH15" s="154">
        <f>data_1!ACH15</f>
        <v>0</v>
      </c>
      <c r="ACI15" s="154">
        <f>data_1!ACI15</f>
        <v>0</v>
      </c>
      <c r="ACJ15" s="154">
        <f>data_1!ACJ15</f>
        <v>0</v>
      </c>
      <c r="ACK15" s="154">
        <f>data_1!ACK15</f>
        <v>0</v>
      </c>
      <c r="ACL15" s="154">
        <f>data_1!ACL15</f>
        <v>0</v>
      </c>
      <c r="ACM15" s="154">
        <f>data_1!ACM15</f>
        <v>0</v>
      </c>
      <c r="ACN15" s="154">
        <f>data_1!ACN15</f>
        <v>0</v>
      </c>
      <c r="ACO15" s="154">
        <f>data_1!ACO15</f>
        <v>0</v>
      </c>
      <c r="ACP15" s="154">
        <f>data_1!ACP15</f>
        <v>0</v>
      </c>
      <c r="ACQ15" s="154">
        <f>data_1!ACQ15</f>
        <v>0</v>
      </c>
      <c r="ACR15" s="154">
        <f>data_1!ACR15</f>
        <v>0</v>
      </c>
      <c r="ACS15" s="154">
        <f>data_1!ACS15</f>
        <v>0</v>
      </c>
      <c r="ACT15" s="154">
        <f>data_1!ACT15</f>
        <v>0</v>
      </c>
      <c r="ACU15" s="154">
        <f>data_1!ACU15</f>
        <v>0</v>
      </c>
      <c r="ACV15" s="154">
        <f>data_1!ACV15</f>
        <v>0</v>
      </c>
      <c r="ACW15" s="154">
        <f>data_1!ACW15</f>
        <v>0</v>
      </c>
      <c r="ACX15" s="154">
        <f>data_1!ACX15</f>
        <v>0</v>
      </c>
      <c r="ACY15" s="154">
        <f>data_1!ACY15</f>
        <v>0</v>
      </c>
      <c r="ACZ15" s="154">
        <f>data_1!ACZ15</f>
        <v>0</v>
      </c>
      <c r="ADA15" s="154">
        <f>data_1!ADA15</f>
        <v>0</v>
      </c>
      <c r="ADB15" s="154">
        <f>data_1!ADB15</f>
        <v>0</v>
      </c>
      <c r="ADC15" s="154">
        <f>data_1!ADC15</f>
        <v>0</v>
      </c>
      <c r="ADD15" s="154">
        <f>data_1!ADD15</f>
        <v>0</v>
      </c>
      <c r="ADE15" s="154">
        <f>data_1!ADE15</f>
        <v>0</v>
      </c>
      <c r="ADF15" s="154">
        <f>data_1!ADF15</f>
        <v>0</v>
      </c>
      <c r="ADG15" s="154">
        <f>data_1!ADG15</f>
        <v>0</v>
      </c>
      <c r="ADH15" s="154">
        <f>data_1!ADH15</f>
        <v>0</v>
      </c>
      <c r="ADI15" s="154">
        <f>data_1!ADI15</f>
        <v>0</v>
      </c>
      <c r="ADJ15" s="154">
        <f>data_1!ADJ15</f>
        <v>0</v>
      </c>
      <c r="ADK15" s="154">
        <f>data_1!ADK15</f>
        <v>0</v>
      </c>
      <c r="ADL15" s="154">
        <f>data_1!ADL15</f>
        <v>0</v>
      </c>
      <c r="ADM15" s="154">
        <f>data_1!ADM15</f>
        <v>0</v>
      </c>
      <c r="ADN15" s="154">
        <f>data_1!ADN15</f>
        <v>0</v>
      </c>
      <c r="ADO15" s="154">
        <f>data_1!ADO15</f>
        <v>0</v>
      </c>
      <c r="ADP15" s="154">
        <f>data_1!ADP15</f>
        <v>0</v>
      </c>
      <c r="ADQ15" s="154">
        <f>data_1!ADQ15</f>
        <v>0</v>
      </c>
      <c r="ADR15" s="154">
        <f>data_1!ADR15</f>
        <v>0</v>
      </c>
      <c r="ADS15" s="154">
        <f>data_1!ADS15</f>
        <v>0</v>
      </c>
      <c r="ADT15" s="154">
        <f>data_1!ADT15</f>
        <v>0</v>
      </c>
      <c r="ADU15" s="154">
        <f>data_1!ADU15</f>
        <v>0</v>
      </c>
      <c r="ADV15" s="154">
        <f>data_1!ADV15</f>
        <v>0</v>
      </c>
      <c r="ADW15" s="154">
        <f>data_1!ADW15</f>
        <v>0</v>
      </c>
      <c r="ADX15" s="154">
        <f>data_1!ADX15</f>
        <v>0</v>
      </c>
      <c r="ADY15" s="154">
        <f>data_1!ADY15</f>
        <v>0</v>
      </c>
      <c r="ADZ15" s="154">
        <f>data_1!ADZ15</f>
        <v>0</v>
      </c>
      <c r="AEA15" s="154">
        <f>data_1!AEA15</f>
        <v>0</v>
      </c>
      <c r="AEB15" s="154">
        <f>data_1!AEB15</f>
        <v>0</v>
      </c>
      <c r="AEC15" s="154">
        <f>data_1!AEC15</f>
        <v>0</v>
      </c>
      <c r="AED15" s="154">
        <f>data_1!AED15</f>
        <v>0</v>
      </c>
      <c r="AEE15" s="154">
        <f>data_1!AEE15</f>
        <v>0</v>
      </c>
      <c r="AEF15" s="154">
        <f>data_1!AEF15</f>
        <v>0</v>
      </c>
      <c r="AEG15" s="154">
        <f>data_1!AEG15</f>
        <v>0</v>
      </c>
      <c r="AEH15" s="154">
        <f>data_1!AEH15</f>
        <v>0</v>
      </c>
      <c r="AEI15" s="154">
        <f>data_1!AEI15</f>
        <v>0</v>
      </c>
      <c r="AEJ15" s="154">
        <f>data_1!AEJ15</f>
        <v>0</v>
      </c>
      <c r="AEK15" s="154">
        <f>data_1!AEK15</f>
        <v>0</v>
      </c>
      <c r="AEL15" s="154">
        <f>data_1!AEL15</f>
        <v>0</v>
      </c>
      <c r="AEM15" s="154">
        <f>data_1!AEM15</f>
        <v>0</v>
      </c>
      <c r="AEN15" s="154">
        <f>data_1!AEN15</f>
        <v>0</v>
      </c>
      <c r="AEO15" s="154">
        <f>data_1!AEO15</f>
        <v>0</v>
      </c>
      <c r="AEP15" s="154">
        <f>data_1!AEP15</f>
        <v>0</v>
      </c>
      <c r="AEQ15" s="154">
        <f>data_1!AEQ15</f>
        <v>0</v>
      </c>
      <c r="AER15" s="154">
        <f>data_1!AER15</f>
        <v>0</v>
      </c>
      <c r="AES15" s="154">
        <f>data_1!AES15</f>
        <v>0</v>
      </c>
      <c r="AET15" s="154">
        <f>data_1!AET15</f>
        <v>0</v>
      </c>
      <c r="AEU15" s="154">
        <f>data_1!AEU15</f>
        <v>0</v>
      </c>
      <c r="AEV15" s="154">
        <f>data_1!AEV15</f>
        <v>0</v>
      </c>
      <c r="AEW15" s="154">
        <f>data_1!AEW15</f>
        <v>0</v>
      </c>
      <c r="AEX15" s="154">
        <f>data_1!AEX15</f>
        <v>0</v>
      </c>
      <c r="AEY15" s="154">
        <f>data_1!AEY15</f>
        <v>0</v>
      </c>
      <c r="AEZ15" s="154">
        <f>data_1!AEZ15</f>
        <v>0</v>
      </c>
      <c r="AFA15" s="154">
        <f>data_1!AFA15</f>
        <v>0</v>
      </c>
      <c r="AFB15" s="154">
        <f>data_1!AFB15</f>
        <v>0</v>
      </c>
      <c r="AFC15" s="154">
        <f>data_1!AFC15</f>
        <v>0</v>
      </c>
      <c r="AFD15" s="154">
        <f>data_1!AFD15</f>
        <v>0</v>
      </c>
      <c r="AFE15" s="154">
        <f>data_1!AFE15</f>
        <v>0</v>
      </c>
      <c r="AFF15" s="154">
        <f>data_1!AFF15</f>
        <v>0</v>
      </c>
      <c r="AFG15" s="154">
        <f>data_1!AFG15</f>
        <v>0</v>
      </c>
      <c r="AFH15" s="154">
        <f>data_1!AFH15</f>
        <v>0</v>
      </c>
      <c r="AFI15" s="154">
        <f>data_1!AFI15</f>
        <v>0</v>
      </c>
      <c r="AFJ15" s="154">
        <f>data_1!AFJ15</f>
        <v>0</v>
      </c>
      <c r="AFK15" s="154">
        <f>data_1!AFK15</f>
        <v>0</v>
      </c>
      <c r="AFL15" s="154">
        <f>data_1!AFL15</f>
        <v>0</v>
      </c>
      <c r="AFM15" s="154">
        <f>data_1!AFM15</f>
        <v>0</v>
      </c>
      <c r="AFN15" s="154">
        <f>data_1!AFN15</f>
        <v>0</v>
      </c>
      <c r="AFO15" s="154">
        <f>data_1!AFO15</f>
        <v>0</v>
      </c>
      <c r="AFP15" s="154">
        <f>data_1!AFP15</f>
        <v>0</v>
      </c>
      <c r="AFQ15" s="154">
        <f>data_1!AFQ15</f>
        <v>0</v>
      </c>
      <c r="AFR15" s="154">
        <f>data_1!AFR15</f>
        <v>0</v>
      </c>
      <c r="AFS15" s="154">
        <f>data_1!AFS15</f>
        <v>0</v>
      </c>
      <c r="AFT15" s="154">
        <f>data_1!AFT15</f>
        <v>0</v>
      </c>
      <c r="AFU15" s="154">
        <f>data_1!AFU15</f>
        <v>0</v>
      </c>
      <c r="AFV15" s="154">
        <f>data_1!AFV15</f>
        <v>0</v>
      </c>
      <c r="AFW15" s="154">
        <f>data_1!AFW15</f>
        <v>0</v>
      </c>
      <c r="AFX15" s="154">
        <f>data_1!AFX15</f>
        <v>0</v>
      </c>
      <c r="AFY15" s="154">
        <f>data_1!AFY15</f>
        <v>0</v>
      </c>
      <c r="AFZ15" s="154">
        <f>data_1!AFZ15</f>
        <v>0</v>
      </c>
      <c r="AGA15" s="154">
        <f>data_1!AGA15</f>
        <v>0</v>
      </c>
      <c r="AGB15" s="154">
        <f>data_1!AGB15</f>
        <v>0</v>
      </c>
      <c r="AGC15" s="154">
        <f>data_1!AGC15</f>
        <v>0</v>
      </c>
      <c r="AGD15" s="154">
        <f>data_1!AGD15</f>
        <v>0</v>
      </c>
      <c r="AGE15" s="154">
        <f>data_1!AGE15</f>
        <v>0</v>
      </c>
      <c r="AGF15" s="154">
        <f>data_1!AGF15</f>
        <v>0</v>
      </c>
      <c r="AGG15" s="154">
        <f>data_1!AGG15</f>
        <v>0</v>
      </c>
      <c r="AGH15" s="154">
        <f>data_1!AGH15</f>
        <v>0</v>
      </c>
      <c r="AGI15" s="154">
        <f>data_1!AGI15</f>
        <v>0</v>
      </c>
      <c r="AGJ15" s="154">
        <f>data_1!AGJ15</f>
        <v>0</v>
      </c>
      <c r="AGK15" s="154">
        <f>data_1!AGK15</f>
        <v>0</v>
      </c>
      <c r="AGL15" s="154">
        <f>data_1!AGL15</f>
        <v>0</v>
      </c>
      <c r="AGM15" s="154">
        <f>data_1!AGM15</f>
        <v>0</v>
      </c>
      <c r="AGN15" s="154">
        <f>data_1!AGN15</f>
        <v>0</v>
      </c>
      <c r="AGO15" s="154">
        <f>data_1!AGO15</f>
        <v>0</v>
      </c>
      <c r="AGP15" s="154">
        <f>data_1!AGP15</f>
        <v>0</v>
      </c>
      <c r="AGQ15" s="154">
        <f>data_1!AGQ15</f>
        <v>0</v>
      </c>
      <c r="AGR15" s="154">
        <f>data_1!AGR15</f>
        <v>0</v>
      </c>
      <c r="AGS15" s="154">
        <f>data_1!AGS15</f>
        <v>0</v>
      </c>
      <c r="AGT15" s="154">
        <f>data_1!AGT15</f>
        <v>0</v>
      </c>
      <c r="AGU15" s="154">
        <f>data_1!AGU15</f>
        <v>0</v>
      </c>
      <c r="AGV15" s="154">
        <f>data_1!AGV15</f>
        <v>0</v>
      </c>
      <c r="AGW15" s="154">
        <f>data_1!AGW15</f>
        <v>0</v>
      </c>
      <c r="AGX15" s="154">
        <f>data_1!AGX15</f>
        <v>0</v>
      </c>
      <c r="AGY15" s="154">
        <f>data_1!AGY15</f>
        <v>0</v>
      </c>
      <c r="AGZ15" s="154">
        <f>data_1!AGZ15</f>
        <v>0</v>
      </c>
      <c r="AHA15" s="154">
        <f>data_1!AHA15</f>
        <v>0</v>
      </c>
      <c r="AHB15" s="154">
        <f>data_1!AHB15</f>
        <v>0</v>
      </c>
      <c r="AHC15" s="154">
        <f>data_1!AHC15</f>
        <v>0</v>
      </c>
      <c r="AHD15" s="154">
        <f>data_1!AHD15</f>
        <v>0</v>
      </c>
      <c r="AHE15" s="154">
        <f>data_1!AHE15</f>
        <v>0</v>
      </c>
      <c r="AHF15" s="154">
        <f>data_1!AHF15</f>
        <v>0</v>
      </c>
      <c r="AHG15" s="154">
        <f>data_1!AHG15</f>
        <v>0</v>
      </c>
      <c r="AHH15" s="154">
        <f>data_1!AHH15</f>
        <v>0</v>
      </c>
      <c r="AHI15" s="154">
        <f>data_1!AHI15</f>
        <v>0</v>
      </c>
      <c r="AHJ15" s="154">
        <f>data_1!AHJ15</f>
        <v>0</v>
      </c>
      <c r="AHK15" s="154">
        <f>data_1!AHK15</f>
        <v>0</v>
      </c>
      <c r="AHL15" s="154">
        <f>data_1!AHL15</f>
        <v>0</v>
      </c>
      <c r="AHM15" s="154">
        <f>data_1!AHM15</f>
        <v>0</v>
      </c>
      <c r="AHN15" s="154">
        <f>data_1!AHN15</f>
        <v>0</v>
      </c>
      <c r="AHO15" s="154">
        <f>data_1!AHO15</f>
        <v>0</v>
      </c>
      <c r="AHP15" s="154">
        <f>data_1!AHP15</f>
        <v>0</v>
      </c>
      <c r="AHQ15" s="154">
        <f>data_1!AHQ15</f>
        <v>0</v>
      </c>
      <c r="AHR15" s="154">
        <f>data_1!AHR15</f>
        <v>0</v>
      </c>
      <c r="AHS15" s="154">
        <f>data_1!AHS15</f>
        <v>0</v>
      </c>
      <c r="AHT15" s="154">
        <f>data_1!AHT15</f>
        <v>0</v>
      </c>
      <c r="AHU15" s="154">
        <f>data_1!AHU15</f>
        <v>0</v>
      </c>
      <c r="AHV15" s="154">
        <f>data_1!AHV15</f>
        <v>0</v>
      </c>
      <c r="AHW15" s="154">
        <f>data_1!AHW15</f>
        <v>0</v>
      </c>
      <c r="AHX15" s="154">
        <f>data_1!AHX15</f>
        <v>0</v>
      </c>
      <c r="AHY15" s="154">
        <f>data_1!AHY15</f>
        <v>0</v>
      </c>
      <c r="AHZ15" s="154">
        <f>data_1!AHZ15</f>
        <v>0</v>
      </c>
      <c r="AIA15" s="154">
        <f>data_1!AIA15</f>
        <v>0</v>
      </c>
      <c r="AIB15" s="154">
        <f>data_1!AIB15</f>
        <v>0</v>
      </c>
      <c r="AIC15" s="154">
        <f>data_1!AIC15</f>
        <v>0</v>
      </c>
      <c r="AID15" s="154">
        <f>data_1!AID15</f>
        <v>0</v>
      </c>
      <c r="AIE15" s="154">
        <f>data_1!AIE15</f>
        <v>0</v>
      </c>
      <c r="AIF15" s="154">
        <f>data_1!AIF15</f>
        <v>0</v>
      </c>
      <c r="AIG15" s="154">
        <f>data_1!AIG15</f>
        <v>0</v>
      </c>
      <c r="AIH15" s="154">
        <f>data_1!AIH15</f>
        <v>0</v>
      </c>
      <c r="AII15" s="154">
        <f>data_1!AII15</f>
        <v>0</v>
      </c>
      <c r="AIJ15" s="154">
        <f>data_1!AIJ15</f>
        <v>0</v>
      </c>
      <c r="AIK15" s="154">
        <f>data_1!AIK15</f>
        <v>0</v>
      </c>
      <c r="AIL15" s="154">
        <f>data_1!AIL15</f>
        <v>0</v>
      </c>
      <c r="AIM15" s="154">
        <f>data_1!AIM15</f>
        <v>0</v>
      </c>
      <c r="AIN15" s="154">
        <f>data_1!AIN15</f>
        <v>0</v>
      </c>
      <c r="AIO15" s="154">
        <f>data_1!AIO15</f>
        <v>0</v>
      </c>
      <c r="AIP15" s="154">
        <f>data_1!AIP15</f>
        <v>0</v>
      </c>
      <c r="AIQ15" s="154">
        <f>data_1!AIQ15</f>
        <v>0</v>
      </c>
      <c r="AIR15" s="154">
        <f>data_1!AIR15</f>
        <v>0</v>
      </c>
      <c r="AIS15" s="154">
        <f>data_1!AIS15</f>
        <v>0</v>
      </c>
      <c r="AIT15" s="154">
        <f>data_1!AIT15</f>
        <v>0</v>
      </c>
      <c r="AIU15" s="154">
        <f>data_1!AIU15</f>
        <v>0</v>
      </c>
      <c r="AIV15" s="154">
        <f>data_1!AIV15</f>
        <v>0</v>
      </c>
      <c r="AIW15" s="154">
        <f>data_1!AIW15</f>
        <v>0</v>
      </c>
      <c r="AIX15" s="154">
        <f>data_1!AIX15</f>
        <v>0</v>
      </c>
      <c r="AIY15" s="154">
        <f>data_1!AIY15</f>
        <v>0</v>
      </c>
      <c r="AIZ15" s="154">
        <f>data_1!AIZ15</f>
        <v>0</v>
      </c>
      <c r="AJA15" s="154">
        <f>data_1!AJA15</f>
        <v>0</v>
      </c>
      <c r="AJB15" s="154">
        <f>data_1!AJB15</f>
        <v>0</v>
      </c>
      <c r="AJC15" s="154">
        <f>data_1!AJC15</f>
        <v>0</v>
      </c>
      <c r="AJD15" s="154">
        <f>data_1!AJD15</f>
        <v>0</v>
      </c>
      <c r="AJE15" s="154">
        <f>data_1!AJE15</f>
        <v>0</v>
      </c>
      <c r="AJF15" s="154">
        <f>data_1!AJF15</f>
        <v>0</v>
      </c>
      <c r="AJG15" s="154">
        <f>data_1!AJG15</f>
        <v>0</v>
      </c>
      <c r="AJH15" s="154">
        <f>data_1!AJH15</f>
        <v>0</v>
      </c>
      <c r="AJI15" s="154">
        <f>data_1!AJI15</f>
        <v>0</v>
      </c>
      <c r="AJJ15" s="154">
        <f>data_1!AJJ15</f>
        <v>0</v>
      </c>
      <c r="AJK15" s="154">
        <f>data_1!AJK15</f>
        <v>0</v>
      </c>
      <c r="AJL15" s="154">
        <f>data_1!AJL15</f>
        <v>0</v>
      </c>
      <c r="AJM15" s="154">
        <f>data_1!AJM15</f>
        <v>0</v>
      </c>
      <c r="AJN15" s="154">
        <f>data_1!AJN15</f>
        <v>0</v>
      </c>
      <c r="AJO15" s="154">
        <f>data_1!AJO15</f>
        <v>0</v>
      </c>
      <c r="AJP15" s="154">
        <f>data_1!AJP15</f>
        <v>0</v>
      </c>
      <c r="AJQ15" s="154">
        <f>data_1!AJQ15</f>
        <v>0</v>
      </c>
      <c r="AJR15" s="154">
        <f>data_1!AJR15</f>
        <v>0</v>
      </c>
      <c r="AJS15" s="154">
        <f>data_1!AJS15</f>
        <v>0</v>
      </c>
      <c r="AJT15" s="154">
        <f>data_1!AJT15</f>
        <v>0</v>
      </c>
      <c r="AJU15" s="154">
        <f>data_1!AJU15</f>
        <v>0</v>
      </c>
      <c r="AJV15" s="154">
        <f>data_1!AJV15</f>
        <v>0</v>
      </c>
      <c r="AJW15" s="154">
        <f>data_1!AJW15</f>
        <v>0</v>
      </c>
      <c r="AJX15" s="154">
        <f>data_1!AJX15</f>
        <v>0</v>
      </c>
      <c r="AJY15" s="154">
        <f>data_1!AJY15</f>
        <v>0</v>
      </c>
      <c r="AJZ15" s="154">
        <f>data_1!AJZ15</f>
        <v>0</v>
      </c>
      <c r="AKA15" s="154">
        <f>data_1!AKA15</f>
        <v>0</v>
      </c>
      <c r="AKB15" s="154">
        <f>data_1!AKB15</f>
        <v>0</v>
      </c>
      <c r="AKC15" s="154">
        <f>data_1!AKC15</f>
        <v>0</v>
      </c>
      <c r="AKD15" s="154">
        <f>data_1!AKD15</f>
        <v>0</v>
      </c>
      <c r="AKE15" s="154">
        <f>data_1!AKE15</f>
        <v>0</v>
      </c>
      <c r="AKF15" s="154">
        <f>data_1!AKF15</f>
        <v>0</v>
      </c>
      <c r="AKG15" s="154">
        <f>data_1!AKG15</f>
        <v>0</v>
      </c>
      <c r="AKH15" s="154">
        <f>data_1!AKH15</f>
        <v>0</v>
      </c>
      <c r="AKI15" s="154">
        <f>data_1!AKI15</f>
        <v>0</v>
      </c>
      <c r="AKJ15" s="154">
        <f>data_1!AKJ15</f>
        <v>0</v>
      </c>
      <c r="AKK15" s="154">
        <f>data_1!AKK15</f>
        <v>0</v>
      </c>
      <c r="AKL15" s="154">
        <f>data_1!AKL15</f>
        <v>0</v>
      </c>
      <c r="AKM15" s="154">
        <f>data_1!AKM15</f>
        <v>0</v>
      </c>
      <c r="AKN15" s="154">
        <f>data_1!AKN15</f>
        <v>0</v>
      </c>
      <c r="AKO15" s="154">
        <f>data_1!AKO15</f>
        <v>0</v>
      </c>
      <c r="AKP15" s="154">
        <f>data_1!AKP15</f>
        <v>0</v>
      </c>
      <c r="AKQ15" s="154">
        <f>data_1!AKQ15</f>
        <v>0</v>
      </c>
      <c r="AKR15" s="154">
        <f>data_1!AKR15</f>
        <v>0</v>
      </c>
      <c r="AKS15" s="154">
        <f>data_1!AKS15</f>
        <v>0</v>
      </c>
      <c r="AKT15" s="154">
        <f>data_1!AKT15</f>
        <v>0</v>
      </c>
      <c r="AKU15" s="154">
        <f>data_1!AKU15</f>
        <v>0</v>
      </c>
      <c r="AKV15" s="154">
        <f>data_1!AKV15</f>
        <v>0</v>
      </c>
      <c r="AKW15" s="154">
        <f>data_1!AKW15</f>
        <v>0</v>
      </c>
      <c r="AKX15" s="154">
        <f>data_1!AKX15</f>
        <v>0</v>
      </c>
      <c r="AKY15" s="154">
        <f>data_1!AKY15</f>
        <v>0</v>
      </c>
      <c r="AKZ15" s="154">
        <f>data_1!AKZ15</f>
        <v>0</v>
      </c>
      <c r="ALA15" s="154">
        <f>data_1!ALA15</f>
        <v>0</v>
      </c>
      <c r="ALB15" s="154">
        <f>data_1!ALB15</f>
        <v>0</v>
      </c>
      <c r="ALC15" s="154">
        <f>data_1!ALC15</f>
        <v>0</v>
      </c>
      <c r="ALD15" s="154">
        <f>data_1!ALD15</f>
        <v>0</v>
      </c>
      <c r="ALE15" s="154">
        <f>data_1!ALE15</f>
        <v>0</v>
      </c>
      <c r="ALF15" s="154">
        <f>data_1!ALF15</f>
        <v>0</v>
      </c>
      <c r="ALG15" s="154">
        <f>data_1!ALG15</f>
        <v>0</v>
      </c>
      <c r="ALH15" s="154">
        <f>data_1!ALH15</f>
        <v>0</v>
      </c>
      <c r="ALI15" s="154">
        <f>data_1!ALI15</f>
        <v>0</v>
      </c>
      <c r="ALJ15" s="154">
        <f>data_1!ALJ15</f>
        <v>0</v>
      </c>
      <c r="ALK15" s="154">
        <f>data_1!ALK15</f>
        <v>0</v>
      </c>
      <c r="ALL15" s="154">
        <f>data_1!ALL15</f>
        <v>0</v>
      </c>
      <c r="ALM15" s="154">
        <f>data_1!ALM15</f>
        <v>0</v>
      </c>
      <c r="ALN15" s="154">
        <f>data_1!ALN15</f>
        <v>0</v>
      </c>
      <c r="ALO15" s="154">
        <f>data_1!ALO15</f>
        <v>0</v>
      </c>
      <c r="ALP15" s="154">
        <f>data_1!ALP15</f>
        <v>0</v>
      </c>
      <c r="ALQ15" s="154">
        <f>data_1!ALQ15</f>
        <v>0</v>
      </c>
      <c r="ALR15" s="154">
        <f>data_1!ALR15</f>
        <v>0</v>
      </c>
      <c r="ALS15" s="154">
        <f>data_1!ALS15</f>
        <v>0</v>
      </c>
      <c r="ALT15" s="154">
        <f>data_1!ALT15</f>
        <v>0</v>
      </c>
      <c r="ALU15" s="154">
        <f>data_1!ALU15</f>
        <v>0</v>
      </c>
      <c r="ALV15" s="154">
        <f>data_1!ALV15</f>
        <v>0</v>
      </c>
      <c r="ALW15" s="154">
        <f>data_1!ALW15</f>
        <v>0</v>
      </c>
      <c r="ALX15" s="154">
        <f>data_1!ALX15</f>
        <v>0</v>
      </c>
      <c r="ALY15" s="154">
        <f>data_1!ALY15</f>
        <v>0</v>
      </c>
      <c r="ALZ15" s="154">
        <f>data_1!ALZ15</f>
        <v>0</v>
      </c>
      <c r="AMA15" s="154">
        <f>data_1!AMA15</f>
        <v>0</v>
      </c>
      <c r="AMB15" s="154">
        <f>data_1!AMB15</f>
        <v>0</v>
      </c>
      <c r="AMC15" s="154">
        <f>data_1!AMC15</f>
        <v>0</v>
      </c>
      <c r="AMD15" s="154">
        <f>data_1!AMD15</f>
        <v>0</v>
      </c>
      <c r="AME15" s="154">
        <f>data_1!AME15</f>
        <v>0</v>
      </c>
      <c r="AMF15" s="154">
        <f>data_1!AMF15</f>
        <v>0</v>
      </c>
      <c r="AMG15" s="154">
        <f>data_1!AMG15</f>
        <v>0</v>
      </c>
      <c r="AMH15" s="154">
        <f>data_1!AMH15</f>
        <v>0</v>
      </c>
      <c r="AMI15" s="154">
        <f>data_1!AMI15</f>
        <v>0</v>
      </c>
      <c r="AMJ15" s="154">
        <f>data_1!AMJ15</f>
        <v>0</v>
      </c>
      <c r="AMK15" s="154">
        <f>data_1!AMK15</f>
        <v>0</v>
      </c>
      <c r="AML15" s="154">
        <f>data_1!AML15</f>
        <v>0</v>
      </c>
      <c r="AMM15" s="154">
        <f>data_1!AMM15</f>
        <v>0</v>
      </c>
      <c r="AMN15" s="154">
        <f>data_1!AMN15</f>
        <v>0</v>
      </c>
      <c r="AMO15" s="154">
        <f>data_1!AMO15</f>
        <v>0</v>
      </c>
      <c r="AMP15" s="154">
        <f>data_1!AMP15</f>
        <v>0</v>
      </c>
      <c r="AMQ15" s="154">
        <f>data_1!AMQ15</f>
        <v>0</v>
      </c>
      <c r="AMR15" s="154">
        <f>data_1!AMR15</f>
        <v>0</v>
      </c>
      <c r="AMS15" s="154">
        <f>data_1!AMS15</f>
        <v>0</v>
      </c>
      <c r="AMT15" s="154">
        <f>data_1!AMT15</f>
        <v>0</v>
      </c>
      <c r="AMU15" s="154">
        <f>data_1!AMU15</f>
        <v>0</v>
      </c>
      <c r="AMV15" s="154">
        <f>data_1!AMV15</f>
        <v>0</v>
      </c>
      <c r="AMW15" s="154">
        <f>data_1!AMW15</f>
        <v>0</v>
      </c>
      <c r="AMX15" s="154">
        <f>data_1!AMX15</f>
        <v>0</v>
      </c>
      <c r="AMY15" s="154">
        <f>data_1!AMY15</f>
        <v>0</v>
      </c>
      <c r="AMZ15" s="154">
        <f>data_1!AMZ15</f>
        <v>0</v>
      </c>
      <c r="ANA15" s="154">
        <f>data_1!ANA15</f>
        <v>0</v>
      </c>
      <c r="ANB15" s="154">
        <f>data_1!ANB15</f>
        <v>0</v>
      </c>
      <c r="ANC15" s="154">
        <f>data_1!ANC15</f>
        <v>0</v>
      </c>
      <c r="AND15" s="154">
        <f>data_1!AND15</f>
        <v>0</v>
      </c>
      <c r="ANE15" s="154">
        <f>data_1!ANE15</f>
        <v>0</v>
      </c>
      <c r="ANF15" s="154">
        <f>data_1!ANF15</f>
        <v>0</v>
      </c>
      <c r="ANG15" s="154">
        <f>data_1!ANG15</f>
        <v>0</v>
      </c>
      <c r="ANH15" s="154">
        <f>data_1!ANH15</f>
        <v>0</v>
      </c>
      <c r="ANI15" s="154">
        <f>data_1!ANI15</f>
        <v>0</v>
      </c>
      <c r="ANJ15" s="154">
        <f>data_1!ANJ15</f>
        <v>0</v>
      </c>
      <c r="ANK15" s="154">
        <f>data_1!ANK15</f>
        <v>0</v>
      </c>
    </row>
    <row r="16" spans="1:1051" ht="15.75" thickBot="1" x14ac:dyDescent="0.3">
      <c r="A16" s="137" t="s">
        <v>5</v>
      </c>
      <c r="B16" s="140" t="s">
        <v>6</v>
      </c>
      <c r="C16" s="141" t="s">
        <v>7</v>
      </c>
      <c r="F16" s="155">
        <f>SUM(data_1!F17:F34)</f>
        <v>9313562800</v>
      </c>
      <c r="G16" s="155">
        <f>SUM(data_1!G17:G34)</f>
        <v>0</v>
      </c>
      <c r="H16" s="155">
        <f>SUM(data_1!H17:H34)</f>
        <v>0</v>
      </c>
      <c r="I16" s="155">
        <f>SUM(data_1!I17:I34)</f>
        <v>1077579439.23</v>
      </c>
      <c r="J16" s="155">
        <f>SUM(data_1!J17:J34)</f>
        <v>823824000</v>
      </c>
      <c r="K16" s="155">
        <f>SUM(data_1!K17:K34)</f>
        <v>253755439.22999999</v>
      </c>
      <c r="L16" s="155">
        <f>SUM(data_1!L17:L34)</f>
        <v>823792570</v>
      </c>
      <c r="M16" s="155">
        <f>SUM(data_1!M17:M34)</f>
        <v>282137</v>
      </c>
      <c r="N16" s="155">
        <f>SUM(data_1!N17:N34)</f>
        <v>0</v>
      </c>
      <c r="O16" s="155">
        <f>SUM(data_1!O17:O34)</f>
        <v>1069789401.23</v>
      </c>
      <c r="P16" s="155">
        <f>SUM(data_1!P17:P34)</f>
        <v>823792570</v>
      </c>
      <c r="Q16" s="155">
        <f>SUM(data_1!Q17:Q34)</f>
        <v>0</v>
      </c>
      <c r="R16" s="155">
        <f>SUM(data_1!R17:R34)</f>
        <v>245996831.22999999</v>
      </c>
      <c r="S16" s="155">
        <f>SUM(data_1!S17:S34)</f>
        <v>423.69538000000006</v>
      </c>
      <c r="T16" s="155">
        <f>SUM(data_1!T17:T34)</f>
        <v>282137</v>
      </c>
      <c r="U16" s="155">
        <f>SUM(data_1!U17:U34)</f>
        <v>0</v>
      </c>
      <c r="V16" s="155">
        <f>SUM(data_1!V17:V34)</f>
        <v>823792570</v>
      </c>
      <c r="W16" s="155">
        <f>SUM(data_1!W17:W34)</f>
        <v>0</v>
      </c>
      <c r="X16" s="155">
        <f>SUM(data_1!X17:X34)</f>
        <v>823824000</v>
      </c>
      <c r="Y16" s="155">
        <f>SUM(data_1!Y17:Y34)</f>
        <v>823824000</v>
      </c>
      <c r="Z16" s="155">
        <f>SUM(data_1!Z17:Z34)</f>
        <v>0</v>
      </c>
      <c r="AA16" s="155">
        <f>SUM(data_1!AA17:AA34)</f>
        <v>3383313057</v>
      </c>
      <c r="AB16" s="155">
        <f>SUM(data_1!AB17:AB34)</f>
        <v>3001971800</v>
      </c>
      <c r="AC16" s="155">
        <f>SUM(data_1!AC17:AC34)</f>
        <v>381341257</v>
      </c>
      <c r="AD16" s="155">
        <f>SUM(data_1!AD17:AD34)</f>
        <v>2999359702</v>
      </c>
      <c r="AE16" s="155">
        <f>SUM(data_1!AE17:AE34)</f>
        <v>354000</v>
      </c>
      <c r="AF16" s="155">
        <f>SUM(data_1!AF17:AF34)</f>
        <v>0</v>
      </c>
      <c r="AG16" s="155">
        <f>SUM(data_1!AG17:AG34)</f>
        <v>3373883855.3099999</v>
      </c>
      <c r="AH16" s="155">
        <f>SUM(data_1!AH17:AH34)</f>
        <v>2999359702</v>
      </c>
      <c r="AI16" s="155">
        <f>SUM(data_1!AI17:AI34)</f>
        <v>0</v>
      </c>
      <c r="AJ16" s="155">
        <f>SUM(data_1!AJ17:AJ34)</f>
        <v>374524153.31</v>
      </c>
      <c r="AK16" s="155">
        <f>SUM(data_1!AK17:AK34)</f>
        <v>320.80124999999998</v>
      </c>
      <c r="AL16" s="155">
        <f>SUM(data_1!AL17:AL34)</f>
        <v>354000</v>
      </c>
      <c r="AM16" s="155">
        <f>SUM(data_1!AM17:AM34)</f>
        <v>0</v>
      </c>
      <c r="AN16" s="155">
        <f>SUM(data_1!AN17:AN34)</f>
        <v>2999359702</v>
      </c>
      <c r="AO16" s="155">
        <f>SUM(data_1!AO17:AO34)</f>
        <v>0</v>
      </c>
      <c r="AP16" s="155">
        <f>SUM(data_1!AP17:AP34)</f>
        <v>3001971800</v>
      </c>
      <c r="AQ16" s="155">
        <f>SUM(data_1!AQ17:AQ34)</f>
        <v>3001971800</v>
      </c>
      <c r="AR16" s="155">
        <f>SUM(data_1!AR17:AR34)</f>
        <v>0</v>
      </c>
      <c r="AS16" s="155">
        <f>SUM(data_1!AS17:AS34)</f>
        <v>5384717064.3600006</v>
      </c>
      <c r="AT16" s="155">
        <f>SUM(data_1!AT17:AT34)</f>
        <v>4633564300</v>
      </c>
      <c r="AU16" s="155">
        <f>SUM(data_1!AU17:AU34)</f>
        <v>751152764.36000001</v>
      </c>
      <c r="AV16" s="155">
        <f>SUM(data_1!AV17:AV34)</f>
        <v>4625776474</v>
      </c>
      <c r="AW16" s="155">
        <f>SUM(data_1!AW17:AW34)</f>
        <v>1363582</v>
      </c>
      <c r="AX16" s="155">
        <f>SUM(data_1!AX17:AX34)</f>
        <v>0</v>
      </c>
      <c r="AY16" s="155">
        <f>SUM(data_1!AY17:AY34)</f>
        <v>5363651522.3600006</v>
      </c>
      <c r="AZ16" s="155">
        <f>SUM(data_1!AZ17:AZ34)</f>
        <v>4624828471</v>
      </c>
      <c r="BA16" s="155">
        <f>SUM(data_1!BA17:BA34)</f>
        <v>0</v>
      </c>
      <c r="BB16" s="155">
        <f>SUM(data_1!BB17:BB34)</f>
        <v>738823051.36000001</v>
      </c>
      <c r="BC16" s="155">
        <f>SUM(data_1!BC17:BC34)</f>
        <v>315.23896000000002</v>
      </c>
      <c r="BD16" s="155">
        <f>SUM(data_1!BD17:BD34)</f>
        <v>1363582</v>
      </c>
      <c r="BE16" s="155">
        <f>SUM(data_1!BE17:BE34)</f>
        <v>948003</v>
      </c>
      <c r="BF16" s="155">
        <f>SUM(data_1!BF17:BF34)</f>
        <v>4624828471</v>
      </c>
      <c r="BG16" s="155">
        <f>SUM(data_1!BG17:BG34)</f>
        <v>0</v>
      </c>
      <c r="BH16" s="155">
        <f>SUM(data_1!BH17:BH34)</f>
        <v>4633564300</v>
      </c>
      <c r="BI16" s="155">
        <f>SUM(data_1!BI17:BI34)</f>
        <v>4633564300</v>
      </c>
      <c r="BJ16" s="155">
        <f>SUM(data_1!BJ17:BJ34)</f>
        <v>0</v>
      </c>
      <c r="BK16" s="155">
        <f>SUM(data_1!BK17:BK34)</f>
        <v>16930950494</v>
      </c>
      <c r="BL16" s="155">
        <f>SUM(data_1!BL17:BL34)</f>
        <v>15166958600</v>
      </c>
      <c r="BM16" s="155">
        <f>SUM(data_1!BM17:BM34)</f>
        <v>1763991894</v>
      </c>
      <c r="BN16" s="155">
        <f>SUM(data_1!BN17:BN34)</f>
        <v>15165825134</v>
      </c>
      <c r="BO16" s="155">
        <f>SUM(data_1!BO17:BO34)</f>
        <v>298667</v>
      </c>
      <c r="BP16" s="155">
        <f>SUM(data_1!BP17:BP34)</f>
        <v>0</v>
      </c>
      <c r="BQ16" s="155">
        <f>SUM(data_1!BQ17:BQ34)</f>
        <v>16926691487</v>
      </c>
      <c r="BR16" s="155">
        <f>SUM(data_1!BR17:BR34)</f>
        <v>15165825134</v>
      </c>
      <c r="BS16" s="155">
        <f>SUM(data_1!BS17:BS34)</f>
        <v>0</v>
      </c>
      <c r="BT16" s="155">
        <f>SUM(data_1!BT17:BT34)</f>
        <v>1760866353</v>
      </c>
      <c r="BU16" s="155">
        <f>SUM(data_1!BU17:BU34)</f>
        <v>276.47387999999995</v>
      </c>
      <c r="BV16" s="155">
        <f>SUM(data_1!BV17:BV34)</f>
        <v>298667</v>
      </c>
      <c r="BW16" s="155">
        <f>SUM(data_1!BW17:BW34)</f>
        <v>0</v>
      </c>
      <c r="BX16" s="155">
        <f>SUM(data_1!BX17:BX34)</f>
        <v>15165825134</v>
      </c>
      <c r="BY16" s="155">
        <f>SUM(data_1!BY17:BY34)</f>
        <v>0</v>
      </c>
      <c r="BZ16" s="155">
        <f>SUM(data_1!BZ17:BZ34)</f>
        <v>15166958600</v>
      </c>
      <c r="CA16" s="155">
        <f>SUM(data_1!CA17:CA34)</f>
        <v>15166958600</v>
      </c>
      <c r="CB16" s="155">
        <f>SUM(data_1!CB17:CB34)</f>
        <v>0</v>
      </c>
      <c r="CC16" s="155">
        <f>SUM(data_1!CC17:CC34)</f>
        <v>5547519924</v>
      </c>
      <c r="CD16" s="155">
        <f>SUM(data_1!CD17:CD34)</f>
        <v>5312039400</v>
      </c>
      <c r="CE16" s="155">
        <f>SUM(data_1!CE17:CE34)</f>
        <v>235480524</v>
      </c>
      <c r="CF16" s="155">
        <f>SUM(data_1!CF17:CF34)</f>
        <v>5311912188</v>
      </c>
      <c r="CG16" s="155">
        <f>SUM(data_1!CG17:CG34)</f>
        <v>0</v>
      </c>
      <c r="CH16" s="155">
        <f>SUM(data_1!CH17:CH34)</f>
        <v>0</v>
      </c>
      <c r="CI16" s="155">
        <f>SUM(data_1!CI17:CI34)</f>
        <v>5547348758</v>
      </c>
      <c r="CJ16" s="155">
        <f>SUM(data_1!CJ17:CJ34)</f>
        <v>5311912188</v>
      </c>
      <c r="CK16" s="155">
        <f>SUM(data_1!CK17:CK34)</f>
        <v>0</v>
      </c>
      <c r="CL16" s="155">
        <f>SUM(data_1!CL17:CL34)</f>
        <v>235436570</v>
      </c>
      <c r="CM16" s="155">
        <f>SUM(data_1!CM17:CM34)</f>
        <v>177.75732000000002</v>
      </c>
      <c r="CN16" s="155">
        <f>SUM(data_1!CN17:CN34)</f>
        <v>0</v>
      </c>
      <c r="CO16" s="155">
        <f>SUM(data_1!CO17:CO34)</f>
        <v>0</v>
      </c>
      <c r="CP16" s="155">
        <f>SUM(data_1!CP17:CP34)</f>
        <v>5311912188</v>
      </c>
      <c r="CQ16" s="155">
        <f>SUM(data_1!CQ17:CQ34)</f>
        <v>0</v>
      </c>
      <c r="CR16" s="155">
        <f>SUM(data_1!CR17:CR34)</f>
        <v>5312039400</v>
      </c>
      <c r="CS16" s="155">
        <f>SUM(data_1!CS17:CS34)</f>
        <v>5312039400</v>
      </c>
      <c r="CT16" s="155">
        <f>SUM(data_1!CT17:CT34)</f>
        <v>0</v>
      </c>
      <c r="CU16" s="155">
        <f>SUM(data_1!CU17:CU34)</f>
        <v>158535528.13999999</v>
      </c>
      <c r="CV16" s="155">
        <f>SUM(data_1!CV17:CV34)</f>
        <v>127512100</v>
      </c>
      <c r="CW16" s="155">
        <f>SUM(data_1!CW17:CW34)</f>
        <v>31023428.140000001</v>
      </c>
      <c r="CX16" s="155">
        <f>SUM(data_1!CX17:CX34)</f>
        <v>127397553</v>
      </c>
      <c r="CY16" s="155">
        <f>SUM(data_1!CY17:CY34)</f>
        <v>224067.01</v>
      </c>
      <c r="CZ16" s="155">
        <f>SUM(data_1!CZ17:CZ34)</f>
        <v>0</v>
      </c>
      <c r="DA16" s="155">
        <f>SUM(data_1!DA17:DA34)</f>
        <v>157202310.91</v>
      </c>
      <c r="DB16" s="155">
        <f>SUM(data_1!DB17:DB34)</f>
        <v>127397419</v>
      </c>
      <c r="DC16" s="155">
        <f>SUM(data_1!DC17:DC34)</f>
        <v>0</v>
      </c>
      <c r="DD16" s="155">
        <f>SUM(data_1!DD17:DD34)</f>
        <v>29804891.91</v>
      </c>
      <c r="DE16" s="155">
        <f>SUM(data_1!DE17:DE34)</f>
        <v>334.72798999999998</v>
      </c>
      <c r="DF16" s="155">
        <f>SUM(data_1!DF17:DF34)</f>
        <v>224067.01</v>
      </c>
      <c r="DG16" s="155">
        <f>SUM(data_1!DG17:DG34)</f>
        <v>134</v>
      </c>
      <c r="DH16" s="155">
        <f>SUM(data_1!DH17:DH34)</f>
        <v>127397419</v>
      </c>
      <c r="DI16" s="155">
        <f>SUM(data_1!DI17:DI34)</f>
        <v>0</v>
      </c>
      <c r="DJ16" s="155">
        <f>SUM(data_1!DJ17:DJ34)</f>
        <v>127512100</v>
      </c>
      <c r="DK16" s="155">
        <f>SUM(data_1!DK17:DK34)</f>
        <v>127512100</v>
      </c>
      <c r="DL16" s="155">
        <f>SUM(data_1!DL17:DL34)</f>
        <v>0</v>
      </c>
      <c r="DM16" s="155">
        <f>SUM(data_1!DM17:DM34)</f>
        <v>4127562854</v>
      </c>
      <c r="DN16" s="155">
        <f>SUM(data_1!DN17:DN34)</f>
        <v>3192373400</v>
      </c>
      <c r="DO16" s="155">
        <f>SUM(data_1!DO17:DO34)</f>
        <v>935189454</v>
      </c>
      <c r="DP16" s="155">
        <f>SUM(data_1!DP17:DP34)</f>
        <v>3189298263</v>
      </c>
      <c r="DQ16" s="155">
        <f>SUM(data_1!DQ17:DQ34)</f>
        <v>40742</v>
      </c>
      <c r="DR16" s="155">
        <f>SUM(data_1!DR17:DR34)</f>
        <v>0</v>
      </c>
      <c r="DS16" s="155">
        <f>SUM(data_1!DS17:DS34)</f>
        <v>4117362560</v>
      </c>
      <c r="DT16" s="155">
        <f>SUM(data_1!DT17:DT34)</f>
        <v>3189298263</v>
      </c>
      <c r="DU16" s="155">
        <f>SUM(data_1!DU17:DU34)</f>
        <v>0</v>
      </c>
      <c r="DV16" s="155">
        <f>SUM(data_1!DV17:DV34)</f>
        <v>928064297</v>
      </c>
      <c r="DW16" s="155">
        <f>SUM(data_1!DW17:DW34)</f>
        <v>338.28335999999996</v>
      </c>
      <c r="DX16" s="155">
        <f>SUM(data_1!DX17:DX34)</f>
        <v>40742</v>
      </c>
      <c r="DY16" s="155">
        <f>SUM(data_1!DY17:DY34)</f>
        <v>0</v>
      </c>
      <c r="DZ16" s="155">
        <f>SUM(data_1!DZ17:DZ34)</f>
        <v>3189298263</v>
      </c>
      <c r="EA16" s="155">
        <f>SUM(data_1!EA17:EA34)</f>
        <v>0</v>
      </c>
      <c r="EB16" s="155">
        <f>SUM(data_1!EB17:EB34)</f>
        <v>3192373400</v>
      </c>
      <c r="EC16" s="155">
        <f>SUM(data_1!EC17:EC34)</f>
        <v>3192373400</v>
      </c>
      <c r="ED16" s="155">
        <f>SUM(data_1!ED17:ED34)</f>
        <v>0</v>
      </c>
      <c r="EE16" s="155">
        <f>SUM(data_1!EE17:EE34)</f>
        <v>385620217</v>
      </c>
      <c r="EF16" s="155">
        <f>SUM(data_1!EF17:EF34)</f>
        <v>318441200</v>
      </c>
      <c r="EG16" s="155">
        <f>SUM(data_1!EG17:EG34)</f>
        <v>67179017</v>
      </c>
      <c r="EH16" s="155">
        <f>SUM(data_1!EH17:EH34)</f>
        <v>318432075</v>
      </c>
      <c r="EI16" s="155">
        <f>SUM(data_1!EI17:EI34)</f>
        <v>33654</v>
      </c>
      <c r="EJ16" s="155">
        <f>SUM(data_1!EJ17:EJ34)</f>
        <v>0</v>
      </c>
      <c r="EK16" s="155">
        <f>SUM(data_1!EK17:EK34)</f>
        <v>379819924</v>
      </c>
      <c r="EL16" s="155">
        <f>SUM(data_1!EL17:EL34)</f>
        <v>318432075</v>
      </c>
      <c r="EM16" s="155">
        <f>SUM(data_1!EM17:EM34)</f>
        <v>0</v>
      </c>
      <c r="EN16" s="155">
        <f>SUM(data_1!EN17:EN34)</f>
        <v>61387849</v>
      </c>
      <c r="EO16" s="155">
        <f>SUM(data_1!EO17:EO34)</f>
        <v>334.43796999999995</v>
      </c>
      <c r="EP16" s="155">
        <f>SUM(data_1!EP17:EP34)</f>
        <v>33654</v>
      </c>
      <c r="EQ16" s="155">
        <f>SUM(data_1!EQ17:EQ34)</f>
        <v>0</v>
      </c>
      <c r="ER16" s="155">
        <f>SUM(data_1!ER17:ER34)</f>
        <v>318432075</v>
      </c>
      <c r="ES16" s="155">
        <f>SUM(data_1!ES17:ES34)</f>
        <v>0</v>
      </c>
      <c r="ET16" s="155">
        <f>SUM(data_1!ET17:ET34)</f>
        <v>318441200</v>
      </c>
      <c r="EU16" s="155">
        <f>SUM(data_1!EU17:EU34)</f>
        <v>318441200</v>
      </c>
      <c r="EV16" s="155">
        <f>SUM(data_1!EV17:EV34)</f>
        <v>0</v>
      </c>
      <c r="EW16" s="155">
        <f>SUM(data_1!EW17:EW34)</f>
        <v>758382932.28999996</v>
      </c>
      <c r="EX16" s="155">
        <f>SUM(data_1!EX17:EX34)</f>
        <v>536107600</v>
      </c>
      <c r="EY16" s="155">
        <f>SUM(data_1!EY17:EY34)</f>
        <v>222275332.28999999</v>
      </c>
      <c r="EZ16" s="155">
        <f>SUM(data_1!EZ17:EZ34)</f>
        <v>536107600</v>
      </c>
      <c r="FA16" s="155">
        <f>SUM(data_1!FA17:FA34)</f>
        <v>1798097</v>
      </c>
      <c r="FB16" s="155">
        <f>SUM(data_1!FB17:FB34)</f>
        <v>0</v>
      </c>
      <c r="FC16" s="155">
        <f>SUM(data_1!FC17:FC34)</f>
        <v>747194855.28999996</v>
      </c>
      <c r="FD16" s="155">
        <f>SUM(data_1!FD17:FD34)</f>
        <v>536107600</v>
      </c>
      <c r="FE16" s="155">
        <f>SUM(data_1!FE17:FE34)</f>
        <v>0</v>
      </c>
      <c r="FF16" s="155">
        <f>SUM(data_1!FF17:FF34)</f>
        <v>211087255.28999999</v>
      </c>
      <c r="FG16" s="155">
        <f>SUM(data_1!FG17:FG34)</f>
        <v>451.82934</v>
      </c>
      <c r="FH16" s="155">
        <f>SUM(data_1!FH17:FH34)</f>
        <v>1798097</v>
      </c>
      <c r="FI16" s="155">
        <f>SUM(data_1!FI17:FI34)</f>
        <v>0</v>
      </c>
      <c r="FJ16" s="155">
        <f>SUM(data_1!FJ17:FJ34)</f>
        <v>536107600</v>
      </c>
      <c r="FK16" s="155">
        <f>SUM(data_1!FK17:FK34)</f>
        <v>0</v>
      </c>
      <c r="FL16" s="155">
        <f>SUM(data_1!FL17:FL34)</f>
        <v>536107600</v>
      </c>
      <c r="FM16" s="155">
        <f>SUM(data_1!FM17:FM34)</f>
        <v>536107600</v>
      </c>
      <c r="FN16" s="155">
        <f>SUM(data_1!FN17:FN34)</f>
        <v>0</v>
      </c>
      <c r="FO16" s="155">
        <f>SUM(data_1!FO17:FO34)</f>
        <v>0</v>
      </c>
      <c r="FP16" s="155">
        <f>SUM(data_1!FP17:FP34)</f>
        <v>0</v>
      </c>
      <c r="FQ16" s="155">
        <f>SUM(data_1!FQ17:FQ34)</f>
        <v>0</v>
      </c>
      <c r="FR16" s="155">
        <f>SUM(data_1!FR17:FR34)</f>
        <v>0</v>
      </c>
      <c r="FS16" s="155">
        <f>SUM(data_1!FS17:FS34)</f>
        <v>0</v>
      </c>
      <c r="FT16" s="155">
        <f>SUM(data_1!FT17:FT34)</f>
        <v>0</v>
      </c>
      <c r="FU16" s="155">
        <f>SUM(data_1!FU17:FU34)</f>
        <v>0</v>
      </c>
      <c r="FV16" s="155">
        <f>SUM(data_1!FV17:FV34)</f>
        <v>0</v>
      </c>
      <c r="FW16" s="155">
        <f>SUM(data_1!FW17:FW34)</f>
        <v>0</v>
      </c>
      <c r="FX16" s="155">
        <f>SUM(data_1!FX17:FX34)</f>
        <v>0</v>
      </c>
      <c r="FY16" s="155">
        <f>SUM(data_1!FY17:FY34)</f>
        <v>0</v>
      </c>
      <c r="FZ16" s="155">
        <f>SUM(data_1!FZ17:FZ34)</f>
        <v>0</v>
      </c>
      <c r="GA16" s="155">
        <f>SUM(data_1!GA17:GA34)</f>
        <v>0</v>
      </c>
      <c r="GB16" s="155">
        <f>SUM(data_1!GB17:GB34)</f>
        <v>0</v>
      </c>
      <c r="GC16" s="155">
        <f>SUM(data_1!GC17:GC34)</f>
        <v>0</v>
      </c>
      <c r="GD16" s="155">
        <f>SUM(data_1!GD17:GD34)</f>
        <v>0</v>
      </c>
      <c r="GE16" s="155">
        <f>SUM(data_1!GE17:GE34)</f>
        <v>0</v>
      </c>
      <c r="GF16" s="155">
        <f>SUM(data_1!GF17:GF34)</f>
        <v>0</v>
      </c>
      <c r="GG16" s="155">
        <f>SUM(data_1!GG17:GG34)</f>
        <v>0</v>
      </c>
      <c r="GH16" s="155">
        <f>SUM(data_1!GH17:GH34)</f>
        <v>0</v>
      </c>
      <c r="GI16" s="155">
        <f>SUM(data_1!GI17:GI34)</f>
        <v>0</v>
      </c>
      <c r="GJ16" s="155">
        <f>SUM(data_1!GJ17:GJ34)</f>
        <v>0</v>
      </c>
      <c r="GK16" s="155">
        <f>SUM(data_1!GK17:GK34)</f>
        <v>0</v>
      </c>
      <c r="GL16" s="155">
        <f>SUM(data_1!GL17:GL34)</f>
        <v>0</v>
      </c>
      <c r="GM16" s="155">
        <f>SUM(data_1!GM17:GM34)</f>
        <v>0</v>
      </c>
      <c r="GN16" s="155">
        <f>SUM(data_1!GN17:GN34)</f>
        <v>0</v>
      </c>
      <c r="GO16" s="155">
        <f>SUM(data_1!GO17:GO34)</f>
        <v>0</v>
      </c>
      <c r="GP16" s="155">
        <f>SUM(data_1!GP17:GP34)</f>
        <v>0</v>
      </c>
      <c r="GQ16" s="155">
        <f>SUM(data_1!GQ17:GQ34)</f>
        <v>0</v>
      </c>
      <c r="GR16" s="155">
        <f>SUM(data_1!GR17:GR34)</f>
        <v>0</v>
      </c>
      <c r="GS16" s="155">
        <f>SUM(data_1!GS17:GS34)</f>
        <v>0</v>
      </c>
      <c r="GT16" s="155">
        <f>SUM(data_1!GT17:GT34)</f>
        <v>0</v>
      </c>
      <c r="GU16" s="155">
        <f>SUM(data_1!GU17:GU34)</f>
        <v>0</v>
      </c>
      <c r="GV16" s="155">
        <f>SUM(data_1!GV17:GV34)</f>
        <v>0</v>
      </c>
      <c r="GW16" s="155">
        <f>SUM(data_1!GW17:GW34)</f>
        <v>0</v>
      </c>
      <c r="GX16" s="155">
        <f>SUM(data_1!GX17:GX34)</f>
        <v>0</v>
      </c>
      <c r="GY16" s="155">
        <f>SUM(data_1!GY17:GY34)</f>
        <v>204383108</v>
      </c>
      <c r="GZ16" s="155">
        <f>SUM(data_1!GZ17:GZ34)</f>
        <v>144656400</v>
      </c>
      <c r="HA16" s="155">
        <f>SUM(data_1!HA17:HA34)</f>
        <v>59726708</v>
      </c>
      <c r="HB16" s="155">
        <f>SUM(data_1!HB17:HB34)</f>
        <v>144439376.34999999</v>
      </c>
      <c r="HC16" s="155">
        <f>SUM(data_1!HC17:HC34)</f>
        <v>26775</v>
      </c>
      <c r="HD16" s="155">
        <f>SUM(data_1!HD17:HD34)</f>
        <v>0</v>
      </c>
      <c r="HE16" s="155">
        <f>SUM(data_1!HE17:HE34)</f>
        <v>204122986.07999998</v>
      </c>
      <c r="HF16" s="155">
        <f>SUM(data_1!HF17:HF34)</f>
        <v>144439376.34999999</v>
      </c>
      <c r="HG16" s="155">
        <f>SUM(data_1!HG17:HG34)</f>
        <v>0</v>
      </c>
      <c r="HH16" s="155">
        <f>SUM(data_1!HH17:HH34)</f>
        <v>59683609.729999997</v>
      </c>
      <c r="HI16" s="155">
        <f>SUM(data_1!HI17:HI34)</f>
        <v>413.56844000000001</v>
      </c>
      <c r="HJ16" s="155">
        <f>SUM(data_1!HJ17:HJ34)</f>
        <v>26775</v>
      </c>
      <c r="HK16" s="155">
        <f>SUM(data_1!HK17:HK34)</f>
        <v>0</v>
      </c>
      <c r="HL16" s="155">
        <f>SUM(data_1!HL17:HL34)</f>
        <v>144439376.34999999</v>
      </c>
      <c r="HM16" s="155">
        <f>SUM(data_1!HM17:HM34)</f>
        <v>0</v>
      </c>
      <c r="HN16" s="155">
        <f>SUM(data_1!HN17:HN34)</f>
        <v>144656400</v>
      </c>
      <c r="HO16" s="155">
        <f>SUM(data_1!HO17:HO34)</f>
        <v>144656400</v>
      </c>
      <c r="HP16" s="155">
        <f>SUM(data_1!HP17:HP34)</f>
        <v>0</v>
      </c>
      <c r="HQ16" s="155">
        <f>SUM(data_1!HQ17:HQ34)</f>
        <v>0</v>
      </c>
      <c r="HR16" s="155">
        <f>SUM(data_1!HR17:HR34)</f>
        <v>0</v>
      </c>
      <c r="HS16" s="155">
        <f>SUM(data_1!HS17:HS34)</f>
        <v>0</v>
      </c>
      <c r="HT16" s="155">
        <f>SUM(data_1!HT17:HT34)</f>
        <v>0</v>
      </c>
      <c r="HU16" s="155">
        <f>SUM(data_1!HU17:HU34)</f>
        <v>0</v>
      </c>
      <c r="HV16" s="155">
        <f>SUM(data_1!HV17:HV34)</f>
        <v>0</v>
      </c>
      <c r="HW16" s="155">
        <f>SUM(data_1!HW17:HW34)</f>
        <v>0</v>
      </c>
      <c r="HX16" s="155">
        <f>SUM(data_1!HX17:HX34)</f>
        <v>0</v>
      </c>
      <c r="HY16" s="155">
        <f>SUM(data_1!HY17:HY34)</f>
        <v>0</v>
      </c>
      <c r="HZ16" s="155">
        <f>SUM(data_1!HZ17:HZ34)</f>
        <v>0</v>
      </c>
      <c r="IA16" s="155">
        <f>SUM(data_1!IA17:IA34)</f>
        <v>0</v>
      </c>
      <c r="IB16" s="155">
        <f>SUM(data_1!IB17:IB34)</f>
        <v>0</v>
      </c>
      <c r="IC16" s="155">
        <f>SUM(data_1!IC17:IC34)</f>
        <v>0</v>
      </c>
      <c r="ID16" s="155">
        <f>SUM(data_1!ID17:ID34)</f>
        <v>0</v>
      </c>
      <c r="IE16" s="155">
        <f>SUM(data_1!IE17:IE34)</f>
        <v>0</v>
      </c>
      <c r="IF16" s="155">
        <f>SUM(data_1!IF17:IF34)</f>
        <v>0</v>
      </c>
      <c r="IG16" s="155">
        <f>SUM(data_1!IG17:IG34)</f>
        <v>0</v>
      </c>
      <c r="IH16" s="155">
        <f>SUM(data_1!IH17:IH34)</f>
        <v>0</v>
      </c>
      <c r="II16" s="155">
        <f>SUM(data_1!II17:II34)</f>
        <v>74808653</v>
      </c>
      <c r="IJ16" s="155">
        <f>SUM(data_1!IJ17:IJ34)</f>
        <v>59034300</v>
      </c>
      <c r="IK16" s="155">
        <f>SUM(data_1!IK17:IK34)</f>
        <v>15774353</v>
      </c>
      <c r="IL16" s="155">
        <f>SUM(data_1!IL17:IL34)</f>
        <v>56154706</v>
      </c>
      <c r="IM16" s="155">
        <f>SUM(data_1!IM17:IM34)</f>
        <v>0</v>
      </c>
      <c r="IN16" s="155">
        <f>SUM(data_1!IN17:IN34)</f>
        <v>0</v>
      </c>
      <c r="IO16" s="155">
        <f>SUM(data_1!IO17:IO34)</f>
        <v>65151880.859999999</v>
      </c>
      <c r="IP16" s="155">
        <f>SUM(data_1!IP17:IP34)</f>
        <v>56154706</v>
      </c>
      <c r="IQ16" s="155">
        <f>SUM(data_1!IQ17:IQ34)</f>
        <v>0</v>
      </c>
      <c r="IR16" s="155">
        <f>SUM(data_1!IR17:IR34)</f>
        <v>8997174.8599999994</v>
      </c>
      <c r="IS16" s="155">
        <f>SUM(data_1!IS17:IS34)</f>
        <v>209.04616999999999</v>
      </c>
      <c r="IT16" s="155">
        <f>SUM(data_1!IT17:IT34)</f>
        <v>0</v>
      </c>
      <c r="IU16" s="155">
        <f>SUM(data_1!IU17:IU34)</f>
        <v>0</v>
      </c>
      <c r="IV16" s="155">
        <f>SUM(data_1!IV17:IV34)</f>
        <v>56154706</v>
      </c>
      <c r="IW16" s="155">
        <f>SUM(data_1!IW17:IW34)</f>
        <v>0</v>
      </c>
      <c r="IX16" s="155">
        <f>SUM(data_1!IX17:IX34)</f>
        <v>59034300</v>
      </c>
      <c r="IY16" s="155">
        <f>SUM(data_1!IY17:IY34)</f>
        <v>59034300</v>
      </c>
      <c r="IZ16" s="155">
        <f>SUM(data_1!IZ17:IZ34)</f>
        <v>0</v>
      </c>
      <c r="JA16" s="155">
        <f>SUM(data_1!JA17:JA34)</f>
        <v>1102865934</v>
      </c>
      <c r="JB16" s="155">
        <f>SUM(data_1!JB17:JB34)</f>
        <v>628398600</v>
      </c>
      <c r="JC16" s="155">
        <f>SUM(data_1!JC17:JC34)</f>
        <v>474467334</v>
      </c>
      <c r="JD16" s="155">
        <f>SUM(data_1!JD17:JD34)</f>
        <v>627894347.85000002</v>
      </c>
      <c r="JE16" s="155">
        <f>SUM(data_1!JE17:JE34)</f>
        <v>0</v>
      </c>
      <c r="JF16" s="155">
        <f>SUM(data_1!JF17:JF34)</f>
        <v>0</v>
      </c>
      <c r="JG16" s="155">
        <f>SUM(data_1!JG17:JG34)</f>
        <v>1101979620.73</v>
      </c>
      <c r="JH16" s="155">
        <f>SUM(data_1!JH17:JH34)</f>
        <v>627894347.85000002</v>
      </c>
      <c r="JI16" s="155">
        <f>SUM(data_1!JI17:JI34)</f>
        <v>0</v>
      </c>
      <c r="JJ16" s="155">
        <f>SUM(data_1!JJ17:JJ34)</f>
        <v>474085272.88</v>
      </c>
      <c r="JK16" s="155">
        <f>SUM(data_1!JK17:JK34)</f>
        <v>549.18980999999997</v>
      </c>
      <c r="JL16" s="155">
        <f>SUM(data_1!JL17:JL34)</f>
        <v>0</v>
      </c>
      <c r="JM16" s="155">
        <f>SUM(data_1!JM17:JM34)</f>
        <v>0</v>
      </c>
      <c r="JN16" s="155">
        <f>SUM(data_1!JN17:JN34)</f>
        <v>627894347.85000002</v>
      </c>
      <c r="JO16" s="155">
        <f>SUM(data_1!JO17:JO34)</f>
        <v>0</v>
      </c>
      <c r="JP16" s="155">
        <f>SUM(data_1!JP17:JP34)</f>
        <v>628398600</v>
      </c>
      <c r="JQ16" s="155">
        <f>SUM(data_1!JQ17:JQ34)</f>
        <v>628398600</v>
      </c>
      <c r="JR16" s="155">
        <f>SUM(data_1!JR17:JR34)</f>
        <v>0</v>
      </c>
      <c r="JS16" s="155">
        <f>SUM(data_1!JS17:JS34)</f>
        <v>3819356580</v>
      </c>
      <c r="JT16" s="155">
        <f>SUM(data_1!JT17:JT34)</f>
        <v>3077435500</v>
      </c>
      <c r="JU16" s="155">
        <f>SUM(data_1!JU17:JU34)</f>
        <v>741921080</v>
      </c>
      <c r="JV16" s="155">
        <f>SUM(data_1!JV17:JV34)</f>
        <v>3077435144.8000002</v>
      </c>
      <c r="JW16" s="155">
        <f>SUM(data_1!JW17:JW34)</f>
        <v>2801421.0999999996</v>
      </c>
      <c r="JX16" s="155">
        <f>SUM(data_1!JX17:JX34)</f>
        <v>0</v>
      </c>
      <c r="JY16" s="155">
        <f>SUM(data_1!JY17:JY34)</f>
        <v>3819323820.7900004</v>
      </c>
      <c r="JZ16" s="155">
        <f>SUM(data_1!JZ17:JZ34)</f>
        <v>3077404674.4100003</v>
      </c>
      <c r="KA16" s="155">
        <f>SUM(data_1!KA17:KA34)</f>
        <v>0</v>
      </c>
      <c r="KB16" s="155">
        <f>SUM(data_1!KB17:KB34)</f>
        <v>741919146.38</v>
      </c>
      <c r="KC16" s="155">
        <f>SUM(data_1!KC17:KC34)</f>
        <v>304.36286999999993</v>
      </c>
      <c r="KD16" s="155">
        <f>SUM(data_1!KD17:KD34)</f>
        <v>2801421.0999999996</v>
      </c>
      <c r="KE16" s="155">
        <f>SUM(data_1!KE17:KE34)</f>
        <v>30470.39</v>
      </c>
      <c r="KF16" s="155">
        <f>SUM(data_1!KF17:KF34)</f>
        <v>3077404674.4100003</v>
      </c>
      <c r="KG16" s="155">
        <f>SUM(data_1!KG17:KG34)</f>
        <v>0</v>
      </c>
      <c r="KH16" s="155">
        <f>SUM(data_1!KH17:KH34)</f>
        <v>3077435500</v>
      </c>
      <c r="KI16" s="155">
        <f>SUM(data_1!KI17:KI34)</f>
        <v>3077435500</v>
      </c>
      <c r="KJ16" s="155">
        <f>SUM(data_1!KJ17:KJ34)</f>
        <v>0</v>
      </c>
      <c r="KK16" s="155">
        <f>SUM(data_1!KK17:KK34)</f>
        <v>0</v>
      </c>
      <c r="KL16" s="155">
        <f>SUM(data_1!KL17:KL34)</f>
        <v>0</v>
      </c>
      <c r="KM16" s="155">
        <f>SUM(data_1!KM17:KM34)</f>
        <v>0</v>
      </c>
      <c r="KN16" s="155">
        <f>SUM(data_1!KN17:KN34)</f>
        <v>0</v>
      </c>
      <c r="KO16" s="155">
        <f>SUM(data_1!KO17:KO34)</f>
        <v>0</v>
      </c>
      <c r="KP16" s="155">
        <f>SUM(data_1!KP17:KP34)</f>
        <v>0</v>
      </c>
      <c r="KQ16" s="155">
        <f>SUM(data_1!KQ17:KQ34)</f>
        <v>0</v>
      </c>
      <c r="KR16" s="155">
        <f>SUM(data_1!KR17:KR34)</f>
        <v>0</v>
      </c>
      <c r="KS16" s="155">
        <f>SUM(data_1!KS17:KS34)</f>
        <v>0</v>
      </c>
      <c r="KT16" s="155">
        <f>SUM(data_1!KT17:KT34)</f>
        <v>0</v>
      </c>
      <c r="KU16" s="155">
        <f>SUM(data_1!KU17:KU34)</f>
        <v>0</v>
      </c>
      <c r="KV16" s="155">
        <f>SUM(data_1!KV17:KV34)</f>
        <v>0</v>
      </c>
      <c r="KW16" s="155">
        <f>SUM(data_1!KW17:KW34)</f>
        <v>0</v>
      </c>
      <c r="KX16" s="155">
        <f>SUM(data_1!KX17:KX34)</f>
        <v>0</v>
      </c>
      <c r="KY16" s="155">
        <f>SUM(data_1!KY17:KY34)</f>
        <v>0</v>
      </c>
      <c r="KZ16" s="155">
        <f>SUM(data_1!KZ17:KZ34)</f>
        <v>0</v>
      </c>
      <c r="LA16" s="155">
        <f>SUM(data_1!LA17:LA34)</f>
        <v>0</v>
      </c>
      <c r="LB16" s="155">
        <f>SUM(data_1!LB17:LB34)</f>
        <v>0</v>
      </c>
      <c r="LC16" s="155">
        <f>SUM(data_1!LC17:LC34)</f>
        <v>3285700</v>
      </c>
      <c r="LD16" s="155">
        <f>SUM(data_1!LD17:LD34)</f>
        <v>2835500</v>
      </c>
      <c r="LE16" s="155">
        <f>SUM(data_1!LE17:LE34)</f>
        <v>450200</v>
      </c>
      <c r="LF16" s="155">
        <f>SUM(data_1!LF17:LF34)</f>
        <v>2826930</v>
      </c>
      <c r="LG16" s="155">
        <f>SUM(data_1!LG17:LG34)</f>
        <v>0</v>
      </c>
      <c r="LH16" s="155">
        <f>SUM(data_1!LH17:LH34)</f>
        <v>0</v>
      </c>
      <c r="LI16" s="155">
        <f>SUM(data_1!LI17:LI34)</f>
        <v>3275893</v>
      </c>
      <c r="LJ16" s="155">
        <f>SUM(data_1!LJ17:LJ34)</f>
        <v>2826930</v>
      </c>
      <c r="LK16" s="155">
        <f>SUM(data_1!LK17:LK34)</f>
        <v>0</v>
      </c>
      <c r="LL16" s="155">
        <f>SUM(data_1!LL17:LL34)</f>
        <v>448963</v>
      </c>
      <c r="LM16" s="155">
        <f>SUM(data_1!LM17:LM34)</f>
        <v>13.70506</v>
      </c>
      <c r="LN16" s="155">
        <f>SUM(data_1!LN17:LN34)</f>
        <v>0</v>
      </c>
      <c r="LO16" s="155">
        <f>SUM(data_1!LO17:LO34)</f>
        <v>0</v>
      </c>
      <c r="LP16" s="155">
        <f>SUM(data_1!LP17:LP34)</f>
        <v>2826930</v>
      </c>
      <c r="LQ16" s="155">
        <f>SUM(data_1!LQ17:LQ34)</f>
        <v>0</v>
      </c>
      <c r="LR16" s="155">
        <f>SUM(data_1!LR17:LR34)</f>
        <v>2835500</v>
      </c>
      <c r="LS16" s="155">
        <f>SUM(data_1!LS17:LS34)</f>
        <v>2835500</v>
      </c>
      <c r="LT16" s="155">
        <f>SUM(data_1!LT17:LT34)</f>
        <v>0</v>
      </c>
      <c r="LU16" s="155">
        <f>SUM(data_1!LU17:LU34)</f>
        <v>0</v>
      </c>
      <c r="LV16" s="155">
        <f>SUM(data_1!LV17:LV34)</f>
        <v>0</v>
      </c>
      <c r="LW16" s="155">
        <f>SUM(data_1!LW17:LW34)</f>
        <v>0</v>
      </c>
      <c r="LX16" s="155">
        <f>SUM(data_1!LX17:LX34)</f>
        <v>0</v>
      </c>
      <c r="LY16" s="155">
        <f>SUM(data_1!LY17:LY34)</f>
        <v>0</v>
      </c>
      <c r="LZ16" s="155">
        <f>SUM(data_1!LZ17:LZ34)</f>
        <v>0</v>
      </c>
      <c r="MA16" s="155">
        <f>SUM(data_1!MA17:MA34)</f>
        <v>0</v>
      </c>
      <c r="MB16" s="155">
        <f>SUM(data_1!MB17:MB34)</f>
        <v>0</v>
      </c>
      <c r="MC16" s="155">
        <f>SUM(data_1!MC17:MC34)</f>
        <v>0</v>
      </c>
      <c r="MD16" s="155">
        <f>SUM(data_1!MD17:MD34)</f>
        <v>0</v>
      </c>
      <c r="ME16" s="155">
        <f>SUM(data_1!ME17:ME34)</f>
        <v>0</v>
      </c>
      <c r="MF16" s="155">
        <f>SUM(data_1!MF17:MF34)</f>
        <v>0</v>
      </c>
      <c r="MG16" s="155">
        <f>SUM(data_1!MG17:MG34)</f>
        <v>0</v>
      </c>
      <c r="MH16" s="155">
        <f>SUM(data_1!MH17:MH34)</f>
        <v>0</v>
      </c>
      <c r="MI16" s="155">
        <f>SUM(data_1!MI17:MI34)</f>
        <v>0</v>
      </c>
      <c r="MJ16" s="155">
        <f>SUM(data_1!MJ17:MJ34)</f>
        <v>0</v>
      </c>
      <c r="MK16" s="155">
        <f>SUM(data_1!MK17:MK34)</f>
        <v>0</v>
      </c>
      <c r="ML16" s="155">
        <f>SUM(data_1!ML17:ML34)</f>
        <v>0</v>
      </c>
      <c r="MM16" s="155">
        <f>SUM(data_1!MM17:MM34)</f>
        <v>416204398</v>
      </c>
      <c r="MN16" s="155">
        <f>SUM(data_1!MN17:MN34)</f>
        <v>343653300</v>
      </c>
      <c r="MO16" s="155">
        <f>SUM(data_1!MO17:MO34)</f>
        <v>72551098</v>
      </c>
      <c r="MP16" s="155">
        <f>SUM(data_1!MP17:MP34)</f>
        <v>343653300</v>
      </c>
      <c r="MQ16" s="155">
        <f>SUM(data_1!MQ17:MQ34)</f>
        <v>2123508</v>
      </c>
      <c r="MR16" s="155">
        <f>SUM(data_1!MR17:MR34)</f>
        <v>0</v>
      </c>
      <c r="MS16" s="155">
        <f>SUM(data_1!MS17:MS34)</f>
        <v>414898908.98000002</v>
      </c>
      <c r="MT16" s="155">
        <f>SUM(data_1!MT17:MT34)</f>
        <v>343653300</v>
      </c>
      <c r="MU16" s="155">
        <f>SUM(data_1!MU17:MU34)</f>
        <v>0</v>
      </c>
      <c r="MV16" s="155">
        <f>SUM(data_1!MV17:MV34)</f>
        <v>71245608.979999989</v>
      </c>
      <c r="MW16" s="155">
        <f>SUM(data_1!MW17:MW34)</f>
        <v>339.52760999999998</v>
      </c>
      <c r="MX16" s="155">
        <f>SUM(data_1!MX17:MX34)</f>
        <v>2123508</v>
      </c>
      <c r="MY16" s="155">
        <f>SUM(data_1!MY17:MY34)</f>
        <v>0</v>
      </c>
      <c r="MZ16" s="155">
        <f>SUM(data_1!MZ17:MZ34)</f>
        <v>343653300</v>
      </c>
      <c r="NA16" s="155">
        <f>SUM(data_1!NA17:NA34)</f>
        <v>0</v>
      </c>
      <c r="NB16" s="155">
        <f>SUM(data_1!NB17:NB34)</f>
        <v>343653300</v>
      </c>
      <c r="NC16" s="155">
        <f>SUM(data_1!NC17:NC34)</f>
        <v>343653300</v>
      </c>
      <c r="ND16" s="155">
        <f>SUM(data_1!ND17:ND34)</f>
        <v>0</v>
      </c>
      <c r="NE16" s="155">
        <f>SUM(data_1!NE17:NE34)</f>
        <v>0</v>
      </c>
      <c r="NF16" s="155">
        <f>SUM(data_1!NF17:NF34)</f>
        <v>0</v>
      </c>
      <c r="NG16" s="155">
        <f>SUM(data_1!NG17:NG34)</f>
        <v>0</v>
      </c>
      <c r="NH16" s="155">
        <f>SUM(data_1!NH17:NH34)</f>
        <v>0</v>
      </c>
      <c r="NI16" s="155">
        <f>SUM(data_1!NI17:NI34)</f>
        <v>0</v>
      </c>
      <c r="NJ16" s="155">
        <f>SUM(data_1!NJ17:NJ34)</f>
        <v>0</v>
      </c>
      <c r="NK16" s="155">
        <f>SUM(data_1!NK17:NK34)</f>
        <v>0</v>
      </c>
      <c r="NL16" s="155">
        <f>SUM(data_1!NL17:NL34)</f>
        <v>0</v>
      </c>
      <c r="NM16" s="155">
        <f>SUM(data_1!NM17:NM34)</f>
        <v>0</v>
      </c>
      <c r="NN16" s="155">
        <f>SUM(data_1!NN17:NN34)</f>
        <v>0</v>
      </c>
      <c r="NO16" s="155">
        <f>SUM(data_1!NO17:NO34)</f>
        <v>0</v>
      </c>
      <c r="NP16" s="155">
        <f>SUM(data_1!NP17:NP34)</f>
        <v>0</v>
      </c>
      <c r="NQ16" s="155">
        <f>SUM(data_1!NQ17:NQ34)</f>
        <v>0</v>
      </c>
      <c r="NR16" s="155">
        <f>SUM(data_1!NR17:NR34)</f>
        <v>0</v>
      </c>
      <c r="NS16" s="155">
        <f>SUM(data_1!NS17:NS34)</f>
        <v>0</v>
      </c>
      <c r="NT16" s="155">
        <f>SUM(data_1!NT17:NT34)</f>
        <v>0</v>
      </c>
      <c r="NU16" s="155">
        <f>SUM(data_1!NU17:NU34)</f>
        <v>0</v>
      </c>
      <c r="NV16" s="155">
        <f>SUM(data_1!NV17:NV34)</f>
        <v>0</v>
      </c>
      <c r="NW16" s="155">
        <f>SUM(data_1!NW17:NW34)</f>
        <v>15649542.109999999</v>
      </c>
      <c r="NX16" s="155">
        <f>SUM(data_1!NX17:NX34)</f>
        <v>12711700</v>
      </c>
      <c r="NY16" s="155">
        <f>SUM(data_1!NY17:NY34)</f>
        <v>2937842.11</v>
      </c>
      <c r="NZ16" s="155">
        <f>SUM(data_1!NZ17:NZ34)</f>
        <v>11810290</v>
      </c>
      <c r="OA16" s="155">
        <f>SUM(data_1!OA17:OA34)</f>
        <v>496587</v>
      </c>
      <c r="OB16" s="155">
        <f>SUM(data_1!OB17:OB34)</f>
        <v>0</v>
      </c>
      <c r="OC16" s="155">
        <f>SUM(data_1!OC17:OC34)</f>
        <v>14743303.109999999</v>
      </c>
      <c r="OD16" s="155">
        <f>SUM(data_1!OD17:OD34)</f>
        <v>11810290</v>
      </c>
      <c r="OE16" s="155">
        <f>SUM(data_1!OE17:OE34)</f>
        <v>0</v>
      </c>
      <c r="OF16" s="155">
        <f>SUM(data_1!OF17:OF34)</f>
        <v>2933013.11</v>
      </c>
      <c r="OG16" s="155">
        <f>SUM(data_1!OG17:OG34)</f>
        <v>128.41691</v>
      </c>
      <c r="OH16" s="155">
        <f>SUM(data_1!OH17:OH34)</f>
        <v>496587</v>
      </c>
      <c r="OI16" s="155">
        <f>SUM(data_1!OI17:OI34)</f>
        <v>0</v>
      </c>
      <c r="OJ16" s="155">
        <f>SUM(data_1!OJ17:OJ34)</f>
        <v>11810290</v>
      </c>
      <c r="OK16" s="155">
        <f>SUM(data_1!OK17:OK34)</f>
        <v>0</v>
      </c>
      <c r="OL16" s="155">
        <f>SUM(data_1!OL17:OL34)</f>
        <v>12711700</v>
      </c>
      <c r="OM16" s="155">
        <f>SUM(data_1!OM17:OM34)</f>
        <v>12711700</v>
      </c>
      <c r="ON16" s="155">
        <f>SUM(data_1!ON17:ON34)</f>
        <v>0</v>
      </c>
      <c r="OO16" s="155">
        <f>SUM(data_1!OO17:OO34)</f>
        <v>654759239.5</v>
      </c>
      <c r="OP16" s="155">
        <f>SUM(data_1!OP17:OP34)</f>
        <v>538529900</v>
      </c>
      <c r="OQ16" s="155">
        <f>SUM(data_1!OQ17:OQ34)</f>
        <v>116229339.5</v>
      </c>
      <c r="OR16" s="155">
        <f>SUM(data_1!OR17:OR34)</f>
        <v>538417240.85000002</v>
      </c>
      <c r="OS16" s="155">
        <f>SUM(data_1!OS17:OS34)</f>
        <v>0</v>
      </c>
      <c r="OT16" s="155">
        <f>SUM(data_1!OT17:OT34)</f>
        <v>0</v>
      </c>
      <c r="OU16" s="155">
        <f>SUM(data_1!OU17:OU34)</f>
        <v>653040704.24000001</v>
      </c>
      <c r="OV16" s="155">
        <f>SUM(data_1!OV17:OV34)</f>
        <v>538417240.85000002</v>
      </c>
      <c r="OW16" s="155">
        <f>SUM(data_1!OW17:OW34)</f>
        <v>0</v>
      </c>
      <c r="OX16" s="155">
        <f>SUM(data_1!OX17:OX34)</f>
        <v>114623463.39</v>
      </c>
      <c r="OY16" s="155">
        <f>SUM(data_1!OY17:OY34)</f>
        <v>206.75745999999998</v>
      </c>
      <c r="OZ16" s="155">
        <f>SUM(data_1!OZ17:OZ34)</f>
        <v>0</v>
      </c>
      <c r="PA16" s="155">
        <f>SUM(data_1!PA17:PA34)</f>
        <v>0</v>
      </c>
      <c r="PB16" s="155">
        <f>SUM(data_1!PB17:PB34)</f>
        <v>538417240.85000002</v>
      </c>
      <c r="PC16" s="155">
        <f>SUM(data_1!PC17:PC34)</f>
        <v>0</v>
      </c>
      <c r="PD16" s="155">
        <f>SUM(data_1!PD17:PD34)</f>
        <v>538529900</v>
      </c>
      <c r="PE16" s="155">
        <f>SUM(data_1!PE17:PE34)</f>
        <v>538529900</v>
      </c>
      <c r="PF16" s="155">
        <f>SUM(data_1!PF17:PF34)</f>
        <v>0</v>
      </c>
      <c r="PG16" s="155">
        <f>SUM(data_1!PG17:PG34)</f>
        <v>0</v>
      </c>
      <c r="PH16" s="155">
        <f>SUM(data_1!PH17:PH34)</f>
        <v>0</v>
      </c>
      <c r="PI16" s="155">
        <f>SUM(data_1!PI17:PI34)</f>
        <v>0</v>
      </c>
      <c r="PJ16" s="155">
        <f>SUM(data_1!PJ17:PJ34)</f>
        <v>0</v>
      </c>
      <c r="PK16" s="155">
        <f>SUM(data_1!PK17:PK34)</f>
        <v>0</v>
      </c>
      <c r="PL16" s="155">
        <f>SUM(data_1!PL17:PL34)</f>
        <v>0</v>
      </c>
      <c r="PM16" s="155">
        <f>SUM(data_1!PM17:PM34)</f>
        <v>0</v>
      </c>
      <c r="PN16" s="155">
        <f>SUM(data_1!PN17:PN34)</f>
        <v>0</v>
      </c>
      <c r="PO16" s="155">
        <f>SUM(data_1!PO17:PO34)</f>
        <v>0</v>
      </c>
      <c r="PP16" s="155">
        <f>SUM(data_1!PP17:PP34)</f>
        <v>0</v>
      </c>
      <c r="PQ16" s="155">
        <f>SUM(data_1!PQ17:PQ34)</f>
        <v>0</v>
      </c>
      <c r="PR16" s="155">
        <f>SUM(data_1!PR17:PR34)</f>
        <v>0</v>
      </c>
      <c r="PS16" s="155">
        <f>SUM(data_1!PS17:PS34)</f>
        <v>0</v>
      </c>
      <c r="PT16" s="155">
        <f>SUM(data_1!PT17:PT34)</f>
        <v>0</v>
      </c>
      <c r="PU16" s="155">
        <f>SUM(data_1!PU17:PU34)</f>
        <v>0</v>
      </c>
      <c r="PV16" s="155">
        <f>SUM(data_1!PV17:PV34)</f>
        <v>0</v>
      </c>
      <c r="PW16" s="155">
        <f>SUM(data_1!PW17:PW34)</f>
        <v>0</v>
      </c>
      <c r="PX16" s="155">
        <f>SUM(data_1!PX17:PX34)</f>
        <v>0</v>
      </c>
      <c r="PY16" s="155">
        <f>SUM(data_1!PY17:PY34)</f>
        <v>0</v>
      </c>
      <c r="PZ16" s="155">
        <f>SUM(data_1!PZ17:PZ34)</f>
        <v>0</v>
      </c>
      <c r="QA16" s="155">
        <f>SUM(data_1!QA17:QA34)</f>
        <v>0</v>
      </c>
      <c r="QB16" s="155">
        <f>SUM(data_1!QB17:QB34)</f>
        <v>0</v>
      </c>
      <c r="QC16" s="155">
        <f>SUM(data_1!QC17:QC34)</f>
        <v>0</v>
      </c>
      <c r="QD16" s="155">
        <f>SUM(data_1!QD17:QD34)</f>
        <v>0</v>
      </c>
      <c r="QE16" s="155">
        <f>SUM(data_1!QE17:QE34)</f>
        <v>0</v>
      </c>
      <c r="QF16" s="155">
        <f>SUM(data_1!QF17:QF34)</f>
        <v>0</v>
      </c>
      <c r="QG16" s="155">
        <f>SUM(data_1!QG17:QG34)</f>
        <v>0</v>
      </c>
      <c r="QH16" s="155">
        <f>SUM(data_1!QH17:QH34)</f>
        <v>0</v>
      </c>
      <c r="QI16" s="155">
        <f>SUM(data_1!QI17:QI34)</f>
        <v>0</v>
      </c>
      <c r="QJ16" s="155">
        <f>SUM(data_1!QJ17:QJ34)</f>
        <v>0</v>
      </c>
      <c r="QK16" s="155">
        <f>SUM(data_1!QK17:QK34)</f>
        <v>0</v>
      </c>
      <c r="QL16" s="155">
        <f>SUM(data_1!QL17:QL34)</f>
        <v>0</v>
      </c>
      <c r="QM16" s="155">
        <f>SUM(data_1!QM17:QM34)</f>
        <v>0</v>
      </c>
      <c r="QN16" s="155">
        <f>SUM(data_1!QN17:QN34)</f>
        <v>0</v>
      </c>
      <c r="QO16" s="155">
        <f>SUM(data_1!QO17:QO34)</f>
        <v>0</v>
      </c>
      <c r="QP16" s="155">
        <f>SUM(data_1!QP17:QP34)</f>
        <v>0</v>
      </c>
      <c r="QQ16" s="155">
        <f>SUM(data_1!QQ17:QQ34)</f>
        <v>5960799003</v>
      </c>
      <c r="QR16" s="155">
        <f>SUM(data_1!QR17:QR34)</f>
        <v>4937517900</v>
      </c>
      <c r="QS16" s="155">
        <f>SUM(data_1!QS17:QS34)</f>
        <v>1023281103</v>
      </c>
      <c r="QT16" s="155">
        <f>SUM(data_1!QT17:QT34)</f>
        <v>4935139702.0599995</v>
      </c>
      <c r="QU16" s="155">
        <f>SUM(data_1!QU17:QU34)</f>
        <v>2016353.32</v>
      </c>
      <c r="QV16" s="155">
        <f>SUM(data_1!QV17:QV34)</f>
        <v>0</v>
      </c>
      <c r="QW16" s="155">
        <f>SUM(data_1!QW17:QW34)</f>
        <v>5957251039.4899998</v>
      </c>
      <c r="QX16" s="155">
        <f>SUM(data_1!QX17:QX34)</f>
        <v>4934723390.6000004</v>
      </c>
      <c r="QY16" s="155">
        <f>SUM(data_1!QY17:QY34)</f>
        <v>0</v>
      </c>
      <c r="QZ16" s="155">
        <f>SUM(data_1!QZ17:QZ34)</f>
        <v>1022527648.89</v>
      </c>
      <c r="RA16" s="155">
        <f>SUM(data_1!RA17:RA34)</f>
        <v>310.34658000000002</v>
      </c>
      <c r="RB16" s="155">
        <f>SUM(data_1!RB17:RB34)</f>
        <v>2016353.32</v>
      </c>
      <c r="RC16" s="155">
        <f>SUM(data_1!RC17:RC34)</f>
        <v>416311.46</v>
      </c>
      <c r="RD16" s="155">
        <f>SUM(data_1!RD17:RD34)</f>
        <v>4934723390.6000004</v>
      </c>
      <c r="RE16" s="155">
        <f>SUM(data_1!RE17:RE34)</f>
        <v>0</v>
      </c>
      <c r="RF16" s="155">
        <f>SUM(data_1!RF17:RF34)</f>
        <v>4937517900</v>
      </c>
      <c r="RG16" s="155">
        <f>SUM(data_1!RG17:RG34)</f>
        <v>4937517900</v>
      </c>
      <c r="RH16" s="155">
        <f>SUM(data_1!RH17:RH34)</f>
        <v>0</v>
      </c>
      <c r="RI16" s="155">
        <f>SUM(data_1!RI17:RI34)</f>
        <v>940163933.78999996</v>
      </c>
      <c r="RJ16" s="155">
        <f>SUM(data_1!RJ17:RJ34)</f>
        <v>869458300</v>
      </c>
      <c r="RK16" s="155">
        <f>SUM(data_1!RK17:RK34)</f>
        <v>70705633.789999992</v>
      </c>
      <c r="RL16" s="155">
        <f>SUM(data_1!RL17:RL34)</f>
        <v>814353418.55999994</v>
      </c>
      <c r="RM16" s="155">
        <f>SUM(data_1!RM17:RM34)</f>
        <v>244405</v>
      </c>
      <c r="RN16" s="155">
        <f>SUM(data_1!RN17:RN34)</f>
        <v>0</v>
      </c>
      <c r="RO16" s="155">
        <f>SUM(data_1!RO17:RO34)</f>
        <v>881876487.68000007</v>
      </c>
      <c r="RP16" s="155">
        <f>SUM(data_1!RP17:RP34)</f>
        <v>814353418.55999994</v>
      </c>
      <c r="RQ16" s="155">
        <f>SUM(data_1!RQ17:RQ34)</f>
        <v>0</v>
      </c>
      <c r="RR16" s="155">
        <f>SUM(data_1!RR17:RR34)</f>
        <v>67523069.120000005</v>
      </c>
      <c r="RS16" s="155">
        <f>SUM(data_1!RS17:RS34)</f>
        <v>186.92498999999998</v>
      </c>
      <c r="RT16" s="155">
        <f>SUM(data_1!RT17:RT34)</f>
        <v>244405</v>
      </c>
      <c r="RU16" s="155">
        <f>SUM(data_1!RU17:RU34)</f>
        <v>0</v>
      </c>
      <c r="RV16" s="155">
        <f>SUM(data_1!RV17:RV34)</f>
        <v>814353418.55999994</v>
      </c>
      <c r="RW16" s="155">
        <f>SUM(data_1!RW17:RW34)</f>
        <v>0</v>
      </c>
      <c r="RX16" s="155">
        <f>SUM(data_1!RX17:RX34)</f>
        <v>869458300</v>
      </c>
      <c r="RY16" s="155">
        <f>SUM(data_1!RY17:RY34)</f>
        <v>869458300</v>
      </c>
      <c r="RZ16" s="155">
        <f>SUM(data_1!RZ17:RZ34)</f>
        <v>0</v>
      </c>
      <c r="SA16" s="155">
        <f>SUM(data_1!SA17:SA34)</f>
        <v>139182368</v>
      </c>
      <c r="SB16" s="155">
        <f>SUM(data_1!SB17:SB34)</f>
        <v>125720400</v>
      </c>
      <c r="SC16" s="155">
        <f>SUM(data_1!SC17:SC34)</f>
        <v>13461968</v>
      </c>
      <c r="SD16" s="155">
        <f>SUM(data_1!SD17:SD34)</f>
        <v>123040693.55</v>
      </c>
      <c r="SE16" s="155">
        <f>SUM(data_1!SE17:SE34)</f>
        <v>0</v>
      </c>
      <c r="SF16" s="155">
        <f>SUM(data_1!SF17:SF34)</f>
        <v>0</v>
      </c>
      <c r="SG16" s="155">
        <f>SUM(data_1!SG17:SG34)</f>
        <v>133201707.98999999</v>
      </c>
      <c r="SH16" s="155">
        <f>SUM(data_1!SH17:SH34)</f>
        <v>123040693.55</v>
      </c>
      <c r="SI16" s="155">
        <f>SUM(data_1!SI17:SI34)</f>
        <v>0</v>
      </c>
      <c r="SJ16" s="155">
        <f>SUM(data_1!SJ17:SJ34)</f>
        <v>10161014.440000001</v>
      </c>
      <c r="SK16" s="155">
        <f>SUM(data_1!SK17:SK34)</f>
        <v>160.25369999999998</v>
      </c>
      <c r="SL16" s="155">
        <f>SUM(data_1!SL17:SL34)</f>
        <v>0</v>
      </c>
      <c r="SM16" s="155">
        <f>SUM(data_1!SM17:SM34)</f>
        <v>0</v>
      </c>
      <c r="SN16" s="155">
        <f>SUM(data_1!SN17:SN34)</f>
        <v>123040693.55</v>
      </c>
      <c r="SO16" s="155">
        <f>SUM(data_1!SO17:SO34)</f>
        <v>0</v>
      </c>
      <c r="SP16" s="155">
        <f>SUM(data_1!SP17:SP34)</f>
        <v>125720400</v>
      </c>
      <c r="SQ16" s="155">
        <f>SUM(data_1!SQ17:SQ34)</f>
        <v>125720400</v>
      </c>
      <c r="SR16" s="155">
        <f>SUM(data_1!SR17:SR34)</f>
        <v>0</v>
      </c>
      <c r="SS16" s="155">
        <f>SUM(data_1!SS17:SS34)</f>
        <v>308369000</v>
      </c>
      <c r="ST16" s="155">
        <f>SUM(data_1!ST17:ST34)</f>
        <v>242369000</v>
      </c>
      <c r="SU16" s="155">
        <f>SUM(data_1!SU17:SU34)</f>
        <v>66000000</v>
      </c>
      <c r="SV16" s="155">
        <f>SUM(data_1!SV17:SV34)</f>
        <v>230554762.41</v>
      </c>
      <c r="SW16" s="155">
        <f>SUM(data_1!SW17:SW34)</f>
        <v>1070000</v>
      </c>
      <c r="SX16" s="155">
        <f>SUM(data_1!SX17:SX34)</f>
        <v>0</v>
      </c>
      <c r="SY16" s="155">
        <f>SUM(data_1!SY17:SY34)</f>
        <v>293204112.36000001</v>
      </c>
      <c r="SZ16" s="155">
        <f>SUM(data_1!SZ17:SZ34)</f>
        <v>230554762.41</v>
      </c>
      <c r="TA16" s="155">
        <f>SUM(data_1!TA17:TA34)</f>
        <v>0</v>
      </c>
      <c r="TB16" s="155">
        <f>SUM(data_1!TB17:TB34)</f>
        <v>62649349.950000003</v>
      </c>
      <c r="TC16" s="155">
        <f>SUM(data_1!TC17:TC34)</f>
        <v>89.450289999999995</v>
      </c>
      <c r="TD16" s="155">
        <f>SUM(data_1!TD17:TD34)</f>
        <v>1070000</v>
      </c>
      <c r="TE16" s="155">
        <f>SUM(data_1!TE17:TE34)</f>
        <v>0</v>
      </c>
      <c r="TF16" s="155">
        <f>SUM(data_1!TF17:TF34)</f>
        <v>230554762.41</v>
      </c>
      <c r="TG16" s="155">
        <f>SUM(data_1!TG17:TG34)</f>
        <v>0</v>
      </c>
      <c r="TH16" s="155">
        <f>SUM(data_1!TH17:TH34)</f>
        <v>242369000</v>
      </c>
      <c r="TI16" s="155">
        <f>SUM(data_1!TI17:TI34)</f>
        <v>242369000</v>
      </c>
      <c r="TJ16" s="155">
        <f>SUM(data_1!TJ17:TJ34)</f>
        <v>0</v>
      </c>
      <c r="TK16" s="155">
        <f>SUM(data_1!TK17:TK34)</f>
        <v>286078400</v>
      </c>
      <c r="TL16" s="155">
        <f>SUM(data_1!TL17:TL34)</f>
        <v>197663000</v>
      </c>
      <c r="TM16" s="155">
        <f>SUM(data_1!TM17:TM34)</f>
        <v>88415400</v>
      </c>
      <c r="TN16" s="155">
        <f>SUM(data_1!TN17:TN34)</f>
        <v>196486008</v>
      </c>
      <c r="TO16" s="155">
        <f>SUM(data_1!TO17:TO34)</f>
        <v>0</v>
      </c>
      <c r="TP16" s="155">
        <f>SUM(data_1!TP17:TP34)</f>
        <v>0</v>
      </c>
      <c r="TQ16" s="155">
        <f>SUM(data_1!TQ17:TQ34)</f>
        <v>280704646</v>
      </c>
      <c r="TR16" s="155">
        <f>SUM(data_1!TR17:TR34)</f>
        <v>196486008</v>
      </c>
      <c r="TS16" s="155">
        <f>SUM(data_1!TS17:TS34)</f>
        <v>0</v>
      </c>
      <c r="TT16" s="155">
        <f>SUM(data_1!TT17:TT34)</f>
        <v>84218638</v>
      </c>
      <c r="TU16" s="155">
        <f>SUM(data_1!TU17:TU34)</f>
        <v>278.45370000000003</v>
      </c>
      <c r="TV16" s="155">
        <f>SUM(data_1!TV17:TV34)</f>
        <v>0</v>
      </c>
      <c r="TW16" s="155">
        <f>SUM(data_1!TW17:TW34)</f>
        <v>0</v>
      </c>
      <c r="TX16" s="155">
        <f>SUM(data_1!TX17:TX34)</f>
        <v>196486008</v>
      </c>
      <c r="TY16" s="155">
        <f>SUM(data_1!TY17:TY34)</f>
        <v>0</v>
      </c>
      <c r="TZ16" s="155">
        <f>SUM(data_1!TZ17:TZ34)</f>
        <v>197663000</v>
      </c>
      <c r="UA16" s="155">
        <f>SUM(data_1!UA17:UA34)</f>
        <v>197663000</v>
      </c>
      <c r="UB16" s="155">
        <f>SUM(data_1!UB17:UB34)</f>
        <v>0</v>
      </c>
      <c r="UC16" s="155">
        <f>SUM(data_1!UC17:UC34)</f>
        <v>2690947146</v>
      </c>
      <c r="UD16" s="155">
        <f>SUM(data_1!UD17:UD34)</f>
        <v>2364290400</v>
      </c>
      <c r="UE16" s="155">
        <f>SUM(data_1!UE17:UE34)</f>
        <v>326656746</v>
      </c>
      <c r="UF16" s="155">
        <f>SUM(data_1!UF17:UF34)</f>
        <v>2364290400</v>
      </c>
      <c r="UG16" s="155">
        <f>SUM(data_1!UG17:UG34)</f>
        <v>80467.759999999995</v>
      </c>
      <c r="UH16" s="155">
        <f>SUM(data_1!UH17:UH34)</f>
        <v>0</v>
      </c>
      <c r="UI16" s="155">
        <f>SUM(data_1!UI17:UI34)</f>
        <v>2673303141</v>
      </c>
      <c r="UJ16" s="155">
        <f>SUM(data_1!UJ17:UJ34)</f>
        <v>2364287922</v>
      </c>
      <c r="UK16" s="155">
        <f>SUM(data_1!UK17:UK34)</f>
        <v>0</v>
      </c>
      <c r="UL16" s="155">
        <f>SUM(data_1!UL17:UL34)</f>
        <v>309015219</v>
      </c>
      <c r="UM16" s="155">
        <f>SUM(data_1!UM17:UM34)</f>
        <v>117.13424999999999</v>
      </c>
      <c r="UN16" s="155">
        <f>SUM(data_1!UN17:UN34)</f>
        <v>80467.759999999995</v>
      </c>
      <c r="UO16" s="155">
        <f>SUM(data_1!UO17:UO34)</f>
        <v>2478</v>
      </c>
      <c r="UP16" s="155">
        <f>SUM(data_1!UP17:UP34)</f>
        <v>2364287922</v>
      </c>
      <c r="UQ16" s="155">
        <f>SUM(data_1!UQ17:UQ34)</f>
        <v>0</v>
      </c>
      <c r="UR16" s="155">
        <f>SUM(data_1!UR17:UR34)</f>
        <v>2364290400</v>
      </c>
      <c r="US16" s="155">
        <f>SUM(data_1!US17:US34)</f>
        <v>2364290400</v>
      </c>
      <c r="UT16" s="155">
        <f>SUM(data_1!UT17:UT34)</f>
        <v>0</v>
      </c>
      <c r="UU16" s="155">
        <f>SUM(data_1!UU17:UU34)</f>
        <v>2992003618</v>
      </c>
      <c r="UV16" s="155">
        <f>SUM(data_1!UV17:UV34)</f>
        <v>2841724700</v>
      </c>
      <c r="UW16" s="155">
        <f>SUM(data_1!UW17:UW34)</f>
        <v>150278918</v>
      </c>
      <c r="UX16" s="155">
        <f>SUM(data_1!UX17:UX34)</f>
        <v>2841724700</v>
      </c>
      <c r="UY16" s="155">
        <f>SUM(data_1!UY17:UY34)</f>
        <v>0</v>
      </c>
      <c r="UZ16" s="155">
        <f>SUM(data_1!UZ17:UZ34)</f>
        <v>0</v>
      </c>
      <c r="VA16" s="155">
        <f>SUM(data_1!VA17:VA34)</f>
        <v>2992003618</v>
      </c>
      <c r="VB16" s="155">
        <f>SUM(data_1!VB17:VB34)</f>
        <v>2841724700</v>
      </c>
      <c r="VC16" s="155">
        <f>SUM(data_1!VC17:VC34)</f>
        <v>0</v>
      </c>
      <c r="VD16" s="155">
        <f>SUM(data_1!VD17:VD34)</f>
        <v>150278918</v>
      </c>
      <c r="VE16" s="155">
        <f>SUM(data_1!VE17:VE34)</f>
        <v>25.09338</v>
      </c>
      <c r="VF16" s="155">
        <f>SUM(data_1!VF17:VF34)</f>
        <v>0</v>
      </c>
      <c r="VG16" s="155">
        <f>SUM(data_1!VG17:VG34)</f>
        <v>0</v>
      </c>
      <c r="VH16" s="155">
        <f>SUM(data_1!VH17:VH34)</f>
        <v>2841724700</v>
      </c>
      <c r="VI16" s="155">
        <f>SUM(data_1!VI17:VI34)</f>
        <v>0</v>
      </c>
      <c r="VJ16" s="155">
        <f>SUM(data_1!VJ17:VJ34)</f>
        <v>2841724700</v>
      </c>
      <c r="VK16" s="155">
        <f>SUM(data_1!VK17:VK34)</f>
        <v>2841724700</v>
      </c>
      <c r="VL16" s="155">
        <f>SUM(data_1!VL17:VL34)</f>
        <v>0</v>
      </c>
      <c r="VM16" s="155">
        <f>SUM(data_1!VM17:VM34)</f>
        <v>47969400</v>
      </c>
      <c r="VN16" s="155">
        <f>SUM(data_1!VN17:VN34)</f>
        <v>45293000</v>
      </c>
      <c r="VO16" s="155">
        <f>SUM(data_1!VO17:VO34)</f>
        <v>2676400</v>
      </c>
      <c r="VP16" s="155">
        <f>SUM(data_1!VP17:VP34)</f>
        <v>45292920</v>
      </c>
      <c r="VQ16" s="155">
        <f>SUM(data_1!VQ17:VQ34)</f>
        <v>0</v>
      </c>
      <c r="VR16" s="155">
        <f>SUM(data_1!VR17:VR34)</f>
        <v>0</v>
      </c>
      <c r="VS16" s="155">
        <f>SUM(data_1!VS17:VS34)</f>
        <v>47685057</v>
      </c>
      <c r="VT16" s="155">
        <f>SUM(data_1!VT17:VT34)</f>
        <v>45292920</v>
      </c>
      <c r="VU16" s="155">
        <f>SUM(data_1!VU17:VU34)</f>
        <v>0</v>
      </c>
      <c r="VV16" s="155">
        <f>SUM(data_1!VV17:VV34)</f>
        <v>2392137</v>
      </c>
      <c r="VW16" s="155">
        <f>SUM(data_1!VW17:VW34)</f>
        <v>10.03373</v>
      </c>
      <c r="VX16" s="155">
        <f>SUM(data_1!VX17:VX34)</f>
        <v>0</v>
      </c>
      <c r="VY16" s="155">
        <f>SUM(data_1!VY17:VY34)</f>
        <v>0</v>
      </c>
      <c r="VZ16" s="155">
        <f>SUM(data_1!VZ17:VZ34)</f>
        <v>45292920</v>
      </c>
      <c r="WA16" s="155">
        <f>SUM(data_1!WA17:WA34)</f>
        <v>0</v>
      </c>
      <c r="WB16" s="155">
        <f>SUM(data_1!WB17:WB34)</f>
        <v>45293000</v>
      </c>
      <c r="WC16" s="155">
        <f>SUM(data_1!WC17:WC34)</f>
        <v>45293000</v>
      </c>
      <c r="WD16" s="155">
        <f>SUM(data_1!WD17:WD34)</f>
        <v>0</v>
      </c>
      <c r="WE16" s="155">
        <f>SUM(data_1!WE17:WE34)</f>
        <v>181645040.68000001</v>
      </c>
      <c r="WF16" s="155">
        <f>SUM(data_1!WF17:WF34)</f>
        <v>172528300</v>
      </c>
      <c r="WG16" s="155">
        <f>SUM(data_1!WG17:WG34)</f>
        <v>9116740.6799999997</v>
      </c>
      <c r="WH16" s="155">
        <f>SUM(data_1!WH17:WH34)</f>
        <v>172523780.90000001</v>
      </c>
      <c r="WI16" s="155">
        <f>SUM(data_1!WI17:WI34)</f>
        <v>0</v>
      </c>
      <c r="WJ16" s="155">
        <f>SUM(data_1!WJ17:WJ34)</f>
        <v>0</v>
      </c>
      <c r="WK16" s="155">
        <f>SUM(data_1!WK17:WK34)</f>
        <v>181640290.16</v>
      </c>
      <c r="WL16" s="155">
        <f>SUM(data_1!WL17:WL34)</f>
        <v>172523780.90000001</v>
      </c>
      <c r="WM16" s="155">
        <f>SUM(data_1!WM17:WM34)</f>
        <v>0</v>
      </c>
      <c r="WN16" s="155">
        <f>SUM(data_1!WN17:WN34)</f>
        <v>9116509.2599999998</v>
      </c>
      <c r="WO16" s="155">
        <f>SUM(data_1!WO17:WO34)</f>
        <v>25.249209999999998</v>
      </c>
      <c r="WP16" s="155">
        <f>SUM(data_1!WP17:WP34)</f>
        <v>0</v>
      </c>
      <c r="WQ16" s="155">
        <f>SUM(data_1!WQ17:WQ34)</f>
        <v>0</v>
      </c>
      <c r="WR16" s="155">
        <f>SUM(data_1!WR17:WR34)</f>
        <v>172523780.90000001</v>
      </c>
      <c r="WS16" s="155">
        <f>SUM(data_1!WS17:WS34)</f>
        <v>0</v>
      </c>
      <c r="WT16" s="155">
        <f>SUM(data_1!WT17:WT34)</f>
        <v>172528300</v>
      </c>
      <c r="WU16" s="155">
        <f>SUM(data_1!WU17:WU34)</f>
        <v>172528300</v>
      </c>
      <c r="WV16" s="155">
        <f>SUM(data_1!WV17:WV34)</f>
        <v>0</v>
      </c>
      <c r="WW16" s="155">
        <f>SUM(data_1!WW17:WW34)</f>
        <v>2114799781.8499999</v>
      </c>
      <c r="WX16" s="155">
        <f>SUM(data_1!WX17:WX34)</f>
        <v>1977088600</v>
      </c>
      <c r="WY16" s="155">
        <f>SUM(data_1!WY17:WY34)</f>
        <v>137711181.84999999</v>
      </c>
      <c r="WZ16" s="155">
        <f>SUM(data_1!WZ17:WZ34)</f>
        <v>1797236960.5799999</v>
      </c>
      <c r="XA16" s="155">
        <f>SUM(data_1!XA17:XA34)</f>
        <v>0</v>
      </c>
      <c r="XB16" s="155">
        <f>SUM(data_1!XB17:XB34)</f>
        <v>0</v>
      </c>
      <c r="XC16" s="155">
        <f>SUM(data_1!XC17:XC34)</f>
        <v>1924376320.6300001</v>
      </c>
      <c r="XD16" s="155">
        <f>SUM(data_1!XD17:XD34)</f>
        <v>1797236960.5799999</v>
      </c>
      <c r="XE16" s="155">
        <f>SUM(data_1!XE17:XE34)</f>
        <v>0</v>
      </c>
      <c r="XF16" s="155">
        <f>SUM(data_1!XF17:XF34)</f>
        <v>127139360.05</v>
      </c>
      <c r="XG16" s="155">
        <f>SUM(data_1!XG17:XG34)</f>
        <v>59.164089999999995</v>
      </c>
      <c r="XH16" s="155">
        <f>SUM(data_1!XH17:XH34)</f>
        <v>0</v>
      </c>
      <c r="XI16" s="155">
        <f>SUM(data_1!XI17:XI34)</f>
        <v>0</v>
      </c>
      <c r="XJ16" s="155">
        <f>SUM(data_1!XJ17:XJ34)</f>
        <v>1797236960.5799999</v>
      </c>
      <c r="XK16" s="155">
        <f>SUM(data_1!XK17:XK34)</f>
        <v>0</v>
      </c>
      <c r="XL16" s="155">
        <f>SUM(data_1!XL17:XL34)</f>
        <v>1977088600</v>
      </c>
      <c r="XM16" s="155">
        <f>SUM(data_1!XM17:XM34)</f>
        <v>1977088600</v>
      </c>
      <c r="XN16" s="155">
        <f>SUM(data_1!XN17:XN34)</f>
        <v>0</v>
      </c>
      <c r="XO16" s="155">
        <f>SUM(data_1!XO17:XO34)</f>
        <v>80088620</v>
      </c>
      <c r="XP16" s="155">
        <f>SUM(data_1!XP17:XP34)</f>
        <v>76083500</v>
      </c>
      <c r="XQ16" s="155">
        <f>SUM(data_1!XQ17:XQ34)</f>
        <v>4005120</v>
      </c>
      <c r="XR16" s="155">
        <f>SUM(data_1!XR17:XR34)</f>
        <v>76083500</v>
      </c>
      <c r="XS16" s="155">
        <f>SUM(data_1!XS17:XS34)</f>
        <v>0</v>
      </c>
      <c r="XT16" s="155">
        <f>SUM(data_1!XT17:XT34)</f>
        <v>0</v>
      </c>
      <c r="XU16" s="155">
        <f>SUM(data_1!XU17:XU34)</f>
        <v>80088620</v>
      </c>
      <c r="XV16" s="155">
        <f>SUM(data_1!XV17:XV34)</f>
        <v>76083500</v>
      </c>
      <c r="XW16" s="155">
        <f>SUM(data_1!XW17:XW34)</f>
        <v>0</v>
      </c>
      <c r="XX16" s="155">
        <f>SUM(data_1!XX17:XX34)</f>
        <v>4005120</v>
      </c>
      <c r="XY16" s="155">
        <f>SUM(data_1!XY17:XY34)</f>
        <v>5.0008600000000003</v>
      </c>
      <c r="XZ16" s="155">
        <f>SUM(data_1!XZ17:XZ34)</f>
        <v>0</v>
      </c>
      <c r="YA16" s="155">
        <f>SUM(data_1!YA17:YA34)</f>
        <v>0</v>
      </c>
      <c r="YB16" s="155">
        <f>SUM(data_1!YB17:YB34)</f>
        <v>76083500</v>
      </c>
      <c r="YC16" s="155">
        <f>SUM(data_1!YC17:YC34)</f>
        <v>0</v>
      </c>
      <c r="YD16" s="155">
        <f>SUM(data_1!YD17:YD34)</f>
        <v>76083500</v>
      </c>
      <c r="YE16" s="155">
        <f>SUM(data_1!YE17:YE34)</f>
        <v>76083500</v>
      </c>
      <c r="YF16" s="155">
        <f>SUM(data_1!YF17:YF34)</f>
        <v>0</v>
      </c>
      <c r="YG16" s="155">
        <f>SUM(data_1!YG17:YG34)</f>
        <v>0</v>
      </c>
      <c r="YH16" s="155">
        <f>SUM(data_1!YH17:YH34)</f>
        <v>0</v>
      </c>
      <c r="YI16" s="155">
        <f>SUM(data_1!YI17:YI34)</f>
        <v>0</v>
      </c>
      <c r="YJ16" s="155">
        <f>SUM(data_1!YJ17:YJ34)</f>
        <v>0</v>
      </c>
      <c r="YK16" s="155">
        <f>SUM(data_1!YK17:YK34)</f>
        <v>0</v>
      </c>
      <c r="YL16" s="155">
        <f>SUM(data_1!YL17:YL34)</f>
        <v>0</v>
      </c>
      <c r="YM16" s="155">
        <f>SUM(data_1!YM17:YM34)</f>
        <v>0</v>
      </c>
      <c r="YN16" s="155">
        <f>SUM(data_1!YN17:YN34)</f>
        <v>0</v>
      </c>
      <c r="YO16" s="155">
        <f>SUM(data_1!YO17:YO34)</f>
        <v>0</v>
      </c>
      <c r="YP16" s="155">
        <f>SUM(data_1!YP17:YP34)</f>
        <v>0</v>
      </c>
      <c r="YQ16" s="155">
        <f>SUM(data_1!YQ17:YQ34)</f>
        <v>0</v>
      </c>
      <c r="YR16" s="155">
        <f>SUM(data_1!YR17:YR34)</f>
        <v>0</v>
      </c>
      <c r="YS16" s="155">
        <f>SUM(data_1!YS17:YS34)</f>
        <v>0</v>
      </c>
      <c r="YT16" s="155">
        <f>SUM(data_1!YT17:YT34)</f>
        <v>0</v>
      </c>
      <c r="YU16" s="155">
        <f>SUM(data_1!YU17:YU34)</f>
        <v>0</v>
      </c>
      <c r="YV16" s="155">
        <f>SUM(data_1!YV17:YV34)</f>
        <v>0</v>
      </c>
      <c r="YW16" s="155">
        <f>SUM(data_1!YW17:YW34)</f>
        <v>0</v>
      </c>
      <c r="YX16" s="155">
        <f>SUM(data_1!YX17:YX34)</f>
        <v>0</v>
      </c>
      <c r="YY16" s="155">
        <f>SUM(data_1!YY17:YY34)</f>
        <v>543104092.5</v>
      </c>
      <c r="YZ16" s="155">
        <f>SUM(data_1!YZ17:YZ34)</f>
        <v>316787000</v>
      </c>
      <c r="ZA16" s="155">
        <f>SUM(data_1!ZA17:ZA34)</f>
        <v>226317092.5</v>
      </c>
      <c r="ZB16" s="155">
        <f>SUM(data_1!ZB17:ZB34)</f>
        <v>313650534.5</v>
      </c>
      <c r="ZC16" s="155">
        <f>SUM(data_1!ZC17:ZC34)</f>
        <v>331966.07</v>
      </c>
      <c r="ZD16" s="155">
        <f>SUM(data_1!ZD17:ZD34)</f>
        <v>0</v>
      </c>
      <c r="ZE16" s="155">
        <f>SUM(data_1!ZE17:ZE34)</f>
        <v>538702944.89999998</v>
      </c>
      <c r="ZF16" s="155">
        <f>SUM(data_1!ZF17:ZF34)</f>
        <v>313650534.5</v>
      </c>
      <c r="ZG16" s="155">
        <f>SUM(data_1!ZG17:ZG34)</f>
        <v>0</v>
      </c>
      <c r="ZH16" s="155">
        <f>SUM(data_1!ZH17:ZH34)</f>
        <v>225052410.40000001</v>
      </c>
      <c r="ZI16" s="155">
        <f>SUM(data_1!ZI17:ZI34)</f>
        <v>327.76117999999997</v>
      </c>
      <c r="ZJ16" s="155">
        <f>SUM(data_1!ZJ17:ZJ34)</f>
        <v>331966.07</v>
      </c>
      <c r="ZK16" s="155">
        <f>SUM(data_1!ZK17:ZK34)</f>
        <v>0</v>
      </c>
      <c r="ZL16" s="155">
        <f>SUM(data_1!ZL17:ZL34)</f>
        <v>313650534.5</v>
      </c>
      <c r="ZM16" s="155">
        <f>SUM(data_1!ZM17:ZM34)</f>
        <v>0</v>
      </c>
      <c r="ZN16" s="155">
        <f>SUM(data_1!ZN17:ZN34)</f>
        <v>316787000</v>
      </c>
      <c r="ZO16" s="155">
        <f>SUM(data_1!ZO17:ZO34)</f>
        <v>316787000</v>
      </c>
      <c r="ZP16" s="155">
        <f>SUM(data_1!ZP17:ZP34)</f>
        <v>0</v>
      </c>
      <c r="ZQ16" s="155">
        <f>SUM(data_1!ZQ17:ZQ34)</f>
        <v>1094355600</v>
      </c>
      <c r="ZR16" s="155">
        <f>SUM(data_1!ZR17:ZR34)</f>
        <v>569682800</v>
      </c>
      <c r="ZS16" s="155">
        <f>SUM(data_1!ZS17:ZS34)</f>
        <v>524672800</v>
      </c>
      <c r="ZT16" s="155">
        <f>SUM(data_1!ZT17:ZT34)</f>
        <v>569602185.88</v>
      </c>
      <c r="ZU16" s="155">
        <f>SUM(data_1!ZU17:ZU34)</f>
        <v>11519785.310000001</v>
      </c>
      <c r="ZV16" s="155">
        <f>SUM(data_1!ZV17:ZV34)</f>
        <v>0</v>
      </c>
      <c r="ZW16" s="155">
        <f>SUM(data_1!ZW17:ZW34)</f>
        <v>1092605510.4000001</v>
      </c>
      <c r="ZX16" s="155">
        <f>SUM(data_1!ZX17:ZX34)</f>
        <v>568850880.49000001</v>
      </c>
      <c r="ZY16" s="155">
        <f>SUM(data_1!ZY17:ZY34)</f>
        <v>0</v>
      </c>
      <c r="ZZ16" s="155">
        <f>SUM(data_1!ZZ17:ZZ34)</f>
        <v>523754629.90999997</v>
      </c>
      <c r="AAA16" s="155">
        <f>SUM(data_1!AAA17:AAA34)</f>
        <v>774.49075999999991</v>
      </c>
      <c r="AAB16" s="155">
        <f>SUM(data_1!AAB17:AAB34)</f>
        <v>11393791.310000001</v>
      </c>
      <c r="AAC16" s="155">
        <f>SUM(data_1!AAC17:AAC34)</f>
        <v>877299.39</v>
      </c>
      <c r="AAD16" s="155">
        <f>SUM(data_1!AAD17:AAD34)</f>
        <v>568850880.49000001</v>
      </c>
      <c r="AAE16" s="155">
        <f>SUM(data_1!AAE17:AAE34)</f>
        <v>0</v>
      </c>
      <c r="AAF16" s="155">
        <f>SUM(data_1!AAF17:AAF34)</f>
        <v>569682800</v>
      </c>
      <c r="AAG16" s="155">
        <f>SUM(data_1!AAG17:AAG34)</f>
        <v>569682800</v>
      </c>
      <c r="AAH16" s="155">
        <f>SUM(data_1!AAH17:AAH34)</f>
        <v>0</v>
      </c>
      <c r="AAI16" s="155">
        <f>SUM(data_1!AAI17:AAI34)</f>
        <v>0</v>
      </c>
      <c r="AAJ16" s="155">
        <f>SUM(data_1!AAJ17:AAJ34)</f>
        <v>0</v>
      </c>
      <c r="AAK16" s="155">
        <f>SUM(data_1!AAK17:AAK34)</f>
        <v>0</v>
      </c>
      <c r="AAL16" s="155">
        <f>SUM(data_1!AAL17:AAL34)</f>
        <v>0</v>
      </c>
      <c r="AAM16" s="155">
        <f>SUM(data_1!AAM17:AAM34)</f>
        <v>2836832</v>
      </c>
      <c r="AAN16" s="155">
        <f>SUM(data_1!AAN17:AAN34)</f>
        <v>0</v>
      </c>
      <c r="AAO16" s="155">
        <f>SUM(data_1!AAO17:AAO34)</f>
        <v>0</v>
      </c>
      <c r="AAP16" s="155">
        <f>SUM(data_1!AAP17:AAP34)</f>
        <v>0</v>
      </c>
      <c r="AAQ16" s="155">
        <f>SUM(data_1!AAQ17:AAQ34)</f>
        <v>0</v>
      </c>
      <c r="AAR16" s="155">
        <f>SUM(data_1!AAR17:AAR34)</f>
        <v>0</v>
      </c>
      <c r="AAS16" s="155">
        <f>SUM(data_1!AAS17:AAS34)</f>
        <v>0</v>
      </c>
      <c r="AAT16" s="155">
        <f>SUM(data_1!AAT17:AAT34)</f>
        <v>2760416.92</v>
      </c>
      <c r="AAU16" s="155">
        <f>SUM(data_1!AAU17:AAU34)</f>
        <v>76415.08</v>
      </c>
      <c r="AAV16" s="155">
        <f>SUM(data_1!AAV17:AAV34)</f>
        <v>0</v>
      </c>
      <c r="AAW16" s="155">
        <f>SUM(data_1!AAW17:AAW34)</f>
        <v>0</v>
      </c>
      <c r="AAX16" s="155">
        <f>SUM(data_1!AAX17:AAX34)</f>
        <v>0</v>
      </c>
      <c r="AAY16" s="155">
        <f>SUM(data_1!AAY17:AAY34)</f>
        <v>0</v>
      </c>
      <c r="AAZ16" s="155">
        <f>SUM(data_1!AAZ17:AAZ34)</f>
        <v>633265.03</v>
      </c>
      <c r="ABA16" s="155">
        <f>SUM(data_1!ABA17:ABA34)</f>
        <v>961243253</v>
      </c>
      <c r="ABB16" s="155">
        <f>SUM(data_1!ABB17:ABB34)</f>
        <v>481320000</v>
      </c>
      <c r="ABC16" s="155">
        <f>SUM(data_1!ABC17:ABC34)</f>
        <v>479923253</v>
      </c>
      <c r="ABD16" s="155">
        <f>SUM(data_1!ABD17:ABD34)</f>
        <v>477132670</v>
      </c>
      <c r="ABE16" s="155">
        <f>SUM(data_1!ABE17:ABE34)</f>
        <v>0</v>
      </c>
      <c r="ABF16" s="155">
        <f>SUM(data_1!ABF17:ABF34)</f>
        <v>0</v>
      </c>
      <c r="ABG16" s="155">
        <f>SUM(data_1!ABG17:ABG34)</f>
        <v>928334367.62000012</v>
      </c>
      <c r="ABH16" s="155">
        <f>SUM(data_1!ABH17:ABH34)</f>
        <v>473635301.05000001</v>
      </c>
      <c r="ABI16" s="155">
        <f>SUM(data_1!ABI17:ABI34)</f>
        <v>633265.03</v>
      </c>
      <c r="ABJ16" s="155">
        <f>SUM(data_1!ABJ17:ABJ34)</f>
        <v>454699066.57000005</v>
      </c>
      <c r="ABK16" s="155">
        <f>SUM(data_1!ABK17:ABK34)</f>
        <v>693.48356999999987</v>
      </c>
      <c r="ABL16" s="155">
        <f>SUM(data_1!ABL17:ABL34)</f>
        <v>0</v>
      </c>
      <c r="ABM16" s="155">
        <f>SUM(data_1!ABM17:ABM34)</f>
        <v>4130633.98</v>
      </c>
      <c r="ABN16" s="155">
        <f>SUM(data_1!ABN17:ABN34)</f>
        <v>473002036.01999998</v>
      </c>
      <c r="ABO16" s="155">
        <f>SUM(data_1!ABO17:ABO34)</f>
        <v>0</v>
      </c>
      <c r="ABP16" s="155">
        <f>SUM(data_1!ABP17:ABP34)</f>
        <v>481320000</v>
      </c>
      <c r="ABQ16" s="155">
        <f>SUM(data_1!ABQ17:ABQ34)</f>
        <v>481320000</v>
      </c>
      <c r="ABR16" s="155">
        <f>SUM(data_1!ABR17:ABR34)</f>
        <v>0</v>
      </c>
      <c r="ABS16" s="155">
        <f>SUM(data_1!ABS17:ABS34)</f>
        <v>0</v>
      </c>
      <c r="ABT16" s="155">
        <f>SUM(data_1!ABT17:ABT34)</f>
        <v>0</v>
      </c>
      <c r="ABU16" s="155">
        <f>SUM(data_1!ABU17:ABU34)</f>
        <v>0</v>
      </c>
      <c r="ABV16" s="155">
        <f>SUM(data_1!ABV17:ABV34)</f>
        <v>0</v>
      </c>
      <c r="ABW16" s="155">
        <f>SUM(data_1!ABW17:ABW34)</f>
        <v>0</v>
      </c>
      <c r="ABX16" s="155">
        <f>SUM(data_1!ABX17:ABX34)</f>
        <v>0</v>
      </c>
      <c r="ABY16" s="155">
        <f>SUM(data_1!ABY17:ABY34)</f>
        <v>0</v>
      </c>
      <c r="ABZ16" s="155">
        <f>SUM(data_1!ABZ17:ABZ34)</f>
        <v>0</v>
      </c>
      <c r="ACA16" s="155">
        <f>SUM(data_1!ACA17:ACA34)</f>
        <v>0</v>
      </c>
      <c r="ACB16" s="155">
        <f>SUM(data_1!ACB17:ACB34)</f>
        <v>0</v>
      </c>
      <c r="ACC16" s="155">
        <f>SUM(data_1!ACC17:ACC34)</f>
        <v>0</v>
      </c>
      <c r="ACD16" s="155">
        <f>SUM(data_1!ACD17:ACD34)</f>
        <v>0</v>
      </c>
      <c r="ACE16" s="155">
        <f>SUM(data_1!ACE17:ACE34)</f>
        <v>0</v>
      </c>
      <c r="ACF16" s="155">
        <f>SUM(data_1!ACF17:ACF34)</f>
        <v>0</v>
      </c>
      <c r="ACG16" s="155">
        <f>SUM(data_1!ACG17:ACG34)</f>
        <v>0</v>
      </c>
      <c r="ACH16" s="155">
        <f>SUM(data_1!ACH17:ACH34)</f>
        <v>0</v>
      </c>
      <c r="ACI16" s="155">
        <f>SUM(data_1!ACI17:ACI34)</f>
        <v>0</v>
      </c>
      <c r="ACJ16" s="155">
        <f>SUM(data_1!ACJ17:ACJ34)</f>
        <v>0</v>
      </c>
      <c r="ACK16" s="155">
        <f>SUM(data_1!ACK17:ACK34)</f>
        <v>257658700</v>
      </c>
      <c r="ACL16" s="155">
        <f>SUM(data_1!ACL17:ACL34)</f>
        <v>35550000</v>
      </c>
      <c r="ACM16" s="155">
        <f>SUM(data_1!ACM17:ACM34)</f>
        <v>222108700</v>
      </c>
      <c r="ACN16" s="155">
        <f>SUM(data_1!ACN17:ACN34)</f>
        <v>35550000</v>
      </c>
      <c r="ACO16" s="155">
        <f>SUM(data_1!ACO17:ACO34)</f>
        <v>0</v>
      </c>
      <c r="ACP16" s="155">
        <f>SUM(data_1!ACP17:ACP34)</f>
        <v>0</v>
      </c>
      <c r="ACQ16" s="155">
        <f>SUM(data_1!ACQ17:ACQ34)</f>
        <v>245548579.75999999</v>
      </c>
      <c r="ACR16" s="155">
        <f>SUM(data_1!ACR17:ACR34)</f>
        <v>35550000</v>
      </c>
      <c r="ACS16" s="155">
        <f>SUM(data_1!ACS17:ACS34)</f>
        <v>0</v>
      </c>
      <c r="ACT16" s="155">
        <f>SUM(data_1!ACT17:ACT34)</f>
        <v>209998579.75999999</v>
      </c>
      <c r="ACU16" s="155">
        <f>SUM(data_1!ACU17:ACU34)</f>
        <v>398.50454999999994</v>
      </c>
      <c r="ACV16" s="155">
        <f>SUM(data_1!ACV17:ACV34)</f>
        <v>0</v>
      </c>
      <c r="ACW16" s="155">
        <f>SUM(data_1!ACW17:ACW34)</f>
        <v>0</v>
      </c>
      <c r="ACX16" s="155">
        <f>SUM(data_1!ACX17:ACX34)</f>
        <v>35550000</v>
      </c>
      <c r="ACY16" s="155">
        <f>SUM(data_1!ACY17:ACY34)</f>
        <v>0</v>
      </c>
      <c r="ACZ16" s="155">
        <f>SUM(data_1!ACZ17:ACZ34)</f>
        <v>35550000</v>
      </c>
      <c r="ADA16" s="155">
        <f>SUM(data_1!ADA17:ADA34)</f>
        <v>35550000</v>
      </c>
      <c r="ADB16" s="155">
        <f>SUM(data_1!ADB17:ADB34)</f>
        <v>0</v>
      </c>
      <c r="ADC16" s="155">
        <f>SUM(data_1!ADC17:ADC34)</f>
        <v>0</v>
      </c>
      <c r="ADD16" s="155">
        <f>SUM(data_1!ADD17:ADD34)</f>
        <v>0</v>
      </c>
      <c r="ADE16" s="155">
        <f>SUM(data_1!ADE17:ADE34)</f>
        <v>0</v>
      </c>
      <c r="ADF16" s="155">
        <f>SUM(data_1!ADF17:ADF34)</f>
        <v>0</v>
      </c>
      <c r="ADG16" s="155">
        <f>SUM(data_1!ADG17:ADG34)</f>
        <v>0</v>
      </c>
      <c r="ADH16" s="155">
        <f>SUM(data_1!ADH17:ADH34)</f>
        <v>0</v>
      </c>
      <c r="ADI16" s="155">
        <f>SUM(data_1!ADI17:ADI34)</f>
        <v>0</v>
      </c>
      <c r="ADJ16" s="155">
        <f>SUM(data_1!ADJ17:ADJ34)</f>
        <v>0</v>
      </c>
      <c r="ADK16" s="155">
        <f>SUM(data_1!ADK17:ADK34)</f>
        <v>0</v>
      </c>
      <c r="ADL16" s="155">
        <f>SUM(data_1!ADL17:ADL34)</f>
        <v>0</v>
      </c>
      <c r="ADM16" s="155">
        <f>SUM(data_1!ADM17:ADM34)</f>
        <v>0</v>
      </c>
      <c r="ADN16" s="155">
        <f>SUM(data_1!ADN17:ADN34)</f>
        <v>0</v>
      </c>
      <c r="ADO16" s="155">
        <f>SUM(data_1!ADO17:ADO34)</f>
        <v>0</v>
      </c>
      <c r="ADP16" s="155">
        <f>SUM(data_1!ADP17:ADP34)</f>
        <v>0</v>
      </c>
      <c r="ADQ16" s="155">
        <f>SUM(data_1!ADQ17:ADQ34)</f>
        <v>0</v>
      </c>
      <c r="ADR16" s="155">
        <f>SUM(data_1!ADR17:ADR34)</f>
        <v>0</v>
      </c>
      <c r="ADS16" s="155">
        <f>SUM(data_1!ADS17:ADS34)</f>
        <v>0</v>
      </c>
      <c r="ADT16" s="155">
        <f>SUM(data_1!ADT17:ADT34)</f>
        <v>0</v>
      </c>
      <c r="ADU16" s="155">
        <f>SUM(data_1!ADU17:ADU34)</f>
        <v>156350290</v>
      </c>
      <c r="ADV16" s="155">
        <f>SUM(data_1!ADV17:ADV34)</f>
        <v>29597950</v>
      </c>
      <c r="ADW16" s="155">
        <f>SUM(data_1!ADW17:ADW34)</f>
        <v>126752340</v>
      </c>
      <c r="ADX16" s="155">
        <f>SUM(data_1!ADX17:ADX34)</f>
        <v>20367950</v>
      </c>
      <c r="ADY16" s="155">
        <f>SUM(data_1!ADY17:ADY34)</f>
        <v>0</v>
      </c>
      <c r="ADZ16" s="155">
        <f>SUM(data_1!ADZ17:ADZ34)</f>
        <v>0</v>
      </c>
      <c r="AEA16" s="155">
        <f>SUM(data_1!AEA17:AEA34)</f>
        <v>135686598.84999999</v>
      </c>
      <c r="AEB16" s="155">
        <f>SUM(data_1!AEB17:AEB34)</f>
        <v>20367950</v>
      </c>
      <c r="AEC16" s="155">
        <f>SUM(data_1!AEC17:AEC34)</f>
        <v>0</v>
      </c>
      <c r="AED16" s="155">
        <f>SUM(data_1!AED17:AED34)</f>
        <v>115318648.84999999</v>
      </c>
      <c r="AEE16" s="155">
        <f>SUM(data_1!AEE17:AEE34)</f>
        <v>500.68477999999999</v>
      </c>
      <c r="AEF16" s="155">
        <f>SUM(data_1!AEF17:AEF34)</f>
        <v>0</v>
      </c>
      <c r="AEG16" s="155">
        <f>SUM(data_1!AEG17:AEG34)</f>
        <v>0</v>
      </c>
      <c r="AEH16" s="155">
        <f>SUM(data_1!AEH17:AEH34)</f>
        <v>20367950</v>
      </c>
      <c r="AEI16" s="155">
        <f>SUM(data_1!AEI17:AEI34)</f>
        <v>0</v>
      </c>
      <c r="AEJ16" s="155">
        <f>SUM(data_1!AEJ17:AEJ34)</f>
        <v>29597950</v>
      </c>
      <c r="AEK16" s="155">
        <f>SUM(data_1!AEK17:AEK34)</f>
        <v>29597950</v>
      </c>
      <c r="AEL16" s="155">
        <f>SUM(data_1!AEL17:AEL34)</f>
        <v>0</v>
      </c>
      <c r="AEM16" s="155">
        <f>SUM(data_1!AEM17:AEM34)</f>
        <v>0</v>
      </c>
      <c r="AEN16" s="155">
        <f>SUM(data_1!AEN17:AEN34)</f>
        <v>0</v>
      </c>
      <c r="AEO16" s="155">
        <f>SUM(data_1!AEO17:AEO34)</f>
        <v>0</v>
      </c>
      <c r="AEP16" s="155">
        <f>SUM(data_1!AEP17:AEP34)</f>
        <v>0</v>
      </c>
      <c r="AEQ16" s="155">
        <f>SUM(data_1!AEQ17:AEQ34)</f>
        <v>0</v>
      </c>
      <c r="AER16" s="155">
        <f>SUM(data_1!AER17:AER34)</f>
        <v>0</v>
      </c>
      <c r="AES16" s="155">
        <f>SUM(data_1!AES17:AES34)</f>
        <v>0</v>
      </c>
      <c r="AET16" s="155">
        <f>SUM(data_1!AET17:AET34)</f>
        <v>0</v>
      </c>
      <c r="AEU16" s="155">
        <f>SUM(data_1!AEU17:AEU34)</f>
        <v>0</v>
      </c>
      <c r="AEV16" s="155">
        <f>SUM(data_1!AEV17:AEV34)</f>
        <v>0</v>
      </c>
      <c r="AEW16" s="155">
        <f>SUM(data_1!AEW17:AEW34)</f>
        <v>0</v>
      </c>
      <c r="AEX16" s="155">
        <f>SUM(data_1!AEX17:AEX34)</f>
        <v>0</v>
      </c>
      <c r="AEY16" s="155">
        <f>SUM(data_1!AEY17:AEY34)</f>
        <v>0</v>
      </c>
      <c r="AEZ16" s="155">
        <f>SUM(data_1!AEZ17:AEZ34)</f>
        <v>0</v>
      </c>
      <c r="AFA16" s="155">
        <f>SUM(data_1!AFA17:AFA34)</f>
        <v>0</v>
      </c>
      <c r="AFB16" s="155">
        <f>SUM(data_1!AFB17:AFB34)</f>
        <v>0</v>
      </c>
      <c r="AFC16" s="155">
        <f>SUM(data_1!AFC17:AFC34)</f>
        <v>0</v>
      </c>
      <c r="AFD16" s="155">
        <f>SUM(data_1!AFD17:AFD34)</f>
        <v>0</v>
      </c>
      <c r="AFE16" s="155">
        <f>SUM(data_1!AFE17:AFE34)</f>
        <v>22338000</v>
      </c>
      <c r="AFF16" s="155">
        <f>SUM(data_1!AFF17:AFF34)</f>
        <v>6570000</v>
      </c>
      <c r="AFG16" s="155">
        <f>SUM(data_1!AFG17:AFG34)</f>
        <v>15768000</v>
      </c>
      <c r="AFH16" s="155">
        <f>SUM(data_1!AFH17:AFH34)</f>
        <v>6570000</v>
      </c>
      <c r="AFI16" s="155">
        <f>SUM(data_1!AFI17:AFI34)</f>
        <v>0</v>
      </c>
      <c r="AFJ16" s="155">
        <f>SUM(data_1!AFJ17:AFJ34)</f>
        <v>0</v>
      </c>
      <c r="AFK16" s="155">
        <f>SUM(data_1!AFK17:AFK34)</f>
        <v>22338000</v>
      </c>
      <c r="AFL16" s="155">
        <f>SUM(data_1!AFL17:AFL34)</f>
        <v>6570000</v>
      </c>
      <c r="AFM16" s="155">
        <f>SUM(data_1!AFM17:AFM34)</f>
        <v>0</v>
      </c>
      <c r="AFN16" s="155">
        <f>SUM(data_1!AFN17:AFN34)</f>
        <v>15768000</v>
      </c>
      <c r="AFO16" s="155">
        <f>SUM(data_1!AFO17:AFO34)</f>
        <v>282.93640999999997</v>
      </c>
      <c r="AFP16" s="155">
        <f>SUM(data_1!AFP17:AFP34)</f>
        <v>0</v>
      </c>
      <c r="AFQ16" s="155">
        <f>SUM(data_1!AFQ17:AFQ34)</f>
        <v>0</v>
      </c>
      <c r="AFR16" s="155">
        <f>SUM(data_1!AFR17:AFR34)</f>
        <v>6570000</v>
      </c>
      <c r="AFS16" s="155">
        <f>SUM(data_1!AFS17:AFS34)</f>
        <v>0</v>
      </c>
      <c r="AFT16" s="155">
        <f>SUM(data_1!AFT17:AFT34)</f>
        <v>6570000</v>
      </c>
      <c r="AFU16" s="155">
        <f>SUM(data_1!AFU17:AFU34)</f>
        <v>6570000</v>
      </c>
      <c r="AFV16" s="155">
        <f>SUM(data_1!AFV17:AFV34)</f>
        <v>0</v>
      </c>
      <c r="AFW16" s="155">
        <f>SUM(data_1!AFW17:AFW34)</f>
        <v>0</v>
      </c>
      <c r="AFX16" s="155">
        <f>SUM(data_1!AFX17:AFX34)</f>
        <v>0</v>
      </c>
      <c r="AFY16" s="155">
        <f>SUM(data_1!AFY17:AFY34)</f>
        <v>0</v>
      </c>
      <c r="AFZ16" s="155">
        <f>SUM(data_1!AFZ17:AFZ34)</f>
        <v>0</v>
      </c>
      <c r="AGA16" s="155">
        <f>SUM(data_1!AGA17:AGA34)</f>
        <v>0</v>
      </c>
      <c r="AGB16" s="155">
        <f>SUM(data_1!AGB17:AGB34)</f>
        <v>0</v>
      </c>
      <c r="AGC16" s="155">
        <f>SUM(data_1!AGC17:AGC34)</f>
        <v>0</v>
      </c>
      <c r="AGD16" s="155">
        <f>SUM(data_1!AGD17:AGD34)</f>
        <v>0</v>
      </c>
      <c r="AGE16" s="155">
        <f>SUM(data_1!AGE17:AGE34)</f>
        <v>0</v>
      </c>
      <c r="AGF16" s="155">
        <f>SUM(data_1!AGF17:AGF34)</f>
        <v>0</v>
      </c>
      <c r="AGG16" s="155">
        <f>SUM(data_1!AGG17:AGG34)</f>
        <v>0</v>
      </c>
      <c r="AGH16" s="155">
        <f>SUM(data_1!AGH17:AGH34)</f>
        <v>0</v>
      </c>
      <c r="AGI16" s="155">
        <f>SUM(data_1!AGI17:AGI34)</f>
        <v>0</v>
      </c>
      <c r="AGJ16" s="155">
        <f>SUM(data_1!AGJ17:AGJ34)</f>
        <v>0</v>
      </c>
      <c r="AGK16" s="155">
        <f>SUM(data_1!AGK17:AGK34)</f>
        <v>0</v>
      </c>
      <c r="AGL16" s="155">
        <f>SUM(data_1!AGL17:AGL34)</f>
        <v>0</v>
      </c>
      <c r="AGM16" s="155">
        <f>SUM(data_1!AGM17:AGM34)</f>
        <v>0</v>
      </c>
      <c r="AGN16" s="155">
        <f>SUM(data_1!AGN17:AGN34)</f>
        <v>0</v>
      </c>
      <c r="AGO16" s="155">
        <f>SUM(data_1!AGO17:AGO34)</f>
        <v>264937100</v>
      </c>
      <c r="AGP16" s="155">
        <f>SUM(data_1!AGP17:AGP34)</f>
        <v>147486000</v>
      </c>
      <c r="AGQ16" s="155">
        <f>SUM(data_1!AGQ17:AGQ34)</f>
        <v>117451100</v>
      </c>
      <c r="AGR16" s="155">
        <f>SUM(data_1!AGR17:AGR34)</f>
        <v>145040373.55000001</v>
      </c>
      <c r="AGS16" s="155">
        <f>SUM(data_1!AGS17:AGS34)</f>
        <v>0</v>
      </c>
      <c r="AGT16" s="155">
        <f>SUM(data_1!AGT17:AGT34)</f>
        <v>0</v>
      </c>
      <c r="AGU16" s="155">
        <f>SUM(data_1!AGU17:AGU34)</f>
        <v>231328830.51999998</v>
      </c>
      <c r="AGV16" s="155">
        <f>SUM(data_1!AGV17:AGV34)</f>
        <v>142820155.24000001</v>
      </c>
      <c r="AGW16" s="155">
        <f>SUM(data_1!AGW17:AGW34)</f>
        <v>0</v>
      </c>
      <c r="AGX16" s="155">
        <f>SUM(data_1!AGX17:AGX34)</f>
        <v>88508675.280000001</v>
      </c>
      <c r="AGY16" s="155">
        <f>SUM(data_1!AGY17:AGY34)</f>
        <v>169.48822999999999</v>
      </c>
      <c r="AGZ16" s="155">
        <f>SUM(data_1!AGZ17:AGZ34)</f>
        <v>0</v>
      </c>
      <c r="AHA16" s="155">
        <f>SUM(data_1!AHA17:AHA34)</f>
        <v>2220218.31</v>
      </c>
      <c r="AHB16" s="155">
        <f>SUM(data_1!AHB17:AHB34)</f>
        <v>142820155.24000001</v>
      </c>
      <c r="AHC16" s="155">
        <f>SUM(data_1!AHC17:AHC34)</f>
        <v>0</v>
      </c>
      <c r="AHD16" s="155">
        <f>SUM(data_1!AHD17:AHD34)</f>
        <v>147486000</v>
      </c>
      <c r="AHE16" s="155">
        <f>SUM(data_1!AHE17:AHE34)</f>
        <v>147486000</v>
      </c>
      <c r="AHF16" s="155">
        <f>SUM(data_1!AHF17:AHF34)</f>
        <v>0</v>
      </c>
      <c r="AHG16" s="155">
        <f>SUM(data_1!AHG17:AHG34)</f>
        <v>0</v>
      </c>
      <c r="AHH16" s="155">
        <f>SUM(data_1!AHH17:AHH34)</f>
        <v>0</v>
      </c>
      <c r="AHI16" s="155">
        <f>SUM(data_1!AHI17:AHI34)</f>
        <v>0</v>
      </c>
      <c r="AHJ16" s="155">
        <f>SUM(data_1!AHJ17:AHJ34)</f>
        <v>0</v>
      </c>
      <c r="AHK16" s="155">
        <f>SUM(data_1!AHK17:AHK34)</f>
        <v>0</v>
      </c>
      <c r="AHL16" s="155">
        <f>SUM(data_1!AHL17:AHL34)</f>
        <v>0</v>
      </c>
      <c r="AHM16" s="155">
        <f>SUM(data_1!AHM17:AHM34)</f>
        <v>0</v>
      </c>
      <c r="AHN16" s="155">
        <f>SUM(data_1!AHN17:AHN34)</f>
        <v>0</v>
      </c>
      <c r="AHO16" s="155">
        <f>SUM(data_1!AHO17:AHO34)</f>
        <v>0</v>
      </c>
      <c r="AHP16" s="155">
        <f>SUM(data_1!AHP17:AHP34)</f>
        <v>0</v>
      </c>
      <c r="AHQ16" s="155">
        <f>SUM(data_1!AHQ17:AHQ34)</f>
        <v>0</v>
      </c>
      <c r="AHR16" s="155">
        <f>SUM(data_1!AHR17:AHR34)</f>
        <v>0</v>
      </c>
      <c r="AHS16" s="155">
        <f>SUM(data_1!AHS17:AHS34)</f>
        <v>0</v>
      </c>
      <c r="AHT16" s="155">
        <f>SUM(data_1!AHT17:AHT34)</f>
        <v>0</v>
      </c>
      <c r="AHU16" s="155">
        <f>SUM(data_1!AHU17:AHU34)</f>
        <v>0</v>
      </c>
      <c r="AHV16" s="155">
        <f>SUM(data_1!AHV17:AHV34)</f>
        <v>0</v>
      </c>
      <c r="AHW16" s="155">
        <f>SUM(data_1!AHW17:AHW34)</f>
        <v>0</v>
      </c>
      <c r="AHX16" s="155">
        <f>SUM(data_1!AHX17:AHX34)</f>
        <v>0</v>
      </c>
      <c r="AHY16" s="155">
        <f>SUM(data_1!AHY17:AHY34)</f>
        <v>19719800</v>
      </c>
      <c r="AHZ16" s="155">
        <f>SUM(data_1!AHZ17:AHZ34)</f>
        <v>10366700</v>
      </c>
      <c r="AIA16" s="155">
        <f>SUM(data_1!AIA17:AIA34)</f>
        <v>9353100</v>
      </c>
      <c r="AIB16" s="155">
        <f>SUM(data_1!AIB17:AIB34)</f>
        <v>10366700</v>
      </c>
      <c r="AIC16" s="155">
        <f>SUM(data_1!AIC17:AIC34)</f>
        <v>6120</v>
      </c>
      <c r="AID16" s="155">
        <f>SUM(data_1!AID17:AID34)</f>
        <v>0</v>
      </c>
      <c r="AIE16" s="155">
        <f>SUM(data_1!AIE17:AIE34)</f>
        <v>19719800</v>
      </c>
      <c r="AIF16" s="155">
        <f>SUM(data_1!AIF17:AIF34)</f>
        <v>10366700</v>
      </c>
      <c r="AIG16" s="155">
        <f>SUM(data_1!AIG17:AIG34)</f>
        <v>0</v>
      </c>
      <c r="AIH16" s="155">
        <f>SUM(data_1!AIH17:AIH34)</f>
        <v>9353100</v>
      </c>
      <c r="AII16" s="155">
        <f>SUM(data_1!AII17:AII34)</f>
        <v>377.80962000000005</v>
      </c>
      <c r="AIJ16" s="155">
        <f>SUM(data_1!AIJ17:AIJ34)</f>
        <v>6120</v>
      </c>
      <c r="AIK16" s="155">
        <f>SUM(data_1!AIK17:AIK34)</f>
        <v>0</v>
      </c>
      <c r="AIL16" s="155">
        <f>SUM(data_1!AIL17:AIL34)</f>
        <v>10366700</v>
      </c>
      <c r="AIM16" s="155">
        <f>SUM(data_1!AIM17:AIM34)</f>
        <v>0</v>
      </c>
      <c r="AIN16" s="155">
        <f>SUM(data_1!AIN17:AIN34)</f>
        <v>10366700</v>
      </c>
      <c r="AIO16" s="155">
        <f>SUM(data_1!AIO17:AIO34)</f>
        <v>10366700</v>
      </c>
      <c r="AIP16" s="155">
        <f>SUM(data_1!AIP17:AIP34)</f>
        <v>0</v>
      </c>
      <c r="AIQ16" s="155">
        <f>SUM(data_1!AIQ17:AIQ34)</f>
        <v>0</v>
      </c>
      <c r="AIR16" s="155">
        <f>SUM(data_1!AIR17:AIR34)</f>
        <v>0</v>
      </c>
      <c r="AIS16" s="155">
        <f>SUM(data_1!AIS17:AIS34)</f>
        <v>0</v>
      </c>
      <c r="AIT16" s="155">
        <f>SUM(data_1!AIT17:AIT34)</f>
        <v>0</v>
      </c>
      <c r="AIU16" s="155">
        <f>SUM(data_1!AIU17:AIU34)</f>
        <v>0</v>
      </c>
      <c r="AIV16" s="155">
        <f>SUM(data_1!AIV17:AIV34)</f>
        <v>0</v>
      </c>
      <c r="AIW16" s="155">
        <f>SUM(data_1!AIW17:AIW34)</f>
        <v>0</v>
      </c>
      <c r="AIX16" s="155">
        <f>SUM(data_1!AIX17:AIX34)</f>
        <v>0</v>
      </c>
      <c r="AIY16" s="155">
        <f>SUM(data_1!AIY17:AIY34)</f>
        <v>0</v>
      </c>
      <c r="AIZ16" s="155">
        <f>SUM(data_1!AIZ17:AIZ34)</f>
        <v>0</v>
      </c>
      <c r="AJA16" s="155">
        <f>SUM(data_1!AJA17:AJA34)</f>
        <v>0</v>
      </c>
      <c r="AJB16" s="155">
        <f>SUM(data_1!AJB17:AJB34)</f>
        <v>0</v>
      </c>
      <c r="AJC16" s="155">
        <f>SUM(data_1!AJC17:AJC34)</f>
        <v>0</v>
      </c>
      <c r="AJD16" s="155">
        <f>SUM(data_1!AJD17:AJD34)</f>
        <v>0</v>
      </c>
      <c r="AJE16" s="155">
        <f>SUM(data_1!AJE17:AJE34)</f>
        <v>0</v>
      </c>
      <c r="AJF16" s="155">
        <f>SUM(data_1!AJF17:AJF34)</f>
        <v>0</v>
      </c>
      <c r="AJG16" s="155">
        <f>SUM(data_1!AJG17:AJG34)</f>
        <v>0</v>
      </c>
      <c r="AJH16" s="155">
        <f>SUM(data_1!AJH17:AJH34)</f>
        <v>0</v>
      </c>
      <c r="AJI16" s="155">
        <f>SUM(data_1!AJI17:AJI34)</f>
        <v>511805140</v>
      </c>
      <c r="AJJ16" s="155">
        <f>SUM(data_1!AJJ17:AJJ34)</f>
        <v>412582600</v>
      </c>
      <c r="AJK16" s="155">
        <f>SUM(data_1!AJK17:AJK34)</f>
        <v>99222540</v>
      </c>
      <c r="AJL16" s="155">
        <f>SUM(data_1!AJL17:AJL34)</f>
        <v>412582600</v>
      </c>
      <c r="AJM16" s="155">
        <f>SUM(data_1!AJM17:AJM34)</f>
        <v>4233078.7799999993</v>
      </c>
      <c r="AJN16" s="155">
        <f>SUM(data_1!AJN17:AJN34)</f>
        <v>0</v>
      </c>
      <c r="AJO16" s="155">
        <f>SUM(data_1!AJO17:AJO34)</f>
        <v>511805140</v>
      </c>
      <c r="AJP16" s="155">
        <f>SUM(data_1!AJP17:AJP34)</f>
        <v>412582600</v>
      </c>
      <c r="AJQ16" s="155">
        <f>SUM(data_1!AJQ17:AJQ34)</f>
        <v>0</v>
      </c>
      <c r="AJR16" s="155">
        <f>SUM(data_1!AJR17:AJR34)</f>
        <v>99222540</v>
      </c>
      <c r="AJS16" s="155">
        <f>SUM(data_1!AJS17:AJS34)</f>
        <v>295.29162999999994</v>
      </c>
      <c r="AJT16" s="155">
        <f>SUM(data_1!AJT17:AJT34)</f>
        <v>3506894.78</v>
      </c>
      <c r="AJU16" s="155">
        <f>SUM(data_1!AJU17:AJU34)</f>
        <v>726184</v>
      </c>
      <c r="AJV16" s="155">
        <f>SUM(data_1!AJV17:AJV34)</f>
        <v>412582600</v>
      </c>
      <c r="AJW16" s="155">
        <f>SUM(data_1!AJW17:AJW34)</f>
        <v>0</v>
      </c>
      <c r="AJX16" s="155">
        <f>SUM(data_1!AJX17:AJX34)</f>
        <v>412583000</v>
      </c>
      <c r="AJY16" s="155">
        <f>SUM(data_1!AJY17:AJY34)</f>
        <v>412582600</v>
      </c>
      <c r="AJZ16" s="155">
        <f>SUM(data_1!AJZ17:AJZ34)</f>
        <v>0</v>
      </c>
      <c r="AKA16" s="155">
        <f>SUM(data_1!AKA17:AKA34)</f>
        <v>585492520</v>
      </c>
      <c r="AKB16" s="155">
        <f>SUM(data_1!AKB17:AKB34)</f>
        <v>407899690</v>
      </c>
      <c r="AKC16" s="155">
        <f>SUM(data_1!AKC17:AKC34)</f>
        <v>177592830</v>
      </c>
      <c r="AKD16" s="155">
        <f>SUM(data_1!AKD17:AKD34)</f>
        <v>406741142</v>
      </c>
      <c r="AKE16" s="155">
        <f>SUM(data_1!AKE17:AKE34)</f>
        <v>4589492.66</v>
      </c>
      <c r="AKF16" s="155">
        <f>SUM(data_1!AKF17:AKF34)</f>
        <v>0</v>
      </c>
      <c r="AKG16" s="155">
        <f>SUM(data_1!AKG17:AKG34)</f>
        <v>584108236</v>
      </c>
      <c r="AKH16" s="155">
        <f>SUM(data_1!AKH17:AKH34)</f>
        <v>406741142</v>
      </c>
      <c r="AKI16" s="155">
        <f>SUM(data_1!AKI17:AKI34)</f>
        <v>0</v>
      </c>
      <c r="AKJ16" s="155">
        <f>SUM(data_1!AKJ17:AKJ34)</f>
        <v>177367094</v>
      </c>
      <c r="AKK16" s="155">
        <f>SUM(data_1!AKK17:AKK34)</f>
        <v>402.22483</v>
      </c>
      <c r="AKL16" s="155">
        <f>SUM(data_1!AKL17:AKL34)</f>
        <v>4589492.66</v>
      </c>
      <c r="AKM16" s="155">
        <f>SUM(data_1!AKM17:AKM34)</f>
        <v>0</v>
      </c>
      <c r="AKN16" s="155">
        <f>SUM(data_1!AKN17:AKN34)</f>
        <v>406741142</v>
      </c>
      <c r="AKO16" s="155">
        <f>SUM(data_1!AKO17:AKO34)</f>
        <v>0</v>
      </c>
      <c r="AKP16" s="155">
        <f>SUM(data_1!AKP17:AKP34)</f>
        <v>410247000</v>
      </c>
      <c r="AKQ16" s="155">
        <f>SUM(data_1!AKQ17:AKQ34)</f>
        <v>407899690</v>
      </c>
      <c r="AKR16" s="155">
        <f>SUM(data_1!AKR17:AKR34)</f>
        <v>0</v>
      </c>
      <c r="AKS16" s="155">
        <f>SUM(data_1!AKS17:AKS34)</f>
        <v>133302000</v>
      </c>
      <c r="AKT16" s="155">
        <f>SUM(data_1!AKT17:AKT34)</f>
        <v>98782000</v>
      </c>
      <c r="AKU16" s="155">
        <f>SUM(data_1!AKU17:AKU34)</f>
        <v>34520000</v>
      </c>
      <c r="AKV16" s="155">
        <f>SUM(data_1!AKV17:AKV34)</f>
        <v>98782000</v>
      </c>
      <c r="AKW16" s="155">
        <f>SUM(data_1!AKW17:AKW34)</f>
        <v>297306</v>
      </c>
      <c r="AKX16" s="155">
        <f>SUM(data_1!AKX17:AKX34)</f>
        <v>0</v>
      </c>
      <c r="AKY16" s="155">
        <f>SUM(data_1!AKY17:AKY34)</f>
        <v>133302000</v>
      </c>
      <c r="AKZ16" s="155">
        <f>SUM(data_1!AKZ17:AKZ34)</f>
        <v>98782000</v>
      </c>
      <c r="ALA16" s="155">
        <f>SUM(data_1!ALA17:ALA34)</f>
        <v>0</v>
      </c>
      <c r="ALB16" s="155">
        <f>SUM(data_1!ALB17:ALB34)</f>
        <v>34520000</v>
      </c>
      <c r="ALC16" s="155">
        <f>SUM(data_1!ALC17:ALC34)</f>
        <v>156.82468</v>
      </c>
      <c r="ALD16" s="155">
        <f>SUM(data_1!ALD17:ALD34)</f>
        <v>297306</v>
      </c>
      <c r="ALE16" s="155">
        <f>SUM(data_1!ALE17:ALE34)</f>
        <v>0</v>
      </c>
      <c r="ALF16" s="155">
        <f>SUM(data_1!ALF17:ALF34)</f>
        <v>98782000</v>
      </c>
      <c r="ALG16" s="155">
        <f>SUM(data_1!ALG17:ALG34)</f>
        <v>0</v>
      </c>
      <c r="ALH16" s="155">
        <f>SUM(data_1!ALH17:ALH34)</f>
        <v>98782000</v>
      </c>
      <c r="ALI16" s="155">
        <f>SUM(data_1!ALI17:ALI34)</f>
        <v>98782000</v>
      </c>
      <c r="ALJ16" s="155">
        <f>SUM(data_1!ALJ17:ALJ34)</f>
        <v>0</v>
      </c>
      <c r="ALK16" s="155">
        <f>SUM(data_1!ALK17:ALK34)</f>
        <v>0</v>
      </c>
      <c r="ALL16" s="155">
        <f>SUM(data_1!ALL17:ALL34)</f>
        <v>0</v>
      </c>
      <c r="ALM16" s="155">
        <f>SUM(data_1!ALM17:ALM34)</f>
        <v>0</v>
      </c>
      <c r="ALN16" s="155">
        <f>SUM(data_1!ALN17:ALN34)</f>
        <v>0</v>
      </c>
      <c r="ALO16" s="155">
        <f>SUM(data_1!ALO17:ALO34)</f>
        <v>7021632.9500000002</v>
      </c>
      <c r="ALP16" s="155">
        <f>SUM(data_1!ALP17:ALP34)</f>
        <v>0</v>
      </c>
      <c r="ALQ16" s="155">
        <f>SUM(data_1!ALQ17:ALQ34)</f>
        <v>0</v>
      </c>
      <c r="ALR16" s="155">
        <f>SUM(data_1!ALR17:ALR34)</f>
        <v>0</v>
      </c>
      <c r="ALS16" s="155">
        <f>SUM(data_1!ALS17:ALS34)</f>
        <v>0</v>
      </c>
      <c r="ALT16" s="155">
        <f>SUM(data_1!ALT17:ALT34)</f>
        <v>0</v>
      </c>
      <c r="ALU16" s="155">
        <f>SUM(data_1!ALU17:ALU34)</f>
        <v>0</v>
      </c>
      <c r="ALV16" s="155">
        <f>SUM(data_1!ALV17:ALV34)</f>
        <v>7021632.9500000002</v>
      </c>
      <c r="ALW16" s="155">
        <f>SUM(data_1!ALW17:ALW34)</f>
        <v>0</v>
      </c>
      <c r="ALX16" s="155">
        <f>SUM(data_1!ALX17:ALX34)</f>
        <v>0</v>
      </c>
      <c r="ALY16" s="155">
        <f>SUM(data_1!ALY17:ALY34)</f>
        <v>0</v>
      </c>
      <c r="ALZ16" s="155">
        <f>SUM(data_1!ALZ17:ALZ34)</f>
        <v>0</v>
      </c>
      <c r="AMA16" s="155">
        <f>SUM(data_1!AMA17:AMA34)</f>
        <v>0</v>
      </c>
      <c r="AMB16" s="155">
        <f>SUM(data_1!AMB17:AMB34)</f>
        <v>0</v>
      </c>
      <c r="AMC16" s="155">
        <f>SUM(data_1!AMC17:AMC34)</f>
        <v>51781550</v>
      </c>
      <c r="AMD16" s="155">
        <f>SUM(data_1!AMD17:AMD34)</f>
        <v>42616200</v>
      </c>
      <c r="AME16" s="155">
        <f>SUM(data_1!AME17:AME34)</f>
        <v>9165350</v>
      </c>
      <c r="AMF16" s="155">
        <f>SUM(data_1!AMF17:AMF34)</f>
        <v>42004969</v>
      </c>
      <c r="AMG16" s="155">
        <f>SUM(data_1!AMG17:AMG34)</f>
        <v>0</v>
      </c>
      <c r="AMH16" s="155">
        <f>SUM(data_1!AMH17:AMH34)</f>
        <v>0</v>
      </c>
      <c r="AMI16" s="155">
        <f>SUM(data_1!AMI17:AMI34)</f>
        <v>50877939</v>
      </c>
      <c r="AMJ16" s="155">
        <f>SUM(data_1!AMJ17:AMJ34)</f>
        <v>42004969</v>
      </c>
      <c r="AMK16" s="155">
        <f>SUM(data_1!AMK17:AMK34)</f>
        <v>0</v>
      </c>
      <c r="AML16" s="155">
        <f>SUM(data_1!AML17:AML34)</f>
        <v>8872970</v>
      </c>
      <c r="AMM16" s="155">
        <f>SUM(data_1!AMM17:AMM34)</f>
        <v>226.92061999999999</v>
      </c>
      <c r="AMN16" s="155">
        <f>SUM(data_1!AMN17:AMN34)</f>
        <v>0</v>
      </c>
      <c r="AMO16" s="155">
        <f>SUM(data_1!AMO17:AMO34)</f>
        <v>0</v>
      </c>
      <c r="AMP16" s="155">
        <f>SUM(data_1!AMP17:AMP34)</f>
        <v>42004969</v>
      </c>
      <c r="AMQ16" s="155">
        <f>SUM(data_1!AMQ17:AMQ34)</f>
        <v>0</v>
      </c>
      <c r="AMR16" s="155">
        <f>SUM(data_1!AMR17:AMR34)</f>
        <v>42616200</v>
      </c>
      <c r="AMS16" s="155">
        <f>SUM(data_1!AMS17:AMS34)</f>
        <v>42616200</v>
      </c>
      <c r="AMT16" s="155">
        <f>SUM(data_1!AMT17:AMT34)</f>
        <v>0</v>
      </c>
      <c r="AMU16" s="155">
        <f>SUM(data_1!AMU17:AMU34)</f>
        <v>593500</v>
      </c>
      <c r="AMV16" s="155">
        <f>SUM(data_1!AMV17:AMV34)</f>
        <v>563500</v>
      </c>
      <c r="AMW16" s="155">
        <f>SUM(data_1!AMW17:AMW34)</f>
        <v>30000</v>
      </c>
      <c r="AMX16" s="155">
        <f>SUM(data_1!AMX17:AMX34)</f>
        <v>420462</v>
      </c>
      <c r="AMY16" s="155">
        <f>SUM(data_1!AMY17:AMY34)</f>
        <v>0</v>
      </c>
      <c r="AMZ16" s="155">
        <f>SUM(data_1!AMZ17:AMZ34)</f>
        <v>0</v>
      </c>
      <c r="ANA16" s="155">
        <f>SUM(data_1!ANA17:ANA34)</f>
        <v>450462</v>
      </c>
      <c r="ANB16" s="155">
        <f>SUM(data_1!ANB17:ANB34)</f>
        <v>420462</v>
      </c>
      <c r="ANC16" s="155">
        <f>SUM(data_1!ANC17:ANC34)</f>
        <v>0</v>
      </c>
      <c r="AND16" s="155">
        <f>SUM(data_1!AND17:AND34)</f>
        <v>30000</v>
      </c>
      <c r="ANE16" s="155">
        <f>SUM(data_1!ANE17:ANE34)</f>
        <v>6.6598300000000004</v>
      </c>
      <c r="ANF16" s="155">
        <f>SUM(data_1!ANF17:ANF34)</f>
        <v>0</v>
      </c>
      <c r="ANG16" s="155">
        <f>SUM(data_1!ANG17:ANG34)</f>
        <v>0</v>
      </c>
      <c r="ANH16" s="155">
        <f>SUM(data_1!ANH17:ANH34)</f>
        <v>420462</v>
      </c>
      <c r="ANI16" s="155">
        <f>SUM(data_1!ANI17:ANI34)</f>
        <v>0</v>
      </c>
      <c r="ANJ16" s="155">
        <f>SUM(data_1!ANJ17:ANJ34)</f>
        <v>0</v>
      </c>
      <c r="ANK16" s="155">
        <f>SUM(data_1!ANK17:ANK34)</f>
        <v>563500</v>
      </c>
    </row>
    <row r="17" spans="1:1051" x14ac:dyDescent="0.25">
      <c r="A17" s="137" t="s">
        <v>61</v>
      </c>
      <c r="B17" s="138" t="s">
        <v>62</v>
      </c>
      <c r="C17" s="141" t="s">
        <v>63</v>
      </c>
      <c r="F17" s="152">
        <f>SUM(data_1!F36:F46)</f>
        <v>0</v>
      </c>
      <c r="G17" s="152">
        <f>SUM(data_1!G36:G46)</f>
        <v>0</v>
      </c>
      <c r="H17" s="152">
        <f>SUM(data_1!H36:H46)</f>
        <v>0</v>
      </c>
      <c r="I17" s="152">
        <f>SUM(data_1!I36:I46)</f>
        <v>185773779</v>
      </c>
      <c r="J17" s="152">
        <f>SUM(data_1!J36:J46)</f>
        <v>128254000</v>
      </c>
      <c r="K17" s="152">
        <f>SUM(data_1!K36:K46)</f>
        <v>57519779</v>
      </c>
      <c r="L17" s="152">
        <f>SUM(data_1!L36:L46)</f>
        <v>128254000</v>
      </c>
      <c r="M17" s="152">
        <f>SUM(data_1!M36:M46)</f>
        <v>2353654</v>
      </c>
      <c r="N17" s="152">
        <f>SUM(data_1!N36:N46)</f>
        <v>0</v>
      </c>
      <c r="O17" s="152">
        <f>SUM(data_1!O36:O46)</f>
        <v>180899255.79000002</v>
      </c>
      <c r="P17" s="152">
        <f>SUM(data_1!P36:P46)</f>
        <v>128254000</v>
      </c>
      <c r="Q17" s="152">
        <f>SUM(data_1!Q36:Q46)</f>
        <v>0</v>
      </c>
      <c r="R17" s="152">
        <f>SUM(data_1!R36:R46)</f>
        <v>52645255.789999999</v>
      </c>
      <c r="S17" s="152">
        <f>SUM(data_1!S36:S46)</f>
        <v>174.964</v>
      </c>
      <c r="T17" s="152">
        <f>SUM(data_1!T36:T46)</f>
        <v>2353654</v>
      </c>
      <c r="U17" s="152">
        <f>SUM(data_1!U36:U46)</f>
        <v>0</v>
      </c>
      <c r="V17" s="152">
        <f>SUM(data_1!V36:V46)</f>
        <v>128254000</v>
      </c>
      <c r="W17" s="152">
        <f>SUM(data_1!W36:W46)</f>
        <v>0</v>
      </c>
      <c r="X17" s="152">
        <f>SUM(data_1!X36:X46)</f>
        <v>128254000</v>
      </c>
      <c r="Y17" s="152">
        <f>SUM(data_1!Y36:Y46)</f>
        <v>128254000</v>
      </c>
      <c r="Z17" s="152">
        <f>SUM(data_1!Z36:Z46)</f>
        <v>0</v>
      </c>
      <c r="AA17" s="152">
        <f>SUM(data_1!AA36:AA46)</f>
        <v>219716634</v>
      </c>
      <c r="AB17" s="152">
        <f>SUM(data_1!AB36:AB46)</f>
        <v>181699600</v>
      </c>
      <c r="AC17" s="152">
        <f>SUM(data_1!AC36:AC46)</f>
        <v>38017034</v>
      </c>
      <c r="AD17" s="152">
        <f>SUM(data_1!AD36:AD46)</f>
        <v>124450438.58</v>
      </c>
      <c r="AE17" s="152">
        <f>SUM(data_1!AE36:AE46)</f>
        <v>9751348</v>
      </c>
      <c r="AF17" s="152">
        <f>SUM(data_1!AF36:AF46)</f>
        <v>0</v>
      </c>
      <c r="AG17" s="152">
        <f>SUM(data_1!AG36:AG46)</f>
        <v>154311660.58000001</v>
      </c>
      <c r="AH17" s="152">
        <f>SUM(data_1!AH36:AH46)</f>
        <v>124444505.58</v>
      </c>
      <c r="AI17" s="152">
        <f>SUM(data_1!AI36:AI46)</f>
        <v>0</v>
      </c>
      <c r="AJ17" s="152">
        <f>SUM(data_1!AJ36:AJ46)</f>
        <v>29867155</v>
      </c>
      <c r="AK17" s="152">
        <f>SUM(data_1!AK36:AK46)</f>
        <v>172.17867999999999</v>
      </c>
      <c r="AL17" s="152">
        <f>SUM(data_1!AL36:AL46)</f>
        <v>9751348</v>
      </c>
      <c r="AM17" s="152">
        <f>SUM(data_1!AM36:AM46)</f>
        <v>5933</v>
      </c>
      <c r="AN17" s="152">
        <f>SUM(data_1!AN36:AN46)</f>
        <v>124444505.58</v>
      </c>
      <c r="AO17" s="152">
        <f>SUM(data_1!AO36:AO46)</f>
        <v>0</v>
      </c>
      <c r="AP17" s="152">
        <f>SUM(data_1!AP36:AP46)</f>
        <v>181699600</v>
      </c>
      <c r="AQ17" s="152">
        <f>SUM(data_1!AQ36:AQ46)</f>
        <v>181699600</v>
      </c>
      <c r="AR17" s="152">
        <f>SUM(data_1!AR36:AR46)</f>
        <v>0</v>
      </c>
      <c r="AS17" s="152">
        <f>SUM(data_1!AS36:AS46)</f>
        <v>1877963060</v>
      </c>
      <c r="AT17" s="152">
        <f>SUM(data_1!AT36:AT46)</f>
        <v>1724591500</v>
      </c>
      <c r="AU17" s="152">
        <f>SUM(data_1!AU36:AU46)</f>
        <v>153371560</v>
      </c>
      <c r="AV17" s="152">
        <f>SUM(data_1!AV36:AV46)</f>
        <v>1511401749.8299999</v>
      </c>
      <c r="AW17" s="152">
        <f>SUM(data_1!AW36:AW46)</f>
        <v>68256940.659999996</v>
      </c>
      <c r="AX17" s="152">
        <f>SUM(data_1!AX36:AX46)</f>
        <v>0</v>
      </c>
      <c r="AY17" s="152">
        <f>SUM(data_1!AY36:AY46)</f>
        <v>1662671005.99</v>
      </c>
      <c r="AZ17" s="152">
        <f>SUM(data_1!AZ36:AZ46)</f>
        <v>1511401749.8299999</v>
      </c>
      <c r="BA17" s="152">
        <f>SUM(data_1!BA36:BA46)</f>
        <v>0</v>
      </c>
      <c r="BB17" s="152">
        <f>SUM(data_1!BB36:BB46)</f>
        <v>151269256.16000003</v>
      </c>
      <c r="BC17" s="152">
        <f>SUM(data_1!BC36:BC46)</f>
        <v>201.32760999999999</v>
      </c>
      <c r="BD17" s="152">
        <f>SUM(data_1!BD36:BD46)</f>
        <v>68256940.659999996</v>
      </c>
      <c r="BE17" s="152">
        <f>SUM(data_1!BE36:BE46)</f>
        <v>0</v>
      </c>
      <c r="BF17" s="152">
        <f>SUM(data_1!BF36:BF46)</f>
        <v>1511401749.8299999</v>
      </c>
      <c r="BG17" s="152">
        <f>SUM(data_1!BG36:BG46)</f>
        <v>0</v>
      </c>
      <c r="BH17" s="152">
        <f>SUM(data_1!BH36:BH46)</f>
        <v>1724591500</v>
      </c>
      <c r="BI17" s="152">
        <f>SUM(data_1!BI36:BI46)</f>
        <v>1724591500</v>
      </c>
      <c r="BJ17" s="152">
        <f>SUM(data_1!BJ36:BJ46)</f>
        <v>0</v>
      </c>
      <c r="BK17" s="152">
        <f>SUM(data_1!BK36:BK46)</f>
        <v>2043542811</v>
      </c>
      <c r="BL17" s="152">
        <f>SUM(data_1!BL36:BL46)</f>
        <v>1660754300</v>
      </c>
      <c r="BM17" s="152">
        <f>SUM(data_1!BM36:BM46)</f>
        <v>382788511</v>
      </c>
      <c r="BN17" s="152">
        <f>SUM(data_1!BN36:BN46)</f>
        <v>1660754258.5900002</v>
      </c>
      <c r="BO17" s="152">
        <f>SUM(data_1!BO36:BO46)</f>
        <v>1585827</v>
      </c>
      <c r="BP17" s="152">
        <f>SUM(data_1!BP36:BP46)</f>
        <v>0</v>
      </c>
      <c r="BQ17" s="152">
        <f>SUM(data_1!BQ36:BQ46)</f>
        <v>2041843991.4400001</v>
      </c>
      <c r="BR17" s="152">
        <f>SUM(data_1!BR36:BR46)</f>
        <v>1660754258.5900002</v>
      </c>
      <c r="BS17" s="152">
        <f>SUM(data_1!BS36:BS46)</f>
        <v>0</v>
      </c>
      <c r="BT17" s="152">
        <f>SUM(data_1!BT36:BT46)</f>
        <v>381089732.85000002</v>
      </c>
      <c r="BU17" s="152">
        <f>SUM(data_1!BU36:BU46)</f>
        <v>162.95061999999999</v>
      </c>
      <c r="BV17" s="152">
        <f>SUM(data_1!BV36:BV46)</f>
        <v>1585827</v>
      </c>
      <c r="BW17" s="152">
        <f>SUM(data_1!BW36:BW46)</f>
        <v>0</v>
      </c>
      <c r="BX17" s="152">
        <f>SUM(data_1!BX36:BX46)</f>
        <v>1660754258.5900002</v>
      </c>
      <c r="BY17" s="152">
        <f>SUM(data_1!BY36:BY46)</f>
        <v>0</v>
      </c>
      <c r="BZ17" s="152">
        <f>SUM(data_1!BZ36:BZ46)</f>
        <v>1660754300</v>
      </c>
      <c r="CA17" s="152">
        <f>SUM(data_1!CA36:CA46)</f>
        <v>1660754300</v>
      </c>
      <c r="CB17" s="152">
        <f>SUM(data_1!CB36:CB46)</f>
        <v>0</v>
      </c>
      <c r="CC17" s="152">
        <f>SUM(data_1!CC36:CC46)</f>
        <v>397792200</v>
      </c>
      <c r="CD17" s="152">
        <f>SUM(data_1!CD36:CD46)</f>
        <v>333194500</v>
      </c>
      <c r="CE17" s="152">
        <f>SUM(data_1!CE36:CE46)</f>
        <v>64597700</v>
      </c>
      <c r="CF17" s="152">
        <f>SUM(data_1!CF36:CF46)</f>
        <v>333194477</v>
      </c>
      <c r="CG17" s="152">
        <f>SUM(data_1!CG36:CG46)</f>
        <v>0</v>
      </c>
      <c r="CH17" s="152">
        <f>SUM(data_1!CH36:CH46)</f>
        <v>0</v>
      </c>
      <c r="CI17" s="152">
        <f>SUM(data_1!CI36:CI46)</f>
        <v>397468434.69</v>
      </c>
      <c r="CJ17" s="152">
        <f>SUM(data_1!CJ36:CJ46)</f>
        <v>333194477</v>
      </c>
      <c r="CK17" s="152">
        <f>SUM(data_1!CK36:CK46)</f>
        <v>0</v>
      </c>
      <c r="CL17" s="152">
        <f>SUM(data_1!CL36:CL46)</f>
        <v>64273957.689999998</v>
      </c>
      <c r="CM17" s="152">
        <f>SUM(data_1!CM36:CM46)</f>
        <v>113.65512000000001</v>
      </c>
      <c r="CN17" s="152">
        <f>SUM(data_1!CN36:CN46)</f>
        <v>0</v>
      </c>
      <c r="CO17" s="152">
        <f>SUM(data_1!CO36:CO46)</f>
        <v>0</v>
      </c>
      <c r="CP17" s="152">
        <f>SUM(data_1!CP36:CP46)</f>
        <v>333194477</v>
      </c>
      <c r="CQ17" s="152">
        <f>SUM(data_1!CQ36:CQ46)</f>
        <v>0</v>
      </c>
      <c r="CR17" s="152">
        <f>SUM(data_1!CR36:CR46)</f>
        <v>333194500</v>
      </c>
      <c r="CS17" s="152">
        <f>SUM(data_1!CS36:CS46)</f>
        <v>333194500</v>
      </c>
      <c r="CT17" s="152">
        <f>SUM(data_1!CT36:CT46)</f>
        <v>0</v>
      </c>
      <c r="CU17" s="152">
        <f>SUM(data_1!CU36:CU46)</f>
        <v>11798792</v>
      </c>
      <c r="CV17" s="152">
        <f>SUM(data_1!CV36:CV46)</f>
        <v>9157000</v>
      </c>
      <c r="CW17" s="152">
        <f>SUM(data_1!CW36:CW46)</f>
        <v>2641792</v>
      </c>
      <c r="CX17" s="152">
        <f>SUM(data_1!CX36:CX46)</f>
        <v>8807725.5999999996</v>
      </c>
      <c r="CY17" s="152">
        <f>SUM(data_1!CY36:CY46)</f>
        <v>37469.5</v>
      </c>
      <c r="CZ17" s="152">
        <f>SUM(data_1!CZ36:CZ46)</f>
        <v>0</v>
      </c>
      <c r="DA17" s="152">
        <f>SUM(data_1!DA36:DA46)</f>
        <v>10821310.08</v>
      </c>
      <c r="DB17" s="152">
        <f>SUM(data_1!DB36:DB46)</f>
        <v>8807725.5999999996</v>
      </c>
      <c r="DC17" s="152">
        <f>SUM(data_1!DC36:DC46)</f>
        <v>0</v>
      </c>
      <c r="DD17" s="152">
        <f>SUM(data_1!DD36:DD46)</f>
        <v>2013584.48</v>
      </c>
      <c r="DE17" s="152">
        <f>SUM(data_1!DE36:DE46)</f>
        <v>146.40222</v>
      </c>
      <c r="DF17" s="152">
        <f>SUM(data_1!DF36:DF46)</f>
        <v>37469.5</v>
      </c>
      <c r="DG17" s="152">
        <f>SUM(data_1!DG36:DG46)</f>
        <v>0</v>
      </c>
      <c r="DH17" s="152">
        <f>SUM(data_1!DH36:DH46)</f>
        <v>8807725.5999999996</v>
      </c>
      <c r="DI17" s="152">
        <f>SUM(data_1!DI36:DI46)</f>
        <v>0</v>
      </c>
      <c r="DJ17" s="152">
        <f>SUM(data_1!DJ36:DJ46)</f>
        <v>9157000</v>
      </c>
      <c r="DK17" s="152">
        <f>SUM(data_1!DK36:DK46)</f>
        <v>9157000</v>
      </c>
      <c r="DL17" s="152">
        <f>SUM(data_1!DL36:DL46)</f>
        <v>0</v>
      </c>
      <c r="DM17" s="152">
        <f>SUM(data_1!DM36:DM46)</f>
        <v>793499606</v>
      </c>
      <c r="DN17" s="152">
        <f>SUM(data_1!DN36:DN46)</f>
        <v>657640200</v>
      </c>
      <c r="DO17" s="152">
        <f>SUM(data_1!DO36:DO46)</f>
        <v>135859406</v>
      </c>
      <c r="DP17" s="152">
        <f>SUM(data_1!DP36:DP46)</f>
        <v>657640200</v>
      </c>
      <c r="DQ17" s="152">
        <f>SUM(data_1!DQ36:DQ46)</f>
        <v>0</v>
      </c>
      <c r="DR17" s="152">
        <f>SUM(data_1!DR36:DR46)</f>
        <v>0</v>
      </c>
      <c r="DS17" s="152">
        <f>SUM(data_1!DS36:DS46)</f>
        <v>793003278</v>
      </c>
      <c r="DT17" s="152">
        <f>SUM(data_1!DT36:DT46)</f>
        <v>657640200</v>
      </c>
      <c r="DU17" s="152">
        <f>SUM(data_1!DU36:DU46)</f>
        <v>0</v>
      </c>
      <c r="DV17" s="152">
        <f>SUM(data_1!DV36:DV46)</f>
        <v>135363078</v>
      </c>
      <c r="DW17" s="152">
        <f>SUM(data_1!DW36:DW46)</f>
        <v>127.89910999999998</v>
      </c>
      <c r="DX17" s="152">
        <f>SUM(data_1!DX36:DX46)</f>
        <v>0</v>
      </c>
      <c r="DY17" s="152">
        <f>SUM(data_1!DY36:DY46)</f>
        <v>0</v>
      </c>
      <c r="DZ17" s="152">
        <f>SUM(data_1!DZ36:DZ46)</f>
        <v>657640200</v>
      </c>
      <c r="EA17" s="152">
        <f>SUM(data_1!EA36:EA46)</f>
        <v>0</v>
      </c>
      <c r="EB17" s="152">
        <f>SUM(data_1!EB36:EB46)</f>
        <v>657640200</v>
      </c>
      <c r="EC17" s="152">
        <f>SUM(data_1!EC36:EC46)</f>
        <v>657640200</v>
      </c>
      <c r="ED17" s="152">
        <f>SUM(data_1!ED36:ED46)</f>
        <v>0</v>
      </c>
      <c r="EE17" s="152">
        <f>SUM(data_1!EE36:EE46)</f>
        <v>78469617</v>
      </c>
      <c r="EF17" s="152">
        <f>SUM(data_1!EF36:EF46)</f>
        <v>60049700</v>
      </c>
      <c r="EG17" s="152">
        <f>SUM(data_1!EG36:EG46)</f>
        <v>18419917</v>
      </c>
      <c r="EH17" s="152">
        <f>SUM(data_1!EH36:EH46)</f>
        <v>59767610.549999997</v>
      </c>
      <c r="EI17" s="152">
        <f>SUM(data_1!EI36:EI46)</f>
        <v>0</v>
      </c>
      <c r="EJ17" s="152">
        <f>SUM(data_1!EJ36:EJ46)</f>
        <v>0</v>
      </c>
      <c r="EK17" s="152">
        <f>SUM(data_1!EK36:EK46)</f>
        <v>77863268.549999997</v>
      </c>
      <c r="EL17" s="152">
        <f>SUM(data_1!EL36:EL46)</f>
        <v>59767610.549999997</v>
      </c>
      <c r="EM17" s="152">
        <f>SUM(data_1!EM36:EM46)</f>
        <v>0</v>
      </c>
      <c r="EN17" s="152">
        <f>SUM(data_1!EN36:EN46)</f>
        <v>18095658</v>
      </c>
      <c r="EO17" s="152">
        <f>SUM(data_1!EO36:EO46)</f>
        <v>157.71601999999999</v>
      </c>
      <c r="EP17" s="152">
        <f>SUM(data_1!EP36:EP46)</f>
        <v>0</v>
      </c>
      <c r="EQ17" s="152">
        <f>SUM(data_1!EQ36:EQ46)</f>
        <v>0</v>
      </c>
      <c r="ER17" s="152">
        <f>SUM(data_1!ER36:ER46)</f>
        <v>59767610.549999997</v>
      </c>
      <c r="ES17" s="152">
        <f>SUM(data_1!ES36:ES46)</f>
        <v>0</v>
      </c>
      <c r="ET17" s="152">
        <f>SUM(data_1!ET36:ET46)</f>
        <v>60049700</v>
      </c>
      <c r="EU17" s="152">
        <f>SUM(data_1!EU36:EU46)</f>
        <v>60049700</v>
      </c>
      <c r="EV17" s="152">
        <f>SUM(data_1!EV36:EV46)</f>
        <v>0</v>
      </c>
      <c r="EW17" s="152">
        <f>SUM(data_1!EW36:EW46)</f>
        <v>282194543</v>
      </c>
      <c r="EX17" s="152">
        <f>SUM(data_1!EX36:EX46)</f>
        <v>175473200</v>
      </c>
      <c r="EY17" s="152">
        <f>SUM(data_1!EY36:EY46)</f>
        <v>106721343</v>
      </c>
      <c r="EZ17" s="152">
        <f>SUM(data_1!EZ36:EZ46)</f>
        <v>175473200</v>
      </c>
      <c r="FA17" s="152">
        <f>SUM(data_1!FA36:FA46)</f>
        <v>9050448</v>
      </c>
      <c r="FB17" s="152">
        <f>SUM(data_1!FB36:FB46)</f>
        <v>0</v>
      </c>
      <c r="FC17" s="152">
        <f>SUM(data_1!FC36:FC46)</f>
        <v>282194543</v>
      </c>
      <c r="FD17" s="152">
        <f>SUM(data_1!FD36:FD46)</f>
        <v>175473200</v>
      </c>
      <c r="FE17" s="152">
        <f>SUM(data_1!FE36:FE46)</f>
        <v>0</v>
      </c>
      <c r="FF17" s="152">
        <f>SUM(data_1!FF36:FF46)</f>
        <v>106721343</v>
      </c>
      <c r="FG17" s="152">
        <f>SUM(data_1!FG36:FG46)</f>
        <v>163.25654999999998</v>
      </c>
      <c r="FH17" s="152">
        <f>SUM(data_1!FH36:FH46)</f>
        <v>9050448</v>
      </c>
      <c r="FI17" s="152">
        <f>SUM(data_1!FI36:FI46)</f>
        <v>0</v>
      </c>
      <c r="FJ17" s="152">
        <f>SUM(data_1!FJ36:FJ46)</f>
        <v>175473200</v>
      </c>
      <c r="FK17" s="152">
        <f>SUM(data_1!FK36:FK46)</f>
        <v>0</v>
      </c>
      <c r="FL17" s="152">
        <f>SUM(data_1!FL36:FL46)</f>
        <v>175473200</v>
      </c>
      <c r="FM17" s="152">
        <f>SUM(data_1!FM36:FM46)</f>
        <v>175473200</v>
      </c>
      <c r="FN17" s="152">
        <f>SUM(data_1!FN36:FN46)</f>
        <v>0</v>
      </c>
      <c r="FO17" s="152">
        <f>SUM(data_1!FO36:FO46)</f>
        <v>0</v>
      </c>
      <c r="FP17" s="152">
        <f>SUM(data_1!FP36:FP46)</f>
        <v>0</v>
      </c>
      <c r="FQ17" s="152">
        <f>SUM(data_1!FQ36:FQ46)</f>
        <v>0</v>
      </c>
      <c r="FR17" s="152">
        <f>SUM(data_1!FR36:FR46)</f>
        <v>0</v>
      </c>
      <c r="FS17" s="152">
        <f>SUM(data_1!FS36:FS46)</f>
        <v>0</v>
      </c>
      <c r="FT17" s="152">
        <f>SUM(data_1!FT36:FT46)</f>
        <v>0</v>
      </c>
      <c r="FU17" s="152">
        <f>SUM(data_1!FU36:FU46)</f>
        <v>0</v>
      </c>
      <c r="FV17" s="152">
        <f>SUM(data_1!FV36:FV46)</f>
        <v>0</v>
      </c>
      <c r="FW17" s="152">
        <f>SUM(data_1!FW36:FW46)</f>
        <v>0</v>
      </c>
      <c r="FX17" s="152">
        <f>SUM(data_1!FX36:FX46)</f>
        <v>0</v>
      </c>
      <c r="FY17" s="152">
        <f>SUM(data_1!FY36:FY46)</f>
        <v>0</v>
      </c>
      <c r="FZ17" s="152">
        <f>SUM(data_1!FZ36:FZ46)</f>
        <v>0</v>
      </c>
      <c r="GA17" s="152">
        <f>SUM(data_1!GA36:GA46)</f>
        <v>0</v>
      </c>
      <c r="GB17" s="152">
        <f>SUM(data_1!GB36:GB46)</f>
        <v>0</v>
      </c>
      <c r="GC17" s="152">
        <f>SUM(data_1!GC36:GC46)</f>
        <v>0</v>
      </c>
      <c r="GD17" s="152">
        <f>SUM(data_1!GD36:GD46)</f>
        <v>0</v>
      </c>
      <c r="GE17" s="152">
        <f>SUM(data_1!GE36:GE46)</f>
        <v>0</v>
      </c>
      <c r="GF17" s="152">
        <f>SUM(data_1!GF36:GF46)</f>
        <v>0</v>
      </c>
      <c r="GG17" s="152">
        <f>SUM(data_1!GG36:GG46)</f>
        <v>0</v>
      </c>
      <c r="GH17" s="152">
        <f>SUM(data_1!GH36:GH46)</f>
        <v>0</v>
      </c>
      <c r="GI17" s="152">
        <f>SUM(data_1!GI36:GI46)</f>
        <v>0</v>
      </c>
      <c r="GJ17" s="152">
        <f>SUM(data_1!GJ36:GJ46)</f>
        <v>0</v>
      </c>
      <c r="GK17" s="152">
        <f>SUM(data_1!GK36:GK46)</f>
        <v>0</v>
      </c>
      <c r="GL17" s="152">
        <f>SUM(data_1!GL36:GL46)</f>
        <v>0</v>
      </c>
      <c r="GM17" s="152">
        <f>SUM(data_1!GM36:GM46)</f>
        <v>0</v>
      </c>
      <c r="GN17" s="152">
        <f>SUM(data_1!GN36:GN46)</f>
        <v>0</v>
      </c>
      <c r="GO17" s="152">
        <f>SUM(data_1!GO36:GO46)</f>
        <v>0</v>
      </c>
      <c r="GP17" s="152">
        <f>SUM(data_1!GP36:GP46)</f>
        <v>0</v>
      </c>
      <c r="GQ17" s="152">
        <f>SUM(data_1!GQ36:GQ46)</f>
        <v>0</v>
      </c>
      <c r="GR17" s="152">
        <f>SUM(data_1!GR36:GR46)</f>
        <v>0</v>
      </c>
      <c r="GS17" s="152">
        <f>SUM(data_1!GS36:GS46)</f>
        <v>0</v>
      </c>
      <c r="GT17" s="152">
        <f>SUM(data_1!GT36:GT46)</f>
        <v>0</v>
      </c>
      <c r="GU17" s="152">
        <f>SUM(data_1!GU36:GU46)</f>
        <v>0</v>
      </c>
      <c r="GV17" s="152">
        <f>SUM(data_1!GV36:GV46)</f>
        <v>0</v>
      </c>
      <c r="GW17" s="152">
        <f>SUM(data_1!GW36:GW46)</f>
        <v>0</v>
      </c>
      <c r="GX17" s="152">
        <f>SUM(data_1!GX36:GX46)</f>
        <v>0</v>
      </c>
      <c r="GY17" s="152">
        <f>SUM(data_1!GY36:GY46)</f>
        <v>137238800</v>
      </c>
      <c r="GZ17" s="152">
        <f>SUM(data_1!GZ36:GZ46)</f>
        <v>74285400</v>
      </c>
      <c r="HA17" s="152">
        <f>SUM(data_1!HA36:HA46)</f>
        <v>62953400</v>
      </c>
      <c r="HB17" s="152">
        <f>SUM(data_1!HB36:HB46)</f>
        <v>74285322.450000003</v>
      </c>
      <c r="HC17" s="152">
        <f>SUM(data_1!HC36:HC46)</f>
        <v>229610.82</v>
      </c>
      <c r="HD17" s="152">
        <f>SUM(data_1!HD36:HD46)</f>
        <v>0</v>
      </c>
      <c r="HE17" s="152">
        <f>SUM(data_1!HE36:HE46)</f>
        <v>136918709.51999998</v>
      </c>
      <c r="HF17" s="152">
        <f>SUM(data_1!HF36:HF46)</f>
        <v>74285322.450000003</v>
      </c>
      <c r="HG17" s="152">
        <f>SUM(data_1!HG36:HG46)</f>
        <v>0</v>
      </c>
      <c r="HH17" s="152">
        <f>SUM(data_1!HH36:HH46)</f>
        <v>62633387.07</v>
      </c>
      <c r="HI17" s="152">
        <f>SUM(data_1!HI36:HI46)</f>
        <v>516.21484999999996</v>
      </c>
      <c r="HJ17" s="152">
        <f>SUM(data_1!HJ36:HJ46)</f>
        <v>229610.82</v>
      </c>
      <c r="HK17" s="152">
        <f>SUM(data_1!HK36:HK46)</f>
        <v>0</v>
      </c>
      <c r="HL17" s="152">
        <f>SUM(data_1!HL36:HL46)</f>
        <v>74285322.450000003</v>
      </c>
      <c r="HM17" s="152">
        <f>SUM(data_1!HM36:HM46)</f>
        <v>0</v>
      </c>
      <c r="HN17" s="152">
        <f>SUM(data_1!HN36:HN46)</f>
        <v>74285400</v>
      </c>
      <c r="HO17" s="152">
        <f>SUM(data_1!HO36:HO46)</f>
        <v>74285400</v>
      </c>
      <c r="HP17" s="152">
        <f>SUM(data_1!HP36:HP46)</f>
        <v>0</v>
      </c>
      <c r="HQ17" s="152">
        <f>SUM(data_1!HQ36:HQ46)</f>
        <v>0</v>
      </c>
      <c r="HR17" s="152">
        <f>SUM(data_1!HR36:HR46)</f>
        <v>0</v>
      </c>
      <c r="HS17" s="152">
        <f>SUM(data_1!HS36:HS46)</f>
        <v>0</v>
      </c>
      <c r="HT17" s="152">
        <f>SUM(data_1!HT36:HT46)</f>
        <v>0</v>
      </c>
      <c r="HU17" s="152">
        <f>SUM(data_1!HU36:HU46)</f>
        <v>0</v>
      </c>
      <c r="HV17" s="152">
        <f>SUM(data_1!HV36:HV46)</f>
        <v>0</v>
      </c>
      <c r="HW17" s="152">
        <f>SUM(data_1!HW36:HW46)</f>
        <v>0</v>
      </c>
      <c r="HX17" s="152">
        <f>SUM(data_1!HX36:HX46)</f>
        <v>0</v>
      </c>
      <c r="HY17" s="152">
        <f>SUM(data_1!HY36:HY46)</f>
        <v>0</v>
      </c>
      <c r="HZ17" s="152">
        <f>SUM(data_1!HZ36:HZ46)</f>
        <v>0</v>
      </c>
      <c r="IA17" s="152">
        <f>SUM(data_1!IA36:IA46)</f>
        <v>0</v>
      </c>
      <c r="IB17" s="152">
        <f>SUM(data_1!IB36:IB46)</f>
        <v>0</v>
      </c>
      <c r="IC17" s="152">
        <f>SUM(data_1!IC36:IC46)</f>
        <v>0</v>
      </c>
      <c r="ID17" s="152">
        <f>SUM(data_1!ID36:ID46)</f>
        <v>0</v>
      </c>
      <c r="IE17" s="152">
        <f>SUM(data_1!IE36:IE46)</f>
        <v>0</v>
      </c>
      <c r="IF17" s="152">
        <f>SUM(data_1!IF36:IF46)</f>
        <v>0</v>
      </c>
      <c r="IG17" s="152">
        <f>SUM(data_1!IG36:IG46)</f>
        <v>0</v>
      </c>
      <c r="IH17" s="152">
        <f>SUM(data_1!IH36:IH46)</f>
        <v>0</v>
      </c>
      <c r="II17" s="152">
        <f>SUM(data_1!II36:II46)</f>
        <v>21052200</v>
      </c>
      <c r="IJ17" s="152">
        <f>SUM(data_1!IJ36:IJ46)</f>
        <v>13739000</v>
      </c>
      <c r="IK17" s="152">
        <f>SUM(data_1!IK36:IK46)</f>
        <v>7313200</v>
      </c>
      <c r="IL17" s="152">
        <f>SUM(data_1!IL36:IL46)</f>
        <v>13739000</v>
      </c>
      <c r="IM17" s="152">
        <f>SUM(data_1!IM36:IM46)</f>
        <v>0</v>
      </c>
      <c r="IN17" s="152">
        <f>SUM(data_1!IN36:IN46)</f>
        <v>0</v>
      </c>
      <c r="IO17" s="152">
        <f>SUM(data_1!IO36:IO46)</f>
        <v>21052200</v>
      </c>
      <c r="IP17" s="152">
        <f>SUM(data_1!IP36:IP46)</f>
        <v>13739000</v>
      </c>
      <c r="IQ17" s="152">
        <f>SUM(data_1!IQ36:IQ46)</f>
        <v>0</v>
      </c>
      <c r="IR17" s="152">
        <f>SUM(data_1!IR36:IR46)</f>
        <v>7313200</v>
      </c>
      <c r="IS17" s="152">
        <f>SUM(data_1!IS36:IS46)</f>
        <v>213.00531999999998</v>
      </c>
      <c r="IT17" s="152">
        <f>SUM(data_1!IT36:IT46)</f>
        <v>0</v>
      </c>
      <c r="IU17" s="152">
        <f>SUM(data_1!IU36:IU46)</f>
        <v>0</v>
      </c>
      <c r="IV17" s="152">
        <f>SUM(data_1!IV36:IV46)</f>
        <v>13739000</v>
      </c>
      <c r="IW17" s="152">
        <f>SUM(data_1!IW36:IW46)</f>
        <v>0</v>
      </c>
      <c r="IX17" s="152">
        <f>SUM(data_1!IX36:IX46)</f>
        <v>13739000</v>
      </c>
      <c r="IY17" s="152">
        <f>SUM(data_1!IY36:IY46)</f>
        <v>13739000</v>
      </c>
      <c r="IZ17" s="152">
        <f>SUM(data_1!IZ36:IZ46)</f>
        <v>0</v>
      </c>
      <c r="JA17" s="152">
        <f>SUM(data_1!JA36:JA46)</f>
        <v>610156685</v>
      </c>
      <c r="JB17" s="152">
        <f>SUM(data_1!JB36:JB46)</f>
        <v>302029900</v>
      </c>
      <c r="JC17" s="152">
        <f>SUM(data_1!JC36:JC46)</f>
        <v>308126785</v>
      </c>
      <c r="JD17" s="152">
        <f>SUM(data_1!JD36:JD46)</f>
        <v>302029900</v>
      </c>
      <c r="JE17" s="152">
        <f>SUM(data_1!JE36:JE46)</f>
        <v>0</v>
      </c>
      <c r="JF17" s="152">
        <f>SUM(data_1!JF36:JF46)</f>
        <v>0</v>
      </c>
      <c r="JG17" s="152">
        <f>SUM(data_1!JG36:JG46)</f>
        <v>610091785</v>
      </c>
      <c r="JH17" s="152">
        <f>SUM(data_1!JH36:JH46)</f>
        <v>302029900</v>
      </c>
      <c r="JI17" s="152">
        <f>SUM(data_1!JI36:JI46)</f>
        <v>0</v>
      </c>
      <c r="JJ17" s="152">
        <f>SUM(data_1!JJ36:JJ46)</f>
        <v>308061885</v>
      </c>
      <c r="JK17" s="152">
        <f>SUM(data_1!JK36:JK46)</f>
        <v>362.33313000000004</v>
      </c>
      <c r="JL17" s="152">
        <f>SUM(data_1!JL36:JL46)</f>
        <v>0</v>
      </c>
      <c r="JM17" s="152">
        <f>SUM(data_1!JM36:JM46)</f>
        <v>0</v>
      </c>
      <c r="JN17" s="152">
        <f>SUM(data_1!JN36:JN46)</f>
        <v>302029900</v>
      </c>
      <c r="JO17" s="152">
        <f>SUM(data_1!JO36:JO46)</f>
        <v>0</v>
      </c>
      <c r="JP17" s="152">
        <f>SUM(data_1!JP36:JP46)</f>
        <v>302029900</v>
      </c>
      <c r="JQ17" s="152">
        <f>SUM(data_1!JQ36:JQ46)</f>
        <v>302029900</v>
      </c>
      <c r="JR17" s="152">
        <f>SUM(data_1!JR36:JR46)</f>
        <v>0</v>
      </c>
      <c r="JS17" s="152">
        <f>SUM(data_1!JS36:JS46)</f>
        <v>2746141316</v>
      </c>
      <c r="JT17" s="152">
        <f>SUM(data_1!JT36:JT46)</f>
        <v>1177748500</v>
      </c>
      <c r="JU17" s="152">
        <f>SUM(data_1!JU36:JU46)</f>
        <v>1568392816</v>
      </c>
      <c r="JV17" s="152">
        <f>SUM(data_1!JV36:JV46)</f>
        <v>1177748500</v>
      </c>
      <c r="JW17" s="152">
        <f>SUM(data_1!JW36:JW46)</f>
        <v>5822</v>
      </c>
      <c r="JX17" s="152">
        <f>SUM(data_1!JX36:JX46)</f>
        <v>0</v>
      </c>
      <c r="JY17" s="152">
        <f>SUM(data_1!JY36:JY46)</f>
        <v>2729086283.0900002</v>
      </c>
      <c r="JZ17" s="152">
        <f>SUM(data_1!JZ36:JZ46)</f>
        <v>1177748500</v>
      </c>
      <c r="KA17" s="152">
        <f>SUM(data_1!KA36:KA46)</f>
        <v>0</v>
      </c>
      <c r="KB17" s="152">
        <f>SUM(data_1!KB36:KB46)</f>
        <v>1551337783.0900002</v>
      </c>
      <c r="KC17" s="152">
        <f>SUM(data_1!KC36:KC46)</f>
        <v>574.03787999999997</v>
      </c>
      <c r="KD17" s="152">
        <f>SUM(data_1!KD36:KD46)</f>
        <v>5822</v>
      </c>
      <c r="KE17" s="152">
        <f>SUM(data_1!KE36:KE46)</f>
        <v>0</v>
      </c>
      <c r="KF17" s="152">
        <f>SUM(data_1!KF36:KF46)</f>
        <v>1177748500</v>
      </c>
      <c r="KG17" s="152">
        <f>SUM(data_1!KG36:KG46)</f>
        <v>0</v>
      </c>
      <c r="KH17" s="152">
        <f>SUM(data_1!KH36:KH46)</f>
        <v>1177748500</v>
      </c>
      <c r="KI17" s="152">
        <f>SUM(data_1!KI36:KI46)</f>
        <v>1177748500</v>
      </c>
      <c r="KJ17" s="152">
        <f>SUM(data_1!KJ36:KJ46)</f>
        <v>0</v>
      </c>
      <c r="KK17" s="152">
        <f>SUM(data_1!KK36:KK46)</f>
        <v>77406200</v>
      </c>
      <c r="KL17" s="152">
        <f>SUM(data_1!KL36:KL46)</f>
        <v>41515900</v>
      </c>
      <c r="KM17" s="152">
        <f>SUM(data_1!KM36:KM46)</f>
        <v>35890300</v>
      </c>
      <c r="KN17" s="152">
        <f>SUM(data_1!KN36:KN46)</f>
        <v>41515708.560000002</v>
      </c>
      <c r="KO17" s="152">
        <f>SUM(data_1!KO36:KO46)</f>
        <v>0</v>
      </c>
      <c r="KP17" s="152">
        <f>SUM(data_1!KP36:KP46)</f>
        <v>0</v>
      </c>
      <c r="KQ17" s="152">
        <f>SUM(data_1!KQ36:KQ46)</f>
        <v>77406006.799999997</v>
      </c>
      <c r="KR17" s="152">
        <f>SUM(data_1!KR36:KR46)</f>
        <v>41515708.560000002</v>
      </c>
      <c r="KS17" s="152">
        <f>SUM(data_1!KS36:KS46)</f>
        <v>0</v>
      </c>
      <c r="KT17" s="152">
        <f>SUM(data_1!KT36:KT46)</f>
        <v>35890298.240000002</v>
      </c>
      <c r="KU17" s="152">
        <f>SUM(data_1!KU36:KU46)</f>
        <v>175.14315000000002</v>
      </c>
      <c r="KV17" s="152">
        <f>SUM(data_1!KV36:KV46)</f>
        <v>0</v>
      </c>
      <c r="KW17" s="152">
        <f>SUM(data_1!KW36:KW46)</f>
        <v>0</v>
      </c>
      <c r="KX17" s="152">
        <f>SUM(data_1!KX36:KX46)</f>
        <v>41515708.560000002</v>
      </c>
      <c r="KY17" s="152">
        <f>SUM(data_1!KY36:KY46)</f>
        <v>0</v>
      </c>
      <c r="KZ17" s="152">
        <f>SUM(data_1!KZ36:KZ46)</f>
        <v>41515900</v>
      </c>
      <c r="LA17" s="152">
        <f>SUM(data_1!LA36:LA46)</f>
        <v>41515900</v>
      </c>
      <c r="LB17" s="152">
        <f>SUM(data_1!LB36:LB46)</f>
        <v>0</v>
      </c>
      <c r="LC17" s="152">
        <f>SUM(data_1!LC36:LC46)</f>
        <v>0</v>
      </c>
      <c r="LD17" s="152">
        <f>SUM(data_1!LD36:LD46)</f>
        <v>0</v>
      </c>
      <c r="LE17" s="152">
        <f>SUM(data_1!LE36:LE46)</f>
        <v>0</v>
      </c>
      <c r="LF17" s="152">
        <f>SUM(data_1!LF36:LF46)</f>
        <v>0</v>
      </c>
      <c r="LG17" s="152">
        <f>SUM(data_1!LG36:LG46)</f>
        <v>0</v>
      </c>
      <c r="LH17" s="152">
        <f>SUM(data_1!LH36:LH46)</f>
        <v>0</v>
      </c>
      <c r="LI17" s="152">
        <f>SUM(data_1!LI36:LI46)</f>
        <v>0</v>
      </c>
      <c r="LJ17" s="152">
        <f>SUM(data_1!LJ36:LJ46)</f>
        <v>0</v>
      </c>
      <c r="LK17" s="152">
        <f>SUM(data_1!LK36:LK46)</f>
        <v>0</v>
      </c>
      <c r="LL17" s="152">
        <f>SUM(data_1!LL36:LL46)</f>
        <v>0</v>
      </c>
      <c r="LM17" s="152">
        <f>SUM(data_1!LM36:LM46)</f>
        <v>0</v>
      </c>
      <c r="LN17" s="152">
        <f>SUM(data_1!LN36:LN46)</f>
        <v>0</v>
      </c>
      <c r="LO17" s="152">
        <f>SUM(data_1!LO36:LO46)</f>
        <v>0</v>
      </c>
      <c r="LP17" s="152">
        <f>SUM(data_1!LP36:LP46)</f>
        <v>0</v>
      </c>
      <c r="LQ17" s="152">
        <f>SUM(data_1!LQ36:LQ46)</f>
        <v>0</v>
      </c>
      <c r="LR17" s="152">
        <f>SUM(data_1!LR36:LR46)</f>
        <v>0</v>
      </c>
      <c r="LS17" s="152">
        <f>SUM(data_1!LS36:LS46)</f>
        <v>0</v>
      </c>
      <c r="LT17" s="152">
        <f>SUM(data_1!LT36:LT46)</f>
        <v>0</v>
      </c>
      <c r="LU17" s="152">
        <f>SUM(data_1!LU36:LU46)</f>
        <v>0</v>
      </c>
      <c r="LV17" s="152">
        <f>SUM(data_1!LV36:LV46)</f>
        <v>0</v>
      </c>
      <c r="LW17" s="152">
        <f>SUM(data_1!LW36:LW46)</f>
        <v>0</v>
      </c>
      <c r="LX17" s="152">
        <f>SUM(data_1!LX36:LX46)</f>
        <v>0</v>
      </c>
      <c r="LY17" s="152">
        <f>SUM(data_1!LY36:LY46)</f>
        <v>0</v>
      </c>
      <c r="LZ17" s="152">
        <f>SUM(data_1!LZ36:LZ46)</f>
        <v>0</v>
      </c>
      <c r="MA17" s="152">
        <f>SUM(data_1!MA36:MA46)</f>
        <v>0</v>
      </c>
      <c r="MB17" s="152">
        <f>SUM(data_1!MB36:MB46)</f>
        <v>0</v>
      </c>
      <c r="MC17" s="152">
        <f>SUM(data_1!MC36:MC46)</f>
        <v>0</v>
      </c>
      <c r="MD17" s="152">
        <f>SUM(data_1!MD36:MD46)</f>
        <v>0</v>
      </c>
      <c r="ME17" s="152">
        <f>SUM(data_1!ME36:ME46)</f>
        <v>0</v>
      </c>
      <c r="MF17" s="152">
        <f>SUM(data_1!MF36:MF46)</f>
        <v>0</v>
      </c>
      <c r="MG17" s="152">
        <f>SUM(data_1!MG36:MG46)</f>
        <v>0</v>
      </c>
      <c r="MH17" s="152">
        <f>SUM(data_1!MH36:MH46)</f>
        <v>0</v>
      </c>
      <c r="MI17" s="152">
        <f>SUM(data_1!MI36:MI46)</f>
        <v>0</v>
      </c>
      <c r="MJ17" s="152">
        <f>SUM(data_1!MJ36:MJ46)</f>
        <v>0</v>
      </c>
      <c r="MK17" s="152">
        <f>SUM(data_1!MK36:MK46)</f>
        <v>0</v>
      </c>
      <c r="ML17" s="152">
        <f>SUM(data_1!ML36:ML46)</f>
        <v>0</v>
      </c>
      <c r="MM17" s="152">
        <f>SUM(data_1!MM36:MM46)</f>
        <v>68201813</v>
      </c>
      <c r="MN17" s="152">
        <f>SUM(data_1!MN36:MN46)</f>
        <v>13065200</v>
      </c>
      <c r="MO17" s="152">
        <f>SUM(data_1!MO36:MO46)</f>
        <v>55136613</v>
      </c>
      <c r="MP17" s="152">
        <f>SUM(data_1!MP36:MP46)</f>
        <v>13065200</v>
      </c>
      <c r="MQ17" s="152">
        <f>SUM(data_1!MQ36:MQ46)</f>
        <v>0</v>
      </c>
      <c r="MR17" s="152">
        <f>SUM(data_1!MR36:MR46)</f>
        <v>0</v>
      </c>
      <c r="MS17" s="152">
        <f>SUM(data_1!MS36:MS46)</f>
        <v>68190426</v>
      </c>
      <c r="MT17" s="152">
        <f>SUM(data_1!MT36:MT46)</f>
        <v>13065200</v>
      </c>
      <c r="MU17" s="152">
        <f>SUM(data_1!MU36:MU46)</f>
        <v>0</v>
      </c>
      <c r="MV17" s="152">
        <f>SUM(data_1!MV36:MV46)</f>
        <v>55125226</v>
      </c>
      <c r="MW17" s="152">
        <f>SUM(data_1!MW36:MW46)</f>
        <v>465.89864</v>
      </c>
      <c r="MX17" s="152">
        <f>SUM(data_1!MX36:MX46)</f>
        <v>0</v>
      </c>
      <c r="MY17" s="152">
        <f>SUM(data_1!MY36:MY46)</f>
        <v>0</v>
      </c>
      <c r="MZ17" s="152">
        <f>SUM(data_1!MZ36:MZ46)</f>
        <v>13065200</v>
      </c>
      <c r="NA17" s="152">
        <f>SUM(data_1!NA36:NA46)</f>
        <v>0</v>
      </c>
      <c r="NB17" s="152">
        <f>SUM(data_1!NB36:NB46)</f>
        <v>13065200</v>
      </c>
      <c r="NC17" s="152">
        <f>SUM(data_1!NC36:NC46)</f>
        <v>13065200</v>
      </c>
      <c r="ND17" s="152">
        <f>SUM(data_1!ND36:ND46)</f>
        <v>0</v>
      </c>
      <c r="NE17" s="152">
        <f>SUM(data_1!NE36:NE46)</f>
        <v>0</v>
      </c>
      <c r="NF17" s="152">
        <f>SUM(data_1!NF36:NF46)</f>
        <v>0</v>
      </c>
      <c r="NG17" s="152">
        <f>SUM(data_1!NG36:NG46)</f>
        <v>0</v>
      </c>
      <c r="NH17" s="152">
        <f>SUM(data_1!NH36:NH46)</f>
        <v>0</v>
      </c>
      <c r="NI17" s="152">
        <f>SUM(data_1!NI36:NI46)</f>
        <v>0</v>
      </c>
      <c r="NJ17" s="152">
        <f>SUM(data_1!NJ36:NJ46)</f>
        <v>0</v>
      </c>
      <c r="NK17" s="152">
        <f>SUM(data_1!NK36:NK46)</f>
        <v>0</v>
      </c>
      <c r="NL17" s="152">
        <f>SUM(data_1!NL36:NL46)</f>
        <v>0</v>
      </c>
      <c r="NM17" s="152">
        <f>SUM(data_1!NM36:NM46)</f>
        <v>0</v>
      </c>
      <c r="NN17" s="152">
        <f>SUM(data_1!NN36:NN46)</f>
        <v>0</v>
      </c>
      <c r="NO17" s="152">
        <f>SUM(data_1!NO36:NO46)</f>
        <v>0</v>
      </c>
      <c r="NP17" s="152">
        <f>SUM(data_1!NP36:NP46)</f>
        <v>0</v>
      </c>
      <c r="NQ17" s="152">
        <f>SUM(data_1!NQ36:NQ46)</f>
        <v>0</v>
      </c>
      <c r="NR17" s="152">
        <f>SUM(data_1!NR36:NR46)</f>
        <v>0</v>
      </c>
      <c r="NS17" s="152">
        <f>SUM(data_1!NS36:NS46)</f>
        <v>0</v>
      </c>
      <c r="NT17" s="152">
        <f>SUM(data_1!NT36:NT46)</f>
        <v>0</v>
      </c>
      <c r="NU17" s="152">
        <f>SUM(data_1!NU36:NU46)</f>
        <v>0</v>
      </c>
      <c r="NV17" s="152">
        <f>SUM(data_1!NV36:NV46)</f>
        <v>0</v>
      </c>
      <c r="NW17" s="152">
        <f>SUM(data_1!NW36:NW46)</f>
        <v>0</v>
      </c>
      <c r="NX17" s="152">
        <f>SUM(data_1!NX36:NX46)</f>
        <v>0</v>
      </c>
      <c r="NY17" s="152">
        <f>SUM(data_1!NY36:NY46)</f>
        <v>0</v>
      </c>
      <c r="NZ17" s="152">
        <f>SUM(data_1!NZ36:NZ46)</f>
        <v>0</v>
      </c>
      <c r="OA17" s="152">
        <f>SUM(data_1!OA36:OA46)</f>
        <v>0</v>
      </c>
      <c r="OB17" s="152">
        <f>SUM(data_1!OB36:OB46)</f>
        <v>0</v>
      </c>
      <c r="OC17" s="152">
        <f>SUM(data_1!OC36:OC46)</f>
        <v>0</v>
      </c>
      <c r="OD17" s="152">
        <f>SUM(data_1!OD36:OD46)</f>
        <v>0</v>
      </c>
      <c r="OE17" s="152">
        <f>SUM(data_1!OE36:OE46)</f>
        <v>0</v>
      </c>
      <c r="OF17" s="152">
        <f>SUM(data_1!OF36:OF46)</f>
        <v>0</v>
      </c>
      <c r="OG17" s="152">
        <f>SUM(data_1!OG36:OG46)</f>
        <v>0</v>
      </c>
      <c r="OH17" s="152">
        <f>SUM(data_1!OH36:OH46)</f>
        <v>0</v>
      </c>
      <c r="OI17" s="152">
        <f>SUM(data_1!OI36:OI46)</f>
        <v>0</v>
      </c>
      <c r="OJ17" s="152">
        <f>SUM(data_1!OJ36:OJ46)</f>
        <v>0</v>
      </c>
      <c r="OK17" s="152">
        <f>SUM(data_1!OK36:OK46)</f>
        <v>0</v>
      </c>
      <c r="OL17" s="152">
        <f>SUM(data_1!OL36:OL46)</f>
        <v>0</v>
      </c>
      <c r="OM17" s="152">
        <f>SUM(data_1!OM36:OM46)</f>
        <v>0</v>
      </c>
      <c r="ON17" s="152">
        <f>SUM(data_1!ON36:ON46)</f>
        <v>0</v>
      </c>
      <c r="OO17" s="152">
        <f>SUM(data_1!OO36:OO46)</f>
        <v>77207800</v>
      </c>
      <c r="OP17" s="152">
        <f>SUM(data_1!OP36:OP46)</f>
        <v>34825800</v>
      </c>
      <c r="OQ17" s="152">
        <f>SUM(data_1!OQ36:OQ46)</f>
        <v>42382000</v>
      </c>
      <c r="OR17" s="152">
        <f>SUM(data_1!OR36:OR46)</f>
        <v>34044001.859999999</v>
      </c>
      <c r="OS17" s="152">
        <f>SUM(data_1!OS36:OS46)</f>
        <v>0</v>
      </c>
      <c r="OT17" s="152">
        <f>SUM(data_1!OT36:OT46)</f>
        <v>0</v>
      </c>
      <c r="OU17" s="152">
        <f>SUM(data_1!OU36:OU46)</f>
        <v>76275969.200000003</v>
      </c>
      <c r="OV17" s="152">
        <f>SUM(data_1!OV36:OV46)</f>
        <v>34044001.859999999</v>
      </c>
      <c r="OW17" s="152">
        <f>SUM(data_1!OW36:OW46)</f>
        <v>0</v>
      </c>
      <c r="OX17" s="152">
        <f>SUM(data_1!OX36:OX46)</f>
        <v>42231967.340000004</v>
      </c>
      <c r="OY17" s="152">
        <f>SUM(data_1!OY36:OY46)</f>
        <v>105.24281999999999</v>
      </c>
      <c r="OZ17" s="152">
        <f>SUM(data_1!OZ36:OZ46)</f>
        <v>0</v>
      </c>
      <c r="PA17" s="152">
        <f>SUM(data_1!PA36:PA46)</f>
        <v>0</v>
      </c>
      <c r="PB17" s="152">
        <f>SUM(data_1!PB36:PB46)</f>
        <v>34044001.859999999</v>
      </c>
      <c r="PC17" s="152">
        <f>SUM(data_1!PC36:PC46)</f>
        <v>0</v>
      </c>
      <c r="PD17" s="152">
        <f>SUM(data_1!PD36:PD46)</f>
        <v>34825800</v>
      </c>
      <c r="PE17" s="152">
        <f>SUM(data_1!PE36:PE46)</f>
        <v>34825800</v>
      </c>
      <c r="PF17" s="152">
        <f>SUM(data_1!PF36:PF46)</f>
        <v>0</v>
      </c>
      <c r="PG17" s="152">
        <f>SUM(data_1!PG36:PG46)</f>
        <v>94279100</v>
      </c>
      <c r="PH17" s="152">
        <f>SUM(data_1!PH36:PH46)</f>
        <v>72837900</v>
      </c>
      <c r="PI17" s="152">
        <f>SUM(data_1!PI36:PI46)</f>
        <v>21441200</v>
      </c>
      <c r="PJ17" s="152">
        <f>SUM(data_1!PJ36:PJ46)</f>
        <v>72837900</v>
      </c>
      <c r="PK17" s="152">
        <f>SUM(data_1!PK36:PK46)</f>
        <v>0</v>
      </c>
      <c r="PL17" s="152">
        <f>SUM(data_1!PL36:PL46)</f>
        <v>0</v>
      </c>
      <c r="PM17" s="152">
        <f>SUM(data_1!PM36:PM46)</f>
        <v>93789458</v>
      </c>
      <c r="PN17" s="152">
        <f>SUM(data_1!PN36:PN46)</f>
        <v>72837900</v>
      </c>
      <c r="PO17" s="152">
        <f>SUM(data_1!PO36:PO46)</f>
        <v>0</v>
      </c>
      <c r="PP17" s="152">
        <f>SUM(data_1!PP36:PP46)</f>
        <v>20951558</v>
      </c>
      <c r="PQ17" s="152">
        <f>SUM(data_1!PQ36:PQ46)</f>
        <v>112.29908</v>
      </c>
      <c r="PR17" s="152">
        <f>SUM(data_1!PR36:PR46)</f>
        <v>0</v>
      </c>
      <c r="PS17" s="152">
        <f>SUM(data_1!PS36:PS46)</f>
        <v>0</v>
      </c>
      <c r="PT17" s="152">
        <f>SUM(data_1!PT36:PT46)</f>
        <v>72837900</v>
      </c>
      <c r="PU17" s="152">
        <f>SUM(data_1!PU36:PU46)</f>
        <v>0</v>
      </c>
      <c r="PV17" s="152">
        <f>SUM(data_1!PV36:PV46)</f>
        <v>72837900</v>
      </c>
      <c r="PW17" s="152">
        <f>SUM(data_1!PW36:PW46)</f>
        <v>72837900</v>
      </c>
      <c r="PX17" s="152">
        <f>SUM(data_1!PX36:PX46)</f>
        <v>0</v>
      </c>
      <c r="PY17" s="152">
        <f>SUM(data_1!PY36:PY46)</f>
        <v>0</v>
      </c>
      <c r="PZ17" s="152">
        <f>SUM(data_1!PZ36:PZ46)</f>
        <v>0</v>
      </c>
      <c r="QA17" s="152">
        <f>SUM(data_1!QA36:QA46)</f>
        <v>0</v>
      </c>
      <c r="QB17" s="152">
        <f>SUM(data_1!QB36:QB46)</f>
        <v>0</v>
      </c>
      <c r="QC17" s="152">
        <f>SUM(data_1!QC36:QC46)</f>
        <v>0</v>
      </c>
      <c r="QD17" s="152">
        <f>SUM(data_1!QD36:QD46)</f>
        <v>0</v>
      </c>
      <c r="QE17" s="152">
        <f>SUM(data_1!QE36:QE46)</f>
        <v>0</v>
      </c>
      <c r="QF17" s="152">
        <f>SUM(data_1!QF36:QF46)</f>
        <v>0</v>
      </c>
      <c r="QG17" s="152">
        <f>SUM(data_1!QG36:QG46)</f>
        <v>0</v>
      </c>
      <c r="QH17" s="152">
        <f>SUM(data_1!QH36:QH46)</f>
        <v>0</v>
      </c>
      <c r="QI17" s="152">
        <f>SUM(data_1!QI36:QI46)</f>
        <v>0</v>
      </c>
      <c r="QJ17" s="152">
        <f>SUM(data_1!QJ36:QJ46)</f>
        <v>0</v>
      </c>
      <c r="QK17" s="152">
        <f>SUM(data_1!QK36:QK46)</f>
        <v>0</v>
      </c>
      <c r="QL17" s="152">
        <f>SUM(data_1!QL36:QL46)</f>
        <v>0</v>
      </c>
      <c r="QM17" s="152">
        <f>SUM(data_1!QM36:QM46)</f>
        <v>0</v>
      </c>
      <c r="QN17" s="152">
        <f>SUM(data_1!QN36:QN46)</f>
        <v>0</v>
      </c>
      <c r="QO17" s="152">
        <f>SUM(data_1!QO36:QO46)</f>
        <v>0</v>
      </c>
      <c r="QP17" s="152">
        <f>SUM(data_1!QP36:QP46)</f>
        <v>0</v>
      </c>
      <c r="QQ17" s="152">
        <f>SUM(data_1!QQ36:QQ46)</f>
        <v>1086783146</v>
      </c>
      <c r="QR17" s="152">
        <f>SUM(data_1!QR36:QR46)</f>
        <v>493951400</v>
      </c>
      <c r="QS17" s="152">
        <f>SUM(data_1!QS36:QS46)</f>
        <v>592831746</v>
      </c>
      <c r="QT17" s="152">
        <f>SUM(data_1!QT36:QT46)</f>
        <v>493951400</v>
      </c>
      <c r="QU17" s="152">
        <f>SUM(data_1!QU36:QU46)</f>
        <v>1346268.2</v>
      </c>
      <c r="QV17" s="152">
        <f>SUM(data_1!QV36:QV46)</f>
        <v>0</v>
      </c>
      <c r="QW17" s="152">
        <f>SUM(data_1!QW36:QW46)</f>
        <v>1086636222.8</v>
      </c>
      <c r="QX17" s="152">
        <f>SUM(data_1!QX36:QX46)</f>
        <v>493806408</v>
      </c>
      <c r="QY17" s="152">
        <f>SUM(data_1!QY36:QY46)</f>
        <v>0</v>
      </c>
      <c r="QZ17" s="152">
        <f>SUM(data_1!QZ36:QZ46)</f>
        <v>592829814.79999995</v>
      </c>
      <c r="RA17" s="152">
        <f>SUM(data_1!RA36:RA46)</f>
        <v>365.59489000000002</v>
      </c>
      <c r="RB17" s="152">
        <f>SUM(data_1!RB36:RB46)</f>
        <v>1346268.2</v>
      </c>
      <c r="RC17" s="152">
        <f>SUM(data_1!RC36:RC46)</f>
        <v>144992</v>
      </c>
      <c r="RD17" s="152">
        <f>SUM(data_1!RD36:RD46)</f>
        <v>493806408</v>
      </c>
      <c r="RE17" s="152">
        <f>SUM(data_1!RE36:RE46)</f>
        <v>0</v>
      </c>
      <c r="RF17" s="152">
        <f>SUM(data_1!RF36:RF46)</f>
        <v>493951400</v>
      </c>
      <c r="RG17" s="152">
        <f>SUM(data_1!RG36:RG46)</f>
        <v>493951400</v>
      </c>
      <c r="RH17" s="152">
        <f>SUM(data_1!RH36:RH46)</f>
        <v>0</v>
      </c>
      <c r="RI17" s="152">
        <f>SUM(data_1!RI36:RI46)</f>
        <v>26479800</v>
      </c>
      <c r="RJ17" s="152">
        <f>SUM(data_1!RJ36:RJ46)</f>
        <v>24636400</v>
      </c>
      <c r="RK17" s="152">
        <f>SUM(data_1!RK36:RK46)</f>
        <v>1843400</v>
      </c>
      <c r="RL17" s="152">
        <f>SUM(data_1!RL36:RL46)</f>
        <v>16874930.449999999</v>
      </c>
      <c r="RM17" s="152">
        <f>SUM(data_1!RM36:RM46)</f>
        <v>0</v>
      </c>
      <c r="RN17" s="152">
        <f>SUM(data_1!RN36:RN46)</f>
        <v>0</v>
      </c>
      <c r="RO17" s="152">
        <f>SUM(data_1!RO36:RO46)</f>
        <v>18618295.23</v>
      </c>
      <c r="RP17" s="152">
        <f>SUM(data_1!RP36:RP46)</f>
        <v>16874930.449999999</v>
      </c>
      <c r="RQ17" s="152">
        <f>SUM(data_1!RQ36:RQ46)</f>
        <v>0</v>
      </c>
      <c r="RR17" s="152">
        <f>SUM(data_1!RR36:RR46)</f>
        <v>1743364.78</v>
      </c>
      <c r="RS17" s="152">
        <f>SUM(data_1!RS36:RS46)</f>
        <v>15.908300000000001</v>
      </c>
      <c r="RT17" s="152">
        <f>SUM(data_1!RT36:RT46)</f>
        <v>0</v>
      </c>
      <c r="RU17" s="152">
        <f>SUM(data_1!RU36:RU46)</f>
        <v>0</v>
      </c>
      <c r="RV17" s="152">
        <f>SUM(data_1!RV36:RV46)</f>
        <v>16874930.449999999</v>
      </c>
      <c r="RW17" s="152">
        <f>SUM(data_1!RW36:RW46)</f>
        <v>0</v>
      </c>
      <c r="RX17" s="152">
        <f>SUM(data_1!RX36:RX46)</f>
        <v>24636400</v>
      </c>
      <c r="RY17" s="152">
        <f>SUM(data_1!RY36:RY46)</f>
        <v>24636400</v>
      </c>
      <c r="RZ17" s="152">
        <f>SUM(data_1!RZ36:RZ46)</f>
        <v>0</v>
      </c>
      <c r="SA17" s="152">
        <f>SUM(data_1!SA36:SA46)</f>
        <v>24084400</v>
      </c>
      <c r="SB17" s="152">
        <f>SUM(data_1!SB36:SB46)</f>
        <v>19093400</v>
      </c>
      <c r="SC17" s="152">
        <f>SUM(data_1!SC36:SC46)</f>
        <v>4991000</v>
      </c>
      <c r="SD17" s="152">
        <f>SUM(data_1!SD36:SD46)</f>
        <v>19093318.120000001</v>
      </c>
      <c r="SE17" s="152">
        <f>SUM(data_1!SE36:SE46)</f>
        <v>0</v>
      </c>
      <c r="SF17" s="152">
        <f>SUM(data_1!SF36:SF46)</f>
        <v>0</v>
      </c>
      <c r="SG17" s="152">
        <f>SUM(data_1!SG36:SG46)</f>
        <v>23462917.409999996</v>
      </c>
      <c r="SH17" s="152">
        <f>SUM(data_1!SH36:SH46)</f>
        <v>19093318.120000001</v>
      </c>
      <c r="SI17" s="152">
        <f>SUM(data_1!SI36:SI46)</f>
        <v>0</v>
      </c>
      <c r="SJ17" s="152">
        <f>SUM(data_1!SJ36:SJ46)</f>
        <v>4369599.29</v>
      </c>
      <c r="SK17" s="152">
        <f>SUM(data_1!SK36:SK46)</f>
        <v>131.34311</v>
      </c>
      <c r="SL17" s="152">
        <f>SUM(data_1!SL36:SL46)</f>
        <v>0</v>
      </c>
      <c r="SM17" s="152">
        <f>SUM(data_1!SM36:SM46)</f>
        <v>0</v>
      </c>
      <c r="SN17" s="152">
        <f>SUM(data_1!SN36:SN46)</f>
        <v>19093318.120000001</v>
      </c>
      <c r="SO17" s="152">
        <f>SUM(data_1!SO36:SO46)</f>
        <v>0</v>
      </c>
      <c r="SP17" s="152">
        <f>SUM(data_1!SP36:SP46)</f>
        <v>19093400</v>
      </c>
      <c r="SQ17" s="152">
        <f>SUM(data_1!SQ36:SQ46)</f>
        <v>19093400</v>
      </c>
      <c r="SR17" s="152">
        <f>SUM(data_1!SR36:SR46)</f>
        <v>0</v>
      </c>
      <c r="SS17" s="152">
        <f>SUM(data_1!SS36:SS46)</f>
        <v>138777000</v>
      </c>
      <c r="ST17" s="152">
        <f>SUM(data_1!ST36:ST46)</f>
        <v>86402000</v>
      </c>
      <c r="SU17" s="152">
        <f>SUM(data_1!SU36:SU46)</f>
        <v>52375000</v>
      </c>
      <c r="SV17" s="152">
        <f>SUM(data_1!SV36:SV46)</f>
        <v>51162003</v>
      </c>
      <c r="SW17" s="152">
        <f>SUM(data_1!SW36:SW46)</f>
        <v>381772</v>
      </c>
      <c r="SX17" s="152">
        <f>SUM(data_1!SX36:SX46)</f>
        <v>0</v>
      </c>
      <c r="SY17" s="152">
        <f>SUM(data_1!SY36:SY46)</f>
        <v>103537003</v>
      </c>
      <c r="SZ17" s="152">
        <f>SUM(data_1!SZ36:SZ46)</f>
        <v>51162003</v>
      </c>
      <c r="TA17" s="152">
        <f>SUM(data_1!TA36:TA46)</f>
        <v>0</v>
      </c>
      <c r="TB17" s="152">
        <f>SUM(data_1!TB36:TB46)</f>
        <v>52375000</v>
      </c>
      <c r="TC17" s="152">
        <f>SUM(data_1!TC36:TC46)</f>
        <v>73.717690000000005</v>
      </c>
      <c r="TD17" s="152">
        <f>SUM(data_1!TD36:TD46)</f>
        <v>381772</v>
      </c>
      <c r="TE17" s="152">
        <f>SUM(data_1!TE36:TE46)</f>
        <v>0</v>
      </c>
      <c r="TF17" s="152">
        <f>SUM(data_1!TF36:TF46)</f>
        <v>51162003</v>
      </c>
      <c r="TG17" s="152">
        <f>SUM(data_1!TG36:TG46)</f>
        <v>0</v>
      </c>
      <c r="TH17" s="152">
        <f>SUM(data_1!TH36:TH46)</f>
        <v>86402000</v>
      </c>
      <c r="TI17" s="152">
        <f>SUM(data_1!TI36:TI46)</f>
        <v>86402000</v>
      </c>
      <c r="TJ17" s="152">
        <f>SUM(data_1!TJ36:TJ46)</f>
        <v>0</v>
      </c>
      <c r="TK17" s="152">
        <f>SUM(data_1!TK36:TK46)</f>
        <v>83625000</v>
      </c>
      <c r="TL17" s="152">
        <f>SUM(data_1!TL36:TL46)</f>
        <v>68850000</v>
      </c>
      <c r="TM17" s="152">
        <f>SUM(data_1!TM36:TM46)</f>
        <v>14775000</v>
      </c>
      <c r="TN17" s="152">
        <f>SUM(data_1!TN36:TN46)</f>
        <v>68850000</v>
      </c>
      <c r="TO17" s="152">
        <f>SUM(data_1!TO36:TO46)</f>
        <v>55604</v>
      </c>
      <c r="TP17" s="152">
        <f>SUM(data_1!TP36:TP46)</f>
        <v>0</v>
      </c>
      <c r="TQ17" s="152">
        <f>SUM(data_1!TQ36:TQ46)</f>
        <v>83624961.5</v>
      </c>
      <c r="TR17" s="152">
        <f>SUM(data_1!TR36:TR46)</f>
        <v>68850000</v>
      </c>
      <c r="TS17" s="152">
        <f>SUM(data_1!TS36:TS46)</f>
        <v>0</v>
      </c>
      <c r="TT17" s="152">
        <f>SUM(data_1!TT36:TT46)</f>
        <v>14774961.5</v>
      </c>
      <c r="TU17" s="152">
        <f>SUM(data_1!TU36:TU46)</f>
        <v>89.899380000000008</v>
      </c>
      <c r="TV17" s="152">
        <f>SUM(data_1!TV36:TV46)</f>
        <v>55604</v>
      </c>
      <c r="TW17" s="152">
        <f>SUM(data_1!TW36:TW46)</f>
        <v>0</v>
      </c>
      <c r="TX17" s="152">
        <f>SUM(data_1!TX36:TX46)</f>
        <v>68850000</v>
      </c>
      <c r="TY17" s="152">
        <f>SUM(data_1!TY36:TY46)</f>
        <v>0</v>
      </c>
      <c r="TZ17" s="152">
        <f>SUM(data_1!TZ36:TZ46)</f>
        <v>68850000</v>
      </c>
      <c r="UA17" s="152">
        <f>SUM(data_1!UA36:UA46)</f>
        <v>68850000</v>
      </c>
      <c r="UB17" s="152">
        <f>SUM(data_1!UB36:UB46)</f>
        <v>0</v>
      </c>
      <c r="UC17" s="152">
        <f>SUM(data_1!UC36:UC46)</f>
        <v>226814200</v>
      </c>
      <c r="UD17" s="152">
        <f>SUM(data_1!UD36:UD46)</f>
        <v>156814200</v>
      </c>
      <c r="UE17" s="152">
        <f>SUM(data_1!UE36:UE46)</f>
        <v>70000000</v>
      </c>
      <c r="UF17" s="152">
        <f>SUM(data_1!UF36:UF46)</f>
        <v>156814200</v>
      </c>
      <c r="UG17" s="152">
        <f>SUM(data_1!UG36:UG46)</f>
        <v>0</v>
      </c>
      <c r="UH17" s="152">
        <f>SUM(data_1!UH36:UH46)</f>
        <v>0</v>
      </c>
      <c r="UI17" s="152">
        <f>SUM(data_1!UI36:UI46)</f>
        <v>226814200</v>
      </c>
      <c r="UJ17" s="152">
        <f>SUM(data_1!UJ36:UJ46)</f>
        <v>156814200</v>
      </c>
      <c r="UK17" s="152">
        <f>SUM(data_1!UK36:UK46)</f>
        <v>0</v>
      </c>
      <c r="UL17" s="152">
        <f>SUM(data_1!UL36:UL46)</f>
        <v>70000000</v>
      </c>
      <c r="UM17" s="152">
        <f>SUM(data_1!UM36:UM46)</f>
        <v>30.862269999999999</v>
      </c>
      <c r="UN17" s="152">
        <f>SUM(data_1!UN36:UN46)</f>
        <v>0</v>
      </c>
      <c r="UO17" s="152">
        <f>SUM(data_1!UO36:UO46)</f>
        <v>0</v>
      </c>
      <c r="UP17" s="152">
        <f>SUM(data_1!UP36:UP46)</f>
        <v>156814200</v>
      </c>
      <c r="UQ17" s="152">
        <f>SUM(data_1!UQ36:UQ46)</f>
        <v>0</v>
      </c>
      <c r="UR17" s="152">
        <f>SUM(data_1!UR36:UR46)</f>
        <v>156814200</v>
      </c>
      <c r="US17" s="152">
        <f>SUM(data_1!US36:US46)</f>
        <v>156814200</v>
      </c>
      <c r="UT17" s="152">
        <f>SUM(data_1!UT36:UT46)</f>
        <v>0</v>
      </c>
      <c r="UU17" s="152">
        <f>SUM(data_1!UU36:UU46)</f>
        <v>0</v>
      </c>
      <c r="UV17" s="152">
        <f>SUM(data_1!UV36:UV46)</f>
        <v>0</v>
      </c>
      <c r="UW17" s="152">
        <f>SUM(data_1!UW36:UW46)</f>
        <v>0</v>
      </c>
      <c r="UX17" s="152">
        <f>SUM(data_1!UX36:UX46)</f>
        <v>0</v>
      </c>
      <c r="UY17" s="152">
        <f>SUM(data_1!UY36:UY46)</f>
        <v>0</v>
      </c>
      <c r="UZ17" s="152">
        <f>SUM(data_1!UZ36:UZ46)</f>
        <v>0</v>
      </c>
      <c r="VA17" s="152">
        <f>SUM(data_1!VA36:VA46)</f>
        <v>0</v>
      </c>
      <c r="VB17" s="152">
        <f>SUM(data_1!VB36:VB46)</f>
        <v>0</v>
      </c>
      <c r="VC17" s="152">
        <f>SUM(data_1!VC36:VC46)</f>
        <v>0</v>
      </c>
      <c r="VD17" s="152">
        <f>SUM(data_1!VD36:VD46)</f>
        <v>0</v>
      </c>
      <c r="VE17" s="152">
        <f>SUM(data_1!VE36:VE46)</f>
        <v>0</v>
      </c>
      <c r="VF17" s="152">
        <f>SUM(data_1!VF36:VF46)</f>
        <v>0</v>
      </c>
      <c r="VG17" s="152">
        <f>SUM(data_1!VG36:VG46)</f>
        <v>0</v>
      </c>
      <c r="VH17" s="152">
        <f>SUM(data_1!VH36:VH46)</f>
        <v>0</v>
      </c>
      <c r="VI17" s="152">
        <f>SUM(data_1!VI36:VI46)</f>
        <v>0</v>
      </c>
      <c r="VJ17" s="152">
        <f>SUM(data_1!VJ36:VJ46)</f>
        <v>0</v>
      </c>
      <c r="VK17" s="152">
        <f>SUM(data_1!VK36:VK46)</f>
        <v>0</v>
      </c>
      <c r="VL17" s="152">
        <f>SUM(data_1!VL36:VL46)</f>
        <v>0</v>
      </c>
      <c r="VM17" s="152">
        <f>SUM(data_1!VM36:VM46)</f>
        <v>562601500</v>
      </c>
      <c r="VN17" s="152">
        <f>SUM(data_1!VN36:VN46)</f>
        <v>534471400</v>
      </c>
      <c r="VO17" s="152">
        <f>SUM(data_1!VO36:VO46)</f>
        <v>28130100</v>
      </c>
      <c r="VP17" s="152">
        <f>SUM(data_1!VP36:VP46)</f>
        <v>0</v>
      </c>
      <c r="VQ17" s="152">
        <f>SUM(data_1!VQ36:VQ46)</f>
        <v>0</v>
      </c>
      <c r="VR17" s="152">
        <f>SUM(data_1!VR36:VR46)</f>
        <v>0</v>
      </c>
      <c r="VS17" s="152">
        <f>SUM(data_1!VS36:VS46)</f>
        <v>0</v>
      </c>
      <c r="VT17" s="152">
        <f>SUM(data_1!VT36:VT46)</f>
        <v>0</v>
      </c>
      <c r="VU17" s="152">
        <f>SUM(data_1!VU36:VU46)</f>
        <v>0</v>
      </c>
      <c r="VV17" s="152">
        <f>SUM(data_1!VV36:VV46)</f>
        <v>0</v>
      </c>
      <c r="VW17" s="152">
        <f>SUM(data_1!VW36:VW46)</f>
        <v>0</v>
      </c>
      <c r="VX17" s="152">
        <f>SUM(data_1!VX36:VX46)</f>
        <v>0</v>
      </c>
      <c r="VY17" s="152">
        <f>SUM(data_1!VY36:VY46)</f>
        <v>0</v>
      </c>
      <c r="VZ17" s="152">
        <f>SUM(data_1!VZ36:VZ46)</f>
        <v>0</v>
      </c>
      <c r="WA17" s="152">
        <f>SUM(data_1!WA36:WA46)</f>
        <v>0</v>
      </c>
      <c r="WB17" s="152">
        <f>SUM(data_1!WB36:WB46)</f>
        <v>534471400</v>
      </c>
      <c r="WC17" s="152">
        <f>SUM(data_1!WC36:WC46)</f>
        <v>534471400</v>
      </c>
      <c r="WD17" s="152">
        <f>SUM(data_1!WD36:WD46)</f>
        <v>0</v>
      </c>
      <c r="WE17" s="152">
        <f>SUM(data_1!WE36:WE46)</f>
        <v>0</v>
      </c>
      <c r="WF17" s="152">
        <f>SUM(data_1!WF36:WF46)</f>
        <v>0</v>
      </c>
      <c r="WG17" s="152">
        <f>SUM(data_1!WG36:WG46)</f>
        <v>0</v>
      </c>
      <c r="WH17" s="152">
        <f>SUM(data_1!WH36:WH46)</f>
        <v>0</v>
      </c>
      <c r="WI17" s="152">
        <f>SUM(data_1!WI36:WI46)</f>
        <v>0</v>
      </c>
      <c r="WJ17" s="152">
        <f>SUM(data_1!WJ36:WJ46)</f>
        <v>0</v>
      </c>
      <c r="WK17" s="152">
        <f>SUM(data_1!WK36:WK46)</f>
        <v>0</v>
      </c>
      <c r="WL17" s="152">
        <f>SUM(data_1!WL36:WL46)</f>
        <v>0</v>
      </c>
      <c r="WM17" s="152">
        <f>SUM(data_1!WM36:WM46)</f>
        <v>0</v>
      </c>
      <c r="WN17" s="152">
        <f>SUM(data_1!WN36:WN46)</f>
        <v>0</v>
      </c>
      <c r="WO17" s="152">
        <f>SUM(data_1!WO36:WO46)</f>
        <v>0</v>
      </c>
      <c r="WP17" s="152">
        <f>SUM(data_1!WP36:WP46)</f>
        <v>0</v>
      </c>
      <c r="WQ17" s="152">
        <f>SUM(data_1!WQ36:WQ46)</f>
        <v>0</v>
      </c>
      <c r="WR17" s="152">
        <f>SUM(data_1!WR36:WR46)</f>
        <v>0</v>
      </c>
      <c r="WS17" s="152">
        <f>SUM(data_1!WS36:WS46)</f>
        <v>0</v>
      </c>
      <c r="WT17" s="152">
        <f>SUM(data_1!WT36:WT46)</f>
        <v>0</v>
      </c>
      <c r="WU17" s="152">
        <f>SUM(data_1!WU36:WU46)</f>
        <v>0</v>
      </c>
      <c r="WV17" s="152">
        <f>SUM(data_1!WV36:WV46)</f>
        <v>0</v>
      </c>
      <c r="WW17" s="152">
        <f>SUM(data_1!WW36:WW46)</f>
        <v>570298184.46000004</v>
      </c>
      <c r="WX17" s="152">
        <f>SUM(data_1!WX36:WX46)</f>
        <v>393089500</v>
      </c>
      <c r="WY17" s="152">
        <f>SUM(data_1!WY36:WY46)</f>
        <v>177208684.46000001</v>
      </c>
      <c r="WZ17" s="152">
        <f>SUM(data_1!WZ36:WZ46)</f>
        <v>391889768.61000001</v>
      </c>
      <c r="XA17" s="152">
        <f>SUM(data_1!XA36:XA46)</f>
        <v>0</v>
      </c>
      <c r="XB17" s="152">
        <f>SUM(data_1!XB36:XB46)</f>
        <v>0</v>
      </c>
      <c r="XC17" s="152">
        <f>SUM(data_1!XC36:XC46)</f>
        <v>569089104.06999993</v>
      </c>
      <c r="XD17" s="152">
        <f>SUM(data_1!XD36:XD46)</f>
        <v>391889768.61000001</v>
      </c>
      <c r="XE17" s="152">
        <f>SUM(data_1!XE36:XE46)</f>
        <v>0</v>
      </c>
      <c r="XF17" s="152">
        <f>SUM(data_1!XF36:XF46)</f>
        <v>177199335.46000001</v>
      </c>
      <c r="XG17" s="152">
        <f>SUM(data_1!XG36:XG46)</f>
        <v>77.653829999999999</v>
      </c>
      <c r="XH17" s="152">
        <f>SUM(data_1!XH36:XH46)</f>
        <v>0</v>
      </c>
      <c r="XI17" s="152">
        <f>SUM(data_1!XI36:XI46)</f>
        <v>0</v>
      </c>
      <c r="XJ17" s="152">
        <f>SUM(data_1!XJ36:XJ46)</f>
        <v>391889768.61000001</v>
      </c>
      <c r="XK17" s="152">
        <f>SUM(data_1!XK36:XK46)</f>
        <v>0</v>
      </c>
      <c r="XL17" s="152">
        <f>SUM(data_1!XL36:XL46)</f>
        <v>393089500</v>
      </c>
      <c r="XM17" s="152">
        <f>SUM(data_1!XM36:XM46)</f>
        <v>393089500</v>
      </c>
      <c r="XN17" s="152">
        <f>SUM(data_1!XN36:XN46)</f>
        <v>0</v>
      </c>
      <c r="XO17" s="152">
        <f>SUM(data_1!XO36:XO46)</f>
        <v>355878500</v>
      </c>
      <c r="XP17" s="152">
        <f>SUM(data_1!XP36:XP46)</f>
        <v>338084500</v>
      </c>
      <c r="XQ17" s="152">
        <f>SUM(data_1!XQ36:XQ46)</f>
        <v>17794000</v>
      </c>
      <c r="XR17" s="152">
        <f>SUM(data_1!XR36:XR46)</f>
        <v>338084500</v>
      </c>
      <c r="XS17" s="152">
        <f>SUM(data_1!XS36:XS46)</f>
        <v>0</v>
      </c>
      <c r="XT17" s="152">
        <f>SUM(data_1!XT36:XT46)</f>
        <v>0</v>
      </c>
      <c r="XU17" s="152">
        <f>SUM(data_1!XU36:XU46)</f>
        <v>355878421.06</v>
      </c>
      <c r="XV17" s="152">
        <f>SUM(data_1!XV36:XV46)</f>
        <v>338084500</v>
      </c>
      <c r="XW17" s="152">
        <f>SUM(data_1!XW36:XW46)</f>
        <v>0</v>
      </c>
      <c r="XX17" s="152">
        <f>SUM(data_1!XX36:XX46)</f>
        <v>17793921.059999999</v>
      </c>
      <c r="XY17" s="152">
        <f>SUM(data_1!XY36:XY46)</f>
        <v>5</v>
      </c>
      <c r="XZ17" s="152">
        <f>SUM(data_1!XZ36:XZ46)</f>
        <v>0</v>
      </c>
      <c r="YA17" s="152">
        <f>SUM(data_1!YA36:YA46)</f>
        <v>0</v>
      </c>
      <c r="YB17" s="152">
        <f>SUM(data_1!YB36:YB46)</f>
        <v>338084500</v>
      </c>
      <c r="YC17" s="152">
        <f>SUM(data_1!YC36:YC46)</f>
        <v>0</v>
      </c>
      <c r="YD17" s="152">
        <f>SUM(data_1!YD36:YD46)</f>
        <v>338084500</v>
      </c>
      <c r="YE17" s="152">
        <f>SUM(data_1!YE36:YE46)</f>
        <v>338084500</v>
      </c>
      <c r="YF17" s="152">
        <f>SUM(data_1!YF36:YF46)</f>
        <v>0</v>
      </c>
      <c r="YG17" s="152">
        <f>SUM(data_1!YG36:YG46)</f>
        <v>0</v>
      </c>
      <c r="YH17" s="152">
        <f>SUM(data_1!YH36:YH46)</f>
        <v>0</v>
      </c>
      <c r="YI17" s="152">
        <f>SUM(data_1!YI36:YI46)</f>
        <v>0</v>
      </c>
      <c r="YJ17" s="152">
        <f>SUM(data_1!YJ36:YJ46)</f>
        <v>0</v>
      </c>
      <c r="YK17" s="152">
        <f>SUM(data_1!YK36:YK46)</f>
        <v>0</v>
      </c>
      <c r="YL17" s="152">
        <f>SUM(data_1!YL36:YL46)</f>
        <v>0</v>
      </c>
      <c r="YM17" s="152">
        <f>SUM(data_1!YM36:YM46)</f>
        <v>0</v>
      </c>
      <c r="YN17" s="152">
        <f>SUM(data_1!YN36:YN46)</f>
        <v>0</v>
      </c>
      <c r="YO17" s="152">
        <f>SUM(data_1!YO36:YO46)</f>
        <v>0</v>
      </c>
      <c r="YP17" s="152">
        <f>SUM(data_1!YP36:YP46)</f>
        <v>0</v>
      </c>
      <c r="YQ17" s="152">
        <f>SUM(data_1!YQ36:YQ46)</f>
        <v>0</v>
      </c>
      <c r="YR17" s="152">
        <f>SUM(data_1!YR36:YR46)</f>
        <v>0</v>
      </c>
      <c r="YS17" s="152">
        <f>SUM(data_1!YS36:YS46)</f>
        <v>0</v>
      </c>
      <c r="YT17" s="152">
        <f>SUM(data_1!YT36:YT46)</f>
        <v>0</v>
      </c>
      <c r="YU17" s="152">
        <f>SUM(data_1!YU36:YU46)</f>
        <v>0</v>
      </c>
      <c r="YV17" s="152">
        <f>SUM(data_1!YV36:YV46)</f>
        <v>0</v>
      </c>
      <c r="YW17" s="152">
        <f>SUM(data_1!YW36:YW46)</f>
        <v>0</v>
      </c>
      <c r="YX17" s="152">
        <f>SUM(data_1!YX36:YX46)</f>
        <v>0</v>
      </c>
      <c r="YY17" s="152">
        <f>SUM(data_1!YY36:YY46)</f>
        <v>218065000</v>
      </c>
      <c r="YZ17" s="152">
        <f>SUM(data_1!YZ36:YZ46)</f>
        <v>90635000</v>
      </c>
      <c r="ZA17" s="152">
        <f>SUM(data_1!ZA36:ZA46)</f>
        <v>127430000</v>
      </c>
      <c r="ZB17" s="152">
        <f>SUM(data_1!ZB36:ZB46)</f>
        <v>68261293</v>
      </c>
      <c r="ZC17" s="152">
        <f>SUM(data_1!ZC36:ZC46)</f>
        <v>0</v>
      </c>
      <c r="ZD17" s="152">
        <f>SUM(data_1!ZD36:ZD46)</f>
        <v>0</v>
      </c>
      <c r="ZE17" s="152">
        <f>SUM(data_1!ZE36:ZE46)</f>
        <v>187930659</v>
      </c>
      <c r="ZF17" s="152">
        <f>SUM(data_1!ZF36:ZF46)</f>
        <v>68261293</v>
      </c>
      <c r="ZG17" s="152">
        <f>SUM(data_1!ZG36:ZG46)</f>
        <v>0</v>
      </c>
      <c r="ZH17" s="152">
        <f>SUM(data_1!ZH36:ZH46)</f>
        <v>119669366</v>
      </c>
      <c r="ZI17" s="152">
        <f>SUM(data_1!ZI36:ZI46)</f>
        <v>268.25813999999997</v>
      </c>
      <c r="ZJ17" s="152">
        <f>SUM(data_1!ZJ36:ZJ46)</f>
        <v>0</v>
      </c>
      <c r="ZK17" s="152">
        <f>SUM(data_1!ZK36:ZK46)</f>
        <v>0</v>
      </c>
      <c r="ZL17" s="152">
        <f>SUM(data_1!ZL36:ZL46)</f>
        <v>68261293</v>
      </c>
      <c r="ZM17" s="152">
        <f>SUM(data_1!ZM36:ZM46)</f>
        <v>0</v>
      </c>
      <c r="ZN17" s="152">
        <f>SUM(data_1!ZN36:ZN46)</f>
        <v>90635000</v>
      </c>
      <c r="ZO17" s="152">
        <f>SUM(data_1!ZO36:ZO46)</f>
        <v>90635000</v>
      </c>
      <c r="ZP17" s="152">
        <f>SUM(data_1!ZP36:ZP46)</f>
        <v>0</v>
      </c>
      <c r="ZQ17" s="152">
        <f>SUM(data_1!ZQ36:ZQ46)</f>
        <v>568950500</v>
      </c>
      <c r="ZR17" s="152">
        <f>SUM(data_1!ZR36:ZR46)</f>
        <v>206545300</v>
      </c>
      <c r="ZS17" s="152">
        <f>SUM(data_1!ZS36:ZS46)</f>
        <v>362405200</v>
      </c>
      <c r="ZT17" s="152">
        <f>SUM(data_1!ZT36:ZT46)</f>
        <v>206409394</v>
      </c>
      <c r="ZU17" s="152">
        <f>SUM(data_1!ZU36:ZU46)</f>
        <v>9469146.040000001</v>
      </c>
      <c r="ZV17" s="152">
        <f>SUM(data_1!ZV36:ZV46)</f>
        <v>0</v>
      </c>
      <c r="ZW17" s="152">
        <f>SUM(data_1!ZW36:ZW46)</f>
        <v>568950336</v>
      </c>
      <c r="ZX17" s="152">
        <f>SUM(data_1!ZX36:ZX46)</f>
        <v>206545198</v>
      </c>
      <c r="ZY17" s="152">
        <f>SUM(data_1!ZY36:ZY46)</f>
        <v>0</v>
      </c>
      <c r="ZZ17" s="152">
        <f>SUM(data_1!ZZ36:ZZ46)</f>
        <v>362405138</v>
      </c>
      <c r="AAA17" s="152">
        <f>SUM(data_1!AAA36:AAA46)</f>
        <v>469.89601000000005</v>
      </c>
      <c r="AAB17" s="152">
        <f>SUM(data_1!AAB36:AAB46)</f>
        <v>9329088.8000000007</v>
      </c>
      <c r="AAC17" s="152">
        <f>SUM(data_1!AAC36:AAC46)</f>
        <v>4253.24</v>
      </c>
      <c r="AAD17" s="152">
        <f>SUM(data_1!AAD36:AAD46)</f>
        <v>206545198</v>
      </c>
      <c r="AAE17" s="152">
        <f>SUM(data_1!AAE36:AAE46)</f>
        <v>0</v>
      </c>
      <c r="AAF17" s="152">
        <f>SUM(data_1!AAF36:AAF46)</f>
        <v>206545300</v>
      </c>
      <c r="AAG17" s="152">
        <f>SUM(data_1!AAG36:AAG46)</f>
        <v>206545300</v>
      </c>
      <c r="AAH17" s="152">
        <f>SUM(data_1!AAH36:AAH46)</f>
        <v>0</v>
      </c>
      <c r="AAI17" s="152">
        <f>SUM(data_1!AAI36:AAI46)</f>
        <v>0</v>
      </c>
      <c r="AAJ17" s="152">
        <f>SUM(data_1!AAJ36:AAJ46)</f>
        <v>0</v>
      </c>
      <c r="AAK17" s="152">
        <f>SUM(data_1!AAK36:AAK46)</f>
        <v>0</v>
      </c>
      <c r="AAL17" s="152">
        <f>SUM(data_1!AAL36:AAL46)</f>
        <v>0</v>
      </c>
      <c r="AAM17" s="152">
        <f>SUM(data_1!AAM36:AAM46)</f>
        <v>2974959.27</v>
      </c>
      <c r="AAN17" s="152">
        <f>SUM(data_1!AAN36:AAN46)</f>
        <v>0</v>
      </c>
      <c r="AAO17" s="152">
        <f>SUM(data_1!AAO36:AAO46)</f>
        <v>0</v>
      </c>
      <c r="AAP17" s="152">
        <f>SUM(data_1!AAP36:AAP46)</f>
        <v>0</v>
      </c>
      <c r="AAQ17" s="152">
        <f>SUM(data_1!AAQ36:AAQ46)</f>
        <v>0</v>
      </c>
      <c r="AAR17" s="152">
        <f>SUM(data_1!AAR36:AAR46)</f>
        <v>0</v>
      </c>
      <c r="AAS17" s="152">
        <f>SUM(data_1!AAS36:AAS46)</f>
        <v>0</v>
      </c>
      <c r="AAT17" s="152">
        <f>SUM(data_1!AAT36:AAT46)</f>
        <v>2974959.27</v>
      </c>
      <c r="AAU17" s="152">
        <f>SUM(data_1!AAU36:AAU46)</f>
        <v>0</v>
      </c>
      <c r="AAV17" s="152">
        <f>SUM(data_1!AAV36:AAV46)</f>
        <v>0</v>
      </c>
      <c r="AAW17" s="152">
        <f>SUM(data_1!AAW36:AAW46)</f>
        <v>0</v>
      </c>
      <c r="AAX17" s="152">
        <f>SUM(data_1!AAX36:AAX46)</f>
        <v>0</v>
      </c>
      <c r="AAY17" s="152">
        <f>SUM(data_1!AAY36:AAY46)</f>
        <v>0</v>
      </c>
      <c r="AAZ17" s="152">
        <f>SUM(data_1!AAZ36:AAZ46)</f>
        <v>0</v>
      </c>
      <c r="ABA17" s="152">
        <f>SUM(data_1!ABA36:ABA46)</f>
        <v>208951000</v>
      </c>
      <c r="ABB17" s="152">
        <f>SUM(data_1!ABB36:ABB46)</f>
        <v>108650000</v>
      </c>
      <c r="ABC17" s="152">
        <f>SUM(data_1!ABC36:ABC46)</f>
        <v>100301000</v>
      </c>
      <c r="ABD17" s="152">
        <f>SUM(data_1!ABD36:ABD46)</f>
        <v>102609102</v>
      </c>
      <c r="ABE17" s="152">
        <f>SUM(data_1!ABE36:ABE46)</f>
        <v>0</v>
      </c>
      <c r="ABF17" s="152">
        <f>SUM(data_1!ABF36:ABF46)</f>
        <v>0</v>
      </c>
      <c r="ABG17" s="152">
        <f>SUM(data_1!ABG36:ABG46)</f>
        <v>199259516</v>
      </c>
      <c r="ABH17" s="152">
        <f>SUM(data_1!ABH36:ABH46)</f>
        <v>102609102</v>
      </c>
      <c r="ABI17" s="152">
        <f>SUM(data_1!ABI36:ABI46)</f>
        <v>0</v>
      </c>
      <c r="ABJ17" s="152">
        <f>SUM(data_1!ABJ36:ABJ46)</f>
        <v>96650414</v>
      </c>
      <c r="ABK17" s="152">
        <f>SUM(data_1!ABK36:ABK46)</f>
        <v>212.1617</v>
      </c>
      <c r="ABL17" s="152">
        <f>SUM(data_1!ABL36:ABL46)</f>
        <v>0</v>
      </c>
      <c r="ABM17" s="152">
        <f>SUM(data_1!ABM36:ABM46)</f>
        <v>0</v>
      </c>
      <c r="ABN17" s="152">
        <f>SUM(data_1!ABN36:ABN46)</f>
        <v>102609102</v>
      </c>
      <c r="ABO17" s="152">
        <f>SUM(data_1!ABO36:ABO46)</f>
        <v>0</v>
      </c>
      <c r="ABP17" s="152">
        <f>SUM(data_1!ABP36:ABP46)</f>
        <v>108650000</v>
      </c>
      <c r="ABQ17" s="152">
        <f>SUM(data_1!ABQ36:ABQ46)</f>
        <v>108650000</v>
      </c>
      <c r="ABR17" s="152">
        <f>SUM(data_1!ABR36:ABR46)</f>
        <v>0</v>
      </c>
      <c r="ABS17" s="152">
        <f>SUM(data_1!ABS36:ABS46)</f>
        <v>0</v>
      </c>
      <c r="ABT17" s="152">
        <f>SUM(data_1!ABT36:ABT46)</f>
        <v>0</v>
      </c>
      <c r="ABU17" s="152">
        <f>SUM(data_1!ABU36:ABU46)</f>
        <v>0</v>
      </c>
      <c r="ABV17" s="152">
        <f>SUM(data_1!ABV36:ABV46)</f>
        <v>0</v>
      </c>
      <c r="ABW17" s="152">
        <f>SUM(data_1!ABW36:ABW46)</f>
        <v>0</v>
      </c>
      <c r="ABX17" s="152">
        <f>SUM(data_1!ABX36:ABX46)</f>
        <v>0</v>
      </c>
      <c r="ABY17" s="152">
        <f>SUM(data_1!ABY36:ABY46)</f>
        <v>0</v>
      </c>
      <c r="ABZ17" s="152">
        <f>SUM(data_1!ABZ36:ABZ46)</f>
        <v>0</v>
      </c>
      <c r="ACA17" s="152">
        <f>SUM(data_1!ACA36:ACA46)</f>
        <v>0</v>
      </c>
      <c r="ACB17" s="152">
        <f>SUM(data_1!ACB36:ACB46)</f>
        <v>0</v>
      </c>
      <c r="ACC17" s="152">
        <f>SUM(data_1!ACC36:ACC46)</f>
        <v>0</v>
      </c>
      <c r="ACD17" s="152">
        <f>SUM(data_1!ACD36:ACD46)</f>
        <v>0</v>
      </c>
      <c r="ACE17" s="152">
        <f>SUM(data_1!ACE36:ACE46)</f>
        <v>0</v>
      </c>
      <c r="ACF17" s="152">
        <f>SUM(data_1!ACF36:ACF46)</f>
        <v>0</v>
      </c>
      <c r="ACG17" s="152">
        <f>SUM(data_1!ACG36:ACG46)</f>
        <v>0</v>
      </c>
      <c r="ACH17" s="152">
        <f>SUM(data_1!ACH36:ACH46)</f>
        <v>0</v>
      </c>
      <c r="ACI17" s="152">
        <f>SUM(data_1!ACI36:ACI46)</f>
        <v>0</v>
      </c>
      <c r="ACJ17" s="152">
        <f>SUM(data_1!ACJ36:ACJ46)</f>
        <v>0</v>
      </c>
      <c r="ACK17" s="152">
        <f>SUM(data_1!ACK36:ACK46)</f>
        <v>123989100</v>
      </c>
      <c r="ACL17" s="152">
        <f>SUM(data_1!ACL36:ACL46)</f>
        <v>16920000</v>
      </c>
      <c r="ACM17" s="152">
        <f>SUM(data_1!ACM36:ACM46)</f>
        <v>107069100</v>
      </c>
      <c r="ACN17" s="152">
        <f>SUM(data_1!ACN36:ACN46)</f>
        <v>14306677.4</v>
      </c>
      <c r="ACO17" s="152">
        <f>SUM(data_1!ACO36:ACO46)</f>
        <v>0</v>
      </c>
      <c r="ACP17" s="152">
        <f>SUM(data_1!ACP36:ACP46)</f>
        <v>0</v>
      </c>
      <c r="ACQ17" s="152">
        <f>SUM(data_1!ACQ36:ACQ46)</f>
        <v>63616732.68</v>
      </c>
      <c r="ACR17" s="152">
        <f>SUM(data_1!ACR36:ACR46)</f>
        <v>14306677.4</v>
      </c>
      <c r="ACS17" s="152">
        <f>SUM(data_1!ACS36:ACS46)</f>
        <v>0</v>
      </c>
      <c r="ACT17" s="152">
        <f>SUM(data_1!ACT36:ACT46)</f>
        <v>49310055.280000001</v>
      </c>
      <c r="ACU17" s="152">
        <f>SUM(data_1!ACU36:ACU46)</f>
        <v>249.98513</v>
      </c>
      <c r="ACV17" s="152">
        <f>SUM(data_1!ACV36:ACV46)</f>
        <v>0</v>
      </c>
      <c r="ACW17" s="152">
        <f>SUM(data_1!ACW36:ACW46)</f>
        <v>0</v>
      </c>
      <c r="ACX17" s="152">
        <f>SUM(data_1!ACX36:ACX46)</f>
        <v>14306677.4</v>
      </c>
      <c r="ACY17" s="152">
        <f>SUM(data_1!ACY36:ACY46)</f>
        <v>0</v>
      </c>
      <c r="ACZ17" s="152">
        <f>SUM(data_1!ACZ36:ACZ46)</f>
        <v>16920000</v>
      </c>
      <c r="ADA17" s="152">
        <f>SUM(data_1!ADA36:ADA46)</f>
        <v>16920000</v>
      </c>
      <c r="ADB17" s="152">
        <f>SUM(data_1!ADB36:ADB46)</f>
        <v>0</v>
      </c>
      <c r="ADC17" s="152">
        <f>SUM(data_1!ADC36:ADC46)</f>
        <v>0</v>
      </c>
      <c r="ADD17" s="152">
        <f>SUM(data_1!ADD36:ADD46)</f>
        <v>0</v>
      </c>
      <c r="ADE17" s="152">
        <f>SUM(data_1!ADE36:ADE46)</f>
        <v>0</v>
      </c>
      <c r="ADF17" s="152">
        <f>SUM(data_1!ADF36:ADF46)</f>
        <v>0</v>
      </c>
      <c r="ADG17" s="152">
        <f>SUM(data_1!ADG36:ADG46)</f>
        <v>0</v>
      </c>
      <c r="ADH17" s="152">
        <f>SUM(data_1!ADH36:ADH46)</f>
        <v>0</v>
      </c>
      <c r="ADI17" s="152">
        <f>SUM(data_1!ADI36:ADI46)</f>
        <v>0</v>
      </c>
      <c r="ADJ17" s="152">
        <f>SUM(data_1!ADJ36:ADJ46)</f>
        <v>0</v>
      </c>
      <c r="ADK17" s="152">
        <f>SUM(data_1!ADK36:ADK46)</f>
        <v>0</v>
      </c>
      <c r="ADL17" s="152">
        <f>SUM(data_1!ADL36:ADL46)</f>
        <v>0</v>
      </c>
      <c r="ADM17" s="152">
        <f>SUM(data_1!ADM36:ADM46)</f>
        <v>0</v>
      </c>
      <c r="ADN17" s="152">
        <f>SUM(data_1!ADN36:ADN46)</f>
        <v>0</v>
      </c>
      <c r="ADO17" s="152">
        <f>SUM(data_1!ADO36:ADO46)</f>
        <v>0</v>
      </c>
      <c r="ADP17" s="152">
        <f>SUM(data_1!ADP36:ADP46)</f>
        <v>0</v>
      </c>
      <c r="ADQ17" s="152">
        <f>SUM(data_1!ADQ36:ADQ46)</f>
        <v>0</v>
      </c>
      <c r="ADR17" s="152">
        <f>SUM(data_1!ADR36:ADR46)</f>
        <v>0</v>
      </c>
      <c r="ADS17" s="152">
        <f>SUM(data_1!ADS36:ADS46)</f>
        <v>0</v>
      </c>
      <c r="ADT17" s="152">
        <f>SUM(data_1!ADT36:ADT46)</f>
        <v>0</v>
      </c>
      <c r="ADU17" s="152">
        <f>SUM(data_1!ADU36:ADU46)</f>
        <v>32160000</v>
      </c>
      <c r="ADV17" s="152">
        <f>SUM(data_1!ADV36:ADV46)</f>
        <v>5050000</v>
      </c>
      <c r="ADW17" s="152">
        <f>SUM(data_1!ADW36:ADW46)</f>
        <v>27110000</v>
      </c>
      <c r="ADX17" s="152">
        <f>SUM(data_1!ADX36:ADX46)</f>
        <v>5050000</v>
      </c>
      <c r="ADY17" s="152">
        <f>SUM(data_1!ADY36:ADY46)</f>
        <v>0</v>
      </c>
      <c r="ADZ17" s="152">
        <f>SUM(data_1!ADZ36:ADZ46)</f>
        <v>0</v>
      </c>
      <c r="AEA17" s="152">
        <f>SUM(data_1!AEA36:AEA46)</f>
        <v>30118131.440000001</v>
      </c>
      <c r="AEB17" s="152">
        <f>SUM(data_1!AEB36:AEB46)</f>
        <v>5050000</v>
      </c>
      <c r="AEC17" s="152">
        <f>SUM(data_1!AEC36:AEC46)</f>
        <v>0</v>
      </c>
      <c r="AED17" s="152">
        <f>SUM(data_1!AED36:AED46)</f>
        <v>25068131.440000001</v>
      </c>
      <c r="AEE17" s="152">
        <f>SUM(data_1!AEE36:AEE46)</f>
        <v>170.07243</v>
      </c>
      <c r="AEF17" s="152">
        <f>SUM(data_1!AEF36:AEF46)</f>
        <v>0</v>
      </c>
      <c r="AEG17" s="152">
        <f>SUM(data_1!AEG36:AEG46)</f>
        <v>0</v>
      </c>
      <c r="AEH17" s="152">
        <f>SUM(data_1!AEH36:AEH46)</f>
        <v>5050000</v>
      </c>
      <c r="AEI17" s="152">
        <f>SUM(data_1!AEI36:AEI46)</f>
        <v>0</v>
      </c>
      <c r="AEJ17" s="152">
        <f>SUM(data_1!AEJ36:AEJ46)</f>
        <v>5050000</v>
      </c>
      <c r="AEK17" s="152">
        <f>SUM(data_1!AEK36:AEK46)</f>
        <v>5050000</v>
      </c>
      <c r="AEL17" s="152">
        <f>SUM(data_1!AEL36:AEL46)</f>
        <v>0</v>
      </c>
      <c r="AEM17" s="152">
        <f>SUM(data_1!AEM36:AEM46)</f>
        <v>0</v>
      </c>
      <c r="AEN17" s="152">
        <f>SUM(data_1!AEN36:AEN46)</f>
        <v>0</v>
      </c>
      <c r="AEO17" s="152">
        <f>SUM(data_1!AEO36:AEO46)</f>
        <v>0</v>
      </c>
      <c r="AEP17" s="152">
        <f>SUM(data_1!AEP36:AEP46)</f>
        <v>0</v>
      </c>
      <c r="AEQ17" s="152">
        <f>SUM(data_1!AEQ36:AEQ46)</f>
        <v>0</v>
      </c>
      <c r="AER17" s="152">
        <f>SUM(data_1!AER36:AER46)</f>
        <v>0</v>
      </c>
      <c r="AES17" s="152">
        <f>SUM(data_1!AES36:AES46)</f>
        <v>0</v>
      </c>
      <c r="AET17" s="152">
        <f>SUM(data_1!AET36:AET46)</f>
        <v>0</v>
      </c>
      <c r="AEU17" s="152">
        <f>SUM(data_1!AEU36:AEU46)</f>
        <v>0</v>
      </c>
      <c r="AEV17" s="152">
        <f>SUM(data_1!AEV36:AEV46)</f>
        <v>0</v>
      </c>
      <c r="AEW17" s="152">
        <f>SUM(data_1!AEW36:AEW46)</f>
        <v>0</v>
      </c>
      <c r="AEX17" s="152">
        <f>SUM(data_1!AEX36:AEX46)</f>
        <v>0</v>
      </c>
      <c r="AEY17" s="152">
        <f>SUM(data_1!AEY36:AEY46)</f>
        <v>0</v>
      </c>
      <c r="AEZ17" s="152">
        <f>SUM(data_1!AEZ36:AEZ46)</f>
        <v>0</v>
      </c>
      <c r="AFA17" s="152">
        <f>SUM(data_1!AFA36:AFA46)</f>
        <v>0</v>
      </c>
      <c r="AFB17" s="152">
        <f>SUM(data_1!AFB36:AFB46)</f>
        <v>0</v>
      </c>
      <c r="AFC17" s="152">
        <f>SUM(data_1!AFC36:AFC46)</f>
        <v>0</v>
      </c>
      <c r="AFD17" s="152">
        <f>SUM(data_1!AFD36:AFD46)</f>
        <v>0</v>
      </c>
      <c r="AFE17" s="152">
        <f>SUM(data_1!AFE36:AFE46)</f>
        <v>21156000</v>
      </c>
      <c r="AFF17" s="152">
        <f>SUM(data_1!AFF36:AFF46)</f>
        <v>4950000</v>
      </c>
      <c r="AFG17" s="152">
        <f>SUM(data_1!AFG36:AFG46)</f>
        <v>16206000</v>
      </c>
      <c r="AFH17" s="152">
        <f>SUM(data_1!AFH36:AFH46)</f>
        <v>4950000</v>
      </c>
      <c r="AFI17" s="152">
        <f>SUM(data_1!AFI36:AFI46)</f>
        <v>0</v>
      </c>
      <c r="AFJ17" s="152">
        <f>SUM(data_1!AFJ36:AFJ46)</f>
        <v>0</v>
      </c>
      <c r="AFK17" s="152">
        <f>SUM(data_1!AFK36:AFK46)</f>
        <v>19799764.899999999</v>
      </c>
      <c r="AFL17" s="152">
        <f>SUM(data_1!AFL36:AFL46)</f>
        <v>4950000</v>
      </c>
      <c r="AFM17" s="152">
        <f>SUM(data_1!AFM36:AFM46)</f>
        <v>0</v>
      </c>
      <c r="AFN17" s="152">
        <f>SUM(data_1!AFN36:AFN46)</f>
        <v>14849764.899999999</v>
      </c>
      <c r="AFO17" s="152">
        <f>SUM(data_1!AFO36:AFO46)</f>
        <v>148.08134000000001</v>
      </c>
      <c r="AFP17" s="152">
        <f>SUM(data_1!AFP36:AFP46)</f>
        <v>0</v>
      </c>
      <c r="AFQ17" s="152">
        <f>SUM(data_1!AFQ36:AFQ46)</f>
        <v>0</v>
      </c>
      <c r="AFR17" s="152">
        <f>SUM(data_1!AFR36:AFR46)</f>
        <v>4950000</v>
      </c>
      <c r="AFS17" s="152">
        <f>SUM(data_1!AFS36:AFS46)</f>
        <v>0</v>
      </c>
      <c r="AFT17" s="152">
        <f>SUM(data_1!AFT36:AFT46)</f>
        <v>4950000</v>
      </c>
      <c r="AFU17" s="152">
        <f>SUM(data_1!AFU36:AFU46)</f>
        <v>4950000</v>
      </c>
      <c r="AFV17" s="152">
        <f>SUM(data_1!AFV36:AFV46)</f>
        <v>0</v>
      </c>
      <c r="AFW17" s="152">
        <f>SUM(data_1!AFW36:AFW46)</f>
        <v>0</v>
      </c>
      <c r="AFX17" s="152">
        <f>SUM(data_1!AFX36:AFX46)</f>
        <v>0</v>
      </c>
      <c r="AFY17" s="152">
        <f>SUM(data_1!AFY36:AFY46)</f>
        <v>0</v>
      </c>
      <c r="AFZ17" s="152">
        <f>SUM(data_1!AFZ36:AFZ46)</f>
        <v>0</v>
      </c>
      <c r="AGA17" s="152">
        <f>SUM(data_1!AGA36:AGA46)</f>
        <v>0</v>
      </c>
      <c r="AGB17" s="152">
        <f>SUM(data_1!AGB36:AGB46)</f>
        <v>0</v>
      </c>
      <c r="AGC17" s="152">
        <f>SUM(data_1!AGC36:AGC46)</f>
        <v>0</v>
      </c>
      <c r="AGD17" s="152">
        <f>SUM(data_1!AGD36:AGD46)</f>
        <v>0</v>
      </c>
      <c r="AGE17" s="152">
        <f>SUM(data_1!AGE36:AGE46)</f>
        <v>0</v>
      </c>
      <c r="AGF17" s="152">
        <f>SUM(data_1!AGF36:AGF46)</f>
        <v>0</v>
      </c>
      <c r="AGG17" s="152">
        <f>SUM(data_1!AGG36:AGG46)</f>
        <v>0</v>
      </c>
      <c r="AGH17" s="152">
        <f>SUM(data_1!AGH36:AGH46)</f>
        <v>0</v>
      </c>
      <c r="AGI17" s="152">
        <f>SUM(data_1!AGI36:AGI46)</f>
        <v>0</v>
      </c>
      <c r="AGJ17" s="152">
        <f>SUM(data_1!AGJ36:AGJ46)</f>
        <v>0</v>
      </c>
      <c r="AGK17" s="152">
        <f>SUM(data_1!AGK36:AGK46)</f>
        <v>0</v>
      </c>
      <c r="AGL17" s="152">
        <f>SUM(data_1!AGL36:AGL46)</f>
        <v>0</v>
      </c>
      <c r="AGM17" s="152">
        <f>SUM(data_1!AGM36:AGM46)</f>
        <v>0</v>
      </c>
      <c r="AGN17" s="152">
        <f>SUM(data_1!AGN36:AGN46)</f>
        <v>0</v>
      </c>
      <c r="AGO17" s="152">
        <f>SUM(data_1!AGO36:AGO46)</f>
        <v>210034100</v>
      </c>
      <c r="AGP17" s="152">
        <f>SUM(data_1!AGP36:AGP46)</f>
        <v>81615000</v>
      </c>
      <c r="AGQ17" s="152">
        <f>SUM(data_1!AGQ36:AGQ46)</f>
        <v>128419100</v>
      </c>
      <c r="AGR17" s="152">
        <f>SUM(data_1!AGR36:AGR46)</f>
        <v>81615000</v>
      </c>
      <c r="AGS17" s="152">
        <f>SUM(data_1!AGS36:AGS46)</f>
        <v>0</v>
      </c>
      <c r="AGT17" s="152">
        <f>SUM(data_1!AGT36:AGT46)</f>
        <v>0</v>
      </c>
      <c r="AGU17" s="152">
        <f>SUM(data_1!AGU36:AGU46)</f>
        <v>170850309.25999999</v>
      </c>
      <c r="AGV17" s="152">
        <f>SUM(data_1!AGV36:AGV46)</f>
        <v>81615000</v>
      </c>
      <c r="AGW17" s="152">
        <f>SUM(data_1!AGW36:AGW46)</f>
        <v>0</v>
      </c>
      <c r="AGX17" s="152">
        <f>SUM(data_1!AGX36:AGX46)</f>
        <v>89235309.260000005</v>
      </c>
      <c r="AGY17" s="152">
        <f>SUM(data_1!AGY36:AGY46)</f>
        <v>132.37441000000001</v>
      </c>
      <c r="AGZ17" s="152">
        <f>SUM(data_1!AGZ36:AGZ46)</f>
        <v>0</v>
      </c>
      <c r="AHA17" s="152">
        <f>SUM(data_1!AHA36:AHA46)</f>
        <v>0</v>
      </c>
      <c r="AHB17" s="152">
        <f>SUM(data_1!AHB36:AHB46)</f>
        <v>81615000</v>
      </c>
      <c r="AHC17" s="152">
        <f>SUM(data_1!AHC36:AHC46)</f>
        <v>0</v>
      </c>
      <c r="AHD17" s="152">
        <f>SUM(data_1!AHD36:AHD46)</f>
        <v>81615000</v>
      </c>
      <c r="AHE17" s="152">
        <f>SUM(data_1!AHE36:AHE46)</f>
        <v>81615000</v>
      </c>
      <c r="AHF17" s="152">
        <f>SUM(data_1!AHF36:AHF46)</f>
        <v>0</v>
      </c>
      <c r="AHG17" s="152">
        <f>SUM(data_1!AHG36:AHG46)</f>
        <v>0</v>
      </c>
      <c r="AHH17" s="152">
        <f>SUM(data_1!AHH36:AHH46)</f>
        <v>0</v>
      </c>
      <c r="AHI17" s="152">
        <f>SUM(data_1!AHI36:AHI46)</f>
        <v>0</v>
      </c>
      <c r="AHJ17" s="152">
        <f>SUM(data_1!AHJ36:AHJ46)</f>
        <v>0</v>
      </c>
      <c r="AHK17" s="152">
        <f>SUM(data_1!AHK36:AHK46)</f>
        <v>0</v>
      </c>
      <c r="AHL17" s="152">
        <f>SUM(data_1!AHL36:AHL46)</f>
        <v>0</v>
      </c>
      <c r="AHM17" s="152">
        <f>SUM(data_1!AHM36:AHM46)</f>
        <v>0</v>
      </c>
      <c r="AHN17" s="152">
        <f>SUM(data_1!AHN36:AHN46)</f>
        <v>0</v>
      </c>
      <c r="AHO17" s="152">
        <f>SUM(data_1!AHO36:AHO46)</f>
        <v>0</v>
      </c>
      <c r="AHP17" s="152">
        <f>SUM(data_1!AHP36:AHP46)</f>
        <v>0</v>
      </c>
      <c r="AHQ17" s="152">
        <f>SUM(data_1!AHQ36:AHQ46)</f>
        <v>0</v>
      </c>
      <c r="AHR17" s="152">
        <f>SUM(data_1!AHR36:AHR46)</f>
        <v>0</v>
      </c>
      <c r="AHS17" s="152">
        <f>SUM(data_1!AHS36:AHS46)</f>
        <v>0</v>
      </c>
      <c r="AHT17" s="152">
        <f>SUM(data_1!AHT36:AHT46)</f>
        <v>0</v>
      </c>
      <c r="AHU17" s="152">
        <f>SUM(data_1!AHU36:AHU46)</f>
        <v>0</v>
      </c>
      <c r="AHV17" s="152">
        <f>SUM(data_1!AHV36:AHV46)</f>
        <v>0</v>
      </c>
      <c r="AHW17" s="152">
        <f>SUM(data_1!AHW36:AHW46)</f>
        <v>0</v>
      </c>
      <c r="AHX17" s="152">
        <f>SUM(data_1!AHX36:AHX46)</f>
        <v>0</v>
      </c>
      <c r="AHY17" s="152">
        <f>SUM(data_1!AHY36:AHY46)</f>
        <v>23240900</v>
      </c>
      <c r="AHZ17" s="152">
        <f>SUM(data_1!AHZ36:AHZ46)</f>
        <v>10385900</v>
      </c>
      <c r="AIA17" s="152">
        <f>SUM(data_1!AIA36:AIA46)</f>
        <v>12855000</v>
      </c>
      <c r="AIB17" s="152">
        <f>SUM(data_1!AIB36:AIB46)</f>
        <v>10385900</v>
      </c>
      <c r="AIC17" s="152">
        <f>SUM(data_1!AIC36:AIC46)</f>
        <v>0</v>
      </c>
      <c r="AID17" s="152">
        <f>SUM(data_1!AID36:AID46)</f>
        <v>0</v>
      </c>
      <c r="AIE17" s="152">
        <f>SUM(data_1!AIE36:AIE46)</f>
        <v>23240900</v>
      </c>
      <c r="AIF17" s="152">
        <f>SUM(data_1!AIF36:AIF46)</f>
        <v>10385900</v>
      </c>
      <c r="AIG17" s="152">
        <f>SUM(data_1!AIG36:AIG46)</f>
        <v>0</v>
      </c>
      <c r="AIH17" s="152">
        <f>SUM(data_1!AIH36:AIH46)</f>
        <v>12855000</v>
      </c>
      <c r="AII17" s="152">
        <f>SUM(data_1!AII36:AII46)</f>
        <v>226.19515999999999</v>
      </c>
      <c r="AIJ17" s="152">
        <f>SUM(data_1!AIJ36:AIJ46)</f>
        <v>0</v>
      </c>
      <c r="AIK17" s="152">
        <f>SUM(data_1!AIK36:AIK46)</f>
        <v>0</v>
      </c>
      <c r="AIL17" s="152">
        <f>SUM(data_1!AIL36:AIL46)</f>
        <v>10385900</v>
      </c>
      <c r="AIM17" s="152">
        <f>SUM(data_1!AIM36:AIM46)</f>
        <v>0</v>
      </c>
      <c r="AIN17" s="152">
        <f>SUM(data_1!AIN36:AIN46)</f>
        <v>10385900</v>
      </c>
      <c r="AIO17" s="152">
        <f>SUM(data_1!AIO36:AIO46)</f>
        <v>10385900</v>
      </c>
      <c r="AIP17" s="152">
        <f>SUM(data_1!AIP36:AIP46)</f>
        <v>0</v>
      </c>
      <c r="AIQ17" s="152">
        <f>SUM(data_1!AIQ36:AIQ46)</f>
        <v>0</v>
      </c>
      <c r="AIR17" s="152">
        <f>SUM(data_1!AIR36:AIR46)</f>
        <v>0</v>
      </c>
      <c r="AIS17" s="152">
        <f>SUM(data_1!AIS36:AIS46)</f>
        <v>0</v>
      </c>
      <c r="AIT17" s="152">
        <f>SUM(data_1!AIT36:AIT46)</f>
        <v>0</v>
      </c>
      <c r="AIU17" s="152">
        <f>SUM(data_1!AIU36:AIU46)</f>
        <v>0</v>
      </c>
      <c r="AIV17" s="152">
        <f>SUM(data_1!AIV36:AIV46)</f>
        <v>0</v>
      </c>
      <c r="AIW17" s="152">
        <f>SUM(data_1!AIW36:AIW46)</f>
        <v>0</v>
      </c>
      <c r="AIX17" s="152">
        <f>SUM(data_1!AIX36:AIX46)</f>
        <v>0</v>
      </c>
      <c r="AIY17" s="152">
        <f>SUM(data_1!AIY36:AIY46)</f>
        <v>0</v>
      </c>
      <c r="AIZ17" s="152">
        <f>SUM(data_1!AIZ36:AIZ46)</f>
        <v>0</v>
      </c>
      <c r="AJA17" s="152">
        <f>SUM(data_1!AJA36:AJA46)</f>
        <v>0</v>
      </c>
      <c r="AJB17" s="152">
        <f>SUM(data_1!AJB36:AJB46)</f>
        <v>0</v>
      </c>
      <c r="AJC17" s="152">
        <f>SUM(data_1!AJC36:AJC46)</f>
        <v>0</v>
      </c>
      <c r="AJD17" s="152">
        <f>SUM(data_1!AJD36:AJD46)</f>
        <v>0</v>
      </c>
      <c r="AJE17" s="152">
        <f>SUM(data_1!AJE36:AJE46)</f>
        <v>0</v>
      </c>
      <c r="AJF17" s="152">
        <f>SUM(data_1!AJF36:AJF46)</f>
        <v>0</v>
      </c>
      <c r="AJG17" s="152">
        <f>SUM(data_1!AJG36:AJG46)</f>
        <v>0</v>
      </c>
      <c r="AJH17" s="152">
        <f>SUM(data_1!AJH36:AJH46)</f>
        <v>0</v>
      </c>
      <c r="AJI17" s="152">
        <f>SUM(data_1!AJI36:AJI46)</f>
        <v>266598000</v>
      </c>
      <c r="AJJ17" s="152">
        <f>SUM(data_1!AJJ36:AJJ46)</f>
        <v>202926000</v>
      </c>
      <c r="AJK17" s="152">
        <f>SUM(data_1!AJK36:AJK46)</f>
        <v>63672000</v>
      </c>
      <c r="AJL17" s="152">
        <f>SUM(data_1!AJL36:AJL46)</f>
        <v>202926000</v>
      </c>
      <c r="AJM17" s="152">
        <f>SUM(data_1!AJM36:AJM46)</f>
        <v>958479.34000000008</v>
      </c>
      <c r="AJN17" s="152">
        <f>SUM(data_1!AJN36:AJN46)</f>
        <v>0</v>
      </c>
      <c r="AJO17" s="152">
        <f>SUM(data_1!AJO36:AJO46)</f>
        <v>264848000</v>
      </c>
      <c r="AJP17" s="152">
        <f>SUM(data_1!AJP36:AJP46)</f>
        <v>202926000</v>
      </c>
      <c r="AJQ17" s="152">
        <f>SUM(data_1!AJQ36:AJQ46)</f>
        <v>0</v>
      </c>
      <c r="AJR17" s="152">
        <f>SUM(data_1!AJR36:AJR46)</f>
        <v>61922000</v>
      </c>
      <c r="AJS17" s="152">
        <f>SUM(data_1!AJS36:AJS46)</f>
        <v>234.47</v>
      </c>
      <c r="AJT17" s="152">
        <f>SUM(data_1!AJT36:AJT46)</f>
        <v>958479.34000000008</v>
      </c>
      <c r="AJU17" s="152">
        <f>SUM(data_1!AJU36:AJU46)</f>
        <v>0</v>
      </c>
      <c r="AJV17" s="152">
        <f>SUM(data_1!AJV36:AJV46)</f>
        <v>202926000</v>
      </c>
      <c r="AJW17" s="152">
        <f>SUM(data_1!AJW36:AJW46)</f>
        <v>0</v>
      </c>
      <c r="AJX17" s="152">
        <f>SUM(data_1!AJX36:AJX46)</f>
        <v>202926000</v>
      </c>
      <c r="AJY17" s="152">
        <f>SUM(data_1!AJY36:AJY46)</f>
        <v>202926000</v>
      </c>
      <c r="AJZ17" s="152">
        <f>SUM(data_1!AJZ36:AJZ46)</f>
        <v>0</v>
      </c>
      <c r="AKA17" s="152">
        <f>SUM(data_1!AKA36:AKA46)</f>
        <v>276677000</v>
      </c>
      <c r="AKB17" s="152">
        <f>SUM(data_1!AKB36:AKB46)</f>
        <v>159159000</v>
      </c>
      <c r="AKC17" s="152">
        <f>SUM(data_1!AKC36:AKC46)</f>
        <v>117518000</v>
      </c>
      <c r="AKD17" s="152">
        <f>SUM(data_1!AKD36:AKD46)</f>
        <v>159159000</v>
      </c>
      <c r="AKE17" s="152">
        <f>SUM(data_1!AKE36:AKE46)</f>
        <v>3495098.02</v>
      </c>
      <c r="AKF17" s="152">
        <f>SUM(data_1!AKF36:AKF46)</f>
        <v>0</v>
      </c>
      <c r="AKG17" s="152">
        <f>SUM(data_1!AKG36:AKG46)</f>
        <v>276677000</v>
      </c>
      <c r="AKH17" s="152">
        <f>SUM(data_1!AKH36:AKH46)</f>
        <v>159159000</v>
      </c>
      <c r="AKI17" s="152">
        <f>SUM(data_1!AKI36:AKI46)</f>
        <v>0</v>
      </c>
      <c r="AKJ17" s="152">
        <f>SUM(data_1!AKJ36:AKJ46)</f>
        <v>117518000</v>
      </c>
      <c r="AKK17" s="152">
        <f>SUM(data_1!AKK36:AKK46)</f>
        <v>257.11201</v>
      </c>
      <c r="AKL17" s="152">
        <f>SUM(data_1!AKL36:AKL46)</f>
        <v>3495098.02</v>
      </c>
      <c r="AKM17" s="152">
        <f>SUM(data_1!AKM36:AKM46)</f>
        <v>0</v>
      </c>
      <c r="AKN17" s="152">
        <f>SUM(data_1!AKN36:AKN46)</f>
        <v>159159000</v>
      </c>
      <c r="AKO17" s="152">
        <f>SUM(data_1!AKO36:AKO46)</f>
        <v>0</v>
      </c>
      <c r="AKP17" s="152">
        <f>SUM(data_1!AKP36:AKP46)</f>
        <v>159159000</v>
      </c>
      <c r="AKQ17" s="152">
        <f>SUM(data_1!AKQ36:AKQ46)</f>
        <v>159159000</v>
      </c>
      <c r="AKR17" s="152">
        <f>SUM(data_1!AKR36:AKR46)</f>
        <v>0</v>
      </c>
      <c r="AKS17" s="152">
        <f>SUM(data_1!AKS36:AKS46)</f>
        <v>95699270</v>
      </c>
      <c r="AKT17" s="152">
        <f>SUM(data_1!AKT36:AKT46)</f>
        <v>72826000</v>
      </c>
      <c r="AKU17" s="152">
        <f>SUM(data_1!AKU36:AKU46)</f>
        <v>22873270</v>
      </c>
      <c r="AKV17" s="152">
        <f>SUM(data_1!AKV36:AKV46)</f>
        <v>72826000</v>
      </c>
      <c r="AKW17" s="152">
        <f>SUM(data_1!AKW36:AKW46)</f>
        <v>0</v>
      </c>
      <c r="AKX17" s="152">
        <f>SUM(data_1!AKX36:AKX46)</f>
        <v>0</v>
      </c>
      <c r="AKY17" s="152">
        <f>SUM(data_1!AKY36:AKY46)</f>
        <v>95699270</v>
      </c>
      <c r="AKZ17" s="152">
        <f>SUM(data_1!AKZ36:AKZ46)</f>
        <v>72826000</v>
      </c>
      <c r="ALA17" s="152">
        <f>SUM(data_1!ALA36:ALA46)</f>
        <v>0</v>
      </c>
      <c r="ALB17" s="152">
        <f>SUM(data_1!ALB36:ALB46)</f>
        <v>22873270</v>
      </c>
      <c r="ALC17" s="152">
        <f>SUM(data_1!ALC36:ALC46)</f>
        <v>83.499470000000002</v>
      </c>
      <c r="ALD17" s="152">
        <f>SUM(data_1!ALD36:ALD46)</f>
        <v>0</v>
      </c>
      <c r="ALE17" s="152">
        <f>SUM(data_1!ALE36:ALE46)</f>
        <v>0</v>
      </c>
      <c r="ALF17" s="152">
        <f>SUM(data_1!ALF36:ALF46)</f>
        <v>72826000</v>
      </c>
      <c r="ALG17" s="152">
        <f>SUM(data_1!ALG36:ALG46)</f>
        <v>0</v>
      </c>
      <c r="ALH17" s="152">
        <f>SUM(data_1!ALH36:ALH46)</f>
        <v>72826000</v>
      </c>
      <c r="ALI17" s="152">
        <f>SUM(data_1!ALI36:ALI46)</f>
        <v>72826000</v>
      </c>
      <c r="ALJ17" s="152">
        <f>SUM(data_1!ALJ36:ALJ46)</f>
        <v>0</v>
      </c>
      <c r="ALK17" s="152">
        <f>SUM(data_1!ALK36:ALK46)</f>
        <v>0</v>
      </c>
      <c r="ALL17" s="152">
        <f>SUM(data_1!ALL36:ALL46)</f>
        <v>0</v>
      </c>
      <c r="ALM17" s="152">
        <f>SUM(data_1!ALM36:ALM46)</f>
        <v>0</v>
      </c>
      <c r="ALN17" s="152">
        <f>SUM(data_1!ALN36:ALN46)</f>
        <v>0</v>
      </c>
      <c r="ALO17" s="152">
        <f>SUM(data_1!ALO36:ALO46)</f>
        <v>394381.52</v>
      </c>
      <c r="ALP17" s="152">
        <f>SUM(data_1!ALP36:ALP46)</f>
        <v>0</v>
      </c>
      <c r="ALQ17" s="152">
        <f>SUM(data_1!ALQ36:ALQ46)</f>
        <v>0</v>
      </c>
      <c r="ALR17" s="152">
        <f>SUM(data_1!ALR36:ALR46)</f>
        <v>0</v>
      </c>
      <c r="ALS17" s="152">
        <f>SUM(data_1!ALS36:ALS46)</f>
        <v>0</v>
      </c>
      <c r="ALT17" s="152">
        <f>SUM(data_1!ALT36:ALT46)</f>
        <v>0</v>
      </c>
      <c r="ALU17" s="152">
        <f>SUM(data_1!ALU36:ALU46)</f>
        <v>0</v>
      </c>
      <c r="ALV17" s="152">
        <f>SUM(data_1!ALV36:ALV46)</f>
        <v>394381.52</v>
      </c>
      <c r="ALW17" s="152">
        <f>SUM(data_1!ALW36:ALW46)</f>
        <v>0</v>
      </c>
      <c r="ALX17" s="152">
        <f>SUM(data_1!ALX36:ALX46)</f>
        <v>0</v>
      </c>
      <c r="ALY17" s="152">
        <f>SUM(data_1!ALY36:ALY46)</f>
        <v>0</v>
      </c>
      <c r="ALZ17" s="152">
        <f>SUM(data_1!ALZ36:ALZ46)</f>
        <v>0</v>
      </c>
      <c r="AMA17" s="152">
        <f>SUM(data_1!AMA36:AMA46)</f>
        <v>0</v>
      </c>
      <c r="AMB17" s="152">
        <f>SUM(data_1!AMB36:AMB46)</f>
        <v>0</v>
      </c>
      <c r="AMC17" s="152">
        <f>SUM(data_1!AMC36:AMC46)</f>
        <v>37209239</v>
      </c>
      <c r="AMD17" s="152">
        <f>SUM(data_1!AMD36:AMD46)</f>
        <v>20402800</v>
      </c>
      <c r="AME17" s="152">
        <f>SUM(data_1!AME36:AME46)</f>
        <v>16806439</v>
      </c>
      <c r="AMF17" s="152">
        <f>SUM(data_1!AMF36:AMF46)</f>
        <v>19902800</v>
      </c>
      <c r="AMG17" s="152">
        <f>SUM(data_1!AMG36:AMG46)</f>
        <v>0</v>
      </c>
      <c r="AMH17" s="152">
        <f>SUM(data_1!AMH36:AMH46)</f>
        <v>0</v>
      </c>
      <c r="AMI17" s="152">
        <f>SUM(data_1!AMI36:AMI46)</f>
        <v>36041865</v>
      </c>
      <c r="AMJ17" s="152">
        <f>SUM(data_1!AMJ36:AMJ46)</f>
        <v>19902800</v>
      </c>
      <c r="AMK17" s="152">
        <f>SUM(data_1!AMK36:AMK46)</f>
        <v>0</v>
      </c>
      <c r="AML17" s="152">
        <f>SUM(data_1!AML36:AML46)</f>
        <v>16139065</v>
      </c>
      <c r="AMM17" s="152">
        <f>SUM(data_1!AMM36:AMM46)</f>
        <v>194.34764999999999</v>
      </c>
      <c r="AMN17" s="152">
        <f>SUM(data_1!AMN36:AMN46)</f>
        <v>0</v>
      </c>
      <c r="AMO17" s="152">
        <f>SUM(data_1!AMO36:AMO46)</f>
        <v>0</v>
      </c>
      <c r="AMP17" s="152">
        <f>SUM(data_1!AMP36:AMP46)</f>
        <v>19902800</v>
      </c>
      <c r="AMQ17" s="152">
        <f>SUM(data_1!AMQ36:AMQ46)</f>
        <v>0</v>
      </c>
      <c r="AMR17" s="152">
        <f>SUM(data_1!AMR36:AMR46)</f>
        <v>20402800</v>
      </c>
      <c r="AMS17" s="152">
        <f>SUM(data_1!AMS36:AMS46)</f>
        <v>20402800</v>
      </c>
      <c r="AMT17" s="152">
        <f>SUM(data_1!AMT36:AMT46)</f>
        <v>0</v>
      </c>
      <c r="AMU17" s="152">
        <f>SUM(data_1!AMU36:AMU46)</f>
        <v>16450</v>
      </c>
      <c r="AMV17" s="152">
        <f>SUM(data_1!AMV36:AMV46)</f>
        <v>13900</v>
      </c>
      <c r="AMW17" s="152">
        <f>SUM(data_1!AMW36:AMW46)</f>
        <v>2550</v>
      </c>
      <c r="AMX17" s="152">
        <f>SUM(data_1!AMX36:AMX46)</f>
        <v>0</v>
      </c>
      <c r="AMY17" s="152">
        <f>SUM(data_1!AMY36:AMY46)</f>
        <v>0</v>
      </c>
      <c r="AMZ17" s="152">
        <f>SUM(data_1!AMZ36:AMZ46)</f>
        <v>0</v>
      </c>
      <c r="ANA17" s="152">
        <f>SUM(data_1!ANA36:ANA46)</f>
        <v>2550</v>
      </c>
      <c r="ANB17" s="152">
        <f>SUM(data_1!ANB36:ANB46)</f>
        <v>0</v>
      </c>
      <c r="ANC17" s="152">
        <f>SUM(data_1!ANC36:ANC46)</f>
        <v>0</v>
      </c>
      <c r="AND17" s="152">
        <f>SUM(data_1!AND36:AND46)</f>
        <v>2550</v>
      </c>
      <c r="ANE17" s="152">
        <f>SUM(data_1!ANE36:ANE46)</f>
        <v>100</v>
      </c>
      <c r="ANF17" s="152">
        <f>SUM(data_1!ANF36:ANF46)</f>
        <v>0</v>
      </c>
      <c r="ANG17" s="152">
        <f>SUM(data_1!ANG36:ANG46)</f>
        <v>0</v>
      </c>
      <c r="ANH17" s="152">
        <f>SUM(data_1!ANH36:ANH46)</f>
        <v>0</v>
      </c>
      <c r="ANI17" s="152">
        <f>SUM(data_1!ANI36:ANI46)</f>
        <v>0</v>
      </c>
      <c r="ANJ17" s="152">
        <f>SUM(data_1!ANJ36:ANJ46)</f>
        <v>0</v>
      </c>
      <c r="ANK17" s="152">
        <f>SUM(data_1!ANK36:ANK46)</f>
        <v>13900</v>
      </c>
    </row>
    <row r="18" spans="1:1051" x14ac:dyDescent="0.25">
      <c r="A18" s="143" t="s">
        <v>94</v>
      </c>
      <c r="B18" s="142">
        <v>33</v>
      </c>
      <c r="C18" s="144" t="s">
        <v>95</v>
      </c>
      <c r="F18" s="152">
        <f>SUM(data_1!F48:F55)</f>
        <v>5127083700</v>
      </c>
      <c r="G18" s="152">
        <f>SUM(data_1!G48:G55)</f>
        <v>0</v>
      </c>
      <c r="H18" s="152">
        <f>SUM(data_1!H48:H55)</f>
        <v>0</v>
      </c>
      <c r="I18" s="152">
        <f>SUM(data_1!I48:I55)</f>
        <v>180649467</v>
      </c>
      <c r="J18" s="152">
        <f>SUM(data_1!J48:J55)</f>
        <v>147240600</v>
      </c>
      <c r="K18" s="152">
        <f>SUM(data_1!K48:K55)</f>
        <v>33408867</v>
      </c>
      <c r="L18" s="152">
        <f>SUM(data_1!L48:L55)</f>
        <v>147220600</v>
      </c>
      <c r="M18" s="152">
        <f>SUM(data_1!M48:M55)</f>
        <v>420590.36</v>
      </c>
      <c r="N18" s="152">
        <f>SUM(data_1!N48:N55)</f>
        <v>0</v>
      </c>
      <c r="O18" s="152">
        <f>SUM(data_1!O48:O55)</f>
        <v>179772186.10000002</v>
      </c>
      <c r="P18" s="152">
        <f>SUM(data_1!P48:P55)</f>
        <v>146982740.65000001</v>
      </c>
      <c r="Q18" s="152">
        <f>SUM(data_1!Q48:Q55)</f>
        <v>0</v>
      </c>
      <c r="R18" s="152">
        <f>SUM(data_1!R48:R55)</f>
        <v>32789445.449999999</v>
      </c>
      <c r="S18" s="152">
        <f>SUM(data_1!S48:S55)</f>
        <v>86.590029999999999</v>
      </c>
      <c r="T18" s="152">
        <f>SUM(data_1!T48:T55)</f>
        <v>420590.36</v>
      </c>
      <c r="U18" s="152">
        <f>SUM(data_1!U48:U55)</f>
        <v>237859.35</v>
      </c>
      <c r="V18" s="152">
        <f>SUM(data_1!V48:V55)</f>
        <v>146982740.65000001</v>
      </c>
      <c r="W18" s="152">
        <f>SUM(data_1!W48:W55)</f>
        <v>0</v>
      </c>
      <c r="X18" s="152">
        <f>SUM(data_1!X48:X55)</f>
        <v>147240600</v>
      </c>
      <c r="Y18" s="152">
        <f>SUM(data_1!Y48:Y55)</f>
        <v>147240600</v>
      </c>
      <c r="Z18" s="152">
        <f>SUM(data_1!Z48:Z55)</f>
        <v>0</v>
      </c>
      <c r="AA18" s="152">
        <f>SUM(data_1!AA48:AA55)</f>
        <v>550321034</v>
      </c>
      <c r="AB18" s="152">
        <f>SUM(data_1!AB48:AB55)</f>
        <v>470416200</v>
      </c>
      <c r="AC18" s="152">
        <f>SUM(data_1!AC48:AC55)</f>
        <v>79904834</v>
      </c>
      <c r="AD18" s="152">
        <f>SUM(data_1!AD48:AD55)</f>
        <v>468252421.10000002</v>
      </c>
      <c r="AE18" s="152">
        <f>SUM(data_1!AE48:AE55)</f>
        <v>730936.73</v>
      </c>
      <c r="AF18" s="152">
        <f>SUM(data_1!AF48:AF55)</f>
        <v>0</v>
      </c>
      <c r="AG18" s="152">
        <f>SUM(data_1!AG48:AG55)</f>
        <v>540370089.66000009</v>
      </c>
      <c r="AH18" s="152">
        <f>SUM(data_1!AH48:AH55)</f>
        <v>468252420.38</v>
      </c>
      <c r="AI18" s="152">
        <f>SUM(data_1!AI48:AI55)</f>
        <v>0</v>
      </c>
      <c r="AJ18" s="152">
        <f>SUM(data_1!AJ48:AJ55)</f>
        <v>72117669.279999986</v>
      </c>
      <c r="AK18" s="152">
        <f>SUM(data_1!AK48:AK55)</f>
        <v>113.18541999999999</v>
      </c>
      <c r="AL18" s="152">
        <f>SUM(data_1!AL48:AL55)</f>
        <v>730936.73</v>
      </c>
      <c r="AM18" s="152">
        <f>SUM(data_1!AM48:AM55)</f>
        <v>0.72</v>
      </c>
      <c r="AN18" s="152">
        <f>SUM(data_1!AN48:AN55)</f>
        <v>468252420.38</v>
      </c>
      <c r="AO18" s="152">
        <f>SUM(data_1!AO48:AO55)</f>
        <v>0</v>
      </c>
      <c r="AP18" s="152">
        <f>SUM(data_1!AP48:AP55)</f>
        <v>470416200</v>
      </c>
      <c r="AQ18" s="152">
        <f>SUM(data_1!AQ48:AQ55)</f>
        <v>470416200</v>
      </c>
      <c r="AR18" s="152">
        <f>SUM(data_1!AR48:AR55)</f>
        <v>0</v>
      </c>
      <c r="AS18" s="152">
        <f>SUM(data_1!AS48:AS55)</f>
        <v>1563354741</v>
      </c>
      <c r="AT18" s="152">
        <f>SUM(data_1!AT48:AT55)</f>
        <v>1241077900</v>
      </c>
      <c r="AU18" s="152">
        <f>SUM(data_1!AU48:AU55)</f>
        <v>322276841</v>
      </c>
      <c r="AV18" s="152">
        <f>SUM(data_1!AV48:AV55)</f>
        <v>1241077900</v>
      </c>
      <c r="AW18" s="152">
        <f>SUM(data_1!AW48:AW55)</f>
        <v>382146</v>
      </c>
      <c r="AX18" s="152">
        <f>SUM(data_1!AX48:AX55)</f>
        <v>0</v>
      </c>
      <c r="AY18" s="152">
        <f>SUM(data_1!AY48:AY55)</f>
        <v>1558240613.6599998</v>
      </c>
      <c r="AZ18" s="152">
        <f>SUM(data_1!AZ48:AZ55)</f>
        <v>1241070438.78</v>
      </c>
      <c r="BA18" s="152">
        <f>SUM(data_1!BA48:BA55)</f>
        <v>0</v>
      </c>
      <c r="BB18" s="152">
        <f>SUM(data_1!BB48:BB55)</f>
        <v>317170174.88</v>
      </c>
      <c r="BC18" s="152">
        <f>SUM(data_1!BC48:BC55)</f>
        <v>83.409459999999996</v>
      </c>
      <c r="BD18" s="152">
        <f>SUM(data_1!BD48:BD55)</f>
        <v>382146</v>
      </c>
      <c r="BE18" s="152">
        <f>SUM(data_1!BE48:BE55)</f>
        <v>7461.22</v>
      </c>
      <c r="BF18" s="152">
        <f>SUM(data_1!BF48:BF55)</f>
        <v>1241070438.78</v>
      </c>
      <c r="BG18" s="152">
        <f>SUM(data_1!BG48:BG55)</f>
        <v>0</v>
      </c>
      <c r="BH18" s="152">
        <f>SUM(data_1!BH48:BH55)</f>
        <v>1241077900</v>
      </c>
      <c r="BI18" s="152">
        <f>SUM(data_1!BI48:BI55)</f>
        <v>1241077900</v>
      </c>
      <c r="BJ18" s="152">
        <f>SUM(data_1!BJ48:BJ55)</f>
        <v>0</v>
      </c>
      <c r="BK18" s="152">
        <f>SUM(data_1!BK48:BK55)</f>
        <v>1908092500</v>
      </c>
      <c r="BL18" s="152">
        <f>SUM(data_1!BL48:BL55)</f>
        <v>1595469100</v>
      </c>
      <c r="BM18" s="152">
        <f>SUM(data_1!BM48:BM55)</f>
        <v>312623400</v>
      </c>
      <c r="BN18" s="152">
        <f>SUM(data_1!BN48:BN55)</f>
        <v>1595469100</v>
      </c>
      <c r="BO18" s="152">
        <f>SUM(data_1!BO48:BO55)</f>
        <v>900.84</v>
      </c>
      <c r="BP18" s="152">
        <f>SUM(data_1!BP48:BP55)</f>
        <v>0</v>
      </c>
      <c r="BQ18" s="152">
        <f>SUM(data_1!BQ48:BQ55)</f>
        <v>1895903627.8399999</v>
      </c>
      <c r="BR18" s="152">
        <f>SUM(data_1!BR48:BR55)</f>
        <v>1594935977.6900001</v>
      </c>
      <c r="BS18" s="152">
        <f>SUM(data_1!BS48:BS55)</f>
        <v>0</v>
      </c>
      <c r="BT18" s="152">
        <f>SUM(data_1!BT48:BT55)</f>
        <v>300967650.14999998</v>
      </c>
      <c r="BU18" s="152">
        <f>SUM(data_1!BU48:BU55)</f>
        <v>64.456519999999998</v>
      </c>
      <c r="BV18" s="152">
        <f>SUM(data_1!BV48:BV55)</f>
        <v>900.84</v>
      </c>
      <c r="BW18" s="152">
        <f>SUM(data_1!BW48:BW55)</f>
        <v>533122.31000000006</v>
      </c>
      <c r="BX18" s="152">
        <f>SUM(data_1!BX48:BX55)</f>
        <v>1594935977.6900001</v>
      </c>
      <c r="BY18" s="152">
        <f>SUM(data_1!BY48:BY55)</f>
        <v>0</v>
      </c>
      <c r="BZ18" s="152">
        <f>SUM(data_1!BZ48:BZ55)</f>
        <v>1595469100</v>
      </c>
      <c r="CA18" s="152">
        <f>SUM(data_1!CA48:CA55)</f>
        <v>1595469100</v>
      </c>
      <c r="CB18" s="152">
        <f>SUM(data_1!CB48:CB55)</f>
        <v>0</v>
      </c>
      <c r="CC18" s="152">
        <f>SUM(data_1!CC48:CC55)</f>
        <v>176129700</v>
      </c>
      <c r="CD18" s="152">
        <f>SUM(data_1!CD48:CD55)</f>
        <v>171664700</v>
      </c>
      <c r="CE18" s="152">
        <f>SUM(data_1!CE48:CE55)</f>
        <v>4465000</v>
      </c>
      <c r="CF18" s="152">
        <f>SUM(data_1!CF48:CF55)</f>
        <v>171662006.62</v>
      </c>
      <c r="CG18" s="152">
        <f>SUM(data_1!CG48:CG55)</f>
        <v>0</v>
      </c>
      <c r="CH18" s="152">
        <f>SUM(data_1!CH48:CH55)</f>
        <v>0</v>
      </c>
      <c r="CI18" s="152">
        <f>SUM(data_1!CI48:CI55)</f>
        <v>172520582.99000001</v>
      </c>
      <c r="CJ18" s="152">
        <f>SUM(data_1!CJ48:CJ55)</f>
        <v>171662006.62</v>
      </c>
      <c r="CK18" s="152">
        <f>SUM(data_1!CK48:CK55)</f>
        <v>0</v>
      </c>
      <c r="CL18" s="152">
        <f>SUM(data_1!CL48:CL55)</f>
        <v>858576.37</v>
      </c>
      <c r="CM18" s="152">
        <f>SUM(data_1!CM48:CM55)</f>
        <v>103.4802</v>
      </c>
      <c r="CN18" s="152">
        <f>SUM(data_1!CN48:CN55)</f>
        <v>0</v>
      </c>
      <c r="CO18" s="152">
        <f>SUM(data_1!CO48:CO55)</f>
        <v>0</v>
      </c>
      <c r="CP18" s="152">
        <f>SUM(data_1!CP48:CP55)</f>
        <v>171662006.62</v>
      </c>
      <c r="CQ18" s="152">
        <f>SUM(data_1!CQ48:CQ55)</f>
        <v>0</v>
      </c>
      <c r="CR18" s="152">
        <f>SUM(data_1!CR48:CR55)</f>
        <v>171664700</v>
      </c>
      <c r="CS18" s="152">
        <f>SUM(data_1!CS48:CS55)</f>
        <v>171664700</v>
      </c>
      <c r="CT18" s="152">
        <f>SUM(data_1!CT48:CT55)</f>
        <v>0</v>
      </c>
      <c r="CU18" s="152">
        <f>SUM(data_1!CU48:CU55)</f>
        <v>221751253</v>
      </c>
      <c r="CV18" s="152">
        <f>SUM(data_1!CV48:CV55)</f>
        <v>188789700</v>
      </c>
      <c r="CW18" s="152">
        <f>SUM(data_1!CW48:CW55)</f>
        <v>32961553</v>
      </c>
      <c r="CX18" s="152">
        <f>SUM(data_1!CX48:CX55)</f>
        <v>185483557.64000002</v>
      </c>
      <c r="CY18" s="152">
        <f>SUM(data_1!CY48:CY55)</f>
        <v>964213.1</v>
      </c>
      <c r="CZ18" s="152">
        <f>SUM(data_1!CZ48:CZ55)</f>
        <v>0</v>
      </c>
      <c r="DA18" s="152">
        <f>SUM(data_1!DA48:DA55)</f>
        <v>211544058.69</v>
      </c>
      <c r="DB18" s="152">
        <f>SUM(data_1!DB48:DB55)</f>
        <v>185480373.03999999</v>
      </c>
      <c r="DC18" s="152">
        <f>SUM(data_1!DC48:DC55)</f>
        <v>0</v>
      </c>
      <c r="DD18" s="152">
        <f>SUM(data_1!DD48:DD55)</f>
        <v>26063685.649999999</v>
      </c>
      <c r="DE18" s="152">
        <f>SUM(data_1!DE48:DE55)</f>
        <v>80.548439999999999</v>
      </c>
      <c r="DF18" s="152">
        <f>SUM(data_1!DF48:DF55)</f>
        <v>964132.84</v>
      </c>
      <c r="DG18" s="152">
        <f>SUM(data_1!DG48:DG55)</f>
        <v>3264.86</v>
      </c>
      <c r="DH18" s="152">
        <f>SUM(data_1!DH48:DH55)</f>
        <v>185480373.03999999</v>
      </c>
      <c r="DI18" s="152">
        <f>SUM(data_1!DI48:DI55)</f>
        <v>0</v>
      </c>
      <c r="DJ18" s="152">
        <f>SUM(data_1!DJ48:DJ55)</f>
        <v>188789700</v>
      </c>
      <c r="DK18" s="152">
        <f>SUM(data_1!DK48:DK55)</f>
        <v>188789700</v>
      </c>
      <c r="DL18" s="152">
        <f>SUM(data_1!DL48:DL55)</f>
        <v>0</v>
      </c>
      <c r="DM18" s="152">
        <f>SUM(data_1!DM48:DM55)</f>
        <v>116157644</v>
      </c>
      <c r="DN18" s="152">
        <f>SUM(data_1!DN48:DN55)</f>
        <v>97999500</v>
      </c>
      <c r="DO18" s="152">
        <f>SUM(data_1!DO48:DO55)</f>
        <v>18158144</v>
      </c>
      <c r="DP18" s="152">
        <f>SUM(data_1!DP48:DP55)</f>
        <v>97999500</v>
      </c>
      <c r="DQ18" s="152">
        <f>SUM(data_1!DQ48:DQ55)</f>
        <v>0</v>
      </c>
      <c r="DR18" s="152">
        <f>SUM(data_1!DR48:DR55)</f>
        <v>0</v>
      </c>
      <c r="DS18" s="152">
        <f>SUM(data_1!DS48:DS55)</f>
        <v>115095188.73999999</v>
      </c>
      <c r="DT18" s="152">
        <f>SUM(data_1!DT48:DT55)</f>
        <v>97999500</v>
      </c>
      <c r="DU18" s="152">
        <f>SUM(data_1!DU48:DU55)</f>
        <v>0</v>
      </c>
      <c r="DV18" s="152">
        <f>SUM(data_1!DV48:DV55)</f>
        <v>17095688.740000002</v>
      </c>
      <c r="DW18" s="152">
        <f>SUM(data_1!DW48:DW55)</f>
        <v>45.14311</v>
      </c>
      <c r="DX18" s="152">
        <f>SUM(data_1!DX48:DX55)</f>
        <v>0</v>
      </c>
      <c r="DY18" s="152">
        <f>SUM(data_1!DY48:DY55)</f>
        <v>0</v>
      </c>
      <c r="DZ18" s="152">
        <f>SUM(data_1!DZ48:DZ55)</f>
        <v>97999500</v>
      </c>
      <c r="EA18" s="152">
        <f>SUM(data_1!EA48:EA55)</f>
        <v>0</v>
      </c>
      <c r="EB18" s="152">
        <f>SUM(data_1!EB48:EB55)</f>
        <v>97999500</v>
      </c>
      <c r="EC18" s="152">
        <f>SUM(data_1!EC48:EC55)</f>
        <v>97999500</v>
      </c>
      <c r="ED18" s="152">
        <f>SUM(data_1!ED48:ED55)</f>
        <v>0</v>
      </c>
      <c r="EE18" s="152">
        <f>SUM(data_1!EE48:EE55)</f>
        <v>126586206</v>
      </c>
      <c r="EF18" s="152">
        <f>SUM(data_1!EF48:EF55)</f>
        <v>102300700</v>
      </c>
      <c r="EG18" s="152">
        <f>SUM(data_1!EG48:EG55)</f>
        <v>24285506</v>
      </c>
      <c r="EH18" s="152">
        <f>SUM(data_1!EH48:EH55)</f>
        <v>102300700</v>
      </c>
      <c r="EI18" s="152">
        <f>SUM(data_1!EI48:EI55)</f>
        <v>0</v>
      </c>
      <c r="EJ18" s="152">
        <f>SUM(data_1!EJ48:EJ55)</f>
        <v>0</v>
      </c>
      <c r="EK18" s="152">
        <f>SUM(data_1!EK48:EK55)</f>
        <v>125243460.53</v>
      </c>
      <c r="EL18" s="152">
        <f>SUM(data_1!EL48:EL55)</f>
        <v>102300700</v>
      </c>
      <c r="EM18" s="152">
        <f>SUM(data_1!EM48:EM55)</f>
        <v>0</v>
      </c>
      <c r="EN18" s="152">
        <f>SUM(data_1!EN48:EN55)</f>
        <v>22942760.529999997</v>
      </c>
      <c r="EO18" s="152">
        <f>SUM(data_1!EO48:EO55)</f>
        <v>66.414060000000006</v>
      </c>
      <c r="EP18" s="152">
        <f>SUM(data_1!EP48:EP55)</f>
        <v>0</v>
      </c>
      <c r="EQ18" s="152">
        <f>SUM(data_1!EQ48:EQ55)</f>
        <v>0</v>
      </c>
      <c r="ER18" s="152">
        <f>SUM(data_1!ER48:ER55)</f>
        <v>102300700</v>
      </c>
      <c r="ES18" s="152">
        <f>SUM(data_1!ES48:ES55)</f>
        <v>0</v>
      </c>
      <c r="ET18" s="152">
        <f>SUM(data_1!ET48:ET55)</f>
        <v>102300700</v>
      </c>
      <c r="EU18" s="152">
        <f>SUM(data_1!EU48:EU55)</f>
        <v>102300700</v>
      </c>
      <c r="EV18" s="152">
        <f>SUM(data_1!EV48:EV55)</f>
        <v>0</v>
      </c>
      <c r="EW18" s="152">
        <f>SUM(data_1!EW48:EW55)</f>
        <v>139783310</v>
      </c>
      <c r="EX18" s="152">
        <f>SUM(data_1!EX48:EX55)</f>
        <v>116056100</v>
      </c>
      <c r="EY18" s="152">
        <f>SUM(data_1!EY48:EY55)</f>
        <v>23727210</v>
      </c>
      <c r="EZ18" s="152">
        <f>SUM(data_1!EZ48:EZ55)</f>
        <v>116056100</v>
      </c>
      <c r="FA18" s="152">
        <f>SUM(data_1!FA48:FA55)</f>
        <v>0</v>
      </c>
      <c r="FB18" s="152">
        <f>SUM(data_1!FB48:FB55)</f>
        <v>0</v>
      </c>
      <c r="FC18" s="152">
        <f>SUM(data_1!FC48:FC55)</f>
        <v>139783284.20999998</v>
      </c>
      <c r="FD18" s="152">
        <f>SUM(data_1!FD48:FD55)</f>
        <v>116056100</v>
      </c>
      <c r="FE18" s="152">
        <f>SUM(data_1!FE48:FE55)</f>
        <v>0</v>
      </c>
      <c r="FF18" s="152">
        <f>SUM(data_1!FF48:FF55)</f>
        <v>23727184.210000001</v>
      </c>
      <c r="FG18" s="152">
        <f>SUM(data_1!FG48:FG55)</f>
        <v>46.136099999999999</v>
      </c>
      <c r="FH18" s="152">
        <f>SUM(data_1!FH48:FH55)</f>
        <v>0</v>
      </c>
      <c r="FI18" s="152">
        <f>SUM(data_1!FI48:FI55)</f>
        <v>0</v>
      </c>
      <c r="FJ18" s="152">
        <f>SUM(data_1!FJ48:FJ55)</f>
        <v>116056100</v>
      </c>
      <c r="FK18" s="152">
        <f>SUM(data_1!FK48:FK55)</f>
        <v>0</v>
      </c>
      <c r="FL18" s="152">
        <f>SUM(data_1!FL48:FL55)</f>
        <v>116056100</v>
      </c>
      <c r="FM18" s="152">
        <f>SUM(data_1!FM48:FM55)</f>
        <v>116056100</v>
      </c>
      <c r="FN18" s="152">
        <f>SUM(data_1!FN48:FN55)</f>
        <v>0</v>
      </c>
      <c r="FO18" s="152">
        <f>SUM(data_1!FO48:FO55)</f>
        <v>0</v>
      </c>
      <c r="FP18" s="152">
        <f>SUM(data_1!FP48:FP55)</f>
        <v>0</v>
      </c>
      <c r="FQ18" s="152">
        <f>SUM(data_1!FQ48:FQ55)</f>
        <v>0</v>
      </c>
      <c r="FR18" s="152">
        <f>SUM(data_1!FR48:FR55)</f>
        <v>0</v>
      </c>
      <c r="FS18" s="152">
        <f>SUM(data_1!FS48:FS55)</f>
        <v>0</v>
      </c>
      <c r="FT18" s="152">
        <f>SUM(data_1!FT48:FT55)</f>
        <v>0</v>
      </c>
      <c r="FU18" s="152">
        <f>SUM(data_1!FU48:FU55)</f>
        <v>0</v>
      </c>
      <c r="FV18" s="152">
        <f>SUM(data_1!FV48:FV55)</f>
        <v>0</v>
      </c>
      <c r="FW18" s="152">
        <f>SUM(data_1!FW48:FW55)</f>
        <v>0</v>
      </c>
      <c r="FX18" s="152">
        <f>SUM(data_1!FX48:FX55)</f>
        <v>0</v>
      </c>
      <c r="FY18" s="152">
        <f>SUM(data_1!FY48:FY55)</f>
        <v>0</v>
      </c>
      <c r="FZ18" s="152">
        <f>SUM(data_1!FZ48:FZ55)</f>
        <v>0</v>
      </c>
      <c r="GA18" s="152">
        <f>SUM(data_1!GA48:GA55)</f>
        <v>0</v>
      </c>
      <c r="GB18" s="152">
        <f>SUM(data_1!GB48:GB55)</f>
        <v>0</v>
      </c>
      <c r="GC18" s="152">
        <f>SUM(data_1!GC48:GC55)</f>
        <v>0</v>
      </c>
      <c r="GD18" s="152">
        <f>SUM(data_1!GD48:GD55)</f>
        <v>0</v>
      </c>
      <c r="GE18" s="152">
        <f>SUM(data_1!GE48:GE55)</f>
        <v>0</v>
      </c>
      <c r="GF18" s="152">
        <f>SUM(data_1!GF48:GF55)</f>
        <v>0</v>
      </c>
      <c r="GG18" s="152">
        <f>SUM(data_1!GG48:GG55)</f>
        <v>0</v>
      </c>
      <c r="GH18" s="152">
        <f>SUM(data_1!GH48:GH55)</f>
        <v>0</v>
      </c>
      <c r="GI18" s="152">
        <f>SUM(data_1!GI48:GI55)</f>
        <v>0</v>
      </c>
      <c r="GJ18" s="152">
        <f>SUM(data_1!GJ48:GJ55)</f>
        <v>0</v>
      </c>
      <c r="GK18" s="152">
        <f>SUM(data_1!GK48:GK55)</f>
        <v>0</v>
      </c>
      <c r="GL18" s="152">
        <f>SUM(data_1!GL48:GL55)</f>
        <v>0</v>
      </c>
      <c r="GM18" s="152">
        <f>SUM(data_1!GM48:GM55)</f>
        <v>0</v>
      </c>
      <c r="GN18" s="152">
        <f>SUM(data_1!GN48:GN55)</f>
        <v>0</v>
      </c>
      <c r="GO18" s="152">
        <f>SUM(data_1!GO48:GO55)</f>
        <v>0</v>
      </c>
      <c r="GP18" s="152">
        <f>SUM(data_1!GP48:GP55)</f>
        <v>0</v>
      </c>
      <c r="GQ18" s="152">
        <f>SUM(data_1!GQ48:GQ55)</f>
        <v>0</v>
      </c>
      <c r="GR18" s="152">
        <f>SUM(data_1!GR48:GR55)</f>
        <v>0</v>
      </c>
      <c r="GS18" s="152">
        <f>SUM(data_1!GS48:GS55)</f>
        <v>0</v>
      </c>
      <c r="GT18" s="152">
        <f>SUM(data_1!GT48:GT55)</f>
        <v>0</v>
      </c>
      <c r="GU18" s="152">
        <f>SUM(data_1!GU48:GU55)</f>
        <v>0</v>
      </c>
      <c r="GV18" s="152">
        <f>SUM(data_1!GV48:GV55)</f>
        <v>0</v>
      </c>
      <c r="GW18" s="152">
        <f>SUM(data_1!GW48:GW55)</f>
        <v>0</v>
      </c>
      <c r="GX18" s="152">
        <f>SUM(data_1!GX48:GX55)</f>
        <v>0</v>
      </c>
      <c r="GY18" s="152">
        <f>SUM(data_1!GY48:GY55)</f>
        <v>174340200</v>
      </c>
      <c r="GZ18" s="152">
        <f>SUM(data_1!GZ48:GZ55)</f>
        <v>149635400</v>
      </c>
      <c r="HA18" s="152">
        <f>SUM(data_1!HA48:HA55)</f>
        <v>24704800</v>
      </c>
      <c r="HB18" s="152">
        <f>SUM(data_1!HB48:HB55)</f>
        <v>149635400</v>
      </c>
      <c r="HC18" s="152">
        <f>SUM(data_1!HC48:HC55)</f>
        <v>0</v>
      </c>
      <c r="HD18" s="152">
        <f>SUM(data_1!HD48:HD55)</f>
        <v>0</v>
      </c>
      <c r="HE18" s="152">
        <f>SUM(data_1!HE48:HE55)</f>
        <v>172349900</v>
      </c>
      <c r="HF18" s="152">
        <f>SUM(data_1!HF48:HF55)</f>
        <v>149635400</v>
      </c>
      <c r="HG18" s="152">
        <f>SUM(data_1!HG48:HG55)</f>
        <v>0</v>
      </c>
      <c r="HH18" s="152">
        <f>SUM(data_1!HH48:HH55)</f>
        <v>22714500</v>
      </c>
      <c r="HI18" s="152">
        <f>SUM(data_1!HI48:HI55)</f>
        <v>88.62606000000001</v>
      </c>
      <c r="HJ18" s="152">
        <f>SUM(data_1!HJ48:HJ55)</f>
        <v>0</v>
      </c>
      <c r="HK18" s="152">
        <f>SUM(data_1!HK48:HK55)</f>
        <v>0</v>
      </c>
      <c r="HL18" s="152">
        <f>SUM(data_1!HL48:HL55)</f>
        <v>149635400</v>
      </c>
      <c r="HM18" s="152">
        <f>SUM(data_1!HM48:HM55)</f>
        <v>0</v>
      </c>
      <c r="HN18" s="152">
        <f>SUM(data_1!HN48:HN55)</f>
        <v>149635400</v>
      </c>
      <c r="HO18" s="152">
        <f>SUM(data_1!HO48:HO55)</f>
        <v>149635400</v>
      </c>
      <c r="HP18" s="152">
        <f>SUM(data_1!HP48:HP55)</f>
        <v>0</v>
      </c>
      <c r="HQ18" s="152">
        <f>SUM(data_1!HQ48:HQ55)</f>
        <v>0</v>
      </c>
      <c r="HR18" s="152">
        <f>SUM(data_1!HR48:HR55)</f>
        <v>0</v>
      </c>
      <c r="HS18" s="152">
        <f>SUM(data_1!HS48:HS55)</f>
        <v>0</v>
      </c>
      <c r="HT18" s="152">
        <f>SUM(data_1!HT48:HT55)</f>
        <v>0</v>
      </c>
      <c r="HU18" s="152">
        <f>SUM(data_1!HU48:HU55)</f>
        <v>0</v>
      </c>
      <c r="HV18" s="152">
        <f>SUM(data_1!HV48:HV55)</f>
        <v>0</v>
      </c>
      <c r="HW18" s="152">
        <f>SUM(data_1!HW48:HW55)</f>
        <v>0</v>
      </c>
      <c r="HX18" s="152">
        <f>SUM(data_1!HX48:HX55)</f>
        <v>0</v>
      </c>
      <c r="HY18" s="152">
        <f>SUM(data_1!HY48:HY55)</f>
        <v>0</v>
      </c>
      <c r="HZ18" s="152">
        <f>SUM(data_1!HZ48:HZ55)</f>
        <v>0</v>
      </c>
      <c r="IA18" s="152">
        <f>SUM(data_1!IA48:IA55)</f>
        <v>0</v>
      </c>
      <c r="IB18" s="152">
        <f>SUM(data_1!IB48:IB55)</f>
        <v>0</v>
      </c>
      <c r="IC18" s="152">
        <f>SUM(data_1!IC48:IC55)</f>
        <v>0</v>
      </c>
      <c r="ID18" s="152">
        <f>SUM(data_1!ID48:ID55)</f>
        <v>0</v>
      </c>
      <c r="IE18" s="152">
        <f>SUM(data_1!IE48:IE55)</f>
        <v>0</v>
      </c>
      <c r="IF18" s="152">
        <f>SUM(data_1!IF48:IF55)</f>
        <v>0</v>
      </c>
      <c r="IG18" s="152">
        <f>SUM(data_1!IG48:IG55)</f>
        <v>0</v>
      </c>
      <c r="IH18" s="152">
        <f>SUM(data_1!IH48:IH55)</f>
        <v>0</v>
      </c>
      <c r="II18" s="152">
        <f>SUM(data_1!II48:II55)</f>
        <v>105847800</v>
      </c>
      <c r="IJ18" s="152">
        <f>SUM(data_1!IJ48:IJ55)</f>
        <v>97588000</v>
      </c>
      <c r="IK18" s="152">
        <f>SUM(data_1!IK48:IK55)</f>
        <v>8259800</v>
      </c>
      <c r="IL18" s="152">
        <f>SUM(data_1!IL48:IL55)</f>
        <v>97588000</v>
      </c>
      <c r="IM18" s="152">
        <f>SUM(data_1!IM48:IM55)</f>
        <v>0</v>
      </c>
      <c r="IN18" s="152">
        <f>SUM(data_1!IN48:IN55)</f>
        <v>0</v>
      </c>
      <c r="IO18" s="152">
        <f>SUM(data_1!IO48:IO55)</f>
        <v>103015397.19</v>
      </c>
      <c r="IP18" s="152">
        <f>SUM(data_1!IP48:IP55)</f>
        <v>97588000</v>
      </c>
      <c r="IQ18" s="152">
        <f>SUM(data_1!IQ48:IQ55)</f>
        <v>0</v>
      </c>
      <c r="IR18" s="152">
        <f>SUM(data_1!IR48:IR55)</f>
        <v>5427397.1899999995</v>
      </c>
      <c r="IS18" s="152">
        <f>SUM(data_1!IS48:IS55)</f>
        <v>61.102829999999997</v>
      </c>
      <c r="IT18" s="152">
        <f>SUM(data_1!IT48:IT55)</f>
        <v>0</v>
      </c>
      <c r="IU18" s="152">
        <f>SUM(data_1!IU48:IU55)</f>
        <v>0</v>
      </c>
      <c r="IV18" s="152">
        <f>SUM(data_1!IV48:IV55)</f>
        <v>97588000</v>
      </c>
      <c r="IW18" s="152">
        <f>SUM(data_1!IW48:IW55)</f>
        <v>0</v>
      </c>
      <c r="IX18" s="152">
        <f>SUM(data_1!IX48:IX55)</f>
        <v>97588000</v>
      </c>
      <c r="IY18" s="152">
        <f>SUM(data_1!IY48:IY55)</f>
        <v>97588000</v>
      </c>
      <c r="IZ18" s="152">
        <f>SUM(data_1!IZ48:IZ55)</f>
        <v>0</v>
      </c>
      <c r="JA18" s="152">
        <f>SUM(data_1!JA48:JA55)</f>
        <v>111620600</v>
      </c>
      <c r="JB18" s="152">
        <f>SUM(data_1!JB48:JB55)</f>
        <v>75580400</v>
      </c>
      <c r="JC18" s="152">
        <f>SUM(data_1!JC48:JC55)</f>
        <v>36040200</v>
      </c>
      <c r="JD18" s="152">
        <f>SUM(data_1!JD48:JD55)</f>
        <v>62148876.640000001</v>
      </c>
      <c r="JE18" s="152">
        <f>SUM(data_1!JE48:JE55)</f>
        <v>0</v>
      </c>
      <c r="JF18" s="152">
        <f>SUM(data_1!JF48:JF55)</f>
        <v>0</v>
      </c>
      <c r="JG18" s="152">
        <f>SUM(data_1!JG48:JG55)</f>
        <v>94553678.969999999</v>
      </c>
      <c r="JH18" s="152">
        <f>SUM(data_1!JH48:JH55)</f>
        <v>62148876.640000001</v>
      </c>
      <c r="JI18" s="152">
        <f>SUM(data_1!JI48:JI55)</f>
        <v>0</v>
      </c>
      <c r="JJ18" s="152">
        <f>SUM(data_1!JJ48:JJ55)</f>
        <v>32404802.329999998</v>
      </c>
      <c r="JK18" s="152">
        <f>SUM(data_1!JK48:JK55)</f>
        <v>109.1824</v>
      </c>
      <c r="JL18" s="152">
        <f>SUM(data_1!JL48:JL55)</f>
        <v>0</v>
      </c>
      <c r="JM18" s="152">
        <f>SUM(data_1!JM48:JM55)</f>
        <v>0</v>
      </c>
      <c r="JN18" s="152">
        <f>SUM(data_1!JN48:JN55)</f>
        <v>62148876.640000001</v>
      </c>
      <c r="JO18" s="152">
        <f>SUM(data_1!JO48:JO55)</f>
        <v>0</v>
      </c>
      <c r="JP18" s="152">
        <f>SUM(data_1!JP48:JP55)</f>
        <v>75580400</v>
      </c>
      <c r="JQ18" s="152">
        <f>SUM(data_1!JQ48:JQ55)</f>
        <v>75580400</v>
      </c>
      <c r="JR18" s="152">
        <f>SUM(data_1!JR48:JR55)</f>
        <v>0</v>
      </c>
      <c r="JS18" s="152">
        <f>SUM(data_1!JS48:JS55)</f>
        <v>1169423000</v>
      </c>
      <c r="JT18" s="152">
        <f>SUM(data_1!JT48:JT55)</f>
        <v>950932300</v>
      </c>
      <c r="JU18" s="152">
        <f>SUM(data_1!JU48:JU55)</f>
        <v>218490700</v>
      </c>
      <c r="JV18" s="152">
        <f>SUM(data_1!JV48:JV55)</f>
        <v>946114537.49000001</v>
      </c>
      <c r="JW18" s="152">
        <f>SUM(data_1!JW48:JW55)</f>
        <v>0</v>
      </c>
      <c r="JX18" s="152">
        <f>SUM(data_1!JX48:JX55)</f>
        <v>0</v>
      </c>
      <c r="JY18" s="152">
        <f>SUM(data_1!JY48:JY55)</f>
        <v>1163844629.5900002</v>
      </c>
      <c r="JZ18" s="152">
        <f>SUM(data_1!JZ48:JZ55)</f>
        <v>946114537.49000001</v>
      </c>
      <c r="KA18" s="152">
        <f>SUM(data_1!KA48:KA55)</f>
        <v>0</v>
      </c>
      <c r="KB18" s="152">
        <f>SUM(data_1!KB48:KB55)</f>
        <v>217730092.09999999</v>
      </c>
      <c r="KC18" s="152">
        <f>SUM(data_1!KC48:KC55)</f>
        <v>75.25491000000001</v>
      </c>
      <c r="KD18" s="152">
        <f>SUM(data_1!KD48:KD55)</f>
        <v>0</v>
      </c>
      <c r="KE18" s="152">
        <f>SUM(data_1!KE48:KE55)</f>
        <v>0</v>
      </c>
      <c r="KF18" s="152">
        <f>SUM(data_1!KF48:KF55)</f>
        <v>946114537.49000001</v>
      </c>
      <c r="KG18" s="152">
        <f>SUM(data_1!KG48:KG55)</f>
        <v>0</v>
      </c>
      <c r="KH18" s="152">
        <f>SUM(data_1!KH48:KH55)</f>
        <v>950932300</v>
      </c>
      <c r="KI18" s="152">
        <f>SUM(data_1!KI48:KI55)</f>
        <v>950932300</v>
      </c>
      <c r="KJ18" s="152">
        <f>SUM(data_1!KJ48:KJ55)</f>
        <v>0</v>
      </c>
      <c r="KK18" s="152">
        <f>SUM(data_1!KK48:KK55)</f>
        <v>8054700</v>
      </c>
      <c r="KL18" s="152">
        <f>SUM(data_1!KL48:KL55)</f>
        <v>7011200</v>
      </c>
      <c r="KM18" s="152">
        <f>SUM(data_1!KM48:KM55)</f>
        <v>1043500</v>
      </c>
      <c r="KN18" s="152">
        <f>SUM(data_1!KN48:KN55)</f>
        <v>7011200</v>
      </c>
      <c r="KO18" s="152">
        <f>SUM(data_1!KO48:KO55)</f>
        <v>22015</v>
      </c>
      <c r="KP18" s="152">
        <f>SUM(data_1!KP48:KP55)</f>
        <v>0</v>
      </c>
      <c r="KQ18" s="152">
        <f>SUM(data_1!KQ48:KQ55)</f>
        <v>8054700</v>
      </c>
      <c r="KR18" s="152">
        <f>SUM(data_1!KR48:KR55)</f>
        <v>7011200</v>
      </c>
      <c r="KS18" s="152">
        <f>SUM(data_1!KS48:KS55)</f>
        <v>0</v>
      </c>
      <c r="KT18" s="152">
        <f>SUM(data_1!KT48:KT55)</f>
        <v>1043500</v>
      </c>
      <c r="KU18" s="152">
        <f>SUM(data_1!KU48:KU55)</f>
        <v>25.102080000000001</v>
      </c>
      <c r="KV18" s="152">
        <f>SUM(data_1!KV48:KV55)</f>
        <v>22015</v>
      </c>
      <c r="KW18" s="152">
        <f>SUM(data_1!KW48:KW55)</f>
        <v>0</v>
      </c>
      <c r="KX18" s="152">
        <f>SUM(data_1!KX48:KX55)</f>
        <v>7011200</v>
      </c>
      <c r="KY18" s="152">
        <f>SUM(data_1!KY48:KY55)</f>
        <v>0</v>
      </c>
      <c r="KZ18" s="152">
        <f>SUM(data_1!KZ48:KZ55)</f>
        <v>7011200</v>
      </c>
      <c r="LA18" s="152">
        <f>SUM(data_1!LA48:LA55)</f>
        <v>7011200</v>
      </c>
      <c r="LB18" s="152">
        <f>SUM(data_1!LB48:LB55)</f>
        <v>0</v>
      </c>
      <c r="LC18" s="152">
        <f>SUM(data_1!LC48:LC55)</f>
        <v>205443400</v>
      </c>
      <c r="LD18" s="152">
        <f>SUM(data_1!LD48:LD55)</f>
        <v>184350900</v>
      </c>
      <c r="LE18" s="152">
        <f>SUM(data_1!LE48:LE55)</f>
        <v>21092500</v>
      </c>
      <c r="LF18" s="152">
        <f>SUM(data_1!LF48:LF55)</f>
        <v>183947286.69</v>
      </c>
      <c r="LG18" s="152">
        <f>SUM(data_1!LG48:LG55)</f>
        <v>445491</v>
      </c>
      <c r="LH18" s="152">
        <f>SUM(data_1!LH48:LH55)</f>
        <v>0</v>
      </c>
      <c r="LI18" s="152">
        <f>SUM(data_1!LI48:LI55)</f>
        <v>199762931.46000001</v>
      </c>
      <c r="LJ18" s="152">
        <f>SUM(data_1!LJ48:LJ55)</f>
        <v>183947286.69</v>
      </c>
      <c r="LK18" s="152">
        <f>SUM(data_1!LK48:LK55)</f>
        <v>0</v>
      </c>
      <c r="LL18" s="152">
        <f>SUM(data_1!LL48:LL55)</f>
        <v>15815644.77</v>
      </c>
      <c r="LM18" s="152">
        <f>SUM(data_1!LM48:LM55)</f>
        <v>61.099060000000001</v>
      </c>
      <c r="LN18" s="152">
        <f>SUM(data_1!LN48:LN55)</f>
        <v>445491</v>
      </c>
      <c r="LO18" s="152">
        <f>SUM(data_1!LO48:LO55)</f>
        <v>0</v>
      </c>
      <c r="LP18" s="152">
        <f>SUM(data_1!LP48:LP55)</f>
        <v>183947286.69</v>
      </c>
      <c r="LQ18" s="152">
        <f>SUM(data_1!LQ48:LQ55)</f>
        <v>0</v>
      </c>
      <c r="LR18" s="152">
        <f>SUM(data_1!LR48:LR55)</f>
        <v>184350900</v>
      </c>
      <c r="LS18" s="152">
        <f>SUM(data_1!LS48:LS55)</f>
        <v>184350900</v>
      </c>
      <c r="LT18" s="152">
        <f>SUM(data_1!LT48:LT55)</f>
        <v>0</v>
      </c>
      <c r="LU18" s="152">
        <f>SUM(data_1!LU48:LU55)</f>
        <v>31333400</v>
      </c>
      <c r="LV18" s="152">
        <f>SUM(data_1!LV48:LV55)</f>
        <v>29403000</v>
      </c>
      <c r="LW18" s="152">
        <f>SUM(data_1!LW48:LW55)</f>
        <v>1930400</v>
      </c>
      <c r="LX18" s="152">
        <f>SUM(data_1!LX48:LX55)</f>
        <v>29401170</v>
      </c>
      <c r="LY18" s="152">
        <f>SUM(data_1!LY48:LY55)</f>
        <v>0</v>
      </c>
      <c r="LZ18" s="152">
        <f>SUM(data_1!LZ48:LZ55)</f>
        <v>0</v>
      </c>
      <c r="MA18" s="152">
        <f>SUM(data_1!MA48:MA55)</f>
        <v>29869889.48</v>
      </c>
      <c r="MB18" s="152">
        <f>SUM(data_1!MB48:MB55)</f>
        <v>29401170</v>
      </c>
      <c r="MC18" s="152">
        <f>SUM(data_1!MC48:MC55)</f>
        <v>0</v>
      </c>
      <c r="MD18" s="152">
        <f>SUM(data_1!MD48:MD55)</f>
        <v>468719.48</v>
      </c>
      <c r="ME18" s="152">
        <f>SUM(data_1!ME48:ME55)</f>
        <v>20.007090000000002</v>
      </c>
      <c r="MF18" s="152">
        <f>SUM(data_1!MF48:MF55)</f>
        <v>0</v>
      </c>
      <c r="MG18" s="152">
        <f>SUM(data_1!MG48:MG55)</f>
        <v>0</v>
      </c>
      <c r="MH18" s="152">
        <f>SUM(data_1!MH48:MH55)</f>
        <v>29401170</v>
      </c>
      <c r="MI18" s="152">
        <f>SUM(data_1!MI48:MI55)</f>
        <v>0</v>
      </c>
      <c r="MJ18" s="152">
        <f>SUM(data_1!MJ48:MJ55)</f>
        <v>29403000</v>
      </c>
      <c r="MK18" s="152">
        <f>SUM(data_1!MK48:MK55)</f>
        <v>29403000</v>
      </c>
      <c r="ML18" s="152">
        <f>SUM(data_1!ML48:ML55)</f>
        <v>0</v>
      </c>
      <c r="MM18" s="152">
        <f>SUM(data_1!MM48:MM55)</f>
        <v>297307379</v>
      </c>
      <c r="MN18" s="152">
        <f>SUM(data_1!MN48:MN55)</f>
        <v>257551100</v>
      </c>
      <c r="MO18" s="152">
        <f>SUM(data_1!MO48:MO55)</f>
        <v>39756279</v>
      </c>
      <c r="MP18" s="152">
        <f>SUM(data_1!MP48:MP55)</f>
        <v>257551030</v>
      </c>
      <c r="MQ18" s="152">
        <f>SUM(data_1!MQ48:MQ55)</f>
        <v>270327</v>
      </c>
      <c r="MR18" s="152">
        <f>SUM(data_1!MR48:MR55)</f>
        <v>0</v>
      </c>
      <c r="MS18" s="152">
        <f>SUM(data_1!MS48:MS55)</f>
        <v>296516777.04000002</v>
      </c>
      <c r="MT18" s="152">
        <f>SUM(data_1!MT48:MT55)</f>
        <v>257551030</v>
      </c>
      <c r="MU18" s="152">
        <f>SUM(data_1!MU48:MU55)</f>
        <v>0</v>
      </c>
      <c r="MV18" s="152">
        <f>SUM(data_1!MV48:MV55)</f>
        <v>38965747.039999999</v>
      </c>
      <c r="MW18" s="152">
        <f>SUM(data_1!MW48:MW55)</f>
        <v>67.094909999999999</v>
      </c>
      <c r="MX18" s="152">
        <f>SUM(data_1!MX48:MX55)</f>
        <v>270327</v>
      </c>
      <c r="MY18" s="152">
        <f>SUM(data_1!MY48:MY55)</f>
        <v>0</v>
      </c>
      <c r="MZ18" s="152">
        <f>SUM(data_1!MZ48:MZ55)</f>
        <v>257551030</v>
      </c>
      <c r="NA18" s="152">
        <f>SUM(data_1!NA48:NA55)</f>
        <v>0</v>
      </c>
      <c r="NB18" s="152">
        <f>SUM(data_1!NB48:NB55)</f>
        <v>257551100</v>
      </c>
      <c r="NC18" s="152">
        <f>SUM(data_1!NC48:NC55)</f>
        <v>257551100</v>
      </c>
      <c r="ND18" s="152">
        <f>SUM(data_1!ND48:ND55)</f>
        <v>0</v>
      </c>
      <c r="NE18" s="152">
        <f>SUM(data_1!NE48:NE55)</f>
        <v>404798800</v>
      </c>
      <c r="NF18" s="152">
        <f>SUM(data_1!NF48:NF55)</f>
        <v>321659400</v>
      </c>
      <c r="NG18" s="152">
        <f>SUM(data_1!NG48:NG55)</f>
        <v>83139400</v>
      </c>
      <c r="NH18" s="152">
        <f>SUM(data_1!NH48:NH55)</f>
        <v>321659400</v>
      </c>
      <c r="NI18" s="152">
        <f>SUM(data_1!NI48:NI55)</f>
        <v>0</v>
      </c>
      <c r="NJ18" s="152">
        <f>SUM(data_1!NJ48:NJ55)</f>
        <v>0</v>
      </c>
      <c r="NK18" s="152">
        <f>SUM(data_1!NK48:NK55)</f>
        <v>404743000</v>
      </c>
      <c r="NL18" s="152">
        <f>SUM(data_1!NL48:NL55)</f>
        <v>321659400</v>
      </c>
      <c r="NM18" s="152">
        <f>SUM(data_1!NM48:NM55)</f>
        <v>0</v>
      </c>
      <c r="NN18" s="152">
        <f>SUM(data_1!NN48:NN55)</f>
        <v>83083600</v>
      </c>
      <c r="NO18" s="152">
        <f>SUM(data_1!NO48:NO55)</f>
        <v>29.700410000000002</v>
      </c>
      <c r="NP18" s="152">
        <f>SUM(data_1!NP48:NP55)</f>
        <v>0</v>
      </c>
      <c r="NQ18" s="152">
        <f>SUM(data_1!NQ48:NQ55)</f>
        <v>0</v>
      </c>
      <c r="NR18" s="152">
        <f>SUM(data_1!NR48:NR55)</f>
        <v>321659400</v>
      </c>
      <c r="NS18" s="152">
        <f>SUM(data_1!NS48:NS55)</f>
        <v>0</v>
      </c>
      <c r="NT18" s="152">
        <f>SUM(data_1!NT48:NT55)</f>
        <v>321659400</v>
      </c>
      <c r="NU18" s="152">
        <f>SUM(data_1!NU48:NU55)</f>
        <v>321659400</v>
      </c>
      <c r="NV18" s="152">
        <f>SUM(data_1!NV48:NV55)</f>
        <v>0</v>
      </c>
      <c r="NW18" s="152">
        <f>SUM(data_1!NW48:NW55)</f>
        <v>7728200</v>
      </c>
      <c r="NX18" s="152">
        <f>SUM(data_1!NX48:NX55)</f>
        <v>6588100</v>
      </c>
      <c r="NY18" s="152">
        <f>SUM(data_1!NY48:NY55)</f>
        <v>1140100</v>
      </c>
      <c r="NZ18" s="152">
        <f>SUM(data_1!NZ48:NZ55)</f>
        <v>6588100</v>
      </c>
      <c r="OA18" s="152">
        <f>SUM(data_1!OA48:OA55)</f>
        <v>0</v>
      </c>
      <c r="OB18" s="152">
        <f>SUM(data_1!OB48:OB55)</f>
        <v>0</v>
      </c>
      <c r="OC18" s="152">
        <f>SUM(data_1!OC48:OC55)</f>
        <v>7728200</v>
      </c>
      <c r="OD18" s="152">
        <f>SUM(data_1!OD48:OD55)</f>
        <v>6588100</v>
      </c>
      <c r="OE18" s="152">
        <f>SUM(data_1!OE48:OE55)</f>
        <v>0</v>
      </c>
      <c r="OF18" s="152">
        <f>SUM(data_1!OF48:OF55)</f>
        <v>1140100</v>
      </c>
      <c r="OG18" s="152">
        <f>SUM(data_1!OG48:OG55)</f>
        <v>34.737830000000002</v>
      </c>
      <c r="OH18" s="152">
        <f>SUM(data_1!OH48:OH55)</f>
        <v>0</v>
      </c>
      <c r="OI18" s="152">
        <f>SUM(data_1!OI48:OI55)</f>
        <v>0</v>
      </c>
      <c r="OJ18" s="152">
        <f>SUM(data_1!OJ48:OJ55)</f>
        <v>6588100</v>
      </c>
      <c r="OK18" s="152">
        <f>SUM(data_1!OK48:OK55)</f>
        <v>0</v>
      </c>
      <c r="OL18" s="152">
        <f>SUM(data_1!OL48:OL55)</f>
        <v>6588100</v>
      </c>
      <c r="OM18" s="152">
        <f>SUM(data_1!OM48:OM55)</f>
        <v>6588100</v>
      </c>
      <c r="ON18" s="152">
        <f>SUM(data_1!ON48:ON55)</f>
        <v>0</v>
      </c>
      <c r="OO18" s="152">
        <f>SUM(data_1!OO48:OO55)</f>
        <v>479603979</v>
      </c>
      <c r="OP18" s="152">
        <f>SUM(data_1!OP48:OP55)</f>
        <v>389685800</v>
      </c>
      <c r="OQ18" s="152">
        <f>SUM(data_1!OQ48:OQ55)</f>
        <v>89918179</v>
      </c>
      <c r="OR18" s="152">
        <f>SUM(data_1!OR48:OR55)</f>
        <v>388289528</v>
      </c>
      <c r="OS18" s="152">
        <f>SUM(data_1!OS48:OS55)</f>
        <v>0</v>
      </c>
      <c r="OT18" s="152">
        <f>SUM(data_1!OT48:OT55)</f>
        <v>0</v>
      </c>
      <c r="OU18" s="152">
        <f>SUM(data_1!OU48:OU55)</f>
        <v>477673187</v>
      </c>
      <c r="OV18" s="152">
        <f>SUM(data_1!OV48:OV55)</f>
        <v>388289528</v>
      </c>
      <c r="OW18" s="152">
        <f>SUM(data_1!OW48:OW55)</f>
        <v>0</v>
      </c>
      <c r="OX18" s="152">
        <f>SUM(data_1!OX48:OX55)</f>
        <v>89383659</v>
      </c>
      <c r="OY18" s="152">
        <f>SUM(data_1!OY48:OY55)</f>
        <v>70.451980000000006</v>
      </c>
      <c r="OZ18" s="152">
        <f>SUM(data_1!OZ48:OZ55)</f>
        <v>0</v>
      </c>
      <c r="PA18" s="152">
        <f>SUM(data_1!PA48:PA55)</f>
        <v>0</v>
      </c>
      <c r="PB18" s="152">
        <f>SUM(data_1!PB48:PB55)</f>
        <v>388289528</v>
      </c>
      <c r="PC18" s="152">
        <f>SUM(data_1!PC48:PC55)</f>
        <v>0</v>
      </c>
      <c r="PD18" s="152">
        <f>SUM(data_1!PD48:PD55)</f>
        <v>389685800</v>
      </c>
      <c r="PE18" s="152">
        <f>SUM(data_1!PE48:PE55)</f>
        <v>389685800</v>
      </c>
      <c r="PF18" s="152">
        <f>SUM(data_1!PF48:PF55)</f>
        <v>0</v>
      </c>
      <c r="PG18" s="152">
        <f>SUM(data_1!PG48:PG55)</f>
        <v>0</v>
      </c>
      <c r="PH18" s="152">
        <f>SUM(data_1!PH48:PH55)</f>
        <v>0</v>
      </c>
      <c r="PI18" s="152">
        <f>SUM(data_1!PI48:PI55)</f>
        <v>0</v>
      </c>
      <c r="PJ18" s="152">
        <f>SUM(data_1!PJ48:PJ55)</f>
        <v>0</v>
      </c>
      <c r="PK18" s="152">
        <f>SUM(data_1!PK48:PK55)</f>
        <v>0</v>
      </c>
      <c r="PL18" s="152">
        <f>SUM(data_1!PL48:PL55)</f>
        <v>0</v>
      </c>
      <c r="PM18" s="152">
        <f>SUM(data_1!PM48:PM55)</f>
        <v>0</v>
      </c>
      <c r="PN18" s="152">
        <f>SUM(data_1!PN48:PN55)</f>
        <v>0</v>
      </c>
      <c r="PO18" s="152">
        <f>SUM(data_1!PO48:PO55)</f>
        <v>0</v>
      </c>
      <c r="PP18" s="152">
        <f>SUM(data_1!PP48:PP55)</f>
        <v>0</v>
      </c>
      <c r="PQ18" s="152">
        <f>SUM(data_1!PQ48:PQ55)</f>
        <v>0</v>
      </c>
      <c r="PR18" s="152">
        <f>SUM(data_1!PR48:PR55)</f>
        <v>0</v>
      </c>
      <c r="PS18" s="152">
        <f>SUM(data_1!PS48:PS55)</f>
        <v>0</v>
      </c>
      <c r="PT18" s="152">
        <f>SUM(data_1!PT48:PT55)</f>
        <v>0</v>
      </c>
      <c r="PU18" s="152">
        <f>SUM(data_1!PU48:PU55)</f>
        <v>0</v>
      </c>
      <c r="PV18" s="152">
        <f>SUM(data_1!PV48:PV55)</f>
        <v>0</v>
      </c>
      <c r="PW18" s="152">
        <f>SUM(data_1!PW48:PW55)</f>
        <v>0</v>
      </c>
      <c r="PX18" s="152">
        <f>SUM(data_1!PX48:PX55)</f>
        <v>0</v>
      </c>
      <c r="PY18" s="152">
        <f>SUM(data_1!PY48:PY55)</f>
        <v>0</v>
      </c>
      <c r="PZ18" s="152">
        <f>SUM(data_1!PZ48:PZ55)</f>
        <v>0</v>
      </c>
      <c r="QA18" s="152">
        <f>SUM(data_1!QA48:QA55)</f>
        <v>0</v>
      </c>
      <c r="QB18" s="152">
        <f>SUM(data_1!QB48:QB55)</f>
        <v>0</v>
      </c>
      <c r="QC18" s="152">
        <f>SUM(data_1!QC48:QC55)</f>
        <v>0</v>
      </c>
      <c r="QD18" s="152">
        <f>SUM(data_1!QD48:QD55)</f>
        <v>0</v>
      </c>
      <c r="QE18" s="152">
        <f>SUM(data_1!QE48:QE55)</f>
        <v>0</v>
      </c>
      <c r="QF18" s="152">
        <f>SUM(data_1!QF48:QF55)</f>
        <v>0</v>
      </c>
      <c r="QG18" s="152">
        <f>SUM(data_1!QG48:QG55)</f>
        <v>0</v>
      </c>
      <c r="QH18" s="152">
        <f>SUM(data_1!QH48:QH55)</f>
        <v>0</v>
      </c>
      <c r="QI18" s="152">
        <f>SUM(data_1!QI48:QI55)</f>
        <v>0</v>
      </c>
      <c r="QJ18" s="152">
        <f>SUM(data_1!QJ48:QJ55)</f>
        <v>0</v>
      </c>
      <c r="QK18" s="152">
        <f>SUM(data_1!QK48:QK55)</f>
        <v>0</v>
      </c>
      <c r="QL18" s="152">
        <f>SUM(data_1!QL48:QL55)</f>
        <v>0</v>
      </c>
      <c r="QM18" s="152">
        <f>SUM(data_1!QM48:QM55)</f>
        <v>0</v>
      </c>
      <c r="QN18" s="152">
        <f>SUM(data_1!QN48:QN55)</f>
        <v>0</v>
      </c>
      <c r="QO18" s="152">
        <f>SUM(data_1!QO48:QO55)</f>
        <v>0</v>
      </c>
      <c r="QP18" s="152">
        <f>SUM(data_1!QP48:QP55)</f>
        <v>0</v>
      </c>
      <c r="QQ18" s="152">
        <f>SUM(data_1!QQ48:QQ55)</f>
        <v>4671987710</v>
      </c>
      <c r="QR18" s="152">
        <f>SUM(data_1!QR48:QR55)</f>
        <v>3990946400</v>
      </c>
      <c r="QS18" s="152">
        <f>SUM(data_1!QS48:QS55)</f>
        <v>681041310</v>
      </c>
      <c r="QT18" s="152">
        <f>SUM(data_1!QT48:QT55)</f>
        <v>3990944337.1300001</v>
      </c>
      <c r="QU18" s="152">
        <f>SUM(data_1!QU48:QU55)</f>
        <v>1158557.9099999999</v>
      </c>
      <c r="QV18" s="152">
        <f>SUM(data_1!QV48:QV55)</f>
        <v>0</v>
      </c>
      <c r="QW18" s="152">
        <f>SUM(data_1!QW48:QW55)</f>
        <v>4671983375.1100006</v>
      </c>
      <c r="QX18" s="152">
        <f>SUM(data_1!QX48:QX55)</f>
        <v>3990944337.1300001</v>
      </c>
      <c r="QY18" s="152">
        <f>SUM(data_1!QY48:QY55)</f>
        <v>0</v>
      </c>
      <c r="QZ18" s="152">
        <f>SUM(data_1!QZ48:QZ55)</f>
        <v>681039037.98000002</v>
      </c>
      <c r="RA18" s="152">
        <f>SUM(data_1!RA48:RA55)</f>
        <v>71.101619999999997</v>
      </c>
      <c r="RB18" s="152">
        <f>SUM(data_1!RB48:RB55)</f>
        <v>1158557.9099999999</v>
      </c>
      <c r="RC18" s="152">
        <f>SUM(data_1!RC48:RC55)</f>
        <v>0</v>
      </c>
      <c r="RD18" s="152">
        <f>SUM(data_1!RD48:RD55)</f>
        <v>3990944337.1300001</v>
      </c>
      <c r="RE18" s="152">
        <f>SUM(data_1!RE48:RE55)</f>
        <v>0</v>
      </c>
      <c r="RF18" s="152">
        <f>SUM(data_1!RF48:RF55)</f>
        <v>3990946400</v>
      </c>
      <c r="RG18" s="152">
        <f>SUM(data_1!RG48:RG55)</f>
        <v>3990946400</v>
      </c>
      <c r="RH18" s="152">
        <f>SUM(data_1!RH48:RH55)</f>
        <v>0</v>
      </c>
      <c r="RI18" s="152">
        <f>SUM(data_1!RI48:RI55)</f>
        <v>689959400</v>
      </c>
      <c r="RJ18" s="152">
        <f>SUM(data_1!RJ48:RJ55)</f>
        <v>655461300</v>
      </c>
      <c r="RK18" s="152">
        <f>SUM(data_1!RK48:RK55)</f>
        <v>34498100</v>
      </c>
      <c r="RL18" s="152">
        <f>SUM(data_1!RL48:RL55)</f>
        <v>605594788.63999999</v>
      </c>
      <c r="RM18" s="152">
        <f>SUM(data_1!RM48:RM55)</f>
        <v>6462202.5299999993</v>
      </c>
      <c r="RN18" s="152">
        <f>SUM(data_1!RN48:RN55)</f>
        <v>0</v>
      </c>
      <c r="RO18" s="152">
        <f>SUM(data_1!RO48:RO55)</f>
        <v>637339800.97000003</v>
      </c>
      <c r="RP18" s="152">
        <f>SUM(data_1!RP48:RP55)</f>
        <v>605472812.34000003</v>
      </c>
      <c r="RQ18" s="152">
        <f>SUM(data_1!RQ48:RQ55)</f>
        <v>0</v>
      </c>
      <c r="RR18" s="152">
        <f>SUM(data_1!RR48:RR55)</f>
        <v>31866988.629999999</v>
      </c>
      <c r="RS18" s="152">
        <f>SUM(data_1!RS48:RS55)</f>
        <v>19.99999</v>
      </c>
      <c r="RT18" s="152">
        <f>SUM(data_1!RT48:RT55)</f>
        <v>6462202.5299999993</v>
      </c>
      <c r="RU18" s="152">
        <f>SUM(data_1!RU48:RU55)</f>
        <v>121976.29999999999</v>
      </c>
      <c r="RV18" s="152">
        <f>SUM(data_1!RV48:RV55)</f>
        <v>605472812.34000003</v>
      </c>
      <c r="RW18" s="152">
        <f>SUM(data_1!RW48:RW55)</f>
        <v>0</v>
      </c>
      <c r="RX18" s="152">
        <f>SUM(data_1!RX48:RX55)</f>
        <v>655461300</v>
      </c>
      <c r="RY18" s="152">
        <f>SUM(data_1!RY48:RY55)</f>
        <v>655461300</v>
      </c>
      <c r="RZ18" s="152">
        <f>SUM(data_1!RZ48:RZ55)</f>
        <v>0</v>
      </c>
      <c r="SA18" s="152">
        <f>SUM(data_1!SA48:SA55)</f>
        <v>8993500</v>
      </c>
      <c r="SB18" s="152">
        <f>SUM(data_1!SB48:SB55)</f>
        <v>8543800</v>
      </c>
      <c r="SC18" s="152">
        <f>SUM(data_1!SC48:SC55)</f>
        <v>449700</v>
      </c>
      <c r="SD18" s="152">
        <f>SUM(data_1!SD48:SD55)</f>
        <v>7489961.2699999996</v>
      </c>
      <c r="SE18" s="152">
        <f>SUM(data_1!SE48:SE55)</f>
        <v>0</v>
      </c>
      <c r="SF18" s="152">
        <f>SUM(data_1!SF48:SF55)</f>
        <v>0</v>
      </c>
      <c r="SG18" s="152">
        <f>SUM(data_1!SG48:SG55)</f>
        <v>7884169.3700000001</v>
      </c>
      <c r="SH18" s="152">
        <f>SUM(data_1!SH48:SH55)</f>
        <v>7489961.2699999996</v>
      </c>
      <c r="SI18" s="152">
        <f>SUM(data_1!SI48:SI55)</f>
        <v>0</v>
      </c>
      <c r="SJ18" s="152">
        <f>SUM(data_1!SJ48:SJ55)</f>
        <v>394208.1</v>
      </c>
      <c r="SK18" s="152">
        <f>SUM(data_1!SK48:SK55)</f>
        <v>9.9999800000000008</v>
      </c>
      <c r="SL18" s="152">
        <f>SUM(data_1!SL48:SL55)</f>
        <v>0</v>
      </c>
      <c r="SM18" s="152">
        <f>SUM(data_1!SM48:SM55)</f>
        <v>0</v>
      </c>
      <c r="SN18" s="152">
        <f>SUM(data_1!SN48:SN55)</f>
        <v>7489961.2699999996</v>
      </c>
      <c r="SO18" s="152">
        <f>SUM(data_1!SO48:SO55)</f>
        <v>0</v>
      </c>
      <c r="SP18" s="152">
        <f>SUM(data_1!SP48:SP55)</f>
        <v>8543800</v>
      </c>
      <c r="SQ18" s="152">
        <f>SUM(data_1!SQ48:SQ55)</f>
        <v>8543800</v>
      </c>
      <c r="SR18" s="152">
        <f>SUM(data_1!SR48:SR55)</f>
        <v>0</v>
      </c>
      <c r="SS18" s="152">
        <f>SUM(data_1!SS48:SS55)</f>
        <v>2094459500</v>
      </c>
      <c r="ST18" s="152">
        <f>SUM(data_1!ST48:ST55)</f>
        <v>2044400000</v>
      </c>
      <c r="SU18" s="152">
        <f>SUM(data_1!SU48:SU55)</f>
        <v>50059500</v>
      </c>
      <c r="SV18" s="152">
        <f>SUM(data_1!SV48:SV55)</f>
        <v>2022227948.2</v>
      </c>
      <c r="SW18" s="152">
        <f>SUM(data_1!SW48:SW55)</f>
        <v>0</v>
      </c>
      <c r="SX18" s="152">
        <f>SUM(data_1!SX48:SX55)</f>
        <v>0</v>
      </c>
      <c r="SY18" s="152">
        <f>SUM(data_1!SY48:SY55)</f>
        <v>2072240551.28</v>
      </c>
      <c r="SZ18" s="152">
        <f>SUM(data_1!SZ48:SZ55)</f>
        <v>2022181051.28</v>
      </c>
      <c r="TA18" s="152">
        <f>SUM(data_1!TA48:TA55)</f>
        <v>0</v>
      </c>
      <c r="TB18" s="152">
        <f>SUM(data_1!TB48:TB55)</f>
        <v>50059500</v>
      </c>
      <c r="TC18" s="152">
        <f>SUM(data_1!TC48:TC55)</f>
        <v>31.915500000000002</v>
      </c>
      <c r="TD18" s="152">
        <f>SUM(data_1!TD48:TD55)</f>
        <v>0</v>
      </c>
      <c r="TE18" s="152">
        <f>SUM(data_1!TE48:TE55)</f>
        <v>46896.92</v>
      </c>
      <c r="TF18" s="152">
        <f>SUM(data_1!TF48:TF55)</f>
        <v>2022181051.28</v>
      </c>
      <c r="TG18" s="152">
        <f>SUM(data_1!TG48:TG55)</f>
        <v>0</v>
      </c>
      <c r="TH18" s="152">
        <f>SUM(data_1!TH48:TH55)</f>
        <v>2044400000</v>
      </c>
      <c r="TI18" s="152">
        <f>SUM(data_1!TI48:TI55)</f>
        <v>2044400000</v>
      </c>
      <c r="TJ18" s="152">
        <f>SUM(data_1!TJ48:TJ55)</f>
        <v>0</v>
      </c>
      <c r="TK18" s="152">
        <f>SUM(data_1!TK48:TK55)</f>
        <v>1151727400</v>
      </c>
      <c r="TL18" s="152">
        <f>SUM(data_1!TL48:TL55)</f>
        <v>1147386000</v>
      </c>
      <c r="TM18" s="152">
        <f>SUM(data_1!TM48:TM55)</f>
        <v>4341400</v>
      </c>
      <c r="TN18" s="152">
        <f>SUM(data_1!TN48:TN55)</f>
        <v>1136118232.5599999</v>
      </c>
      <c r="TO18" s="152">
        <f>SUM(data_1!TO48:TO55)</f>
        <v>28479</v>
      </c>
      <c r="TP18" s="152">
        <f>SUM(data_1!TP48:TP55)</f>
        <v>0</v>
      </c>
      <c r="TQ18" s="152">
        <f>SUM(data_1!TQ48:TQ55)</f>
        <v>1139299595.5599999</v>
      </c>
      <c r="TR18" s="152">
        <f>SUM(data_1!TR48:TR55)</f>
        <v>1136118232.5599999</v>
      </c>
      <c r="TS18" s="152">
        <f>SUM(data_1!TS48:TS55)</f>
        <v>0</v>
      </c>
      <c r="TT18" s="152">
        <f>SUM(data_1!TT48:TT55)</f>
        <v>3181363</v>
      </c>
      <c r="TU18" s="152">
        <f>SUM(data_1!TU48:TU55)</f>
        <v>18.054870000000001</v>
      </c>
      <c r="TV18" s="152">
        <f>SUM(data_1!TV48:TV55)</f>
        <v>28479</v>
      </c>
      <c r="TW18" s="152">
        <f>SUM(data_1!TW48:TW55)</f>
        <v>0</v>
      </c>
      <c r="TX18" s="152">
        <f>SUM(data_1!TX48:TX55)</f>
        <v>1136118232.5599999</v>
      </c>
      <c r="TY18" s="152">
        <f>SUM(data_1!TY48:TY55)</f>
        <v>0</v>
      </c>
      <c r="TZ18" s="152">
        <f>SUM(data_1!TZ48:TZ55)</f>
        <v>1147386000</v>
      </c>
      <c r="UA18" s="152">
        <f>SUM(data_1!UA48:UA55)</f>
        <v>1147386000</v>
      </c>
      <c r="UB18" s="152">
        <f>SUM(data_1!UB48:UB55)</f>
        <v>0</v>
      </c>
      <c r="UC18" s="152">
        <f>SUM(data_1!UC48:UC55)</f>
        <v>12900000</v>
      </c>
      <c r="UD18" s="152">
        <f>SUM(data_1!UD48:UD55)</f>
        <v>6400000</v>
      </c>
      <c r="UE18" s="152">
        <f>SUM(data_1!UE48:UE55)</f>
        <v>6500000</v>
      </c>
      <c r="UF18" s="152">
        <f>SUM(data_1!UF48:UF55)</f>
        <v>6400000</v>
      </c>
      <c r="UG18" s="152">
        <f>SUM(data_1!UG48:UG55)</f>
        <v>28353.63</v>
      </c>
      <c r="UH18" s="152">
        <f>SUM(data_1!UH48:UH55)</f>
        <v>0</v>
      </c>
      <c r="UI18" s="152">
        <f>SUM(data_1!UI48:UI55)</f>
        <v>12900000</v>
      </c>
      <c r="UJ18" s="152">
        <f>SUM(data_1!UJ48:UJ55)</f>
        <v>6400000</v>
      </c>
      <c r="UK18" s="152">
        <f>SUM(data_1!UK48:UK55)</f>
        <v>0</v>
      </c>
      <c r="UL18" s="152">
        <f>SUM(data_1!UL48:UL55)</f>
        <v>6500000</v>
      </c>
      <c r="UM18" s="152">
        <f>SUM(data_1!UM48:UM55)</f>
        <v>50.387599999999999</v>
      </c>
      <c r="UN18" s="152">
        <f>SUM(data_1!UN48:UN55)</f>
        <v>28353.63</v>
      </c>
      <c r="UO18" s="152">
        <f>SUM(data_1!UO48:UO55)</f>
        <v>0</v>
      </c>
      <c r="UP18" s="152">
        <f>SUM(data_1!UP48:UP55)</f>
        <v>6400000</v>
      </c>
      <c r="UQ18" s="152">
        <f>SUM(data_1!UQ48:UQ55)</f>
        <v>0</v>
      </c>
      <c r="UR18" s="152">
        <f>SUM(data_1!UR48:UR55)</f>
        <v>6400000</v>
      </c>
      <c r="US18" s="152">
        <f>SUM(data_1!US48:US55)</f>
        <v>6400000</v>
      </c>
      <c r="UT18" s="152">
        <f>SUM(data_1!UT48:UT55)</f>
        <v>0</v>
      </c>
      <c r="UU18" s="152">
        <f>SUM(data_1!UU48:UU55)</f>
        <v>379194893</v>
      </c>
      <c r="UV18" s="152">
        <f>SUM(data_1!UV48:UV55)</f>
        <v>360184100</v>
      </c>
      <c r="UW18" s="152">
        <f>SUM(data_1!UW48:UW55)</f>
        <v>19010793</v>
      </c>
      <c r="UX18" s="152">
        <f>SUM(data_1!UX48:UX55)</f>
        <v>327112416</v>
      </c>
      <c r="UY18" s="152">
        <f>SUM(data_1!UY48:UY55)</f>
        <v>0</v>
      </c>
      <c r="UZ18" s="152">
        <f>SUM(data_1!UZ48:UZ55)</f>
        <v>0</v>
      </c>
      <c r="VA18" s="152">
        <f>SUM(data_1!VA48:VA55)</f>
        <v>344381960.46000004</v>
      </c>
      <c r="VB18" s="152">
        <f>SUM(data_1!VB48:VB55)</f>
        <v>327112416</v>
      </c>
      <c r="VC18" s="152">
        <f>SUM(data_1!VC48:VC55)</f>
        <v>0</v>
      </c>
      <c r="VD18" s="152">
        <f>SUM(data_1!VD48:VD55)</f>
        <v>17269544.460000001</v>
      </c>
      <c r="VE18" s="152">
        <f>SUM(data_1!VE48:VE55)</f>
        <v>10.0349</v>
      </c>
      <c r="VF18" s="152">
        <f>SUM(data_1!VF48:VF55)</f>
        <v>0</v>
      </c>
      <c r="VG18" s="152">
        <f>SUM(data_1!VG48:VG55)</f>
        <v>0</v>
      </c>
      <c r="VH18" s="152">
        <f>SUM(data_1!VH48:VH55)</f>
        <v>327112416</v>
      </c>
      <c r="VI18" s="152">
        <f>SUM(data_1!VI48:VI55)</f>
        <v>0</v>
      </c>
      <c r="VJ18" s="152">
        <f>SUM(data_1!VJ48:VJ55)</f>
        <v>360184100</v>
      </c>
      <c r="VK18" s="152">
        <f>SUM(data_1!VK48:VK55)</f>
        <v>360184100</v>
      </c>
      <c r="VL18" s="152">
        <f>SUM(data_1!VL48:VL55)</f>
        <v>0</v>
      </c>
      <c r="VM18" s="152">
        <f>SUM(data_1!VM48:VM55)</f>
        <v>0</v>
      </c>
      <c r="VN18" s="152">
        <f>SUM(data_1!VN48:VN55)</f>
        <v>0</v>
      </c>
      <c r="VO18" s="152">
        <f>SUM(data_1!VO48:VO55)</f>
        <v>0</v>
      </c>
      <c r="VP18" s="152">
        <f>SUM(data_1!VP48:VP55)</f>
        <v>0</v>
      </c>
      <c r="VQ18" s="152">
        <f>SUM(data_1!VQ48:VQ55)</f>
        <v>0</v>
      </c>
      <c r="VR18" s="152">
        <f>SUM(data_1!VR48:VR55)</f>
        <v>0</v>
      </c>
      <c r="VS18" s="152">
        <f>SUM(data_1!VS48:VS55)</f>
        <v>0</v>
      </c>
      <c r="VT18" s="152">
        <f>SUM(data_1!VT48:VT55)</f>
        <v>0</v>
      </c>
      <c r="VU18" s="152">
        <f>SUM(data_1!VU48:VU55)</f>
        <v>0</v>
      </c>
      <c r="VV18" s="152">
        <f>SUM(data_1!VV48:VV55)</f>
        <v>0</v>
      </c>
      <c r="VW18" s="152">
        <f>SUM(data_1!VW48:VW55)</f>
        <v>0</v>
      </c>
      <c r="VX18" s="152">
        <f>SUM(data_1!VX48:VX55)</f>
        <v>0</v>
      </c>
      <c r="VY18" s="152">
        <f>SUM(data_1!VY48:VY55)</f>
        <v>0</v>
      </c>
      <c r="VZ18" s="152">
        <f>SUM(data_1!VZ48:VZ55)</f>
        <v>0</v>
      </c>
      <c r="WA18" s="152">
        <f>SUM(data_1!WA48:WA55)</f>
        <v>0</v>
      </c>
      <c r="WB18" s="152">
        <f>SUM(data_1!WB48:WB55)</f>
        <v>0</v>
      </c>
      <c r="WC18" s="152">
        <f>SUM(data_1!WC48:WC55)</f>
        <v>0</v>
      </c>
      <c r="WD18" s="152">
        <f>SUM(data_1!WD48:WD55)</f>
        <v>0</v>
      </c>
      <c r="WE18" s="152">
        <f>SUM(data_1!WE48:WE55)</f>
        <v>1174400</v>
      </c>
      <c r="WF18" s="152">
        <f>SUM(data_1!WF48:WF55)</f>
        <v>1115600</v>
      </c>
      <c r="WG18" s="152">
        <f>SUM(data_1!WG48:WG55)</f>
        <v>58800</v>
      </c>
      <c r="WH18" s="152">
        <f>SUM(data_1!WH48:WH55)</f>
        <v>1115600</v>
      </c>
      <c r="WI18" s="152">
        <f>SUM(data_1!WI48:WI55)</f>
        <v>0</v>
      </c>
      <c r="WJ18" s="152">
        <f>SUM(data_1!WJ48:WJ55)</f>
        <v>0</v>
      </c>
      <c r="WK18" s="152">
        <f>SUM(data_1!WK48:WK55)</f>
        <v>1174400</v>
      </c>
      <c r="WL18" s="152">
        <f>SUM(data_1!WL48:WL55)</f>
        <v>1115600</v>
      </c>
      <c r="WM18" s="152">
        <f>SUM(data_1!WM48:WM55)</f>
        <v>0</v>
      </c>
      <c r="WN18" s="152">
        <f>SUM(data_1!WN48:WN55)</f>
        <v>58800</v>
      </c>
      <c r="WO18" s="152">
        <f>SUM(data_1!WO48:WO55)</f>
        <v>5.0068099999999998</v>
      </c>
      <c r="WP18" s="152">
        <f>SUM(data_1!WP48:WP55)</f>
        <v>0</v>
      </c>
      <c r="WQ18" s="152">
        <f>SUM(data_1!WQ48:WQ55)</f>
        <v>0</v>
      </c>
      <c r="WR18" s="152">
        <f>SUM(data_1!WR48:WR55)</f>
        <v>1115600</v>
      </c>
      <c r="WS18" s="152">
        <f>SUM(data_1!WS48:WS55)</f>
        <v>0</v>
      </c>
      <c r="WT18" s="152">
        <f>SUM(data_1!WT48:WT55)</f>
        <v>1115600</v>
      </c>
      <c r="WU18" s="152">
        <f>SUM(data_1!WU48:WU55)</f>
        <v>1115600</v>
      </c>
      <c r="WV18" s="152">
        <f>SUM(data_1!WV48:WV55)</f>
        <v>0</v>
      </c>
      <c r="WW18" s="152">
        <f>SUM(data_1!WW48:WW55)</f>
        <v>0</v>
      </c>
      <c r="WX18" s="152">
        <f>SUM(data_1!WX48:WX55)</f>
        <v>0</v>
      </c>
      <c r="WY18" s="152">
        <f>SUM(data_1!WY48:WY55)</f>
        <v>0</v>
      </c>
      <c r="WZ18" s="152">
        <f>SUM(data_1!WZ48:WZ55)</f>
        <v>0</v>
      </c>
      <c r="XA18" s="152">
        <f>SUM(data_1!XA48:XA55)</f>
        <v>0</v>
      </c>
      <c r="XB18" s="152">
        <f>SUM(data_1!XB48:XB55)</f>
        <v>0</v>
      </c>
      <c r="XC18" s="152">
        <f>SUM(data_1!XC48:XC55)</f>
        <v>0</v>
      </c>
      <c r="XD18" s="152">
        <f>SUM(data_1!XD48:XD55)</f>
        <v>0</v>
      </c>
      <c r="XE18" s="152">
        <f>SUM(data_1!XE48:XE55)</f>
        <v>0</v>
      </c>
      <c r="XF18" s="152">
        <f>SUM(data_1!XF48:XF55)</f>
        <v>0</v>
      </c>
      <c r="XG18" s="152">
        <f>SUM(data_1!XG48:XG55)</f>
        <v>0</v>
      </c>
      <c r="XH18" s="152">
        <f>SUM(data_1!XH48:XH55)</f>
        <v>0</v>
      </c>
      <c r="XI18" s="152">
        <f>SUM(data_1!XI48:XI55)</f>
        <v>0</v>
      </c>
      <c r="XJ18" s="152">
        <f>SUM(data_1!XJ48:XJ55)</f>
        <v>0</v>
      </c>
      <c r="XK18" s="152">
        <f>SUM(data_1!XK48:XK55)</f>
        <v>0</v>
      </c>
      <c r="XL18" s="152">
        <f>SUM(data_1!XL48:XL55)</f>
        <v>0</v>
      </c>
      <c r="XM18" s="152">
        <f>SUM(data_1!XM48:XM55)</f>
        <v>0</v>
      </c>
      <c r="XN18" s="152">
        <f>SUM(data_1!XN48:XN55)</f>
        <v>0</v>
      </c>
      <c r="XO18" s="152">
        <f>SUM(data_1!XO48:XO55)</f>
        <v>0</v>
      </c>
      <c r="XP18" s="152">
        <f>SUM(data_1!XP48:XP55)</f>
        <v>0</v>
      </c>
      <c r="XQ18" s="152">
        <f>SUM(data_1!XQ48:XQ55)</f>
        <v>0</v>
      </c>
      <c r="XR18" s="152">
        <f>SUM(data_1!XR48:XR55)</f>
        <v>0</v>
      </c>
      <c r="XS18" s="152">
        <f>SUM(data_1!XS48:XS55)</f>
        <v>0</v>
      </c>
      <c r="XT18" s="152">
        <f>SUM(data_1!XT48:XT55)</f>
        <v>0</v>
      </c>
      <c r="XU18" s="152">
        <f>SUM(data_1!XU48:XU55)</f>
        <v>0</v>
      </c>
      <c r="XV18" s="152">
        <f>SUM(data_1!XV48:XV55)</f>
        <v>0</v>
      </c>
      <c r="XW18" s="152">
        <f>SUM(data_1!XW48:XW55)</f>
        <v>0</v>
      </c>
      <c r="XX18" s="152">
        <f>SUM(data_1!XX48:XX55)</f>
        <v>0</v>
      </c>
      <c r="XY18" s="152">
        <f>SUM(data_1!XY48:XY55)</f>
        <v>0</v>
      </c>
      <c r="XZ18" s="152">
        <f>SUM(data_1!XZ48:XZ55)</f>
        <v>0</v>
      </c>
      <c r="YA18" s="152">
        <f>SUM(data_1!YA48:YA55)</f>
        <v>0</v>
      </c>
      <c r="YB18" s="152">
        <f>SUM(data_1!YB48:YB55)</f>
        <v>0</v>
      </c>
      <c r="YC18" s="152">
        <f>SUM(data_1!YC48:YC55)</f>
        <v>0</v>
      </c>
      <c r="YD18" s="152">
        <f>SUM(data_1!YD48:YD55)</f>
        <v>0</v>
      </c>
      <c r="YE18" s="152">
        <f>SUM(data_1!YE48:YE55)</f>
        <v>0</v>
      </c>
      <c r="YF18" s="152">
        <f>SUM(data_1!YF48:YF55)</f>
        <v>0</v>
      </c>
      <c r="YG18" s="152">
        <f>SUM(data_1!YG48:YG55)</f>
        <v>0</v>
      </c>
      <c r="YH18" s="152">
        <f>SUM(data_1!YH48:YH55)</f>
        <v>0</v>
      </c>
      <c r="YI18" s="152">
        <f>SUM(data_1!YI48:YI55)</f>
        <v>0</v>
      </c>
      <c r="YJ18" s="152">
        <f>SUM(data_1!YJ48:YJ55)</f>
        <v>0</v>
      </c>
      <c r="YK18" s="152">
        <f>SUM(data_1!YK48:YK55)</f>
        <v>0</v>
      </c>
      <c r="YL18" s="152">
        <f>SUM(data_1!YL48:YL55)</f>
        <v>0</v>
      </c>
      <c r="YM18" s="152">
        <f>SUM(data_1!YM48:YM55)</f>
        <v>0</v>
      </c>
      <c r="YN18" s="152">
        <f>SUM(data_1!YN48:YN55)</f>
        <v>0</v>
      </c>
      <c r="YO18" s="152">
        <f>SUM(data_1!YO48:YO55)</f>
        <v>0</v>
      </c>
      <c r="YP18" s="152">
        <f>SUM(data_1!YP48:YP55)</f>
        <v>0</v>
      </c>
      <c r="YQ18" s="152">
        <f>SUM(data_1!YQ48:YQ55)</f>
        <v>0</v>
      </c>
      <c r="YR18" s="152">
        <f>SUM(data_1!YR48:YR55)</f>
        <v>0</v>
      </c>
      <c r="YS18" s="152">
        <f>SUM(data_1!YS48:YS55)</f>
        <v>0</v>
      </c>
      <c r="YT18" s="152">
        <f>SUM(data_1!YT48:YT55)</f>
        <v>0</v>
      </c>
      <c r="YU18" s="152">
        <f>SUM(data_1!YU48:YU55)</f>
        <v>0</v>
      </c>
      <c r="YV18" s="152">
        <f>SUM(data_1!YV48:YV55)</f>
        <v>0</v>
      </c>
      <c r="YW18" s="152">
        <f>SUM(data_1!YW48:YW55)</f>
        <v>0</v>
      </c>
      <c r="YX18" s="152">
        <f>SUM(data_1!YX48:YX55)</f>
        <v>0</v>
      </c>
      <c r="YY18" s="152">
        <f>SUM(data_1!YY48:YY55)</f>
        <v>739509800</v>
      </c>
      <c r="YZ18" s="152">
        <f>SUM(data_1!YZ48:YZ55)</f>
        <v>541183000</v>
      </c>
      <c r="ZA18" s="152">
        <f>SUM(data_1!ZA48:ZA55)</f>
        <v>198326800</v>
      </c>
      <c r="ZB18" s="152">
        <f>SUM(data_1!ZB48:ZB55)</f>
        <v>540228685.35000002</v>
      </c>
      <c r="ZC18" s="152">
        <f>SUM(data_1!ZC48:ZC55)</f>
        <v>8559692.6999999993</v>
      </c>
      <c r="ZD18" s="152">
        <f>SUM(data_1!ZD48:ZD55)</f>
        <v>0</v>
      </c>
      <c r="ZE18" s="152">
        <f>SUM(data_1!ZE48:ZE55)</f>
        <v>715531882.10000002</v>
      </c>
      <c r="ZF18" s="152">
        <f>SUM(data_1!ZF48:ZF55)</f>
        <v>540228685.35000002</v>
      </c>
      <c r="ZG18" s="152">
        <f>SUM(data_1!ZG48:ZG55)</f>
        <v>0</v>
      </c>
      <c r="ZH18" s="152">
        <f>SUM(data_1!ZH48:ZH55)</f>
        <v>175303196.75</v>
      </c>
      <c r="ZI18" s="152">
        <f>SUM(data_1!ZI48:ZI55)</f>
        <v>196.45609999999999</v>
      </c>
      <c r="ZJ18" s="152">
        <f>SUM(data_1!ZJ48:ZJ55)</f>
        <v>8559692.6999999993</v>
      </c>
      <c r="ZK18" s="152">
        <f>SUM(data_1!ZK48:ZK55)</f>
        <v>0</v>
      </c>
      <c r="ZL18" s="152">
        <f>SUM(data_1!ZL48:ZL55)</f>
        <v>540228685.35000002</v>
      </c>
      <c r="ZM18" s="152">
        <f>SUM(data_1!ZM48:ZM55)</f>
        <v>0</v>
      </c>
      <c r="ZN18" s="152">
        <f>SUM(data_1!ZN48:ZN55)</f>
        <v>541183000</v>
      </c>
      <c r="ZO18" s="152">
        <f>SUM(data_1!ZO48:ZO55)</f>
        <v>541183000</v>
      </c>
      <c r="ZP18" s="152">
        <f>SUM(data_1!ZP48:ZP55)</f>
        <v>0</v>
      </c>
      <c r="ZQ18" s="152">
        <f>SUM(data_1!ZQ48:ZQ55)</f>
        <v>728741620</v>
      </c>
      <c r="ZR18" s="152">
        <f>SUM(data_1!ZR48:ZR55)</f>
        <v>379064800</v>
      </c>
      <c r="ZS18" s="152">
        <f>SUM(data_1!ZS48:ZS55)</f>
        <v>349676820</v>
      </c>
      <c r="ZT18" s="152">
        <f>SUM(data_1!ZT48:ZT55)</f>
        <v>378857839</v>
      </c>
      <c r="ZU18" s="152">
        <f>SUM(data_1!ZU48:ZU55)</f>
        <v>9953445.6099999994</v>
      </c>
      <c r="ZV18" s="152">
        <f>SUM(data_1!ZV48:ZV55)</f>
        <v>0</v>
      </c>
      <c r="ZW18" s="152">
        <f>SUM(data_1!ZW48:ZW55)</f>
        <v>728282675</v>
      </c>
      <c r="ZX18" s="152">
        <f>SUM(data_1!ZX48:ZX55)</f>
        <v>378857839</v>
      </c>
      <c r="ZY18" s="152">
        <f>SUM(data_1!ZY48:ZY55)</f>
        <v>0</v>
      </c>
      <c r="ZZ18" s="152">
        <f>SUM(data_1!ZZ48:ZZ55)</f>
        <v>349424836</v>
      </c>
      <c r="AAA18" s="152">
        <f>SUM(data_1!AAA48:AAA55)</f>
        <v>222.99845999999997</v>
      </c>
      <c r="AAB18" s="152">
        <f>SUM(data_1!AAB48:AAB55)</f>
        <v>9580154.6099999994</v>
      </c>
      <c r="AAC18" s="152">
        <f>SUM(data_1!AAC48:AAC55)</f>
        <v>373291</v>
      </c>
      <c r="AAD18" s="152">
        <f>SUM(data_1!AAD48:AAD55)</f>
        <v>378857839</v>
      </c>
      <c r="AAE18" s="152">
        <f>SUM(data_1!AAE48:AAE55)</f>
        <v>0</v>
      </c>
      <c r="AAF18" s="152">
        <f>SUM(data_1!AAF48:AAF55)</f>
        <v>379064800</v>
      </c>
      <c r="AAG18" s="152">
        <f>SUM(data_1!AAG48:AAG55)</f>
        <v>379064800</v>
      </c>
      <c r="AAH18" s="152">
        <f>SUM(data_1!AAH48:AAH55)</f>
        <v>0</v>
      </c>
      <c r="AAI18" s="152">
        <f>SUM(data_1!AAI48:AAI55)</f>
        <v>0</v>
      </c>
      <c r="AAJ18" s="152">
        <f>SUM(data_1!AAJ48:AAJ55)</f>
        <v>0</v>
      </c>
      <c r="AAK18" s="152">
        <f>SUM(data_1!AAK48:AAK55)</f>
        <v>0</v>
      </c>
      <c r="AAL18" s="152">
        <f>SUM(data_1!AAL48:AAL55)</f>
        <v>0</v>
      </c>
      <c r="AAM18" s="152">
        <f>SUM(data_1!AAM48:AAM55)</f>
        <v>2026989.96</v>
      </c>
      <c r="AAN18" s="152">
        <f>SUM(data_1!AAN48:AAN55)</f>
        <v>0</v>
      </c>
      <c r="AAO18" s="152">
        <f>SUM(data_1!AAO48:AAO55)</f>
        <v>0</v>
      </c>
      <c r="AAP18" s="152">
        <f>SUM(data_1!AAP48:AAP55)</f>
        <v>0</v>
      </c>
      <c r="AAQ18" s="152">
        <f>SUM(data_1!AAQ48:AAQ55)</f>
        <v>0</v>
      </c>
      <c r="AAR18" s="152">
        <f>SUM(data_1!AAR48:AAR55)</f>
        <v>0</v>
      </c>
      <c r="AAS18" s="152">
        <f>SUM(data_1!AAS48:AAS55)</f>
        <v>0</v>
      </c>
      <c r="AAT18" s="152">
        <f>SUM(data_1!AAT48:AAT55)</f>
        <v>2026989.96</v>
      </c>
      <c r="AAU18" s="152">
        <f>SUM(data_1!AAU48:AAU55)</f>
        <v>0</v>
      </c>
      <c r="AAV18" s="152">
        <f>SUM(data_1!AAV48:AAV55)</f>
        <v>0</v>
      </c>
      <c r="AAW18" s="152">
        <f>SUM(data_1!AAW48:AAW55)</f>
        <v>0</v>
      </c>
      <c r="AAX18" s="152">
        <f>SUM(data_1!AAX48:AAX55)</f>
        <v>0</v>
      </c>
      <c r="AAY18" s="152">
        <f>SUM(data_1!AAY48:AAY55)</f>
        <v>0</v>
      </c>
      <c r="AAZ18" s="152">
        <f>SUM(data_1!AAZ48:AAZ55)</f>
        <v>0</v>
      </c>
      <c r="ABA18" s="152">
        <f>SUM(data_1!ABA48:ABA55)</f>
        <v>546468280</v>
      </c>
      <c r="ABB18" s="152">
        <f>SUM(data_1!ABB48:ABB55)</f>
        <v>222614800</v>
      </c>
      <c r="ABC18" s="152">
        <f>SUM(data_1!ABC48:ABC55)</f>
        <v>323853480</v>
      </c>
      <c r="ABD18" s="152">
        <f>SUM(data_1!ABD48:ABD55)</f>
        <v>222614797.43000001</v>
      </c>
      <c r="ABE18" s="152">
        <f>SUM(data_1!ABE48:ABE55)</f>
        <v>0</v>
      </c>
      <c r="ABF18" s="152">
        <f>SUM(data_1!ABF48:ABF55)</f>
        <v>0</v>
      </c>
      <c r="ABG18" s="152">
        <f>SUM(data_1!ABG48:ABG55)</f>
        <v>518803382.13000005</v>
      </c>
      <c r="ABH18" s="152">
        <f>SUM(data_1!ABH48:ABH55)</f>
        <v>214044884.13</v>
      </c>
      <c r="ABI18" s="152">
        <f>SUM(data_1!ABI48:ABI55)</f>
        <v>0</v>
      </c>
      <c r="ABJ18" s="152">
        <f>SUM(data_1!ABJ48:ABJ55)</f>
        <v>304758498</v>
      </c>
      <c r="ABK18" s="152">
        <f>SUM(data_1!ABK48:ABK55)</f>
        <v>317.88541999999995</v>
      </c>
      <c r="ABL18" s="152">
        <f>SUM(data_1!ABL48:ABL55)</f>
        <v>0</v>
      </c>
      <c r="ABM18" s="152">
        <f>SUM(data_1!ABM48:ABM55)</f>
        <v>8569913.3000000007</v>
      </c>
      <c r="ABN18" s="152">
        <f>SUM(data_1!ABN48:ABN55)</f>
        <v>214044884.13</v>
      </c>
      <c r="ABO18" s="152">
        <f>SUM(data_1!ABO48:ABO55)</f>
        <v>0</v>
      </c>
      <c r="ABP18" s="152">
        <f>SUM(data_1!ABP48:ABP55)</f>
        <v>222105600</v>
      </c>
      <c r="ABQ18" s="152">
        <f>SUM(data_1!ABQ48:ABQ55)</f>
        <v>222614800</v>
      </c>
      <c r="ABR18" s="152">
        <f>SUM(data_1!ABR48:ABR55)</f>
        <v>0</v>
      </c>
      <c r="ABS18" s="152">
        <f>SUM(data_1!ABS48:ABS55)</f>
        <v>0</v>
      </c>
      <c r="ABT18" s="152">
        <f>SUM(data_1!ABT48:ABT55)</f>
        <v>0</v>
      </c>
      <c r="ABU18" s="152">
        <f>SUM(data_1!ABU48:ABU55)</f>
        <v>0</v>
      </c>
      <c r="ABV18" s="152">
        <f>SUM(data_1!ABV48:ABV55)</f>
        <v>0</v>
      </c>
      <c r="ABW18" s="152">
        <f>SUM(data_1!ABW48:ABW55)</f>
        <v>0</v>
      </c>
      <c r="ABX18" s="152">
        <f>SUM(data_1!ABX48:ABX55)</f>
        <v>0</v>
      </c>
      <c r="ABY18" s="152">
        <f>SUM(data_1!ABY48:ABY55)</f>
        <v>0</v>
      </c>
      <c r="ABZ18" s="152">
        <f>SUM(data_1!ABZ48:ABZ55)</f>
        <v>0</v>
      </c>
      <c r="ACA18" s="152">
        <f>SUM(data_1!ACA48:ACA55)</f>
        <v>0</v>
      </c>
      <c r="ACB18" s="152">
        <f>SUM(data_1!ACB48:ACB55)</f>
        <v>0</v>
      </c>
      <c r="ACC18" s="152">
        <f>SUM(data_1!ACC48:ACC55)</f>
        <v>0</v>
      </c>
      <c r="ACD18" s="152">
        <f>SUM(data_1!ACD48:ACD55)</f>
        <v>0</v>
      </c>
      <c r="ACE18" s="152">
        <f>SUM(data_1!ACE48:ACE55)</f>
        <v>0</v>
      </c>
      <c r="ACF18" s="152">
        <f>SUM(data_1!ACF48:ACF55)</f>
        <v>0</v>
      </c>
      <c r="ACG18" s="152">
        <f>SUM(data_1!ACG48:ACG55)</f>
        <v>0</v>
      </c>
      <c r="ACH18" s="152">
        <f>SUM(data_1!ACH48:ACH55)</f>
        <v>0</v>
      </c>
      <c r="ACI18" s="152">
        <f>SUM(data_1!ACI48:ACI55)</f>
        <v>0</v>
      </c>
      <c r="ACJ18" s="152">
        <f>SUM(data_1!ACJ48:ACJ55)</f>
        <v>0</v>
      </c>
      <c r="ACK18" s="152">
        <f>SUM(data_1!ACK48:ACK55)</f>
        <v>41770000</v>
      </c>
      <c r="ACL18" s="152">
        <f>SUM(data_1!ACL48:ACL55)</f>
        <v>18950000</v>
      </c>
      <c r="ACM18" s="152">
        <f>SUM(data_1!ACM48:ACM55)</f>
        <v>22820000</v>
      </c>
      <c r="ACN18" s="152">
        <f>SUM(data_1!ACN48:ACN55)</f>
        <v>18950000</v>
      </c>
      <c r="ACO18" s="152">
        <f>SUM(data_1!ACO48:ACO55)</f>
        <v>0</v>
      </c>
      <c r="ACP18" s="152">
        <f>SUM(data_1!ACP48:ACP55)</f>
        <v>0</v>
      </c>
      <c r="ACQ18" s="152">
        <f>SUM(data_1!ACQ48:ACQ55)</f>
        <v>41770000</v>
      </c>
      <c r="ACR18" s="152">
        <f>SUM(data_1!ACR48:ACR55)</f>
        <v>18950000</v>
      </c>
      <c r="ACS18" s="152">
        <f>SUM(data_1!ACS48:ACS55)</f>
        <v>0</v>
      </c>
      <c r="ACT18" s="152">
        <f>SUM(data_1!ACT48:ACT55)</f>
        <v>22820000</v>
      </c>
      <c r="ACU18" s="152">
        <f>SUM(data_1!ACU48:ACU55)</f>
        <v>91.785600000000002</v>
      </c>
      <c r="ACV18" s="152">
        <f>SUM(data_1!ACV48:ACV55)</f>
        <v>0</v>
      </c>
      <c r="ACW18" s="152">
        <f>SUM(data_1!ACW48:ACW55)</f>
        <v>0</v>
      </c>
      <c r="ACX18" s="152">
        <f>SUM(data_1!ACX48:ACX55)</f>
        <v>18950000</v>
      </c>
      <c r="ACY18" s="152">
        <f>SUM(data_1!ACY48:ACY55)</f>
        <v>0</v>
      </c>
      <c r="ACZ18" s="152">
        <f>SUM(data_1!ACZ48:ACZ55)</f>
        <v>18950000</v>
      </c>
      <c r="ADA18" s="152">
        <f>SUM(data_1!ADA48:ADA55)</f>
        <v>18950000</v>
      </c>
      <c r="ADB18" s="152">
        <f>SUM(data_1!ADB48:ADB55)</f>
        <v>0</v>
      </c>
      <c r="ADC18" s="152">
        <f>SUM(data_1!ADC48:ADC55)</f>
        <v>0</v>
      </c>
      <c r="ADD18" s="152">
        <f>SUM(data_1!ADD48:ADD55)</f>
        <v>0</v>
      </c>
      <c r="ADE18" s="152">
        <f>SUM(data_1!ADE48:ADE55)</f>
        <v>0</v>
      </c>
      <c r="ADF18" s="152">
        <f>SUM(data_1!ADF48:ADF55)</f>
        <v>0</v>
      </c>
      <c r="ADG18" s="152">
        <f>SUM(data_1!ADG48:ADG55)</f>
        <v>0</v>
      </c>
      <c r="ADH18" s="152">
        <f>SUM(data_1!ADH48:ADH55)</f>
        <v>0</v>
      </c>
      <c r="ADI18" s="152">
        <f>SUM(data_1!ADI48:ADI55)</f>
        <v>0</v>
      </c>
      <c r="ADJ18" s="152">
        <f>SUM(data_1!ADJ48:ADJ55)</f>
        <v>0</v>
      </c>
      <c r="ADK18" s="152">
        <f>SUM(data_1!ADK48:ADK55)</f>
        <v>0</v>
      </c>
      <c r="ADL18" s="152">
        <f>SUM(data_1!ADL48:ADL55)</f>
        <v>0</v>
      </c>
      <c r="ADM18" s="152">
        <f>SUM(data_1!ADM48:ADM55)</f>
        <v>0</v>
      </c>
      <c r="ADN18" s="152">
        <f>SUM(data_1!ADN48:ADN55)</f>
        <v>0</v>
      </c>
      <c r="ADO18" s="152">
        <f>SUM(data_1!ADO48:ADO55)</f>
        <v>0</v>
      </c>
      <c r="ADP18" s="152">
        <f>SUM(data_1!ADP48:ADP55)</f>
        <v>0</v>
      </c>
      <c r="ADQ18" s="152">
        <f>SUM(data_1!ADQ48:ADQ55)</f>
        <v>0</v>
      </c>
      <c r="ADR18" s="152">
        <f>SUM(data_1!ADR48:ADR55)</f>
        <v>0</v>
      </c>
      <c r="ADS18" s="152">
        <f>SUM(data_1!ADS48:ADS55)</f>
        <v>0</v>
      </c>
      <c r="ADT18" s="152">
        <f>SUM(data_1!ADT48:ADT55)</f>
        <v>0</v>
      </c>
      <c r="ADU18" s="152">
        <f>SUM(data_1!ADU48:ADU55)</f>
        <v>69376100</v>
      </c>
      <c r="ADV18" s="152">
        <f>SUM(data_1!ADV48:ADV55)</f>
        <v>35957600</v>
      </c>
      <c r="ADW18" s="152">
        <f>SUM(data_1!ADW48:ADW55)</f>
        <v>33418500</v>
      </c>
      <c r="ADX18" s="152">
        <f>SUM(data_1!ADX48:ADX55)</f>
        <v>35957600</v>
      </c>
      <c r="ADY18" s="152">
        <f>SUM(data_1!ADY48:ADY55)</f>
        <v>0</v>
      </c>
      <c r="ADZ18" s="152">
        <f>SUM(data_1!ADZ48:ADZ55)</f>
        <v>0</v>
      </c>
      <c r="AEA18" s="152">
        <f>SUM(data_1!AEA48:AEA55)</f>
        <v>64325000.599999994</v>
      </c>
      <c r="AEB18" s="152">
        <f>SUM(data_1!AEB48:AEB55)</f>
        <v>33998107.619999997</v>
      </c>
      <c r="AEC18" s="152">
        <f>SUM(data_1!AEC48:AEC55)</f>
        <v>0</v>
      </c>
      <c r="AED18" s="152">
        <f>SUM(data_1!AED48:AED55)</f>
        <v>30326892.979999997</v>
      </c>
      <c r="AEE18" s="152">
        <f>SUM(data_1!AEE48:AEE55)</f>
        <v>139.32639</v>
      </c>
      <c r="AEF18" s="152">
        <f>SUM(data_1!AEF48:AEF55)</f>
        <v>0</v>
      </c>
      <c r="AEG18" s="152">
        <f>SUM(data_1!AEG48:AEG55)</f>
        <v>1959492.38</v>
      </c>
      <c r="AEH18" s="152">
        <f>SUM(data_1!AEH48:AEH55)</f>
        <v>33998107.619999997</v>
      </c>
      <c r="AEI18" s="152">
        <f>SUM(data_1!AEI48:AEI55)</f>
        <v>0</v>
      </c>
      <c r="AEJ18" s="152">
        <f>SUM(data_1!AEJ48:AEJ55)</f>
        <v>35957600</v>
      </c>
      <c r="AEK18" s="152">
        <f>SUM(data_1!AEK48:AEK55)</f>
        <v>35957600</v>
      </c>
      <c r="AEL18" s="152">
        <f>SUM(data_1!AEL48:AEL55)</f>
        <v>0</v>
      </c>
      <c r="AEM18" s="152">
        <f>SUM(data_1!AEM48:AEM55)</f>
        <v>0</v>
      </c>
      <c r="AEN18" s="152">
        <f>SUM(data_1!AEN48:AEN55)</f>
        <v>0</v>
      </c>
      <c r="AEO18" s="152">
        <f>SUM(data_1!AEO48:AEO55)</f>
        <v>0</v>
      </c>
      <c r="AEP18" s="152">
        <f>SUM(data_1!AEP48:AEP55)</f>
        <v>0</v>
      </c>
      <c r="AEQ18" s="152">
        <f>SUM(data_1!AEQ48:AEQ55)</f>
        <v>0</v>
      </c>
      <c r="AER18" s="152">
        <f>SUM(data_1!AER48:AER55)</f>
        <v>0</v>
      </c>
      <c r="AES18" s="152">
        <f>SUM(data_1!AES48:AES55)</f>
        <v>0</v>
      </c>
      <c r="AET18" s="152">
        <f>SUM(data_1!AET48:AET55)</f>
        <v>0</v>
      </c>
      <c r="AEU18" s="152">
        <f>SUM(data_1!AEU48:AEU55)</f>
        <v>0</v>
      </c>
      <c r="AEV18" s="152">
        <f>SUM(data_1!AEV48:AEV55)</f>
        <v>0</v>
      </c>
      <c r="AEW18" s="152">
        <f>SUM(data_1!AEW48:AEW55)</f>
        <v>0</v>
      </c>
      <c r="AEX18" s="152">
        <f>SUM(data_1!AEX48:AEX55)</f>
        <v>0</v>
      </c>
      <c r="AEY18" s="152">
        <f>SUM(data_1!AEY48:AEY55)</f>
        <v>0</v>
      </c>
      <c r="AEZ18" s="152">
        <f>SUM(data_1!AEZ48:AEZ55)</f>
        <v>0</v>
      </c>
      <c r="AFA18" s="152">
        <f>SUM(data_1!AFA48:AFA55)</f>
        <v>0</v>
      </c>
      <c r="AFB18" s="152">
        <f>SUM(data_1!AFB48:AFB55)</f>
        <v>0</v>
      </c>
      <c r="AFC18" s="152">
        <f>SUM(data_1!AFC48:AFC55)</f>
        <v>0</v>
      </c>
      <c r="AFD18" s="152">
        <f>SUM(data_1!AFD48:AFD55)</f>
        <v>1403500</v>
      </c>
      <c r="AFE18" s="152">
        <f>SUM(data_1!AFE48:AFE55)</f>
        <v>10088600</v>
      </c>
      <c r="AFF18" s="152">
        <f>SUM(data_1!AFF48:AFF55)</f>
        <v>7060000</v>
      </c>
      <c r="AFG18" s="152">
        <f>SUM(data_1!AFG48:AFG55)</f>
        <v>3028600</v>
      </c>
      <c r="AFH18" s="152">
        <f>SUM(data_1!AFH48:AFH55)</f>
        <v>7060000</v>
      </c>
      <c r="AFI18" s="152">
        <f>SUM(data_1!AFI48:AFI55)</f>
        <v>0</v>
      </c>
      <c r="AFJ18" s="152">
        <f>SUM(data_1!AFJ48:AFJ55)</f>
        <v>0</v>
      </c>
      <c r="AFK18" s="152">
        <f>SUM(data_1!AFK48:AFK55)</f>
        <v>11492100</v>
      </c>
      <c r="AFL18" s="152">
        <f>SUM(data_1!AFL48:AFL55)</f>
        <v>8463500</v>
      </c>
      <c r="AFM18" s="152">
        <f>SUM(data_1!AFM48:AFM55)</f>
        <v>1403500</v>
      </c>
      <c r="AFN18" s="152">
        <f>SUM(data_1!AFN48:AFN55)</f>
        <v>3028600</v>
      </c>
      <c r="AFO18" s="152">
        <f>SUM(data_1!AFO48:AFO55)</f>
        <v>54.803709999999995</v>
      </c>
      <c r="AFP18" s="152">
        <f>SUM(data_1!AFP48:AFP55)</f>
        <v>0</v>
      </c>
      <c r="AFQ18" s="152">
        <f>SUM(data_1!AFQ48:AFQ55)</f>
        <v>0</v>
      </c>
      <c r="AFR18" s="152">
        <f>SUM(data_1!AFR48:AFR55)</f>
        <v>7060000</v>
      </c>
      <c r="AFS18" s="152">
        <f>SUM(data_1!AFS48:AFS55)</f>
        <v>0</v>
      </c>
      <c r="AFT18" s="152">
        <f>SUM(data_1!AFT48:AFT55)</f>
        <v>7060000</v>
      </c>
      <c r="AFU18" s="152">
        <f>SUM(data_1!AFU48:AFU55)</f>
        <v>7060000</v>
      </c>
      <c r="AFV18" s="152">
        <f>SUM(data_1!AFV48:AFV55)</f>
        <v>0</v>
      </c>
      <c r="AFW18" s="152">
        <f>SUM(data_1!AFW48:AFW55)</f>
        <v>0</v>
      </c>
      <c r="AFX18" s="152">
        <f>SUM(data_1!AFX48:AFX55)</f>
        <v>0</v>
      </c>
      <c r="AFY18" s="152">
        <f>SUM(data_1!AFY48:AFY55)</f>
        <v>0</v>
      </c>
      <c r="AFZ18" s="152">
        <f>SUM(data_1!AFZ48:AFZ55)</f>
        <v>0</v>
      </c>
      <c r="AGA18" s="152">
        <f>SUM(data_1!AGA48:AGA55)</f>
        <v>0</v>
      </c>
      <c r="AGB18" s="152">
        <f>SUM(data_1!AGB48:AGB55)</f>
        <v>0</v>
      </c>
      <c r="AGC18" s="152">
        <f>SUM(data_1!AGC48:AGC55)</f>
        <v>0</v>
      </c>
      <c r="AGD18" s="152">
        <f>SUM(data_1!AGD48:AGD55)</f>
        <v>0</v>
      </c>
      <c r="AGE18" s="152">
        <f>SUM(data_1!AGE48:AGE55)</f>
        <v>0</v>
      </c>
      <c r="AGF18" s="152">
        <f>SUM(data_1!AGF48:AGF55)</f>
        <v>0</v>
      </c>
      <c r="AGG18" s="152">
        <f>SUM(data_1!AGG48:AGG55)</f>
        <v>0</v>
      </c>
      <c r="AGH18" s="152">
        <f>SUM(data_1!AGH48:AGH55)</f>
        <v>0</v>
      </c>
      <c r="AGI18" s="152">
        <f>SUM(data_1!AGI48:AGI55)</f>
        <v>0</v>
      </c>
      <c r="AGJ18" s="152">
        <f>SUM(data_1!AGJ48:AGJ55)</f>
        <v>0</v>
      </c>
      <c r="AGK18" s="152">
        <f>SUM(data_1!AGK48:AGK55)</f>
        <v>0</v>
      </c>
      <c r="AGL18" s="152">
        <f>SUM(data_1!AGL48:AGL55)</f>
        <v>0</v>
      </c>
      <c r="AGM18" s="152">
        <f>SUM(data_1!AGM48:AGM55)</f>
        <v>0</v>
      </c>
      <c r="AGN18" s="152">
        <f>SUM(data_1!AGN48:AGN55)</f>
        <v>0</v>
      </c>
      <c r="AGO18" s="152">
        <f>SUM(data_1!AGO48:AGO55)</f>
        <v>64261300</v>
      </c>
      <c r="AGP18" s="152">
        <f>SUM(data_1!AGP48:AGP55)</f>
        <v>29306000</v>
      </c>
      <c r="AGQ18" s="152">
        <f>SUM(data_1!AGQ48:AGQ55)</f>
        <v>34955300</v>
      </c>
      <c r="AGR18" s="152">
        <f>SUM(data_1!AGR48:AGR55)</f>
        <v>29306000</v>
      </c>
      <c r="AGS18" s="152">
        <f>SUM(data_1!AGS48:AGS55)</f>
        <v>0</v>
      </c>
      <c r="AGT18" s="152">
        <f>SUM(data_1!AGT48:AGT55)</f>
        <v>0</v>
      </c>
      <c r="AGU18" s="152">
        <f>SUM(data_1!AGU48:AGU55)</f>
        <v>52433796</v>
      </c>
      <c r="AGV18" s="152">
        <f>SUM(data_1!AGV48:AGV55)</f>
        <v>29306000</v>
      </c>
      <c r="AGW18" s="152">
        <f>SUM(data_1!AGW48:AGW55)</f>
        <v>0</v>
      </c>
      <c r="AGX18" s="152">
        <f>SUM(data_1!AGX48:AGX55)</f>
        <v>23127796</v>
      </c>
      <c r="AGY18" s="152">
        <f>SUM(data_1!AGY48:AGY55)</f>
        <v>124.87181</v>
      </c>
      <c r="AGZ18" s="152">
        <f>SUM(data_1!AGZ48:AGZ55)</f>
        <v>0</v>
      </c>
      <c r="AHA18" s="152">
        <f>SUM(data_1!AHA48:AHA55)</f>
        <v>0</v>
      </c>
      <c r="AHB18" s="152">
        <f>SUM(data_1!AHB48:AHB55)</f>
        <v>29306000</v>
      </c>
      <c r="AHC18" s="152">
        <f>SUM(data_1!AHC48:AHC55)</f>
        <v>0</v>
      </c>
      <c r="AHD18" s="152">
        <f>SUM(data_1!AHD48:AHD55)</f>
        <v>29306000</v>
      </c>
      <c r="AHE18" s="152">
        <f>SUM(data_1!AHE48:AHE55)</f>
        <v>29306000</v>
      </c>
      <c r="AHF18" s="152">
        <f>SUM(data_1!AHF48:AHF55)</f>
        <v>0</v>
      </c>
      <c r="AHG18" s="152">
        <f>SUM(data_1!AHG48:AHG55)</f>
        <v>0</v>
      </c>
      <c r="AHH18" s="152">
        <f>SUM(data_1!AHH48:AHH55)</f>
        <v>0</v>
      </c>
      <c r="AHI18" s="152">
        <f>SUM(data_1!AHI48:AHI55)</f>
        <v>0</v>
      </c>
      <c r="AHJ18" s="152">
        <f>SUM(data_1!AHJ48:AHJ55)</f>
        <v>0</v>
      </c>
      <c r="AHK18" s="152">
        <f>SUM(data_1!AHK48:AHK55)</f>
        <v>0</v>
      </c>
      <c r="AHL18" s="152">
        <f>SUM(data_1!AHL48:AHL55)</f>
        <v>0</v>
      </c>
      <c r="AHM18" s="152">
        <f>SUM(data_1!AHM48:AHM55)</f>
        <v>0</v>
      </c>
      <c r="AHN18" s="152">
        <f>SUM(data_1!AHN48:AHN55)</f>
        <v>0</v>
      </c>
      <c r="AHO18" s="152">
        <f>SUM(data_1!AHO48:AHO55)</f>
        <v>0</v>
      </c>
      <c r="AHP18" s="152">
        <f>SUM(data_1!AHP48:AHP55)</f>
        <v>0</v>
      </c>
      <c r="AHQ18" s="152">
        <f>SUM(data_1!AHQ48:AHQ55)</f>
        <v>0</v>
      </c>
      <c r="AHR18" s="152">
        <f>SUM(data_1!AHR48:AHR55)</f>
        <v>0</v>
      </c>
      <c r="AHS18" s="152">
        <f>SUM(data_1!AHS48:AHS55)</f>
        <v>0</v>
      </c>
      <c r="AHT18" s="152">
        <f>SUM(data_1!AHT48:AHT55)</f>
        <v>0</v>
      </c>
      <c r="AHU18" s="152">
        <f>SUM(data_1!AHU48:AHU55)</f>
        <v>0</v>
      </c>
      <c r="AHV18" s="152">
        <f>SUM(data_1!AHV48:AHV55)</f>
        <v>0</v>
      </c>
      <c r="AHW18" s="152">
        <f>SUM(data_1!AHW48:AHW55)</f>
        <v>0</v>
      </c>
      <c r="AHX18" s="152">
        <f>SUM(data_1!AHX48:AHX55)</f>
        <v>0</v>
      </c>
      <c r="AHY18" s="152">
        <f>SUM(data_1!AHY48:AHY55)</f>
        <v>18143800</v>
      </c>
      <c r="AHZ18" s="152">
        <f>SUM(data_1!AHZ48:AHZ55)</f>
        <v>11960700</v>
      </c>
      <c r="AIA18" s="152">
        <f>SUM(data_1!AIA48:AIA55)</f>
        <v>6183100</v>
      </c>
      <c r="AIB18" s="152">
        <f>SUM(data_1!AIB48:AIB55)</f>
        <v>11960700</v>
      </c>
      <c r="AIC18" s="152">
        <f>SUM(data_1!AIC48:AIC55)</f>
        <v>0</v>
      </c>
      <c r="AID18" s="152">
        <f>SUM(data_1!AID48:AID55)</f>
        <v>0</v>
      </c>
      <c r="AIE18" s="152">
        <f>SUM(data_1!AIE48:AIE55)</f>
        <v>18122404</v>
      </c>
      <c r="AIF18" s="152">
        <f>SUM(data_1!AIF48:AIF55)</f>
        <v>11960700</v>
      </c>
      <c r="AIG18" s="152">
        <f>SUM(data_1!AIG48:AIG55)</f>
        <v>0</v>
      </c>
      <c r="AIH18" s="152">
        <f>SUM(data_1!AIH48:AIH55)</f>
        <v>6161704</v>
      </c>
      <c r="AII18" s="152">
        <f>SUM(data_1!AII48:AII55)</f>
        <v>93.756879999999995</v>
      </c>
      <c r="AIJ18" s="152">
        <f>SUM(data_1!AIJ48:AIJ55)</f>
        <v>0</v>
      </c>
      <c r="AIK18" s="152">
        <f>SUM(data_1!AIK48:AIK55)</f>
        <v>0</v>
      </c>
      <c r="AIL18" s="152">
        <f>SUM(data_1!AIL48:AIL55)</f>
        <v>11960700</v>
      </c>
      <c r="AIM18" s="152">
        <f>SUM(data_1!AIM48:AIM55)</f>
        <v>0</v>
      </c>
      <c r="AIN18" s="152">
        <f>SUM(data_1!AIN48:AIN55)</f>
        <v>11960700</v>
      </c>
      <c r="AIO18" s="152">
        <f>SUM(data_1!AIO48:AIO55)</f>
        <v>11960700</v>
      </c>
      <c r="AIP18" s="152">
        <f>SUM(data_1!AIP48:AIP55)</f>
        <v>0</v>
      </c>
      <c r="AIQ18" s="152">
        <f>SUM(data_1!AIQ48:AIQ55)</f>
        <v>0</v>
      </c>
      <c r="AIR18" s="152">
        <f>SUM(data_1!AIR48:AIR55)</f>
        <v>0</v>
      </c>
      <c r="AIS18" s="152">
        <f>SUM(data_1!AIS48:AIS55)</f>
        <v>0</v>
      </c>
      <c r="AIT18" s="152">
        <f>SUM(data_1!AIT48:AIT55)</f>
        <v>0</v>
      </c>
      <c r="AIU18" s="152">
        <f>SUM(data_1!AIU48:AIU55)</f>
        <v>0</v>
      </c>
      <c r="AIV18" s="152">
        <f>SUM(data_1!AIV48:AIV55)</f>
        <v>0</v>
      </c>
      <c r="AIW18" s="152">
        <f>SUM(data_1!AIW48:AIW55)</f>
        <v>0</v>
      </c>
      <c r="AIX18" s="152">
        <f>SUM(data_1!AIX48:AIX55)</f>
        <v>0</v>
      </c>
      <c r="AIY18" s="152">
        <f>SUM(data_1!AIY48:AIY55)</f>
        <v>0</v>
      </c>
      <c r="AIZ18" s="152">
        <f>SUM(data_1!AIZ48:AIZ55)</f>
        <v>0</v>
      </c>
      <c r="AJA18" s="152">
        <f>SUM(data_1!AJA48:AJA55)</f>
        <v>0</v>
      </c>
      <c r="AJB18" s="152">
        <f>SUM(data_1!AJB48:AJB55)</f>
        <v>0</v>
      </c>
      <c r="AJC18" s="152">
        <f>SUM(data_1!AJC48:AJC55)</f>
        <v>0</v>
      </c>
      <c r="AJD18" s="152">
        <f>SUM(data_1!AJD48:AJD55)</f>
        <v>0</v>
      </c>
      <c r="AJE18" s="152">
        <f>SUM(data_1!AJE48:AJE55)</f>
        <v>0</v>
      </c>
      <c r="AJF18" s="152">
        <f>SUM(data_1!AJF48:AJF55)</f>
        <v>0</v>
      </c>
      <c r="AJG18" s="152">
        <f>SUM(data_1!AJG48:AJG55)</f>
        <v>0</v>
      </c>
      <c r="AJH18" s="152">
        <f>SUM(data_1!AJH48:AJH55)</f>
        <v>0</v>
      </c>
      <c r="AJI18" s="152">
        <f>SUM(data_1!AJI48:AJI55)</f>
        <v>499449100</v>
      </c>
      <c r="AJJ18" s="152">
        <f>SUM(data_1!AJJ48:AJJ55)</f>
        <v>439093000</v>
      </c>
      <c r="AJK18" s="152">
        <f>SUM(data_1!AJK48:AJK55)</f>
        <v>60356100</v>
      </c>
      <c r="AJL18" s="152">
        <f>SUM(data_1!AJL48:AJL55)</f>
        <v>439093000</v>
      </c>
      <c r="AJM18" s="152">
        <f>SUM(data_1!AJM48:AJM55)</f>
        <v>1853796.0299999998</v>
      </c>
      <c r="AJN18" s="152">
        <f>SUM(data_1!AJN48:AJN55)</f>
        <v>0</v>
      </c>
      <c r="AJO18" s="152">
        <f>SUM(data_1!AJO48:AJO55)</f>
        <v>499449100</v>
      </c>
      <c r="AJP18" s="152">
        <f>SUM(data_1!AJP48:AJP55)</f>
        <v>439093000</v>
      </c>
      <c r="AJQ18" s="152">
        <f>SUM(data_1!AJQ48:AJQ55)</f>
        <v>0</v>
      </c>
      <c r="AJR18" s="152">
        <f>SUM(data_1!AJR48:AJR55)</f>
        <v>60356100</v>
      </c>
      <c r="AJS18" s="152">
        <f>SUM(data_1!AJS48:AJS55)</f>
        <v>112.97973999999999</v>
      </c>
      <c r="AJT18" s="152">
        <f>SUM(data_1!AJT48:AJT55)</f>
        <v>1853690.3299999998</v>
      </c>
      <c r="AJU18" s="152">
        <f>SUM(data_1!AJU48:AJU55)</f>
        <v>105.7</v>
      </c>
      <c r="AJV18" s="152">
        <f>SUM(data_1!AJV48:AJV55)</f>
        <v>439093000</v>
      </c>
      <c r="AJW18" s="152">
        <f>SUM(data_1!AJW48:AJW55)</f>
        <v>0</v>
      </c>
      <c r="AJX18" s="152">
        <f>SUM(data_1!AJX48:AJX55)</f>
        <v>439112000</v>
      </c>
      <c r="AJY18" s="152">
        <f>SUM(data_1!AJY48:AJY55)</f>
        <v>439093000</v>
      </c>
      <c r="AJZ18" s="152">
        <f>SUM(data_1!AJZ48:AJZ55)</f>
        <v>0</v>
      </c>
      <c r="AKA18" s="152">
        <f>SUM(data_1!AKA48:AKA55)</f>
        <v>627686700</v>
      </c>
      <c r="AKB18" s="152">
        <f>SUM(data_1!AKB48:AKB55)</f>
        <v>500474000</v>
      </c>
      <c r="AKC18" s="152">
        <f>SUM(data_1!AKC48:AKC55)</f>
        <v>127212700</v>
      </c>
      <c r="AKD18" s="152">
        <f>SUM(data_1!AKD48:AKD55)</f>
        <v>500474000</v>
      </c>
      <c r="AKE18" s="152">
        <f>SUM(data_1!AKE48:AKE55)</f>
        <v>27532722.18</v>
      </c>
      <c r="AKF18" s="152">
        <f>SUM(data_1!AKF48:AKF55)</f>
        <v>0</v>
      </c>
      <c r="AKG18" s="152">
        <f>SUM(data_1!AKG48:AKG55)</f>
        <v>627686700</v>
      </c>
      <c r="AKH18" s="152">
        <f>SUM(data_1!AKH48:AKH55)</f>
        <v>500474000</v>
      </c>
      <c r="AKI18" s="152">
        <f>SUM(data_1!AKI48:AKI55)</f>
        <v>0</v>
      </c>
      <c r="AKJ18" s="152">
        <f>SUM(data_1!AKJ48:AKJ55)</f>
        <v>127212700</v>
      </c>
      <c r="AKK18" s="152">
        <f>SUM(data_1!AKK48:AKK55)</f>
        <v>115.54374</v>
      </c>
      <c r="AKL18" s="152">
        <f>SUM(data_1!AKL48:AKL55)</f>
        <v>27532722.18</v>
      </c>
      <c r="AKM18" s="152">
        <f>SUM(data_1!AKM48:AKM55)</f>
        <v>0</v>
      </c>
      <c r="AKN18" s="152">
        <f>SUM(data_1!AKN48:AKN55)</f>
        <v>500474000</v>
      </c>
      <c r="AKO18" s="152">
        <f>SUM(data_1!AKO48:AKO55)</f>
        <v>0</v>
      </c>
      <c r="AKP18" s="152">
        <f>SUM(data_1!AKP48:AKP55)</f>
        <v>500504000</v>
      </c>
      <c r="AKQ18" s="152">
        <f>SUM(data_1!AKQ48:AKQ55)</f>
        <v>500474000</v>
      </c>
      <c r="AKR18" s="152">
        <f>SUM(data_1!AKR48:AKR55)</f>
        <v>0</v>
      </c>
      <c r="AKS18" s="152">
        <f>SUM(data_1!AKS48:AKS55)</f>
        <v>71982000</v>
      </c>
      <c r="AKT18" s="152">
        <f>SUM(data_1!AKT48:AKT55)</f>
        <v>38859000</v>
      </c>
      <c r="AKU18" s="152">
        <f>SUM(data_1!AKU48:AKU55)</f>
        <v>33123000</v>
      </c>
      <c r="AKV18" s="152">
        <f>SUM(data_1!AKV48:AKV55)</f>
        <v>38859000</v>
      </c>
      <c r="AKW18" s="152">
        <f>SUM(data_1!AKW48:AKW55)</f>
        <v>0</v>
      </c>
      <c r="AKX18" s="152">
        <f>SUM(data_1!AKX48:AKX55)</f>
        <v>0</v>
      </c>
      <c r="AKY18" s="152">
        <f>SUM(data_1!AKY48:AKY55)</f>
        <v>71982000</v>
      </c>
      <c r="AKZ18" s="152">
        <f>SUM(data_1!AKZ48:AKZ55)</f>
        <v>38859000</v>
      </c>
      <c r="ALA18" s="152">
        <f>SUM(data_1!ALA48:ALA55)</f>
        <v>0</v>
      </c>
      <c r="ALB18" s="152">
        <f>SUM(data_1!ALB48:ALB55)</f>
        <v>33123000</v>
      </c>
      <c r="ALC18" s="152">
        <f>SUM(data_1!ALC48:ALC55)</f>
        <v>135.88061999999999</v>
      </c>
      <c r="ALD18" s="152">
        <f>SUM(data_1!ALD48:ALD55)</f>
        <v>0</v>
      </c>
      <c r="ALE18" s="152">
        <f>SUM(data_1!ALE48:ALE55)</f>
        <v>0</v>
      </c>
      <c r="ALF18" s="152">
        <f>SUM(data_1!ALF48:ALF55)</f>
        <v>38859000</v>
      </c>
      <c r="ALG18" s="152">
        <f>SUM(data_1!ALG48:ALG55)</f>
        <v>0</v>
      </c>
      <c r="ALH18" s="152">
        <f>SUM(data_1!ALH48:ALH55)</f>
        <v>38859000</v>
      </c>
      <c r="ALI18" s="152">
        <f>SUM(data_1!ALI48:ALI55)</f>
        <v>38859000</v>
      </c>
      <c r="ALJ18" s="152">
        <f>SUM(data_1!ALJ48:ALJ55)</f>
        <v>0</v>
      </c>
      <c r="ALK18" s="152">
        <f>SUM(data_1!ALK48:ALK55)</f>
        <v>0</v>
      </c>
      <c r="ALL18" s="152">
        <f>SUM(data_1!ALL48:ALL55)</f>
        <v>0</v>
      </c>
      <c r="ALM18" s="152">
        <f>SUM(data_1!ALM48:ALM55)</f>
        <v>0</v>
      </c>
      <c r="ALN18" s="152">
        <f>SUM(data_1!ALN48:ALN55)</f>
        <v>0</v>
      </c>
      <c r="ALO18" s="152">
        <f>SUM(data_1!ALO48:ALO55)</f>
        <v>1216423.5699999998</v>
      </c>
      <c r="ALP18" s="152">
        <f>SUM(data_1!ALP48:ALP55)</f>
        <v>0</v>
      </c>
      <c r="ALQ18" s="152">
        <f>SUM(data_1!ALQ48:ALQ55)</f>
        <v>0</v>
      </c>
      <c r="ALR18" s="152">
        <f>SUM(data_1!ALR48:ALR55)</f>
        <v>0</v>
      </c>
      <c r="ALS18" s="152">
        <f>SUM(data_1!ALS48:ALS55)</f>
        <v>0</v>
      </c>
      <c r="ALT18" s="152">
        <f>SUM(data_1!ALT48:ALT55)</f>
        <v>0</v>
      </c>
      <c r="ALU18" s="152">
        <f>SUM(data_1!ALU48:ALU55)</f>
        <v>0</v>
      </c>
      <c r="ALV18" s="152">
        <f>SUM(data_1!ALV48:ALV55)</f>
        <v>1216423.5699999998</v>
      </c>
      <c r="ALW18" s="152">
        <f>SUM(data_1!ALW48:ALW55)</f>
        <v>0</v>
      </c>
      <c r="ALX18" s="152">
        <f>SUM(data_1!ALX48:ALX55)</f>
        <v>0</v>
      </c>
      <c r="ALY18" s="152">
        <f>SUM(data_1!ALY48:ALY55)</f>
        <v>0</v>
      </c>
      <c r="ALZ18" s="152">
        <f>SUM(data_1!ALZ48:ALZ55)</f>
        <v>0</v>
      </c>
      <c r="AMA18" s="152">
        <f>SUM(data_1!AMA48:AMA55)</f>
        <v>0</v>
      </c>
      <c r="AMB18" s="152">
        <f>SUM(data_1!AMB48:AMB55)</f>
        <v>0</v>
      </c>
      <c r="AMC18" s="152">
        <f>SUM(data_1!AMC48:AMC55)</f>
        <v>104937710</v>
      </c>
      <c r="AMD18" s="152">
        <f>SUM(data_1!AMD48:AMD55)</f>
        <v>83570700</v>
      </c>
      <c r="AME18" s="152">
        <f>SUM(data_1!AME48:AME55)</f>
        <v>21367010</v>
      </c>
      <c r="AMF18" s="152">
        <f>SUM(data_1!AMF48:AMF55)</f>
        <v>80790335</v>
      </c>
      <c r="AMG18" s="152">
        <f>SUM(data_1!AMG48:AMG55)</f>
        <v>0</v>
      </c>
      <c r="AMH18" s="152">
        <f>SUM(data_1!AMH48:AMH55)</f>
        <v>0</v>
      </c>
      <c r="AMI18" s="152">
        <f>SUM(data_1!AMI48:AMI55)</f>
        <v>99485070.99000001</v>
      </c>
      <c r="AMJ18" s="152">
        <f>SUM(data_1!AMJ48:AMJ55)</f>
        <v>80790335</v>
      </c>
      <c r="AMK18" s="152">
        <f>SUM(data_1!AMK48:AMK55)</f>
        <v>0</v>
      </c>
      <c r="AML18" s="152">
        <f>SUM(data_1!AML48:AML55)</f>
        <v>18694735.989999998</v>
      </c>
      <c r="AMM18" s="152">
        <f>SUM(data_1!AMM48:AMM55)</f>
        <v>42.186079999999997</v>
      </c>
      <c r="AMN18" s="152">
        <f>SUM(data_1!AMN48:AMN55)</f>
        <v>0</v>
      </c>
      <c r="AMO18" s="152">
        <f>SUM(data_1!AMO48:AMO55)</f>
        <v>0</v>
      </c>
      <c r="AMP18" s="152">
        <f>SUM(data_1!AMP48:AMP55)</f>
        <v>80790335</v>
      </c>
      <c r="AMQ18" s="152">
        <f>SUM(data_1!AMQ48:AMQ55)</f>
        <v>0</v>
      </c>
      <c r="AMR18" s="152">
        <f>SUM(data_1!AMR48:AMR55)</f>
        <v>83570700</v>
      </c>
      <c r="AMS18" s="152">
        <f>SUM(data_1!AMS48:AMS55)</f>
        <v>83570700</v>
      </c>
      <c r="AMT18" s="152">
        <f>SUM(data_1!AMT48:AMT55)</f>
        <v>0</v>
      </c>
      <c r="AMU18" s="152">
        <f>SUM(data_1!AMU48:AMU55)</f>
        <v>0</v>
      </c>
      <c r="AMV18" s="152">
        <f>SUM(data_1!AMV48:AMV55)</f>
        <v>0</v>
      </c>
      <c r="AMW18" s="152">
        <f>SUM(data_1!AMW48:AMW55)</f>
        <v>0</v>
      </c>
      <c r="AMX18" s="152">
        <f>SUM(data_1!AMX48:AMX55)</f>
        <v>0</v>
      </c>
      <c r="AMY18" s="152">
        <f>SUM(data_1!AMY48:AMY55)</f>
        <v>0</v>
      </c>
      <c r="AMZ18" s="152">
        <f>SUM(data_1!AMZ48:AMZ55)</f>
        <v>0</v>
      </c>
      <c r="ANA18" s="152">
        <f>SUM(data_1!ANA48:ANA55)</f>
        <v>0</v>
      </c>
      <c r="ANB18" s="152">
        <f>SUM(data_1!ANB48:ANB55)</f>
        <v>0</v>
      </c>
      <c r="ANC18" s="152">
        <f>SUM(data_1!ANC48:ANC55)</f>
        <v>0</v>
      </c>
      <c r="AND18" s="152">
        <f>SUM(data_1!AND48:AND55)</f>
        <v>0</v>
      </c>
      <c r="ANE18" s="152">
        <f>SUM(data_1!ANE48:ANE55)</f>
        <v>0</v>
      </c>
      <c r="ANF18" s="152">
        <f>SUM(data_1!ANF48:ANF55)</f>
        <v>0</v>
      </c>
      <c r="ANG18" s="152">
        <f>SUM(data_1!ANG48:ANG55)</f>
        <v>0</v>
      </c>
      <c r="ANH18" s="152">
        <f>SUM(data_1!ANH48:ANH55)</f>
        <v>0</v>
      </c>
      <c r="ANI18" s="152">
        <f>SUM(data_1!ANI48:ANI55)</f>
        <v>0</v>
      </c>
      <c r="ANJ18" s="152">
        <f>SUM(data_1!ANJ48:ANJ55)</f>
        <v>0</v>
      </c>
      <c r="ANK18" s="152">
        <f>SUM(data_1!ANK48:ANK55)</f>
        <v>0</v>
      </c>
    </row>
    <row r="19" spans="1:1051" x14ac:dyDescent="0.25">
      <c r="A19" s="143" t="s">
        <v>108</v>
      </c>
      <c r="B19" s="142">
        <v>40</v>
      </c>
      <c r="C19" s="145" t="s">
        <v>109</v>
      </c>
      <c r="F19" s="152">
        <f>SUM(data_1!F57:F63)</f>
        <v>2396109249.3900003</v>
      </c>
      <c r="G19" s="152">
        <f>SUM(data_1!G57:G63)</f>
        <v>0</v>
      </c>
      <c r="H19" s="152">
        <f>SUM(data_1!H57:H63)</f>
        <v>0</v>
      </c>
      <c r="I19" s="152">
        <f>SUM(data_1!I57:I63)</f>
        <v>98846779.269999996</v>
      </c>
      <c r="J19" s="152">
        <f>SUM(data_1!J57:J63)</f>
        <v>69047400</v>
      </c>
      <c r="K19" s="152">
        <f>SUM(data_1!K57:K63)</f>
        <v>29799379.27</v>
      </c>
      <c r="L19" s="152">
        <f>SUM(data_1!L57:L63)</f>
        <v>69047400</v>
      </c>
      <c r="M19" s="152">
        <f>SUM(data_1!M57:M63)</f>
        <v>0</v>
      </c>
      <c r="N19" s="152">
        <f>SUM(data_1!N57:N63)</f>
        <v>0</v>
      </c>
      <c r="O19" s="152">
        <f>SUM(data_1!O57:O63)</f>
        <v>94185808.139999986</v>
      </c>
      <c r="P19" s="152">
        <f>SUM(data_1!P57:P63)</f>
        <v>69047400</v>
      </c>
      <c r="Q19" s="152">
        <f>SUM(data_1!Q57:Q63)</f>
        <v>0</v>
      </c>
      <c r="R19" s="152">
        <f>SUM(data_1!R57:R63)</f>
        <v>25138408.140000001</v>
      </c>
      <c r="S19" s="152">
        <f>SUM(data_1!S57:S63)</f>
        <v>162.06276</v>
      </c>
      <c r="T19" s="152">
        <f>SUM(data_1!T57:T63)</f>
        <v>0</v>
      </c>
      <c r="U19" s="152">
        <f>SUM(data_1!U57:U63)</f>
        <v>0</v>
      </c>
      <c r="V19" s="152">
        <f>SUM(data_1!V57:V63)</f>
        <v>69047400</v>
      </c>
      <c r="W19" s="152">
        <f>SUM(data_1!W57:W63)</f>
        <v>0</v>
      </c>
      <c r="X19" s="152">
        <f>SUM(data_1!X57:X63)</f>
        <v>69047400</v>
      </c>
      <c r="Y19" s="152">
        <f>SUM(data_1!Y57:Y63)</f>
        <v>69047400</v>
      </c>
      <c r="Z19" s="152">
        <f>SUM(data_1!Z57:Z63)</f>
        <v>0</v>
      </c>
      <c r="AA19" s="152">
        <f>SUM(data_1!AA57:AA63)</f>
        <v>804679168.10000002</v>
      </c>
      <c r="AB19" s="152">
        <f>SUM(data_1!AB57:AB63)</f>
        <v>613846100</v>
      </c>
      <c r="AC19" s="152">
        <f>SUM(data_1!AC57:AC63)</f>
        <v>190833068.09999999</v>
      </c>
      <c r="AD19" s="152">
        <f>SUM(data_1!AD57:AD63)</f>
        <v>572967652.76999998</v>
      </c>
      <c r="AE19" s="152">
        <f>SUM(data_1!AE57:AE63)</f>
        <v>0</v>
      </c>
      <c r="AF19" s="152">
        <f>SUM(data_1!AF57:AF63)</f>
        <v>0</v>
      </c>
      <c r="AG19" s="152">
        <f>SUM(data_1!AG57:AG63)</f>
        <v>761561175.25</v>
      </c>
      <c r="AH19" s="152">
        <f>SUM(data_1!AH57:AH63)</f>
        <v>572967652.76999998</v>
      </c>
      <c r="AI19" s="152">
        <f>SUM(data_1!AI57:AI63)</f>
        <v>0</v>
      </c>
      <c r="AJ19" s="152">
        <f>SUM(data_1!AJ57:AJ63)</f>
        <v>188593522.47999999</v>
      </c>
      <c r="AK19" s="152">
        <f>SUM(data_1!AK57:AK63)</f>
        <v>129.04658999999998</v>
      </c>
      <c r="AL19" s="152">
        <f>SUM(data_1!AL57:AL63)</f>
        <v>0</v>
      </c>
      <c r="AM19" s="152">
        <f>SUM(data_1!AM57:AM63)</f>
        <v>0</v>
      </c>
      <c r="AN19" s="152">
        <f>SUM(data_1!AN57:AN63)</f>
        <v>572967652.76999998</v>
      </c>
      <c r="AO19" s="152">
        <f>SUM(data_1!AO57:AO63)</f>
        <v>0</v>
      </c>
      <c r="AP19" s="152">
        <f>SUM(data_1!AP57:AP63)</f>
        <v>613846100</v>
      </c>
      <c r="AQ19" s="152">
        <f>SUM(data_1!AQ57:AQ63)</f>
        <v>613846100</v>
      </c>
      <c r="AR19" s="152">
        <f>SUM(data_1!AR57:AR63)</f>
        <v>0</v>
      </c>
      <c r="AS19" s="152">
        <f>SUM(data_1!AS57:AS63)</f>
        <v>1081340143</v>
      </c>
      <c r="AT19" s="152">
        <f>SUM(data_1!AT57:AT63)</f>
        <v>788369600</v>
      </c>
      <c r="AU19" s="152">
        <f>SUM(data_1!AU57:AU63)</f>
        <v>292970543</v>
      </c>
      <c r="AV19" s="152">
        <f>SUM(data_1!AV57:AV63)</f>
        <v>788349513.98000002</v>
      </c>
      <c r="AW19" s="152">
        <f>SUM(data_1!AW57:AW63)</f>
        <v>0</v>
      </c>
      <c r="AX19" s="152">
        <f>SUM(data_1!AX57:AX63)</f>
        <v>0</v>
      </c>
      <c r="AY19" s="152">
        <f>SUM(data_1!AY57:AY63)</f>
        <v>984600462.4000001</v>
      </c>
      <c r="AZ19" s="152">
        <f>SUM(data_1!AZ57:AZ63)</f>
        <v>788349513.98000002</v>
      </c>
      <c r="BA19" s="152">
        <f>SUM(data_1!BA57:BA63)</f>
        <v>0</v>
      </c>
      <c r="BB19" s="152">
        <f>SUM(data_1!BB57:BB63)</f>
        <v>196250948.42000002</v>
      </c>
      <c r="BC19" s="152">
        <f>SUM(data_1!BC57:BC63)</f>
        <v>93.829840000000004</v>
      </c>
      <c r="BD19" s="152">
        <f>SUM(data_1!BD57:BD63)</f>
        <v>0</v>
      </c>
      <c r="BE19" s="152">
        <f>SUM(data_1!BE57:BE63)</f>
        <v>0</v>
      </c>
      <c r="BF19" s="152">
        <f>SUM(data_1!BF57:BF63)</f>
        <v>788349513.98000002</v>
      </c>
      <c r="BG19" s="152">
        <f>SUM(data_1!BG57:BG63)</f>
        <v>0</v>
      </c>
      <c r="BH19" s="152">
        <f>SUM(data_1!BH57:BH63)</f>
        <v>788369600</v>
      </c>
      <c r="BI19" s="152">
        <f>SUM(data_1!BI57:BI63)</f>
        <v>788369600</v>
      </c>
      <c r="BJ19" s="152">
        <f>SUM(data_1!BJ57:BJ63)</f>
        <v>0</v>
      </c>
      <c r="BK19" s="152">
        <f>SUM(data_1!BK57:BK63)</f>
        <v>1254945805</v>
      </c>
      <c r="BL19" s="152">
        <f>SUM(data_1!BL57:BL63)</f>
        <v>948535300</v>
      </c>
      <c r="BM19" s="152">
        <f>SUM(data_1!BM57:BM63)</f>
        <v>306410505</v>
      </c>
      <c r="BN19" s="152">
        <f>SUM(data_1!BN57:BN63)</f>
        <v>948530300</v>
      </c>
      <c r="BO19" s="152">
        <f>SUM(data_1!BO57:BO63)</f>
        <v>0</v>
      </c>
      <c r="BP19" s="152">
        <f>SUM(data_1!BP57:BP63)</f>
        <v>0</v>
      </c>
      <c r="BQ19" s="152">
        <f>SUM(data_1!BQ57:BQ63)</f>
        <v>1239212728.3</v>
      </c>
      <c r="BR19" s="152">
        <f>SUM(data_1!BR57:BR63)</f>
        <v>948530300</v>
      </c>
      <c r="BS19" s="152">
        <f>SUM(data_1!BS57:BS63)</f>
        <v>0</v>
      </c>
      <c r="BT19" s="152">
        <f>SUM(data_1!BT57:BT63)</f>
        <v>290682428.30000001</v>
      </c>
      <c r="BU19" s="152">
        <f>SUM(data_1!BU57:BU63)</f>
        <v>86.80449999999999</v>
      </c>
      <c r="BV19" s="152">
        <f>SUM(data_1!BV57:BV63)</f>
        <v>0</v>
      </c>
      <c r="BW19" s="152">
        <f>SUM(data_1!BW57:BW63)</f>
        <v>0</v>
      </c>
      <c r="BX19" s="152">
        <f>SUM(data_1!BX57:BX63)</f>
        <v>948530300</v>
      </c>
      <c r="BY19" s="152">
        <f>SUM(data_1!BY57:BY63)</f>
        <v>0</v>
      </c>
      <c r="BZ19" s="152">
        <f>SUM(data_1!BZ57:BZ63)</f>
        <v>948535300</v>
      </c>
      <c r="CA19" s="152">
        <f>SUM(data_1!CA57:CA63)</f>
        <v>948535300</v>
      </c>
      <c r="CB19" s="152">
        <f>SUM(data_1!CB57:CB63)</f>
        <v>0</v>
      </c>
      <c r="CC19" s="152">
        <f>SUM(data_1!CC57:CC63)</f>
        <v>29770035</v>
      </c>
      <c r="CD19" s="152">
        <f>SUM(data_1!CD57:CD63)</f>
        <v>26986300</v>
      </c>
      <c r="CE19" s="152">
        <f>SUM(data_1!CE57:CE63)</f>
        <v>2783735</v>
      </c>
      <c r="CF19" s="152">
        <f>SUM(data_1!CF57:CF63)</f>
        <v>26823547.68</v>
      </c>
      <c r="CG19" s="152">
        <f>SUM(data_1!CG57:CG63)</f>
        <v>0</v>
      </c>
      <c r="CH19" s="152">
        <f>SUM(data_1!CH57:CH63)</f>
        <v>0</v>
      </c>
      <c r="CI19" s="152">
        <f>SUM(data_1!CI57:CI63)</f>
        <v>28562113.129999999</v>
      </c>
      <c r="CJ19" s="152">
        <f>SUM(data_1!CJ57:CJ63)</f>
        <v>26823547.68</v>
      </c>
      <c r="CK19" s="152">
        <f>SUM(data_1!CK57:CK63)</f>
        <v>0</v>
      </c>
      <c r="CL19" s="152">
        <f>SUM(data_1!CL57:CL63)</f>
        <v>1738565.45</v>
      </c>
      <c r="CM19" s="152">
        <f>SUM(data_1!CM57:CM63)</f>
        <v>75.857020000000006</v>
      </c>
      <c r="CN19" s="152">
        <f>SUM(data_1!CN57:CN63)</f>
        <v>0</v>
      </c>
      <c r="CO19" s="152">
        <f>SUM(data_1!CO57:CO63)</f>
        <v>0</v>
      </c>
      <c r="CP19" s="152">
        <f>SUM(data_1!CP57:CP63)</f>
        <v>26823547.68</v>
      </c>
      <c r="CQ19" s="152">
        <f>SUM(data_1!CQ57:CQ63)</f>
        <v>0</v>
      </c>
      <c r="CR19" s="152">
        <f>SUM(data_1!CR57:CR63)</f>
        <v>26986300</v>
      </c>
      <c r="CS19" s="152">
        <f>SUM(data_1!CS57:CS63)</f>
        <v>26986300</v>
      </c>
      <c r="CT19" s="152">
        <f>SUM(data_1!CT57:CT63)</f>
        <v>0</v>
      </c>
      <c r="CU19" s="152">
        <f>SUM(data_1!CU57:CU63)</f>
        <v>404002582.67000002</v>
      </c>
      <c r="CV19" s="152">
        <f>SUM(data_1!CV57:CV63)</f>
        <v>332432900</v>
      </c>
      <c r="CW19" s="152">
        <f>SUM(data_1!CW57:CW63)</f>
        <v>71569682.670000002</v>
      </c>
      <c r="CX19" s="152">
        <f>SUM(data_1!CX57:CX63)</f>
        <v>314972460.88999999</v>
      </c>
      <c r="CY19" s="152">
        <f>SUM(data_1!CY57:CY63)</f>
        <v>729467.13</v>
      </c>
      <c r="CZ19" s="152">
        <f>SUM(data_1!CZ57:CZ63)</f>
        <v>0</v>
      </c>
      <c r="DA19" s="152">
        <f>SUM(data_1!DA57:DA63)</f>
        <v>374320877.87</v>
      </c>
      <c r="DB19" s="152">
        <f>SUM(data_1!DB57:DB63)</f>
        <v>314972460.88999999</v>
      </c>
      <c r="DC19" s="152">
        <f>SUM(data_1!DC57:DC63)</f>
        <v>0</v>
      </c>
      <c r="DD19" s="152">
        <f>SUM(data_1!DD57:DD63)</f>
        <v>59348416.979999997</v>
      </c>
      <c r="DE19" s="152">
        <f>SUM(data_1!DE57:DE63)</f>
        <v>112.76713000000001</v>
      </c>
      <c r="DF19" s="152">
        <f>SUM(data_1!DF57:DF63)</f>
        <v>729467.13</v>
      </c>
      <c r="DG19" s="152">
        <f>SUM(data_1!DG57:DG63)</f>
        <v>0</v>
      </c>
      <c r="DH19" s="152">
        <f>SUM(data_1!DH57:DH63)</f>
        <v>314972460.88999999</v>
      </c>
      <c r="DI19" s="152">
        <f>SUM(data_1!DI57:DI63)</f>
        <v>0</v>
      </c>
      <c r="DJ19" s="152">
        <f>SUM(data_1!DJ57:DJ63)</f>
        <v>332432900</v>
      </c>
      <c r="DK19" s="152">
        <f>SUM(data_1!DK57:DK63)</f>
        <v>332432900</v>
      </c>
      <c r="DL19" s="152">
        <f>SUM(data_1!DL57:DL63)</f>
        <v>0</v>
      </c>
      <c r="DM19" s="152">
        <f>SUM(data_1!DM57:DM63)</f>
        <v>180694200</v>
      </c>
      <c r="DN19" s="152">
        <f>SUM(data_1!DN57:DN63)</f>
        <v>154434500</v>
      </c>
      <c r="DO19" s="152">
        <f>SUM(data_1!DO57:DO63)</f>
        <v>26259700</v>
      </c>
      <c r="DP19" s="152">
        <f>SUM(data_1!DP57:DP63)</f>
        <v>154434500</v>
      </c>
      <c r="DQ19" s="152">
        <f>SUM(data_1!DQ57:DQ63)</f>
        <v>0</v>
      </c>
      <c r="DR19" s="152">
        <f>SUM(data_1!DR57:DR63)</f>
        <v>0</v>
      </c>
      <c r="DS19" s="152">
        <f>SUM(data_1!DS57:DS63)</f>
        <v>179404708.50999999</v>
      </c>
      <c r="DT19" s="152">
        <f>SUM(data_1!DT57:DT63)</f>
        <v>154434500</v>
      </c>
      <c r="DU19" s="152">
        <f>SUM(data_1!DU57:DU63)</f>
        <v>0</v>
      </c>
      <c r="DV19" s="152">
        <f>SUM(data_1!DV57:DV63)</f>
        <v>24970208.509999998</v>
      </c>
      <c r="DW19" s="152">
        <f>SUM(data_1!DW57:DW63)</f>
        <v>91.682810000000003</v>
      </c>
      <c r="DX19" s="152">
        <f>SUM(data_1!DX57:DX63)</f>
        <v>0</v>
      </c>
      <c r="DY19" s="152">
        <f>SUM(data_1!DY57:DY63)</f>
        <v>0</v>
      </c>
      <c r="DZ19" s="152">
        <f>SUM(data_1!DZ57:DZ63)</f>
        <v>154434500</v>
      </c>
      <c r="EA19" s="152">
        <f>SUM(data_1!EA57:EA63)</f>
        <v>0</v>
      </c>
      <c r="EB19" s="152">
        <f>SUM(data_1!EB57:EB63)</f>
        <v>154434500</v>
      </c>
      <c r="EC19" s="152">
        <f>SUM(data_1!EC57:EC63)</f>
        <v>154434500</v>
      </c>
      <c r="ED19" s="152">
        <f>SUM(data_1!ED57:ED63)</f>
        <v>0</v>
      </c>
      <c r="EE19" s="152">
        <f>SUM(data_1!EE57:EE63)</f>
        <v>43788317</v>
      </c>
      <c r="EF19" s="152">
        <f>SUM(data_1!EF57:EF63)</f>
        <v>34003300</v>
      </c>
      <c r="EG19" s="152">
        <f>SUM(data_1!EG57:EG63)</f>
        <v>9785017</v>
      </c>
      <c r="EH19" s="152">
        <f>SUM(data_1!EH57:EH63)</f>
        <v>26959800</v>
      </c>
      <c r="EI19" s="152">
        <f>SUM(data_1!EI57:EI63)</f>
        <v>0</v>
      </c>
      <c r="EJ19" s="152">
        <f>SUM(data_1!EJ57:EJ63)</f>
        <v>0</v>
      </c>
      <c r="EK19" s="152">
        <f>SUM(data_1!EK57:EK63)</f>
        <v>35910150</v>
      </c>
      <c r="EL19" s="152">
        <f>SUM(data_1!EL57:EL63)</f>
        <v>26959800</v>
      </c>
      <c r="EM19" s="152">
        <f>SUM(data_1!EM57:EM63)</f>
        <v>0</v>
      </c>
      <c r="EN19" s="152">
        <f>SUM(data_1!EN57:EN63)</f>
        <v>8950350</v>
      </c>
      <c r="EO19" s="152">
        <f>SUM(data_1!EO57:EO63)</f>
        <v>32.022320000000001</v>
      </c>
      <c r="EP19" s="152">
        <f>SUM(data_1!EP57:EP63)</f>
        <v>0</v>
      </c>
      <c r="EQ19" s="152">
        <f>SUM(data_1!EQ57:EQ63)</f>
        <v>0</v>
      </c>
      <c r="ER19" s="152">
        <f>SUM(data_1!ER57:ER63)</f>
        <v>26959800</v>
      </c>
      <c r="ES19" s="152">
        <f>SUM(data_1!ES57:ES63)</f>
        <v>0</v>
      </c>
      <c r="ET19" s="152">
        <f>SUM(data_1!ET57:ET63)</f>
        <v>34003300</v>
      </c>
      <c r="EU19" s="152">
        <f>SUM(data_1!EU57:EU63)</f>
        <v>34003300</v>
      </c>
      <c r="EV19" s="152">
        <f>SUM(data_1!EV57:EV63)</f>
        <v>0</v>
      </c>
      <c r="EW19" s="152">
        <f>SUM(data_1!EW57:EW63)</f>
        <v>52589891</v>
      </c>
      <c r="EX19" s="152">
        <f>SUM(data_1!EX57:EX63)</f>
        <v>38031900</v>
      </c>
      <c r="EY19" s="152">
        <f>SUM(data_1!EY57:EY63)</f>
        <v>14557991</v>
      </c>
      <c r="EZ19" s="152">
        <f>SUM(data_1!EZ57:EZ63)</f>
        <v>30783700</v>
      </c>
      <c r="FA19" s="152">
        <f>SUM(data_1!FA57:FA63)</f>
        <v>0</v>
      </c>
      <c r="FB19" s="152">
        <f>SUM(data_1!FB57:FB63)</f>
        <v>0</v>
      </c>
      <c r="FC19" s="152">
        <f>SUM(data_1!FC57:FC63)</f>
        <v>44783700</v>
      </c>
      <c r="FD19" s="152">
        <f>SUM(data_1!FD57:FD63)</f>
        <v>30783700</v>
      </c>
      <c r="FE19" s="152">
        <f>SUM(data_1!FE57:FE63)</f>
        <v>0</v>
      </c>
      <c r="FF19" s="152">
        <f>SUM(data_1!FF57:FF63)</f>
        <v>14000000</v>
      </c>
      <c r="FG19" s="152">
        <f>SUM(data_1!FG57:FG63)</f>
        <v>32.177549999999997</v>
      </c>
      <c r="FH19" s="152">
        <f>SUM(data_1!FH57:FH63)</f>
        <v>0</v>
      </c>
      <c r="FI19" s="152">
        <f>SUM(data_1!FI57:FI63)</f>
        <v>0</v>
      </c>
      <c r="FJ19" s="152">
        <f>SUM(data_1!FJ57:FJ63)</f>
        <v>30783700</v>
      </c>
      <c r="FK19" s="152">
        <f>SUM(data_1!FK57:FK63)</f>
        <v>0</v>
      </c>
      <c r="FL19" s="152">
        <f>SUM(data_1!FL57:FL63)</f>
        <v>38031900</v>
      </c>
      <c r="FM19" s="152">
        <f>SUM(data_1!FM57:FM63)</f>
        <v>38031900</v>
      </c>
      <c r="FN19" s="152">
        <f>SUM(data_1!FN57:FN63)</f>
        <v>0</v>
      </c>
      <c r="FO19" s="152">
        <f>SUM(data_1!FO57:FO63)</f>
        <v>0</v>
      </c>
      <c r="FP19" s="152">
        <f>SUM(data_1!FP57:FP63)</f>
        <v>0</v>
      </c>
      <c r="FQ19" s="152">
        <f>SUM(data_1!FQ57:FQ63)</f>
        <v>0</v>
      </c>
      <c r="FR19" s="152">
        <f>SUM(data_1!FR57:FR63)</f>
        <v>0</v>
      </c>
      <c r="FS19" s="152">
        <f>SUM(data_1!FS57:FS63)</f>
        <v>0</v>
      </c>
      <c r="FT19" s="152">
        <f>SUM(data_1!FT57:FT63)</f>
        <v>0</v>
      </c>
      <c r="FU19" s="152">
        <f>SUM(data_1!FU57:FU63)</f>
        <v>0</v>
      </c>
      <c r="FV19" s="152">
        <f>SUM(data_1!FV57:FV63)</f>
        <v>0</v>
      </c>
      <c r="FW19" s="152">
        <f>SUM(data_1!FW57:FW63)</f>
        <v>0</v>
      </c>
      <c r="FX19" s="152">
        <f>SUM(data_1!FX57:FX63)</f>
        <v>0</v>
      </c>
      <c r="FY19" s="152">
        <f>SUM(data_1!FY57:FY63)</f>
        <v>0</v>
      </c>
      <c r="FZ19" s="152">
        <f>SUM(data_1!FZ57:FZ63)</f>
        <v>0</v>
      </c>
      <c r="GA19" s="152">
        <f>SUM(data_1!GA57:GA63)</f>
        <v>0</v>
      </c>
      <c r="GB19" s="152">
        <f>SUM(data_1!GB57:GB63)</f>
        <v>0</v>
      </c>
      <c r="GC19" s="152">
        <f>SUM(data_1!GC57:GC63)</f>
        <v>0</v>
      </c>
      <c r="GD19" s="152">
        <f>SUM(data_1!GD57:GD63)</f>
        <v>0</v>
      </c>
      <c r="GE19" s="152">
        <f>SUM(data_1!GE57:GE63)</f>
        <v>0</v>
      </c>
      <c r="GF19" s="152">
        <f>SUM(data_1!GF57:GF63)</f>
        <v>0</v>
      </c>
      <c r="GG19" s="152">
        <f>SUM(data_1!GG57:GG63)</f>
        <v>0</v>
      </c>
      <c r="GH19" s="152">
        <f>SUM(data_1!GH57:GH63)</f>
        <v>0</v>
      </c>
      <c r="GI19" s="152">
        <f>SUM(data_1!GI57:GI63)</f>
        <v>0</v>
      </c>
      <c r="GJ19" s="152">
        <f>SUM(data_1!GJ57:GJ63)</f>
        <v>0</v>
      </c>
      <c r="GK19" s="152">
        <f>SUM(data_1!GK57:GK63)</f>
        <v>0</v>
      </c>
      <c r="GL19" s="152">
        <f>SUM(data_1!GL57:GL63)</f>
        <v>0</v>
      </c>
      <c r="GM19" s="152">
        <f>SUM(data_1!GM57:GM63)</f>
        <v>0</v>
      </c>
      <c r="GN19" s="152">
        <f>SUM(data_1!GN57:GN63)</f>
        <v>0</v>
      </c>
      <c r="GO19" s="152">
        <f>SUM(data_1!GO57:GO63)</f>
        <v>0</v>
      </c>
      <c r="GP19" s="152">
        <f>SUM(data_1!GP57:GP63)</f>
        <v>0</v>
      </c>
      <c r="GQ19" s="152">
        <f>SUM(data_1!GQ57:GQ63)</f>
        <v>0</v>
      </c>
      <c r="GR19" s="152">
        <f>SUM(data_1!GR57:GR63)</f>
        <v>0</v>
      </c>
      <c r="GS19" s="152">
        <f>SUM(data_1!GS57:GS63)</f>
        <v>0</v>
      </c>
      <c r="GT19" s="152">
        <f>SUM(data_1!GT57:GT63)</f>
        <v>0</v>
      </c>
      <c r="GU19" s="152">
        <f>SUM(data_1!GU57:GU63)</f>
        <v>0</v>
      </c>
      <c r="GV19" s="152">
        <f>SUM(data_1!GV57:GV63)</f>
        <v>0</v>
      </c>
      <c r="GW19" s="152">
        <f>SUM(data_1!GW57:GW63)</f>
        <v>0</v>
      </c>
      <c r="GX19" s="152">
        <f>SUM(data_1!GX57:GX63)</f>
        <v>0</v>
      </c>
      <c r="GY19" s="152">
        <f>SUM(data_1!GY57:GY63)</f>
        <v>235441085</v>
      </c>
      <c r="GZ19" s="152">
        <f>SUM(data_1!GZ57:GZ63)</f>
        <v>217126800</v>
      </c>
      <c r="HA19" s="152">
        <f>SUM(data_1!HA57:HA63)</f>
        <v>18314285</v>
      </c>
      <c r="HB19" s="152">
        <f>SUM(data_1!HB57:HB63)</f>
        <v>217126788.22</v>
      </c>
      <c r="HC19" s="152">
        <f>SUM(data_1!HC57:HC63)</f>
        <v>3118120</v>
      </c>
      <c r="HD19" s="152">
        <f>SUM(data_1!HD57:HD63)</f>
        <v>0</v>
      </c>
      <c r="HE19" s="152">
        <f>SUM(data_1!HE57:HE63)</f>
        <v>231665392.02000001</v>
      </c>
      <c r="HF19" s="152">
        <f>SUM(data_1!HF57:HF63)</f>
        <v>220244908.22</v>
      </c>
      <c r="HG19" s="152">
        <f>SUM(data_1!HG57:HG63)</f>
        <v>0</v>
      </c>
      <c r="HH19" s="152">
        <f>SUM(data_1!HH57:HH63)</f>
        <v>11420483.800000001</v>
      </c>
      <c r="HI19" s="152">
        <f>SUM(data_1!HI57:HI63)</f>
        <v>34.724440000000001</v>
      </c>
      <c r="HJ19" s="152">
        <f>SUM(data_1!HJ57:HJ63)</f>
        <v>0</v>
      </c>
      <c r="HK19" s="152">
        <f>SUM(data_1!HK57:HK63)</f>
        <v>0</v>
      </c>
      <c r="HL19" s="152">
        <f>SUM(data_1!HL57:HL63)</f>
        <v>220244908.22</v>
      </c>
      <c r="HM19" s="152">
        <f>SUM(data_1!HM57:HM63)</f>
        <v>0</v>
      </c>
      <c r="HN19" s="152">
        <f>SUM(data_1!HN57:HN63)</f>
        <v>217126800</v>
      </c>
      <c r="HO19" s="152">
        <f>SUM(data_1!HO57:HO63)</f>
        <v>217126800</v>
      </c>
      <c r="HP19" s="152">
        <f>SUM(data_1!HP57:HP63)</f>
        <v>0</v>
      </c>
      <c r="HQ19" s="152">
        <f>SUM(data_1!HQ57:HQ63)</f>
        <v>0</v>
      </c>
      <c r="HR19" s="152">
        <f>SUM(data_1!HR57:HR63)</f>
        <v>0</v>
      </c>
      <c r="HS19" s="152">
        <f>SUM(data_1!HS57:HS63)</f>
        <v>0</v>
      </c>
      <c r="HT19" s="152">
        <f>SUM(data_1!HT57:HT63)</f>
        <v>0</v>
      </c>
      <c r="HU19" s="152">
        <f>SUM(data_1!HU57:HU63)</f>
        <v>0</v>
      </c>
      <c r="HV19" s="152">
        <f>SUM(data_1!HV57:HV63)</f>
        <v>0</v>
      </c>
      <c r="HW19" s="152">
        <f>SUM(data_1!HW57:HW63)</f>
        <v>0</v>
      </c>
      <c r="HX19" s="152">
        <f>SUM(data_1!HX57:HX63)</f>
        <v>0</v>
      </c>
      <c r="HY19" s="152">
        <f>SUM(data_1!HY57:HY63)</f>
        <v>0</v>
      </c>
      <c r="HZ19" s="152">
        <f>SUM(data_1!HZ57:HZ63)</f>
        <v>0</v>
      </c>
      <c r="IA19" s="152">
        <f>SUM(data_1!IA57:IA63)</f>
        <v>0</v>
      </c>
      <c r="IB19" s="152">
        <f>SUM(data_1!IB57:IB63)</f>
        <v>0</v>
      </c>
      <c r="IC19" s="152">
        <f>SUM(data_1!IC57:IC63)</f>
        <v>0</v>
      </c>
      <c r="ID19" s="152">
        <f>SUM(data_1!ID57:ID63)</f>
        <v>0</v>
      </c>
      <c r="IE19" s="152">
        <f>SUM(data_1!IE57:IE63)</f>
        <v>0</v>
      </c>
      <c r="IF19" s="152">
        <f>SUM(data_1!IF57:IF63)</f>
        <v>0</v>
      </c>
      <c r="IG19" s="152">
        <f>SUM(data_1!IG57:IG63)</f>
        <v>0</v>
      </c>
      <c r="IH19" s="152">
        <f>SUM(data_1!IH57:IH63)</f>
        <v>0</v>
      </c>
      <c r="II19" s="152">
        <f>SUM(data_1!II57:II63)</f>
        <v>40199050</v>
      </c>
      <c r="IJ19" s="152">
        <f>SUM(data_1!IJ57:IJ63)</f>
        <v>36802000</v>
      </c>
      <c r="IK19" s="152">
        <f>SUM(data_1!IK57:IK63)</f>
        <v>3397050</v>
      </c>
      <c r="IL19" s="152">
        <f>SUM(data_1!IL57:IL63)</f>
        <v>36802000</v>
      </c>
      <c r="IM19" s="152">
        <f>SUM(data_1!IM57:IM63)</f>
        <v>0</v>
      </c>
      <c r="IN19" s="152">
        <f>SUM(data_1!IN57:IN63)</f>
        <v>0</v>
      </c>
      <c r="IO19" s="152">
        <f>SUM(data_1!IO57:IO63)</f>
        <v>39650400</v>
      </c>
      <c r="IP19" s="152">
        <f>SUM(data_1!IP57:IP63)</f>
        <v>36802000</v>
      </c>
      <c r="IQ19" s="152">
        <f>SUM(data_1!IQ57:IQ63)</f>
        <v>0</v>
      </c>
      <c r="IR19" s="152">
        <f>SUM(data_1!IR57:IR63)</f>
        <v>2848400</v>
      </c>
      <c r="IS19" s="152">
        <f>SUM(data_1!IS57:IS63)</f>
        <v>45.246740000000003</v>
      </c>
      <c r="IT19" s="152">
        <f>SUM(data_1!IT57:IT63)</f>
        <v>0</v>
      </c>
      <c r="IU19" s="152">
        <f>SUM(data_1!IU57:IU63)</f>
        <v>0</v>
      </c>
      <c r="IV19" s="152">
        <f>SUM(data_1!IV57:IV63)</f>
        <v>36802000</v>
      </c>
      <c r="IW19" s="152">
        <f>SUM(data_1!IW57:IW63)</f>
        <v>0</v>
      </c>
      <c r="IX19" s="152">
        <f>SUM(data_1!IX57:IX63)</f>
        <v>36802000</v>
      </c>
      <c r="IY19" s="152">
        <f>SUM(data_1!IY57:IY63)</f>
        <v>36802000</v>
      </c>
      <c r="IZ19" s="152">
        <f>SUM(data_1!IZ57:IZ63)</f>
        <v>0</v>
      </c>
      <c r="JA19" s="152">
        <f>SUM(data_1!JA57:JA63)</f>
        <v>134051542</v>
      </c>
      <c r="JB19" s="152">
        <f>SUM(data_1!JB57:JB63)</f>
        <v>124346600</v>
      </c>
      <c r="JC19" s="152">
        <f>SUM(data_1!JC57:JC63)</f>
        <v>9704942</v>
      </c>
      <c r="JD19" s="152">
        <f>SUM(data_1!JD57:JD63)</f>
        <v>124346600</v>
      </c>
      <c r="JE19" s="152">
        <f>SUM(data_1!JE57:JE63)</f>
        <v>0</v>
      </c>
      <c r="JF19" s="152">
        <f>SUM(data_1!JF57:JF63)</f>
        <v>0</v>
      </c>
      <c r="JG19" s="152">
        <f>SUM(data_1!JG57:JG63)</f>
        <v>130251542</v>
      </c>
      <c r="JH19" s="152">
        <f>SUM(data_1!JH57:JH63)</f>
        <v>124346600</v>
      </c>
      <c r="JI19" s="152">
        <f>SUM(data_1!JI57:JI63)</f>
        <v>0</v>
      </c>
      <c r="JJ19" s="152">
        <f>SUM(data_1!JJ57:JJ63)</f>
        <v>5904942</v>
      </c>
      <c r="JK19" s="152">
        <f>SUM(data_1!JK57:JK63)</f>
        <v>47.640479999999997</v>
      </c>
      <c r="JL19" s="152">
        <f>SUM(data_1!JL57:JL63)</f>
        <v>0</v>
      </c>
      <c r="JM19" s="152">
        <f>SUM(data_1!JM57:JM63)</f>
        <v>0</v>
      </c>
      <c r="JN19" s="152">
        <f>SUM(data_1!JN57:JN63)</f>
        <v>124346600</v>
      </c>
      <c r="JO19" s="152">
        <f>SUM(data_1!JO57:JO63)</f>
        <v>0</v>
      </c>
      <c r="JP19" s="152">
        <f>SUM(data_1!JP57:JP63)</f>
        <v>124346600</v>
      </c>
      <c r="JQ19" s="152">
        <f>SUM(data_1!JQ57:JQ63)</f>
        <v>124346600</v>
      </c>
      <c r="JR19" s="152">
        <f>SUM(data_1!JR57:JR63)</f>
        <v>0</v>
      </c>
      <c r="JS19" s="152">
        <f>SUM(data_1!JS57:JS63)</f>
        <v>593078400</v>
      </c>
      <c r="JT19" s="152">
        <f>SUM(data_1!JT57:JT63)</f>
        <v>550280400</v>
      </c>
      <c r="JU19" s="152">
        <f>SUM(data_1!JU57:JU63)</f>
        <v>42798000</v>
      </c>
      <c r="JV19" s="152">
        <f>SUM(data_1!JV57:JV63)</f>
        <v>550280400</v>
      </c>
      <c r="JW19" s="152">
        <f>SUM(data_1!JW57:JW63)</f>
        <v>240672</v>
      </c>
      <c r="JX19" s="152">
        <f>SUM(data_1!JX57:JX63)</f>
        <v>0</v>
      </c>
      <c r="JY19" s="152">
        <f>SUM(data_1!JY57:JY63)</f>
        <v>581113694.18000007</v>
      </c>
      <c r="JZ19" s="152">
        <f>SUM(data_1!JZ57:JZ63)</f>
        <v>550415782.02999997</v>
      </c>
      <c r="KA19" s="152">
        <f>SUM(data_1!KA57:KA63)</f>
        <v>0</v>
      </c>
      <c r="KB19" s="152">
        <f>SUM(data_1!KB57:KB63)</f>
        <v>30697912.149999999</v>
      </c>
      <c r="KC19" s="152">
        <f>SUM(data_1!KC57:KC63)</f>
        <v>39.846309999999995</v>
      </c>
      <c r="KD19" s="152">
        <f>SUM(data_1!KD57:KD63)</f>
        <v>0</v>
      </c>
      <c r="KE19" s="152">
        <f>SUM(data_1!KE57:KE63)</f>
        <v>105289.97</v>
      </c>
      <c r="KF19" s="152">
        <f>SUM(data_1!KF57:KF63)</f>
        <v>550415782.02999997</v>
      </c>
      <c r="KG19" s="152">
        <f>SUM(data_1!KG57:KG63)</f>
        <v>0</v>
      </c>
      <c r="KH19" s="152">
        <f>SUM(data_1!KH57:KH63)</f>
        <v>550280400</v>
      </c>
      <c r="KI19" s="152">
        <f>SUM(data_1!KI57:KI63)</f>
        <v>550280400</v>
      </c>
      <c r="KJ19" s="152">
        <f>SUM(data_1!KJ57:KJ63)</f>
        <v>0</v>
      </c>
      <c r="KK19" s="152">
        <f>SUM(data_1!KK57:KK63)</f>
        <v>2824700</v>
      </c>
      <c r="KL19" s="152">
        <f>SUM(data_1!KL57:KL63)</f>
        <v>2683400</v>
      </c>
      <c r="KM19" s="152">
        <f>SUM(data_1!KM57:KM63)</f>
        <v>141300</v>
      </c>
      <c r="KN19" s="152">
        <f>SUM(data_1!KN57:KN63)</f>
        <v>2683400</v>
      </c>
      <c r="KO19" s="152">
        <f>SUM(data_1!KO57:KO63)</f>
        <v>0</v>
      </c>
      <c r="KP19" s="152">
        <f>SUM(data_1!KP57:KP63)</f>
        <v>0</v>
      </c>
      <c r="KQ19" s="152">
        <f>SUM(data_1!KQ57:KQ63)</f>
        <v>2824700</v>
      </c>
      <c r="KR19" s="152">
        <f>SUM(data_1!KR57:KR63)</f>
        <v>2683400</v>
      </c>
      <c r="KS19" s="152">
        <f>SUM(data_1!KS57:KS63)</f>
        <v>0</v>
      </c>
      <c r="KT19" s="152">
        <f>SUM(data_1!KT57:KT63)</f>
        <v>141300</v>
      </c>
      <c r="KU19" s="152">
        <f>SUM(data_1!KU57:KU63)</f>
        <v>5.0023</v>
      </c>
      <c r="KV19" s="152">
        <f>SUM(data_1!KV57:KV63)</f>
        <v>0</v>
      </c>
      <c r="KW19" s="152">
        <f>SUM(data_1!KW57:KW63)</f>
        <v>0</v>
      </c>
      <c r="KX19" s="152">
        <f>SUM(data_1!KX57:KX63)</f>
        <v>2683400</v>
      </c>
      <c r="KY19" s="152">
        <f>SUM(data_1!KY57:KY63)</f>
        <v>0</v>
      </c>
      <c r="KZ19" s="152">
        <f>SUM(data_1!KZ57:KZ63)</f>
        <v>2683400</v>
      </c>
      <c r="LA19" s="152">
        <f>SUM(data_1!LA57:LA63)</f>
        <v>2683400</v>
      </c>
      <c r="LB19" s="152">
        <f>SUM(data_1!LB57:LB63)</f>
        <v>0</v>
      </c>
      <c r="LC19" s="152">
        <f>SUM(data_1!LC57:LC63)</f>
        <v>450871906</v>
      </c>
      <c r="LD19" s="152">
        <f>SUM(data_1!LD57:LD63)</f>
        <v>427493900</v>
      </c>
      <c r="LE19" s="152">
        <f>SUM(data_1!LE57:LE63)</f>
        <v>23378006</v>
      </c>
      <c r="LF19" s="152">
        <f>SUM(data_1!LF57:LF63)</f>
        <v>427493900</v>
      </c>
      <c r="LG19" s="152">
        <f>SUM(data_1!LG57:LG63)</f>
        <v>0</v>
      </c>
      <c r="LH19" s="152">
        <f>SUM(data_1!LH57:LH63)</f>
        <v>0</v>
      </c>
      <c r="LI19" s="152">
        <f>SUM(data_1!LI57:LI63)</f>
        <v>446431236.14999998</v>
      </c>
      <c r="LJ19" s="152">
        <f>SUM(data_1!LJ57:LJ63)</f>
        <v>427448139.23000002</v>
      </c>
      <c r="LK19" s="152">
        <f>SUM(data_1!LK57:LK63)</f>
        <v>0</v>
      </c>
      <c r="LL19" s="152">
        <f>SUM(data_1!LL57:LL63)</f>
        <v>18983096.920000002</v>
      </c>
      <c r="LM19" s="152">
        <f>SUM(data_1!LM57:LM63)</f>
        <v>17.64883</v>
      </c>
      <c r="LN19" s="152">
        <f>SUM(data_1!LN57:LN63)</f>
        <v>0</v>
      </c>
      <c r="LO19" s="152">
        <f>SUM(data_1!LO57:LO63)</f>
        <v>45760.77</v>
      </c>
      <c r="LP19" s="152">
        <f>SUM(data_1!LP57:LP63)</f>
        <v>427448139.23000002</v>
      </c>
      <c r="LQ19" s="152">
        <f>SUM(data_1!LQ57:LQ63)</f>
        <v>0</v>
      </c>
      <c r="LR19" s="152">
        <f>SUM(data_1!LR57:LR63)</f>
        <v>427493900</v>
      </c>
      <c r="LS19" s="152">
        <f>SUM(data_1!LS57:LS63)</f>
        <v>427493900</v>
      </c>
      <c r="LT19" s="152">
        <f>SUM(data_1!LT57:LT63)</f>
        <v>0</v>
      </c>
      <c r="LU19" s="152">
        <f>SUM(data_1!LU57:LU63)</f>
        <v>111877000</v>
      </c>
      <c r="LV19" s="152">
        <f>SUM(data_1!LV57:LV63)</f>
        <v>106240400</v>
      </c>
      <c r="LW19" s="152">
        <f>SUM(data_1!LW57:LW63)</f>
        <v>5636600</v>
      </c>
      <c r="LX19" s="152">
        <f>SUM(data_1!LX57:LX63)</f>
        <v>105314200</v>
      </c>
      <c r="LY19" s="152">
        <f>SUM(data_1!LY57:LY63)</f>
        <v>0</v>
      </c>
      <c r="LZ19" s="152">
        <f>SUM(data_1!LZ57:LZ63)</f>
        <v>0</v>
      </c>
      <c r="MA19" s="152">
        <f>SUM(data_1!MA57:MA63)</f>
        <v>110845200</v>
      </c>
      <c r="MB19" s="152">
        <f>SUM(data_1!MB57:MB63)</f>
        <v>105314200</v>
      </c>
      <c r="MC19" s="152">
        <f>SUM(data_1!MC57:MC63)</f>
        <v>0</v>
      </c>
      <c r="MD19" s="152">
        <f>SUM(data_1!MD57:MD63)</f>
        <v>5531000</v>
      </c>
      <c r="ME19" s="152">
        <f>SUM(data_1!ME57:ME63)</f>
        <v>10.00043</v>
      </c>
      <c r="MF19" s="152">
        <f>SUM(data_1!MF57:MF63)</f>
        <v>0</v>
      </c>
      <c r="MG19" s="152">
        <f>SUM(data_1!MG57:MG63)</f>
        <v>0</v>
      </c>
      <c r="MH19" s="152">
        <f>SUM(data_1!MH57:MH63)</f>
        <v>105314200</v>
      </c>
      <c r="MI19" s="152">
        <f>SUM(data_1!MI57:MI63)</f>
        <v>0</v>
      </c>
      <c r="MJ19" s="152">
        <f>SUM(data_1!MJ57:MJ63)</f>
        <v>106240400</v>
      </c>
      <c r="MK19" s="152">
        <f>SUM(data_1!MK57:MK63)</f>
        <v>106240400</v>
      </c>
      <c r="ML19" s="152">
        <f>SUM(data_1!ML57:ML63)</f>
        <v>0</v>
      </c>
      <c r="MM19" s="152">
        <f>SUM(data_1!MM57:MM63)</f>
        <v>146981469</v>
      </c>
      <c r="MN19" s="152">
        <f>SUM(data_1!MN57:MN63)</f>
        <v>134321400</v>
      </c>
      <c r="MO19" s="152">
        <f>SUM(data_1!MO57:MO63)</f>
        <v>12660069</v>
      </c>
      <c r="MP19" s="152">
        <f>SUM(data_1!MP57:MP63)</f>
        <v>134211485</v>
      </c>
      <c r="MQ19" s="152">
        <f>SUM(data_1!MQ57:MQ63)</f>
        <v>0</v>
      </c>
      <c r="MR19" s="152">
        <f>SUM(data_1!MR57:MR63)</f>
        <v>0</v>
      </c>
      <c r="MS19" s="152">
        <f>SUM(data_1!MS57:MS63)</f>
        <v>143856239.89999998</v>
      </c>
      <c r="MT19" s="152">
        <f>SUM(data_1!MT57:MT63)</f>
        <v>134123485</v>
      </c>
      <c r="MU19" s="152">
        <f>SUM(data_1!MU57:MU63)</f>
        <v>0</v>
      </c>
      <c r="MV19" s="152">
        <f>SUM(data_1!MV57:MV63)</f>
        <v>9732754.8999999985</v>
      </c>
      <c r="MW19" s="152">
        <f>SUM(data_1!MW57:MW63)</f>
        <v>34.712649999999996</v>
      </c>
      <c r="MX19" s="152">
        <f>SUM(data_1!MX57:MX63)</f>
        <v>0</v>
      </c>
      <c r="MY19" s="152">
        <f>SUM(data_1!MY57:MY63)</f>
        <v>88000</v>
      </c>
      <c r="MZ19" s="152">
        <f>SUM(data_1!MZ57:MZ63)</f>
        <v>134123485</v>
      </c>
      <c r="NA19" s="152">
        <f>SUM(data_1!NA57:NA63)</f>
        <v>0</v>
      </c>
      <c r="NB19" s="152">
        <f>SUM(data_1!NB57:NB63)</f>
        <v>134321400</v>
      </c>
      <c r="NC19" s="152">
        <f>SUM(data_1!NC57:NC63)</f>
        <v>134321400</v>
      </c>
      <c r="ND19" s="152">
        <f>SUM(data_1!ND57:ND63)</f>
        <v>0</v>
      </c>
      <c r="NE19" s="152">
        <f>SUM(data_1!NE57:NE63)</f>
        <v>1195034490</v>
      </c>
      <c r="NF19" s="152">
        <f>SUM(data_1!NF57:NF63)</f>
        <v>1112346400</v>
      </c>
      <c r="NG19" s="152">
        <f>SUM(data_1!NG57:NG63)</f>
        <v>82688090</v>
      </c>
      <c r="NH19" s="152">
        <f>SUM(data_1!NH57:NH63)</f>
        <v>1089170442.1400001</v>
      </c>
      <c r="NI19" s="152">
        <f>SUM(data_1!NI57:NI63)</f>
        <v>0</v>
      </c>
      <c r="NJ19" s="152">
        <f>SUM(data_1!NJ57:NJ63)</f>
        <v>0</v>
      </c>
      <c r="NK19" s="152">
        <f>SUM(data_1!NK57:NK63)</f>
        <v>1162249932.1400001</v>
      </c>
      <c r="NL19" s="152">
        <f>SUM(data_1!NL57:NL63)</f>
        <v>1089170442.1400001</v>
      </c>
      <c r="NM19" s="152">
        <f>SUM(data_1!NM57:NM63)</f>
        <v>0</v>
      </c>
      <c r="NN19" s="152">
        <f>SUM(data_1!NN57:NN63)</f>
        <v>73079490</v>
      </c>
      <c r="NO19" s="152">
        <f>SUM(data_1!NO57:NO63)</f>
        <v>33.21998</v>
      </c>
      <c r="NP19" s="152">
        <f>SUM(data_1!NP57:NP63)</f>
        <v>0</v>
      </c>
      <c r="NQ19" s="152">
        <f>SUM(data_1!NQ57:NQ63)</f>
        <v>0</v>
      </c>
      <c r="NR19" s="152">
        <f>SUM(data_1!NR57:NR63)</f>
        <v>1089170442.1400001</v>
      </c>
      <c r="NS19" s="152">
        <f>SUM(data_1!NS57:NS63)</f>
        <v>0</v>
      </c>
      <c r="NT19" s="152">
        <f>SUM(data_1!NT57:NT63)</f>
        <v>1112346400</v>
      </c>
      <c r="NU19" s="152">
        <f>SUM(data_1!NU57:NU63)</f>
        <v>1112346400</v>
      </c>
      <c r="NV19" s="152">
        <f>SUM(data_1!NV57:NV63)</f>
        <v>0</v>
      </c>
      <c r="NW19" s="152">
        <f>SUM(data_1!NW57:NW63)</f>
        <v>63249658</v>
      </c>
      <c r="NX19" s="152">
        <f>SUM(data_1!NX57:NX63)</f>
        <v>58859200</v>
      </c>
      <c r="NY19" s="152">
        <f>SUM(data_1!NY57:NY63)</f>
        <v>4390458</v>
      </c>
      <c r="NZ19" s="152">
        <f>SUM(data_1!NZ57:NZ63)</f>
        <v>58859200</v>
      </c>
      <c r="OA19" s="152">
        <f>SUM(data_1!OA57:OA63)</f>
        <v>2296882.5</v>
      </c>
      <c r="OB19" s="152">
        <f>SUM(data_1!OB57:OB63)</f>
        <v>0</v>
      </c>
      <c r="OC19" s="152">
        <f>SUM(data_1!OC57:OC63)</f>
        <v>62486400</v>
      </c>
      <c r="OD19" s="152">
        <f>SUM(data_1!OD57:OD63)</f>
        <v>58859200</v>
      </c>
      <c r="OE19" s="152">
        <f>SUM(data_1!OE57:OE63)</f>
        <v>0</v>
      </c>
      <c r="OF19" s="152">
        <f>SUM(data_1!OF57:OF63)</f>
        <v>3627200</v>
      </c>
      <c r="OG19" s="152">
        <f>SUM(data_1!OG57:OG63)</f>
        <v>59.509829999999994</v>
      </c>
      <c r="OH19" s="152">
        <f>SUM(data_1!OH57:OH63)</f>
        <v>2296882.5</v>
      </c>
      <c r="OI19" s="152">
        <f>SUM(data_1!OI57:OI63)</f>
        <v>0</v>
      </c>
      <c r="OJ19" s="152">
        <f>SUM(data_1!OJ57:OJ63)</f>
        <v>58859200</v>
      </c>
      <c r="OK19" s="152">
        <f>SUM(data_1!OK57:OK63)</f>
        <v>0</v>
      </c>
      <c r="OL19" s="152">
        <f>SUM(data_1!OL57:OL63)</f>
        <v>58859200</v>
      </c>
      <c r="OM19" s="152">
        <f>SUM(data_1!OM57:OM63)</f>
        <v>58859200</v>
      </c>
      <c r="ON19" s="152">
        <f>SUM(data_1!ON57:ON63)</f>
        <v>0</v>
      </c>
      <c r="OO19" s="152">
        <f>SUM(data_1!OO57:OO63)</f>
        <v>815105222</v>
      </c>
      <c r="OP19" s="152">
        <f>SUM(data_1!OP57:OP63)</f>
        <v>740588300</v>
      </c>
      <c r="OQ19" s="152">
        <f>SUM(data_1!OQ57:OQ63)</f>
        <v>74516922</v>
      </c>
      <c r="OR19" s="152">
        <f>SUM(data_1!OR57:OR63)</f>
        <v>710922000</v>
      </c>
      <c r="OS19" s="152">
        <f>SUM(data_1!OS57:OS63)</f>
        <v>14334600</v>
      </c>
      <c r="OT19" s="152">
        <f>SUM(data_1!OT57:OT63)</f>
        <v>0</v>
      </c>
      <c r="OU19" s="152">
        <f>SUM(data_1!OU57:OU63)</f>
        <v>764495530.20000005</v>
      </c>
      <c r="OV19" s="152">
        <f>SUM(data_1!OV57:OV63)</f>
        <v>710922000</v>
      </c>
      <c r="OW19" s="152">
        <f>SUM(data_1!OW57:OW63)</f>
        <v>0</v>
      </c>
      <c r="OX19" s="152">
        <f>SUM(data_1!OX57:OX63)</f>
        <v>53573530.200000003</v>
      </c>
      <c r="OY19" s="152">
        <f>SUM(data_1!OY57:OY63)</f>
        <v>30.319219999999998</v>
      </c>
      <c r="OZ19" s="152">
        <f>SUM(data_1!OZ57:OZ63)</f>
        <v>14334600</v>
      </c>
      <c r="PA19" s="152">
        <f>SUM(data_1!PA57:PA63)</f>
        <v>0</v>
      </c>
      <c r="PB19" s="152">
        <f>SUM(data_1!PB57:PB63)</f>
        <v>710922000</v>
      </c>
      <c r="PC19" s="152">
        <f>SUM(data_1!PC57:PC63)</f>
        <v>0</v>
      </c>
      <c r="PD19" s="152">
        <f>SUM(data_1!PD57:PD63)</f>
        <v>740588300</v>
      </c>
      <c r="PE19" s="152">
        <f>SUM(data_1!PE57:PE63)</f>
        <v>740588300</v>
      </c>
      <c r="PF19" s="152">
        <f>SUM(data_1!PF57:PF63)</f>
        <v>0</v>
      </c>
      <c r="PG19" s="152">
        <f>SUM(data_1!PG57:PG63)</f>
        <v>0</v>
      </c>
      <c r="PH19" s="152">
        <f>SUM(data_1!PH57:PH63)</f>
        <v>0</v>
      </c>
      <c r="PI19" s="152">
        <f>SUM(data_1!PI57:PI63)</f>
        <v>0</v>
      </c>
      <c r="PJ19" s="152">
        <f>SUM(data_1!PJ57:PJ63)</f>
        <v>0</v>
      </c>
      <c r="PK19" s="152">
        <f>SUM(data_1!PK57:PK63)</f>
        <v>0</v>
      </c>
      <c r="PL19" s="152">
        <f>SUM(data_1!PL57:PL63)</f>
        <v>0</v>
      </c>
      <c r="PM19" s="152">
        <f>SUM(data_1!PM57:PM63)</f>
        <v>0</v>
      </c>
      <c r="PN19" s="152">
        <f>SUM(data_1!PN57:PN63)</f>
        <v>0</v>
      </c>
      <c r="PO19" s="152">
        <f>SUM(data_1!PO57:PO63)</f>
        <v>0</v>
      </c>
      <c r="PP19" s="152">
        <f>SUM(data_1!PP57:PP63)</f>
        <v>0</v>
      </c>
      <c r="PQ19" s="152">
        <f>SUM(data_1!PQ57:PQ63)</f>
        <v>0</v>
      </c>
      <c r="PR19" s="152">
        <f>SUM(data_1!PR57:PR63)</f>
        <v>0</v>
      </c>
      <c r="PS19" s="152">
        <f>SUM(data_1!PS57:PS63)</f>
        <v>0</v>
      </c>
      <c r="PT19" s="152">
        <f>SUM(data_1!PT57:PT63)</f>
        <v>0</v>
      </c>
      <c r="PU19" s="152">
        <f>SUM(data_1!PU57:PU63)</f>
        <v>0</v>
      </c>
      <c r="PV19" s="152">
        <f>SUM(data_1!PV57:PV63)</f>
        <v>0</v>
      </c>
      <c r="PW19" s="152">
        <f>SUM(data_1!PW57:PW63)</f>
        <v>0</v>
      </c>
      <c r="PX19" s="152">
        <f>SUM(data_1!PX57:PX63)</f>
        <v>0</v>
      </c>
      <c r="PY19" s="152">
        <f>SUM(data_1!PY57:PY63)</f>
        <v>0</v>
      </c>
      <c r="PZ19" s="152">
        <f>SUM(data_1!PZ57:PZ63)</f>
        <v>0</v>
      </c>
      <c r="QA19" s="152">
        <f>SUM(data_1!QA57:QA63)</f>
        <v>0</v>
      </c>
      <c r="QB19" s="152">
        <f>SUM(data_1!QB57:QB63)</f>
        <v>0</v>
      </c>
      <c r="QC19" s="152">
        <f>SUM(data_1!QC57:QC63)</f>
        <v>0</v>
      </c>
      <c r="QD19" s="152">
        <f>SUM(data_1!QD57:QD63)</f>
        <v>0</v>
      </c>
      <c r="QE19" s="152">
        <f>SUM(data_1!QE57:QE63)</f>
        <v>0</v>
      </c>
      <c r="QF19" s="152">
        <f>SUM(data_1!QF57:QF63)</f>
        <v>0</v>
      </c>
      <c r="QG19" s="152">
        <f>SUM(data_1!QG57:QG63)</f>
        <v>0</v>
      </c>
      <c r="QH19" s="152">
        <f>SUM(data_1!QH57:QH63)</f>
        <v>0</v>
      </c>
      <c r="QI19" s="152">
        <f>SUM(data_1!QI57:QI63)</f>
        <v>0</v>
      </c>
      <c r="QJ19" s="152">
        <f>SUM(data_1!QJ57:QJ63)</f>
        <v>0</v>
      </c>
      <c r="QK19" s="152">
        <f>SUM(data_1!QK57:QK63)</f>
        <v>0</v>
      </c>
      <c r="QL19" s="152">
        <f>SUM(data_1!QL57:QL63)</f>
        <v>0</v>
      </c>
      <c r="QM19" s="152">
        <f>SUM(data_1!QM57:QM63)</f>
        <v>0</v>
      </c>
      <c r="QN19" s="152">
        <f>SUM(data_1!QN57:QN63)</f>
        <v>0</v>
      </c>
      <c r="QO19" s="152">
        <f>SUM(data_1!QO57:QO63)</f>
        <v>0</v>
      </c>
      <c r="QP19" s="152">
        <f>SUM(data_1!QP57:QP63)</f>
        <v>0</v>
      </c>
      <c r="QQ19" s="152">
        <f>SUM(data_1!QQ57:QQ63)</f>
        <v>1635845175</v>
      </c>
      <c r="QR19" s="152">
        <f>SUM(data_1!QR57:QR63)</f>
        <v>1535878600</v>
      </c>
      <c r="QS19" s="152">
        <f>SUM(data_1!QS57:QS63)</f>
        <v>99966575</v>
      </c>
      <c r="QT19" s="152">
        <f>SUM(data_1!QT57:QT63)</f>
        <v>1535869764.1299999</v>
      </c>
      <c r="QU19" s="152">
        <f>SUM(data_1!QU57:QU63)</f>
        <v>0</v>
      </c>
      <c r="QV19" s="152">
        <f>SUM(data_1!QV57:QV63)</f>
        <v>0</v>
      </c>
      <c r="QW19" s="152">
        <f>SUM(data_1!QW57:QW63)</f>
        <v>1616817649.53</v>
      </c>
      <c r="QX19" s="152">
        <f>SUM(data_1!QX57:QX63)</f>
        <v>1535869764.1299999</v>
      </c>
      <c r="QY19" s="152">
        <f>SUM(data_1!QY57:QY63)</f>
        <v>0</v>
      </c>
      <c r="QZ19" s="152">
        <f>SUM(data_1!QZ57:QZ63)</f>
        <v>80947885.400000006</v>
      </c>
      <c r="RA19" s="152">
        <f>SUM(data_1!RA57:RA63)</f>
        <v>36.53396</v>
      </c>
      <c r="RB19" s="152">
        <f>SUM(data_1!RB57:RB63)</f>
        <v>0</v>
      </c>
      <c r="RC19" s="152">
        <f>SUM(data_1!RC57:RC63)</f>
        <v>0</v>
      </c>
      <c r="RD19" s="152">
        <f>SUM(data_1!RD57:RD63)</f>
        <v>1535869764.1299999</v>
      </c>
      <c r="RE19" s="152">
        <f>SUM(data_1!RE57:RE63)</f>
        <v>0</v>
      </c>
      <c r="RF19" s="152">
        <f>SUM(data_1!RF57:RF63)</f>
        <v>1535878600</v>
      </c>
      <c r="RG19" s="152">
        <f>SUM(data_1!RG57:RG63)</f>
        <v>1535878600</v>
      </c>
      <c r="RH19" s="152">
        <f>SUM(data_1!RH57:RH63)</f>
        <v>0</v>
      </c>
      <c r="RI19" s="152">
        <f>SUM(data_1!RI57:RI63)</f>
        <v>409981179</v>
      </c>
      <c r="RJ19" s="152">
        <f>SUM(data_1!RJ57:RJ63)</f>
        <v>386609900</v>
      </c>
      <c r="RK19" s="152">
        <f>SUM(data_1!RK57:RK63)</f>
        <v>23371279</v>
      </c>
      <c r="RL19" s="152">
        <f>SUM(data_1!RL57:RL63)</f>
        <v>386609900</v>
      </c>
      <c r="RM19" s="152">
        <f>SUM(data_1!RM57:RM63)</f>
        <v>100000</v>
      </c>
      <c r="RN19" s="152">
        <f>SUM(data_1!RN57:RN63)</f>
        <v>0</v>
      </c>
      <c r="RO19" s="152">
        <f>SUM(data_1!RO57:RO63)</f>
        <v>407460863.63999999</v>
      </c>
      <c r="RP19" s="152">
        <f>SUM(data_1!RP57:RP63)</f>
        <v>386609900</v>
      </c>
      <c r="RQ19" s="152">
        <f>SUM(data_1!RQ57:RQ63)</f>
        <v>0</v>
      </c>
      <c r="RR19" s="152">
        <f>SUM(data_1!RR57:RR63)</f>
        <v>20850963.640000001</v>
      </c>
      <c r="RS19" s="152">
        <f>SUM(data_1!RS57:RS63)</f>
        <v>7.2788899999999996</v>
      </c>
      <c r="RT19" s="152">
        <f>SUM(data_1!RT57:RT63)</f>
        <v>100000</v>
      </c>
      <c r="RU19" s="152">
        <f>SUM(data_1!RU57:RU63)</f>
        <v>0</v>
      </c>
      <c r="RV19" s="152">
        <f>SUM(data_1!RV57:RV63)</f>
        <v>386609900</v>
      </c>
      <c r="RW19" s="152">
        <f>SUM(data_1!RW57:RW63)</f>
        <v>0</v>
      </c>
      <c r="RX19" s="152">
        <f>SUM(data_1!RX57:RX63)</f>
        <v>386609900</v>
      </c>
      <c r="RY19" s="152">
        <f>SUM(data_1!RY57:RY63)</f>
        <v>386609900</v>
      </c>
      <c r="RZ19" s="152">
        <f>SUM(data_1!RZ57:RZ63)</f>
        <v>0</v>
      </c>
      <c r="SA19" s="152">
        <f>SUM(data_1!SA57:SA63)</f>
        <v>10000000</v>
      </c>
      <c r="SB19" s="152">
        <f>SUM(data_1!SB57:SB63)</f>
        <v>9500000</v>
      </c>
      <c r="SC19" s="152">
        <f>SUM(data_1!SC57:SC63)</f>
        <v>500000</v>
      </c>
      <c r="SD19" s="152">
        <f>SUM(data_1!SD57:SD63)</f>
        <v>9500000</v>
      </c>
      <c r="SE19" s="152">
        <f>SUM(data_1!SE57:SE63)</f>
        <v>0</v>
      </c>
      <c r="SF19" s="152">
        <f>SUM(data_1!SF57:SF63)</f>
        <v>0</v>
      </c>
      <c r="SG19" s="152">
        <f>SUM(data_1!SG57:SG63)</f>
        <v>10000000</v>
      </c>
      <c r="SH19" s="152">
        <f>SUM(data_1!SH57:SH63)</f>
        <v>9500000</v>
      </c>
      <c r="SI19" s="152">
        <f>SUM(data_1!SI57:SI63)</f>
        <v>0</v>
      </c>
      <c r="SJ19" s="152">
        <f>SUM(data_1!SJ57:SJ63)</f>
        <v>500000</v>
      </c>
      <c r="SK19" s="152">
        <f>SUM(data_1!SK57:SK63)</f>
        <v>5</v>
      </c>
      <c r="SL19" s="152">
        <f>SUM(data_1!SL57:SL63)</f>
        <v>0</v>
      </c>
      <c r="SM19" s="152">
        <f>SUM(data_1!SM57:SM63)</f>
        <v>0</v>
      </c>
      <c r="SN19" s="152">
        <f>SUM(data_1!SN57:SN63)</f>
        <v>9500000</v>
      </c>
      <c r="SO19" s="152">
        <f>SUM(data_1!SO57:SO63)</f>
        <v>0</v>
      </c>
      <c r="SP19" s="152">
        <f>SUM(data_1!SP57:SP63)</f>
        <v>9500000</v>
      </c>
      <c r="SQ19" s="152">
        <f>SUM(data_1!SQ57:SQ63)</f>
        <v>9500000</v>
      </c>
      <c r="SR19" s="152">
        <f>SUM(data_1!SR57:SR63)</f>
        <v>0</v>
      </c>
      <c r="SS19" s="152">
        <f>SUM(data_1!SS57:SS63)</f>
        <v>0</v>
      </c>
      <c r="ST19" s="152">
        <f>SUM(data_1!ST57:ST63)</f>
        <v>0</v>
      </c>
      <c r="SU19" s="152">
        <f>SUM(data_1!SU57:SU63)</f>
        <v>0</v>
      </c>
      <c r="SV19" s="152">
        <f>SUM(data_1!SV57:SV63)</f>
        <v>0</v>
      </c>
      <c r="SW19" s="152">
        <f>SUM(data_1!SW57:SW63)</f>
        <v>0</v>
      </c>
      <c r="SX19" s="152">
        <f>SUM(data_1!SX57:SX63)</f>
        <v>0</v>
      </c>
      <c r="SY19" s="152">
        <f>SUM(data_1!SY57:SY63)</f>
        <v>0</v>
      </c>
      <c r="SZ19" s="152">
        <f>SUM(data_1!SZ57:SZ63)</f>
        <v>0</v>
      </c>
      <c r="TA19" s="152">
        <f>SUM(data_1!TA57:TA63)</f>
        <v>0</v>
      </c>
      <c r="TB19" s="152">
        <f>SUM(data_1!TB57:TB63)</f>
        <v>0</v>
      </c>
      <c r="TC19" s="152">
        <f>SUM(data_1!TC57:TC63)</f>
        <v>0</v>
      </c>
      <c r="TD19" s="152">
        <f>SUM(data_1!TD57:TD63)</f>
        <v>0</v>
      </c>
      <c r="TE19" s="152">
        <f>SUM(data_1!TE57:TE63)</f>
        <v>0</v>
      </c>
      <c r="TF19" s="152">
        <f>SUM(data_1!TF57:TF63)</f>
        <v>0</v>
      </c>
      <c r="TG19" s="152">
        <f>SUM(data_1!TG57:TG63)</f>
        <v>0</v>
      </c>
      <c r="TH19" s="152">
        <f>SUM(data_1!TH57:TH63)</f>
        <v>0</v>
      </c>
      <c r="TI19" s="152">
        <f>SUM(data_1!TI57:TI63)</f>
        <v>0</v>
      </c>
      <c r="TJ19" s="152">
        <f>SUM(data_1!TJ57:TJ63)</f>
        <v>0</v>
      </c>
      <c r="TK19" s="152">
        <f>SUM(data_1!TK57:TK63)</f>
        <v>11324000</v>
      </c>
      <c r="TL19" s="152">
        <f>SUM(data_1!TL57:TL63)</f>
        <v>7324000</v>
      </c>
      <c r="TM19" s="152">
        <f>SUM(data_1!TM57:TM63)</f>
        <v>4000000</v>
      </c>
      <c r="TN19" s="152">
        <f>SUM(data_1!TN57:TN63)</f>
        <v>0</v>
      </c>
      <c r="TO19" s="152">
        <f>SUM(data_1!TO57:TO63)</f>
        <v>0</v>
      </c>
      <c r="TP19" s="152">
        <f>SUM(data_1!TP57:TP63)</f>
        <v>0</v>
      </c>
      <c r="TQ19" s="152">
        <f>SUM(data_1!TQ57:TQ63)</f>
        <v>0</v>
      </c>
      <c r="TR19" s="152">
        <f>SUM(data_1!TR57:TR63)</f>
        <v>0</v>
      </c>
      <c r="TS19" s="152">
        <f>SUM(data_1!TS57:TS63)</f>
        <v>0</v>
      </c>
      <c r="TT19" s="152">
        <f>SUM(data_1!TT57:TT63)</f>
        <v>0</v>
      </c>
      <c r="TU19" s="152">
        <f>SUM(data_1!TU57:TU63)</f>
        <v>0</v>
      </c>
      <c r="TV19" s="152">
        <f>SUM(data_1!TV57:TV63)</f>
        <v>0</v>
      </c>
      <c r="TW19" s="152">
        <f>SUM(data_1!TW57:TW63)</f>
        <v>0</v>
      </c>
      <c r="TX19" s="152">
        <f>SUM(data_1!TX57:TX63)</f>
        <v>0</v>
      </c>
      <c r="TY19" s="152">
        <f>SUM(data_1!TY57:TY63)</f>
        <v>0</v>
      </c>
      <c r="TZ19" s="152">
        <f>SUM(data_1!TZ57:TZ63)</f>
        <v>7324000</v>
      </c>
      <c r="UA19" s="152">
        <f>SUM(data_1!UA57:UA63)</f>
        <v>7324000</v>
      </c>
      <c r="UB19" s="152">
        <f>SUM(data_1!UB57:UB63)</f>
        <v>0</v>
      </c>
      <c r="UC19" s="152">
        <f>SUM(data_1!UC57:UC63)</f>
        <v>227000000</v>
      </c>
      <c r="UD19" s="152">
        <f>SUM(data_1!UD57:UD63)</f>
        <v>207000000</v>
      </c>
      <c r="UE19" s="152">
        <f>SUM(data_1!UE57:UE63)</f>
        <v>20000000</v>
      </c>
      <c r="UF19" s="152">
        <f>SUM(data_1!UF57:UF63)</f>
        <v>207000000</v>
      </c>
      <c r="UG19" s="152">
        <f>SUM(data_1!UG57:UG63)</f>
        <v>1647055.16</v>
      </c>
      <c r="UH19" s="152">
        <f>SUM(data_1!UH57:UH63)</f>
        <v>0</v>
      </c>
      <c r="UI19" s="152">
        <f>SUM(data_1!UI57:UI63)</f>
        <v>227000000</v>
      </c>
      <c r="UJ19" s="152">
        <f>SUM(data_1!UJ57:UJ63)</f>
        <v>207000000</v>
      </c>
      <c r="UK19" s="152">
        <f>SUM(data_1!UK57:UK63)</f>
        <v>0</v>
      </c>
      <c r="UL19" s="152">
        <f>SUM(data_1!UL57:UL63)</f>
        <v>20000000</v>
      </c>
      <c r="UM19" s="152">
        <f>SUM(data_1!UM57:UM63)</f>
        <v>8.8105700000000002</v>
      </c>
      <c r="UN19" s="152">
        <f>SUM(data_1!UN57:UN63)</f>
        <v>1647055.16</v>
      </c>
      <c r="UO19" s="152">
        <f>SUM(data_1!UO57:UO63)</f>
        <v>0</v>
      </c>
      <c r="UP19" s="152">
        <f>SUM(data_1!UP57:UP63)</f>
        <v>207000000</v>
      </c>
      <c r="UQ19" s="152">
        <f>SUM(data_1!UQ57:UQ63)</f>
        <v>0</v>
      </c>
      <c r="UR19" s="152">
        <f>SUM(data_1!UR57:UR63)</f>
        <v>207000000</v>
      </c>
      <c r="US19" s="152">
        <f>SUM(data_1!US57:US63)</f>
        <v>207000000</v>
      </c>
      <c r="UT19" s="152">
        <f>SUM(data_1!UT57:UT63)</f>
        <v>0</v>
      </c>
      <c r="UU19" s="152">
        <f>SUM(data_1!UU57:UU63)</f>
        <v>253295300</v>
      </c>
      <c r="UV19" s="152">
        <f>SUM(data_1!UV57:UV63)</f>
        <v>240630500</v>
      </c>
      <c r="UW19" s="152">
        <f>SUM(data_1!UW57:UW63)</f>
        <v>12664800</v>
      </c>
      <c r="UX19" s="152">
        <f>SUM(data_1!UX57:UX63)</f>
        <v>240630500</v>
      </c>
      <c r="UY19" s="152">
        <f>SUM(data_1!UY57:UY63)</f>
        <v>0</v>
      </c>
      <c r="UZ19" s="152">
        <f>SUM(data_1!UZ57:UZ63)</f>
        <v>0</v>
      </c>
      <c r="VA19" s="152">
        <f>SUM(data_1!VA57:VA63)</f>
        <v>253295300</v>
      </c>
      <c r="VB19" s="152">
        <f>SUM(data_1!VB57:VB63)</f>
        <v>240630500</v>
      </c>
      <c r="VC19" s="152">
        <f>SUM(data_1!VC57:VC63)</f>
        <v>0</v>
      </c>
      <c r="VD19" s="152">
        <f>SUM(data_1!VD57:VD63)</f>
        <v>12664800</v>
      </c>
      <c r="VE19" s="152">
        <f>SUM(data_1!VE57:VE63)</f>
        <v>5.0000099999999996</v>
      </c>
      <c r="VF19" s="152">
        <f>SUM(data_1!VF57:VF63)</f>
        <v>0</v>
      </c>
      <c r="VG19" s="152">
        <f>SUM(data_1!VG57:VG63)</f>
        <v>0</v>
      </c>
      <c r="VH19" s="152">
        <f>SUM(data_1!VH57:VH63)</f>
        <v>240630500</v>
      </c>
      <c r="VI19" s="152">
        <f>SUM(data_1!VI57:VI63)</f>
        <v>0</v>
      </c>
      <c r="VJ19" s="152">
        <f>SUM(data_1!VJ57:VJ63)</f>
        <v>240630500</v>
      </c>
      <c r="VK19" s="152">
        <f>SUM(data_1!VK57:VK63)</f>
        <v>240630500</v>
      </c>
      <c r="VL19" s="152">
        <f>SUM(data_1!VL57:VL63)</f>
        <v>0</v>
      </c>
      <c r="VM19" s="152">
        <f>SUM(data_1!VM57:VM63)</f>
        <v>234135200</v>
      </c>
      <c r="VN19" s="152">
        <f>SUM(data_1!VN57:VN63)</f>
        <v>222428200</v>
      </c>
      <c r="VO19" s="152">
        <f>SUM(data_1!VO57:VO63)</f>
        <v>11707000</v>
      </c>
      <c r="VP19" s="152">
        <f>SUM(data_1!VP57:VP63)</f>
        <v>222428200</v>
      </c>
      <c r="VQ19" s="152">
        <f>SUM(data_1!VQ57:VQ63)</f>
        <v>0</v>
      </c>
      <c r="VR19" s="152">
        <f>SUM(data_1!VR57:VR63)</f>
        <v>0</v>
      </c>
      <c r="VS19" s="152">
        <f>SUM(data_1!VS57:VS63)</f>
        <v>223250075</v>
      </c>
      <c r="VT19" s="152">
        <f>SUM(data_1!VT57:VT63)</f>
        <v>222428200</v>
      </c>
      <c r="VU19" s="152">
        <f>SUM(data_1!VU57:VU63)</f>
        <v>0</v>
      </c>
      <c r="VV19" s="152">
        <f>SUM(data_1!VV57:VV63)</f>
        <v>821875</v>
      </c>
      <c r="VW19" s="152">
        <f>SUM(data_1!VW57:VW63)</f>
        <v>0.36814000000000002</v>
      </c>
      <c r="VX19" s="152">
        <f>SUM(data_1!VX57:VX63)</f>
        <v>0</v>
      </c>
      <c r="VY19" s="152">
        <f>SUM(data_1!VY57:VY63)</f>
        <v>0</v>
      </c>
      <c r="VZ19" s="152">
        <f>SUM(data_1!VZ57:VZ63)</f>
        <v>222428200</v>
      </c>
      <c r="WA19" s="152">
        <f>SUM(data_1!WA57:WA63)</f>
        <v>0</v>
      </c>
      <c r="WB19" s="152">
        <f>SUM(data_1!WB57:WB63)</f>
        <v>222428200</v>
      </c>
      <c r="WC19" s="152">
        <f>SUM(data_1!WC57:WC63)</f>
        <v>222428200</v>
      </c>
      <c r="WD19" s="152">
        <f>SUM(data_1!WD57:WD63)</f>
        <v>0</v>
      </c>
      <c r="WE19" s="152">
        <f>SUM(data_1!WE57:WE63)</f>
        <v>15789500</v>
      </c>
      <c r="WF19" s="152">
        <f>SUM(data_1!WF57:WF63)</f>
        <v>15000000</v>
      </c>
      <c r="WG19" s="152">
        <f>SUM(data_1!WG57:WG63)</f>
        <v>789500</v>
      </c>
      <c r="WH19" s="152">
        <f>SUM(data_1!WH57:WH63)</f>
        <v>15000000</v>
      </c>
      <c r="WI19" s="152">
        <f>SUM(data_1!WI57:WI63)</f>
        <v>0</v>
      </c>
      <c r="WJ19" s="152">
        <f>SUM(data_1!WJ57:WJ63)</f>
        <v>0</v>
      </c>
      <c r="WK19" s="152">
        <f>SUM(data_1!WK57:WK63)</f>
        <v>15789500</v>
      </c>
      <c r="WL19" s="152">
        <f>SUM(data_1!WL57:WL63)</f>
        <v>15000000</v>
      </c>
      <c r="WM19" s="152">
        <f>SUM(data_1!WM57:WM63)</f>
        <v>0</v>
      </c>
      <c r="WN19" s="152">
        <f>SUM(data_1!WN57:WN63)</f>
        <v>789500</v>
      </c>
      <c r="WO19" s="152">
        <f>SUM(data_1!WO57:WO63)</f>
        <v>5.0001600000000002</v>
      </c>
      <c r="WP19" s="152">
        <f>SUM(data_1!WP57:WP63)</f>
        <v>0</v>
      </c>
      <c r="WQ19" s="152">
        <f>SUM(data_1!WQ57:WQ63)</f>
        <v>0</v>
      </c>
      <c r="WR19" s="152">
        <f>SUM(data_1!WR57:WR63)</f>
        <v>15000000</v>
      </c>
      <c r="WS19" s="152">
        <f>SUM(data_1!WS57:WS63)</f>
        <v>0</v>
      </c>
      <c r="WT19" s="152">
        <f>SUM(data_1!WT57:WT63)</f>
        <v>15000000</v>
      </c>
      <c r="WU19" s="152">
        <f>SUM(data_1!WU57:WU63)</f>
        <v>15000000</v>
      </c>
      <c r="WV19" s="152">
        <f>SUM(data_1!WV57:WV63)</f>
        <v>0</v>
      </c>
      <c r="WW19" s="152">
        <f>SUM(data_1!WW57:WW63)</f>
        <v>141273700</v>
      </c>
      <c r="WX19" s="152">
        <f>SUM(data_1!WX57:WX63)</f>
        <v>134209400</v>
      </c>
      <c r="WY19" s="152">
        <f>SUM(data_1!WY57:WY63)</f>
        <v>7064300</v>
      </c>
      <c r="WZ19" s="152">
        <f>SUM(data_1!WZ57:WZ63)</f>
        <v>134209400</v>
      </c>
      <c r="XA19" s="152">
        <f>SUM(data_1!XA57:XA63)</f>
        <v>0</v>
      </c>
      <c r="XB19" s="152">
        <f>SUM(data_1!XB57:XB63)</f>
        <v>0</v>
      </c>
      <c r="XC19" s="152">
        <f>SUM(data_1!XC57:XC63)</f>
        <v>139893700</v>
      </c>
      <c r="XD19" s="152">
        <f>SUM(data_1!XD57:XD63)</f>
        <v>134209400</v>
      </c>
      <c r="XE19" s="152">
        <f>SUM(data_1!XE57:XE63)</f>
        <v>0</v>
      </c>
      <c r="XF19" s="152">
        <f>SUM(data_1!XF57:XF63)</f>
        <v>5684300</v>
      </c>
      <c r="XG19" s="152">
        <f>SUM(data_1!XG57:XG63)</f>
        <v>5.00007</v>
      </c>
      <c r="XH19" s="152">
        <f>SUM(data_1!XH57:XH63)</f>
        <v>0</v>
      </c>
      <c r="XI19" s="152">
        <f>SUM(data_1!XI57:XI63)</f>
        <v>0</v>
      </c>
      <c r="XJ19" s="152">
        <f>SUM(data_1!XJ57:XJ63)</f>
        <v>134209400</v>
      </c>
      <c r="XK19" s="152">
        <f>SUM(data_1!XK57:XK63)</f>
        <v>0</v>
      </c>
      <c r="XL19" s="152">
        <f>SUM(data_1!XL57:XL63)</f>
        <v>134209400</v>
      </c>
      <c r="XM19" s="152">
        <f>SUM(data_1!XM57:XM63)</f>
        <v>134209400</v>
      </c>
      <c r="XN19" s="152">
        <f>SUM(data_1!XN57:XN63)</f>
        <v>0</v>
      </c>
      <c r="XO19" s="152">
        <f>SUM(data_1!XO57:XO63)</f>
        <v>58989500</v>
      </c>
      <c r="XP19" s="152">
        <f>SUM(data_1!XP57:XP63)</f>
        <v>56040000</v>
      </c>
      <c r="XQ19" s="152">
        <f>SUM(data_1!XQ57:XQ63)</f>
        <v>2949500</v>
      </c>
      <c r="XR19" s="152">
        <f>SUM(data_1!XR57:XR63)</f>
        <v>56040000</v>
      </c>
      <c r="XS19" s="152">
        <f>SUM(data_1!XS57:XS63)</f>
        <v>0</v>
      </c>
      <c r="XT19" s="152">
        <f>SUM(data_1!XT57:XT63)</f>
        <v>0</v>
      </c>
      <c r="XU19" s="152">
        <f>SUM(data_1!XU57:XU63)</f>
        <v>58989500</v>
      </c>
      <c r="XV19" s="152">
        <f>SUM(data_1!XV57:XV63)</f>
        <v>56040000</v>
      </c>
      <c r="XW19" s="152">
        <f>SUM(data_1!XW57:XW63)</f>
        <v>0</v>
      </c>
      <c r="XX19" s="152">
        <f>SUM(data_1!XX57:XX63)</f>
        <v>2949500</v>
      </c>
      <c r="XY19" s="152">
        <f>SUM(data_1!XY57:XY63)</f>
        <v>5.0000400000000003</v>
      </c>
      <c r="XZ19" s="152">
        <f>SUM(data_1!XZ57:XZ63)</f>
        <v>0</v>
      </c>
      <c r="YA19" s="152">
        <f>SUM(data_1!YA57:YA63)</f>
        <v>0</v>
      </c>
      <c r="YB19" s="152">
        <f>SUM(data_1!YB57:YB63)</f>
        <v>56040000</v>
      </c>
      <c r="YC19" s="152">
        <f>SUM(data_1!YC57:YC63)</f>
        <v>0</v>
      </c>
      <c r="YD19" s="152">
        <f>SUM(data_1!YD57:YD63)</f>
        <v>56040000</v>
      </c>
      <c r="YE19" s="152">
        <f>SUM(data_1!YE57:YE63)</f>
        <v>56040000</v>
      </c>
      <c r="YF19" s="152">
        <f>SUM(data_1!YF57:YF63)</f>
        <v>0</v>
      </c>
      <c r="YG19" s="152">
        <f>SUM(data_1!YG57:YG63)</f>
        <v>448879000</v>
      </c>
      <c r="YH19" s="152">
        <f>SUM(data_1!YH57:YH63)</f>
        <v>426435000</v>
      </c>
      <c r="YI19" s="152">
        <f>SUM(data_1!YI57:YI63)</f>
        <v>22444000</v>
      </c>
      <c r="YJ19" s="152">
        <f>SUM(data_1!YJ57:YJ63)</f>
        <v>426435000</v>
      </c>
      <c r="YK19" s="152">
        <f>SUM(data_1!YK57:YK63)</f>
        <v>0</v>
      </c>
      <c r="YL19" s="152">
        <f>SUM(data_1!YL57:YL63)</f>
        <v>0</v>
      </c>
      <c r="YM19" s="152">
        <f>SUM(data_1!YM57:YM63)</f>
        <v>448879000</v>
      </c>
      <c r="YN19" s="152">
        <f>SUM(data_1!YN57:YN63)</f>
        <v>426435000</v>
      </c>
      <c r="YO19" s="152">
        <f>SUM(data_1!YO57:YO63)</f>
        <v>0</v>
      </c>
      <c r="YP19" s="152">
        <f>SUM(data_1!YP57:YP63)</f>
        <v>22444000</v>
      </c>
      <c r="YQ19" s="152">
        <f>SUM(data_1!YQ57:YQ63)</f>
        <v>5.0000099999999996</v>
      </c>
      <c r="YR19" s="152">
        <f>SUM(data_1!YR57:YR63)</f>
        <v>0</v>
      </c>
      <c r="YS19" s="152">
        <f>SUM(data_1!YS57:YS63)</f>
        <v>0</v>
      </c>
      <c r="YT19" s="152">
        <f>SUM(data_1!YT57:YT63)</f>
        <v>426435000</v>
      </c>
      <c r="YU19" s="152">
        <f>SUM(data_1!YU57:YU63)</f>
        <v>0</v>
      </c>
      <c r="YV19" s="152">
        <f>SUM(data_1!YV57:YV63)</f>
        <v>426435000</v>
      </c>
      <c r="YW19" s="152">
        <f>SUM(data_1!YW57:YW63)</f>
        <v>426435000</v>
      </c>
      <c r="YX19" s="152">
        <f>SUM(data_1!YX57:YX63)</f>
        <v>0</v>
      </c>
      <c r="YY19" s="152">
        <f>SUM(data_1!YY57:YY63)</f>
        <v>854485600</v>
      </c>
      <c r="YZ19" s="152">
        <f>SUM(data_1!YZ57:YZ63)</f>
        <v>739541000</v>
      </c>
      <c r="ZA19" s="152">
        <f>SUM(data_1!ZA57:ZA63)</f>
        <v>114944600</v>
      </c>
      <c r="ZB19" s="152">
        <f>SUM(data_1!ZB57:ZB63)</f>
        <v>739541000</v>
      </c>
      <c r="ZC19" s="152">
        <f>SUM(data_1!ZC57:ZC63)</f>
        <v>0</v>
      </c>
      <c r="ZD19" s="152">
        <f>SUM(data_1!ZD57:ZD63)</f>
        <v>0</v>
      </c>
      <c r="ZE19" s="152">
        <f>SUM(data_1!ZE57:ZE63)</f>
        <v>814562461.79999995</v>
      </c>
      <c r="ZF19" s="152">
        <f>SUM(data_1!ZF57:ZF63)</f>
        <v>739541000</v>
      </c>
      <c r="ZG19" s="152">
        <f>SUM(data_1!ZG57:ZG63)</f>
        <v>0</v>
      </c>
      <c r="ZH19" s="152">
        <f>SUM(data_1!ZH57:ZH63)</f>
        <v>75021461.799999997</v>
      </c>
      <c r="ZI19" s="152">
        <f>SUM(data_1!ZI57:ZI63)</f>
        <v>63.462899999999998</v>
      </c>
      <c r="ZJ19" s="152">
        <f>SUM(data_1!ZJ57:ZJ63)</f>
        <v>0</v>
      </c>
      <c r="ZK19" s="152">
        <f>SUM(data_1!ZK57:ZK63)</f>
        <v>0</v>
      </c>
      <c r="ZL19" s="152">
        <f>SUM(data_1!ZL57:ZL63)</f>
        <v>739541000</v>
      </c>
      <c r="ZM19" s="152">
        <f>SUM(data_1!ZM57:ZM63)</f>
        <v>0</v>
      </c>
      <c r="ZN19" s="152">
        <f>SUM(data_1!ZN57:ZN63)</f>
        <v>739541000</v>
      </c>
      <c r="ZO19" s="152">
        <f>SUM(data_1!ZO57:ZO63)</f>
        <v>739541000</v>
      </c>
      <c r="ZP19" s="152">
        <f>SUM(data_1!ZP57:ZP63)</f>
        <v>0</v>
      </c>
      <c r="ZQ19" s="152">
        <f>SUM(data_1!ZQ57:ZQ63)</f>
        <v>310795100</v>
      </c>
      <c r="ZR19" s="152">
        <f>SUM(data_1!ZR57:ZR63)</f>
        <v>225021000</v>
      </c>
      <c r="ZS19" s="152">
        <f>SUM(data_1!ZS57:ZS63)</f>
        <v>85774100</v>
      </c>
      <c r="ZT19" s="152">
        <f>SUM(data_1!ZT57:ZT63)</f>
        <v>225021000</v>
      </c>
      <c r="ZU19" s="152">
        <f>SUM(data_1!ZU57:ZU63)</f>
        <v>890308.54</v>
      </c>
      <c r="ZV19" s="152">
        <f>SUM(data_1!ZV57:ZV63)</f>
        <v>0</v>
      </c>
      <c r="ZW19" s="152">
        <f>SUM(data_1!ZW57:ZW63)</f>
        <v>310795100</v>
      </c>
      <c r="ZX19" s="152">
        <f>SUM(data_1!ZX57:ZX63)</f>
        <v>225021000</v>
      </c>
      <c r="ZY19" s="152">
        <f>SUM(data_1!ZY57:ZY63)</f>
        <v>0</v>
      </c>
      <c r="ZZ19" s="152">
        <f>SUM(data_1!ZZ57:ZZ63)</f>
        <v>85774100</v>
      </c>
      <c r="AAA19" s="152">
        <f>SUM(data_1!AAA57:AAA63)</f>
        <v>210.82401000000002</v>
      </c>
      <c r="AAB19" s="152">
        <f>SUM(data_1!AAB57:AAB63)</f>
        <v>890308.54</v>
      </c>
      <c r="AAC19" s="152">
        <f>SUM(data_1!AAC57:AAC63)</f>
        <v>0</v>
      </c>
      <c r="AAD19" s="152">
        <f>SUM(data_1!AAD57:AAD63)</f>
        <v>225021000</v>
      </c>
      <c r="AAE19" s="152">
        <f>SUM(data_1!AAE57:AAE63)</f>
        <v>0</v>
      </c>
      <c r="AAF19" s="152">
        <f>SUM(data_1!AAF57:AAF63)</f>
        <v>225021000</v>
      </c>
      <c r="AAG19" s="152">
        <f>SUM(data_1!AAG57:AAG63)</f>
        <v>225021000</v>
      </c>
      <c r="AAH19" s="152">
        <f>SUM(data_1!AAH57:AAH63)</f>
        <v>0</v>
      </c>
      <c r="AAI19" s="152">
        <f>SUM(data_1!AAI57:AAI63)</f>
        <v>0</v>
      </c>
      <c r="AAJ19" s="152">
        <f>SUM(data_1!AAJ57:AAJ63)</f>
        <v>0</v>
      </c>
      <c r="AAK19" s="152">
        <f>SUM(data_1!AAK57:AAK63)</f>
        <v>0</v>
      </c>
      <c r="AAL19" s="152">
        <f>SUM(data_1!AAL57:AAL63)</f>
        <v>0</v>
      </c>
      <c r="AAM19" s="152">
        <f>SUM(data_1!AAM57:AAM63)</f>
        <v>0</v>
      </c>
      <c r="AAN19" s="152">
        <f>SUM(data_1!AAN57:AAN63)</f>
        <v>0</v>
      </c>
      <c r="AAO19" s="152">
        <f>SUM(data_1!AAO57:AAO63)</f>
        <v>0</v>
      </c>
      <c r="AAP19" s="152">
        <f>SUM(data_1!AAP57:AAP63)</f>
        <v>0</v>
      </c>
      <c r="AAQ19" s="152">
        <f>SUM(data_1!AAQ57:AAQ63)</f>
        <v>0</v>
      </c>
      <c r="AAR19" s="152">
        <f>SUM(data_1!AAR57:AAR63)</f>
        <v>0</v>
      </c>
      <c r="AAS19" s="152">
        <f>SUM(data_1!AAS57:AAS63)</f>
        <v>0</v>
      </c>
      <c r="AAT19" s="152">
        <f>SUM(data_1!AAT57:AAT63)</f>
        <v>0</v>
      </c>
      <c r="AAU19" s="152">
        <f>SUM(data_1!AAU57:AAU63)</f>
        <v>0</v>
      </c>
      <c r="AAV19" s="152">
        <f>SUM(data_1!AAV57:AAV63)</f>
        <v>0</v>
      </c>
      <c r="AAW19" s="152">
        <f>SUM(data_1!AAW57:AAW63)</f>
        <v>0</v>
      </c>
      <c r="AAX19" s="152">
        <f>SUM(data_1!AAX57:AAX63)</f>
        <v>0</v>
      </c>
      <c r="AAY19" s="152">
        <f>SUM(data_1!AAY57:AAY63)</f>
        <v>0</v>
      </c>
      <c r="AAZ19" s="152">
        <f>SUM(data_1!AAZ57:AAZ63)</f>
        <v>2712970</v>
      </c>
      <c r="ABA19" s="152">
        <f>SUM(data_1!ABA57:ABA63)</f>
        <v>409691540</v>
      </c>
      <c r="ABB19" s="152">
        <f>SUM(data_1!ABB57:ABB63)</f>
        <v>250067000</v>
      </c>
      <c r="ABC19" s="152">
        <f>SUM(data_1!ABC57:ABC63)</f>
        <v>159624540</v>
      </c>
      <c r="ABD19" s="152">
        <f>SUM(data_1!ABD57:ABD63)</f>
        <v>249869646.19999999</v>
      </c>
      <c r="ABE19" s="152">
        <f>SUM(data_1!ABE57:ABE63)</f>
        <v>0</v>
      </c>
      <c r="ABF19" s="152">
        <f>SUM(data_1!ABF57:ABF63)</f>
        <v>0</v>
      </c>
      <c r="ABG19" s="152">
        <f>SUM(data_1!ABG57:ABG63)</f>
        <v>379896344.76999998</v>
      </c>
      <c r="ABH19" s="152">
        <f>SUM(data_1!ABH57:ABH63)</f>
        <v>250542809.47999999</v>
      </c>
      <c r="ABI19" s="152">
        <f>SUM(data_1!ABI57:ABI63)</f>
        <v>2164503.27</v>
      </c>
      <c r="ABJ19" s="152">
        <f>SUM(data_1!ABJ57:ABJ63)</f>
        <v>129353535.28999999</v>
      </c>
      <c r="ABK19" s="152">
        <f>SUM(data_1!ABK57:ABK63)</f>
        <v>222.27245000000002</v>
      </c>
      <c r="ABL19" s="152">
        <f>SUM(data_1!ABL57:ABL63)</f>
        <v>0</v>
      </c>
      <c r="ABM19" s="152">
        <f>SUM(data_1!ABM57:ABM63)</f>
        <v>2039806.72</v>
      </c>
      <c r="ABN19" s="152">
        <f>SUM(data_1!ABN57:ABN63)</f>
        <v>248378306.20999998</v>
      </c>
      <c r="ABO19" s="152">
        <f>SUM(data_1!ABO57:ABO63)</f>
        <v>0</v>
      </c>
      <c r="ABP19" s="152">
        <f>SUM(data_1!ABP57:ABP63)</f>
        <v>246966000</v>
      </c>
      <c r="ABQ19" s="152">
        <f>SUM(data_1!ABQ57:ABQ63)</f>
        <v>250067000</v>
      </c>
      <c r="ABR19" s="152">
        <f>SUM(data_1!ABR57:ABR63)</f>
        <v>0</v>
      </c>
      <c r="ABS19" s="152">
        <f>SUM(data_1!ABS57:ABS63)</f>
        <v>0</v>
      </c>
      <c r="ABT19" s="152">
        <f>SUM(data_1!ABT57:ABT63)</f>
        <v>0</v>
      </c>
      <c r="ABU19" s="152">
        <f>SUM(data_1!ABU57:ABU63)</f>
        <v>0</v>
      </c>
      <c r="ABV19" s="152">
        <f>SUM(data_1!ABV57:ABV63)</f>
        <v>0</v>
      </c>
      <c r="ABW19" s="152">
        <f>SUM(data_1!ABW57:ABW63)</f>
        <v>0</v>
      </c>
      <c r="ABX19" s="152">
        <f>SUM(data_1!ABX57:ABX63)</f>
        <v>0</v>
      </c>
      <c r="ABY19" s="152">
        <f>SUM(data_1!ABY57:ABY63)</f>
        <v>0</v>
      </c>
      <c r="ABZ19" s="152">
        <f>SUM(data_1!ABZ57:ABZ63)</f>
        <v>0</v>
      </c>
      <c r="ACA19" s="152">
        <f>SUM(data_1!ACA57:ACA63)</f>
        <v>0</v>
      </c>
      <c r="ACB19" s="152">
        <f>SUM(data_1!ACB57:ACB63)</f>
        <v>0</v>
      </c>
      <c r="ACC19" s="152">
        <f>SUM(data_1!ACC57:ACC63)</f>
        <v>0</v>
      </c>
      <c r="ACD19" s="152">
        <f>SUM(data_1!ACD57:ACD63)</f>
        <v>0</v>
      </c>
      <c r="ACE19" s="152">
        <f>SUM(data_1!ACE57:ACE63)</f>
        <v>0</v>
      </c>
      <c r="ACF19" s="152">
        <f>SUM(data_1!ACF57:ACF63)</f>
        <v>0</v>
      </c>
      <c r="ACG19" s="152">
        <f>SUM(data_1!ACG57:ACG63)</f>
        <v>0</v>
      </c>
      <c r="ACH19" s="152">
        <f>SUM(data_1!ACH57:ACH63)</f>
        <v>0</v>
      </c>
      <c r="ACI19" s="152">
        <f>SUM(data_1!ACI57:ACI63)</f>
        <v>0</v>
      </c>
      <c r="ACJ19" s="152">
        <f>SUM(data_1!ACJ57:ACJ63)</f>
        <v>0</v>
      </c>
      <c r="ACK19" s="152">
        <f>SUM(data_1!ACK57:ACK63)</f>
        <v>203295800</v>
      </c>
      <c r="ACL19" s="152">
        <f>SUM(data_1!ACL57:ACL63)</f>
        <v>138782300</v>
      </c>
      <c r="ACM19" s="152">
        <f>SUM(data_1!ACM57:ACM63)</f>
        <v>64513500</v>
      </c>
      <c r="ACN19" s="152">
        <f>SUM(data_1!ACN57:ACN63)</f>
        <v>138782300</v>
      </c>
      <c r="ACO19" s="152">
        <f>SUM(data_1!ACO57:ACO63)</f>
        <v>0</v>
      </c>
      <c r="ACP19" s="152">
        <f>SUM(data_1!ACP57:ACP63)</f>
        <v>0</v>
      </c>
      <c r="ACQ19" s="152">
        <f>SUM(data_1!ACQ57:ACQ63)</f>
        <v>201403700</v>
      </c>
      <c r="ACR19" s="152">
        <f>SUM(data_1!ACR57:ACR63)</f>
        <v>138782300</v>
      </c>
      <c r="ACS19" s="152">
        <f>SUM(data_1!ACS57:ACS63)</f>
        <v>0</v>
      </c>
      <c r="ACT19" s="152">
        <f>SUM(data_1!ACT57:ACT63)</f>
        <v>62621400</v>
      </c>
      <c r="ACU19" s="152">
        <f>SUM(data_1!ACU57:ACU63)</f>
        <v>96.51737</v>
      </c>
      <c r="ACV19" s="152">
        <f>SUM(data_1!ACV57:ACV63)</f>
        <v>0</v>
      </c>
      <c r="ACW19" s="152">
        <f>SUM(data_1!ACW57:ACW63)</f>
        <v>0</v>
      </c>
      <c r="ACX19" s="152">
        <f>SUM(data_1!ACX57:ACX63)</f>
        <v>138782300</v>
      </c>
      <c r="ACY19" s="152">
        <f>SUM(data_1!ACY57:ACY63)</f>
        <v>0</v>
      </c>
      <c r="ACZ19" s="152">
        <f>SUM(data_1!ACZ57:ACZ63)</f>
        <v>138782300</v>
      </c>
      <c r="ADA19" s="152">
        <f>SUM(data_1!ADA57:ADA63)</f>
        <v>138782300</v>
      </c>
      <c r="ADB19" s="152">
        <f>SUM(data_1!ADB57:ADB63)</f>
        <v>0</v>
      </c>
      <c r="ADC19" s="152">
        <f>SUM(data_1!ADC57:ADC63)</f>
        <v>0</v>
      </c>
      <c r="ADD19" s="152">
        <f>SUM(data_1!ADD57:ADD63)</f>
        <v>0</v>
      </c>
      <c r="ADE19" s="152">
        <f>SUM(data_1!ADE57:ADE63)</f>
        <v>0</v>
      </c>
      <c r="ADF19" s="152">
        <f>SUM(data_1!ADF57:ADF63)</f>
        <v>0</v>
      </c>
      <c r="ADG19" s="152">
        <f>SUM(data_1!ADG57:ADG63)</f>
        <v>0</v>
      </c>
      <c r="ADH19" s="152">
        <f>SUM(data_1!ADH57:ADH63)</f>
        <v>0</v>
      </c>
      <c r="ADI19" s="152">
        <f>SUM(data_1!ADI57:ADI63)</f>
        <v>0</v>
      </c>
      <c r="ADJ19" s="152">
        <f>SUM(data_1!ADJ57:ADJ63)</f>
        <v>0</v>
      </c>
      <c r="ADK19" s="152">
        <f>SUM(data_1!ADK57:ADK63)</f>
        <v>0</v>
      </c>
      <c r="ADL19" s="152">
        <f>SUM(data_1!ADL57:ADL63)</f>
        <v>0</v>
      </c>
      <c r="ADM19" s="152">
        <f>SUM(data_1!ADM57:ADM63)</f>
        <v>0</v>
      </c>
      <c r="ADN19" s="152">
        <f>SUM(data_1!ADN57:ADN63)</f>
        <v>0</v>
      </c>
      <c r="ADO19" s="152">
        <f>SUM(data_1!ADO57:ADO63)</f>
        <v>0</v>
      </c>
      <c r="ADP19" s="152">
        <f>SUM(data_1!ADP57:ADP63)</f>
        <v>0</v>
      </c>
      <c r="ADQ19" s="152">
        <f>SUM(data_1!ADQ57:ADQ63)</f>
        <v>0</v>
      </c>
      <c r="ADR19" s="152">
        <f>SUM(data_1!ADR57:ADR63)</f>
        <v>0</v>
      </c>
      <c r="ADS19" s="152">
        <f>SUM(data_1!ADS57:ADS63)</f>
        <v>0</v>
      </c>
      <c r="ADT19" s="152">
        <f>SUM(data_1!ADT57:ADT63)</f>
        <v>0</v>
      </c>
      <c r="ADU19" s="152">
        <f>SUM(data_1!ADU57:ADU63)</f>
        <v>49645700</v>
      </c>
      <c r="ADV19" s="152">
        <f>SUM(data_1!ADV57:ADV63)</f>
        <v>38266200</v>
      </c>
      <c r="ADW19" s="152">
        <f>SUM(data_1!ADW57:ADW63)</f>
        <v>11379500</v>
      </c>
      <c r="ADX19" s="152">
        <f>SUM(data_1!ADX57:ADX63)</f>
        <v>36381200</v>
      </c>
      <c r="ADY19" s="152">
        <f>SUM(data_1!ADY57:ADY63)</f>
        <v>0</v>
      </c>
      <c r="ADZ19" s="152">
        <f>SUM(data_1!ADZ57:ADZ63)</f>
        <v>0</v>
      </c>
      <c r="AEA19" s="152">
        <f>SUM(data_1!AEA57:AEA63)</f>
        <v>45678492</v>
      </c>
      <c r="AEB19" s="152">
        <f>SUM(data_1!AEB57:AEB63)</f>
        <v>36381200</v>
      </c>
      <c r="AEC19" s="152">
        <f>SUM(data_1!AEC57:AEC63)</f>
        <v>0</v>
      </c>
      <c r="AED19" s="152">
        <f>SUM(data_1!AED57:AED63)</f>
        <v>9297292</v>
      </c>
      <c r="AEE19" s="152">
        <f>SUM(data_1!AEE57:AEE63)</f>
        <v>80.241410000000002</v>
      </c>
      <c r="AEF19" s="152">
        <f>SUM(data_1!AEF57:AEF63)</f>
        <v>0</v>
      </c>
      <c r="AEG19" s="152">
        <f>SUM(data_1!AEG57:AEG63)</f>
        <v>0</v>
      </c>
      <c r="AEH19" s="152">
        <f>SUM(data_1!AEH57:AEH63)</f>
        <v>36381200</v>
      </c>
      <c r="AEI19" s="152">
        <f>SUM(data_1!AEI57:AEI63)</f>
        <v>0</v>
      </c>
      <c r="AEJ19" s="152">
        <f>SUM(data_1!AEJ57:AEJ63)</f>
        <v>38020000</v>
      </c>
      <c r="AEK19" s="152">
        <f>SUM(data_1!AEK57:AEK63)</f>
        <v>38266200</v>
      </c>
      <c r="AEL19" s="152">
        <f>SUM(data_1!AEL57:AEL63)</f>
        <v>0</v>
      </c>
      <c r="AEM19" s="152">
        <f>SUM(data_1!AEM57:AEM63)</f>
        <v>0</v>
      </c>
      <c r="AEN19" s="152">
        <f>SUM(data_1!AEN57:AEN63)</f>
        <v>0</v>
      </c>
      <c r="AEO19" s="152">
        <f>SUM(data_1!AEO57:AEO63)</f>
        <v>0</v>
      </c>
      <c r="AEP19" s="152">
        <f>SUM(data_1!AEP57:AEP63)</f>
        <v>0</v>
      </c>
      <c r="AEQ19" s="152">
        <f>SUM(data_1!AEQ57:AEQ63)</f>
        <v>0</v>
      </c>
      <c r="AER19" s="152">
        <f>SUM(data_1!AER57:AER63)</f>
        <v>0</v>
      </c>
      <c r="AES19" s="152">
        <f>SUM(data_1!AES57:AES63)</f>
        <v>0</v>
      </c>
      <c r="AET19" s="152">
        <f>SUM(data_1!AET57:AET63)</f>
        <v>0</v>
      </c>
      <c r="AEU19" s="152">
        <f>SUM(data_1!AEU57:AEU63)</f>
        <v>0</v>
      </c>
      <c r="AEV19" s="152">
        <f>SUM(data_1!AEV57:AEV63)</f>
        <v>0</v>
      </c>
      <c r="AEW19" s="152">
        <f>SUM(data_1!AEW57:AEW63)</f>
        <v>0</v>
      </c>
      <c r="AEX19" s="152">
        <f>SUM(data_1!AEX57:AEX63)</f>
        <v>0</v>
      </c>
      <c r="AEY19" s="152">
        <f>SUM(data_1!AEY57:AEY63)</f>
        <v>0</v>
      </c>
      <c r="AEZ19" s="152">
        <f>SUM(data_1!AEZ57:AEZ63)</f>
        <v>0</v>
      </c>
      <c r="AFA19" s="152">
        <f>SUM(data_1!AFA57:AFA63)</f>
        <v>0</v>
      </c>
      <c r="AFB19" s="152">
        <f>SUM(data_1!AFB57:AFB63)</f>
        <v>0</v>
      </c>
      <c r="AFC19" s="152">
        <f>SUM(data_1!AFC57:AFC63)</f>
        <v>0</v>
      </c>
      <c r="AFD19" s="152">
        <f>SUM(data_1!AFD57:AFD63)</f>
        <v>0</v>
      </c>
      <c r="AFE19" s="152">
        <f>SUM(data_1!AFE57:AFE63)</f>
        <v>37069620</v>
      </c>
      <c r="AFF19" s="152">
        <f>SUM(data_1!AFF57:AFF63)</f>
        <v>32550000</v>
      </c>
      <c r="AFG19" s="152">
        <f>SUM(data_1!AFG57:AFG63)</f>
        <v>4519620</v>
      </c>
      <c r="AFH19" s="152">
        <f>SUM(data_1!AFH57:AFH63)</f>
        <v>32550000</v>
      </c>
      <c r="AFI19" s="152">
        <f>SUM(data_1!AFI57:AFI63)</f>
        <v>0</v>
      </c>
      <c r="AFJ19" s="152">
        <f>SUM(data_1!AFJ57:AFJ63)</f>
        <v>0</v>
      </c>
      <c r="AFK19" s="152">
        <f>SUM(data_1!AFK57:AFK63)</f>
        <v>34565620</v>
      </c>
      <c r="AFL19" s="152">
        <f>SUM(data_1!AFL57:AFL63)</f>
        <v>32550000</v>
      </c>
      <c r="AFM19" s="152">
        <f>SUM(data_1!AFM57:AFM63)</f>
        <v>0</v>
      </c>
      <c r="AFN19" s="152">
        <f>SUM(data_1!AFN57:AFN63)</f>
        <v>2015620</v>
      </c>
      <c r="AFO19" s="152">
        <f>SUM(data_1!AFO57:AFO63)</f>
        <v>24.28623</v>
      </c>
      <c r="AFP19" s="152">
        <f>SUM(data_1!AFP57:AFP63)</f>
        <v>0</v>
      </c>
      <c r="AFQ19" s="152">
        <f>SUM(data_1!AFQ57:AFQ63)</f>
        <v>0</v>
      </c>
      <c r="AFR19" s="152">
        <f>SUM(data_1!AFR57:AFR63)</f>
        <v>32550000</v>
      </c>
      <c r="AFS19" s="152">
        <f>SUM(data_1!AFS57:AFS63)</f>
        <v>0</v>
      </c>
      <c r="AFT19" s="152">
        <f>SUM(data_1!AFT57:AFT63)</f>
        <v>32550000</v>
      </c>
      <c r="AFU19" s="152">
        <f>SUM(data_1!AFU57:AFU63)</f>
        <v>32550000</v>
      </c>
      <c r="AFV19" s="152">
        <f>SUM(data_1!AFV57:AFV63)</f>
        <v>0</v>
      </c>
      <c r="AFW19" s="152">
        <f>SUM(data_1!AFW57:AFW63)</f>
        <v>0</v>
      </c>
      <c r="AFX19" s="152">
        <f>SUM(data_1!AFX57:AFX63)</f>
        <v>0</v>
      </c>
      <c r="AFY19" s="152">
        <f>SUM(data_1!AFY57:AFY63)</f>
        <v>0</v>
      </c>
      <c r="AFZ19" s="152">
        <f>SUM(data_1!AFZ57:AFZ63)</f>
        <v>0</v>
      </c>
      <c r="AGA19" s="152">
        <f>SUM(data_1!AGA57:AGA63)</f>
        <v>0</v>
      </c>
      <c r="AGB19" s="152">
        <f>SUM(data_1!AGB57:AGB63)</f>
        <v>0</v>
      </c>
      <c r="AGC19" s="152">
        <f>SUM(data_1!AGC57:AGC63)</f>
        <v>0</v>
      </c>
      <c r="AGD19" s="152">
        <f>SUM(data_1!AGD57:AGD63)</f>
        <v>0</v>
      </c>
      <c r="AGE19" s="152">
        <f>SUM(data_1!AGE57:AGE63)</f>
        <v>0</v>
      </c>
      <c r="AGF19" s="152">
        <f>SUM(data_1!AGF57:AGF63)</f>
        <v>0</v>
      </c>
      <c r="AGG19" s="152">
        <f>SUM(data_1!AGG57:AGG63)</f>
        <v>0</v>
      </c>
      <c r="AGH19" s="152">
        <f>SUM(data_1!AGH57:AGH63)</f>
        <v>0</v>
      </c>
      <c r="AGI19" s="152">
        <f>SUM(data_1!AGI57:AGI63)</f>
        <v>0</v>
      </c>
      <c r="AGJ19" s="152">
        <f>SUM(data_1!AGJ57:AGJ63)</f>
        <v>0</v>
      </c>
      <c r="AGK19" s="152">
        <f>SUM(data_1!AGK57:AGK63)</f>
        <v>0</v>
      </c>
      <c r="AGL19" s="152">
        <f>SUM(data_1!AGL57:AGL63)</f>
        <v>0</v>
      </c>
      <c r="AGM19" s="152">
        <f>SUM(data_1!AGM57:AGM63)</f>
        <v>0</v>
      </c>
      <c r="AGN19" s="152">
        <f>SUM(data_1!AGN57:AGN63)</f>
        <v>0</v>
      </c>
      <c r="AGO19" s="152">
        <f>SUM(data_1!AGO57:AGO63)</f>
        <v>50245000</v>
      </c>
      <c r="AGP19" s="152">
        <f>SUM(data_1!AGP57:AGP63)</f>
        <v>46285000</v>
      </c>
      <c r="AGQ19" s="152">
        <f>SUM(data_1!AGQ57:AGQ63)</f>
        <v>3960000</v>
      </c>
      <c r="AGR19" s="152">
        <f>SUM(data_1!AGR57:AGR63)</f>
        <v>46285000</v>
      </c>
      <c r="AGS19" s="152">
        <f>SUM(data_1!AGS57:AGS63)</f>
        <v>0</v>
      </c>
      <c r="AGT19" s="152">
        <f>SUM(data_1!AGT57:AGT63)</f>
        <v>0</v>
      </c>
      <c r="AGU19" s="152">
        <f>SUM(data_1!AGU57:AGU63)</f>
        <v>50245000</v>
      </c>
      <c r="AGV19" s="152">
        <f>SUM(data_1!AGV57:AGV63)</f>
        <v>46285000</v>
      </c>
      <c r="AGW19" s="152">
        <f>SUM(data_1!AGW57:AGW63)</f>
        <v>0</v>
      </c>
      <c r="AGX19" s="152">
        <f>SUM(data_1!AGX57:AGX63)</f>
        <v>3960000</v>
      </c>
      <c r="AGY19" s="152">
        <f>SUM(data_1!AGY57:AGY63)</f>
        <v>7.8813800000000001</v>
      </c>
      <c r="AGZ19" s="152">
        <f>SUM(data_1!AGZ57:AGZ63)</f>
        <v>0</v>
      </c>
      <c r="AHA19" s="152">
        <f>SUM(data_1!AHA57:AHA63)</f>
        <v>0</v>
      </c>
      <c r="AHB19" s="152">
        <f>SUM(data_1!AHB57:AHB63)</f>
        <v>46285000</v>
      </c>
      <c r="AHC19" s="152">
        <f>SUM(data_1!AHC57:AHC63)</f>
        <v>0</v>
      </c>
      <c r="AHD19" s="152">
        <f>SUM(data_1!AHD57:AHD63)</f>
        <v>46285000</v>
      </c>
      <c r="AHE19" s="152">
        <f>SUM(data_1!AHE57:AHE63)</f>
        <v>46285000</v>
      </c>
      <c r="AHF19" s="152">
        <f>SUM(data_1!AHF57:AHF63)</f>
        <v>0</v>
      </c>
      <c r="AHG19" s="152">
        <f>SUM(data_1!AHG57:AHG63)</f>
        <v>0</v>
      </c>
      <c r="AHH19" s="152">
        <f>SUM(data_1!AHH57:AHH63)</f>
        <v>0</v>
      </c>
      <c r="AHI19" s="152">
        <f>SUM(data_1!AHI57:AHI63)</f>
        <v>0</v>
      </c>
      <c r="AHJ19" s="152">
        <f>SUM(data_1!AHJ57:AHJ63)</f>
        <v>0</v>
      </c>
      <c r="AHK19" s="152">
        <f>SUM(data_1!AHK57:AHK63)</f>
        <v>0</v>
      </c>
      <c r="AHL19" s="152">
        <f>SUM(data_1!AHL57:AHL63)</f>
        <v>0</v>
      </c>
      <c r="AHM19" s="152">
        <f>SUM(data_1!AHM57:AHM63)</f>
        <v>0</v>
      </c>
      <c r="AHN19" s="152">
        <f>SUM(data_1!AHN57:AHN63)</f>
        <v>0</v>
      </c>
      <c r="AHO19" s="152">
        <f>SUM(data_1!AHO57:AHO63)</f>
        <v>0</v>
      </c>
      <c r="AHP19" s="152">
        <f>SUM(data_1!AHP57:AHP63)</f>
        <v>0</v>
      </c>
      <c r="AHQ19" s="152">
        <f>SUM(data_1!AHQ57:AHQ63)</f>
        <v>0</v>
      </c>
      <c r="AHR19" s="152">
        <f>SUM(data_1!AHR57:AHR63)</f>
        <v>0</v>
      </c>
      <c r="AHS19" s="152">
        <f>SUM(data_1!AHS57:AHS63)</f>
        <v>0</v>
      </c>
      <c r="AHT19" s="152">
        <f>SUM(data_1!AHT57:AHT63)</f>
        <v>0</v>
      </c>
      <c r="AHU19" s="152">
        <f>SUM(data_1!AHU57:AHU63)</f>
        <v>0</v>
      </c>
      <c r="AHV19" s="152">
        <f>SUM(data_1!AHV57:AHV63)</f>
        <v>0</v>
      </c>
      <c r="AHW19" s="152">
        <f>SUM(data_1!AHW57:AHW63)</f>
        <v>0</v>
      </c>
      <c r="AHX19" s="152">
        <f>SUM(data_1!AHX57:AHX63)</f>
        <v>0</v>
      </c>
      <c r="AHY19" s="152">
        <f>SUM(data_1!AHY57:AHY63)</f>
        <v>3115900</v>
      </c>
      <c r="AHZ19" s="152">
        <f>SUM(data_1!AHZ57:AHZ63)</f>
        <v>2714200</v>
      </c>
      <c r="AIA19" s="152">
        <f>SUM(data_1!AIA57:AIA63)</f>
        <v>401700</v>
      </c>
      <c r="AIB19" s="152">
        <f>SUM(data_1!AIB57:AIB63)</f>
        <v>2714200</v>
      </c>
      <c r="AIC19" s="152">
        <f>SUM(data_1!AIC57:AIC63)</f>
        <v>33042</v>
      </c>
      <c r="AID19" s="152">
        <f>SUM(data_1!AID57:AID63)</f>
        <v>0</v>
      </c>
      <c r="AIE19" s="152">
        <f>SUM(data_1!AIE57:AIE63)</f>
        <v>3115900</v>
      </c>
      <c r="AIF19" s="152">
        <f>SUM(data_1!AIF57:AIF63)</f>
        <v>2714200</v>
      </c>
      <c r="AIG19" s="152">
        <f>SUM(data_1!AIG57:AIG63)</f>
        <v>0</v>
      </c>
      <c r="AIH19" s="152">
        <f>SUM(data_1!AIH57:AIH63)</f>
        <v>401700</v>
      </c>
      <c r="AII19" s="152">
        <f>SUM(data_1!AII57:AII63)</f>
        <v>35.043790000000001</v>
      </c>
      <c r="AIJ19" s="152">
        <f>SUM(data_1!AIJ57:AIJ63)</f>
        <v>0</v>
      </c>
      <c r="AIK19" s="152">
        <f>SUM(data_1!AIK57:AIK63)</f>
        <v>33042</v>
      </c>
      <c r="AIL19" s="152">
        <f>SUM(data_1!AIL57:AIL63)</f>
        <v>2714200</v>
      </c>
      <c r="AIM19" s="152">
        <f>SUM(data_1!AIM57:AIM63)</f>
        <v>0</v>
      </c>
      <c r="AIN19" s="152">
        <f>SUM(data_1!AIN57:AIN63)</f>
        <v>2714200</v>
      </c>
      <c r="AIO19" s="152">
        <f>SUM(data_1!AIO57:AIO63)</f>
        <v>2714200</v>
      </c>
      <c r="AIP19" s="152">
        <f>SUM(data_1!AIP57:AIP63)</f>
        <v>0</v>
      </c>
      <c r="AIQ19" s="152">
        <f>SUM(data_1!AIQ57:AIQ63)</f>
        <v>0</v>
      </c>
      <c r="AIR19" s="152">
        <f>SUM(data_1!AIR57:AIR63)</f>
        <v>0</v>
      </c>
      <c r="AIS19" s="152">
        <f>SUM(data_1!AIS57:AIS63)</f>
        <v>0</v>
      </c>
      <c r="AIT19" s="152">
        <f>SUM(data_1!AIT57:AIT63)</f>
        <v>0</v>
      </c>
      <c r="AIU19" s="152">
        <f>SUM(data_1!AIU57:AIU63)</f>
        <v>0</v>
      </c>
      <c r="AIV19" s="152">
        <f>SUM(data_1!AIV57:AIV63)</f>
        <v>0</v>
      </c>
      <c r="AIW19" s="152">
        <f>SUM(data_1!AIW57:AIW63)</f>
        <v>0</v>
      </c>
      <c r="AIX19" s="152">
        <f>SUM(data_1!AIX57:AIX63)</f>
        <v>0</v>
      </c>
      <c r="AIY19" s="152">
        <f>SUM(data_1!AIY57:AIY63)</f>
        <v>0</v>
      </c>
      <c r="AIZ19" s="152">
        <f>SUM(data_1!AIZ57:AIZ63)</f>
        <v>0</v>
      </c>
      <c r="AJA19" s="152">
        <f>SUM(data_1!AJA57:AJA63)</f>
        <v>0</v>
      </c>
      <c r="AJB19" s="152">
        <f>SUM(data_1!AJB57:AJB63)</f>
        <v>0</v>
      </c>
      <c r="AJC19" s="152">
        <f>SUM(data_1!AJC57:AJC63)</f>
        <v>0</v>
      </c>
      <c r="AJD19" s="152">
        <f>SUM(data_1!AJD57:AJD63)</f>
        <v>0</v>
      </c>
      <c r="AJE19" s="152">
        <f>SUM(data_1!AJE57:AJE63)</f>
        <v>0</v>
      </c>
      <c r="AJF19" s="152">
        <f>SUM(data_1!AJF57:AJF63)</f>
        <v>0</v>
      </c>
      <c r="AJG19" s="152">
        <f>SUM(data_1!AJG57:AJG63)</f>
        <v>0</v>
      </c>
      <c r="AJH19" s="152">
        <f>SUM(data_1!AJH57:AJH63)</f>
        <v>0</v>
      </c>
      <c r="AJI19" s="152">
        <f>SUM(data_1!AJI57:AJI63)</f>
        <v>852367700</v>
      </c>
      <c r="AJJ19" s="152">
        <f>SUM(data_1!AJJ57:AJJ63)</f>
        <v>798014000</v>
      </c>
      <c r="AJK19" s="152">
        <f>SUM(data_1!AJK57:AJK63)</f>
        <v>54353700</v>
      </c>
      <c r="AJL19" s="152">
        <f>SUM(data_1!AJL57:AJL63)</f>
        <v>798014000</v>
      </c>
      <c r="AJM19" s="152">
        <f>SUM(data_1!AJM57:AJM63)</f>
        <v>10088948.73</v>
      </c>
      <c r="AJN19" s="152">
        <f>SUM(data_1!AJN57:AJN63)</f>
        <v>0</v>
      </c>
      <c r="AJO19" s="152">
        <f>SUM(data_1!AJO57:AJO63)</f>
        <v>839667700</v>
      </c>
      <c r="AJP19" s="152">
        <f>SUM(data_1!AJP57:AJP63)</f>
        <v>798014000</v>
      </c>
      <c r="AJQ19" s="152">
        <f>SUM(data_1!AJQ57:AJQ63)</f>
        <v>0</v>
      </c>
      <c r="AJR19" s="152">
        <f>SUM(data_1!AJR57:AJR63)</f>
        <v>41653700</v>
      </c>
      <c r="AJS19" s="152">
        <f>SUM(data_1!AJS57:AJS63)</f>
        <v>39.704219999999999</v>
      </c>
      <c r="AJT19" s="152">
        <f>SUM(data_1!AJT57:AJT63)</f>
        <v>10043948.73</v>
      </c>
      <c r="AJU19" s="152">
        <f>SUM(data_1!AJU57:AJU63)</f>
        <v>45000</v>
      </c>
      <c r="AJV19" s="152">
        <f>SUM(data_1!AJV57:AJV63)</f>
        <v>798014000</v>
      </c>
      <c r="AJW19" s="152">
        <f>SUM(data_1!AJW57:AJW63)</f>
        <v>0</v>
      </c>
      <c r="AJX19" s="152">
        <f>SUM(data_1!AJX57:AJX63)</f>
        <v>798014000</v>
      </c>
      <c r="AJY19" s="152">
        <f>SUM(data_1!AJY57:AJY63)</f>
        <v>798014000</v>
      </c>
      <c r="AJZ19" s="152">
        <f>SUM(data_1!AJZ57:AJZ63)</f>
        <v>0</v>
      </c>
      <c r="AKA19" s="152">
        <f>SUM(data_1!AKA57:AKA63)</f>
        <v>862106000</v>
      </c>
      <c r="AKB19" s="152">
        <f>SUM(data_1!AKB57:AKB63)</f>
        <v>800191000</v>
      </c>
      <c r="AKC19" s="152">
        <f>SUM(data_1!AKC57:AKC63)</f>
        <v>61915000</v>
      </c>
      <c r="AKD19" s="152">
        <f>SUM(data_1!AKD57:AKD63)</f>
        <v>800191000</v>
      </c>
      <c r="AKE19" s="152">
        <f>SUM(data_1!AKE57:AKE63)</f>
        <v>80550</v>
      </c>
      <c r="AKF19" s="152">
        <f>SUM(data_1!AKF57:AKF63)</f>
        <v>0</v>
      </c>
      <c r="AKG19" s="152">
        <f>SUM(data_1!AKG57:AKG63)</f>
        <v>844987000</v>
      </c>
      <c r="AKH19" s="152">
        <f>SUM(data_1!AKH57:AKH63)</f>
        <v>800191000</v>
      </c>
      <c r="AKI19" s="152">
        <f>SUM(data_1!AKI57:AKI63)</f>
        <v>0</v>
      </c>
      <c r="AKJ19" s="152">
        <f>SUM(data_1!AKJ57:AKJ63)</f>
        <v>44796000</v>
      </c>
      <c r="AKK19" s="152">
        <f>SUM(data_1!AKK57:AKK63)</f>
        <v>43.593620000000001</v>
      </c>
      <c r="AKL19" s="152">
        <f>SUM(data_1!AKL57:AKL63)</f>
        <v>80550</v>
      </c>
      <c r="AKM19" s="152">
        <f>SUM(data_1!AKM57:AKM63)</f>
        <v>0</v>
      </c>
      <c r="AKN19" s="152">
        <f>SUM(data_1!AKN57:AKN63)</f>
        <v>800191000</v>
      </c>
      <c r="AKO19" s="152">
        <f>SUM(data_1!AKO57:AKO63)</f>
        <v>0</v>
      </c>
      <c r="AKP19" s="152">
        <f>SUM(data_1!AKP57:AKP63)</f>
        <v>800191000</v>
      </c>
      <c r="AKQ19" s="152">
        <f>SUM(data_1!AKQ57:AKQ63)</f>
        <v>800191000</v>
      </c>
      <c r="AKR19" s="152">
        <f>SUM(data_1!AKR57:AKR63)</f>
        <v>0</v>
      </c>
      <c r="AKS19" s="152">
        <f>SUM(data_1!AKS57:AKS63)</f>
        <v>29447000</v>
      </c>
      <c r="AKT19" s="152">
        <f>SUM(data_1!AKT57:AKT63)</f>
        <v>14097000</v>
      </c>
      <c r="AKU19" s="152">
        <f>SUM(data_1!AKU57:AKU63)</f>
        <v>15350000</v>
      </c>
      <c r="AKV19" s="152">
        <f>SUM(data_1!AKV57:AKV63)</f>
        <v>14097000</v>
      </c>
      <c r="AKW19" s="152">
        <f>SUM(data_1!AKW57:AKW63)</f>
        <v>0</v>
      </c>
      <c r="AKX19" s="152">
        <f>SUM(data_1!AKX57:AKX63)</f>
        <v>0</v>
      </c>
      <c r="AKY19" s="152">
        <f>SUM(data_1!AKY57:AKY63)</f>
        <v>29247000</v>
      </c>
      <c r="AKZ19" s="152">
        <f>SUM(data_1!AKZ57:AKZ63)</f>
        <v>14097000</v>
      </c>
      <c r="ALA19" s="152">
        <f>SUM(data_1!ALA57:ALA63)</f>
        <v>0</v>
      </c>
      <c r="ALB19" s="152">
        <f>SUM(data_1!ALB57:ALB63)</f>
        <v>15150000</v>
      </c>
      <c r="ALC19" s="152">
        <f>SUM(data_1!ALC57:ALC63)</f>
        <v>113.56116</v>
      </c>
      <c r="ALD19" s="152">
        <f>SUM(data_1!ALD57:ALD63)</f>
        <v>0</v>
      </c>
      <c r="ALE19" s="152">
        <f>SUM(data_1!ALE57:ALE63)</f>
        <v>0</v>
      </c>
      <c r="ALF19" s="152">
        <f>SUM(data_1!ALF57:ALF63)</f>
        <v>14097000</v>
      </c>
      <c r="ALG19" s="152">
        <f>SUM(data_1!ALG57:ALG63)</f>
        <v>0</v>
      </c>
      <c r="ALH19" s="152">
        <f>SUM(data_1!ALH57:ALH63)</f>
        <v>14097000</v>
      </c>
      <c r="ALI19" s="152">
        <f>SUM(data_1!ALI57:ALI63)</f>
        <v>14097000</v>
      </c>
      <c r="ALJ19" s="152">
        <f>SUM(data_1!ALJ57:ALJ63)</f>
        <v>0</v>
      </c>
      <c r="ALK19" s="152">
        <f>SUM(data_1!ALK57:ALK63)</f>
        <v>0</v>
      </c>
      <c r="ALL19" s="152">
        <f>SUM(data_1!ALL57:ALL63)</f>
        <v>0</v>
      </c>
      <c r="ALM19" s="152">
        <f>SUM(data_1!ALM57:ALM63)</f>
        <v>0</v>
      </c>
      <c r="ALN19" s="152">
        <f>SUM(data_1!ALN57:ALN63)</f>
        <v>0</v>
      </c>
      <c r="ALO19" s="152">
        <f>SUM(data_1!ALO57:ALO63)</f>
        <v>211331.33</v>
      </c>
      <c r="ALP19" s="152">
        <f>SUM(data_1!ALP57:ALP63)</f>
        <v>0</v>
      </c>
      <c r="ALQ19" s="152">
        <f>SUM(data_1!ALQ57:ALQ63)</f>
        <v>0</v>
      </c>
      <c r="ALR19" s="152">
        <f>SUM(data_1!ALR57:ALR63)</f>
        <v>0</v>
      </c>
      <c r="ALS19" s="152">
        <f>SUM(data_1!ALS57:ALS63)</f>
        <v>0</v>
      </c>
      <c r="ALT19" s="152">
        <f>SUM(data_1!ALT57:ALT63)</f>
        <v>0</v>
      </c>
      <c r="ALU19" s="152">
        <f>SUM(data_1!ALU57:ALU63)</f>
        <v>0</v>
      </c>
      <c r="ALV19" s="152">
        <f>SUM(data_1!ALV57:ALV63)</f>
        <v>211331.33</v>
      </c>
      <c r="ALW19" s="152">
        <f>SUM(data_1!ALW57:ALW63)</f>
        <v>0</v>
      </c>
      <c r="ALX19" s="152">
        <f>SUM(data_1!ALX57:ALX63)</f>
        <v>0</v>
      </c>
      <c r="ALY19" s="152">
        <f>SUM(data_1!ALY57:ALY63)</f>
        <v>0</v>
      </c>
      <c r="ALZ19" s="152">
        <f>SUM(data_1!ALZ57:ALZ63)</f>
        <v>0</v>
      </c>
      <c r="AMA19" s="152">
        <f>SUM(data_1!AMA57:AMA63)</f>
        <v>0</v>
      </c>
      <c r="AMB19" s="152">
        <f>SUM(data_1!AMB57:AMB63)</f>
        <v>0</v>
      </c>
      <c r="AMC19" s="152">
        <f>SUM(data_1!AMC57:AMC63)</f>
        <v>67445232</v>
      </c>
      <c r="AMD19" s="152">
        <f>SUM(data_1!AMD57:AMD63)</f>
        <v>63710600</v>
      </c>
      <c r="AME19" s="152">
        <f>SUM(data_1!AME57:AME63)</f>
        <v>3734632</v>
      </c>
      <c r="AMF19" s="152">
        <f>SUM(data_1!AMF57:AMF63)</f>
        <v>37730900</v>
      </c>
      <c r="AMG19" s="152">
        <f>SUM(data_1!AMG57:AMG63)</f>
        <v>0</v>
      </c>
      <c r="AMH19" s="152">
        <f>SUM(data_1!AMH57:AMH63)</f>
        <v>0</v>
      </c>
      <c r="AMI19" s="152">
        <f>SUM(data_1!AMI57:AMI63)</f>
        <v>23077546.93</v>
      </c>
      <c r="AMJ19" s="152">
        <f>SUM(data_1!AMJ57:AMJ63)</f>
        <v>21982230</v>
      </c>
      <c r="AMK19" s="152">
        <f>SUM(data_1!AMK57:AMK63)</f>
        <v>0</v>
      </c>
      <c r="AML19" s="152">
        <f>SUM(data_1!AML57:AML63)</f>
        <v>1095316.9300000002</v>
      </c>
      <c r="AMM19" s="152">
        <f>SUM(data_1!AMM57:AMM63)</f>
        <v>19.525860000000002</v>
      </c>
      <c r="AMN19" s="152">
        <f>SUM(data_1!AMN57:AMN63)</f>
        <v>0</v>
      </c>
      <c r="AMO19" s="152">
        <f>SUM(data_1!AMO57:AMO63)</f>
        <v>15748670</v>
      </c>
      <c r="AMP19" s="152">
        <f>SUM(data_1!AMP57:AMP63)</f>
        <v>21982230</v>
      </c>
      <c r="AMQ19" s="152">
        <f>SUM(data_1!AMQ57:AMQ63)</f>
        <v>0</v>
      </c>
      <c r="AMR19" s="152">
        <f>SUM(data_1!AMR57:AMR63)</f>
        <v>63710600</v>
      </c>
      <c r="AMS19" s="152">
        <f>SUM(data_1!AMS57:AMS63)</f>
        <v>63710600</v>
      </c>
      <c r="AMT19" s="152">
        <f>SUM(data_1!AMT57:AMT63)</f>
        <v>0</v>
      </c>
      <c r="AMU19" s="152">
        <f>SUM(data_1!AMU57:AMU63)</f>
        <v>0</v>
      </c>
      <c r="AMV19" s="152">
        <f>SUM(data_1!AMV57:AMV63)</f>
        <v>0</v>
      </c>
      <c r="AMW19" s="152">
        <f>SUM(data_1!AMW57:AMW63)</f>
        <v>0</v>
      </c>
      <c r="AMX19" s="152">
        <f>SUM(data_1!AMX57:AMX63)</f>
        <v>0</v>
      </c>
      <c r="AMY19" s="152">
        <f>SUM(data_1!AMY57:AMY63)</f>
        <v>0</v>
      </c>
      <c r="AMZ19" s="152">
        <f>SUM(data_1!AMZ57:AMZ63)</f>
        <v>0</v>
      </c>
      <c r="ANA19" s="152">
        <f>SUM(data_1!ANA57:ANA63)</f>
        <v>0</v>
      </c>
      <c r="ANB19" s="152">
        <f>SUM(data_1!ANB57:ANB63)</f>
        <v>0</v>
      </c>
      <c r="ANC19" s="152">
        <f>SUM(data_1!ANC57:ANC63)</f>
        <v>0</v>
      </c>
      <c r="AND19" s="152">
        <f>SUM(data_1!AND57:AND63)</f>
        <v>0</v>
      </c>
      <c r="ANE19" s="152">
        <f>SUM(data_1!ANE57:ANE63)</f>
        <v>0</v>
      </c>
      <c r="ANF19" s="152">
        <f>SUM(data_1!ANF57:ANF63)</f>
        <v>0</v>
      </c>
      <c r="ANG19" s="152">
        <f>SUM(data_1!ANG57:ANG63)</f>
        <v>0</v>
      </c>
      <c r="ANH19" s="152">
        <f>SUM(data_1!ANH57:ANH63)</f>
        <v>0</v>
      </c>
      <c r="ANI19" s="152">
        <f>SUM(data_1!ANI57:ANI63)</f>
        <v>0</v>
      </c>
      <c r="ANJ19" s="152">
        <f>SUM(data_1!ANJ57:ANJ63)</f>
        <v>0</v>
      </c>
      <c r="ANK19" s="152">
        <f>SUM(data_1!ANK57:ANK63)</f>
        <v>0</v>
      </c>
    </row>
    <row r="20" spans="1:1051" x14ac:dyDescent="0.25">
      <c r="A20" s="137" t="s">
        <v>126</v>
      </c>
      <c r="B20" s="140" t="s">
        <v>127</v>
      </c>
      <c r="C20" s="141" t="s">
        <v>128</v>
      </c>
      <c r="F20" s="152">
        <f>SUM(data_1!F65:F78)</f>
        <v>4062612700</v>
      </c>
      <c r="G20" s="152">
        <f>SUM(data_1!G65:G78)</f>
        <v>0</v>
      </c>
      <c r="H20" s="152">
        <f>SUM(data_1!H65:H78)</f>
        <v>0</v>
      </c>
      <c r="I20" s="152">
        <f>SUM(data_1!I65:I78)</f>
        <v>870393444</v>
      </c>
      <c r="J20" s="152">
        <f>SUM(data_1!J65:J78)</f>
        <v>570619600</v>
      </c>
      <c r="K20" s="152">
        <f>SUM(data_1!K65:K78)</f>
        <v>299773844</v>
      </c>
      <c r="L20" s="152">
        <f>SUM(data_1!L65:L78)</f>
        <v>570619600</v>
      </c>
      <c r="M20" s="152">
        <f>SUM(data_1!M65:M78)</f>
        <v>3743969.83</v>
      </c>
      <c r="N20" s="152">
        <f>SUM(data_1!N65:N78)</f>
        <v>0</v>
      </c>
      <c r="O20" s="152">
        <f>SUM(data_1!O65:O78)</f>
        <v>866650286.95000005</v>
      </c>
      <c r="P20" s="152">
        <f>SUM(data_1!P65:P78)</f>
        <v>570616908</v>
      </c>
      <c r="Q20" s="152">
        <f>SUM(data_1!Q65:Q78)</f>
        <v>0</v>
      </c>
      <c r="R20" s="152">
        <f>SUM(data_1!R65:R78)</f>
        <v>296033378.94999999</v>
      </c>
      <c r="S20" s="152">
        <f>SUM(data_1!S65:S78)</f>
        <v>374.02709999999996</v>
      </c>
      <c r="T20" s="152">
        <f>SUM(data_1!T65:T78)</f>
        <v>3743969.83</v>
      </c>
      <c r="U20" s="152">
        <f>SUM(data_1!U65:U78)</f>
        <v>2692</v>
      </c>
      <c r="V20" s="152">
        <f>SUM(data_1!V65:V78)</f>
        <v>570616908</v>
      </c>
      <c r="W20" s="152">
        <f>SUM(data_1!W65:W78)</f>
        <v>0</v>
      </c>
      <c r="X20" s="152">
        <f>SUM(data_1!X65:X78)</f>
        <v>570619600</v>
      </c>
      <c r="Y20" s="152">
        <f>SUM(data_1!Y65:Y78)</f>
        <v>570619600</v>
      </c>
      <c r="Z20" s="152">
        <f>SUM(data_1!Z65:Z78)</f>
        <v>0</v>
      </c>
      <c r="AA20" s="152">
        <f>SUM(data_1!AA65:AA78)</f>
        <v>1802926332</v>
      </c>
      <c r="AB20" s="152">
        <f>SUM(data_1!AB65:AB78)</f>
        <v>1561646600</v>
      </c>
      <c r="AC20" s="152">
        <f>SUM(data_1!AC65:AC78)</f>
        <v>241279732</v>
      </c>
      <c r="AD20" s="152">
        <f>SUM(data_1!AD65:AD78)</f>
        <v>1560813673</v>
      </c>
      <c r="AE20" s="152">
        <f>SUM(data_1!AE65:AE78)</f>
        <v>2088537.3599999999</v>
      </c>
      <c r="AF20" s="152">
        <f>SUM(data_1!AF65:AF78)</f>
        <v>0</v>
      </c>
      <c r="AG20" s="152">
        <f>SUM(data_1!AG65:AG78)</f>
        <v>1792484153</v>
      </c>
      <c r="AH20" s="152">
        <f>SUM(data_1!AH65:AH78)</f>
        <v>1560747470</v>
      </c>
      <c r="AI20" s="152">
        <f>SUM(data_1!AI65:AI78)</f>
        <v>0</v>
      </c>
      <c r="AJ20" s="152">
        <f>SUM(data_1!AJ65:AJ78)</f>
        <v>231736683</v>
      </c>
      <c r="AK20" s="152">
        <f>SUM(data_1!AK65:AK78)</f>
        <v>248.55852999999996</v>
      </c>
      <c r="AL20" s="152">
        <f>SUM(data_1!AL65:AL78)</f>
        <v>2088537.3599999999</v>
      </c>
      <c r="AM20" s="152">
        <f>SUM(data_1!AM65:AM78)</f>
        <v>66203</v>
      </c>
      <c r="AN20" s="152">
        <f>SUM(data_1!AN65:AN78)</f>
        <v>1560747470</v>
      </c>
      <c r="AO20" s="152">
        <f>SUM(data_1!AO65:AO78)</f>
        <v>0</v>
      </c>
      <c r="AP20" s="152">
        <f>SUM(data_1!AP65:AP78)</f>
        <v>1561646600</v>
      </c>
      <c r="AQ20" s="152">
        <f>SUM(data_1!AQ65:AQ78)</f>
        <v>1561646600</v>
      </c>
      <c r="AR20" s="152">
        <f>SUM(data_1!AR65:AR78)</f>
        <v>0</v>
      </c>
      <c r="AS20" s="152">
        <f>SUM(data_1!AS65:AS78)</f>
        <v>4093654506.6100001</v>
      </c>
      <c r="AT20" s="152">
        <f>SUM(data_1!AT65:AT78)</f>
        <v>3531879600</v>
      </c>
      <c r="AU20" s="152">
        <f>SUM(data_1!AU65:AU78)</f>
        <v>561774906.61000001</v>
      </c>
      <c r="AV20" s="152">
        <f>SUM(data_1!AV65:AV78)</f>
        <v>3530992853</v>
      </c>
      <c r="AW20" s="152">
        <f>SUM(data_1!AW65:AW78)</f>
        <v>1515471.06</v>
      </c>
      <c r="AX20" s="152">
        <f>SUM(data_1!AX65:AX78)</f>
        <v>0</v>
      </c>
      <c r="AY20" s="152">
        <f>SUM(data_1!AY65:AY78)</f>
        <v>4082137808.1100001</v>
      </c>
      <c r="AZ20" s="152">
        <f>SUM(data_1!AZ65:AZ78)</f>
        <v>3529031885.23</v>
      </c>
      <c r="BA20" s="152">
        <f>SUM(data_1!BA65:BA78)</f>
        <v>0</v>
      </c>
      <c r="BB20" s="152">
        <f>SUM(data_1!BB65:BB78)</f>
        <v>553105922.88</v>
      </c>
      <c r="BC20" s="152">
        <f>SUM(data_1!BC65:BC78)</f>
        <v>282.60377000000005</v>
      </c>
      <c r="BD20" s="152">
        <f>SUM(data_1!BD65:BD78)</f>
        <v>1515471.06</v>
      </c>
      <c r="BE20" s="152">
        <f>SUM(data_1!BE65:BE78)</f>
        <v>1960967.77</v>
      </c>
      <c r="BF20" s="152">
        <f>SUM(data_1!BF65:BF78)</f>
        <v>3529031885.23</v>
      </c>
      <c r="BG20" s="152">
        <f>SUM(data_1!BG65:BG78)</f>
        <v>0</v>
      </c>
      <c r="BH20" s="152">
        <f>SUM(data_1!BH65:BH78)</f>
        <v>3531879600</v>
      </c>
      <c r="BI20" s="152">
        <f>SUM(data_1!BI65:BI78)</f>
        <v>3531879600</v>
      </c>
      <c r="BJ20" s="152">
        <f>SUM(data_1!BJ65:BJ78)</f>
        <v>0</v>
      </c>
      <c r="BK20" s="152">
        <f>SUM(data_1!BK65:BK78)</f>
        <v>7854998704.8500004</v>
      </c>
      <c r="BL20" s="152">
        <f>SUM(data_1!BL65:BL78)</f>
        <v>6594301500</v>
      </c>
      <c r="BM20" s="152">
        <f>SUM(data_1!BM65:BM78)</f>
        <v>1260697204.8499999</v>
      </c>
      <c r="BN20" s="152">
        <f>SUM(data_1!BN65:BN78)</f>
        <v>6594301490</v>
      </c>
      <c r="BO20" s="152">
        <f>SUM(data_1!BO65:BO78)</f>
        <v>15078635.300000001</v>
      </c>
      <c r="BP20" s="152">
        <f>SUM(data_1!BP65:BP78)</f>
        <v>0</v>
      </c>
      <c r="BQ20" s="152">
        <f>SUM(data_1!BQ65:BQ78)</f>
        <v>7847991113.8500004</v>
      </c>
      <c r="BR20" s="152">
        <f>SUM(data_1!BR65:BR78)</f>
        <v>6594301490</v>
      </c>
      <c r="BS20" s="152">
        <f>SUM(data_1!BS65:BS78)</f>
        <v>0</v>
      </c>
      <c r="BT20" s="152">
        <f>SUM(data_1!BT65:BT78)</f>
        <v>1253689623.8499999</v>
      </c>
      <c r="BU20" s="152">
        <f>SUM(data_1!BU65:BU78)</f>
        <v>250.45853</v>
      </c>
      <c r="BV20" s="152">
        <f>SUM(data_1!BV65:BV78)</f>
        <v>15078635.300000001</v>
      </c>
      <c r="BW20" s="152">
        <f>SUM(data_1!BW65:BW78)</f>
        <v>0</v>
      </c>
      <c r="BX20" s="152">
        <f>SUM(data_1!BX65:BX78)</f>
        <v>6594301490</v>
      </c>
      <c r="BY20" s="152">
        <f>SUM(data_1!BY65:BY78)</f>
        <v>0</v>
      </c>
      <c r="BZ20" s="152">
        <f>SUM(data_1!BZ65:BZ78)</f>
        <v>6594301500</v>
      </c>
      <c r="CA20" s="152">
        <f>SUM(data_1!CA65:CA78)</f>
        <v>6594301500</v>
      </c>
      <c r="CB20" s="152">
        <f>SUM(data_1!CB65:CB78)</f>
        <v>0</v>
      </c>
      <c r="CC20" s="152">
        <f>SUM(data_1!CC65:CC78)</f>
        <v>126816476</v>
      </c>
      <c r="CD20" s="152">
        <f>SUM(data_1!CD65:CD78)</f>
        <v>98545000</v>
      </c>
      <c r="CE20" s="152">
        <f>SUM(data_1!CE65:CE78)</f>
        <v>28271476</v>
      </c>
      <c r="CF20" s="152">
        <f>SUM(data_1!CF65:CF78)</f>
        <v>98544969</v>
      </c>
      <c r="CG20" s="152">
        <f>SUM(data_1!CG65:CG78)</f>
        <v>23491.3</v>
      </c>
      <c r="CH20" s="152">
        <f>SUM(data_1!CH65:CH78)</f>
        <v>0</v>
      </c>
      <c r="CI20" s="152">
        <f>SUM(data_1!CI65:CI78)</f>
        <v>126098230.31</v>
      </c>
      <c r="CJ20" s="152">
        <f>SUM(data_1!CJ65:CJ78)</f>
        <v>98277068</v>
      </c>
      <c r="CK20" s="152">
        <f>SUM(data_1!CK65:CK78)</f>
        <v>0</v>
      </c>
      <c r="CL20" s="152">
        <f>SUM(data_1!CL65:CL78)</f>
        <v>27821162.310000002</v>
      </c>
      <c r="CM20" s="152">
        <f>SUM(data_1!CM65:CM78)</f>
        <v>184.01804999999999</v>
      </c>
      <c r="CN20" s="152">
        <f>SUM(data_1!CN65:CN78)</f>
        <v>23491.3</v>
      </c>
      <c r="CO20" s="152">
        <f>SUM(data_1!CO65:CO78)</f>
        <v>267901</v>
      </c>
      <c r="CP20" s="152">
        <f>SUM(data_1!CP65:CP78)</f>
        <v>98277068</v>
      </c>
      <c r="CQ20" s="152">
        <f>SUM(data_1!CQ65:CQ78)</f>
        <v>0</v>
      </c>
      <c r="CR20" s="152">
        <f>SUM(data_1!CR65:CR78)</f>
        <v>98545000</v>
      </c>
      <c r="CS20" s="152">
        <f>SUM(data_1!CS65:CS78)</f>
        <v>98545000</v>
      </c>
      <c r="CT20" s="152">
        <f>SUM(data_1!CT65:CT78)</f>
        <v>0</v>
      </c>
      <c r="CU20" s="152">
        <f>SUM(data_1!CU65:CU78)</f>
        <v>1294584600</v>
      </c>
      <c r="CV20" s="152">
        <f>SUM(data_1!CV65:CV78)</f>
        <v>1010319200</v>
      </c>
      <c r="CW20" s="152">
        <f>SUM(data_1!CW65:CW78)</f>
        <v>284265400</v>
      </c>
      <c r="CX20" s="152">
        <f>SUM(data_1!CX65:CX78)</f>
        <v>997035223.73000002</v>
      </c>
      <c r="CY20" s="152">
        <f>SUM(data_1!CY65:CY78)</f>
        <v>2142375.6399999997</v>
      </c>
      <c r="CZ20" s="152">
        <f>SUM(data_1!CZ65:CZ78)</f>
        <v>0</v>
      </c>
      <c r="DA20" s="152">
        <f>SUM(data_1!DA65:DA78)</f>
        <v>1275855852.51</v>
      </c>
      <c r="DB20" s="152">
        <f>SUM(data_1!DB65:DB78)</f>
        <v>996512518.61000001</v>
      </c>
      <c r="DC20" s="152">
        <f>SUM(data_1!DC65:DC78)</f>
        <v>0</v>
      </c>
      <c r="DD20" s="152">
        <f>SUM(data_1!DD65:DD78)</f>
        <v>279343333.89999998</v>
      </c>
      <c r="DE20" s="152">
        <f>SUM(data_1!DE65:DE78)</f>
        <v>246.95263</v>
      </c>
      <c r="DF20" s="152">
        <f>SUM(data_1!DF65:DF78)</f>
        <v>2142375.6399999997</v>
      </c>
      <c r="DG20" s="152">
        <f>SUM(data_1!DG65:DG78)</f>
        <v>522705.12</v>
      </c>
      <c r="DH20" s="152">
        <f>SUM(data_1!DH65:DH78)</f>
        <v>996512518.61000001</v>
      </c>
      <c r="DI20" s="152">
        <f>SUM(data_1!DI65:DI78)</f>
        <v>0</v>
      </c>
      <c r="DJ20" s="152">
        <f>SUM(data_1!DJ65:DJ78)</f>
        <v>1010319200</v>
      </c>
      <c r="DK20" s="152">
        <f>SUM(data_1!DK65:DK78)</f>
        <v>1010319200</v>
      </c>
      <c r="DL20" s="152">
        <f>SUM(data_1!DL65:DL78)</f>
        <v>0</v>
      </c>
      <c r="DM20" s="152">
        <f>SUM(data_1!DM65:DM78)</f>
        <v>2196236900</v>
      </c>
      <c r="DN20" s="152">
        <f>SUM(data_1!DN65:DN78)</f>
        <v>1900116900</v>
      </c>
      <c r="DO20" s="152">
        <f>SUM(data_1!DO65:DO78)</f>
        <v>296120000</v>
      </c>
      <c r="DP20" s="152">
        <f>SUM(data_1!DP65:DP78)</f>
        <v>1900116317</v>
      </c>
      <c r="DQ20" s="152">
        <f>SUM(data_1!DQ65:DQ78)</f>
        <v>1987174.34</v>
      </c>
      <c r="DR20" s="152">
        <f>SUM(data_1!DR65:DR78)</f>
        <v>0</v>
      </c>
      <c r="DS20" s="152">
        <f>SUM(data_1!DS65:DS78)</f>
        <v>2193073912.6800003</v>
      </c>
      <c r="DT20" s="152">
        <f>SUM(data_1!DT65:DT78)</f>
        <v>1900116317</v>
      </c>
      <c r="DU20" s="152">
        <f>SUM(data_1!DU65:DU78)</f>
        <v>0</v>
      </c>
      <c r="DV20" s="152">
        <f>SUM(data_1!DV65:DV78)</f>
        <v>292957595.68000001</v>
      </c>
      <c r="DW20" s="152">
        <f>SUM(data_1!DW65:DW78)</f>
        <v>252.14755</v>
      </c>
      <c r="DX20" s="152">
        <f>SUM(data_1!DX65:DX78)</f>
        <v>1987174.34</v>
      </c>
      <c r="DY20" s="152">
        <f>SUM(data_1!DY65:DY78)</f>
        <v>0</v>
      </c>
      <c r="DZ20" s="152">
        <f>SUM(data_1!DZ65:DZ78)</f>
        <v>1900116317</v>
      </c>
      <c r="EA20" s="152">
        <f>SUM(data_1!EA65:EA78)</f>
        <v>0</v>
      </c>
      <c r="EB20" s="152">
        <f>SUM(data_1!EB65:EB78)</f>
        <v>1900116900</v>
      </c>
      <c r="EC20" s="152">
        <f>SUM(data_1!EC65:EC78)</f>
        <v>1900116900</v>
      </c>
      <c r="ED20" s="152">
        <f>SUM(data_1!ED65:ED78)</f>
        <v>0</v>
      </c>
      <c r="EE20" s="152">
        <f>SUM(data_1!EE65:EE78)</f>
        <v>591425096.39999998</v>
      </c>
      <c r="EF20" s="152">
        <f>SUM(data_1!EF65:EF78)</f>
        <v>505455000</v>
      </c>
      <c r="EG20" s="152">
        <f>SUM(data_1!EG65:EG78)</f>
        <v>85970096.400000006</v>
      </c>
      <c r="EH20" s="152">
        <f>SUM(data_1!EH65:EH78)</f>
        <v>505455000</v>
      </c>
      <c r="EI20" s="152">
        <f>SUM(data_1!EI65:EI78)</f>
        <v>0</v>
      </c>
      <c r="EJ20" s="152">
        <f>SUM(data_1!EJ65:EJ78)</f>
        <v>0</v>
      </c>
      <c r="EK20" s="152">
        <f>SUM(data_1!EK65:EK78)</f>
        <v>590130423.39999998</v>
      </c>
      <c r="EL20" s="152">
        <f>SUM(data_1!EL65:EL78)</f>
        <v>505455000</v>
      </c>
      <c r="EM20" s="152">
        <f>SUM(data_1!EM65:EM78)</f>
        <v>0</v>
      </c>
      <c r="EN20" s="152">
        <f>SUM(data_1!EN65:EN78)</f>
        <v>84675423.400000006</v>
      </c>
      <c r="EO20" s="152">
        <f>SUM(data_1!EO65:EO78)</f>
        <v>220.35415999999998</v>
      </c>
      <c r="EP20" s="152">
        <f>SUM(data_1!EP65:EP78)</f>
        <v>0</v>
      </c>
      <c r="EQ20" s="152">
        <f>SUM(data_1!EQ65:EQ78)</f>
        <v>0</v>
      </c>
      <c r="ER20" s="152">
        <f>SUM(data_1!ER65:ER78)</f>
        <v>505455000</v>
      </c>
      <c r="ES20" s="152">
        <f>SUM(data_1!ES65:ES78)</f>
        <v>0</v>
      </c>
      <c r="ET20" s="152">
        <f>SUM(data_1!ET65:ET78)</f>
        <v>505455000</v>
      </c>
      <c r="EU20" s="152">
        <f>SUM(data_1!EU65:EU78)</f>
        <v>505455000</v>
      </c>
      <c r="EV20" s="152">
        <f>SUM(data_1!EV65:EV78)</f>
        <v>0</v>
      </c>
      <c r="EW20" s="152">
        <f>SUM(data_1!EW65:EW78)</f>
        <v>665612736</v>
      </c>
      <c r="EX20" s="152">
        <f>SUM(data_1!EX65:EX78)</f>
        <v>437168400</v>
      </c>
      <c r="EY20" s="152">
        <f>SUM(data_1!EY65:EY78)</f>
        <v>228444336</v>
      </c>
      <c r="EZ20" s="152">
        <f>SUM(data_1!EZ65:EZ78)</f>
        <v>437168400</v>
      </c>
      <c r="FA20" s="152">
        <f>SUM(data_1!FA65:FA78)</f>
        <v>473554.2</v>
      </c>
      <c r="FB20" s="152">
        <f>SUM(data_1!FB65:FB78)</f>
        <v>0</v>
      </c>
      <c r="FC20" s="152">
        <f>SUM(data_1!FC65:FC78)</f>
        <v>661751727</v>
      </c>
      <c r="FD20" s="152">
        <f>SUM(data_1!FD65:FD78)</f>
        <v>437167391</v>
      </c>
      <c r="FE20" s="152">
        <f>SUM(data_1!FE65:FE78)</f>
        <v>0</v>
      </c>
      <c r="FF20" s="152">
        <f>SUM(data_1!FF65:FF78)</f>
        <v>224584336</v>
      </c>
      <c r="FG20" s="152">
        <f>SUM(data_1!FG65:FG78)</f>
        <v>399.22965000000005</v>
      </c>
      <c r="FH20" s="152">
        <f>SUM(data_1!FH65:FH78)</f>
        <v>473554.2</v>
      </c>
      <c r="FI20" s="152">
        <f>SUM(data_1!FI65:FI78)</f>
        <v>1009</v>
      </c>
      <c r="FJ20" s="152">
        <f>SUM(data_1!FJ65:FJ78)</f>
        <v>437167391</v>
      </c>
      <c r="FK20" s="152">
        <f>SUM(data_1!FK65:FK78)</f>
        <v>0</v>
      </c>
      <c r="FL20" s="152">
        <f>SUM(data_1!FL65:FL78)</f>
        <v>437168400</v>
      </c>
      <c r="FM20" s="152">
        <f>SUM(data_1!FM65:FM78)</f>
        <v>437168400</v>
      </c>
      <c r="FN20" s="152">
        <f>SUM(data_1!FN65:FN78)</f>
        <v>0</v>
      </c>
      <c r="FO20" s="152">
        <f>SUM(data_1!FO65:FO78)</f>
        <v>0</v>
      </c>
      <c r="FP20" s="152">
        <f>SUM(data_1!FP65:FP78)</f>
        <v>0</v>
      </c>
      <c r="FQ20" s="152">
        <f>SUM(data_1!FQ65:FQ78)</f>
        <v>0</v>
      </c>
      <c r="FR20" s="152">
        <f>SUM(data_1!FR65:FR78)</f>
        <v>0</v>
      </c>
      <c r="FS20" s="152">
        <f>SUM(data_1!FS65:FS78)</f>
        <v>0</v>
      </c>
      <c r="FT20" s="152">
        <f>SUM(data_1!FT65:FT78)</f>
        <v>0</v>
      </c>
      <c r="FU20" s="152">
        <f>SUM(data_1!FU65:FU78)</f>
        <v>0</v>
      </c>
      <c r="FV20" s="152">
        <f>SUM(data_1!FV65:FV78)</f>
        <v>0</v>
      </c>
      <c r="FW20" s="152">
        <f>SUM(data_1!FW65:FW78)</f>
        <v>0</v>
      </c>
      <c r="FX20" s="152">
        <f>SUM(data_1!FX65:FX78)</f>
        <v>0</v>
      </c>
      <c r="FY20" s="152">
        <f>SUM(data_1!FY65:FY78)</f>
        <v>0</v>
      </c>
      <c r="FZ20" s="152">
        <f>SUM(data_1!FZ65:FZ78)</f>
        <v>0</v>
      </c>
      <c r="GA20" s="152">
        <f>SUM(data_1!GA65:GA78)</f>
        <v>0</v>
      </c>
      <c r="GB20" s="152">
        <f>SUM(data_1!GB65:GB78)</f>
        <v>0</v>
      </c>
      <c r="GC20" s="152">
        <f>SUM(data_1!GC65:GC78)</f>
        <v>0</v>
      </c>
      <c r="GD20" s="152">
        <f>SUM(data_1!GD65:GD78)</f>
        <v>0</v>
      </c>
      <c r="GE20" s="152">
        <f>SUM(data_1!GE65:GE78)</f>
        <v>0</v>
      </c>
      <c r="GF20" s="152">
        <f>SUM(data_1!GF65:GF78)</f>
        <v>0</v>
      </c>
      <c r="GG20" s="152">
        <f>SUM(data_1!GG65:GG78)</f>
        <v>0</v>
      </c>
      <c r="GH20" s="152">
        <f>SUM(data_1!GH65:GH78)</f>
        <v>0</v>
      </c>
      <c r="GI20" s="152">
        <f>SUM(data_1!GI65:GI78)</f>
        <v>0</v>
      </c>
      <c r="GJ20" s="152">
        <f>SUM(data_1!GJ65:GJ78)</f>
        <v>0</v>
      </c>
      <c r="GK20" s="152">
        <f>SUM(data_1!GK65:GK78)</f>
        <v>0</v>
      </c>
      <c r="GL20" s="152">
        <f>SUM(data_1!GL65:GL78)</f>
        <v>0</v>
      </c>
      <c r="GM20" s="152">
        <f>SUM(data_1!GM65:GM78)</f>
        <v>0</v>
      </c>
      <c r="GN20" s="152">
        <f>SUM(data_1!GN65:GN78)</f>
        <v>0</v>
      </c>
      <c r="GO20" s="152">
        <f>SUM(data_1!GO65:GO78)</f>
        <v>0</v>
      </c>
      <c r="GP20" s="152">
        <f>SUM(data_1!GP65:GP78)</f>
        <v>0</v>
      </c>
      <c r="GQ20" s="152">
        <f>SUM(data_1!GQ65:GQ78)</f>
        <v>0</v>
      </c>
      <c r="GR20" s="152">
        <f>SUM(data_1!GR65:GR78)</f>
        <v>0</v>
      </c>
      <c r="GS20" s="152">
        <f>SUM(data_1!GS65:GS78)</f>
        <v>0</v>
      </c>
      <c r="GT20" s="152">
        <f>SUM(data_1!GT65:GT78)</f>
        <v>0</v>
      </c>
      <c r="GU20" s="152">
        <f>SUM(data_1!GU65:GU78)</f>
        <v>0</v>
      </c>
      <c r="GV20" s="152">
        <f>SUM(data_1!GV65:GV78)</f>
        <v>0</v>
      </c>
      <c r="GW20" s="152">
        <f>SUM(data_1!GW65:GW78)</f>
        <v>0</v>
      </c>
      <c r="GX20" s="152">
        <f>SUM(data_1!GX65:GX78)</f>
        <v>0</v>
      </c>
      <c r="GY20" s="152">
        <f>SUM(data_1!GY65:GY78)</f>
        <v>245059739</v>
      </c>
      <c r="GZ20" s="152">
        <f>SUM(data_1!GZ65:GZ78)</f>
        <v>170763400</v>
      </c>
      <c r="HA20" s="152">
        <f>SUM(data_1!HA65:HA78)</f>
        <v>74296339</v>
      </c>
      <c r="HB20" s="152">
        <f>SUM(data_1!HB65:HB78)</f>
        <v>170763206</v>
      </c>
      <c r="HC20" s="152">
        <f>SUM(data_1!HC65:HC78)</f>
        <v>1909894.14</v>
      </c>
      <c r="HD20" s="152">
        <f>SUM(data_1!HD65:HD78)</f>
        <v>0</v>
      </c>
      <c r="HE20" s="152">
        <f>SUM(data_1!HE65:HE78)</f>
        <v>243772556.41</v>
      </c>
      <c r="HF20" s="152">
        <f>SUM(data_1!HF65:HF78)</f>
        <v>170763206</v>
      </c>
      <c r="HG20" s="152">
        <f>SUM(data_1!HG65:HG78)</f>
        <v>0</v>
      </c>
      <c r="HH20" s="152">
        <f>SUM(data_1!HH65:HH78)</f>
        <v>73009350.409999996</v>
      </c>
      <c r="HI20" s="152">
        <f>SUM(data_1!HI65:HI78)</f>
        <v>398.18355000000003</v>
      </c>
      <c r="HJ20" s="152">
        <f>SUM(data_1!HJ65:HJ78)</f>
        <v>1909894.14</v>
      </c>
      <c r="HK20" s="152">
        <f>SUM(data_1!HK65:HK78)</f>
        <v>0</v>
      </c>
      <c r="HL20" s="152">
        <f>SUM(data_1!HL65:HL78)</f>
        <v>170763206</v>
      </c>
      <c r="HM20" s="152">
        <f>SUM(data_1!HM65:HM78)</f>
        <v>0</v>
      </c>
      <c r="HN20" s="152">
        <f>SUM(data_1!HN65:HN78)</f>
        <v>170763400</v>
      </c>
      <c r="HO20" s="152">
        <f>SUM(data_1!HO65:HO78)</f>
        <v>170763400</v>
      </c>
      <c r="HP20" s="152">
        <f>SUM(data_1!HP65:HP78)</f>
        <v>0</v>
      </c>
      <c r="HQ20" s="152">
        <f>SUM(data_1!HQ65:HQ78)</f>
        <v>0</v>
      </c>
      <c r="HR20" s="152">
        <f>SUM(data_1!HR65:HR78)</f>
        <v>0</v>
      </c>
      <c r="HS20" s="152">
        <f>SUM(data_1!HS65:HS78)</f>
        <v>0</v>
      </c>
      <c r="HT20" s="152">
        <f>SUM(data_1!HT65:HT78)</f>
        <v>0</v>
      </c>
      <c r="HU20" s="152">
        <f>SUM(data_1!HU65:HU78)</f>
        <v>0</v>
      </c>
      <c r="HV20" s="152">
        <f>SUM(data_1!HV65:HV78)</f>
        <v>0</v>
      </c>
      <c r="HW20" s="152">
        <f>SUM(data_1!HW65:HW78)</f>
        <v>0</v>
      </c>
      <c r="HX20" s="152">
        <f>SUM(data_1!HX65:HX78)</f>
        <v>0</v>
      </c>
      <c r="HY20" s="152">
        <f>SUM(data_1!HY65:HY78)</f>
        <v>0</v>
      </c>
      <c r="HZ20" s="152">
        <f>SUM(data_1!HZ65:HZ78)</f>
        <v>0</v>
      </c>
      <c r="IA20" s="152">
        <f>SUM(data_1!IA65:IA78)</f>
        <v>0</v>
      </c>
      <c r="IB20" s="152">
        <f>SUM(data_1!IB65:IB78)</f>
        <v>0</v>
      </c>
      <c r="IC20" s="152">
        <f>SUM(data_1!IC65:IC78)</f>
        <v>0</v>
      </c>
      <c r="ID20" s="152">
        <f>SUM(data_1!ID65:ID78)</f>
        <v>0</v>
      </c>
      <c r="IE20" s="152">
        <f>SUM(data_1!IE65:IE78)</f>
        <v>0</v>
      </c>
      <c r="IF20" s="152">
        <f>SUM(data_1!IF65:IF78)</f>
        <v>0</v>
      </c>
      <c r="IG20" s="152">
        <f>SUM(data_1!IG65:IG78)</f>
        <v>0</v>
      </c>
      <c r="IH20" s="152">
        <f>SUM(data_1!IH65:IH78)</f>
        <v>0</v>
      </c>
      <c r="II20" s="152">
        <f>SUM(data_1!II65:II78)</f>
        <v>77374872</v>
      </c>
      <c r="IJ20" s="152">
        <f>SUM(data_1!IJ65:IJ78)</f>
        <v>41759100</v>
      </c>
      <c r="IK20" s="152">
        <f>SUM(data_1!IK65:IK78)</f>
        <v>35615772</v>
      </c>
      <c r="IL20" s="152">
        <f>SUM(data_1!IL65:IL78)</f>
        <v>41754876</v>
      </c>
      <c r="IM20" s="152">
        <f>SUM(data_1!IM65:IM78)</f>
        <v>0</v>
      </c>
      <c r="IN20" s="152">
        <f>SUM(data_1!IN65:IN78)</f>
        <v>0</v>
      </c>
      <c r="IO20" s="152">
        <f>SUM(data_1!IO65:IO78)</f>
        <v>73806790.920000002</v>
      </c>
      <c r="IP20" s="152">
        <f>SUM(data_1!IP65:IP78)</f>
        <v>41754876</v>
      </c>
      <c r="IQ20" s="152">
        <f>SUM(data_1!IQ65:IQ78)</f>
        <v>0</v>
      </c>
      <c r="IR20" s="152">
        <f>SUM(data_1!IR65:IR78)</f>
        <v>32051914.920000002</v>
      </c>
      <c r="IS20" s="152">
        <f>SUM(data_1!IS65:IS78)</f>
        <v>408.54302000000007</v>
      </c>
      <c r="IT20" s="152">
        <f>SUM(data_1!IT65:IT78)</f>
        <v>0</v>
      </c>
      <c r="IU20" s="152">
        <f>SUM(data_1!IU65:IU78)</f>
        <v>0</v>
      </c>
      <c r="IV20" s="152">
        <f>SUM(data_1!IV65:IV78)</f>
        <v>41754876</v>
      </c>
      <c r="IW20" s="152">
        <f>SUM(data_1!IW65:IW78)</f>
        <v>0</v>
      </c>
      <c r="IX20" s="152">
        <f>SUM(data_1!IX65:IX78)</f>
        <v>41759100</v>
      </c>
      <c r="IY20" s="152">
        <f>SUM(data_1!IY65:IY78)</f>
        <v>41759100</v>
      </c>
      <c r="IZ20" s="152">
        <f>SUM(data_1!IZ65:IZ78)</f>
        <v>0</v>
      </c>
      <c r="JA20" s="152">
        <f>SUM(data_1!JA65:JA78)</f>
        <v>1137778738</v>
      </c>
      <c r="JB20" s="152">
        <f>SUM(data_1!JB65:JB78)</f>
        <v>748330000</v>
      </c>
      <c r="JC20" s="152">
        <f>SUM(data_1!JC65:JC78)</f>
        <v>389448738</v>
      </c>
      <c r="JD20" s="152">
        <f>SUM(data_1!JD65:JD78)</f>
        <v>748328744.20000005</v>
      </c>
      <c r="JE20" s="152">
        <f>SUM(data_1!JE65:JE78)</f>
        <v>0</v>
      </c>
      <c r="JF20" s="152">
        <f>SUM(data_1!JF65:JF78)</f>
        <v>0</v>
      </c>
      <c r="JG20" s="152">
        <f>SUM(data_1!JG65:JG78)</f>
        <v>1135768387.8400002</v>
      </c>
      <c r="JH20" s="152">
        <f>SUM(data_1!JH65:JH78)</f>
        <v>748328744.20000005</v>
      </c>
      <c r="JI20" s="152">
        <f>SUM(data_1!JI65:JI78)</f>
        <v>0</v>
      </c>
      <c r="JJ20" s="152">
        <f>SUM(data_1!JJ65:JJ78)</f>
        <v>387439643.63999999</v>
      </c>
      <c r="JK20" s="152">
        <f>SUM(data_1!JK65:JK78)</f>
        <v>374.96580999999998</v>
      </c>
      <c r="JL20" s="152">
        <f>SUM(data_1!JL65:JL78)</f>
        <v>0</v>
      </c>
      <c r="JM20" s="152">
        <f>SUM(data_1!JM65:JM78)</f>
        <v>0</v>
      </c>
      <c r="JN20" s="152">
        <f>SUM(data_1!JN65:JN78)</f>
        <v>748328744.20000005</v>
      </c>
      <c r="JO20" s="152">
        <f>SUM(data_1!JO65:JO78)</f>
        <v>0</v>
      </c>
      <c r="JP20" s="152">
        <f>SUM(data_1!JP65:JP78)</f>
        <v>748330000</v>
      </c>
      <c r="JQ20" s="152">
        <f>SUM(data_1!JQ65:JQ78)</f>
        <v>748330000</v>
      </c>
      <c r="JR20" s="152">
        <f>SUM(data_1!JR65:JR78)</f>
        <v>0</v>
      </c>
      <c r="JS20" s="152">
        <f>SUM(data_1!JS65:JS78)</f>
        <v>5155586937.5599995</v>
      </c>
      <c r="JT20" s="152">
        <f>SUM(data_1!JT65:JT78)</f>
        <v>4014766200</v>
      </c>
      <c r="JU20" s="152">
        <f>SUM(data_1!JU65:JU78)</f>
        <v>1140820737.5599999</v>
      </c>
      <c r="JV20" s="152">
        <f>SUM(data_1!JV65:JV78)</f>
        <v>4014766100.1599998</v>
      </c>
      <c r="JW20" s="152">
        <f>SUM(data_1!JW65:JW78)</f>
        <v>108434.14</v>
      </c>
      <c r="JX20" s="152">
        <f>SUM(data_1!JX65:JX78)</f>
        <v>0</v>
      </c>
      <c r="JY20" s="152">
        <f>SUM(data_1!JY65:JY78)</f>
        <v>5140857861.2300005</v>
      </c>
      <c r="JZ20" s="152">
        <f>SUM(data_1!JZ65:JZ78)</f>
        <v>4014766100.1599998</v>
      </c>
      <c r="KA20" s="152">
        <f>SUM(data_1!KA65:KA78)</f>
        <v>0</v>
      </c>
      <c r="KB20" s="152">
        <f>SUM(data_1!KB65:KB78)</f>
        <v>1126091761.0700002</v>
      </c>
      <c r="KC20" s="152">
        <f>SUM(data_1!KC65:KC78)</f>
        <v>249.07527999999999</v>
      </c>
      <c r="KD20" s="152">
        <f>SUM(data_1!KD65:KD78)</f>
        <v>108434.14</v>
      </c>
      <c r="KE20" s="152">
        <f>SUM(data_1!KE65:KE78)</f>
        <v>0</v>
      </c>
      <c r="KF20" s="152">
        <f>SUM(data_1!KF65:KF78)</f>
        <v>4014766100.1599998</v>
      </c>
      <c r="KG20" s="152">
        <f>SUM(data_1!KG65:KG78)</f>
        <v>0</v>
      </c>
      <c r="KH20" s="152">
        <f>SUM(data_1!KH65:KH78)</f>
        <v>4014766200</v>
      </c>
      <c r="KI20" s="152">
        <f>SUM(data_1!KI65:KI78)</f>
        <v>4014766200</v>
      </c>
      <c r="KJ20" s="152">
        <f>SUM(data_1!KJ65:KJ78)</f>
        <v>0</v>
      </c>
      <c r="KK20" s="152">
        <f>SUM(data_1!KK65:KK78)</f>
        <v>15184124</v>
      </c>
      <c r="KL20" s="152">
        <f>SUM(data_1!KL65:KL78)</f>
        <v>13772000</v>
      </c>
      <c r="KM20" s="152">
        <f>SUM(data_1!KM65:KM78)</f>
        <v>1412124</v>
      </c>
      <c r="KN20" s="152">
        <f>SUM(data_1!KN65:KN78)</f>
        <v>13772000</v>
      </c>
      <c r="KO20" s="152">
        <f>SUM(data_1!KO65:KO78)</f>
        <v>0</v>
      </c>
      <c r="KP20" s="152">
        <f>SUM(data_1!KP65:KP78)</f>
        <v>0</v>
      </c>
      <c r="KQ20" s="152">
        <f>SUM(data_1!KQ65:KQ78)</f>
        <v>15184124</v>
      </c>
      <c r="KR20" s="152">
        <f>SUM(data_1!KR65:KR78)</f>
        <v>13772000</v>
      </c>
      <c r="KS20" s="152">
        <f>SUM(data_1!KS65:KS78)</f>
        <v>0</v>
      </c>
      <c r="KT20" s="152">
        <f>SUM(data_1!KT65:KT78)</f>
        <v>1412124</v>
      </c>
      <c r="KU20" s="152">
        <f>SUM(data_1!KU65:KU78)</f>
        <v>9.3000000000000007</v>
      </c>
      <c r="KV20" s="152">
        <f>SUM(data_1!KV65:KV78)</f>
        <v>0</v>
      </c>
      <c r="KW20" s="152">
        <f>SUM(data_1!KW65:KW78)</f>
        <v>0</v>
      </c>
      <c r="KX20" s="152">
        <f>SUM(data_1!KX65:KX78)</f>
        <v>13772000</v>
      </c>
      <c r="KY20" s="152">
        <f>SUM(data_1!KY65:KY78)</f>
        <v>0</v>
      </c>
      <c r="KZ20" s="152">
        <f>SUM(data_1!KZ65:KZ78)</f>
        <v>13772000</v>
      </c>
      <c r="LA20" s="152">
        <f>SUM(data_1!LA65:LA78)</f>
        <v>13772000</v>
      </c>
      <c r="LB20" s="152">
        <f>SUM(data_1!LB65:LB78)</f>
        <v>0</v>
      </c>
      <c r="LC20" s="152">
        <f>SUM(data_1!LC65:LC78)</f>
        <v>28535814</v>
      </c>
      <c r="LD20" s="152">
        <f>SUM(data_1!LD65:LD78)</f>
        <v>21658000</v>
      </c>
      <c r="LE20" s="152">
        <f>SUM(data_1!LE65:LE78)</f>
        <v>6877814</v>
      </c>
      <c r="LF20" s="152">
        <f>SUM(data_1!LF65:LF78)</f>
        <v>21657653.32</v>
      </c>
      <c r="LG20" s="152">
        <f>SUM(data_1!LG65:LG78)</f>
        <v>42180</v>
      </c>
      <c r="LH20" s="152">
        <f>SUM(data_1!LH65:LH78)</f>
        <v>0</v>
      </c>
      <c r="LI20" s="152">
        <f>SUM(data_1!LI65:LI78)</f>
        <v>28535179.460000001</v>
      </c>
      <c r="LJ20" s="152">
        <f>SUM(data_1!LJ65:LJ78)</f>
        <v>21657653.32</v>
      </c>
      <c r="LK20" s="152">
        <f>SUM(data_1!LK65:LK78)</f>
        <v>0</v>
      </c>
      <c r="LL20" s="152">
        <f>SUM(data_1!LL65:LL78)</f>
        <v>6877526.1400000006</v>
      </c>
      <c r="LM20" s="152">
        <f>SUM(data_1!LM65:LM78)</f>
        <v>131.82488000000001</v>
      </c>
      <c r="LN20" s="152">
        <f>SUM(data_1!LN65:LN78)</f>
        <v>42180</v>
      </c>
      <c r="LO20" s="152">
        <f>SUM(data_1!LO65:LO78)</f>
        <v>0</v>
      </c>
      <c r="LP20" s="152">
        <f>SUM(data_1!LP65:LP78)</f>
        <v>21657653.32</v>
      </c>
      <c r="LQ20" s="152">
        <f>SUM(data_1!LQ65:LQ78)</f>
        <v>0</v>
      </c>
      <c r="LR20" s="152">
        <f>SUM(data_1!LR65:LR78)</f>
        <v>21658000</v>
      </c>
      <c r="LS20" s="152">
        <f>SUM(data_1!LS65:LS78)</f>
        <v>21658000</v>
      </c>
      <c r="LT20" s="152">
        <f>SUM(data_1!LT65:LT78)</f>
        <v>0</v>
      </c>
      <c r="LU20" s="152">
        <f>SUM(data_1!LU65:LU78)</f>
        <v>1768200</v>
      </c>
      <c r="LV20" s="152">
        <f>SUM(data_1!LV65:LV78)</f>
        <v>1679700</v>
      </c>
      <c r="LW20" s="152">
        <f>SUM(data_1!LW65:LW78)</f>
        <v>88500</v>
      </c>
      <c r="LX20" s="152">
        <f>SUM(data_1!LX65:LX78)</f>
        <v>1679700</v>
      </c>
      <c r="LY20" s="152">
        <f>SUM(data_1!LY65:LY78)</f>
        <v>0</v>
      </c>
      <c r="LZ20" s="152">
        <f>SUM(data_1!LZ65:LZ78)</f>
        <v>0</v>
      </c>
      <c r="MA20" s="152">
        <f>SUM(data_1!MA65:MA78)</f>
        <v>1768200</v>
      </c>
      <c r="MB20" s="152">
        <f>SUM(data_1!MB65:MB78)</f>
        <v>1679700</v>
      </c>
      <c r="MC20" s="152">
        <f>SUM(data_1!MC65:MC78)</f>
        <v>0</v>
      </c>
      <c r="MD20" s="152">
        <f>SUM(data_1!MD65:MD78)</f>
        <v>88500</v>
      </c>
      <c r="ME20" s="152">
        <f>SUM(data_1!ME65:ME78)</f>
        <v>5.00509</v>
      </c>
      <c r="MF20" s="152">
        <f>SUM(data_1!MF65:MF78)</f>
        <v>0</v>
      </c>
      <c r="MG20" s="152">
        <f>SUM(data_1!MG65:MG78)</f>
        <v>0</v>
      </c>
      <c r="MH20" s="152">
        <f>SUM(data_1!MH65:MH78)</f>
        <v>1679700</v>
      </c>
      <c r="MI20" s="152">
        <f>SUM(data_1!MI65:MI78)</f>
        <v>0</v>
      </c>
      <c r="MJ20" s="152">
        <f>SUM(data_1!MJ65:MJ78)</f>
        <v>1679700</v>
      </c>
      <c r="MK20" s="152">
        <f>SUM(data_1!MK65:MK78)</f>
        <v>1679700</v>
      </c>
      <c r="ML20" s="152">
        <f>SUM(data_1!ML65:ML78)</f>
        <v>0</v>
      </c>
      <c r="MM20" s="152">
        <f>SUM(data_1!MM65:MM78)</f>
        <v>565398756.23000002</v>
      </c>
      <c r="MN20" s="152">
        <f>SUM(data_1!MN65:MN78)</f>
        <v>354924000</v>
      </c>
      <c r="MO20" s="152">
        <f>SUM(data_1!MO65:MO78)</f>
        <v>210474756.23000002</v>
      </c>
      <c r="MP20" s="152">
        <f>SUM(data_1!MP65:MP78)</f>
        <v>354917596</v>
      </c>
      <c r="MQ20" s="152">
        <f>SUM(data_1!MQ65:MQ78)</f>
        <v>917989.28</v>
      </c>
      <c r="MR20" s="152">
        <f>SUM(data_1!MR65:MR78)</f>
        <v>0</v>
      </c>
      <c r="MS20" s="152">
        <f>SUM(data_1!MS65:MS78)</f>
        <v>563925309</v>
      </c>
      <c r="MT20" s="152">
        <f>SUM(data_1!MT65:MT78)</f>
        <v>354917596</v>
      </c>
      <c r="MU20" s="152">
        <f>SUM(data_1!MU65:MU78)</f>
        <v>0</v>
      </c>
      <c r="MV20" s="152">
        <f>SUM(data_1!MV65:MV78)</f>
        <v>209007713</v>
      </c>
      <c r="MW20" s="152">
        <f>SUM(data_1!MW65:MW78)</f>
        <v>485.81531999999999</v>
      </c>
      <c r="MX20" s="152">
        <f>SUM(data_1!MX65:MX78)</f>
        <v>917989.28</v>
      </c>
      <c r="MY20" s="152">
        <f>SUM(data_1!MY65:MY78)</f>
        <v>0</v>
      </c>
      <c r="MZ20" s="152">
        <f>SUM(data_1!MZ65:MZ78)</f>
        <v>354917596</v>
      </c>
      <c r="NA20" s="152">
        <f>SUM(data_1!NA65:NA78)</f>
        <v>0</v>
      </c>
      <c r="NB20" s="152">
        <f>SUM(data_1!NB65:NB78)</f>
        <v>354924000</v>
      </c>
      <c r="NC20" s="152">
        <f>SUM(data_1!NC65:NC78)</f>
        <v>354924000</v>
      </c>
      <c r="ND20" s="152">
        <f>SUM(data_1!ND65:ND78)</f>
        <v>0</v>
      </c>
      <c r="NE20" s="152">
        <f>SUM(data_1!NE65:NE78)</f>
        <v>1193700</v>
      </c>
      <c r="NF20" s="152">
        <f>SUM(data_1!NF65:NF78)</f>
        <v>1086200</v>
      </c>
      <c r="NG20" s="152">
        <f>SUM(data_1!NG65:NG78)</f>
        <v>107500</v>
      </c>
      <c r="NH20" s="152">
        <f>SUM(data_1!NH65:NH78)</f>
        <v>1086200</v>
      </c>
      <c r="NI20" s="152">
        <f>SUM(data_1!NI65:NI78)</f>
        <v>0</v>
      </c>
      <c r="NJ20" s="152">
        <f>SUM(data_1!NJ65:NJ78)</f>
        <v>0</v>
      </c>
      <c r="NK20" s="152">
        <f>SUM(data_1!NK65:NK78)</f>
        <v>1193700</v>
      </c>
      <c r="NL20" s="152">
        <f>SUM(data_1!NL65:NL78)</f>
        <v>1086200</v>
      </c>
      <c r="NM20" s="152">
        <f>SUM(data_1!NM65:NM78)</f>
        <v>0</v>
      </c>
      <c r="NN20" s="152">
        <f>SUM(data_1!NN65:NN78)</f>
        <v>107500</v>
      </c>
      <c r="NO20" s="152">
        <f>SUM(data_1!NO65:NO78)</f>
        <v>9.0056100000000008</v>
      </c>
      <c r="NP20" s="152">
        <f>SUM(data_1!NP65:NP78)</f>
        <v>0</v>
      </c>
      <c r="NQ20" s="152">
        <f>SUM(data_1!NQ65:NQ78)</f>
        <v>0</v>
      </c>
      <c r="NR20" s="152">
        <f>SUM(data_1!NR65:NR78)</f>
        <v>1086200</v>
      </c>
      <c r="NS20" s="152">
        <f>SUM(data_1!NS65:NS78)</f>
        <v>0</v>
      </c>
      <c r="NT20" s="152">
        <f>SUM(data_1!NT65:NT78)</f>
        <v>1086200</v>
      </c>
      <c r="NU20" s="152">
        <f>SUM(data_1!NU65:NU78)</f>
        <v>1086200</v>
      </c>
      <c r="NV20" s="152">
        <f>SUM(data_1!NV65:NV78)</f>
        <v>0</v>
      </c>
      <c r="NW20" s="152">
        <f>SUM(data_1!NW65:NW78)</f>
        <v>10378424</v>
      </c>
      <c r="NX20" s="152">
        <f>SUM(data_1!NX65:NX78)</f>
        <v>8423900</v>
      </c>
      <c r="NY20" s="152">
        <f>SUM(data_1!NY65:NY78)</f>
        <v>1954524</v>
      </c>
      <c r="NZ20" s="152">
        <f>SUM(data_1!NZ65:NZ78)</f>
        <v>7744013</v>
      </c>
      <c r="OA20" s="152">
        <f>SUM(data_1!OA65:OA78)</f>
        <v>0</v>
      </c>
      <c r="OB20" s="152">
        <f>SUM(data_1!OB65:OB78)</f>
        <v>0</v>
      </c>
      <c r="OC20" s="152">
        <f>SUM(data_1!OC65:OC78)</f>
        <v>9351328</v>
      </c>
      <c r="OD20" s="152">
        <f>SUM(data_1!OD65:OD78)</f>
        <v>7744013</v>
      </c>
      <c r="OE20" s="152">
        <f>SUM(data_1!OE65:OE78)</f>
        <v>0</v>
      </c>
      <c r="OF20" s="152">
        <f>SUM(data_1!OF65:OF78)</f>
        <v>1607315</v>
      </c>
      <c r="OG20" s="152">
        <f>SUM(data_1!OG65:OG78)</f>
        <v>99.465019999999996</v>
      </c>
      <c r="OH20" s="152">
        <f>SUM(data_1!OH65:OH78)</f>
        <v>0</v>
      </c>
      <c r="OI20" s="152">
        <f>SUM(data_1!OI65:OI78)</f>
        <v>0</v>
      </c>
      <c r="OJ20" s="152">
        <f>SUM(data_1!OJ65:OJ78)</f>
        <v>7744013</v>
      </c>
      <c r="OK20" s="152">
        <f>SUM(data_1!OK65:OK78)</f>
        <v>0</v>
      </c>
      <c r="OL20" s="152">
        <f>SUM(data_1!OL65:OL78)</f>
        <v>8423900</v>
      </c>
      <c r="OM20" s="152">
        <f>SUM(data_1!OM65:OM78)</f>
        <v>8423900</v>
      </c>
      <c r="ON20" s="152">
        <f>SUM(data_1!ON65:ON78)</f>
        <v>0</v>
      </c>
      <c r="OO20" s="152">
        <f>SUM(data_1!OO65:OO78)</f>
        <v>141795127</v>
      </c>
      <c r="OP20" s="152">
        <f>SUM(data_1!OP65:OP78)</f>
        <v>111956100</v>
      </c>
      <c r="OQ20" s="152">
        <f>SUM(data_1!OQ65:OQ78)</f>
        <v>29839027</v>
      </c>
      <c r="OR20" s="152">
        <f>SUM(data_1!OR65:OR78)</f>
        <v>111956068</v>
      </c>
      <c r="OS20" s="152">
        <f>SUM(data_1!OS65:OS78)</f>
        <v>0</v>
      </c>
      <c r="OT20" s="152">
        <f>SUM(data_1!OT65:OT78)</f>
        <v>0</v>
      </c>
      <c r="OU20" s="152">
        <f>SUM(data_1!OU65:OU78)</f>
        <v>141743795</v>
      </c>
      <c r="OV20" s="152">
        <f>SUM(data_1!OV65:OV78)</f>
        <v>111956068</v>
      </c>
      <c r="OW20" s="152">
        <f>SUM(data_1!OW65:OW78)</f>
        <v>0</v>
      </c>
      <c r="OX20" s="152">
        <f>SUM(data_1!OX65:OX78)</f>
        <v>29787727</v>
      </c>
      <c r="OY20" s="152">
        <f>SUM(data_1!OY65:OY78)</f>
        <v>215.68282000000002</v>
      </c>
      <c r="OZ20" s="152">
        <f>SUM(data_1!OZ65:OZ78)</f>
        <v>0</v>
      </c>
      <c r="PA20" s="152">
        <f>SUM(data_1!PA65:PA78)</f>
        <v>0</v>
      </c>
      <c r="PB20" s="152">
        <f>SUM(data_1!PB65:PB78)</f>
        <v>111956068</v>
      </c>
      <c r="PC20" s="152">
        <f>SUM(data_1!PC65:PC78)</f>
        <v>0</v>
      </c>
      <c r="PD20" s="152">
        <f>SUM(data_1!PD65:PD78)</f>
        <v>111956100</v>
      </c>
      <c r="PE20" s="152">
        <f>SUM(data_1!PE65:PE78)</f>
        <v>111956100</v>
      </c>
      <c r="PF20" s="152">
        <f>SUM(data_1!PF65:PF78)</f>
        <v>0</v>
      </c>
      <c r="PG20" s="152">
        <f>SUM(data_1!PG65:PG78)</f>
        <v>0</v>
      </c>
      <c r="PH20" s="152">
        <f>SUM(data_1!PH65:PH78)</f>
        <v>0</v>
      </c>
      <c r="PI20" s="152">
        <f>SUM(data_1!PI65:PI78)</f>
        <v>0</v>
      </c>
      <c r="PJ20" s="152">
        <f>SUM(data_1!PJ65:PJ78)</f>
        <v>0</v>
      </c>
      <c r="PK20" s="152">
        <f>SUM(data_1!PK65:PK78)</f>
        <v>0</v>
      </c>
      <c r="PL20" s="152">
        <f>SUM(data_1!PL65:PL78)</f>
        <v>0</v>
      </c>
      <c r="PM20" s="152">
        <f>SUM(data_1!PM65:PM78)</f>
        <v>0</v>
      </c>
      <c r="PN20" s="152">
        <f>SUM(data_1!PN65:PN78)</f>
        <v>0</v>
      </c>
      <c r="PO20" s="152">
        <f>SUM(data_1!PO65:PO78)</f>
        <v>0</v>
      </c>
      <c r="PP20" s="152">
        <f>SUM(data_1!PP65:PP78)</f>
        <v>0</v>
      </c>
      <c r="PQ20" s="152">
        <f>SUM(data_1!PQ65:PQ78)</f>
        <v>0</v>
      </c>
      <c r="PR20" s="152">
        <f>SUM(data_1!PR65:PR78)</f>
        <v>0</v>
      </c>
      <c r="PS20" s="152">
        <f>SUM(data_1!PS65:PS78)</f>
        <v>0</v>
      </c>
      <c r="PT20" s="152">
        <f>SUM(data_1!PT65:PT78)</f>
        <v>0</v>
      </c>
      <c r="PU20" s="152">
        <f>SUM(data_1!PU65:PU78)</f>
        <v>0</v>
      </c>
      <c r="PV20" s="152">
        <f>SUM(data_1!PV65:PV78)</f>
        <v>0</v>
      </c>
      <c r="PW20" s="152">
        <f>SUM(data_1!PW65:PW78)</f>
        <v>0</v>
      </c>
      <c r="PX20" s="152">
        <f>SUM(data_1!PX65:PX78)</f>
        <v>0</v>
      </c>
      <c r="PY20" s="152">
        <f>SUM(data_1!PY65:PY78)</f>
        <v>0</v>
      </c>
      <c r="PZ20" s="152">
        <f>SUM(data_1!PZ65:PZ78)</f>
        <v>0</v>
      </c>
      <c r="QA20" s="152">
        <f>SUM(data_1!QA65:QA78)</f>
        <v>0</v>
      </c>
      <c r="QB20" s="152">
        <f>SUM(data_1!QB65:QB78)</f>
        <v>0</v>
      </c>
      <c r="QC20" s="152">
        <f>SUM(data_1!QC65:QC78)</f>
        <v>0</v>
      </c>
      <c r="QD20" s="152">
        <f>SUM(data_1!QD65:QD78)</f>
        <v>0</v>
      </c>
      <c r="QE20" s="152">
        <f>SUM(data_1!QE65:QE78)</f>
        <v>0</v>
      </c>
      <c r="QF20" s="152">
        <f>SUM(data_1!QF65:QF78)</f>
        <v>0</v>
      </c>
      <c r="QG20" s="152">
        <f>SUM(data_1!QG65:QG78)</f>
        <v>0</v>
      </c>
      <c r="QH20" s="152">
        <f>SUM(data_1!QH65:QH78)</f>
        <v>0</v>
      </c>
      <c r="QI20" s="152">
        <f>SUM(data_1!QI65:QI78)</f>
        <v>0</v>
      </c>
      <c r="QJ20" s="152">
        <f>SUM(data_1!QJ65:QJ78)</f>
        <v>0</v>
      </c>
      <c r="QK20" s="152">
        <f>SUM(data_1!QK65:QK78)</f>
        <v>0</v>
      </c>
      <c r="QL20" s="152">
        <f>SUM(data_1!QL65:QL78)</f>
        <v>0</v>
      </c>
      <c r="QM20" s="152">
        <f>SUM(data_1!QM65:QM78)</f>
        <v>0</v>
      </c>
      <c r="QN20" s="152">
        <f>SUM(data_1!QN65:QN78)</f>
        <v>0</v>
      </c>
      <c r="QO20" s="152">
        <f>SUM(data_1!QO65:QO78)</f>
        <v>0</v>
      </c>
      <c r="QP20" s="152">
        <f>SUM(data_1!QP65:QP78)</f>
        <v>0</v>
      </c>
      <c r="QQ20" s="152">
        <f>SUM(data_1!QQ65:QQ78)</f>
        <v>8265659019.1900005</v>
      </c>
      <c r="QR20" s="152">
        <f>SUM(data_1!QR65:QR78)</f>
        <v>6243213500</v>
      </c>
      <c r="QS20" s="152">
        <f>SUM(data_1!QS65:QS78)</f>
        <v>2022445519.1900001</v>
      </c>
      <c r="QT20" s="152">
        <f>SUM(data_1!QT65:QT78)</f>
        <v>6243213442</v>
      </c>
      <c r="QU20" s="152">
        <f>SUM(data_1!QU65:QU78)</f>
        <v>4541562.79</v>
      </c>
      <c r="QV20" s="152">
        <f>SUM(data_1!QV65:QV78)</f>
        <v>0</v>
      </c>
      <c r="QW20" s="152">
        <f>SUM(data_1!QW65:QW78)</f>
        <v>8253805522.7299995</v>
      </c>
      <c r="QX20" s="152">
        <f>SUM(data_1!QX65:QX78)</f>
        <v>6243026132.29</v>
      </c>
      <c r="QY20" s="152">
        <f>SUM(data_1!QY65:QY78)</f>
        <v>0</v>
      </c>
      <c r="QZ20" s="152">
        <f>SUM(data_1!QZ65:QZ78)</f>
        <v>2010779390.4400001</v>
      </c>
      <c r="RA20" s="152">
        <f>SUM(data_1!RA65:RA78)</f>
        <v>289.53395</v>
      </c>
      <c r="RB20" s="152">
        <f>SUM(data_1!RB65:RB78)</f>
        <v>4541562.79</v>
      </c>
      <c r="RC20" s="152">
        <f>SUM(data_1!RC65:RC78)</f>
        <v>187309.71</v>
      </c>
      <c r="RD20" s="152">
        <f>SUM(data_1!RD65:RD78)</f>
        <v>6243026132.29</v>
      </c>
      <c r="RE20" s="152">
        <f>SUM(data_1!RE65:RE78)</f>
        <v>0</v>
      </c>
      <c r="RF20" s="152">
        <f>SUM(data_1!RF65:RF78)</f>
        <v>6243213500</v>
      </c>
      <c r="RG20" s="152">
        <f>SUM(data_1!RG65:RG78)</f>
        <v>6243213500</v>
      </c>
      <c r="RH20" s="152">
        <f>SUM(data_1!RH65:RH78)</f>
        <v>0</v>
      </c>
      <c r="RI20" s="152">
        <f>SUM(data_1!RI65:RI78)</f>
        <v>519484767</v>
      </c>
      <c r="RJ20" s="152">
        <f>SUM(data_1!RJ65:RJ78)</f>
        <v>482624100</v>
      </c>
      <c r="RK20" s="152">
        <f>SUM(data_1!RK65:RK78)</f>
        <v>36860667</v>
      </c>
      <c r="RL20" s="152">
        <f>SUM(data_1!RL65:RL78)</f>
        <v>452670540.50999999</v>
      </c>
      <c r="RM20" s="152">
        <f>SUM(data_1!RM65:RM78)</f>
        <v>17702</v>
      </c>
      <c r="RN20" s="152">
        <f>SUM(data_1!RN65:RN78)</f>
        <v>0</v>
      </c>
      <c r="RO20" s="152">
        <f>SUM(data_1!RO65:RO78)</f>
        <v>487023299.98000002</v>
      </c>
      <c r="RP20" s="152">
        <f>SUM(data_1!RP65:RP78)</f>
        <v>452670540.50999999</v>
      </c>
      <c r="RQ20" s="152">
        <f>SUM(data_1!RQ65:RQ78)</f>
        <v>0</v>
      </c>
      <c r="RR20" s="152">
        <f>SUM(data_1!RR65:RR78)</f>
        <v>34352759.469999999</v>
      </c>
      <c r="RS20" s="152">
        <f>SUM(data_1!RS65:RS78)</f>
        <v>85.260009999999994</v>
      </c>
      <c r="RT20" s="152">
        <f>SUM(data_1!RT65:RT78)</f>
        <v>17702</v>
      </c>
      <c r="RU20" s="152">
        <f>SUM(data_1!RU65:RU78)</f>
        <v>0</v>
      </c>
      <c r="RV20" s="152">
        <f>SUM(data_1!RV65:RV78)</f>
        <v>452670540.50999999</v>
      </c>
      <c r="RW20" s="152">
        <f>SUM(data_1!RW65:RW78)</f>
        <v>0</v>
      </c>
      <c r="RX20" s="152">
        <f>SUM(data_1!RX65:RX78)</f>
        <v>482624100</v>
      </c>
      <c r="RY20" s="152">
        <f>SUM(data_1!RY65:RY78)</f>
        <v>482624100</v>
      </c>
      <c r="RZ20" s="152">
        <f>SUM(data_1!RZ65:RZ78)</f>
        <v>0</v>
      </c>
      <c r="SA20" s="152">
        <f>SUM(data_1!SA65:SA78)</f>
        <v>70453802</v>
      </c>
      <c r="SB20" s="152">
        <f>SUM(data_1!SB65:SB78)</f>
        <v>61229500</v>
      </c>
      <c r="SC20" s="152">
        <f>SUM(data_1!SC65:SC78)</f>
        <v>9224302</v>
      </c>
      <c r="SD20" s="152">
        <f>SUM(data_1!SD65:SD78)</f>
        <v>55888865.289999999</v>
      </c>
      <c r="SE20" s="152">
        <f>SUM(data_1!SE65:SE78)</f>
        <v>0</v>
      </c>
      <c r="SF20" s="152">
        <f>SUM(data_1!SF65:SF78)</f>
        <v>0</v>
      </c>
      <c r="SG20" s="152">
        <f>SUM(data_1!SG65:SG78)</f>
        <v>64447261.509999998</v>
      </c>
      <c r="SH20" s="152">
        <f>SUM(data_1!SH65:SH78)</f>
        <v>55888865.289999999</v>
      </c>
      <c r="SI20" s="152">
        <f>SUM(data_1!SI65:SI78)</f>
        <v>0</v>
      </c>
      <c r="SJ20" s="152">
        <f>SUM(data_1!SJ65:SJ78)</f>
        <v>8558396.2199999988</v>
      </c>
      <c r="SK20" s="152">
        <f>SUM(data_1!SK65:SK78)</f>
        <v>107.64621000000001</v>
      </c>
      <c r="SL20" s="152">
        <f>SUM(data_1!SL65:SL78)</f>
        <v>0</v>
      </c>
      <c r="SM20" s="152">
        <f>SUM(data_1!SM65:SM78)</f>
        <v>0</v>
      </c>
      <c r="SN20" s="152">
        <f>SUM(data_1!SN65:SN78)</f>
        <v>55888865.289999999</v>
      </c>
      <c r="SO20" s="152">
        <f>SUM(data_1!SO65:SO78)</f>
        <v>0</v>
      </c>
      <c r="SP20" s="152">
        <f>SUM(data_1!SP65:SP78)</f>
        <v>61229500</v>
      </c>
      <c r="SQ20" s="152">
        <f>SUM(data_1!SQ65:SQ78)</f>
        <v>61229500</v>
      </c>
      <c r="SR20" s="152">
        <f>SUM(data_1!SR65:SR78)</f>
        <v>0</v>
      </c>
      <c r="SS20" s="152">
        <f>SUM(data_1!SS65:SS78)</f>
        <v>63986400</v>
      </c>
      <c r="ST20" s="152">
        <f>SUM(data_1!ST65:ST78)</f>
        <v>39309000</v>
      </c>
      <c r="SU20" s="152">
        <f>SUM(data_1!SU65:SU78)</f>
        <v>24677400</v>
      </c>
      <c r="SV20" s="152">
        <f>SUM(data_1!SV65:SV78)</f>
        <v>39309000</v>
      </c>
      <c r="SW20" s="152">
        <f>SUM(data_1!SW65:SW78)</f>
        <v>1680457</v>
      </c>
      <c r="SX20" s="152">
        <f>SUM(data_1!SX65:SX78)</f>
        <v>0</v>
      </c>
      <c r="SY20" s="152">
        <f>SUM(data_1!SY65:SY78)</f>
        <v>63986400</v>
      </c>
      <c r="SZ20" s="152">
        <f>SUM(data_1!SZ65:SZ78)</f>
        <v>39309000</v>
      </c>
      <c r="TA20" s="152">
        <f>SUM(data_1!TA65:TA78)</f>
        <v>0</v>
      </c>
      <c r="TB20" s="152">
        <f>SUM(data_1!TB65:TB78)</f>
        <v>24677400</v>
      </c>
      <c r="TC20" s="152">
        <f>SUM(data_1!TC65:TC78)</f>
        <v>101.53143</v>
      </c>
      <c r="TD20" s="152">
        <f>SUM(data_1!TD65:TD78)</f>
        <v>1680457</v>
      </c>
      <c r="TE20" s="152">
        <f>SUM(data_1!TE65:TE78)</f>
        <v>0</v>
      </c>
      <c r="TF20" s="152">
        <f>SUM(data_1!TF65:TF78)</f>
        <v>39309000</v>
      </c>
      <c r="TG20" s="152">
        <f>SUM(data_1!TG65:TG78)</f>
        <v>0</v>
      </c>
      <c r="TH20" s="152">
        <f>SUM(data_1!TH65:TH78)</f>
        <v>39309000</v>
      </c>
      <c r="TI20" s="152">
        <f>SUM(data_1!TI65:TI78)</f>
        <v>39309000</v>
      </c>
      <c r="TJ20" s="152">
        <f>SUM(data_1!TJ65:TJ78)</f>
        <v>0</v>
      </c>
      <c r="TK20" s="152">
        <f>SUM(data_1!TK65:TK78)</f>
        <v>133576100</v>
      </c>
      <c r="TL20" s="152">
        <f>SUM(data_1!TL65:TL78)</f>
        <v>94477000</v>
      </c>
      <c r="TM20" s="152">
        <f>SUM(data_1!TM65:TM78)</f>
        <v>39099100</v>
      </c>
      <c r="TN20" s="152">
        <f>SUM(data_1!TN65:TN78)</f>
        <v>94477000</v>
      </c>
      <c r="TO20" s="152">
        <f>SUM(data_1!TO65:TO78)</f>
        <v>0</v>
      </c>
      <c r="TP20" s="152">
        <f>SUM(data_1!TP65:TP78)</f>
        <v>0</v>
      </c>
      <c r="TQ20" s="152">
        <f>SUM(data_1!TQ65:TQ78)</f>
        <v>133576050</v>
      </c>
      <c r="TR20" s="152">
        <f>SUM(data_1!TR65:TR78)</f>
        <v>94477000</v>
      </c>
      <c r="TS20" s="152">
        <f>SUM(data_1!TS65:TS78)</f>
        <v>0</v>
      </c>
      <c r="TT20" s="152">
        <f>SUM(data_1!TT65:TT78)</f>
        <v>39099050</v>
      </c>
      <c r="TU20" s="152">
        <f>SUM(data_1!TU65:TU78)</f>
        <v>117.76985999999999</v>
      </c>
      <c r="TV20" s="152">
        <f>SUM(data_1!TV65:TV78)</f>
        <v>0</v>
      </c>
      <c r="TW20" s="152">
        <f>SUM(data_1!TW65:TW78)</f>
        <v>0</v>
      </c>
      <c r="TX20" s="152">
        <f>SUM(data_1!TX65:TX78)</f>
        <v>94477000</v>
      </c>
      <c r="TY20" s="152">
        <f>SUM(data_1!TY65:TY78)</f>
        <v>0</v>
      </c>
      <c r="TZ20" s="152">
        <f>SUM(data_1!TZ65:TZ78)</f>
        <v>94477000</v>
      </c>
      <c r="UA20" s="152">
        <f>SUM(data_1!UA65:UA78)</f>
        <v>94477000</v>
      </c>
      <c r="UB20" s="152">
        <f>SUM(data_1!UB65:UB78)</f>
        <v>0</v>
      </c>
      <c r="UC20" s="152">
        <f>SUM(data_1!UC65:UC78)</f>
        <v>367695880</v>
      </c>
      <c r="UD20" s="152">
        <f>SUM(data_1!UD65:UD78)</f>
        <v>179951400</v>
      </c>
      <c r="UE20" s="152">
        <f>SUM(data_1!UE65:UE78)</f>
        <v>187744480</v>
      </c>
      <c r="UF20" s="152">
        <f>SUM(data_1!UF65:UF78)</f>
        <v>167098918.15000001</v>
      </c>
      <c r="UG20" s="152">
        <f>SUM(data_1!UG65:UG78)</f>
        <v>180678.6</v>
      </c>
      <c r="UH20" s="152">
        <f>SUM(data_1!UH65:UH78)</f>
        <v>0</v>
      </c>
      <c r="UI20" s="152">
        <f>SUM(data_1!UI65:UI78)</f>
        <v>354822488</v>
      </c>
      <c r="UJ20" s="152">
        <f>SUM(data_1!UJ65:UJ78)</f>
        <v>167098918.15000001</v>
      </c>
      <c r="UK20" s="152">
        <f>SUM(data_1!UK65:UK78)</f>
        <v>0</v>
      </c>
      <c r="UL20" s="152">
        <f>SUM(data_1!UL65:UL78)</f>
        <v>187723569.84999999</v>
      </c>
      <c r="UM20" s="152">
        <f>SUM(data_1!UM65:UM78)</f>
        <v>301.52746000000002</v>
      </c>
      <c r="UN20" s="152">
        <f>SUM(data_1!UN65:UN78)</f>
        <v>180678.6</v>
      </c>
      <c r="UO20" s="152">
        <f>SUM(data_1!UO65:UO78)</f>
        <v>0</v>
      </c>
      <c r="UP20" s="152">
        <f>SUM(data_1!UP65:UP78)</f>
        <v>167098918.15000001</v>
      </c>
      <c r="UQ20" s="152">
        <f>SUM(data_1!UQ65:UQ78)</f>
        <v>0</v>
      </c>
      <c r="UR20" s="152">
        <f>SUM(data_1!UR65:UR78)</f>
        <v>179951400</v>
      </c>
      <c r="US20" s="152">
        <f>SUM(data_1!US65:US78)</f>
        <v>179951400</v>
      </c>
      <c r="UT20" s="152">
        <f>SUM(data_1!UT65:UT78)</f>
        <v>0</v>
      </c>
      <c r="UU20" s="152">
        <f>SUM(data_1!UU65:UU78)</f>
        <v>911865221.32000005</v>
      </c>
      <c r="UV20" s="152">
        <f>SUM(data_1!UV65:UV78)</f>
        <v>853786100</v>
      </c>
      <c r="UW20" s="152">
        <f>SUM(data_1!UW65:UW78)</f>
        <v>58079121.32</v>
      </c>
      <c r="UX20" s="152">
        <f>SUM(data_1!UX65:UX78)</f>
        <v>853076960.81000006</v>
      </c>
      <c r="UY20" s="152">
        <f>SUM(data_1!UY65:UY78)</f>
        <v>0</v>
      </c>
      <c r="UZ20" s="152">
        <f>SUM(data_1!UZ65:UZ78)</f>
        <v>0</v>
      </c>
      <c r="VA20" s="152">
        <f>SUM(data_1!VA65:VA78)</f>
        <v>910930651.60000002</v>
      </c>
      <c r="VB20" s="152">
        <f>SUM(data_1!VB65:VB78)</f>
        <v>853076960.81000006</v>
      </c>
      <c r="VC20" s="152">
        <f>SUM(data_1!VC65:VC78)</f>
        <v>0</v>
      </c>
      <c r="VD20" s="152">
        <f>SUM(data_1!VD65:VD78)</f>
        <v>57853690.789999999</v>
      </c>
      <c r="VE20" s="152">
        <f>SUM(data_1!VE65:VE78)</f>
        <v>38.796379999999999</v>
      </c>
      <c r="VF20" s="152">
        <f>SUM(data_1!VF65:VF78)</f>
        <v>0</v>
      </c>
      <c r="VG20" s="152">
        <f>SUM(data_1!VG65:VG78)</f>
        <v>0</v>
      </c>
      <c r="VH20" s="152">
        <f>SUM(data_1!VH65:VH78)</f>
        <v>853076960.81000006</v>
      </c>
      <c r="VI20" s="152">
        <f>SUM(data_1!VI65:VI78)</f>
        <v>0</v>
      </c>
      <c r="VJ20" s="152">
        <f>SUM(data_1!VJ65:VJ78)</f>
        <v>853786100</v>
      </c>
      <c r="VK20" s="152">
        <f>SUM(data_1!VK65:VK78)</f>
        <v>853786100</v>
      </c>
      <c r="VL20" s="152">
        <f>SUM(data_1!VL65:VL78)</f>
        <v>0</v>
      </c>
      <c r="VM20" s="152">
        <f>SUM(data_1!VM65:VM78)</f>
        <v>8117900</v>
      </c>
      <c r="VN20" s="152">
        <f>SUM(data_1!VN65:VN78)</f>
        <v>7712000</v>
      </c>
      <c r="VO20" s="152">
        <f>SUM(data_1!VO65:VO78)</f>
        <v>405900</v>
      </c>
      <c r="VP20" s="152">
        <f>SUM(data_1!VP65:VP78)</f>
        <v>7712000</v>
      </c>
      <c r="VQ20" s="152">
        <f>SUM(data_1!VQ65:VQ78)</f>
        <v>0</v>
      </c>
      <c r="VR20" s="152">
        <f>SUM(data_1!VR65:VR78)</f>
        <v>0</v>
      </c>
      <c r="VS20" s="152">
        <f>SUM(data_1!VS65:VS78)</f>
        <v>8117900</v>
      </c>
      <c r="VT20" s="152">
        <f>SUM(data_1!VT65:VT78)</f>
        <v>7712000</v>
      </c>
      <c r="VU20" s="152">
        <f>SUM(data_1!VU65:VU78)</f>
        <v>0</v>
      </c>
      <c r="VV20" s="152">
        <f>SUM(data_1!VV65:VV78)</f>
        <v>405900</v>
      </c>
      <c r="VW20" s="152">
        <f>SUM(data_1!VW65:VW78)</f>
        <v>5.0000600000000004</v>
      </c>
      <c r="VX20" s="152">
        <f>SUM(data_1!VX65:VX78)</f>
        <v>0</v>
      </c>
      <c r="VY20" s="152">
        <f>SUM(data_1!VY65:VY78)</f>
        <v>0</v>
      </c>
      <c r="VZ20" s="152">
        <f>SUM(data_1!VZ65:VZ78)</f>
        <v>7712000</v>
      </c>
      <c r="WA20" s="152">
        <f>SUM(data_1!WA65:WA78)</f>
        <v>0</v>
      </c>
      <c r="WB20" s="152">
        <f>SUM(data_1!WB65:WB78)</f>
        <v>7712000</v>
      </c>
      <c r="WC20" s="152">
        <f>SUM(data_1!WC65:WC78)</f>
        <v>7712000</v>
      </c>
      <c r="WD20" s="152">
        <f>SUM(data_1!WD65:WD78)</f>
        <v>0</v>
      </c>
      <c r="WE20" s="152">
        <f>SUM(data_1!WE65:WE78)</f>
        <v>124693300</v>
      </c>
      <c r="WF20" s="152">
        <f>SUM(data_1!WF65:WF78)</f>
        <v>116825900</v>
      </c>
      <c r="WG20" s="152">
        <f>SUM(data_1!WG65:WG78)</f>
        <v>7867400</v>
      </c>
      <c r="WH20" s="152">
        <f>SUM(data_1!WH65:WH78)</f>
        <v>116825900</v>
      </c>
      <c r="WI20" s="152">
        <f>SUM(data_1!WI65:WI78)</f>
        <v>0</v>
      </c>
      <c r="WJ20" s="152">
        <f>SUM(data_1!WJ65:WJ78)</f>
        <v>0</v>
      </c>
      <c r="WK20" s="152">
        <f>SUM(data_1!WK65:WK78)</f>
        <v>124693289</v>
      </c>
      <c r="WL20" s="152">
        <f>SUM(data_1!WL65:WL78)</f>
        <v>116825900</v>
      </c>
      <c r="WM20" s="152">
        <f>SUM(data_1!WM65:WM78)</f>
        <v>0</v>
      </c>
      <c r="WN20" s="152">
        <f>SUM(data_1!WN65:WN78)</f>
        <v>7867389</v>
      </c>
      <c r="WO20" s="152">
        <f>SUM(data_1!WO65:WO78)</f>
        <v>33.1843</v>
      </c>
      <c r="WP20" s="152">
        <f>SUM(data_1!WP65:WP78)</f>
        <v>0</v>
      </c>
      <c r="WQ20" s="152">
        <f>SUM(data_1!WQ65:WQ78)</f>
        <v>0</v>
      </c>
      <c r="WR20" s="152">
        <f>SUM(data_1!WR65:WR78)</f>
        <v>116825900</v>
      </c>
      <c r="WS20" s="152">
        <f>SUM(data_1!WS65:WS78)</f>
        <v>0</v>
      </c>
      <c r="WT20" s="152">
        <f>SUM(data_1!WT65:WT78)</f>
        <v>116825900</v>
      </c>
      <c r="WU20" s="152">
        <f>SUM(data_1!WU65:WU78)</f>
        <v>116825900</v>
      </c>
      <c r="WV20" s="152">
        <f>SUM(data_1!WV65:WV78)</f>
        <v>0</v>
      </c>
      <c r="WW20" s="152">
        <f>SUM(data_1!WW65:WW78)</f>
        <v>1413418116</v>
      </c>
      <c r="WX20" s="152">
        <f>SUM(data_1!WX65:WX78)</f>
        <v>1240533900</v>
      </c>
      <c r="WY20" s="152">
        <f>SUM(data_1!WY65:WY78)</f>
        <v>172884216</v>
      </c>
      <c r="WZ20" s="152">
        <f>SUM(data_1!WZ65:WZ78)</f>
        <v>1240533897</v>
      </c>
      <c r="XA20" s="152">
        <f>SUM(data_1!XA65:XA78)</f>
        <v>0</v>
      </c>
      <c r="XB20" s="152">
        <f>SUM(data_1!XB65:XB78)</f>
        <v>0</v>
      </c>
      <c r="XC20" s="152">
        <f>SUM(data_1!XC65:XC78)</f>
        <v>1413418086</v>
      </c>
      <c r="XD20" s="152">
        <f>SUM(data_1!XD65:XD78)</f>
        <v>1240533897</v>
      </c>
      <c r="XE20" s="152">
        <f>SUM(data_1!XE65:XE78)</f>
        <v>0</v>
      </c>
      <c r="XF20" s="152">
        <f>SUM(data_1!XF65:XF78)</f>
        <v>172884189</v>
      </c>
      <c r="XG20" s="152">
        <f>SUM(data_1!XG65:XG78)</f>
        <v>108.14017000000001</v>
      </c>
      <c r="XH20" s="152">
        <f>SUM(data_1!XH65:XH78)</f>
        <v>0</v>
      </c>
      <c r="XI20" s="152">
        <f>SUM(data_1!XI65:XI78)</f>
        <v>0</v>
      </c>
      <c r="XJ20" s="152">
        <f>SUM(data_1!XJ65:XJ78)</f>
        <v>1240533897</v>
      </c>
      <c r="XK20" s="152">
        <f>SUM(data_1!XK65:XK78)</f>
        <v>0</v>
      </c>
      <c r="XL20" s="152">
        <f>SUM(data_1!XL65:XL78)</f>
        <v>1240533900</v>
      </c>
      <c r="XM20" s="152">
        <f>SUM(data_1!XM65:XM78)</f>
        <v>1240533900</v>
      </c>
      <c r="XN20" s="152">
        <f>SUM(data_1!XN65:XN78)</f>
        <v>0</v>
      </c>
      <c r="XO20" s="152">
        <f>SUM(data_1!XO65:XO78)</f>
        <v>122314200</v>
      </c>
      <c r="XP20" s="152">
        <f>SUM(data_1!XP65:XP78)</f>
        <v>115126200</v>
      </c>
      <c r="XQ20" s="152">
        <f>SUM(data_1!XQ65:XQ78)</f>
        <v>7188000</v>
      </c>
      <c r="XR20" s="152">
        <f>SUM(data_1!XR65:XR78)</f>
        <v>115126181.65000001</v>
      </c>
      <c r="XS20" s="152">
        <f>SUM(data_1!XS65:XS78)</f>
        <v>0</v>
      </c>
      <c r="XT20" s="152">
        <f>SUM(data_1!XT65:XT78)</f>
        <v>0</v>
      </c>
      <c r="XU20" s="152">
        <f>SUM(data_1!XU65:XU78)</f>
        <v>122071820.73999999</v>
      </c>
      <c r="XV20" s="152">
        <f>SUM(data_1!XV65:XV78)</f>
        <v>115126181.65000001</v>
      </c>
      <c r="XW20" s="152">
        <f>SUM(data_1!XW65:XW78)</f>
        <v>0</v>
      </c>
      <c r="XX20" s="152">
        <f>SUM(data_1!XX65:XX78)</f>
        <v>6945639.0899999999</v>
      </c>
      <c r="XY20" s="152">
        <f>SUM(data_1!XY65:XY78)</f>
        <v>13.954730000000001</v>
      </c>
      <c r="XZ20" s="152">
        <f>SUM(data_1!XZ65:XZ78)</f>
        <v>0</v>
      </c>
      <c r="YA20" s="152">
        <f>SUM(data_1!YA65:YA78)</f>
        <v>0</v>
      </c>
      <c r="YB20" s="152">
        <f>SUM(data_1!YB65:YB78)</f>
        <v>115126181.65000001</v>
      </c>
      <c r="YC20" s="152">
        <f>SUM(data_1!YC65:YC78)</f>
        <v>0</v>
      </c>
      <c r="YD20" s="152">
        <f>SUM(data_1!YD65:YD78)</f>
        <v>115126200</v>
      </c>
      <c r="YE20" s="152">
        <f>SUM(data_1!YE65:YE78)</f>
        <v>115126200</v>
      </c>
      <c r="YF20" s="152">
        <f>SUM(data_1!YF65:YF78)</f>
        <v>0</v>
      </c>
      <c r="YG20" s="152">
        <f>SUM(data_1!YG65:YG78)</f>
        <v>0</v>
      </c>
      <c r="YH20" s="152">
        <f>SUM(data_1!YH65:YH78)</f>
        <v>0</v>
      </c>
      <c r="YI20" s="152">
        <f>SUM(data_1!YI65:YI78)</f>
        <v>0</v>
      </c>
      <c r="YJ20" s="152">
        <f>SUM(data_1!YJ65:YJ78)</f>
        <v>0</v>
      </c>
      <c r="YK20" s="152">
        <f>SUM(data_1!YK65:YK78)</f>
        <v>0</v>
      </c>
      <c r="YL20" s="152">
        <f>SUM(data_1!YL65:YL78)</f>
        <v>0</v>
      </c>
      <c r="YM20" s="152">
        <f>SUM(data_1!YM65:YM78)</f>
        <v>0</v>
      </c>
      <c r="YN20" s="152">
        <f>SUM(data_1!YN65:YN78)</f>
        <v>0</v>
      </c>
      <c r="YO20" s="152">
        <f>SUM(data_1!YO65:YO78)</f>
        <v>0</v>
      </c>
      <c r="YP20" s="152">
        <f>SUM(data_1!YP65:YP78)</f>
        <v>0</v>
      </c>
      <c r="YQ20" s="152">
        <f>SUM(data_1!YQ65:YQ78)</f>
        <v>0</v>
      </c>
      <c r="YR20" s="152">
        <f>SUM(data_1!YR65:YR78)</f>
        <v>0</v>
      </c>
      <c r="YS20" s="152">
        <f>SUM(data_1!YS65:YS78)</f>
        <v>0</v>
      </c>
      <c r="YT20" s="152">
        <f>SUM(data_1!YT65:YT78)</f>
        <v>0</v>
      </c>
      <c r="YU20" s="152">
        <f>SUM(data_1!YU65:YU78)</f>
        <v>0</v>
      </c>
      <c r="YV20" s="152">
        <f>SUM(data_1!YV65:YV78)</f>
        <v>0</v>
      </c>
      <c r="YW20" s="152">
        <f>SUM(data_1!YW65:YW78)</f>
        <v>0</v>
      </c>
      <c r="YX20" s="152">
        <f>SUM(data_1!YX65:YX78)</f>
        <v>0</v>
      </c>
      <c r="YY20" s="152">
        <f>SUM(data_1!YY65:YY78)</f>
        <v>537297900</v>
      </c>
      <c r="YZ20" s="152">
        <f>SUM(data_1!YZ65:YZ78)</f>
        <v>329707000</v>
      </c>
      <c r="ZA20" s="152">
        <f>SUM(data_1!ZA65:ZA78)</f>
        <v>207590900</v>
      </c>
      <c r="ZB20" s="152">
        <f>SUM(data_1!ZB65:ZB78)</f>
        <v>288900083.44</v>
      </c>
      <c r="ZC20" s="152">
        <f>SUM(data_1!ZC65:ZC78)</f>
        <v>0</v>
      </c>
      <c r="ZD20" s="152">
        <f>SUM(data_1!ZD65:ZD78)</f>
        <v>0</v>
      </c>
      <c r="ZE20" s="152">
        <f>SUM(data_1!ZE65:ZE78)</f>
        <v>479839572.69999999</v>
      </c>
      <c r="ZF20" s="152">
        <f>SUM(data_1!ZF65:ZF78)</f>
        <v>288900083.44</v>
      </c>
      <c r="ZG20" s="152">
        <f>SUM(data_1!ZG65:ZG78)</f>
        <v>0</v>
      </c>
      <c r="ZH20" s="152">
        <f>SUM(data_1!ZH65:ZH78)</f>
        <v>190939489.25999999</v>
      </c>
      <c r="ZI20" s="152">
        <f>SUM(data_1!ZI65:ZI78)</f>
        <v>382.92790000000002</v>
      </c>
      <c r="ZJ20" s="152">
        <f>SUM(data_1!ZJ65:ZJ78)</f>
        <v>0</v>
      </c>
      <c r="ZK20" s="152">
        <f>SUM(data_1!ZK65:ZK78)</f>
        <v>0</v>
      </c>
      <c r="ZL20" s="152">
        <f>SUM(data_1!ZL65:ZL78)</f>
        <v>288900083.44</v>
      </c>
      <c r="ZM20" s="152">
        <f>SUM(data_1!ZM65:ZM78)</f>
        <v>0</v>
      </c>
      <c r="ZN20" s="152">
        <f>SUM(data_1!ZN65:ZN78)</f>
        <v>329707000</v>
      </c>
      <c r="ZO20" s="152">
        <f>SUM(data_1!ZO65:ZO78)</f>
        <v>329707000</v>
      </c>
      <c r="ZP20" s="152">
        <f>SUM(data_1!ZP65:ZP78)</f>
        <v>0</v>
      </c>
      <c r="ZQ20" s="152">
        <f>SUM(data_1!ZQ65:ZQ78)</f>
        <v>2082249990</v>
      </c>
      <c r="ZR20" s="152">
        <f>SUM(data_1!ZR65:ZR78)</f>
        <v>1225642000</v>
      </c>
      <c r="ZS20" s="152">
        <f>SUM(data_1!ZS65:ZS78)</f>
        <v>856607990</v>
      </c>
      <c r="ZT20" s="152">
        <f>SUM(data_1!ZT65:ZT78)</f>
        <v>1225360111.74</v>
      </c>
      <c r="ZU20" s="152">
        <f>SUM(data_1!ZU65:ZU78)</f>
        <v>18668727.490000002</v>
      </c>
      <c r="ZV20" s="152">
        <f>SUM(data_1!ZV65:ZV78)</f>
        <v>0</v>
      </c>
      <c r="ZW20" s="152">
        <f>SUM(data_1!ZW65:ZW78)</f>
        <v>2076341477.96</v>
      </c>
      <c r="ZX20" s="152">
        <f>SUM(data_1!ZX65:ZX78)</f>
        <v>1226727308.96</v>
      </c>
      <c r="ZY20" s="152">
        <f>SUM(data_1!ZY65:ZY78)</f>
        <v>0</v>
      </c>
      <c r="ZZ20" s="152">
        <f>SUM(data_1!ZZ65:ZZ78)</f>
        <v>849614169</v>
      </c>
      <c r="AAA20" s="152">
        <f>SUM(data_1!AAA65:AAA78)</f>
        <v>490.36622999999997</v>
      </c>
      <c r="AAB20" s="152">
        <f>SUM(data_1!AAB65:AAB78)</f>
        <v>16115017.789999999</v>
      </c>
      <c r="AAC20" s="152">
        <f>SUM(data_1!AAC65:AAC78)</f>
        <v>1186512.48</v>
      </c>
      <c r="AAD20" s="152">
        <f>SUM(data_1!AAD65:AAD78)</f>
        <v>1226727308.96</v>
      </c>
      <c r="AAE20" s="152">
        <f>SUM(data_1!AAE65:AAE78)</f>
        <v>0</v>
      </c>
      <c r="AAF20" s="152">
        <f>SUM(data_1!AAF65:AAF78)</f>
        <v>1225642000</v>
      </c>
      <c r="AAG20" s="152">
        <f>SUM(data_1!AAG65:AAG78)</f>
        <v>1225642000</v>
      </c>
      <c r="AAH20" s="152">
        <f>SUM(data_1!AAH65:AAH78)</f>
        <v>0</v>
      </c>
      <c r="AAI20" s="152">
        <f>SUM(data_1!AAI65:AAI78)</f>
        <v>0</v>
      </c>
      <c r="AAJ20" s="152">
        <f>SUM(data_1!AAJ65:AAJ78)</f>
        <v>0</v>
      </c>
      <c r="AAK20" s="152">
        <f>SUM(data_1!AAK65:AAK78)</f>
        <v>0</v>
      </c>
      <c r="AAL20" s="152">
        <f>SUM(data_1!AAL65:AAL78)</f>
        <v>0</v>
      </c>
      <c r="AAM20" s="152">
        <f>SUM(data_1!AAM65:AAM78)</f>
        <v>2578834.46</v>
      </c>
      <c r="AAN20" s="152">
        <f>SUM(data_1!AAN65:AAN78)</f>
        <v>0</v>
      </c>
      <c r="AAO20" s="152">
        <f>SUM(data_1!AAO65:AAO78)</f>
        <v>0</v>
      </c>
      <c r="AAP20" s="152">
        <f>SUM(data_1!AAP65:AAP78)</f>
        <v>0</v>
      </c>
      <c r="AAQ20" s="152">
        <f>SUM(data_1!AAQ65:AAQ78)</f>
        <v>0</v>
      </c>
      <c r="AAR20" s="152">
        <f>SUM(data_1!AAR65:AAR78)</f>
        <v>0</v>
      </c>
      <c r="AAS20" s="152">
        <f>SUM(data_1!AAS65:AAS78)</f>
        <v>0</v>
      </c>
      <c r="AAT20" s="152">
        <f>SUM(data_1!AAT65:AAT78)</f>
        <v>2573297.96</v>
      </c>
      <c r="AAU20" s="152">
        <f>SUM(data_1!AAU65:AAU78)</f>
        <v>5536.5</v>
      </c>
      <c r="AAV20" s="152">
        <f>SUM(data_1!AAV65:AAV78)</f>
        <v>0</v>
      </c>
      <c r="AAW20" s="152">
        <f>SUM(data_1!AAW65:AAW78)</f>
        <v>0</v>
      </c>
      <c r="AAX20" s="152">
        <f>SUM(data_1!AAX65:AAX78)</f>
        <v>0</v>
      </c>
      <c r="AAY20" s="152">
        <f>SUM(data_1!AAY65:AAY78)</f>
        <v>0</v>
      </c>
      <c r="AAZ20" s="152">
        <f>SUM(data_1!AAZ65:AAZ78)</f>
        <v>0</v>
      </c>
      <c r="ABA20" s="152">
        <f>SUM(data_1!ABA65:ABA78)</f>
        <v>916930600</v>
      </c>
      <c r="ABB20" s="152">
        <f>SUM(data_1!ABB65:ABB78)</f>
        <v>351795600</v>
      </c>
      <c r="ABC20" s="152">
        <f>SUM(data_1!ABC65:ABC78)</f>
        <v>565135000</v>
      </c>
      <c r="ABD20" s="152">
        <f>SUM(data_1!ABD65:ABD78)</f>
        <v>351640525</v>
      </c>
      <c r="ABE20" s="152">
        <f>SUM(data_1!ABE65:ABE78)</f>
        <v>13443</v>
      </c>
      <c r="ABF20" s="152">
        <f>SUM(data_1!ABF65:ABF78)</f>
        <v>0</v>
      </c>
      <c r="ABG20" s="152">
        <f>SUM(data_1!ABG65:ABG78)</f>
        <v>899636818.76000011</v>
      </c>
      <c r="ABH20" s="152">
        <f>SUM(data_1!ABH65:ABH78)</f>
        <v>351455625</v>
      </c>
      <c r="ABI20" s="152">
        <f>SUM(data_1!ABI65:ABI78)</f>
        <v>0</v>
      </c>
      <c r="ABJ20" s="152">
        <f>SUM(data_1!ABJ65:ABJ78)</f>
        <v>548181193.75999999</v>
      </c>
      <c r="ABK20" s="152">
        <f>SUM(data_1!ABK65:ABK78)</f>
        <v>622.96078</v>
      </c>
      <c r="ABL20" s="152">
        <f>SUM(data_1!ABL65:ABL78)</f>
        <v>13443</v>
      </c>
      <c r="ABM20" s="152">
        <f>SUM(data_1!ABM65:ABM78)</f>
        <v>184900</v>
      </c>
      <c r="ABN20" s="152">
        <f>SUM(data_1!ABN65:ABN78)</f>
        <v>351455625</v>
      </c>
      <c r="ABO20" s="152">
        <f>SUM(data_1!ABO65:ABO78)</f>
        <v>0</v>
      </c>
      <c r="ABP20" s="152">
        <f>SUM(data_1!ABP65:ABP78)</f>
        <v>351795600</v>
      </c>
      <c r="ABQ20" s="152">
        <f>SUM(data_1!ABQ65:ABQ78)</f>
        <v>351795600</v>
      </c>
      <c r="ABR20" s="152">
        <f>SUM(data_1!ABR65:ABR78)</f>
        <v>0</v>
      </c>
      <c r="ABS20" s="152">
        <f>SUM(data_1!ABS65:ABS78)</f>
        <v>0</v>
      </c>
      <c r="ABT20" s="152">
        <f>SUM(data_1!ABT65:ABT78)</f>
        <v>0</v>
      </c>
      <c r="ABU20" s="152">
        <f>SUM(data_1!ABU65:ABU78)</f>
        <v>0</v>
      </c>
      <c r="ABV20" s="152">
        <f>SUM(data_1!ABV65:ABV78)</f>
        <v>0</v>
      </c>
      <c r="ABW20" s="152">
        <f>SUM(data_1!ABW65:ABW78)</f>
        <v>0</v>
      </c>
      <c r="ABX20" s="152">
        <f>SUM(data_1!ABX65:ABX78)</f>
        <v>0</v>
      </c>
      <c r="ABY20" s="152">
        <f>SUM(data_1!ABY65:ABY78)</f>
        <v>0</v>
      </c>
      <c r="ABZ20" s="152">
        <f>SUM(data_1!ABZ65:ABZ78)</f>
        <v>0</v>
      </c>
      <c r="ACA20" s="152">
        <f>SUM(data_1!ACA65:ACA78)</f>
        <v>0</v>
      </c>
      <c r="ACB20" s="152">
        <f>SUM(data_1!ACB65:ACB78)</f>
        <v>0</v>
      </c>
      <c r="ACC20" s="152">
        <f>SUM(data_1!ACC65:ACC78)</f>
        <v>0</v>
      </c>
      <c r="ACD20" s="152">
        <f>SUM(data_1!ACD65:ACD78)</f>
        <v>0</v>
      </c>
      <c r="ACE20" s="152">
        <f>SUM(data_1!ACE65:ACE78)</f>
        <v>0</v>
      </c>
      <c r="ACF20" s="152">
        <f>SUM(data_1!ACF65:ACF78)</f>
        <v>0</v>
      </c>
      <c r="ACG20" s="152">
        <f>SUM(data_1!ACG65:ACG78)</f>
        <v>0</v>
      </c>
      <c r="ACH20" s="152">
        <f>SUM(data_1!ACH65:ACH78)</f>
        <v>0</v>
      </c>
      <c r="ACI20" s="152">
        <f>SUM(data_1!ACI65:ACI78)</f>
        <v>0</v>
      </c>
      <c r="ACJ20" s="152">
        <f>SUM(data_1!ACJ65:ACJ78)</f>
        <v>0</v>
      </c>
      <c r="ACK20" s="152">
        <f>SUM(data_1!ACK65:ACK78)</f>
        <v>333884000</v>
      </c>
      <c r="ACL20" s="152">
        <f>SUM(data_1!ACL65:ACL78)</f>
        <v>119100000</v>
      </c>
      <c r="ACM20" s="152">
        <f>SUM(data_1!ACM65:ACM78)</f>
        <v>214784000</v>
      </c>
      <c r="ACN20" s="152">
        <f>SUM(data_1!ACN65:ACN78)</f>
        <v>119037800</v>
      </c>
      <c r="ACO20" s="152">
        <f>SUM(data_1!ACO65:ACO78)</f>
        <v>0</v>
      </c>
      <c r="ACP20" s="152">
        <f>SUM(data_1!ACP65:ACP78)</f>
        <v>0</v>
      </c>
      <c r="ACQ20" s="152">
        <f>SUM(data_1!ACQ65:ACQ78)</f>
        <v>319522091.69999999</v>
      </c>
      <c r="ACR20" s="152">
        <f>SUM(data_1!ACR65:ACR78)</f>
        <v>119037800</v>
      </c>
      <c r="ACS20" s="152">
        <f>SUM(data_1!ACS65:ACS78)</f>
        <v>0</v>
      </c>
      <c r="ACT20" s="152">
        <f>SUM(data_1!ACT65:ACT78)</f>
        <v>200484291.69999999</v>
      </c>
      <c r="ACU20" s="152">
        <f>SUM(data_1!ACU65:ACU78)</f>
        <v>324.62241</v>
      </c>
      <c r="ACV20" s="152">
        <f>SUM(data_1!ACV65:ACV78)</f>
        <v>0</v>
      </c>
      <c r="ACW20" s="152">
        <f>SUM(data_1!ACW65:ACW78)</f>
        <v>0</v>
      </c>
      <c r="ACX20" s="152">
        <f>SUM(data_1!ACX65:ACX78)</f>
        <v>119037800</v>
      </c>
      <c r="ACY20" s="152">
        <f>SUM(data_1!ACY65:ACY78)</f>
        <v>0</v>
      </c>
      <c r="ACZ20" s="152">
        <f>SUM(data_1!ACZ65:ACZ78)</f>
        <v>119100000</v>
      </c>
      <c r="ADA20" s="152">
        <f>SUM(data_1!ADA65:ADA78)</f>
        <v>119100000</v>
      </c>
      <c r="ADB20" s="152">
        <f>SUM(data_1!ADB65:ADB78)</f>
        <v>0</v>
      </c>
      <c r="ADC20" s="152">
        <f>SUM(data_1!ADC65:ADC78)</f>
        <v>0</v>
      </c>
      <c r="ADD20" s="152">
        <f>SUM(data_1!ADD65:ADD78)</f>
        <v>0</v>
      </c>
      <c r="ADE20" s="152">
        <f>SUM(data_1!ADE65:ADE78)</f>
        <v>0</v>
      </c>
      <c r="ADF20" s="152">
        <f>SUM(data_1!ADF65:ADF78)</f>
        <v>0</v>
      </c>
      <c r="ADG20" s="152">
        <f>SUM(data_1!ADG65:ADG78)</f>
        <v>0</v>
      </c>
      <c r="ADH20" s="152">
        <f>SUM(data_1!ADH65:ADH78)</f>
        <v>0</v>
      </c>
      <c r="ADI20" s="152">
        <f>SUM(data_1!ADI65:ADI78)</f>
        <v>0</v>
      </c>
      <c r="ADJ20" s="152">
        <f>SUM(data_1!ADJ65:ADJ78)</f>
        <v>0</v>
      </c>
      <c r="ADK20" s="152">
        <f>SUM(data_1!ADK65:ADK78)</f>
        <v>0</v>
      </c>
      <c r="ADL20" s="152">
        <f>SUM(data_1!ADL65:ADL78)</f>
        <v>0</v>
      </c>
      <c r="ADM20" s="152">
        <f>SUM(data_1!ADM65:ADM78)</f>
        <v>0</v>
      </c>
      <c r="ADN20" s="152">
        <f>SUM(data_1!ADN65:ADN78)</f>
        <v>0</v>
      </c>
      <c r="ADO20" s="152">
        <f>SUM(data_1!ADO65:ADO78)</f>
        <v>0</v>
      </c>
      <c r="ADP20" s="152">
        <f>SUM(data_1!ADP65:ADP78)</f>
        <v>0</v>
      </c>
      <c r="ADQ20" s="152">
        <f>SUM(data_1!ADQ65:ADQ78)</f>
        <v>0</v>
      </c>
      <c r="ADR20" s="152">
        <f>SUM(data_1!ADR65:ADR78)</f>
        <v>0</v>
      </c>
      <c r="ADS20" s="152">
        <f>SUM(data_1!ADS65:ADS78)</f>
        <v>0</v>
      </c>
      <c r="ADT20" s="152">
        <f>SUM(data_1!ADT65:ADT78)</f>
        <v>0</v>
      </c>
      <c r="ADU20" s="152">
        <f>SUM(data_1!ADU65:ADU78)</f>
        <v>172857500</v>
      </c>
      <c r="ADV20" s="152">
        <f>SUM(data_1!ADV65:ADV78)</f>
        <v>23893200</v>
      </c>
      <c r="ADW20" s="152">
        <f>SUM(data_1!ADW65:ADW78)</f>
        <v>148964300</v>
      </c>
      <c r="ADX20" s="152">
        <f>SUM(data_1!ADX65:ADX78)</f>
        <v>23893200</v>
      </c>
      <c r="ADY20" s="152">
        <f>SUM(data_1!ADY65:ADY78)</f>
        <v>0</v>
      </c>
      <c r="ADZ20" s="152">
        <f>SUM(data_1!ADZ65:ADZ78)</f>
        <v>0</v>
      </c>
      <c r="AEA20" s="152">
        <f>SUM(data_1!AEA65:AEA78)</f>
        <v>165184611.96000001</v>
      </c>
      <c r="AEB20" s="152">
        <f>SUM(data_1!AEB65:AEB78)</f>
        <v>23893200</v>
      </c>
      <c r="AEC20" s="152">
        <f>SUM(data_1!AEC65:AEC78)</f>
        <v>0</v>
      </c>
      <c r="AED20" s="152">
        <f>SUM(data_1!AED65:AED78)</f>
        <v>141291411.95999998</v>
      </c>
      <c r="AEE20" s="152">
        <f>SUM(data_1!AEE65:AEE78)</f>
        <v>546.49357999999995</v>
      </c>
      <c r="AEF20" s="152">
        <f>SUM(data_1!AEF65:AEF78)</f>
        <v>0</v>
      </c>
      <c r="AEG20" s="152">
        <f>SUM(data_1!AEG65:AEG78)</f>
        <v>0</v>
      </c>
      <c r="AEH20" s="152">
        <f>SUM(data_1!AEH65:AEH78)</f>
        <v>23893200</v>
      </c>
      <c r="AEI20" s="152">
        <f>SUM(data_1!AEI65:AEI78)</f>
        <v>0</v>
      </c>
      <c r="AEJ20" s="152">
        <f>SUM(data_1!AEJ65:AEJ78)</f>
        <v>23693100</v>
      </c>
      <c r="AEK20" s="152">
        <f>SUM(data_1!AEK65:AEK78)</f>
        <v>23893200</v>
      </c>
      <c r="AEL20" s="152">
        <f>SUM(data_1!AEL65:AEL78)</f>
        <v>0</v>
      </c>
      <c r="AEM20" s="152">
        <f>SUM(data_1!AEM65:AEM78)</f>
        <v>0</v>
      </c>
      <c r="AEN20" s="152">
        <f>SUM(data_1!AEN65:AEN78)</f>
        <v>0</v>
      </c>
      <c r="AEO20" s="152">
        <f>SUM(data_1!AEO65:AEO78)</f>
        <v>0</v>
      </c>
      <c r="AEP20" s="152">
        <f>SUM(data_1!AEP65:AEP78)</f>
        <v>0</v>
      </c>
      <c r="AEQ20" s="152">
        <f>SUM(data_1!AEQ65:AEQ78)</f>
        <v>0</v>
      </c>
      <c r="AER20" s="152">
        <f>SUM(data_1!AER65:AER78)</f>
        <v>0</v>
      </c>
      <c r="AES20" s="152">
        <f>SUM(data_1!AES65:AES78)</f>
        <v>0</v>
      </c>
      <c r="AET20" s="152">
        <f>SUM(data_1!AET65:AET78)</f>
        <v>0</v>
      </c>
      <c r="AEU20" s="152">
        <f>SUM(data_1!AEU65:AEU78)</f>
        <v>0</v>
      </c>
      <c r="AEV20" s="152">
        <f>SUM(data_1!AEV65:AEV78)</f>
        <v>0</v>
      </c>
      <c r="AEW20" s="152">
        <f>SUM(data_1!AEW65:AEW78)</f>
        <v>0</v>
      </c>
      <c r="AEX20" s="152">
        <f>SUM(data_1!AEX65:AEX78)</f>
        <v>0</v>
      </c>
      <c r="AEY20" s="152">
        <f>SUM(data_1!AEY65:AEY78)</f>
        <v>0</v>
      </c>
      <c r="AEZ20" s="152">
        <f>SUM(data_1!AEZ65:AEZ78)</f>
        <v>0</v>
      </c>
      <c r="AFA20" s="152">
        <f>SUM(data_1!AFA65:AFA78)</f>
        <v>0</v>
      </c>
      <c r="AFB20" s="152">
        <f>SUM(data_1!AFB65:AFB78)</f>
        <v>0</v>
      </c>
      <c r="AFC20" s="152">
        <f>SUM(data_1!AFC65:AFC78)</f>
        <v>0</v>
      </c>
      <c r="AFD20" s="152">
        <f>SUM(data_1!AFD65:AFD78)</f>
        <v>0</v>
      </c>
      <c r="AFE20" s="152">
        <f>SUM(data_1!AFE65:AFE78)</f>
        <v>59209400</v>
      </c>
      <c r="AFF20" s="152">
        <f>SUM(data_1!AFF65:AFF78)</f>
        <v>29410000</v>
      </c>
      <c r="AFG20" s="152">
        <f>SUM(data_1!AFG65:AFG78)</f>
        <v>29799400</v>
      </c>
      <c r="AFH20" s="152">
        <f>SUM(data_1!AFH65:AFH78)</f>
        <v>29391750</v>
      </c>
      <c r="AFI20" s="152">
        <f>SUM(data_1!AFI65:AFI78)</f>
        <v>0</v>
      </c>
      <c r="AFJ20" s="152">
        <f>SUM(data_1!AFJ65:AFJ78)</f>
        <v>0</v>
      </c>
      <c r="AFK20" s="152">
        <f>SUM(data_1!AFK65:AFK78)</f>
        <v>57768123.07</v>
      </c>
      <c r="AFL20" s="152">
        <f>SUM(data_1!AFL65:AFL78)</f>
        <v>29391750</v>
      </c>
      <c r="AFM20" s="152">
        <f>SUM(data_1!AFM65:AFM78)</f>
        <v>0</v>
      </c>
      <c r="AFN20" s="152">
        <f>SUM(data_1!AFN65:AFN78)</f>
        <v>28376373.07</v>
      </c>
      <c r="AFO20" s="152">
        <f>SUM(data_1!AFO65:AFO78)</f>
        <v>305.95086000000003</v>
      </c>
      <c r="AFP20" s="152">
        <f>SUM(data_1!AFP65:AFP78)</f>
        <v>0</v>
      </c>
      <c r="AFQ20" s="152">
        <f>SUM(data_1!AFQ65:AFQ78)</f>
        <v>0</v>
      </c>
      <c r="AFR20" s="152">
        <f>SUM(data_1!AFR65:AFR78)</f>
        <v>29391750</v>
      </c>
      <c r="AFS20" s="152">
        <f>SUM(data_1!AFS65:AFS78)</f>
        <v>0</v>
      </c>
      <c r="AFT20" s="152">
        <f>SUM(data_1!AFT65:AFT78)</f>
        <v>29410000</v>
      </c>
      <c r="AFU20" s="152">
        <f>SUM(data_1!AFU65:AFU78)</f>
        <v>29410000</v>
      </c>
      <c r="AFV20" s="152">
        <f>SUM(data_1!AFV65:AFV78)</f>
        <v>0</v>
      </c>
      <c r="AFW20" s="152">
        <f>SUM(data_1!AFW65:AFW78)</f>
        <v>0</v>
      </c>
      <c r="AFX20" s="152">
        <f>SUM(data_1!AFX65:AFX78)</f>
        <v>0</v>
      </c>
      <c r="AFY20" s="152">
        <f>SUM(data_1!AFY65:AFY78)</f>
        <v>0</v>
      </c>
      <c r="AFZ20" s="152">
        <f>SUM(data_1!AFZ65:AFZ78)</f>
        <v>0</v>
      </c>
      <c r="AGA20" s="152">
        <f>SUM(data_1!AGA65:AGA78)</f>
        <v>0</v>
      </c>
      <c r="AGB20" s="152">
        <f>SUM(data_1!AGB65:AGB78)</f>
        <v>0</v>
      </c>
      <c r="AGC20" s="152">
        <f>SUM(data_1!AGC65:AGC78)</f>
        <v>0</v>
      </c>
      <c r="AGD20" s="152">
        <f>SUM(data_1!AGD65:AGD78)</f>
        <v>0</v>
      </c>
      <c r="AGE20" s="152">
        <f>SUM(data_1!AGE65:AGE78)</f>
        <v>0</v>
      </c>
      <c r="AGF20" s="152">
        <f>SUM(data_1!AGF65:AGF78)</f>
        <v>0</v>
      </c>
      <c r="AGG20" s="152">
        <f>SUM(data_1!AGG65:AGG78)</f>
        <v>0</v>
      </c>
      <c r="AGH20" s="152">
        <f>SUM(data_1!AGH65:AGH78)</f>
        <v>0</v>
      </c>
      <c r="AGI20" s="152">
        <f>SUM(data_1!AGI65:AGI78)</f>
        <v>0</v>
      </c>
      <c r="AGJ20" s="152">
        <f>SUM(data_1!AGJ65:AGJ78)</f>
        <v>0</v>
      </c>
      <c r="AGK20" s="152">
        <f>SUM(data_1!AGK65:AGK78)</f>
        <v>0</v>
      </c>
      <c r="AGL20" s="152">
        <f>SUM(data_1!AGL65:AGL78)</f>
        <v>0</v>
      </c>
      <c r="AGM20" s="152">
        <f>SUM(data_1!AGM65:AGM78)</f>
        <v>0</v>
      </c>
      <c r="AGN20" s="152">
        <f>SUM(data_1!AGN65:AGN78)</f>
        <v>10420000</v>
      </c>
      <c r="AGO20" s="152">
        <f>SUM(data_1!AGO65:AGO78)</f>
        <v>634021100</v>
      </c>
      <c r="AGP20" s="152">
        <f>SUM(data_1!AGP65:AGP78)</f>
        <v>346825000</v>
      </c>
      <c r="AGQ20" s="152">
        <f>SUM(data_1!AGQ65:AGQ78)</f>
        <v>287196100</v>
      </c>
      <c r="AGR20" s="152">
        <f>SUM(data_1!AGR65:AGR78)</f>
        <v>346652030</v>
      </c>
      <c r="AGS20" s="152">
        <f>SUM(data_1!AGS65:AGS78)</f>
        <v>592999</v>
      </c>
      <c r="AGT20" s="152">
        <f>SUM(data_1!AGT65:AGT78)</f>
        <v>0</v>
      </c>
      <c r="AGU20" s="152">
        <f>SUM(data_1!AGU65:AGU78)</f>
        <v>612138908</v>
      </c>
      <c r="AGV20" s="152">
        <f>SUM(data_1!AGV65:AGV78)</f>
        <v>357072030</v>
      </c>
      <c r="AGW20" s="152">
        <f>SUM(data_1!AGW65:AGW78)</f>
        <v>10420000</v>
      </c>
      <c r="AGX20" s="152">
        <f>SUM(data_1!AGX65:AGX78)</f>
        <v>255066878</v>
      </c>
      <c r="AGY20" s="152">
        <f>SUM(data_1!AGY65:AGY78)</f>
        <v>190.23851999999999</v>
      </c>
      <c r="AGZ20" s="152">
        <f>SUM(data_1!AGZ65:AGZ78)</f>
        <v>592999</v>
      </c>
      <c r="AHA20" s="152">
        <f>SUM(data_1!AHA65:AHA78)</f>
        <v>0</v>
      </c>
      <c r="AHB20" s="152">
        <f>SUM(data_1!AHB65:AHB78)</f>
        <v>346652030</v>
      </c>
      <c r="AHC20" s="152">
        <f>SUM(data_1!AHC65:AHC78)</f>
        <v>0</v>
      </c>
      <c r="AHD20" s="152">
        <f>SUM(data_1!AHD65:AHD78)</f>
        <v>346825000</v>
      </c>
      <c r="AHE20" s="152">
        <f>SUM(data_1!AHE65:AHE78)</f>
        <v>346825000</v>
      </c>
      <c r="AHF20" s="152">
        <f>SUM(data_1!AHF65:AHF78)</f>
        <v>0</v>
      </c>
      <c r="AHG20" s="152">
        <f>SUM(data_1!AHG65:AHG78)</f>
        <v>0</v>
      </c>
      <c r="AHH20" s="152">
        <f>SUM(data_1!AHH65:AHH78)</f>
        <v>0</v>
      </c>
      <c r="AHI20" s="152">
        <f>SUM(data_1!AHI65:AHI78)</f>
        <v>0</v>
      </c>
      <c r="AHJ20" s="152">
        <f>SUM(data_1!AHJ65:AHJ78)</f>
        <v>0</v>
      </c>
      <c r="AHK20" s="152">
        <f>SUM(data_1!AHK65:AHK78)</f>
        <v>0</v>
      </c>
      <c r="AHL20" s="152">
        <f>SUM(data_1!AHL65:AHL78)</f>
        <v>0</v>
      </c>
      <c r="AHM20" s="152">
        <f>SUM(data_1!AHM65:AHM78)</f>
        <v>0</v>
      </c>
      <c r="AHN20" s="152">
        <f>SUM(data_1!AHN65:AHN78)</f>
        <v>0</v>
      </c>
      <c r="AHO20" s="152">
        <f>SUM(data_1!AHO65:AHO78)</f>
        <v>0</v>
      </c>
      <c r="AHP20" s="152">
        <f>SUM(data_1!AHP65:AHP78)</f>
        <v>0</v>
      </c>
      <c r="AHQ20" s="152">
        <f>SUM(data_1!AHQ65:AHQ78)</f>
        <v>0</v>
      </c>
      <c r="AHR20" s="152">
        <f>SUM(data_1!AHR65:AHR78)</f>
        <v>0</v>
      </c>
      <c r="AHS20" s="152">
        <f>SUM(data_1!AHS65:AHS78)</f>
        <v>0</v>
      </c>
      <c r="AHT20" s="152">
        <f>SUM(data_1!AHT65:AHT78)</f>
        <v>0</v>
      </c>
      <c r="AHU20" s="152">
        <f>SUM(data_1!AHU65:AHU78)</f>
        <v>0</v>
      </c>
      <c r="AHV20" s="152">
        <f>SUM(data_1!AHV65:AHV78)</f>
        <v>0</v>
      </c>
      <c r="AHW20" s="152">
        <f>SUM(data_1!AHW65:AHW78)</f>
        <v>0</v>
      </c>
      <c r="AHX20" s="152">
        <f>SUM(data_1!AHX65:AHX78)</f>
        <v>0</v>
      </c>
      <c r="AHY20" s="152">
        <f>SUM(data_1!AHY65:AHY78)</f>
        <v>26210300</v>
      </c>
      <c r="AHZ20" s="152">
        <f>SUM(data_1!AHZ65:AHZ78)</f>
        <v>14269600</v>
      </c>
      <c r="AIA20" s="152">
        <f>SUM(data_1!AIA65:AIA78)</f>
        <v>11940700</v>
      </c>
      <c r="AIB20" s="152">
        <f>SUM(data_1!AIB65:AIB78)</f>
        <v>14269600</v>
      </c>
      <c r="AIC20" s="152">
        <f>SUM(data_1!AIC65:AIC78)</f>
        <v>0</v>
      </c>
      <c r="AID20" s="152">
        <f>SUM(data_1!AID65:AID78)</f>
        <v>0</v>
      </c>
      <c r="AIE20" s="152">
        <f>SUM(data_1!AIE65:AIE78)</f>
        <v>26210300</v>
      </c>
      <c r="AIF20" s="152">
        <f>SUM(data_1!AIF65:AIF78)</f>
        <v>14269600</v>
      </c>
      <c r="AIG20" s="152">
        <f>SUM(data_1!AIG65:AIG78)</f>
        <v>0</v>
      </c>
      <c r="AIH20" s="152">
        <f>SUM(data_1!AIH65:AIH78)</f>
        <v>11940700</v>
      </c>
      <c r="AII20" s="152">
        <f>SUM(data_1!AII65:AII78)</f>
        <v>299.33080999999993</v>
      </c>
      <c r="AIJ20" s="152">
        <f>SUM(data_1!AIJ65:AIJ78)</f>
        <v>0</v>
      </c>
      <c r="AIK20" s="152">
        <f>SUM(data_1!AIK65:AIK78)</f>
        <v>0</v>
      </c>
      <c r="AIL20" s="152">
        <f>SUM(data_1!AIL65:AIL78)</f>
        <v>14269600</v>
      </c>
      <c r="AIM20" s="152">
        <f>SUM(data_1!AIM65:AIM78)</f>
        <v>0</v>
      </c>
      <c r="AIN20" s="152">
        <f>SUM(data_1!AIN65:AIN78)</f>
        <v>14269600</v>
      </c>
      <c r="AIO20" s="152">
        <f>SUM(data_1!AIO65:AIO78)</f>
        <v>14269600</v>
      </c>
      <c r="AIP20" s="152">
        <f>SUM(data_1!AIP65:AIP78)</f>
        <v>0</v>
      </c>
      <c r="AIQ20" s="152">
        <f>SUM(data_1!AIQ65:AIQ78)</f>
        <v>0</v>
      </c>
      <c r="AIR20" s="152">
        <f>SUM(data_1!AIR65:AIR78)</f>
        <v>0</v>
      </c>
      <c r="AIS20" s="152">
        <f>SUM(data_1!AIS65:AIS78)</f>
        <v>0</v>
      </c>
      <c r="AIT20" s="152">
        <f>SUM(data_1!AIT65:AIT78)</f>
        <v>0</v>
      </c>
      <c r="AIU20" s="152">
        <f>SUM(data_1!AIU65:AIU78)</f>
        <v>0</v>
      </c>
      <c r="AIV20" s="152">
        <f>SUM(data_1!AIV65:AIV78)</f>
        <v>0</v>
      </c>
      <c r="AIW20" s="152">
        <f>SUM(data_1!AIW65:AIW78)</f>
        <v>0</v>
      </c>
      <c r="AIX20" s="152">
        <f>SUM(data_1!AIX65:AIX78)</f>
        <v>0</v>
      </c>
      <c r="AIY20" s="152">
        <f>SUM(data_1!AIY65:AIY78)</f>
        <v>0</v>
      </c>
      <c r="AIZ20" s="152">
        <f>SUM(data_1!AIZ65:AIZ78)</f>
        <v>0</v>
      </c>
      <c r="AJA20" s="152">
        <f>SUM(data_1!AJA65:AJA78)</f>
        <v>0</v>
      </c>
      <c r="AJB20" s="152">
        <f>SUM(data_1!AJB65:AJB78)</f>
        <v>0</v>
      </c>
      <c r="AJC20" s="152">
        <f>SUM(data_1!AJC65:AJC78)</f>
        <v>0</v>
      </c>
      <c r="AJD20" s="152">
        <f>SUM(data_1!AJD65:AJD78)</f>
        <v>0</v>
      </c>
      <c r="AJE20" s="152">
        <f>SUM(data_1!AJE65:AJE78)</f>
        <v>0</v>
      </c>
      <c r="AJF20" s="152">
        <f>SUM(data_1!AJF65:AJF78)</f>
        <v>0</v>
      </c>
      <c r="AJG20" s="152">
        <f>SUM(data_1!AJG65:AJG78)</f>
        <v>0</v>
      </c>
      <c r="AJH20" s="152">
        <f>SUM(data_1!AJH65:AJH78)</f>
        <v>0</v>
      </c>
      <c r="AJI20" s="152">
        <f>SUM(data_1!AJI65:AJI78)</f>
        <v>895081116</v>
      </c>
      <c r="AJJ20" s="152">
        <f>SUM(data_1!AJJ65:AJJ78)</f>
        <v>680846000</v>
      </c>
      <c r="AJK20" s="152">
        <f>SUM(data_1!AJK65:AJK78)</f>
        <v>214235116</v>
      </c>
      <c r="AJL20" s="152">
        <f>SUM(data_1!AJL65:AJL78)</f>
        <v>680846000</v>
      </c>
      <c r="AJM20" s="152">
        <f>SUM(data_1!AJM65:AJM78)</f>
        <v>4509635.84</v>
      </c>
      <c r="AJN20" s="152">
        <f>SUM(data_1!AJN65:AJN78)</f>
        <v>0</v>
      </c>
      <c r="AJO20" s="152">
        <f>SUM(data_1!AJO65:AJO78)</f>
        <v>890455684</v>
      </c>
      <c r="AJP20" s="152">
        <f>SUM(data_1!AJP65:AJP78)</f>
        <v>680845569</v>
      </c>
      <c r="AJQ20" s="152">
        <f>SUM(data_1!AJQ65:AJQ78)</f>
        <v>0</v>
      </c>
      <c r="AJR20" s="152">
        <f>SUM(data_1!AJR65:AJR78)</f>
        <v>209610115</v>
      </c>
      <c r="AJS20" s="152">
        <f>SUM(data_1!AJS65:AJS78)</f>
        <v>266.74241999999998</v>
      </c>
      <c r="AJT20" s="152">
        <f>SUM(data_1!AJT65:AJT78)</f>
        <v>4508747.6300000008</v>
      </c>
      <c r="AJU20" s="152">
        <f>SUM(data_1!AJU65:AJU78)</f>
        <v>1319.21</v>
      </c>
      <c r="AJV20" s="152">
        <f>SUM(data_1!AJV65:AJV78)</f>
        <v>680845569</v>
      </c>
      <c r="AJW20" s="152">
        <f>SUM(data_1!AJW65:AJW78)</f>
        <v>0</v>
      </c>
      <c r="AJX20" s="152">
        <f>SUM(data_1!AJX65:AJX78)</f>
        <v>680846000</v>
      </c>
      <c r="AJY20" s="152">
        <f>SUM(data_1!AJY65:AJY78)</f>
        <v>680846000</v>
      </c>
      <c r="AJZ20" s="152">
        <f>SUM(data_1!AJZ65:AJZ78)</f>
        <v>0</v>
      </c>
      <c r="AKA20" s="152">
        <f>SUM(data_1!AKA65:AKA78)</f>
        <v>828179956</v>
      </c>
      <c r="AKB20" s="152">
        <f>SUM(data_1!AKB65:AKB78)</f>
        <v>584784000</v>
      </c>
      <c r="AKC20" s="152">
        <f>SUM(data_1!AKC65:AKC78)</f>
        <v>243395956</v>
      </c>
      <c r="AKD20" s="152">
        <f>SUM(data_1!AKD65:AKD78)</f>
        <v>584784000</v>
      </c>
      <c r="AKE20" s="152">
        <f>SUM(data_1!AKE65:AKE78)</f>
        <v>5912562.04</v>
      </c>
      <c r="AKF20" s="152">
        <f>SUM(data_1!AKF65:AKF78)</f>
        <v>0</v>
      </c>
      <c r="AKG20" s="152">
        <f>SUM(data_1!AKG65:AKG78)</f>
        <v>823679956</v>
      </c>
      <c r="AKH20" s="152">
        <f>SUM(data_1!AKH65:AKH78)</f>
        <v>584784000</v>
      </c>
      <c r="AKI20" s="152">
        <f>SUM(data_1!AKI65:AKI78)</f>
        <v>0</v>
      </c>
      <c r="AKJ20" s="152">
        <f>SUM(data_1!AKJ65:AKJ78)</f>
        <v>238895956</v>
      </c>
      <c r="AKK20" s="152">
        <f>SUM(data_1!AKK65:AKK78)</f>
        <v>326.44387999999998</v>
      </c>
      <c r="AKL20" s="152">
        <f>SUM(data_1!AKL65:AKL78)</f>
        <v>5910715.3600000003</v>
      </c>
      <c r="AKM20" s="152">
        <f>SUM(data_1!AKM65:AKM78)</f>
        <v>1846.68</v>
      </c>
      <c r="AKN20" s="152">
        <f>SUM(data_1!AKN65:AKN78)</f>
        <v>584784000</v>
      </c>
      <c r="AKO20" s="152">
        <f>SUM(data_1!AKO65:AKO78)</f>
        <v>0</v>
      </c>
      <c r="AKP20" s="152">
        <f>SUM(data_1!AKP65:AKP78)</f>
        <v>584784000</v>
      </c>
      <c r="AKQ20" s="152">
        <f>SUM(data_1!AKQ65:AKQ78)</f>
        <v>584784000</v>
      </c>
      <c r="AKR20" s="152">
        <f>SUM(data_1!AKR65:AKR78)</f>
        <v>0</v>
      </c>
      <c r="AKS20" s="152">
        <f>SUM(data_1!AKS65:AKS78)</f>
        <v>325747630</v>
      </c>
      <c r="AKT20" s="152">
        <f>SUM(data_1!AKT65:AKT78)</f>
        <v>240277000</v>
      </c>
      <c r="AKU20" s="152">
        <f>SUM(data_1!AKU65:AKU78)</f>
        <v>85470630</v>
      </c>
      <c r="AKV20" s="152">
        <f>SUM(data_1!AKV65:AKV78)</f>
        <v>240277000</v>
      </c>
      <c r="AKW20" s="152">
        <f>SUM(data_1!AKW65:AKW78)</f>
        <v>0</v>
      </c>
      <c r="AKX20" s="152">
        <f>SUM(data_1!AKX65:AKX78)</f>
        <v>0</v>
      </c>
      <c r="AKY20" s="152">
        <f>SUM(data_1!AKY65:AKY78)</f>
        <v>325747629</v>
      </c>
      <c r="AKZ20" s="152">
        <f>SUM(data_1!AKZ65:AKZ78)</f>
        <v>240277000</v>
      </c>
      <c r="ALA20" s="152">
        <f>SUM(data_1!ALA65:ALA78)</f>
        <v>0</v>
      </c>
      <c r="ALB20" s="152">
        <f>SUM(data_1!ALB65:ALB78)</f>
        <v>85470629</v>
      </c>
      <c r="ALC20" s="152">
        <f>SUM(data_1!ALC65:ALC78)</f>
        <v>239.04152000000005</v>
      </c>
      <c r="ALD20" s="152">
        <f>SUM(data_1!ALD65:ALD78)</f>
        <v>0</v>
      </c>
      <c r="ALE20" s="152">
        <f>SUM(data_1!ALE65:ALE78)</f>
        <v>0</v>
      </c>
      <c r="ALF20" s="152">
        <f>SUM(data_1!ALF65:ALF78)</f>
        <v>240277000</v>
      </c>
      <c r="ALG20" s="152">
        <f>SUM(data_1!ALG65:ALG78)</f>
        <v>0</v>
      </c>
      <c r="ALH20" s="152">
        <f>SUM(data_1!ALH65:ALH78)</f>
        <v>240277000</v>
      </c>
      <c r="ALI20" s="152">
        <f>SUM(data_1!ALI65:ALI78)</f>
        <v>240277000</v>
      </c>
      <c r="ALJ20" s="152">
        <f>SUM(data_1!ALJ65:ALJ78)</f>
        <v>0</v>
      </c>
      <c r="ALK20" s="152">
        <f>SUM(data_1!ALK65:ALK78)</f>
        <v>0</v>
      </c>
      <c r="ALL20" s="152">
        <f>SUM(data_1!ALL65:ALL78)</f>
        <v>0</v>
      </c>
      <c r="ALM20" s="152">
        <f>SUM(data_1!ALM65:ALM78)</f>
        <v>0</v>
      </c>
      <c r="ALN20" s="152">
        <f>SUM(data_1!ALN65:ALN78)</f>
        <v>0</v>
      </c>
      <c r="ALO20" s="152">
        <f>SUM(data_1!ALO65:ALO78)</f>
        <v>424696.06</v>
      </c>
      <c r="ALP20" s="152">
        <f>SUM(data_1!ALP65:ALP78)</f>
        <v>0</v>
      </c>
      <c r="ALQ20" s="152">
        <f>SUM(data_1!ALQ65:ALQ78)</f>
        <v>0</v>
      </c>
      <c r="ALR20" s="152">
        <f>SUM(data_1!ALR65:ALR78)</f>
        <v>0</v>
      </c>
      <c r="ALS20" s="152">
        <f>SUM(data_1!ALS65:ALS78)</f>
        <v>0</v>
      </c>
      <c r="ALT20" s="152">
        <f>SUM(data_1!ALT65:ALT78)</f>
        <v>0</v>
      </c>
      <c r="ALU20" s="152">
        <f>SUM(data_1!ALU65:ALU78)</f>
        <v>0</v>
      </c>
      <c r="ALV20" s="152">
        <f>SUM(data_1!ALV65:ALV78)</f>
        <v>424696.06</v>
      </c>
      <c r="ALW20" s="152">
        <f>SUM(data_1!ALW65:ALW78)</f>
        <v>0</v>
      </c>
      <c r="ALX20" s="152">
        <f>SUM(data_1!ALX65:ALX78)</f>
        <v>0</v>
      </c>
      <c r="ALY20" s="152">
        <f>SUM(data_1!ALY65:ALY78)</f>
        <v>0</v>
      </c>
      <c r="ALZ20" s="152">
        <f>SUM(data_1!ALZ65:ALZ78)</f>
        <v>0</v>
      </c>
      <c r="AMA20" s="152">
        <f>SUM(data_1!AMA65:AMA78)</f>
        <v>0</v>
      </c>
      <c r="AMB20" s="152">
        <f>SUM(data_1!AMB65:AMB78)</f>
        <v>0</v>
      </c>
      <c r="AMC20" s="152">
        <f>SUM(data_1!AMC65:AMC78)</f>
        <v>114262244</v>
      </c>
      <c r="AMD20" s="152">
        <f>SUM(data_1!AMD65:AMD78)</f>
        <v>84508300</v>
      </c>
      <c r="AME20" s="152">
        <f>SUM(data_1!AME65:AME78)</f>
        <v>29753944</v>
      </c>
      <c r="AMF20" s="152">
        <f>SUM(data_1!AMF65:AMF78)</f>
        <v>68012143</v>
      </c>
      <c r="AMG20" s="152">
        <f>SUM(data_1!AMG65:AMG78)</f>
        <v>0</v>
      </c>
      <c r="AMH20" s="152">
        <f>SUM(data_1!AMH65:AMH78)</f>
        <v>0</v>
      </c>
      <c r="AMI20" s="152">
        <f>SUM(data_1!AMI65:AMI78)</f>
        <v>93694152.25</v>
      </c>
      <c r="AMJ20" s="152">
        <f>SUM(data_1!AMJ65:AMJ78)</f>
        <v>68012143</v>
      </c>
      <c r="AMK20" s="152">
        <f>SUM(data_1!AMK65:AMK78)</f>
        <v>0</v>
      </c>
      <c r="AML20" s="152">
        <f>SUM(data_1!AML65:AML78)</f>
        <v>25682009.25</v>
      </c>
      <c r="AMM20" s="152">
        <f>SUM(data_1!AMM65:AMM78)</f>
        <v>304.66016000000002</v>
      </c>
      <c r="AMN20" s="152">
        <f>SUM(data_1!AMN65:AMN78)</f>
        <v>0</v>
      </c>
      <c r="AMO20" s="152">
        <f>SUM(data_1!AMO65:AMO78)</f>
        <v>0</v>
      </c>
      <c r="AMP20" s="152">
        <f>SUM(data_1!AMP65:AMP78)</f>
        <v>68012143</v>
      </c>
      <c r="AMQ20" s="152">
        <f>SUM(data_1!AMQ65:AMQ78)</f>
        <v>0</v>
      </c>
      <c r="AMR20" s="152">
        <f>SUM(data_1!AMR65:AMR78)</f>
        <v>84508300</v>
      </c>
      <c r="AMS20" s="152">
        <f>SUM(data_1!AMS65:AMS78)</f>
        <v>84508300</v>
      </c>
      <c r="AMT20" s="152">
        <f>SUM(data_1!AMT65:AMT78)</f>
        <v>0</v>
      </c>
      <c r="AMU20" s="152">
        <f>SUM(data_1!AMU65:AMU78)</f>
        <v>0</v>
      </c>
      <c r="AMV20" s="152">
        <f>SUM(data_1!AMV65:AMV78)</f>
        <v>0</v>
      </c>
      <c r="AMW20" s="152">
        <f>SUM(data_1!AMW65:AMW78)</f>
        <v>0</v>
      </c>
      <c r="AMX20" s="152">
        <f>SUM(data_1!AMX65:AMX78)</f>
        <v>0</v>
      </c>
      <c r="AMY20" s="152">
        <f>SUM(data_1!AMY65:AMY78)</f>
        <v>0</v>
      </c>
      <c r="AMZ20" s="152">
        <f>SUM(data_1!AMZ65:AMZ78)</f>
        <v>0</v>
      </c>
      <c r="ANA20" s="152">
        <f>SUM(data_1!ANA65:ANA78)</f>
        <v>0</v>
      </c>
      <c r="ANB20" s="152">
        <f>SUM(data_1!ANB65:ANB78)</f>
        <v>0</v>
      </c>
      <c r="ANC20" s="152">
        <f>SUM(data_1!ANC65:ANC78)</f>
        <v>0</v>
      </c>
      <c r="AND20" s="152">
        <f>SUM(data_1!AND65:AND78)</f>
        <v>0</v>
      </c>
      <c r="ANE20" s="152">
        <f>SUM(data_1!ANE65:ANE78)</f>
        <v>0</v>
      </c>
      <c r="ANF20" s="152">
        <f>SUM(data_1!ANF65:ANF78)</f>
        <v>0</v>
      </c>
      <c r="ANG20" s="152">
        <f>SUM(data_1!ANG65:ANG78)</f>
        <v>0</v>
      </c>
      <c r="ANH20" s="152">
        <f>SUM(data_1!ANH65:ANH78)</f>
        <v>0</v>
      </c>
      <c r="ANI20" s="152">
        <f>SUM(data_1!ANI65:ANI78)</f>
        <v>0</v>
      </c>
      <c r="ANJ20" s="152">
        <f>SUM(data_1!ANJ65:ANJ78)</f>
        <v>0</v>
      </c>
      <c r="ANK20" s="152">
        <f>SUM(data_1!ANK65:ANK78)</f>
        <v>0</v>
      </c>
    </row>
    <row r="21" spans="1:1051" x14ac:dyDescent="0.25">
      <c r="A21" s="137" t="s">
        <v>171</v>
      </c>
      <c r="B21" s="138" t="s">
        <v>172</v>
      </c>
      <c r="C21" s="141" t="s">
        <v>173</v>
      </c>
      <c r="F21" s="152">
        <f>SUM(data_1!F80:F85)</f>
        <v>1301000600</v>
      </c>
      <c r="G21" s="152">
        <f>SUM(data_1!G80:G85)</f>
        <v>0</v>
      </c>
      <c r="H21" s="152">
        <f>SUM(data_1!H80:H85)</f>
        <v>0</v>
      </c>
      <c r="I21" s="152">
        <f>SUM(data_1!I80:I85)</f>
        <v>503038981</v>
      </c>
      <c r="J21" s="152">
        <f>SUM(data_1!J80:J85)</f>
        <v>298667800</v>
      </c>
      <c r="K21" s="152">
        <f>SUM(data_1!K80:K85)</f>
        <v>204371181</v>
      </c>
      <c r="L21" s="152">
        <f>SUM(data_1!L80:L85)</f>
        <v>298667781</v>
      </c>
      <c r="M21" s="152">
        <f>SUM(data_1!M80:M85)</f>
        <v>855507</v>
      </c>
      <c r="N21" s="152">
        <f>SUM(data_1!N80:N85)</f>
        <v>0</v>
      </c>
      <c r="O21" s="152">
        <f>SUM(data_1!O80:O85)</f>
        <v>502754552.87</v>
      </c>
      <c r="P21" s="152">
        <f>SUM(data_1!P80:P85)</f>
        <v>298667781</v>
      </c>
      <c r="Q21" s="152">
        <f>SUM(data_1!Q80:Q85)</f>
        <v>0</v>
      </c>
      <c r="R21" s="152">
        <f>SUM(data_1!R80:R85)</f>
        <v>204086771.87</v>
      </c>
      <c r="S21" s="152">
        <f>SUM(data_1!S80:S85)</f>
        <v>247.07878000000002</v>
      </c>
      <c r="T21" s="152">
        <f>SUM(data_1!T80:T85)</f>
        <v>855507</v>
      </c>
      <c r="U21" s="152">
        <f>SUM(data_1!U80:U85)</f>
        <v>0</v>
      </c>
      <c r="V21" s="152">
        <f>SUM(data_1!V80:V85)</f>
        <v>298667781</v>
      </c>
      <c r="W21" s="152">
        <f>SUM(data_1!W80:W85)</f>
        <v>0</v>
      </c>
      <c r="X21" s="152">
        <f>SUM(data_1!X80:X85)</f>
        <v>298667800</v>
      </c>
      <c r="Y21" s="152">
        <f>SUM(data_1!Y80:Y85)</f>
        <v>298667800</v>
      </c>
      <c r="Z21" s="152">
        <f>SUM(data_1!Z80:Z85)</f>
        <v>0</v>
      </c>
      <c r="AA21" s="152">
        <f>SUM(data_1!AA80:AA85)</f>
        <v>350917925</v>
      </c>
      <c r="AB21" s="152">
        <f>SUM(data_1!AB80:AB85)</f>
        <v>234679300</v>
      </c>
      <c r="AC21" s="152">
        <f>SUM(data_1!AC80:AC85)</f>
        <v>116238625</v>
      </c>
      <c r="AD21" s="152">
        <f>SUM(data_1!AD80:AD85)</f>
        <v>234679272</v>
      </c>
      <c r="AE21" s="152">
        <f>SUM(data_1!AE80:AE85)</f>
        <v>0</v>
      </c>
      <c r="AF21" s="152">
        <f>SUM(data_1!AF80:AF85)</f>
        <v>0</v>
      </c>
      <c r="AG21" s="152">
        <f>SUM(data_1!AG80:AG85)</f>
        <v>350367759</v>
      </c>
      <c r="AH21" s="152">
        <f>SUM(data_1!AH80:AH85)</f>
        <v>234679272</v>
      </c>
      <c r="AI21" s="152">
        <f>SUM(data_1!AI80:AI85)</f>
        <v>0</v>
      </c>
      <c r="AJ21" s="152">
        <f>SUM(data_1!AJ80:AJ85)</f>
        <v>115688487</v>
      </c>
      <c r="AK21" s="152">
        <f>SUM(data_1!AK80:AK85)</f>
        <v>155.02652</v>
      </c>
      <c r="AL21" s="152">
        <f>SUM(data_1!AL80:AL85)</f>
        <v>0</v>
      </c>
      <c r="AM21" s="152">
        <f>SUM(data_1!AM80:AM85)</f>
        <v>0</v>
      </c>
      <c r="AN21" s="152">
        <f>SUM(data_1!AN80:AN85)</f>
        <v>234679272</v>
      </c>
      <c r="AO21" s="152">
        <f>SUM(data_1!AO80:AO85)</f>
        <v>0</v>
      </c>
      <c r="AP21" s="152">
        <f>SUM(data_1!AP80:AP85)</f>
        <v>234679300</v>
      </c>
      <c r="AQ21" s="152">
        <f>SUM(data_1!AQ80:AQ85)</f>
        <v>234679300</v>
      </c>
      <c r="AR21" s="152">
        <f>SUM(data_1!AR80:AR85)</f>
        <v>0</v>
      </c>
      <c r="AS21" s="152">
        <f>SUM(data_1!AS80:AS85)</f>
        <v>841115338</v>
      </c>
      <c r="AT21" s="152">
        <f>SUM(data_1!AT80:AT85)</f>
        <v>598806100</v>
      </c>
      <c r="AU21" s="152">
        <f>SUM(data_1!AU80:AU85)</f>
        <v>242309238</v>
      </c>
      <c r="AV21" s="152">
        <f>SUM(data_1!AV80:AV85)</f>
        <v>598792312</v>
      </c>
      <c r="AW21" s="152">
        <f>SUM(data_1!AW80:AW85)</f>
        <v>125858</v>
      </c>
      <c r="AX21" s="152">
        <f>SUM(data_1!AX80:AX85)</f>
        <v>0</v>
      </c>
      <c r="AY21" s="152">
        <f>SUM(data_1!AY80:AY85)</f>
        <v>840988443</v>
      </c>
      <c r="AZ21" s="152">
        <f>SUM(data_1!AZ80:AZ85)</f>
        <v>598792312</v>
      </c>
      <c r="BA21" s="152">
        <f>SUM(data_1!BA80:BA85)</f>
        <v>0</v>
      </c>
      <c r="BB21" s="152">
        <f>SUM(data_1!BB80:BB85)</f>
        <v>242196131</v>
      </c>
      <c r="BC21" s="152">
        <f>SUM(data_1!BC80:BC85)</f>
        <v>157.35171</v>
      </c>
      <c r="BD21" s="152">
        <f>SUM(data_1!BD80:BD85)</f>
        <v>125858</v>
      </c>
      <c r="BE21" s="152">
        <f>SUM(data_1!BE80:BE85)</f>
        <v>0</v>
      </c>
      <c r="BF21" s="152">
        <f>SUM(data_1!BF80:BF85)</f>
        <v>598792312</v>
      </c>
      <c r="BG21" s="152">
        <f>SUM(data_1!BG80:BG85)</f>
        <v>0</v>
      </c>
      <c r="BH21" s="152">
        <f>SUM(data_1!BH80:BH85)</f>
        <v>598806100</v>
      </c>
      <c r="BI21" s="152">
        <f>SUM(data_1!BI80:BI85)</f>
        <v>598806100</v>
      </c>
      <c r="BJ21" s="152">
        <f>SUM(data_1!BJ80:BJ85)</f>
        <v>0</v>
      </c>
      <c r="BK21" s="152">
        <f>SUM(data_1!BK80:BK85)</f>
        <v>1874599504</v>
      </c>
      <c r="BL21" s="152">
        <f>SUM(data_1!BL80:BL85)</f>
        <v>1672577000</v>
      </c>
      <c r="BM21" s="152">
        <f>SUM(data_1!BM80:BM85)</f>
        <v>202022504</v>
      </c>
      <c r="BN21" s="152">
        <f>SUM(data_1!BN80:BN85)</f>
        <v>1672576826</v>
      </c>
      <c r="BO21" s="152">
        <f>SUM(data_1!BO80:BO85)</f>
        <v>500220</v>
      </c>
      <c r="BP21" s="152">
        <f>SUM(data_1!BP80:BP85)</f>
        <v>0</v>
      </c>
      <c r="BQ21" s="152">
        <f>SUM(data_1!BQ80:BQ85)</f>
        <v>1874233961</v>
      </c>
      <c r="BR21" s="152">
        <f>SUM(data_1!BR80:BR85)</f>
        <v>1672212349</v>
      </c>
      <c r="BS21" s="152">
        <f>SUM(data_1!BS80:BS85)</f>
        <v>0</v>
      </c>
      <c r="BT21" s="152">
        <f>SUM(data_1!BT80:BT85)</f>
        <v>202021612</v>
      </c>
      <c r="BU21" s="152">
        <f>SUM(data_1!BU80:BU85)</f>
        <v>113.61597</v>
      </c>
      <c r="BV21" s="152">
        <f>SUM(data_1!BV80:BV85)</f>
        <v>500220</v>
      </c>
      <c r="BW21" s="152">
        <f>SUM(data_1!BW80:BW85)</f>
        <v>364477</v>
      </c>
      <c r="BX21" s="152">
        <f>SUM(data_1!BX80:BX85)</f>
        <v>1672212349</v>
      </c>
      <c r="BY21" s="152">
        <f>SUM(data_1!BY80:BY85)</f>
        <v>0</v>
      </c>
      <c r="BZ21" s="152">
        <f>SUM(data_1!BZ80:BZ85)</f>
        <v>1672577000</v>
      </c>
      <c r="CA21" s="152">
        <f>SUM(data_1!CA80:CA85)</f>
        <v>1672577000</v>
      </c>
      <c r="CB21" s="152">
        <f>SUM(data_1!CB80:CB85)</f>
        <v>0</v>
      </c>
      <c r="CC21" s="152">
        <f>SUM(data_1!CC80:CC85)</f>
        <v>6689602</v>
      </c>
      <c r="CD21" s="152">
        <f>SUM(data_1!CD80:CD85)</f>
        <v>3876900</v>
      </c>
      <c r="CE21" s="152">
        <f>SUM(data_1!CE80:CE85)</f>
        <v>2812702</v>
      </c>
      <c r="CF21" s="152">
        <f>SUM(data_1!CF80:CF85)</f>
        <v>3876900</v>
      </c>
      <c r="CG21" s="152">
        <f>SUM(data_1!CG80:CG85)</f>
        <v>0</v>
      </c>
      <c r="CH21" s="152">
        <f>SUM(data_1!CH80:CH85)</f>
        <v>0</v>
      </c>
      <c r="CI21" s="152">
        <f>SUM(data_1!CI80:CI85)</f>
        <v>6689602</v>
      </c>
      <c r="CJ21" s="152">
        <f>SUM(data_1!CJ80:CJ85)</f>
        <v>3876900</v>
      </c>
      <c r="CK21" s="152">
        <f>SUM(data_1!CK80:CK85)</f>
        <v>0</v>
      </c>
      <c r="CL21" s="152">
        <f>SUM(data_1!CL80:CL85)</f>
        <v>2812702</v>
      </c>
      <c r="CM21" s="152">
        <f>SUM(data_1!CM80:CM85)</f>
        <v>110.47207</v>
      </c>
      <c r="CN21" s="152">
        <f>SUM(data_1!CN80:CN85)</f>
        <v>0</v>
      </c>
      <c r="CO21" s="152">
        <f>SUM(data_1!CO80:CO85)</f>
        <v>0</v>
      </c>
      <c r="CP21" s="152">
        <f>SUM(data_1!CP80:CP85)</f>
        <v>3876900</v>
      </c>
      <c r="CQ21" s="152">
        <f>SUM(data_1!CQ80:CQ85)</f>
        <v>0</v>
      </c>
      <c r="CR21" s="152">
        <f>SUM(data_1!CR80:CR85)</f>
        <v>3876900</v>
      </c>
      <c r="CS21" s="152">
        <f>SUM(data_1!CS80:CS85)</f>
        <v>3876900</v>
      </c>
      <c r="CT21" s="152">
        <f>SUM(data_1!CT80:CT85)</f>
        <v>0</v>
      </c>
      <c r="CU21" s="152">
        <f>SUM(data_1!CU80:CU85)</f>
        <v>122802083</v>
      </c>
      <c r="CV21" s="152">
        <f>SUM(data_1!CV80:CV85)</f>
        <v>85815100</v>
      </c>
      <c r="CW21" s="152">
        <f>SUM(data_1!CW80:CW85)</f>
        <v>36986983</v>
      </c>
      <c r="CX21" s="152">
        <f>SUM(data_1!CX80:CX85)</f>
        <v>85815100</v>
      </c>
      <c r="CY21" s="152">
        <f>SUM(data_1!CY80:CY85)</f>
        <v>76093.990000000005</v>
      </c>
      <c r="CZ21" s="152">
        <f>SUM(data_1!CZ80:CZ85)</f>
        <v>0</v>
      </c>
      <c r="DA21" s="152">
        <f>SUM(data_1!DA80:DA85)</f>
        <v>122557360.59999999</v>
      </c>
      <c r="DB21" s="152">
        <f>SUM(data_1!DB80:DB85)</f>
        <v>85718359.810000002</v>
      </c>
      <c r="DC21" s="152">
        <f>SUM(data_1!DC80:DC85)</f>
        <v>0</v>
      </c>
      <c r="DD21" s="152">
        <f>SUM(data_1!DD80:DD85)</f>
        <v>36839000.789999999</v>
      </c>
      <c r="DE21" s="152">
        <f>SUM(data_1!DE80:DE85)</f>
        <v>142.37317999999999</v>
      </c>
      <c r="DF21" s="152">
        <f>SUM(data_1!DF80:DF85)</f>
        <v>59919.839999999997</v>
      </c>
      <c r="DG21" s="152">
        <f>SUM(data_1!DG80:DG85)</f>
        <v>112914.34</v>
      </c>
      <c r="DH21" s="152">
        <f>SUM(data_1!DH80:DH85)</f>
        <v>85718359.810000002</v>
      </c>
      <c r="DI21" s="152">
        <f>SUM(data_1!DI80:DI85)</f>
        <v>0</v>
      </c>
      <c r="DJ21" s="152">
        <f>SUM(data_1!DJ80:DJ85)</f>
        <v>85815100</v>
      </c>
      <c r="DK21" s="152">
        <f>SUM(data_1!DK80:DK85)</f>
        <v>85815100</v>
      </c>
      <c r="DL21" s="152">
        <f>SUM(data_1!DL80:DL85)</f>
        <v>0</v>
      </c>
      <c r="DM21" s="152">
        <f>SUM(data_1!DM80:DM85)</f>
        <v>177031968</v>
      </c>
      <c r="DN21" s="152">
        <f>SUM(data_1!DN80:DN85)</f>
        <v>126933100</v>
      </c>
      <c r="DO21" s="152">
        <f>SUM(data_1!DO80:DO85)</f>
        <v>50098868</v>
      </c>
      <c r="DP21" s="152">
        <f>SUM(data_1!DP80:DP85)</f>
        <v>126932379</v>
      </c>
      <c r="DQ21" s="152">
        <f>SUM(data_1!DQ80:DQ85)</f>
        <v>2542711</v>
      </c>
      <c r="DR21" s="152">
        <f>SUM(data_1!DR80:DR85)</f>
        <v>0</v>
      </c>
      <c r="DS21" s="152">
        <f>SUM(data_1!DS80:DS85)</f>
        <v>176989284</v>
      </c>
      <c r="DT21" s="152">
        <f>SUM(data_1!DT80:DT85)</f>
        <v>126932379</v>
      </c>
      <c r="DU21" s="152">
        <f>SUM(data_1!DU80:DU85)</f>
        <v>0</v>
      </c>
      <c r="DV21" s="152">
        <f>SUM(data_1!DV80:DV85)</f>
        <v>50056905</v>
      </c>
      <c r="DW21" s="152">
        <f>SUM(data_1!DW80:DW85)</f>
        <v>137.99545000000001</v>
      </c>
      <c r="DX21" s="152">
        <f>SUM(data_1!DX80:DX85)</f>
        <v>2542711</v>
      </c>
      <c r="DY21" s="152">
        <f>SUM(data_1!DY80:DY85)</f>
        <v>0</v>
      </c>
      <c r="DZ21" s="152">
        <f>SUM(data_1!DZ80:DZ85)</f>
        <v>126932379</v>
      </c>
      <c r="EA21" s="152">
        <f>SUM(data_1!EA80:EA85)</f>
        <v>0</v>
      </c>
      <c r="EB21" s="152">
        <f>SUM(data_1!EB80:EB85)</f>
        <v>126933100</v>
      </c>
      <c r="EC21" s="152">
        <f>SUM(data_1!EC80:EC85)</f>
        <v>126933100</v>
      </c>
      <c r="ED21" s="152">
        <f>SUM(data_1!ED80:ED85)</f>
        <v>0</v>
      </c>
      <c r="EE21" s="152">
        <f>SUM(data_1!EE80:EE85)</f>
        <v>75353966</v>
      </c>
      <c r="EF21" s="152">
        <f>SUM(data_1!EF80:EF85)</f>
        <v>50395000</v>
      </c>
      <c r="EG21" s="152">
        <f>SUM(data_1!EG80:EG85)</f>
        <v>24958966</v>
      </c>
      <c r="EH21" s="152">
        <f>SUM(data_1!EH80:EH85)</f>
        <v>50395000</v>
      </c>
      <c r="EI21" s="152">
        <f>SUM(data_1!EI80:EI85)</f>
        <v>0</v>
      </c>
      <c r="EJ21" s="152">
        <f>SUM(data_1!EJ80:EJ85)</f>
        <v>0</v>
      </c>
      <c r="EK21" s="152">
        <f>SUM(data_1!EK80:EK85)</f>
        <v>75353966</v>
      </c>
      <c r="EL21" s="152">
        <f>SUM(data_1!EL80:EL85)</f>
        <v>50395000</v>
      </c>
      <c r="EM21" s="152">
        <f>SUM(data_1!EM80:EM85)</f>
        <v>0</v>
      </c>
      <c r="EN21" s="152">
        <f>SUM(data_1!EN80:EN85)</f>
        <v>24958966</v>
      </c>
      <c r="EO21" s="152">
        <f>SUM(data_1!EO80:EO85)</f>
        <v>110.03495000000001</v>
      </c>
      <c r="EP21" s="152">
        <f>SUM(data_1!EP80:EP85)</f>
        <v>0</v>
      </c>
      <c r="EQ21" s="152">
        <f>SUM(data_1!EQ80:EQ85)</f>
        <v>0</v>
      </c>
      <c r="ER21" s="152">
        <f>SUM(data_1!ER80:ER85)</f>
        <v>50395000</v>
      </c>
      <c r="ES21" s="152">
        <f>SUM(data_1!ES80:ES85)</f>
        <v>0</v>
      </c>
      <c r="ET21" s="152">
        <f>SUM(data_1!ET80:ET85)</f>
        <v>50395000</v>
      </c>
      <c r="EU21" s="152">
        <f>SUM(data_1!EU80:EU85)</f>
        <v>50395000</v>
      </c>
      <c r="EV21" s="152">
        <f>SUM(data_1!EV80:EV85)</f>
        <v>0</v>
      </c>
      <c r="EW21" s="152">
        <f>SUM(data_1!EW80:EW85)</f>
        <v>222776968</v>
      </c>
      <c r="EX21" s="152">
        <f>SUM(data_1!EX80:EX85)</f>
        <v>99386900</v>
      </c>
      <c r="EY21" s="152">
        <f>SUM(data_1!EY80:EY85)</f>
        <v>123390068</v>
      </c>
      <c r="EZ21" s="152">
        <f>SUM(data_1!EZ80:EZ85)</f>
        <v>99386900</v>
      </c>
      <c r="FA21" s="152">
        <f>SUM(data_1!FA80:FA85)</f>
        <v>0</v>
      </c>
      <c r="FB21" s="152">
        <f>SUM(data_1!FB80:FB85)</f>
        <v>0</v>
      </c>
      <c r="FC21" s="152">
        <f>SUM(data_1!FC80:FC85)</f>
        <v>222776968</v>
      </c>
      <c r="FD21" s="152">
        <f>SUM(data_1!FD80:FD85)</f>
        <v>99386900</v>
      </c>
      <c r="FE21" s="152">
        <f>SUM(data_1!FE80:FE85)</f>
        <v>0</v>
      </c>
      <c r="FF21" s="152">
        <f>SUM(data_1!FF80:FF85)</f>
        <v>123390068</v>
      </c>
      <c r="FG21" s="152">
        <f>SUM(data_1!FG80:FG85)</f>
        <v>174.35586000000001</v>
      </c>
      <c r="FH21" s="152">
        <f>SUM(data_1!FH80:FH85)</f>
        <v>0</v>
      </c>
      <c r="FI21" s="152">
        <f>SUM(data_1!FI80:FI85)</f>
        <v>0</v>
      </c>
      <c r="FJ21" s="152">
        <f>SUM(data_1!FJ80:FJ85)</f>
        <v>99386900</v>
      </c>
      <c r="FK21" s="152">
        <f>SUM(data_1!FK80:FK85)</f>
        <v>0</v>
      </c>
      <c r="FL21" s="152">
        <f>SUM(data_1!FL80:FL85)</f>
        <v>99386900</v>
      </c>
      <c r="FM21" s="152">
        <f>SUM(data_1!FM80:FM85)</f>
        <v>99386900</v>
      </c>
      <c r="FN21" s="152">
        <f>SUM(data_1!FN80:FN85)</f>
        <v>0</v>
      </c>
      <c r="FO21" s="152">
        <f>SUM(data_1!FO80:FO85)</f>
        <v>0</v>
      </c>
      <c r="FP21" s="152">
        <f>SUM(data_1!FP80:FP85)</f>
        <v>0</v>
      </c>
      <c r="FQ21" s="152">
        <f>SUM(data_1!FQ80:FQ85)</f>
        <v>0</v>
      </c>
      <c r="FR21" s="152">
        <f>SUM(data_1!FR80:FR85)</f>
        <v>0</v>
      </c>
      <c r="FS21" s="152">
        <f>SUM(data_1!FS80:FS85)</f>
        <v>0</v>
      </c>
      <c r="FT21" s="152">
        <f>SUM(data_1!FT80:FT85)</f>
        <v>0</v>
      </c>
      <c r="FU21" s="152">
        <f>SUM(data_1!FU80:FU85)</f>
        <v>0</v>
      </c>
      <c r="FV21" s="152">
        <f>SUM(data_1!FV80:FV85)</f>
        <v>0</v>
      </c>
      <c r="FW21" s="152">
        <f>SUM(data_1!FW80:FW85)</f>
        <v>0</v>
      </c>
      <c r="FX21" s="152">
        <f>SUM(data_1!FX80:FX85)</f>
        <v>0</v>
      </c>
      <c r="FY21" s="152">
        <f>SUM(data_1!FY80:FY85)</f>
        <v>0</v>
      </c>
      <c r="FZ21" s="152">
        <f>SUM(data_1!FZ80:FZ85)</f>
        <v>0</v>
      </c>
      <c r="GA21" s="152">
        <f>SUM(data_1!GA80:GA85)</f>
        <v>0</v>
      </c>
      <c r="GB21" s="152">
        <f>SUM(data_1!GB80:GB85)</f>
        <v>0</v>
      </c>
      <c r="GC21" s="152">
        <f>SUM(data_1!GC80:GC85)</f>
        <v>0</v>
      </c>
      <c r="GD21" s="152">
        <f>SUM(data_1!GD80:GD85)</f>
        <v>0</v>
      </c>
      <c r="GE21" s="152">
        <f>SUM(data_1!GE80:GE85)</f>
        <v>0</v>
      </c>
      <c r="GF21" s="152">
        <f>SUM(data_1!GF80:GF85)</f>
        <v>0</v>
      </c>
      <c r="GG21" s="152">
        <f>SUM(data_1!GG80:GG85)</f>
        <v>0</v>
      </c>
      <c r="GH21" s="152">
        <f>SUM(data_1!GH80:GH85)</f>
        <v>0</v>
      </c>
      <c r="GI21" s="152">
        <f>SUM(data_1!GI80:GI85)</f>
        <v>0</v>
      </c>
      <c r="GJ21" s="152">
        <f>SUM(data_1!GJ80:GJ85)</f>
        <v>0</v>
      </c>
      <c r="GK21" s="152">
        <f>SUM(data_1!GK80:GK85)</f>
        <v>0</v>
      </c>
      <c r="GL21" s="152">
        <f>SUM(data_1!GL80:GL85)</f>
        <v>0</v>
      </c>
      <c r="GM21" s="152">
        <f>SUM(data_1!GM80:GM85)</f>
        <v>0</v>
      </c>
      <c r="GN21" s="152">
        <f>SUM(data_1!GN80:GN85)</f>
        <v>0</v>
      </c>
      <c r="GO21" s="152">
        <f>SUM(data_1!GO80:GO85)</f>
        <v>0</v>
      </c>
      <c r="GP21" s="152">
        <f>SUM(data_1!GP80:GP85)</f>
        <v>0</v>
      </c>
      <c r="GQ21" s="152">
        <f>SUM(data_1!GQ80:GQ85)</f>
        <v>0</v>
      </c>
      <c r="GR21" s="152">
        <f>SUM(data_1!GR80:GR85)</f>
        <v>0</v>
      </c>
      <c r="GS21" s="152">
        <f>SUM(data_1!GS80:GS85)</f>
        <v>0</v>
      </c>
      <c r="GT21" s="152">
        <f>SUM(data_1!GT80:GT85)</f>
        <v>0</v>
      </c>
      <c r="GU21" s="152">
        <f>SUM(data_1!GU80:GU85)</f>
        <v>0</v>
      </c>
      <c r="GV21" s="152">
        <f>SUM(data_1!GV80:GV85)</f>
        <v>0</v>
      </c>
      <c r="GW21" s="152">
        <f>SUM(data_1!GW80:GW85)</f>
        <v>0</v>
      </c>
      <c r="GX21" s="152">
        <f>SUM(data_1!GX80:GX85)</f>
        <v>0</v>
      </c>
      <c r="GY21" s="152">
        <f>SUM(data_1!GY80:GY85)</f>
        <v>145405958</v>
      </c>
      <c r="GZ21" s="152">
        <f>SUM(data_1!GZ80:GZ85)</f>
        <v>25124800</v>
      </c>
      <c r="HA21" s="152">
        <f>SUM(data_1!HA80:HA85)</f>
        <v>120281158</v>
      </c>
      <c r="HB21" s="152">
        <f>SUM(data_1!HB80:HB85)</f>
        <v>25124800</v>
      </c>
      <c r="HC21" s="152">
        <f>SUM(data_1!HC80:HC85)</f>
        <v>0</v>
      </c>
      <c r="HD21" s="152">
        <f>SUM(data_1!HD80:HD85)</f>
        <v>0</v>
      </c>
      <c r="HE21" s="152">
        <f>SUM(data_1!HE80:HE85)</f>
        <v>144008309</v>
      </c>
      <c r="HF21" s="152">
        <f>SUM(data_1!HF80:HF85)</f>
        <v>25124800</v>
      </c>
      <c r="HG21" s="152">
        <f>SUM(data_1!HG80:HG85)</f>
        <v>0</v>
      </c>
      <c r="HH21" s="152">
        <f>SUM(data_1!HH80:HH85)</f>
        <v>118883509</v>
      </c>
      <c r="HI21" s="152">
        <f>SUM(data_1!HI80:HI85)</f>
        <v>329.08303999999993</v>
      </c>
      <c r="HJ21" s="152">
        <f>SUM(data_1!HJ80:HJ85)</f>
        <v>0</v>
      </c>
      <c r="HK21" s="152">
        <f>SUM(data_1!HK80:HK85)</f>
        <v>0</v>
      </c>
      <c r="HL21" s="152">
        <f>SUM(data_1!HL80:HL85)</f>
        <v>25124800</v>
      </c>
      <c r="HM21" s="152">
        <f>SUM(data_1!HM80:HM85)</f>
        <v>0</v>
      </c>
      <c r="HN21" s="152">
        <f>SUM(data_1!HN80:HN85)</f>
        <v>25124800</v>
      </c>
      <c r="HO21" s="152">
        <f>SUM(data_1!HO80:HO85)</f>
        <v>25124800</v>
      </c>
      <c r="HP21" s="152">
        <f>SUM(data_1!HP80:HP85)</f>
        <v>0</v>
      </c>
      <c r="HQ21" s="152">
        <f>SUM(data_1!HQ80:HQ85)</f>
        <v>0</v>
      </c>
      <c r="HR21" s="152">
        <f>SUM(data_1!HR80:HR85)</f>
        <v>0</v>
      </c>
      <c r="HS21" s="152">
        <f>SUM(data_1!HS80:HS85)</f>
        <v>0</v>
      </c>
      <c r="HT21" s="152">
        <f>SUM(data_1!HT80:HT85)</f>
        <v>0</v>
      </c>
      <c r="HU21" s="152">
        <f>SUM(data_1!HU80:HU85)</f>
        <v>0</v>
      </c>
      <c r="HV21" s="152">
        <f>SUM(data_1!HV80:HV85)</f>
        <v>0</v>
      </c>
      <c r="HW21" s="152">
        <f>SUM(data_1!HW80:HW85)</f>
        <v>0</v>
      </c>
      <c r="HX21" s="152">
        <f>SUM(data_1!HX80:HX85)</f>
        <v>0</v>
      </c>
      <c r="HY21" s="152">
        <f>SUM(data_1!HY80:HY85)</f>
        <v>0</v>
      </c>
      <c r="HZ21" s="152">
        <f>SUM(data_1!HZ80:HZ85)</f>
        <v>0</v>
      </c>
      <c r="IA21" s="152">
        <f>SUM(data_1!IA80:IA85)</f>
        <v>0</v>
      </c>
      <c r="IB21" s="152">
        <f>SUM(data_1!IB80:IB85)</f>
        <v>0</v>
      </c>
      <c r="IC21" s="152">
        <f>SUM(data_1!IC80:IC85)</f>
        <v>0</v>
      </c>
      <c r="ID21" s="152">
        <f>SUM(data_1!ID80:ID85)</f>
        <v>0</v>
      </c>
      <c r="IE21" s="152">
        <f>SUM(data_1!IE80:IE85)</f>
        <v>0</v>
      </c>
      <c r="IF21" s="152">
        <f>SUM(data_1!IF80:IF85)</f>
        <v>0</v>
      </c>
      <c r="IG21" s="152">
        <f>SUM(data_1!IG80:IG85)</f>
        <v>0</v>
      </c>
      <c r="IH21" s="152">
        <f>SUM(data_1!IH80:IH85)</f>
        <v>0</v>
      </c>
      <c r="II21" s="152">
        <f>SUM(data_1!II80:II85)</f>
        <v>117709160</v>
      </c>
      <c r="IJ21" s="152">
        <f>SUM(data_1!IJ80:IJ85)</f>
        <v>15712400</v>
      </c>
      <c r="IK21" s="152">
        <f>SUM(data_1!IK80:IK85)</f>
        <v>101996760</v>
      </c>
      <c r="IL21" s="152">
        <f>SUM(data_1!IL80:IL85)</f>
        <v>15658701</v>
      </c>
      <c r="IM21" s="152">
        <f>SUM(data_1!IM80:IM85)</f>
        <v>0</v>
      </c>
      <c r="IN21" s="152">
        <f>SUM(data_1!IN80:IN85)</f>
        <v>0</v>
      </c>
      <c r="IO21" s="152">
        <f>SUM(data_1!IO80:IO85)</f>
        <v>117424460</v>
      </c>
      <c r="IP21" s="152">
        <f>SUM(data_1!IP80:IP85)</f>
        <v>15658701</v>
      </c>
      <c r="IQ21" s="152">
        <f>SUM(data_1!IQ80:IQ85)</f>
        <v>0</v>
      </c>
      <c r="IR21" s="152">
        <f>SUM(data_1!IR80:IR85)</f>
        <v>101765759</v>
      </c>
      <c r="IS21" s="152">
        <f>SUM(data_1!IS80:IS85)</f>
        <v>307.02197000000001</v>
      </c>
      <c r="IT21" s="152">
        <f>SUM(data_1!IT80:IT85)</f>
        <v>0</v>
      </c>
      <c r="IU21" s="152">
        <f>SUM(data_1!IU80:IU85)</f>
        <v>0</v>
      </c>
      <c r="IV21" s="152">
        <f>SUM(data_1!IV80:IV85)</f>
        <v>15658701</v>
      </c>
      <c r="IW21" s="152">
        <f>SUM(data_1!IW80:IW85)</f>
        <v>0</v>
      </c>
      <c r="IX21" s="152">
        <f>SUM(data_1!IX80:IX85)</f>
        <v>15712400</v>
      </c>
      <c r="IY21" s="152">
        <f>SUM(data_1!IY80:IY85)</f>
        <v>15712400</v>
      </c>
      <c r="IZ21" s="152">
        <f>SUM(data_1!IZ80:IZ85)</f>
        <v>0</v>
      </c>
      <c r="JA21" s="152">
        <f>SUM(data_1!JA80:JA85)</f>
        <v>295142136</v>
      </c>
      <c r="JB21" s="152">
        <f>SUM(data_1!JB80:JB85)</f>
        <v>113898000</v>
      </c>
      <c r="JC21" s="152">
        <f>SUM(data_1!JC80:JC85)</f>
        <v>181244136</v>
      </c>
      <c r="JD21" s="152">
        <f>SUM(data_1!JD80:JD85)</f>
        <v>113898000</v>
      </c>
      <c r="JE21" s="152">
        <f>SUM(data_1!JE80:JE85)</f>
        <v>0</v>
      </c>
      <c r="JF21" s="152">
        <f>SUM(data_1!JF80:JF85)</f>
        <v>0</v>
      </c>
      <c r="JG21" s="152">
        <f>SUM(data_1!JG80:JG85)</f>
        <v>295142082</v>
      </c>
      <c r="JH21" s="152">
        <f>SUM(data_1!JH80:JH85)</f>
        <v>113898000</v>
      </c>
      <c r="JI21" s="152">
        <f>SUM(data_1!JI80:JI85)</f>
        <v>0</v>
      </c>
      <c r="JJ21" s="152">
        <f>SUM(data_1!JJ80:JJ85)</f>
        <v>181244082</v>
      </c>
      <c r="JK21" s="152">
        <f>SUM(data_1!JK80:JK85)</f>
        <v>314.82274999999998</v>
      </c>
      <c r="JL21" s="152">
        <f>SUM(data_1!JL80:JL85)</f>
        <v>0</v>
      </c>
      <c r="JM21" s="152">
        <f>SUM(data_1!JM80:JM85)</f>
        <v>0</v>
      </c>
      <c r="JN21" s="152">
        <f>SUM(data_1!JN80:JN85)</f>
        <v>113898000</v>
      </c>
      <c r="JO21" s="152">
        <f>SUM(data_1!JO80:JO85)</f>
        <v>0</v>
      </c>
      <c r="JP21" s="152">
        <f>SUM(data_1!JP80:JP85)</f>
        <v>113898000</v>
      </c>
      <c r="JQ21" s="152">
        <f>SUM(data_1!JQ80:JQ85)</f>
        <v>113898000</v>
      </c>
      <c r="JR21" s="152">
        <f>SUM(data_1!JR80:JR85)</f>
        <v>0</v>
      </c>
      <c r="JS21" s="152">
        <f>SUM(data_1!JS80:JS85)</f>
        <v>2855524557.8000002</v>
      </c>
      <c r="JT21" s="152">
        <f>SUM(data_1!JT80:JT85)</f>
        <v>622747500</v>
      </c>
      <c r="JU21" s="152">
        <f>SUM(data_1!JU80:JU85)</f>
        <v>2232777057.8000002</v>
      </c>
      <c r="JV21" s="152">
        <f>SUM(data_1!JV80:JV85)</f>
        <v>622747500</v>
      </c>
      <c r="JW21" s="152">
        <f>SUM(data_1!JW80:JW85)</f>
        <v>0</v>
      </c>
      <c r="JX21" s="152">
        <f>SUM(data_1!JX80:JX85)</f>
        <v>0</v>
      </c>
      <c r="JY21" s="152">
        <f>SUM(data_1!JY80:JY85)</f>
        <v>2849945246</v>
      </c>
      <c r="JZ21" s="152">
        <f>SUM(data_1!JZ80:JZ85)</f>
        <v>622747500</v>
      </c>
      <c r="KA21" s="152">
        <f>SUM(data_1!KA80:KA85)</f>
        <v>0</v>
      </c>
      <c r="KB21" s="152">
        <f>SUM(data_1!KB80:KB85)</f>
        <v>2227197746</v>
      </c>
      <c r="KC21" s="152">
        <f>SUM(data_1!KC80:KC85)</f>
        <v>414.22613999999999</v>
      </c>
      <c r="KD21" s="152">
        <f>SUM(data_1!KD80:KD85)</f>
        <v>0</v>
      </c>
      <c r="KE21" s="152">
        <f>SUM(data_1!KE80:KE85)</f>
        <v>0</v>
      </c>
      <c r="KF21" s="152">
        <f>SUM(data_1!KF80:KF85)</f>
        <v>622747500</v>
      </c>
      <c r="KG21" s="152">
        <f>SUM(data_1!KG80:KG85)</f>
        <v>0</v>
      </c>
      <c r="KH21" s="152">
        <f>SUM(data_1!KH80:KH85)</f>
        <v>622747500</v>
      </c>
      <c r="KI21" s="152">
        <f>SUM(data_1!KI80:KI85)</f>
        <v>622747500</v>
      </c>
      <c r="KJ21" s="152">
        <f>SUM(data_1!KJ80:KJ85)</f>
        <v>0</v>
      </c>
      <c r="KK21" s="152">
        <f>SUM(data_1!KK80:KK85)</f>
        <v>641430819</v>
      </c>
      <c r="KL21" s="152">
        <f>SUM(data_1!KL80:KL85)</f>
        <v>24122600</v>
      </c>
      <c r="KM21" s="152">
        <f>SUM(data_1!KM80:KM85)</f>
        <v>617308219</v>
      </c>
      <c r="KN21" s="152">
        <f>SUM(data_1!KN80:KN85)</f>
        <v>24122600</v>
      </c>
      <c r="KO21" s="152">
        <f>SUM(data_1!KO80:KO85)</f>
        <v>0</v>
      </c>
      <c r="KP21" s="152">
        <f>SUM(data_1!KP80:KP85)</f>
        <v>0</v>
      </c>
      <c r="KQ21" s="152">
        <f>SUM(data_1!KQ80:KQ85)</f>
        <v>641430733</v>
      </c>
      <c r="KR21" s="152">
        <f>SUM(data_1!KR80:KR85)</f>
        <v>24122600</v>
      </c>
      <c r="KS21" s="152">
        <f>SUM(data_1!KS80:KS85)</f>
        <v>0</v>
      </c>
      <c r="KT21" s="152">
        <f>SUM(data_1!KT80:KT85)</f>
        <v>617308133</v>
      </c>
      <c r="KU21" s="152">
        <f>SUM(data_1!KU80:KU85)</f>
        <v>187.01684</v>
      </c>
      <c r="KV21" s="152">
        <f>SUM(data_1!KV80:KV85)</f>
        <v>0</v>
      </c>
      <c r="KW21" s="152">
        <f>SUM(data_1!KW80:KW85)</f>
        <v>0</v>
      </c>
      <c r="KX21" s="152">
        <f>SUM(data_1!KX80:KX85)</f>
        <v>24122600</v>
      </c>
      <c r="KY21" s="152">
        <f>SUM(data_1!KY80:KY85)</f>
        <v>0</v>
      </c>
      <c r="KZ21" s="152">
        <f>SUM(data_1!KZ80:KZ85)</f>
        <v>24122600</v>
      </c>
      <c r="LA21" s="152">
        <f>SUM(data_1!LA80:LA85)</f>
        <v>24122600</v>
      </c>
      <c r="LB21" s="152">
        <f>SUM(data_1!LB80:LB85)</f>
        <v>0</v>
      </c>
      <c r="LC21" s="152">
        <f>SUM(data_1!LC80:LC85)</f>
        <v>0</v>
      </c>
      <c r="LD21" s="152">
        <f>SUM(data_1!LD80:LD85)</f>
        <v>0</v>
      </c>
      <c r="LE21" s="152">
        <f>SUM(data_1!LE80:LE85)</f>
        <v>0</v>
      </c>
      <c r="LF21" s="152">
        <f>SUM(data_1!LF80:LF85)</f>
        <v>0</v>
      </c>
      <c r="LG21" s="152">
        <f>SUM(data_1!LG80:LG85)</f>
        <v>0</v>
      </c>
      <c r="LH21" s="152">
        <f>SUM(data_1!LH80:LH85)</f>
        <v>0</v>
      </c>
      <c r="LI21" s="152">
        <f>SUM(data_1!LI80:LI85)</f>
        <v>0</v>
      </c>
      <c r="LJ21" s="152">
        <f>SUM(data_1!LJ80:LJ85)</f>
        <v>0</v>
      </c>
      <c r="LK21" s="152">
        <f>SUM(data_1!LK80:LK85)</f>
        <v>0</v>
      </c>
      <c r="LL21" s="152">
        <f>SUM(data_1!LL80:LL85)</f>
        <v>0</v>
      </c>
      <c r="LM21" s="152">
        <f>SUM(data_1!LM80:LM85)</f>
        <v>0</v>
      </c>
      <c r="LN21" s="152">
        <f>SUM(data_1!LN80:LN85)</f>
        <v>0</v>
      </c>
      <c r="LO21" s="152">
        <f>SUM(data_1!LO80:LO85)</f>
        <v>0</v>
      </c>
      <c r="LP21" s="152">
        <f>SUM(data_1!LP80:LP85)</f>
        <v>0</v>
      </c>
      <c r="LQ21" s="152">
        <f>SUM(data_1!LQ80:LQ85)</f>
        <v>0</v>
      </c>
      <c r="LR21" s="152">
        <f>SUM(data_1!LR80:LR85)</f>
        <v>0</v>
      </c>
      <c r="LS21" s="152">
        <f>SUM(data_1!LS80:LS85)</f>
        <v>0</v>
      </c>
      <c r="LT21" s="152">
        <f>SUM(data_1!LT80:LT85)</f>
        <v>0</v>
      </c>
      <c r="LU21" s="152">
        <f>SUM(data_1!LU80:LU85)</f>
        <v>0</v>
      </c>
      <c r="LV21" s="152">
        <f>SUM(data_1!LV80:LV85)</f>
        <v>0</v>
      </c>
      <c r="LW21" s="152">
        <f>SUM(data_1!LW80:LW85)</f>
        <v>0</v>
      </c>
      <c r="LX21" s="152">
        <f>SUM(data_1!LX80:LX85)</f>
        <v>0</v>
      </c>
      <c r="LY21" s="152">
        <f>SUM(data_1!LY80:LY85)</f>
        <v>0</v>
      </c>
      <c r="LZ21" s="152">
        <f>SUM(data_1!LZ80:LZ85)</f>
        <v>0</v>
      </c>
      <c r="MA21" s="152">
        <f>SUM(data_1!MA80:MA85)</f>
        <v>0</v>
      </c>
      <c r="MB21" s="152">
        <f>SUM(data_1!MB80:MB85)</f>
        <v>0</v>
      </c>
      <c r="MC21" s="152">
        <f>SUM(data_1!MC80:MC85)</f>
        <v>0</v>
      </c>
      <c r="MD21" s="152">
        <f>SUM(data_1!MD80:MD85)</f>
        <v>0</v>
      </c>
      <c r="ME21" s="152">
        <f>SUM(data_1!ME80:ME85)</f>
        <v>0</v>
      </c>
      <c r="MF21" s="152">
        <f>SUM(data_1!MF80:MF85)</f>
        <v>0</v>
      </c>
      <c r="MG21" s="152">
        <f>SUM(data_1!MG80:MG85)</f>
        <v>0</v>
      </c>
      <c r="MH21" s="152">
        <f>SUM(data_1!MH80:MH85)</f>
        <v>0</v>
      </c>
      <c r="MI21" s="152">
        <f>SUM(data_1!MI80:MI85)</f>
        <v>0</v>
      </c>
      <c r="MJ21" s="152">
        <f>SUM(data_1!MJ80:MJ85)</f>
        <v>0</v>
      </c>
      <c r="MK21" s="152">
        <f>SUM(data_1!MK80:MK85)</f>
        <v>0</v>
      </c>
      <c r="ML21" s="152">
        <f>SUM(data_1!ML80:ML85)</f>
        <v>0</v>
      </c>
      <c r="MM21" s="152">
        <f>SUM(data_1!MM80:MM85)</f>
        <v>214855219</v>
      </c>
      <c r="MN21" s="152">
        <f>SUM(data_1!MN80:MN85)</f>
        <v>57886700</v>
      </c>
      <c r="MO21" s="152">
        <f>SUM(data_1!MO80:MO85)</f>
        <v>156968519</v>
      </c>
      <c r="MP21" s="152">
        <f>SUM(data_1!MP80:MP85)</f>
        <v>57886700</v>
      </c>
      <c r="MQ21" s="152">
        <f>SUM(data_1!MQ80:MQ85)</f>
        <v>0</v>
      </c>
      <c r="MR21" s="152">
        <f>SUM(data_1!MR80:MR85)</f>
        <v>0</v>
      </c>
      <c r="MS21" s="152">
        <f>SUM(data_1!MS80:MS85)</f>
        <v>214851243</v>
      </c>
      <c r="MT21" s="152">
        <f>SUM(data_1!MT80:MT85)</f>
        <v>57886700</v>
      </c>
      <c r="MU21" s="152">
        <f>SUM(data_1!MU80:MU85)</f>
        <v>0</v>
      </c>
      <c r="MV21" s="152">
        <f>SUM(data_1!MV80:MV85)</f>
        <v>156964543</v>
      </c>
      <c r="MW21" s="152">
        <f>SUM(data_1!MW80:MW85)</f>
        <v>286.43730000000005</v>
      </c>
      <c r="MX21" s="152">
        <f>SUM(data_1!MX80:MX85)</f>
        <v>0</v>
      </c>
      <c r="MY21" s="152">
        <f>SUM(data_1!MY80:MY85)</f>
        <v>0</v>
      </c>
      <c r="MZ21" s="152">
        <f>SUM(data_1!MZ80:MZ85)</f>
        <v>57886700</v>
      </c>
      <c r="NA21" s="152">
        <f>SUM(data_1!NA80:NA85)</f>
        <v>0</v>
      </c>
      <c r="NB21" s="152">
        <f>SUM(data_1!NB80:NB85)</f>
        <v>57886700</v>
      </c>
      <c r="NC21" s="152">
        <f>SUM(data_1!NC80:NC85)</f>
        <v>57886700</v>
      </c>
      <c r="ND21" s="152">
        <f>SUM(data_1!ND80:ND85)</f>
        <v>0</v>
      </c>
      <c r="NE21" s="152">
        <f>SUM(data_1!NE80:NE85)</f>
        <v>0</v>
      </c>
      <c r="NF21" s="152">
        <f>SUM(data_1!NF80:NF85)</f>
        <v>0</v>
      </c>
      <c r="NG21" s="152">
        <f>SUM(data_1!NG80:NG85)</f>
        <v>0</v>
      </c>
      <c r="NH21" s="152">
        <f>SUM(data_1!NH80:NH85)</f>
        <v>0</v>
      </c>
      <c r="NI21" s="152">
        <f>SUM(data_1!NI80:NI85)</f>
        <v>0</v>
      </c>
      <c r="NJ21" s="152">
        <f>SUM(data_1!NJ80:NJ85)</f>
        <v>0</v>
      </c>
      <c r="NK21" s="152">
        <f>SUM(data_1!NK80:NK85)</f>
        <v>0</v>
      </c>
      <c r="NL21" s="152">
        <f>SUM(data_1!NL80:NL85)</f>
        <v>0</v>
      </c>
      <c r="NM21" s="152">
        <f>SUM(data_1!NM80:NM85)</f>
        <v>0</v>
      </c>
      <c r="NN21" s="152">
        <f>SUM(data_1!NN80:NN85)</f>
        <v>0</v>
      </c>
      <c r="NO21" s="152">
        <f>SUM(data_1!NO80:NO85)</f>
        <v>0</v>
      </c>
      <c r="NP21" s="152">
        <f>SUM(data_1!NP80:NP85)</f>
        <v>0</v>
      </c>
      <c r="NQ21" s="152">
        <f>SUM(data_1!NQ80:NQ85)</f>
        <v>0</v>
      </c>
      <c r="NR21" s="152">
        <f>SUM(data_1!NR80:NR85)</f>
        <v>0</v>
      </c>
      <c r="NS21" s="152">
        <f>SUM(data_1!NS80:NS85)</f>
        <v>0</v>
      </c>
      <c r="NT21" s="152">
        <f>SUM(data_1!NT80:NT85)</f>
        <v>0</v>
      </c>
      <c r="NU21" s="152">
        <f>SUM(data_1!NU80:NU85)</f>
        <v>0</v>
      </c>
      <c r="NV21" s="152">
        <f>SUM(data_1!NV80:NV85)</f>
        <v>0</v>
      </c>
      <c r="NW21" s="152">
        <f>SUM(data_1!NW80:NW85)</f>
        <v>0</v>
      </c>
      <c r="NX21" s="152">
        <f>SUM(data_1!NX80:NX85)</f>
        <v>0</v>
      </c>
      <c r="NY21" s="152">
        <f>SUM(data_1!NY80:NY85)</f>
        <v>0</v>
      </c>
      <c r="NZ21" s="152">
        <f>SUM(data_1!NZ80:NZ85)</f>
        <v>0</v>
      </c>
      <c r="OA21" s="152">
        <f>SUM(data_1!OA80:OA85)</f>
        <v>0</v>
      </c>
      <c r="OB21" s="152">
        <f>SUM(data_1!OB80:OB85)</f>
        <v>0</v>
      </c>
      <c r="OC21" s="152">
        <f>SUM(data_1!OC80:OC85)</f>
        <v>0</v>
      </c>
      <c r="OD21" s="152">
        <f>SUM(data_1!OD80:OD85)</f>
        <v>0</v>
      </c>
      <c r="OE21" s="152">
        <f>SUM(data_1!OE80:OE85)</f>
        <v>0</v>
      </c>
      <c r="OF21" s="152">
        <f>SUM(data_1!OF80:OF85)</f>
        <v>0</v>
      </c>
      <c r="OG21" s="152">
        <f>SUM(data_1!OG80:OG85)</f>
        <v>0</v>
      </c>
      <c r="OH21" s="152">
        <f>SUM(data_1!OH80:OH85)</f>
        <v>0</v>
      </c>
      <c r="OI21" s="152">
        <f>SUM(data_1!OI80:OI85)</f>
        <v>0</v>
      </c>
      <c r="OJ21" s="152">
        <f>SUM(data_1!OJ80:OJ85)</f>
        <v>0</v>
      </c>
      <c r="OK21" s="152">
        <f>SUM(data_1!OK80:OK85)</f>
        <v>0</v>
      </c>
      <c r="OL21" s="152">
        <f>SUM(data_1!OL80:OL85)</f>
        <v>0</v>
      </c>
      <c r="OM21" s="152">
        <f>SUM(data_1!OM80:OM85)</f>
        <v>0</v>
      </c>
      <c r="ON21" s="152">
        <f>SUM(data_1!ON80:ON85)</f>
        <v>0</v>
      </c>
      <c r="OO21" s="152">
        <f>SUM(data_1!OO80:OO85)</f>
        <v>3437184</v>
      </c>
      <c r="OP21" s="152">
        <f>SUM(data_1!OP80:OP85)</f>
        <v>2200200</v>
      </c>
      <c r="OQ21" s="152">
        <f>SUM(data_1!OQ80:OQ85)</f>
        <v>1236984</v>
      </c>
      <c r="OR21" s="152">
        <f>SUM(data_1!OR80:OR85)</f>
        <v>2200200</v>
      </c>
      <c r="OS21" s="152">
        <f>SUM(data_1!OS80:OS85)</f>
        <v>0</v>
      </c>
      <c r="OT21" s="152">
        <f>SUM(data_1!OT80:OT85)</f>
        <v>0</v>
      </c>
      <c r="OU21" s="152">
        <f>SUM(data_1!OU80:OU85)</f>
        <v>3437184</v>
      </c>
      <c r="OV21" s="152">
        <f>SUM(data_1!OV80:OV85)</f>
        <v>2200200</v>
      </c>
      <c r="OW21" s="152">
        <f>SUM(data_1!OW80:OW85)</f>
        <v>0</v>
      </c>
      <c r="OX21" s="152">
        <f>SUM(data_1!OX80:OX85)</f>
        <v>1236984</v>
      </c>
      <c r="OY21" s="152">
        <f>SUM(data_1!OY80:OY85)</f>
        <v>61.904240000000001</v>
      </c>
      <c r="OZ21" s="152">
        <f>SUM(data_1!OZ80:OZ85)</f>
        <v>0</v>
      </c>
      <c r="PA21" s="152">
        <f>SUM(data_1!PA80:PA85)</f>
        <v>0</v>
      </c>
      <c r="PB21" s="152">
        <f>SUM(data_1!PB80:PB85)</f>
        <v>2200200</v>
      </c>
      <c r="PC21" s="152">
        <f>SUM(data_1!PC80:PC85)</f>
        <v>0</v>
      </c>
      <c r="PD21" s="152">
        <f>SUM(data_1!PD80:PD85)</f>
        <v>2200200</v>
      </c>
      <c r="PE21" s="152">
        <f>SUM(data_1!PE80:PE85)</f>
        <v>2200200</v>
      </c>
      <c r="PF21" s="152">
        <f>SUM(data_1!PF80:PF85)</f>
        <v>0</v>
      </c>
      <c r="PG21" s="152">
        <f>SUM(data_1!PG80:PG85)</f>
        <v>2485700</v>
      </c>
      <c r="PH21" s="152">
        <f>SUM(data_1!PH80:PH85)</f>
        <v>1580300</v>
      </c>
      <c r="PI21" s="152">
        <f>SUM(data_1!PI80:PI85)</f>
        <v>905400</v>
      </c>
      <c r="PJ21" s="152">
        <f>SUM(data_1!PJ80:PJ85)</f>
        <v>1580300</v>
      </c>
      <c r="PK21" s="152">
        <f>SUM(data_1!PK80:PK85)</f>
        <v>0</v>
      </c>
      <c r="PL21" s="152">
        <f>SUM(data_1!PL80:PL85)</f>
        <v>0</v>
      </c>
      <c r="PM21" s="152">
        <f>SUM(data_1!PM80:PM85)</f>
        <v>2485700</v>
      </c>
      <c r="PN21" s="152">
        <f>SUM(data_1!PN80:PN85)</f>
        <v>1580300</v>
      </c>
      <c r="PO21" s="152">
        <f>SUM(data_1!PO80:PO85)</f>
        <v>0</v>
      </c>
      <c r="PP21" s="152">
        <f>SUM(data_1!PP80:PP85)</f>
        <v>905400</v>
      </c>
      <c r="PQ21" s="152">
        <f>SUM(data_1!PQ80:PQ85)</f>
        <v>36.424349999999997</v>
      </c>
      <c r="PR21" s="152">
        <f>SUM(data_1!PR80:PR85)</f>
        <v>0</v>
      </c>
      <c r="PS21" s="152">
        <f>SUM(data_1!PS80:PS85)</f>
        <v>0</v>
      </c>
      <c r="PT21" s="152">
        <f>SUM(data_1!PT80:PT85)</f>
        <v>1580300</v>
      </c>
      <c r="PU21" s="152">
        <f>SUM(data_1!PU80:PU85)</f>
        <v>0</v>
      </c>
      <c r="PV21" s="152">
        <f>SUM(data_1!PV80:PV85)</f>
        <v>1580300</v>
      </c>
      <c r="PW21" s="152">
        <f>SUM(data_1!PW80:PW85)</f>
        <v>1580300</v>
      </c>
      <c r="PX21" s="152">
        <f>SUM(data_1!PX80:PX85)</f>
        <v>0</v>
      </c>
      <c r="PY21" s="152">
        <f>SUM(data_1!PY80:PY85)</f>
        <v>0</v>
      </c>
      <c r="PZ21" s="152">
        <f>SUM(data_1!PZ80:PZ85)</f>
        <v>0</v>
      </c>
      <c r="QA21" s="152">
        <f>SUM(data_1!QA80:QA85)</f>
        <v>0</v>
      </c>
      <c r="QB21" s="152">
        <f>SUM(data_1!QB80:QB85)</f>
        <v>0</v>
      </c>
      <c r="QC21" s="152">
        <f>SUM(data_1!QC80:QC85)</f>
        <v>0</v>
      </c>
      <c r="QD21" s="152">
        <f>SUM(data_1!QD80:QD85)</f>
        <v>0</v>
      </c>
      <c r="QE21" s="152">
        <f>SUM(data_1!QE80:QE85)</f>
        <v>0</v>
      </c>
      <c r="QF21" s="152">
        <f>SUM(data_1!QF80:QF85)</f>
        <v>0</v>
      </c>
      <c r="QG21" s="152">
        <f>SUM(data_1!QG80:QG85)</f>
        <v>0</v>
      </c>
      <c r="QH21" s="152">
        <f>SUM(data_1!QH80:QH85)</f>
        <v>0</v>
      </c>
      <c r="QI21" s="152">
        <f>SUM(data_1!QI80:QI85)</f>
        <v>0</v>
      </c>
      <c r="QJ21" s="152">
        <f>SUM(data_1!QJ80:QJ85)</f>
        <v>0</v>
      </c>
      <c r="QK21" s="152">
        <f>SUM(data_1!QK80:QK85)</f>
        <v>0</v>
      </c>
      <c r="QL21" s="152">
        <f>SUM(data_1!QL80:QL85)</f>
        <v>0</v>
      </c>
      <c r="QM21" s="152">
        <f>SUM(data_1!QM80:QM85)</f>
        <v>0</v>
      </c>
      <c r="QN21" s="152">
        <f>SUM(data_1!QN80:QN85)</f>
        <v>0</v>
      </c>
      <c r="QO21" s="152">
        <f>SUM(data_1!QO80:QO85)</f>
        <v>0</v>
      </c>
      <c r="QP21" s="152">
        <f>SUM(data_1!QP80:QP85)</f>
        <v>0</v>
      </c>
      <c r="QQ21" s="152">
        <f>SUM(data_1!QQ80:QQ85)</f>
        <v>2042233849</v>
      </c>
      <c r="QR21" s="152">
        <f>SUM(data_1!QR80:QR85)</f>
        <v>1358924000</v>
      </c>
      <c r="QS21" s="152">
        <f>SUM(data_1!QS80:QS85)</f>
        <v>683309849</v>
      </c>
      <c r="QT21" s="152">
        <f>SUM(data_1!QT80:QT85)</f>
        <v>1352574188.05</v>
      </c>
      <c r="QU21" s="152">
        <f>SUM(data_1!QU80:QU85)</f>
        <v>11733521.220000001</v>
      </c>
      <c r="QV21" s="152">
        <f>SUM(data_1!QV80:QV85)</f>
        <v>0</v>
      </c>
      <c r="QW21" s="152">
        <f>SUM(data_1!QW80:QW85)</f>
        <v>2031023060</v>
      </c>
      <c r="QX21" s="152">
        <f>SUM(data_1!QX80:QX85)</f>
        <v>1352574188.05</v>
      </c>
      <c r="QY21" s="152">
        <f>SUM(data_1!QY80:QY85)</f>
        <v>0</v>
      </c>
      <c r="QZ21" s="152">
        <f>SUM(data_1!QZ80:QZ85)</f>
        <v>678448871.95000005</v>
      </c>
      <c r="RA21" s="152">
        <f>SUM(data_1!RA80:RA85)</f>
        <v>126.43163</v>
      </c>
      <c r="RB21" s="152">
        <f>SUM(data_1!RB80:RB85)</f>
        <v>11688596.18</v>
      </c>
      <c r="RC21" s="152">
        <f>SUM(data_1!RC80:RC85)</f>
        <v>44925.04</v>
      </c>
      <c r="RD21" s="152">
        <f>SUM(data_1!RD80:RD85)</f>
        <v>1352574188.05</v>
      </c>
      <c r="RE21" s="152">
        <f>SUM(data_1!RE80:RE85)</f>
        <v>0</v>
      </c>
      <c r="RF21" s="152">
        <f>SUM(data_1!RF80:RF85)</f>
        <v>1358924000</v>
      </c>
      <c r="RG21" s="152">
        <f>SUM(data_1!RG80:RG85)</f>
        <v>1358924000</v>
      </c>
      <c r="RH21" s="152">
        <f>SUM(data_1!RH80:RH85)</f>
        <v>0</v>
      </c>
      <c r="RI21" s="152">
        <f>SUM(data_1!RI80:RI85)</f>
        <v>20989700</v>
      </c>
      <c r="RJ21" s="152">
        <f>SUM(data_1!RJ80:RJ85)</f>
        <v>19537200</v>
      </c>
      <c r="RK21" s="152">
        <f>SUM(data_1!RK80:RK85)</f>
        <v>1452500</v>
      </c>
      <c r="RL21" s="152">
        <f>SUM(data_1!RL80:RL85)</f>
        <v>19534145.579999998</v>
      </c>
      <c r="RM21" s="152">
        <f>SUM(data_1!RM80:RM85)</f>
        <v>32913379</v>
      </c>
      <c r="RN21" s="152">
        <f>SUM(data_1!RN80:RN85)</f>
        <v>0</v>
      </c>
      <c r="RO21" s="152">
        <f>SUM(data_1!RO80:RO85)</f>
        <v>20986630.239999998</v>
      </c>
      <c r="RP21" s="152">
        <f>SUM(data_1!RP80:RP85)</f>
        <v>19534145.559999999</v>
      </c>
      <c r="RQ21" s="152">
        <f>SUM(data_1!RQ80:RQ85)</f>
        <v>0</v>
      </c>
      <c r="RR21" s="152">
        <f>SUM(data_1!RR80:RR85)</f>
        <v>1452484.68</v>
      </c>
      <c r="RS21" s="152">
        <f>SUM(data_1!RS80:RS85)</f>
        <v>6.9210000000000003</v>
      </c>
      <c r="RT21" s="152">
        <f>SUM(data_1!RT80:RT85)</f>
        <v>32913379</v>
      </c>
      <c r="RU21" s="152">
        <f>SUM(data_1!RU80:RU85)</f>
        <v>0.02</v>
      </c>
      <c r="RV21" s="152">
        <f>SUM(data_1!RV80:RV85)</f>
        <v>19534145.559999999</v>
      </c>
      <c r="RW21" s="152">
        <f>SUM(data_1!RW80:RW85)</f>
        <v>0</v>
      </c>
      <c r="RX21" s="152">
        <f>SUM(data_1!RX80:RX85)</f>
        <v>19537200</v>
      </c>
      <c r="RY21" s="152">
        <f>SUM(data_1!RY80:RY85)</f>
        <v>19537200</v>
      </c>
      <c r="RZ21" s="152">
        <f>SUM(data_1!RZ80:RZ85)</f>
        <v>0</v>
      </c>
      <c r="SA21" s="152">
        <f>SUM(data_1!SA80:SA85)</f>
        <v>8457500</v>
      </c>
      <c r="SB21" s="152">
        <f>SUM(data_1!SB80:SB85)</f>
        <v>4866400</v>
      </c>
      <c r="SC21" s="152">
        <f>SUM(data_1!SC80:SC85)</f>
        <v>3591100</v>
      </c>
      <c r="SD21" s="152">
        <f>SUM(data_1!SD80:SD85)</f>
        <v>3675427.56</v>
      </c>
      <c r="SE21" s="152">
        <f>SUM(data_1!SE80:SE85)</f>
        <v>0</v>
      </c>
      <c r="SF21" s="152">
        <f>SUM(data_1!SF80:SF85)</f>
        <v>0</v>
      </c>
      <c r="SG21" s="152">
        <f>SUM(data_1!SG80:SG85)</f>
        <v>5589215.7599999998</v>
      </c>
      <c r="SH21" s="152">
        <f>SUM(data_1!SH80:SH85)</f>
        <v>3675427.56</v>
      </c>
      <c r="SI21" s="152">
        <f>SUM(data_1!SI80:SI85)</f>
        <v>0</v>
      </c>
      <c r="SJ21" s="152">
        <f>SUM(data_1!SJ80:SJ85)</f>
        <v>1913788.2</v>
      </c>
      <c r="SK21" s="152">
        <f>SUM(data_1!SK80:SK85)</f>
        <v>76.241339999999994</v>
      </c>
      <c r="SL21" s="152">
        <f>SUM(data_1!SL80:SL85)</f>
        <v>0</v>
      </c>
      <c r="SM21" s="152">
        <f>SUM(data_1!SM80:SM85)</f>
        <v>0</v>
      </c>
      <c r="SN21" s="152">
        <f>SUM(data_1!SN80:SN85)</f>
        <v>3675427.56</v>
      </c>
      <c r="SO21" s="152">
        <f>SUM(data_1!SO80:SO85)</f>
        <v>0</v>
      </c>
      <c r="SP21" s="152">
        <f>SUM(data_1!SP80:SP85)</f>
        <v>4866400</v>
      </c>
      <c r="SQ21" s="152">
        <f>SUM(data_1!SQ80:SQ85)</f>
        <v>4866400</v>
      </c>
      <c r="SR21" s="152">
        <f>SUM(data_1!SR80:SR85)</f>
        <v>0</v>
      </c>
      <c r="SS21" s="152">
        <f>SUM(data_1!SS80:SS85)</f>
        <v>5420000</v>
      </c>
      <c r="ST21" s="152">
        <f>SUM(data_1!ST80:ST85)</f>
        <v>4920000</v>
      </c>
      <c r="SU21" s="152">
        <f>SUM(data_1!SU80:SU85)</f>
        <v>500000</v>
      </c>
      <c r="SV21" s="152">
        <f>SUM(data_1!SV80:SV85)</f>
        <v>4920000</v>
      </c>
      <c r="SW21" s="152">
        <f>SUM(data_1!SW80:SW85)</f>
        <v>0</v>
      </c>
      <c r="SX21" s="152">
        <f>SUM(data_1!SX80:SX85)</f>
        <v>0</v>
      </c>
      <c r="SY21" s="152">
        <f>SUM(data_1!SY80:SY85)</f>
        <v>5420000</v>
      </c>
      <c r="SZ21" s="152">
        <f>SUM(data_1!SZ80:SZ85)</f>
        <v>4920000</v>
      </c>
      <c r="TA21" s="152">
        <f>SUM(data_1!TA80:TA85)</f>
        <v>0</v>
      </c>
      <c r="TB21" s="152">
        <f>SUM(data_1!TB80:TB85)</f>
        <v>500000</v>
      </c>
      <c r="TC21" s="152">
        <f>SUM(data_1!TC80:TC85)</f>
        <v>9.2250899999999998</v>
      </c>
      <c r="TD21" s="152">
        <f>SUM(data_1!TD80:TD85)</f>
        <v>0</v>
      </c>
      <c r="TE21" s="152">
        <f>SUM(data_1!TE80:TE85)</f>
        <v>0</v>
      </c>
      <c r="TF21" s="152">
        <f>SUM(data_1!TF80:TF85)</f>
        <v>4920000</v>
      </c>
      <c r="TG21" s="152">
        <f>SUM(data_1!TG80:TG85)</f>
        <v>0</v>
      </c>
      <c r="TH21" s="152">
        <f>SUM(data_1!TH80:TH85)</f>
        <v>4920000</v>
      </c>
      <c r="TI21" s="152">
        <f>SUM(data_1!TI80:TI85)</f>
        <v>4920000</v>
      </c>
      <c r="TJ21" s="152">
        <f>SUM(data_1!TJ80:TJ85)</f>
        <v>0</v>
      </c>
      <c r="TK21" s="152">
        <f>SUM(data_1!TK80:TK85)</f>
        <v>10000000</v>
      </c>
      <c r="TL21" s="152">
        <f>SUM(data_1!TL80:TL85)</f>
        <v>9500000</v>
      </c>
      <c r="TM21" s="152">
        <f>SUM(data_1!TM80:TM85)</f>
        <v>500000</v>
      </c>
      <c r="TN21" s="152">
        <f>SUM(data_1!TN80:TN85)</f>
        <v>9500000</v>
      </c>
      <c r="TO21" s="152">
        <f>SUM(data_1!TO80:TO85)</f>
        <v>217316</v>
      </c>
      <c r="TP21" s="152">
        <f>SUM(data_1!TP80:TP85)</f>
        <v>0</v>
      </c>
      <c r="TQ21" s="152">
        <f>SUM(data_1!TQ80:TQ85)</f>
        <v>10000000</v>
      </c>
      <c r="TR21" s="152">
        <f>SUM(data_1!TR80:TR85)</f>
        <v>9500000</v>
      </c>
      <c r="TS21" s="152">
        <f>SUM(data_1!TS80:TS85)</f>
        <v>0</v>
      </c>
      <c r="TT21" s="152">
        <f>SUM(data_1!TT80:TT85)</f>
        <v>500000</v>
      </c>
      <c r="TU21" s="152">
        <f>SUM(data_1!TU80:TU85)</f>
        <v>5</v>
      </c>
      <c r="TV21" s="152">
        <f>SUM(data_1!TV80:TV85)</f>
        <v>217316</v>
      </c>
      <c r="TW21" s="152">
        <f>SUM(data_1!TW80:TW85)</f>
        <v>0</v>
      </c>
      <c r="TX21" s="152">
        <f>SUM(data_1!TX80:TX85)</f>
        <v>9500000</v>
      </c>
      <c r="TY21" s="152">
        <f>SUM(data_1!TY80:TY85)</f>
        <v>0</v>
      </c>
      <c r="TZ21" s="152">
        <f>SUM(data_1!TZ80:TZ85)</f>
        <v>9500000</v>
      </c>
      <c r="UA21" s="152">
        <f>SUM(data_1!UA80:UA85)</f>
        <v>9500000</v>
      </c>
      <c r="UB21" s="152">
        <f>SUM(data_1!UB80:UB85)</f>
        <v>0</v>
      </c>
      <c r="UC21" s="152">
        <f>SUM(data_1!UC80:UC85)</f>
        <v>9346800</v>
      </c>
      <c r="UD21" s="152">
        <f>SUM(data_1!UD80:UD85)</f>
        <v>3846800</v>
      </c>
      <c r="UE21" s="152">
        <f>SUM(data_1!UE80:UE85)</f>
        <v>5500000</v>
      </c>
      <c r="UF21" s="152">
        <f>SUM(data_1!UF80:UF85)</f>
        <v>3846800</v>
      </c>
      <c r="UG21" s="152">
        <f>SUM(data_1!UG80:UG85)</f>
        <v>0</v>
      </c>
      <c r="UH21" s="152">
        <f>SUM(data_1!UH80:UH85)</f>
        <v>0</v>
      </c>
      <c r="UI21" s="152">
        <f>SUM(data_1!UI80:UI85)</f>
        <v>9070272</v>
      </c>
      <c r="UJ21" s="152">
        <f>SUM(data_1!UJ80:UJ85)</f>
        <v>3846800</v>
      </c>
      <c r="UK21" s="152">
        <f>SUM(data_1!UK80:UK85)</f>
        <v>0</v>
      </c>
      <c r="UL21" s="152">
        <f>SUM(data_1!UL80:UL85)</f>
        <v>5223472</v>
      </c>
      <c r="UM21" s="152">
        <f>SUM(data_1!UM80:UM85)</f>
        <v>57.588920000000002</v>
      </c>
      <c r="UN21" s="152">
        <f>SUM(data_1!UN80:UN85)</f>
        <v>0</v>
      </c>
      <c r="UO21" s="152">
        <f>SUM(data_1!UO80:UO85)</f>
        <v>0</v>
      </c>
      <c r="UP21" s="152">
        <f>SUM(data_1!UP80:UP85)</f>
        <v>3846800</v>
      </c>
      <c r="UQ21" s="152">
        <f>SUM(data_1!UQ80:UQ85)</f>
        <v>0</v>
      </c>
      <c r="UR21" s="152">
        <f>SUM(data_1!UR80:UR85)</f>
        <v>3846800</v>
      </c>
      <c r="US21" s="152">
        <f>SUM(data_1!US80:US85)</f>
        <v>3846800</v>
      </c>
      <c r="UT21" s="152">
        <f>SUM(data_1!UT80:UT85)</f>
        <v>0</v>
      </c>
      <c r="UU21" s="152">
        <f>SUM(data_1!UU80:UU85)</f>
        <v>1122867099</v>
      </c>
      <c r="UV21" s="152">
        <f>SUM(data_1!UV80:UV85)</f>
        <v>973601200</v>
      </c>
      <c r="UW21" s="152">
        <f>SUM(data_1!UW80:UW85)</f>
        <v>149265899</v>
      </c>
      <c r="UX21" s="152">
        <f>SUM(data_1!UX80:UX85)</f>
        <v>973601036</v>
      </c>
      <c r="UY21" s="152">
        <f>SUM(data_1!UY80:UY85)</f>
        <v>0</v>
      </c>
      <c r="UZ21" s="152">
        <f>SUM(data_1!UZ80:UZ85)</f>
        <v>0</v>
      </c>
      <c r="VA21" s="152">
        <f>SUM(data_1!VA80:VA85)</f>
        <v>1122866935</v>
      </c>
      <c r="VB21" s="152">
        <f>SUM(data_1!VB80:VB85)</f>
        <v>973601036</v>
      </c>
      <c r="VC21" s="152">
        <f>SUM(data_1!VC80:VC85)</f>
        <v>0</v>
      </c>
      <c r="VD21" s="152">
        <f>SUM(data_1!VD80:VD85)</f>
        <v>149265899</v>
      </c>
      <c r="VE21" s="152">
        <f>SUM(data_1!VE80:VE85)</f>
        <v>21.811199999999999</v>
      </c>
      <c r="VF21" s="152">
        <f>SUM(data_1!VF80:VF85)</f>
        <v>0</v>
      </c>
      <c r="VG21" s="152">
        <f>SUM(data_1!VG80:VG85)</f>
        <v>0</v>
      </c>
      <c r="VH21" s="152">
        <f>SUM(data_1!VH80:VH85)</f>
        <v>973601036</v>
      </c>
      <c r="VI21" s="152">
        <f>SUM(data_1!VI80:VI85)</f>
        <v>0</v>
      </c>
      <c r="VJ21" s="152">
        <f>SUM(data_1!VJ80:VJ85)</f>
        <v>973601200</v>
      </c>
      <c r="VK21" s="152">
        <f>SUM(data_1!VK80:VK85)</f>
        <v>973601200</v>
      </c>
      <c r="VL21" s="152">
        <f>SUM(data_1!VL80:VL85)</f>
        <v>0</v>
      </c>
      <c r="VM21" s="152">
        <f>SUM(data_1!VM80:VM85)</f>
        <v>0</v>
      </c>
      <c r="VN21" s="152">
        <f>SUM(data_1!VN80:VN85)</f>
        <v>0</v>
      </c>
      <c r="VO21" s="152">
        <f>SUM(data_1!VO80:VO85)</f>
        <v>0</v>
      </c>
      <c r="VP21" s="152">
        <f>SUM(data_1!VP80:VP85)</f>
        <v>0</v>
      </c>
      <c r="VQ21" s="152">
        <f>SUM(data_1!VQ80:VQ85)</f>
        <v>0</v>
      </c>
      <c r="VR21" s="152">
        <f>SUM(data_1!VR80:VR85)</f>
        <v>0</v>
      </c>
      <c r="VS21" s="152">
        <f>SUM(data_1!VS80:VS85)</f>
        <v>0</v>
      </c>
      <c r="VT21" s="152">
        <f>SUM(data_1!VT80:VT85)</f>
        <v>0</v>
      </c>
      <c r="VU21" s="152">
        <f>SUM(data_1!VU80:VU85)</f>
        <v>0</v>
      </c>
      <c r="VV21" s="152">
        <f>SUM(data_1!VV80:VV85)</f>
        <v>0</v>
      </c>
      <c r="VW21" s="152">
        <f>SUM(data_1!VW80:VW85)</f>
        <v>0</v>
      </c>
      <c r="VX21" s="152">
        <f>SUM(data_1!VX80:VX85)</f>
        <v>0</v>
      </c>
      <c r="VY21" s="152">
        <f>SUM(data_1!VY80:VY85)</f>
        <v>0</v>
      </c>
      <c r="VZ21" s="152">
        <f>SUM(data_1!VZ80:VZ85)</f>
        <v>0</v>
      </c>
      <c r="WA21" s="152">
        <f>SUM(data_1!WA80:WA85)</f>
        <v>0</v>
      </c>
      <c r="WB21" s="152">
        <f>SUM(data_1!WB80:WB85)</f>
        <v>0</v>
      </c>
      <c r="WC21" s="152">
        <f>SUM(data_1!WC80:WC85)</f>
        <v>0</v>
      </c>
      <c r="WD21" s="152">
        <f>SUM(data_1!WD80:WD85)</f>
        <v>0</v>
      </c>
      <c r="WE21" s="152">
        <f>SUM(data_1!WE80:WE85)</f>
        <v>42727500</v>
      </c>
      <c r="WF21" s="152">
        <f>SUM(data_1!WF80:WF85)</f>
        <v>40500000</v>
      </c>
      <c r="WG21" s="152">
        <f>SUM(data_1!WG80:WG85)</f>
        <v>2227500</v>
      </c>
      <c r="WH21" s="152">
        <f>SUM(data_1!WH80:WH85)</f>
        <v>40500000</v>
      </c>
      <c r="WI21" s="152">
        <f>SUM(data_1!WI80:WI85)</f>
        <v>0</v>
      </c>
      <c r="WJ21" s="152">
        <f>SUM(data_1!WJ80:WJ85)</f>
        <v>0</v>
      </c>
      <c r="WK21" s="152">
        <f>SUM(data_1!WK80:WK85)</f>
        <v>42727500</v>
      </c>
      <c r="WL21" s="152">
        <f>SUM(data_1!WL80:WL85)</f>
        <v>40500000</v>
      </c>
      <c r="WM21" s="152">
        <f>SUM(data_1!WM80:WM85)</f>
        <v>0</v>
      </c>
      <c r="WN21" s="152">
        <f>SUM(data_1!WN80:WN85)</f>
        <v>2227500</v>
      </c>
      <c r="WO21" s="152">
        <f>SUM(data_1!WO80:WO85)</f>
        <v>5.2132699999999996</v>
      </c>
      <c r="WP21" s="152">
        <f>SUM(data_1!WP80:WP85)</f>
        <v>0</v>
      </c>
      <c r="WQ21" s="152">
        <f>SUM(data_1!WQ80:WQ85)</f>
        <v>0</v>
      </c>
      <c r="WR21" s="152">
        <f>SUM(data_1!WR80:WR85)</f>
        <v>40500000</v>
      </c>
      <c r="WS21" s="152">
        <f>SUM(data_1!WS80:WS85)</f>
        <v>0</v>
      </c>
      <c r="WT21" s="152">
        <f>SUM(data_1!WT80:WT85)</f>
        <v>40500000</v>
      </c>
      <c r="WU21" s="152">
        <f>SUM(data_1!WU80:WU85)</f>
        <v>40500000</v>
      </c>
      <c r="WV21" s="152">
        <f>SUM(data_1!WV80:WV85)</f>
        <v>0</v>
      </c>
      <c r="WW21" s="152">
        <f>SUM(data_1!WW80:WW85)</f>
        <v>0</v>
      </c>
      <c r="WX21" s="152">
        <f>SUM(data_1!WX80:WX85)</f>
        <v>0</v>
      </c>
      <c r="WY21" s="152">
        <f>SUM(data_1!WY80:WY85)</f>
        <v>0</v>
      </c>
      <c r="WZ21" s="152">
        <f>SUM(data_1!WZ80:WZ85)</f>
        <v>0</v>
      </c>
      <c r="XA21" s="152">
        <f>SUM(data_1!XA80:XA85)</f>
        <v>0</v>
      </c>
      <c r="XB21" s="152">
        <f>SUM(data_1!XB80:XB85)</f>
        <v>0</v>
      </c>
      <c r="XC21" s="152">
        <f>SUM(data_1!XC80:XC85)</f>
        <v>0</v>
      </c>
      <c r="XD21" s="152">
        <f>SUM(data_1!XD80:XD85)</f>
        <v>0</v>
      </c>
      <c r="XE21" s="152">
        <f>SUM(data_1!XE80:XE85)</f>
        <v>0</v>
      </c>
      <c r="XF21" s="152">
        <f>SUM(data_1!XF80:XF85)</f>
        <v>0</v>
      </c>
      <c r="XG21" s="152">
        <f>SUM(data_1!XG80:XG85)</f>
        <v>0</v>
      </c>
      <c r="XH21" s="152">
        <f>SUM(data_1!XH80:XH85)</f>
        <v>0</v>
      </c>
      <c r="XI21" s="152">
        <f>SUM(data_1!XI80:XI85)</f>
        <v>0</v>
      </c>
      <c r="XJ21" s="152">
        <f>SUM(data_1!XJ80:XJ85)</f>
        <v>0</v>
      </c>
      <c r="XK21" s="152">
        <f>SUM(data_1!XK80:XK85)</f>
        <v>0</v>
      </c>
      <c r="XL21" s="152">
        <f>SUM(data_1!XL80:XL85)</f>
        <v>0</v>
      </c>
      <c r="XM21" s="152">
        <f>SUM(data_1!XM80:XM85)</f>
        <v>0</v>
      </c>
      <c r="XN21" s="152">
        <f>SUM(data_1!XN80:XN85)</f>
        <v>0</v>
      </c>
      <c r="XO21" s="152">
        <f>SUM(data_1!XO80:XO85)</f>
        <v>15527900</v>
      </c>
      <c r="XP21" s="152">
        <f>SUM(data_1!XP80:XP85)</f>
        <v>9527900</v>
      </c>
      <c r="XQ21" s="152">
        <f>SUM(data_1!XQ80:XQ85)</f>
        <v>6000000</v>
      </c>
      <c r="XR21" s="152">
        <f>SUM(data_1!XR80:XR85)</f>
        <v>9527900</v>
      </c>
      <c r="XS21" s="152">
        <f>SUM(data_1!XS80:XS85)</f>
        <v>0</v>
      </c>
      <c r="XT21" s="152">
        <f>SUM(data_1!XT80:XT85)</f>
        <v>0</v>
      </c>
      <c r="XU21" s="152">
        <f>SUM(data_1!XU80:XU85)</f>
        <v>15527900</v>
      </c>
      <c r="XV21" s="152">
        <f>SUM(data_1!XV80:XV85)</f>
        <v>9527900</v>
      </c>
      <c r="XW21" s="152">
        <f>SUM(data_1!XW80:XW85)</f>
        <v>0</v>
      </c>
      <c r="XX21" s="152">
        <f>SUM(data_1!XX80:XX85)</f>
        <v>6000000</v>
      </c>
      <c r="XY21" s="152">
        <f>SUM(data_1!XY80:XY85)</f>
        <v>38.640129999999999</v>
      </c>
      <c r="XZ21" s="152">
        <f>SUM(data_1!XZ80:XZ85)</f>
        <v>0</v>
      </c>
      <c r="YA21" s="152">
        <f>SUM(data_1!YA80:YA85)</f>
        <v>0</v>
      </c>
      <c r="YB21" s="152">
        <f>SUM(data_1!YB80:YB85)</f>
        <v>9527900</v>
      </c>
      <c r="YC21" s="152">
        <f>SUM(data_1!YC80:YC85)</f>
        <v>0</v>
      </c>
      <c r="YD21" s="152">
        <f>SUM(data_1!YD80:YD85)</f>
        <v>9527900</v>
      </c>
      <c r="YE21" s="152">
        <f>SUM(data_1!YE80:YE85)</f>
        <v>9527900</v>
      </c>
      <c r="YF21" s="152">
        <f>SUM(data_1!YF80:YF85)</f>
        <v>0</v>
      </c>
      <c r="YG21" s="152">
        <f>SUM(data_1!YG80:YG85)</f>
        <v>0</v>
      </c>
      <c r="YH21" s="152">
        <f>SUM(data_1!YH80:YH85)</f>
        <v>0</v>
      </c>
      <c r="YI21" s="152">
        <f>SUM(data_1!YI80:YI85)</f>
        <v>0</v>
      </c>
      <c r="YJ21" s="152">
        <f>SUM(data_1!YJ80:YJ85)</f>
        <v>0</v>
      </c>
      <c r="YK21" s="152">
        <f>SUM(data_1!YK80:YK85)</f>
        <v>0</v>
      </c>
      <c r="YL21" s="152">
        <f>SUM(data_1!YL80:YL85)</f>
        <v>0</v>
      </c>
      <c r="YM21" s="152">
        <f>SUM(data_1!YM80:YM85)</f>
        <v>0</v>
      </c>
      <c r="YN21" s="152">
        <f>SUM(data_1!YN80:YN85)</f>
        <v>0</v>
      </c>
      <c r="YO21" s="152">
        <f>SUM(data_1!YO80:YO85)</f>
        <v>0</v>
      </c>
      <c r="YP21" s="152">
        <f>SUM(data_1!YP80:YP85)</f>
        <v>0</v>
      </c>
      <c r="YQ21" s="152">
        <f>SUM(data_1!YQ80:YQ85)</f>
        <v>0</v>
      </c>
      <c r="YR21" s="152">
        <f>SUM(data_1!YR80:YR85)</f>
        <v>0</v>
      </c>
      <c r="YS21" s="152">
        <f>SUM(data_1!YS80:YS85)</f>
        <v>0</v>
      </c>
      <c r="YT21" s="152">
        <f>SUM(data_1!YT80:YT85)</f>
        <v>0</v>
      </c>
      <c r="YU21" s="152">
        <f>SUM(data_1!YU80:YU85)</f>
        <v>0</v>
      </c>
      <c r="YV21" s="152">
        <f>SUM(data_1!YV80:YV85)</f>
        <v>0</v>
      </c>
      <c r="YW21" s="152">
        <f>SUM(data_1!YW80:YW85)</f>
        <v>0</v>
      </c>
      <c r="YX21" s="152">
        <f>SUM(data_1!YX80:YX85)</f>
        <v>0</v>
      </c>
      <c r="YY21" s="152">
        <f>SUM(data_1!YY80:YY85)</f>
        <v>52752000</v>
      </c>
      <c r="YZ21" s="152">
        <f>SUM(data_1!YZ80:YZ85)</f>
        <v>20957000</v>
      </c>
      <c r="ZA21" s="152">
        <f>SUM(data_1!ZA80:ZA85)</f>
        <v>31795000</v>
      </c>
      <c r="ZB21" s="152">
        <f>SUM(data_1!ZB80:ZB85)</f>
        <v>14975073</v>
      </c>
      <c r="ZC21" s="152">
        <f>SUM(data_1!ZC80:ZC85)</f>
        <v>57195</v>
      </c>
      <c r="ZD21" s="152">
        <f>SUM(data_1!ZD80:ZD85)</f>
        <v>0</v>
      </c>
      <c r="ZE21" s="152">
        <f>SUM(data_1!ZE80:ZE85)</f>
        <v>32810451</v>
      </c>
      <c r="ZF21" s="152">
        <f>SUM(data_1!ZF80:ZF85)</f>
        <v>14975073</v>
      </c>
      <c r="ZG21" s="152">
        <f>SUM(data_1!ZG80:ZG85)</f>
        <v>0</v>
      </c>
      <c r="ZH21" s="152">
        <f>SUM(data_1!ZH80:ZH85)</f>
        <v>17835378</v>
      </c>
      <c r="ZI21" s="152">
        <f>SUM(data_1!ZI80:ZI85)</f>
        <v>173.14888000000002</v>
      </c>
      <c r="ZJ21" s="152">
        <f>SUM(data_1!ZJ80:ZJ85)</f>
        <v>57195</v>
      </c>
      <c r="ZK21" s="152">
        <f>SUM(data_1!ZK80:ZK85)</f>
        <v>0</v>
      </c>
      <c r="ZL21" s="152">
        <f>SUM(data_1!ZL80:ZL85)</f>
        <v>14975073</v>
      </c>
      <c r="ZM21" s="152">
        <f>SUM(data_1!ZM80:ZM85)</f>
        <v>0</v>
      </c>
      <c r="ZN21" s="152">
        <f>SUM(data_1!ZN80:ZN85)</f>
        <v>20957000</v>
      </c>
      <c r="ZO21" s="152">
        <f>SUM(data_1!ZO80:ZO85)</f>
        <v>20957000</v>
      </c>
      <c r="ZP21" s="152">
        <f>SUM(data_1!ZP80:ZP85)</f>
        <v>0</v>
      </c>
      <c r="ZQ21" s="152">
        <f>SUM(data_1!ZQ80:ZQ85)</f>
        <v>785034200</v>
      </c>
      <c r="ZR21" s="152">
        <f>SUM(data_1!ZR80:ZR85)</f>
        <v>317543400</v>
      </c>
      <c r="ZS21" s="152">
        <f>SUM(data_1!ZS80:ZS85)</f>
        <v>467490800</v>
      </c>
      <c r="ZT21" s="152">
        <f>SUM(data_1!ZT80:ZT85)</f>
        <v>317537711.31</v>
      </c>
      <c r="ZU21" s="152">
        <f>SUM(data_1!ZU80:ZU85)</f>
        <v>2684529.92</v>
      </c>
      <c r="ZV21" s="152">
        <f>SUM(data_1!ZV80:ZV85)</f>
        <v>0</v>
      </c>
      <c r="ZW21" s="152">
        <f>SUM(data_1!ZW80:ZW85)</f>
        <v>784705161.27999997</v>
      </c>
      <c r="ZX21" s="152">
        <f>SUM(data_1!ZX80:ZX85)</f>
        <v>317302044.81</v>
      </c>
      <c r="ZY21" s="152">
        <f>SUM(data_1!ZY80:ZY85)</f>
        <v>0</v>
      </c>
      <c r="ZZ21" s="152">
        <f>SUM(data_1!ZZ80:ZZ85)</f>
        <v>467403116.47000003</v>
      </c>
      <c r="AAA21" s="152">
        <f>SUM(data_1!AAA80:AAA85)</f>
        <v>362.83079000000004</v>
      </c>
      <c r="AAB21" s="152">
        <f>SUM(data_1!AAB80:AAB85)</f>
        <v>2673008.5300000003</v>
      </c>
      <c r="AAC21" s="152">
        <f>SUM(data_1!AAC80:AAC85)</f>
        <v>247187.89</v>
      </c>
      <c r="AAD21" s="152">
        <f>SUM(data_1!AAD80:AAD85)</f>
        <v>317302044.81</v>
      </c>
      <c r="AAE21" s="152">
        <f>SUM(data_1!AAE80:AAE85)</f>
        <v>0</v>
      </c>
      <c r="AAF21" s="152">
        <f>SUM(data_1!AAF80:AAF85)</f>
        <v>317543400</v>
      </c>
      <c r="AAG21" s="152">
        <f>SUM(data_1!AAG80:AAG85)</f>
        <v>317543400</v>
      </c>
      <c r="AAH21" s="152">
        <f>SUM(data_1!AAH80:AAH85)</f>
        <v>0</v>
      </c>
      <c r="AAI21" s="152">
        <f>SUM(data_1!AAI80:AAI85)</f>
        <v>0</v>
      </c>
      <c r="AAJ21" s="152">
        <f>SUM(data_1!AAJ80:AAJ85)</f>
        <v>0</v>
      </c>
      <c r="AAK21" s="152">
        <f>SUM(data_1!AAK80:AAK85)</f>
        <v>0</v>
      </c>
      <c r="AAL21" s="152">
        <f>SUM(data_1!AAL80:AAL85)</f>
        <v>0</v>
      </c>
      <c r="AAM21" s="152">
        <f>SUM(data_1!AAM80:AAM85)</f>
        <v>568929.30000000005</v>
      </c>
      <c r="AAN21" s="152">
        <f>SUM(data_1!AAN80:AAN85)</f>
        <v>0</v>
      </c>
      <c r="AAO21" s="152">
        <f>SUM(data_1!AAO80:AAO85)</f>
        <v>0</v>
      </c>
      <c r="AAP21" s="152">
        <f>SUM(data_1!AAP80:AAP85)</f>
        <v>0</v>
      </c>
      <c r="AAQ21" s="152">
        <f>SUM(data_1!AAQ80:AAQ85)</f>
        <v>0</v>
      </c>
      <c r="AAR21" s="152">
        <f>SUM(data_1!AAR80:AAR85)</f>
        <v>0</v>
      </c>
      <c r="AAS21" s="152">
        <f>SUM(data_1!AAS80:AAS85)</f>
        <v>0</v>
      </c>
      <c r="AAT21" s="152">
        <f>SUM(data_1!AAT80:AAT85)</f>
        <v>568929.30000000005</v>
      </c>
      <c r="AAU21" s="152">
        <f>SUM(data_1!AAU80:AAU85)</f>
        <v>0</v>
      </c>
      <c r="AAV21" s="152">
        <f>SUM(data_1!AAV80:AAV85)</f>
        <v>0</v>
      </c>
      <c r="AAW21" s="152">
        <f>SUM(data_1!AAW80:AAW85)</f>
        <v>0</v>
      </c>
      <c r="AAX21" s="152">
        <f>SUM(data_1!AAX80:AAX85)</f>
        <v>0</v>
      </c>
      <c r="AAY21" s="152">
        <f>SUM(data_1!AAY80:AAY85)</f>
        <v>0</v>
      </c>
      <c r="AAZ21" s="152">
        <f>SUM(data_1!AAZ80:AAZ85)</f>
        <v>0</v>
      </c>
      <c r="ABA21" s="152">
        <f>SUM(data_1!ABA80:ABA85)</f>
        <v>332220000</v>
      </c>
      <c r="ABB21" s="152">
        <f>SUM(data_1!ABB80:ABB85)</f>
        <v>128220000</v>
      </c>
      <c r="ABC21" s="152">
        <f>SUM(data_1!ABC80:ABC85)</f>
        <v>204000000</v>
      </c>
      <c r="ABD21" s="152">
        <f>SUM(data_1!ABD80:ABD85)</f>
        <v>128220000</v>
      </c>
      <c r="ABE21" s="152">
        <f>SUM(data_1!ABE80:ABE85)</f>
        <v>23418.42</v>
      </c>
      <c r="ABF21" s="152">
        <f>SUM(data_1!ABF80:ABF85)</f>
        <v>0</v>
      </c>
      <c r="ABG21" s="152">
        <f>SUM(data_1!ABG80:ABG85)</f>
        <v>326695670</v>
      </c>
      <c r="ABH21" s="152">
        <f>SUM(data_1!ABH80:ABH85)</f>
        <v>128220000</v>
      </c>
      <c r="ABI21" s="152">
        <f>SUM(data_1!ABI80:ABI85)</f>
        <v>0</v>
      </c>
      <c r="ABJ21" s="152">
        <f>SUM(data_1!ABJ80:ABJ85)</f>
        <v>198475670</v>
      </c>
      <c r="ABK21" s="152">
        <f>SUM(data_1!ABK80:ABK85)</f>
        <v>188.76495</v>
      </c>
      <c r="ABL21" s="152">
        <f>SUM(data_1!ABL80:ABL85)</f>
        <v>23418.42</v>
      </c>
      <c r="ABM21" s="152">
        <f>SUM(data_1!ABM80:ABM85)</f>
        <v>0</v>
      </c>
      <c r="ABN21" s="152">
        <f>SUM(data_1!ABN80:ABN85)</f>
        <v>128220000</v>
      </c>
      <c r="ABO21" s="152">
        <f>SUM(data_1!ABO80:ABO85)</f>
        <v>0</v>
      </c>
      <c r="ABP21" s="152">
        <f>SUM(data_1!ABP80:ABP85)</f>
        <v>128220000</v>
      </c>
      <c r="ABQ21" s="152">
        <f>SUM(data_1!ABQ80:ABQ85)</f>
        <v>128220000</v>
      </c>
      <c r="ABR21" s="152">
        <f>SUM(data_1!ABR80:ABR85)</f>
        <v>0</v>
      </c>
      <c r="ABS21" s="152">
        <f>SUM(data_1!ABS80:ABS85)</f>
        <v>0</v>
      </c>
      <c r="ABT21" s="152">
        <f>SUM(data_1!ABT80:ABT85)</f>
        <v>0</v>
      </c>
      <c r="ABU21" s="152">
        <f>SUM(data_1!ABU80:ABU85)</f>
        <v>0</v>
      </c>
      <c r="ABV21" s="152">
        <f>SUM(data_1!ABV80:ABV85)</f>
        <v>0</v>
      </c>
      <c r="ABW21" s="152">
        <f>SUM(data_1!ABW80:ABW85)</f>
        <v>0</v>
      </c>
      <c r="ABX21" s="152">
        <f>SUM(data_1!ABX80:ABX85)</f>
        <v>0</v>
      </c>
      <c r="ABY21" s="152">
        <f>SUM(data_1!ABY80:ABY85)</f>
        <v>0</v>
      </c>
      <c r="ABZ21" s="152">
        <f>SUM(data_1!ABZ80:ABZ85)</f>
        <v>0</v>
      </c>
      <c r="ACA21" s="152">
        <f>SUM(data_1!ACA80:ACA85)</f>
        <v>0</v>
      </c>
      <c r="ACB21" s="152">
        <f>SUM(data_1!ACB80:ACB85)</f>
        <v>0</v>
      </c>
      <c r="ACC21" s="152">
        <f>SUM(data_1!ACC80:ACC85)</f>
        <v>0</v>
      </c>
      <c r="ACD21" s="152">
        <f>SUM(data_1!ACD80:ACD85)</f>
        <v>0</v>
      </c>
      <c r="ACE21" s="152">
        <f>SUM(data_1!ACE80:ACE85)</f>
        <v>0</v>
      </c>
      <c r="ACF21" s="152">
        <f>SUM(data_1!ACF80:ACF85)</f>
        <v>0</v>
      </c>
      <c r="ACG21" s="152">
        <f>SUM(data_1!ACG80:ACG85)</f>
        <v>0</v>
      </c>
      <c r="ACH21" s="152">
        <f>SUM(data_1!ACH80:ACH85)</f>
        <v>0</v>
      </c>
      <c r="ACI21" s="152">
        <f>SUM(data_1!ACI80:ACI85)</f>
        <v>0</v>
      </c>
      <c r="ACJ21" s="152">
        <f>SUM(data_1!ACJ80:ACJ85)</f>
        <v>0</v>
      </c>
      <c r="ACK21" s="152">
        <f>SUM(data_1!ACK80:ACK85)</f>
        <v>51550000</v>
      </c>
      <c r="ACL21" s="152">
        <f>SUM(data_1!ACL80:ACL85)</f>
        <v>1550000</v>
      </c>
      <c r="ACM21" s="152">
        <f>SUM(data_1!ACM80:ACM85)</f>
        <v>50000000</v>
      </c>
      <c r="ACN21" s="152">
        <f>SUM(data_1!ACN80:ACN85)</f>
        <v>1550000</v>
      </c>
      <c r="ACO21" s="152">
        <f>SUM(data_1!ACO80:ACO85)</f>
        <v>0</v>
      </c>
      <c r="ACP21" s="152">
        <f>SUM(data_1!ACP80:ACP85)</f>
        <v>0</v>
      </c>
      <c r="ACQ21" s="152">
        <f>SUM(data_1!ACQ80:ACQ85)</f>
        <v>51550000</v>
      </c>
      <c r="ACR21" s="152">
        <f>SUM(data_1!ACR80:ACR85)</f>
        <v>1550000</v>
      </c>
      <c r="ACS21" s="152">
        <f>SUM(data_1!ACS80:ACS85)</f>
        <v>0</v>
      </c>
      <c r="ACT21" s="152">
        <f>SUM(data_1!ACT80:ACT85)</f>
        <v>50000000</v>
      </c>
      <c r="ACU21" s="152">
        <f>SUM(data_1!ACU80:ACU85)</f>
        <v>96.993210000000005</v>
      </c>
      <c r="ACV21" s="152">
        <f>SUM(data_1!ACV80:ACV85)</f>
        <v>0</v>
      </c>
      <c r="ACW21" s="152">
        <f>SUM(data_1!ACW80:ACW85)</f>
        <v>0</v>
      </c>
      <c r="ACX21" s="152">
        <f>SUM(data_1!ACX80:ACX85)</f>
        <v>1550000</v>
      </c>
      <c r="ACY21" s="152">
        <f>SUM(data_1!ACY80:ACY85)</f>
        <v>0</v>
      </c>
      <c r="ACZ21" s="152">
        <f>SUM(data_1!ACZ80:ACZ85)</f>
        <v>1550000</v>
      </c>
      <c r="ADA21" s="152">
        <f>SUM(data_1!ADA80:ADA85)</f>
        <v>1550000</v>
      </c>
      <c r="ADB21" s="152">
        <f>SUM(data_1!ADB80:ADB85)</f>
        <v>0</v>
      </c>
      <c r="ADC21" s="152">
        <f>SUM(data_1!ADC80:ADC85)</f>
        <v>0</v>
      </c>
      <c r="ADD21" s="152">
        <f>SUM(data_1!ADD80:ADD85)</f>
        <v>0</v>
      </c>
      <c r="ADE21" s="152">
        <f>SUM(data_1!ADE80:ADE85)</f>
        <v>0</v>
      </c>
      <c r="ADF21" s="152">
        <f>SUM(data_1!ADF80:ADF85)</f>
        <v>0</v>
      </c>
      <c r="ADG21" s="152">
        <f>SUM(data_1!ADG80:ADG85)</f>
        <v>0</v>
      </c>
      <c r="ADH21" s="152">
        <f>SUM(data_1!ADH80:ADH85)</f>
        <v>0</v>
      </c>
      <c r="ADI21" s="152">
        <f>SUM(data_1!ADI80:ADI85)</f>
        <v>0</v>
      </c>
      <c r="ADJ21" s="152">
        <f>SUM(data_1!ADJ80:ADJ85)</f>
        <v>0</v>
      </c>
      <c r="ADK21" s="152">
        <f>SUM(data_1!ADK80:ADK85)</f>
        <v>0</v>
      </c>
      <c r="ADL21" s="152">
        <f>SUM(data_1!ADL80:ADL85)</f>
        <v>0</v>
      </c>
      <c r="ADM21" s="152">
        <f>SUM(data_1!ADM80:ADM85)</f>
        <v>0</v>
      </c>
      <c r="ADN21" s="152">
        <f>SUM(data_1!ADN80:ADN85)</f>
        <v>0</v>
      </c>
      <c r="ADO21" s="152">
        <f>SUM(data_1!ADO80:ADO85)</f>
        <v>0</v>
      </c>
      <c r="ADP21" s="152">
        <f>SUM(data_1!ADP80:ADP85)</f>
        <v>0</v>
      </c>
      <c r="ADQ21" s="152">
        <f>SUM(data_1!ADQ80:ADQ85)</f>
        <v>0</v>
      </c>
      <c r="ADR21" s="152">
        <f>SUM(data_1!ADR80:ADR85)</f>
        <v>0</v>
      </c>
      <c r="ADS21" s="152">
        <f>SUM(data_1!ADS80:ADS85)</f>
        <v>0</v>
      </c>
      <c r="ADT21" s="152">
        <f>SUM(data_1!ADT80:ADT85)</f>
        <v>0</v>
      </c>
      <c r="ADU21" s="152">
        <f>SUM(data_1!ADU80:ADU85)</f>
        <v>0</v>
      </c>
      <c r="ADV21" s="152">
        <f>SUM(data_1!ADV80:ADV85)</f>
        <v>0</v>
      </c>
      <c r="ADW21" s="152">
        <f>SUM(data_1!ADW80:ADW85)</f>
        <v>0</v>
      </c>
      <c r="ADX21" s="152">
        <f>SUM(data_1!ADX80:ADX85)</f>
        <v>0</v>
      </c>
      <c r="ADY21" s="152">
        <f>SUM(data_1!ADY80:ADY85)</f>
        <v>0</v>
      </c>
      <c r="ADZ21" s="152">
        <f>SUM(data_1!ADZ80:ADZ85)</f>
        <v>0</v>
      </c>
      <c r="AEA21" s="152">
        <f>SUM(data_1!AEA80:AEA85)</f>
        <v>0</v>
      </c>
      <c r="AEB21" s="152">
        <f>SUM(data_1!AEB80:AEB85)</f>
        <v>0</v>
      </c>
      <c r="AEC21" s="152">
        <f>SUM(data_1!AEC80:AEC85)</f>
        <v>0</v>
      </c>
      <c r="AED21" s="152">
        <f>SUM(data_1!AED80:AED85)</f>
        <v>0</v>
      </c>
      <c r="AEE21" s="152">
        <f>SUM(data_1!AEE80:AEE85)</f>
        <v>0</v>
      </c>
      <c r="AEF21" s="152">
        <f>SUM(data_1!AEF80:AEF85)</f>
        <v>0</v>
      </c>
      <c r="AEG21" s="152">
        <f>SUM(data_1!AEG80:AEG85)</f>
        <v>0</v>
      </c>
      <c r="AEH21" s="152">
        <f>SUM(data_1!AEH80:AEH85)</f>
        <v>0</v>
      </c>
      <c r="AEI21" s="152">
        <f>SUM(data_1!AEI80:AEI85)</f>
        <v>0</v>
      </c>
      <c r="AEJ21" s="152">
        <f>SUM(data_1!AEJ80:AEJ85)</f>
        <v>0</v>
      </c>
      <c r="AEK21" s="152">
        <f>SUM(data_1!AEK80:AEK85)</f>
        <v>0</v>
      </c>
      <c r="AEL21" s="152">
        <f>SUM(data_1!AEL80:AEL85)</f>
        <v>0</v>
      </c>
      <c r="AEM21" s="152">
        <f>SUM(data_1!AEM80:AEM85)</f>
        <v>0</v>
      </c>
      <c r="AEN21" s="152">
        <f>SUM(data_1!AEN80:AEN85)</f>
        <v>0</v>
      </c>
      <c r="AEO21" s="152">
        <f>SUM(data_1!AEO80:AEO85)</f>
        <v>0</v>
      </c>
      <c r="AEP21" s="152">
        <f>SUM(data_1!AEP80:AEP85)</f>
        <v>0</v>
      </c>
      <c r="AEQ21" s="152">
        <f>SUM(data_1!AEQ80:AEQ85)</f>
        <v>0</v>
      </c>
      <c r="AER21" s="152">
        <f>SUM(data_1!AER80:AER85)</f>
        <v>0</v>
      </c>
      <c r="AES21" s="152">
        <f>SUM(data_1!AES80:AES85)</f>
        <v>0</v>
      </c>
      <c r="AET21" s="152">
        <f>SUM(data_1!AET80:AET85)</f>
        <v>0</v>
      </c>
      <c r="AEU21" s="152">
        <f>SUM(data_1!AEU80:AEU85)</f>
        <v>0</v>
      </c>
      <c r="AEV21" s="152">
        <f>SUM(data_1!AEV80:AEV85)</f>
        <v>0</v>
      </c>
      <c r="AEW21" s="152">
        <f>SUM(data_1!AEW80:AEW85)</f>
        <v>0</v>
      </c>
      <c r="AEX21" s="152">
        <f>SUM(data_1!AEX80:AEX85)</f>
        <v>0</v>
      </c>
      <c r="AEY21" s="152">
        <f>SUM(data_1!AEY80:AEY85)</f>
        <v>0</v>
      </c>
      <c r="AEZ21" s="152">
        <f>SUM(data_1!AEZ80:AEZ85)</f>
        <v>0</v>
      </c>
      <c r="AFA21" s="152">
        <f>SUM(data_1!AFA80:AFA85)</f>
        <v>0</v>
      </c>
      <c r="AFB21" s="152">
        <f>SUM(data_1!AFB80:AFB85)</f>
        <v>0</v>
      </c>
      <c r="AFC21" s="152">
        <f>SUM(data_1!AFC80:AFC85)</f>
        <v>0</v>
      </c>
      <c r="AFD21" s="152">
        <f>SUM(data_1!AFD80:AFD85)</f>
        <v>0</v>
      </c>
      <c r="AFE21" s="152">
        <f>SUM(data_1!AFE80:AFE85)</f>
        <v>1000000</v>
      </c>
      <c r="AFF21" s="152">
        <f>SUM(data_1!AFF80:AFF85)</f>
        <v>700000</v>
      </c>
      <c r="AFG21" s="152">
        <f>SUM(data_1!AFG80:AFG85)</f>
        <v>300000</v>
      </c>
      <c r="AFH21" s="152">
        <f>SUM(data_1!AFH80:AFH85)</f>
        <v>700000</v>
      </c>
      <c r="AFI21" s="152">
        <f>SUM(data_1!AFI80:AFI85)</f>
        <v>0</v>
      </c>
      <c r="AFJ21" s="152">
        <f>SUM(data_1!AFJ80:AFJ85)</f>
        <v>0</v>
      </c>
      <c r="AFK21" s="152">
        <f>SUM(data_1!AFK80:AFK85)</f>
        <v>1000000</v>
      </c>
      <c r="AFL21" s="152">
        <f>SUM(data_1!AFL80:AFL85)</f>
        <v>700000</v>
      </c>
      <c r="AFM21" s="152">
        <f>SUM(data_1!AFM80:AFM85)</f>
        <v>0</v>
      </c>
      <c r="AFN21" s="152">
        <f>SUM(data_1!AFN80:AFN85)</f>
        <v>300000</v>
      </c>
      <c r="AFO21" s="152">
        <f>SUM(data_1!AFO80:AFO85)</f>
        <v>30</v>
      </c>
      <c r="AFP21" s="152">
        <f>SUM(data_1!AFP80:AFP85)</f>
        <v>0</v>
      </c>
      <c r="AFQ21" s="152">
        <f>SUM(data_1!AFQ80:AFQ85)</f>
        <v>0</v>
      </c>
      <c r="AFR21" s="152">
        <f>SUM(data_1!AFR80:AFR85)</f>
        <v>700000</v>
      </c>
      <c r="AFS21" s="152">
        <f>SUM(data_1!AFS80:AFS85)</f>
        <v>0</v>
      </c>
      <c r="AFT21" s="152">
        <f>SUM(data_1!AFT80:AFT85)</f>
        <v>700000</v>
      </c>
      <c r="AFU21" s="152">
        <f>SUM(data_1!AFU80:AFU85)</f>
        <v>700000</v>
      </c>
      <c r="AFV21" s="152">
        <f>SUM(data_1!AFV80:AFV85)</f>
        <v>0</v>
      </c>
      <c r="AFW21" s="152">
        <f>SUM(data_1!AFW80:AFW85)</f>
        <v>0</v>
      </c>
      <c r="AFX21" s="152">
        <f>SUM(data_1!AFX80:AFX85)</f>
        <v>0</v>
      </c>
      <c r="AFY21" s="152">
        <f>SUM(data_1!AFY80:AFY85)</f>
        <v>0</v>
      </c>
      <c r="AFZ21" s="152">
        <f>SUM(data_1!AFZ80:AFZ85)</f>
        <v>0</v>
      </c>
      <c r="AGA21" s="152">
        <f>SUM(data_1!AGA80:AGA85)</f>
        <v>0</v>
      </c>
      <c r="AGB21" s="152">
        <f>SUM(data_1!AGB80:AGB85)</f>
        <v>0</v>
      </c>
      <c r="AGC21" s="152">
        <f>SUM(data_1!AGC80:AGC85)</f>
        <v>0</v>
      </c>
      <c r="AGD21" s="152">
        <f>SUM(data_1!AGD80:AGD85)</f>
        <v>0</v>
      </c>
      <c r="AGE21" s="152">
        <f>SUM(data_1!AGE80:AGE85)</f>
        <v>0</v>
      </c>
      <c r="AGF21" s="152">
        <f>SUM(data_1!AGF80:AGF85)</f>
        <v>0</v>
      </c>
      <c r="AGG21" s="152">
        <f>SUM(data_1!AGG80:AGG85)</f>
        <v>0</v>
      </c>
      <c r="AGH21" s="152">
        <f>SUM(data_1!AGH80:AGH85)</f>
        <v>0</v>
      </c>
      <c r="AGI21" s="152">
        <f>SUM(data_1!AGI80:AGI85)</f>
        <v>0</v>
      </c>
      <c r="AGJ21" s="152">
        <f>SUM(data_1!AGJ80:AGJ85)</f>
        <v>0</v>
      </c>
      <c r="AGK21" s="152">
        <f>SUM(data_1!AGK80:AGK85)</f>
        <v>0</v>
      </c>
      <c r="AGL21" s="152">
        <f>SUM(data_1!AGL80:AGL85)</f>
        <v>0</v>
      </c>
      <c r="AGM21" s="152">
        <f>SUM(data_1!AGM80:AGM85)</f>
        <v>0</v>
      </c>
      <c r="AGN21" s="152">
        <f>SUM(data_1!AGN80:AGN85)</f>
        <v>0</v>
      </c>
      <c r="AGO21" s="152">
        <f>SUM(data_1!AGO80:AGO85)</f>
        <v>79755000</v>
      </c>
      <c r="AGP21" s="152">
        <f>SUM(data_1!AGP80:AGP85)</f>
        <v>35155000</v>
      </c>
      <c r="AGQ21" s="152">
        <f>SUM(data_1!AGQ80:AGQ85)</f>
        <v>44600000</v>
      </c>
      <c r="AGR21" s="152">
        <f>SUM(data_1!AGR80:AGR85)</f>
        <v>35155000</v>
      </c>
      <c r="AGS21" s="152">
        <f>SUM(data_1!AGS80:AGS85)</f>
        <v>0</v>
      </c>
      <c r="AGT21" s="152">
        <f>SUM(data_1!AGT80:AGT85)</f>
        <v>0</v>
      </c>
      <c r="AGU21" s="152">
        <f>SUM(data_1!AGU80:AGU85)</f>
        <v>79755000</v>
      </c>
      <c r="AGV21" s="152">
        <f>SUM(data_1!AGV80:AGV85)</f>
        <v>35155000</v>
      </c>
      <c r="AGW21" s="152">
        <f>SUM(data_1!AGW80:AGW85)</f>
        <v>0</v>
      </c>
      <c r="AGX21" s="152">
        <f>SUM(data_1!AGX80:AGX85)</f>
        <v>44600000</v>
      </c>
      <c r="AGY21" s="152">
        <f>SUM(data_1!AGY80:AGY85)</f>
        <v>55.921259999999997</v>
      </c>
      <c r="AGZ21" s="152">
        <f>SUM(data_1!AGZ80:AGZ85)</f>
        <v>0</v>
      </c>
      <c r="AHA21" s="152">
        <f>SUM(data_1!AHA80:AHA85)</f>
        <v>0</v>
      </c>
      <c r="AHB21" s="152">
        <f>SUM(data_1!AHB80:AHB85)</f>
        <v>35155000</v>
      </c>
      <c r="AHC21" s="152">
        <f>SUM(data_1!AHC80:AHC85)</f>
        <v>0</v>
      </c>
      <c r="AHD21" s="152">
        <f>SUM(data_1!AHD80:AHD85)</f>
        <v>35155000</v>
      </c>
      <c r="AHE21" s="152">
        <f>SUM(data_1!AHE80:AHE85)</f>
        <v>35155000</v>
      </c>
      <c r="AHF21" s="152">
        <f>SUM(data_1!AHF80:AHF85)</f>
        <v>0</v>
      </c>
      <c r="AHG21" s="152">
        <f>SUM(data_1!AHG80:AHG85)</f>
        <v>0</v>
      </c>
      <c r="AHH21" s="152">
        <f>SUM(data_1!AHH80:AHH85)</f>
        <v>0</v>
      </c>
      <c r="AHI21" s="152">
        <f>SUM(data_1!AHI80:AHI85)</f>
        <v>0</v>
      </c>
      <c r="AHJ21" s="152">
        <f>SUM(data_1!AHJ80:AHJ85)</f>
        <v>0</v>
      </c>
      <c r="AHK21" s="152">
        <f>SUM(data_1!AHK80:AHK85)</f>
        <v>0</v>
      </c>
      <c r="AHL21" s="152">
        <f>SUM(data_1!AHL80:AHL85)</f>
        <v>0</v>
      </c>
      <c r="AHM21" s="152">
        <f>SUM(data_1!AHM80:AHM85)</f>
        <v>0</v>
      </c>
      <c r="AHN21" s="152">
        <f>SUM(data_1!AHN80:AHN85)</f>
        <v>0</v>
      </c>
      <c r="AHO21" s="152">
        <f>SUM(data_1!AHO80:AHO85)</f>
        <v>0</v>
      </c>
      <c r="AHP21" s="152">
        <f>SUM(data_1!AHP80:AHP85)</f>
        <v>0</v>
      </c>
      <c r="AHQ21" s="152">
        <f>SUM(data_1!AHQ80:AHQ85)</f>
        <v>0</v>
      </c>
      <c r="AHR21" s="152">
        <f>SUM(data_1!AHR80:AHR85)</f>
        <v>0</v>
      </c>
      <c r="AHS21" s="152">
        <f>SUM(data_1!AHS80:AHS85)</f>
        <v>0</v>
      </c>
      <c r="AHT21" s="152">
        <f>SUM(data_1!AHT80:AHT85)</f>
        <v>0</v>
      </c>
      <c r="AHU21" s="152">
        <f>SUM(data_1!AHU80:AHU85)</f>
        <v>0</v>
      </c>
      <c r="AHV21" s="152">
        <f>SUM(data_1!AHV80:AHV85)</f>
        <v>0</v>
      </c>
      <c r="AHW21" s="152">
        <f>SUM(data_1!AHW80:AHW85)</f>
        <v>0</v>
      </c>
      <c r="AHX21" s="152">
        <f>SUM(data_1!AHX80:AHX85)</f>
        <v>0</v>
      </c>
      <c r="AHY21" s="152">
        <f>SUM(data_1!AHY80:AHY85)</f>
        <v>5411900</v>
      </c>
      <c r="AHZ21" s="152">
        <f>SUM(data_1!AHZ80:AHZ85)</f>
        <v>2881900</v>
      </c>
      <c r="AIA21" s="152">
        <f>SUM(data_1!AIA80:AIA85)</f>
        <v>2530000</v>
      </c>
      <c r="AIB21" s="152">
        <f>SUM(data_1!AIB80:AIB85)</f>
        <v>2881900</v>
      </c>
      <c r="AIC21" s="152">
        <f>SUM(data_1!AIC80:AIC85)</f>
        <v>0</v>
      </c>
      <c r="AID21" s="152">
        <f>SUM(data_1!AID80:AID85)</f>
        <v>0</v>
      </c>
      <c r="AIE21" s="152">
        <f>SUM(data_1!AIE80:AIE85)</f>
        <v>5411900</v>
      </c>
      <c r="AIF21" s="152">
        <f>SUM(data_1!AIF80:AIF85)</f>
        <v>2881900</v>
      </c>
      <c r="AIG21" s="152">
        <f>SUM(data_1!AIG80:AIG85)</f>
        <v>0</v>
      </c>
      <c r="AIH21" s="152">
        <f>SUM(data_1!AIH80:AIH85)</f>
        <v>2530000</v>
      </c>
      <c r="AII21" s="152">
        <f>SUM(data_1!AII80:AII85)</f>
        <v>144.31040999999999</v>
      </c>
      <c r="AIJ21" s="152">
        <f>SUM(data_1!AIJ80:AIJ85)</f>
        <v>0</v>
      </c>
      <c r="AIK21" s="152">
        <f>SUM(data_1!AIK80:AIK85)</f>
        <v>0</v>
      </c>
      <c r="AIL21" s="152">
        <f>SUM(data_1!AIL80:AIL85)</f>
        <v>2881900</v>
      </c>
      <c r="AIM21" s="152">
        <f>SUM(data_1!AIM80:AIM85)</f>
        <v>0</v>
      </c>
      <c r="AIN21" s="152">
        <f>SUM(data_1!AIN80:AIN85)</f>
        <v>2881900</v>
      </c>
      <c r="AIO21" s="152">
        <f>SUM(data_1!AIO80:AIO85)</f>
        <v>2881900</v>
      </c>
      <c r="AIP21" s="152">
        <f>SUM(data_1!AIP80:AIP85)</f>
        <v>0</v>
      </c>
      <c r="AIQ21" s="152">
        <f>SUM(data_1!AIQ80:AIQ85)</f>
        <v>0</v>
      </c>
      <c r="AIR21" s="152">
        <f>SUM(data_1!AIR80:AIR85)</f>
        <v>0</v>
      </c>
      <c r="AIS21" s="152">
        <f>SUM(data_1!AIS80:AIS85)</f>
        <v>0</v>
      </c>
      <c r="AIT21" s="152">
        <f>SUM(data_1!AIT80:AIT85)</f>
        <v>0</v>
      </c>
      <c r="AIU21" s="152">
        <f>SUM(data_1!AIU80:AIU85)</f>
        <v>0</v>
      </c>
      <c r="AIV21" s="152">
        <f>SUM(data_1!AIV80:AIV85)</f>
        <v>0</v>
      </c>
      <c r="AIW21" s="152">
        <f>SUM(data_1!AIW80:AIW85)</f>
        <v>0</v>
      </c>
      <c r="AIX21" s="152">
        <f>SUM(data_1!AIX80:AIX85)</f>
        <v>0</v>
      </c>
      <c r="AIY21" s="152">
        <f>SUM(data_1!AIY80:AIY85)</f>
        <v>0</v>
      </c>
      <c r="AIZ21" s="152">
        <f>SUM(data_1!AIZ80:AIZ85)</f>
        <v>0</v>
      </c>
      <c r="AJA21" s="152">
        <f>SUM(data_1!AJA80:AJA85)</f>
        <v>0</v>
      </c>
      <c r="AJB21" s="152">
        <f>SUM(data_1!AJB80:AJB85)</f>
        <v>0</v>
      </c>
      <c r="AJC21" s="152">
        <f>SUM(data_1!AJC80:AJC85)</f>
        <v>0</v>
      </c>
      <c r="AJD21" s="152">
        <f>SUM(data_1!AJD80:AJD85)</f>
        <v>0</v>
      </c>
      <c r="AJE21" s="152">
        <f>SUM(data_1!AJE80:AJE85)</f>
        <v>0</v>
      </c>
      <c r="AJF21" s="152">
        <f>SUM(data_1!AJF80:AJF85)</f>
        <v>0</v>
      </c>
      <c r="AJG21" s="152">
        <f>SUM(data_1!AJG80:AJG85)</f>
        <v>0</v>
      </c>
      <c r="AJH21" s="152">
        <f>SUM(data_1!AJH80:AJH85)</f>
        <v>0</v>
      </c>
      <c r="AJI21" s="152">
        <f>SUM(data_1!AJI80:AJI85)</f>
        <v>134331500</v>
      </c>
      <c r="AJJ21" s="152">
        <f>SUM(data_1!AJJ80:AJJ85)</f>
        <v>102541000</v>
      </c>
      <c r="AJK21" s="152">
        <f>SUM(data_1!AJK80:AJK85)</f>
        <v>31790500</v>
      </c>
      <c r="AJL21" s="152">
        <f>SUM(data_1!AJL80:AJL85)</f>
        <v>102541000</v>
      </c>
      <c r="AJM21" s="152">
        <f>SUM(data_1!AJM80:AJM85)</f>
        <v>630329.71</v>
      </c>
      <c r="AJN21" s="152">
        <f>SUM(data_1!AJN80:AJN85)</f>
        <v>0</v>
      </c>
      <c r="AJO21" s="152">
        <f>SUM(data_1!AJO80:AJO85)</f>
        <v>134331500</v>
      </c>
      <c r="AJP21" s="152">
        <f>SUM(data_1!AJP80:AJP85)</f>
        <v>102541000</v>
      </c>
      <c r="AJQ21" s="152">
        <f>SUM(data_1!AJQ80:AJQ85)</f>
        <v>0</v>
      </c>
      <c r="AJR21" s="152">
        <f>SUM(data_1!AJR80:AJR85)</f>
        <v>31790500</v>
      </c>
      <c r="AJS21" s="152">
        <f>SUM(data_1!AJS80:AJS85)</f>
        <v>143.67265</v>
      </c>
      <c r="AJT21" s="152">
        <f>SUM(data_1!AJT80:AJT85)</f>
        <v>627929.71</v>
      </c>
      <c r="AJU21" s="152">
        <f>SUM(data_1!AJU80:AJU85)</f>
        <v>2400</v>
      </c>
      <c r="AJV21" s="152">
        <f>SUM(data_1!AJV80:AJV85)</f>
        <v>102541000</v>
      </c>
      <c r="AJW21" s="152">
        <f>SUM(data_1!AJW80:AJW85)</f>
        <v>0</v>
      </c>
      <c r="AJX21" s="152">
        <f>SUM(data_1!AJX80:AJX85)</f>
        <v>104037000</v>
      </c>
      <c r="AJY21" s="152">
        <f>SUM(data_1!AJY80:AJY85)</f>
        <v>102541000</v>
      </c>
      <c r="AJZ21" s="152">
        <f>SUM(data_1!AJZ80:AJZ85)</f>
        <v>0</v>
      </c>
      <c r="AKA21" s="152">
        <f>SUM(data_1!AKA80:AKA85)</f>
        <v>143236000</v>
      </c>
      <c r="AKB21" s="152">
        <f>SUM(data_1!AKB80:AKB85)</f>
        <v>86470000</v>
      </c>
      <c r="AKC21" s="152">
        <f>SUM(data_1!AKC80:AKC85)</f>
        <v>56766000</v>
      </c>
      <c r="AKD21" s="152">
        <f>SUM(data_1!AKD80:AKD85)</f>
        <v>86470000</v>
      </c>
      <c r="AKE21" s="152">
        <f>SUM(data_1!AKE80:AKE85)</f>
        <v>0</v>
      </c>
      <c r="AKF21" s="152">
        <f>SUM(data_1!AKF80:AKF85)</f>
        <v>0</v>
      </c>
      <c r="AKG21" s="152">
        <f>SUM(data_1!AKG80:AKG85)</f>
        <v>143236000</v>
      </c>
      <c r="AKH21" s="152">
        <f>SUM(data_1!AKH80:AKH85)</f>
        <v>86470000</v>
      </c>
      <c r="AKI21" s="152">
        <f>SUM(data_1!AKI80:AKI85)</f>
        <v>0</v>
      </c>
      <c r="AKJ21" s="152">
        <f>SUM(data_1!AKJ80:AKJ85)</f>
        <v>56766000</v>
      </c>
      <c r="AKK21" s="152">
        <f>SUM(data_1!AKK80:AKK85)</f>
        <v>142.0436</v>
      </c>
      <c r="AKL21" s="152">
        <f>SUM(data_1!AKL80:AKL85)</f>
        <v>0</v>
      </c>
      <c r="AKM21" s="152">
        <f>SUM(data_1!AKM80:AKM85)</f>
        <v>0</v>
      </c>
      <c r="AKN21" s="152">
        <f>SUM(data_1!AKN80:AKN85)</f>
        <v>86470000</v>
      </c>
      <c r="AKO21" s="152">
        <f>SUM(data_1!AKO80:AKO85)</f>
        <v>0</v>
      </c>
      <c r="AKP21" s="152">
        <f>SUM(data_1!AKP80:AKP85)</f>
        <v>86470000</v>
      </c>
      <c r="AKQ21" s="152">
        <f>SUM(data_1!AKQ80:AKQ85)</f>
        <v>86470000</v>
      </c>
      <c r="AKR21" s="152">
        <f>SUM(data_1!AKR80:AKR85)</f>
        <v>0</v>
      </c>
      <c r="AKS21" s="152">
        <f>SUM(data_1!AKS80:AKS85)</f>
        <v>46865000</v>
      </c>
      <c r="AKT21" s="152">
        <f>SUM(data_1!AKT80:AKT85)</f>
        <v>21385000</v>
      </c>
      <c r="AKU21" s="152">
        <f>SUM(data_1!AKU80:AKU85)</f>
        <v>25480000</v>
      </c>
      <c r="AKV21" s="152">
        <f>SUM(data_1!AKV80:AKV85)</f>
        <v>21385000</v>
      </c>
      <c r="AKW21" s="152">
        <f>SUM(data_1!AKW80:AKW85)</f>
        <v>0</v>
      </c>
      <c r="AKX21" s="152">
        <f>SUM(data_1!AKX80:AKX85)</f>
        <v>0</v>
      </c>
      <c r="AKY21" s="152">
        <f>SUM(data_1!AKY80:AKY85)</f>
        <v>46865000</v>
      </c>
      <c r="AKZ21" s="152">
        <f>SUM(data_1!AKZ80:AKZ85)</f>
        <v>21385000</v>
      </c>
      <c r="ALA21" s="152">
        <f>SUM(data_1!ALA80:ALA85)</f>
        <v>0</v>
      </c>
      <c r="ALB21" s="152">
        <f>SUM(data_1!ALB80:ALB85)</f>
        <v>25480000</v>
      </c>
      <c r="ALC21" s="152">
        <f>SUM(data_1!ALC80:ALC85)</f>
        <v>118.09371</v>
      </c>
      <c r="ALD21" s="152">
        <f>SUM(data_1!ALD80:ALD85)</f>
        <v>0</v>
      </c>
      <c r="ALE21" s="152">
        <f>SUM(data_1!ALE80:ALE85)</f>
        <v>0</v>
      </c>
      <c r="ALF21" s="152">
        <f>SUM(data_1!ALF80:ALF85)</f>
        <v>21385000</v>
      </c>
      <c r="ALG21" s="152">
        <f>SUM(data_1!ALG80:ALG85)</f>
        <v>0</v>
      </c>
      <c r="ALH21" s="152">
        <f>SUM(data_1!ALH80:ALH85)</f>
        <v>21385000</v>
      </c>
      <c r="ALI21" s="152">
        <f>SUM(data_1!ALI80:ALI85)</f>
        <v>21385000</v>
      </c>
      <c r="ALJ21" s="152">
        <f>SUM(data_1!ALJ80:ALJ85)</f>
        <v>0</v>
      </c>
      <c r="ALK21" s="152">
        <f>SUM(data_1!ALK80:ALK85)</f>
        <v>0</v>
      </c>
      <c r="ALL21" s="152">
        <f>SUM(data_1!ALL80:ALL85)</f>
        <v>0</v>
      </c>
      <c r="ALM21" s="152">
        <f>SUM(data_1!ALM80:ALM85)</f>
        <v>0</v>
      </c>
      <c r="ALN21" s="152">
        <f>SUM(data_1!ALN80:ALN85)</f>
        <v>0</v>
      </c>
      <c r="ALO21" s="152">
        <f>SUM(data_1!ALO80:ALO85)</f>
        <v>8410.7900000000009</v>
      </c>
      <c r="ALP21" s="152">
        <f>SUM(data_1!ALP80:ALP85)</f>
        <v>0</v>
      </c>
      <c r="ALQ21" s="152">
        <f>SUM(data_1!ALQ80:ALQ85)</f>
        <v>0</v>
      </c>
      <c r="ALR21" s="152">
        <f>SUM(data_1!ALR80:ALR85)</f>
        <v>0</v>
      </c>
      <c r="ALS21" s="152">
        <f>SUM(data_1!ALS80:ALS85)</f>
        <v>0</v>
      </c>
      <c r="ALT21" s="152">
        <f>SUM(data_1!ALT80:ALT85)</f>
        <v>0</v>
      </c>
      <c r="ALU21" s="152">
        <f>SUM(data_1!ALU80:ALU85)</f>
        <v>0</v>
      </c>
      <c r="ALV21" s="152">
        <f>SUM(data_1!ALV80:ALV85)</f>
        <v>8410.7900000000009</v>
      </c>
      <c r="ALW21" s="152">
        <f>SUM(data_1!ALW80:ALW85)</f>
        <v>0</v>
      </c>
      <c r="ALX21" s="152">
        <f>SUM(data_1!ALX80:ALX85)</f>
        <v>0</v>
      </c>
      <c r="ALY21" s="152">
        <f>SUM(data_1!ALY80:ALY85)</f>
        <v>0</v>
      </c>
      <c r="ALZ21" s="152">
        <f>SUM(data_1!ALZ80:ALZ85)</f>
        <v>0</v>
      </c>
      <c r="AMA21" s="152">
        <f>SUM(data_1!AMA80:AMA85)</f>
        <v>0</v>
      </c>
      <c r="AMB21" s="152">
        <f>SUM(data_1!AMB80:AMB85)</f>
        <v>0</v>
      </c>
      <c r="AMC21" s="152">
        <f>SUM(data_1!AMC80:AMC85)</f>
        <v>24927000</v>
      </c>
      <c r="AMD21" s="152">
        <f>SUM(data_1!AMD80:AMD85)</f>
        <v>14358900</v>
      </c>
      <c r="AME21" s="152">
        <f>SUM(data_1!AME80:AME85)</f>
        <v>10568100</v>
      </c>
      <c r="AMF21" s="152">
        <f>SUM(data_1!AMF80:AMF85)</f>
        <v>14358900</v>
      </c>
      <c r="AMG21" s="152">
        <f>SUM(data_1!AMG80:AMG85)</f>
        <v>0</v>
      </c>
      <c r="AMH21" s="152">
        <f>SUM(data_1!AMH80:AMH85)</f>
        <v>0</v>
      </c>
      <c r="AMI21" s="152">
        <f>SUM(data_1!AMI80:AMI85)</f>
        <v>24875934.550000001</v>
      </c>
      <c r="AMJ21" s="152">
        <f>SUM(data_1!AMJ80:AMJ85)</f>
        <v>14358900</v>
      </c>
      <c r="AMK21" s="152">
        <f>SUM(data_1!AMK80:AMK85)</f>
        <v>0</v>
      </c>
      <c r="AML21" s="152">
        <f>SUM(data_1!AML80:AML85)</f>
        <v>10517034.550000001</v>
      </c>
      <c r="AMM21" s="152">
        <f>SUM(data_1!AMM80:AMM85)</f>
        <v>140.41543999999999</v>
      </c>
      <c r="AMN21" s="152">
        <f>SUM(data_1!AMN80:AMN85)</f>
        <v>0</v>
      </c>
      <c r="AMO21" s="152">
        <f>SUM(data_1!AMO80:AMO85)</f>
        <v>0</v>
      </c>
      <c r="AMP21" s="152">
        <f>SUM(data_1!AMP80:AMP85)</f>
        <v>14358900</v>
      </c>
      <c r="AMQ21" s="152">
        <f>SUM(data_1!AMQ80:AMQ85)</f>
        <v>0</v>
      </c>
      <c r="AMR21" s="152">
        <f>SUM(data_1!AMR80:AMR85)</f>
        <v>14358900</v>
      </c>
      <c r="AMS21" s="152">
        <f>SUM(data_1!AMS80:AMS85)</f>
        <v>14358900</v>
      </c>
      <c r="AMT21" s="152">
        <f>SUM(data_1!AMT80:AMT85)</f>
        <v>0</v>
      </c>
      <c r="AMU21" s="152">
        <f>SUM(data_1!AMU80:AMU85)</f>
        <v>0</v>
      </c>
      <c r="AMV21" s="152">
        <f>SUM(data_1!AMV80:AMV85)</f>
        <v>0</v>
      </c>
      <c r="AMW21" s="152">
        <f>SUM(data_1!AMW80:AMW85)</f>
        <v>0</v>
      </c>
      <c r="AMX21" s="152">
        <f>SUM(data_1!AMX80:AMX85)</f>
        <v>0</v>
      </c>
      <c r="AMY21" s="152">
        <f>SUM(data_1!AMY80:AMY85)</f>
        <v>0</v>
      </c>
      <c r="AMZ21" s="152">
        <f>SUM(data_1!AMZ80:AMZ85)</f>
        <v>0</v>
      </c>
      <c r="ANA21" s="152">
        <f>SUM(data_1!ANA80:ANA85)</f>
        <v>0</v>
      </c>
      <c r="ANB21" s="152">
        <f>SUM(data_1!ANB80:ANB85)</f>
        <v>0</v>
      </c>
      <c r="ANC21" s="152">
        <f>SUM(data_1!ANC80:ANC85)</f>
        <v>0</v>
      </c>
      <c r="AND21" s="152">
        <f>SUM(data_1!AND80:AND85)</f>
        <v>0</v>
      </c>
      <c r="ANE21" s="152">
        <f>SUM(data_1!ANE80:ANE85)</f>
        <v>0</v>
      </c>
      <c r="ANF21" s="152">
        <f>SUM(data_1!ANF80:ANF85)</f>
        <v>0</v>
      </c>
      <c r="ANG21" s="152">
        <f>SUM(data_1!ANG80:ANG85)</f>
        <v>0</v>
      </c>
      <c r="ANH21" s="152">
        <f>SUM(data_1!ANH80:ANH85)</f>
        <v>0</v>
      </c>
      <c r="ANI21" s="152">
        <f>SUM(data_1!ANI80:ANI85)</f>
        <v>0</v>
      </c>
      <c r="ANJ21" s="152">
        <f>SUM(data_1!ANJ80:ANJ85)</f>
        <v>0</v>
      </c>
      <c r="ANK21" s="152">
        <f>SUM(data_1!ANK80:ANK85)</f>
        <v>0</v>
      </c>
    </row>
    <row r="22" spans="1:1051" x14ac:dyDescent="0.25">
      <c r="A22" s="137" t="s">
        <v>190</v>
      </c>
      <c r="B22" s="140" t="s">
        <v>191</v>
      </c>
      <c r="C22" s="141" t="s">
        <v>192</v>
      </c>
      <c r="F22" s="152">
        <f>SUM(data_1!F87:F98)</f>
        <v>3766263300</v>
      </c>
      <c r="G22" s="152">
        <f>SUM(data_1!G87:G98)</f>
        <v>0</v>
      </c>
      <c r="H22" s="152">
        <f>SUM(data_1!H87:H98)</f>
        <v>0</v>
      </c>
      <c r="I22" s="152">
        <f>SUM(data_1!I87:I98)</f>
        <v>403223073.87</v>
      </c>
      <c r="J22" s="152">
        <f>SUM(data_1!J87:J98)</f>
        <v>294733200</v>
      </c>
      <c r="K22" s="152">
        <f>SUM(data_1!K87:K98)</f>
        <v>108489873.87</v>
      </c>
      <c r="L22" s="152">
        <f>SUM(data_1!L87:L98)</f>
        <v>293124693.60000002</v>
      </c>
      <c r="M22" s="152">
        <f>SUM(data_1!M87:M98)</f>
        <v>899829.18</v>
      </c>
      <c r="N22" s="152">
        <f>SUM(data_1!N87:N98)</f>
        <v>0</v>
      </c>
      <c r="O22" s="152">
        <f>SUM(data_1!O87:O98)</f>
        <v>400963349.26999998</v>
      </c>
      <c r="P22" s="152">
        <f>SUM(data_1!P87:P98)</f>
        <v>293124693.60000002</v>
      </c>
      <c r="Q22" s="152">
        <f>SUM(data_1!Q87:Q98)</f>
        <v>0</v>
      </c>
      <c r="R22" s="152">
        <f>SUM(data_1!R87:R98)</f>
        <v>107838655.67</v>
      </c>
      <c r="S22" s="152">
        <f>SUM(data_1!S87:S98)</f>
        <v>313.73849999999999</v>
      </c>
      <c r="T22" s="152">
        <f>SUM(data_1!T87:T98)</f>
        <v>899829.18</v>
      </c>
      <c r="U22" s="152">
        <f>SUM(data_1!U87:U98)</f>
        <v>0</v>
      </c>
      <c r="V22" s="152">
        <f>SUM(data_1!V87:V98)</f>
        <v>293124693.60000002</v>
      </c>
      <c r="W22" s="152">
        <f>SUM(data_1!W87:W98)</f>
        <v>0</v>
      </c>
      <c r="X22" s="152">
        <f>SUM(data_1!X87:X98)</f>
        <v>294733200</v>
      </c>
      <c r="Y22" s="152">
        <f>SUM(data_1!Y87:Y98)</f>
        <v>294733200</v>
      </c>
      <c r="Z22" s="152">
        <f>SUM(data_1!Z87:Z98)</f>
        <v>0</v>
      </c>
      <c r="AA22" s="152">
        <f>SUM(data_1!AA87:AA98)</f>
        <v>582374887.85000002</v>
      </c>
      <c r="AB22" s="152">
        <f>SUM(data_1!AB87:AB98)</f>
        <v>450605600</v>
      </c>
      <c r="AC22" s="152">
        <f>SUM(data_1!AC87:AC98)</f>
        <v>131769287.84999999</v>
      </c>
      <c r="AD22" s="152">
        <f>SUM(data_1!AD87:AD98)</f>
        <v>428361556.44999999</v>
      </c>
      <c r="AE22" s="152">
        <f>SUM(data_1!AE87:AE98)</f>
        <v>3829471.59</v>
      </c>
      <c r="AF22" s="152">
        <f>SUM(data_1!AF87:AF98)</f>
        <v>0</v>
      </c>
      <c r="AG22" s="152">
        <f>SUM(data_1!AG87:AG98)</f>
        <v>554448072.29999995</v>
      </c>
      <c r="AH22" s="152">
        <f>SUM(data_1!AH87:AH98)</f>
        <v>428361556.44999999</v>
      </c>
      <c r="AI22" s="152">
        <f>SUM(data_1!AI87:AI98)</f>
        <v>0</v>
      </c>
      <c r="AJ22" s="152">
        <f>SUM(data_1!AJ87:AJ98)</f>
        <v>126086515.84999999</v>
      </c>
      <c r="AK22" s="152">
        <f>SUM(data_1!AK87:AK98)</f>
        <v>312.82777000000004</v>
      </c>
      <c r="AL22" s="152">
        <f>SUM(data_1!AL87:AL98)</f>
        <v>3829471.59</v>
      </c>
      <c r="AM22" s="152">
        <f>SUM(data_1!AM87:AM98)</f>
        <v>0</v>
      </c>
      <c r="AN22" s="152">
        <f>SUM(data_1!AN87:AN98)</f>
        <v>428361556.44999999</v>
      </c>
      <c r="AO22" s="152">
        <f>SUM(data_1!AO87:AO98)</f>
        <v>0</v>
      </c>
      <c r="AP22" s="152">
        <f>SUM(data_1!AP87:AP98)</f>
        <v>450605600</v>
      </c>
      <c r="AQ22" s="152">
        <f>SUM(data_1!AQ87:AQ98)</f>
        <v>450605600</v>
      </c>
      <c r="AR22" s="152">
        <f>SUM(data_1!AR87:AR98)</f>
        <v>0</v>
      </c>
      <c r="AS22" s="152">
        <f>SUM(data_1!AS87:AS98)</f>
        <v>919434856.53999996</v>
      </c>
      <c r="AT22" s="152">
        <f>SUM(data_1!AT87:AT98)</f>
        <v>696991100</v>
      </c>
      <c r="AU22" s="152">
        <f>SUM(data_1!AU87:AU98)</f>
        <v>222443756.53999999</v>
      </c>
      <c r="AV22" s="152">
        <f>SUM(data_1!AV87:AV98)</f>
        <v>695439634.49000001</v>
      </c>
      <c r="AW22" s="152">
        <f>SUM(data_1!AW87:AW98)</f>
        <v>838096.11</v>
      </c>
      <c r="AX22" s="152">
        <f>SUM(data_1!AX87:AX98)</f>
        <v>0</v>
      </c>
      <c r="AY22" s="152">
        <f>SUM(data_1!AY87:AY98)</f>
        <v>892056249.02999997</v>
      </c>
      <c r="AZ22" s="152">
        <f>SUM(data_1!AZ87:AZ98)</f>
        <v>695373415.69000006</v>
      </c>
      <c r="BA22" s="152">
        <f>SUM(data_1!BA87:BA98)</f>
        <v>0</v>
      </c>
      <c r="BB22" s="152">
        <f>SUM(data_1!BB87:BB98)</f>
        <v>196682833.34</v>
      </c>
      <c r="BC22" s="152">
        <f>SUM(data_1!BC87:BC98)</f>
        <v>319.90017999999998</v>
      </c>
      <c r="BD22" s="152">
        <f>SUM(data_1!BD87:BD98)</f>
        <v>838096.11</v>
      </c>
      <c r="BE22" s="152">
        <f>SUM(data_1!BE87:BE98)</f>
        <v>66218.8</v>
      </c>
      <c r="BF22" s="152">
        <f>SUM(data_1!BF87:BF98)</f>
        <v>695373415.69000006</v>
      </c>
      <c r="BG22" s="152">
        <f>SUM(data_1!BG87:BG98)</f>
        <v>0</v>
      </c>
      <c r="BH22" s="152">
        <f>SUM(data_1!BH87:BH98)</f>
        <v>696991100</v>
      </c>
      <c r="BI22" s="152">
        <f>SUM(data_1!BI87:BI98)</f>
        <v>696991100</v>
      </c>
      <c r="BJ22" s="152">
        <f>SUM(data_1!BJ87:BJ98)</f>
        <v>0</v>
      </c>
      <c r="BK22" s="152">
        <f>SUM(data_1!BK87:BK98)</f>
        <v>2155445338.6599998</v>
      </c>
      <c r="BL22" s="152">
        <f>SUM(data_1!BL87:BL98)</f>
        <v>1597010000</v>
      </c>
      <c r="BM22" s="152">
        <f>SUM(data_1!BM87:BM98)</f>
        <v>558435338.65999997</v>
      </c>
      <c r="BN22" s="152">
        <f>SUM(data_1!BN87:BN98)</f>
        <v>1596918585</v>
      </c>
      <c r="BO22" s="152">
        <f>SUM(data_1!BO87:BO98)</f>
        <v>124495</v>
      </c>
      <c r="BP22" s="152">
        <f>SUM(data_1!BP87:BP98)</f>
        <v>0</v>
      </c>
      <c r="BQ22" s="152">
        <f>SUM(data_1!BQ87:BQ98)</f>
        <v>2126967138.8400002</v>
      </c>
      <c r="BR22" s="152">
        <f>SUM(data_1!BR87:BR98)</f>
        <v>1596918585</v>
      </c>
      <c r="BS22" s="152">
        <f>SUM(data_1!BS87:BS98)</f>
        <v>0</v>
      </c>
      <c r="BT22" s="152">
        <f>SUM(data_1!BT87:BT98)</f>
        <v>530048553.84000003</v>
      </c>
      <c r="BU22" s="152">
        <f>SUM(data_1!BU87:BU98)</f>
        <v>271.05184000000003</v>
      </c>
      <c r="BV22" s="152">
        <f>SUM(data_1!BV87:BV98)</f>
        <v>124495</v>
      </c>
      <c r="BW22" s="152">
        <f>SUM(data_1!BW87:BW98)</f>
        <v>0</v>
      </c>
      <c r="BX22" s="152">
        <f>SUM(data_1!BX87:BX98)</f>
        <v>1596918585</v>
      </c>
      <c r="BY22" s="152">
        <f>SUM(data_1!BY87:BY98)</f>
        <v>0</v>
      </c>
      <c r="BZ22" s="152">
        <f>SUM(data_1!BZ87:BZ98)</f>
        <v>1597010000</v>
      </c>
      <c r="CA22" s="152">
        <f>SUM(data_1!CA87:CA98)</f>
        <v>1597010000</v>
      </c>
      <c r="CB22" s="152">
        <f>SUM(data_1!CB87:CB98)</f>
        <v>0</v>
      </c>
      <c r="CC22" s="152">
        <f>SUM(data_1!CC87:CC98)</f>
        <v>18260251.719999999</v>
      </c>
      <c r="CD22" s="152">
        <f>SUM(data_1!CD87:CD98)</f>
        <v>14202200</v>
      </c>
      <c r="CE22" s="152">
        <f>SUM(data_1!CE87:CE98)</f>
        <v>4058051.7199999997</v>
      </c>
      <c r="CF22" s="152">
        <f>SUM(data_1!CF87:CF98)</f>
        <v>14202200</v>
      </c>
      <c r="CG22" s="152">
        <f>SUM(data_1!CG87:CG98)</f>
        <v>0</v>
      </c>
      <c r="CH22" s="152">
        <f>SUM(data_1!CH87:CH98)</f>
        <v>0</v>
      </c>
      <c r="CI22" s="152">
        <f>SUM(data_1!CI87:CI98)</f>
        <v>18062021.719999999</v>
      </c>
      <c r="CJ22" s="152">
        <f>SUM(data_1!CJ87:CJ98)</f>
        <v>14202200</v>
      </c>
      <c r="CK22" s="152">
        <f>SUM(data_1!CK87:CK98)</f>
        <v>0</v>
      </c>
      <c r="CL22" s="152">
        <f>SUM(data_1!CL87:CL98)</f>
        <v>3859821.7199999997</v>
      </c>
      <c r="CM22" s="152">
        <f>SUM(data_1!CM87:CM98)</f>
        <v>167.80283</v>
      </c>
      <c r="CN22" s="152">
        <f>SUM(data_1!CN87:CN98)</f>
        <v>0</v>
      </c>
      <c r="CO22" s="152">
        <f>SUM(data_1!CO87:CO98)</f>
        <v>0</v>
      </c>
      <c r="CP22" s="152">
        <f>SUM(data_1!CP87:CP98)</f>
        <v>14202200</v>
      </c>
      <c r="CQ22" s="152">
        <f>SUM(data_1!CQ87:CQ98)</f>
        <v>0</v>
      </c>
      <c r="CR22" s="152">
        <f>SUM(data_1!CR87:CR98)</f>
        <v>14202200</v>
      </c>
      <c r="CS22" s="152">
        <f>SUM(data_1!CS87:CS98)</f>
        <v>14202200</v>
      </c>
      <c r="CT22" s="152">
        <f>SUM(data_1!CT87:CT98)</f>
        <v>0</v>
      </c>
      <c r="CU22" s="152">
        <f>SUM(data_1!CU87:CU98)</f>
        <v>353845560</v>
      </c>
      <c r="CV22" s="152">
        <f>SUM(data_1!CV87:CV98)</f>
        <v>281905000</v>
      </c>
      <c r="CW22" s="152">
        <f>SUM(data_1!CW87:CW98)</f>
        <v>71940560</v>
      </c>
      <c r="CX22" s="152">
        <f>SUM(data_1!CX87:CX98)</f>
        <v>267435544.53</v>
      </c>
      <c r="CY22" s="152">
        <f>SUM(data_1!CY87:CY98)</f>
        <v>473775.62999999995</v>
      </c>
      <c r="CZ22" s="152">
        <f>SUM(data_1!CZ87:CZ98)</f>
        <v>0</v>
      </c>
      <c r="DA22" s="152">
        <f>SUM(data_1!DA87:DA98)</f>
        <v>337518331.28000003</v>
      </c>
      <c r="DB22" s="152">
        <f>SUM(data_1!DB87:DB98)</f>
        <v>266621032.18000001</v>
      </c>
      <c r="DC22" s="152">
        <f>SUM(data_1!DC87:DC98)</f>
        <v>0</v>
      </c>
      <c r="DD22" s="152">
        <f>SUM(data_1!DD87:DD98)</f>
        <v>70897299.099999994</v>
      </c>
      <c r="DE22" s="152">
        <f>SUM(data_1!DE87:DE98)</f>
        <v>215.21528000000001</v>
      </c>
      <c r="DF22" s="152">
        <f>SUM(data_1!DF87:DF98)</f>
        <v>473775.62999999995</v>
      </c>
      <c r="DG22" s="152">
        <f>SUM(data_1!DG87:DG98)</f>
        <v>814512.35</v>
      </c>
      <c r="DH22" s="152">
        <f>SUM(data_1!DH87:DH98)</f>
        <v>266621032.18000001</v>
      </c>
      <c r="DI22" s="152">
        <f>SUM(data_1!DI87:DI98)</f>
        <v>0</v>
      </c>
      <c r="DJ22" s="152">
        <f>SUM(data_1!DJ87:DJ98)</f>
        <v>281905000</v>
      </c>
      <c r="DK22" s="152">
        <f>SUM(data_1!DK87:DK98)</f>
        <v>281905000</v>
      </c>
      <c r="DL22" s="152">
        <f>SUM(data_1!DL87:DL98)</f>
        <v>0</v>
      </c>
      <c r="DM22" s="152">
        <f>SUM(data_1!DM87:DM98)</f>
        <v>468198118.34000003</v>
      </c>
      <c r="DN22" s="152">
        <f>SUM(data_1!DN87:DN98)</f>
        <v>346392500</v>
      </c>
      <c r="DO22" s="152">
        <f>SUM(data_1!DO87:DO98)</f>
        <v>121805618.34</v>
      </c>
      <c r="DP22" s="152">
        <f>SUM(data_1!DP87:DP98)</f>
        <v>346158336</v>
      </c>
      <c r="DQ22" s="152">
        <f>SUM(data_1!DQ87:DQ98)</f>
        <v>0</v>
      </c>
      <c r="DR22" s="152">
        <f>SUM(data_1!DR87:DR98)</f>
        <v>0</v>
      </c>
      <c r="DS22" s="152">
        <f>SUM(data_1!DS87:DS98)</f>
        <v>467480721.34000003</v>
      </c>
      <c r="DT22" s="152">
        <f>SUM(data_1!DT87:DT98)</f>
        <v>346158336</v>
      </c>
      <c r="DU22" s="152">
        <f>SUM(data_1!DU87:DU98)</f>
        <v>0</v>
      </c>
      <c r="DV22" s="152">
        <f>SUM(data_1!DV87:DV98)</f>
        <v>121322385.34</v>
      </c>
      <c r="DW22" s="152">
        <f>SUM(data_1!DW87:DW98)</f>
        <v>269.95350000000002</v>
      </c>
      <c r="DX22" s="152">
        <f>SUM(data_1!DX87:DX98)</f>
        <v>0</v>
      </c>
      <c r="DY22" s="152">
        <f>SUM(data_1!DY87:DY98)</f>
        <v>0</v>
      </c>
      <c r="DZ22" s="152">
        <f>SUM(data_1!DZ87:DZ98)</f>
        <v>346158336</v>
      </c>
      <c r="EA22" s="152">
        <f>SUM(data_1!EA87:EA98)</f>
        <v>0</v>
      </c>
      <c r="EB22" s="152">
        <f>SUM(data_1!EB87:EB98)</f>
        <v>346392500</v>
      </c>
      <c r="EC22" s="152">
        <f>SUM(data_1!EC87:EC98)</f>
        <v>346392500</v>
      </c>
      <c r="ED22" s="152">
        <f>SUM(data_1!ED87:ED98)</f>
        <v>0</v>
      </c>
      <c r="EE22" s="152">
        <f>SUM(data_1!EE87:EE98)</f>
        <v>198084302</v>
      </c>
      <c r="EF22" s="152">
        <f>SUM(data_1!EF87:EF98)</f>
        <v>157572400</v>
      </c>
      <c r="EG22" s="152">
        <f>SUM(data_1!EG87:EG98)</f>
        <v>40511902</v>
      </c>
      <c r="EH22" s="152">
        <f>SUM(data_1!EH87:EH98)</f>
        <v>147224718.42000002</v>
      </c>
      <c r="EI22" s="152">
        <f>SUM(data_1!EI87:EI98)</f>
        <v>0</v>
      </c>
      <c r="EJ22" s="152">
        <f>SUM(data_1!EJ87:EJ98)</f>
        <v>0</v>
      </c>
      <c r="EK22" s="152">
        <f>SUM(data_1!EK87:EK98)</f>
        <v>180308591.42000002</v>
      </c>
      <c r="EL22" s="152">
        <f>SUM(data_1!EL87:EL98)</f>
        <v>147224718.42000002</v>
      </c>
      <c r="EM22" s="152">
        <f>SUM(data_1!EM87:EM98)</f>
        <v>0</v>
      </c>
      <c r="EN22" s="152">
        <f>SUM(data_1!EN87:EN98)</f>
        <v>33083873</v>
      </c>
      <c r="EO22" s="152">
        <f>SUM(data_1!EO87:EO98)</f>
        <v>162.50089</v>
      </c>
      <c r="EP22" s="152">
        <f>SUM(data_1!EP87:EP98)</f>
        <v>0</v>
      </c>
      <c r="EQ22" s="152">
        <f>SUM(data_1!EQ87:EQ98)</f>
        <v>0</v>
      </c>
      <c r="ER22" s="152">
        <f>SUM(data_1!ER87:ER98)</f>
        <v>147224718.42000002</v>
      </c>
      <c r="ES22" s="152">
        <f>SUM(data_1!ES87:ES98)</f>
        <v>0</v>
      </c>
      <c r="ET22" s="152">
        <f>SUM(data_1!ET87:ET98)</f>
        <v>157572400</v>
      </c>
      <c r="EU22" s="152">
        <f>SUM(data_1!EU87:EU98)</f>
        <v>157572400</v>
      </c>
      <c r="EV22" s="152">
        <f>SUM(data_1!EV87:EV98)</f>
        <v>0</v>
      </c>
      <c r="EW22" s="152">
        <f>SUM(data_1!EW87:EW98)</f>
        <v>335964910</v>
      </c>
      <c r="EX22" s="152">
        <f>SUM(data_1!EX87:EX98)</f>
        <v>250116000</v>
      </c>
      <c r="EY22" s="152">
        <f>SUM(data_1!EY87:EY98)</f>
        <v>85848910</v>
      </c>
      <c r="EZ22" s="152">
        <f>SUM(data_1!EZ87:EZ98)</f>
        <v>250013800</v>
      </c>
      <c r="FA22" s="152">
        <f>SUM(data_1!FA87:FA98)</f>
        <v>0</v>
      </c>
      <c r="FB22" s="152">
        <f>SUM(data_1!FB87:FB98)</f>
        <v>0</v>
      </c>
      <c r="FC22" s="152">
        <f>SUM(data_1!FC87:FC98)</f>
        <v>335804388</v>
      </c>
      <c r="FD22" s="152">
        <f>SUM(data_1!FD87:FD98)</f>
        <v>250013800</v>
      </c>
      <c r="FE22" s="152">
        <f>SUM(data_1!FE87:FE98)</f>
        <v>0</v>
      </c>
      <c r="FF22" s="152">
        <f>SUM(data_1!FF87:FF98)</f>
        <v>85790588</v>
      </c>
      <c r="FG22" s="152">
        <f>SUM(data_1!FG87:FG98)</f>
        <v>286.95639999999997</v>
      </c>
      <c r="FH22" s="152">
        <f>SUM(data_1!FH87:FH98)</f>
        <v>0</v>
      </c>
      <c r="FI22" s="152">
        <f>SUM(data_1!FI87:FI98)</f>
        <v>0</v>
      </c>
      <c r="FJ22" s="152">
        <f>SUM(data_1!FJ87:FJ98)</f>
        <v>250013800</v>
      </c>
      <c r="FK22" s="152">
        <f>SUM(data_1!FK87:FK98)</f>
        <v>0</v>
      </c>
      <c r="FL22" s="152">
        <f>SUM(data_1!FL87:FL98)</f>
        <v>250116000</v>
      </c>
      <c r="FM22" s="152">
        <f>SUM(data_1!FM87:FM98)</f>
        <v>250116000</v>
      </c>
      <c r="FN22" s="152">
        <f>SUM(data_1!FN87:FN98)</f>
        <v>0</v>
      </c>
      <c r="FO22" s="152">
        <f>SUM(data_1!FO87:FO98)</f>
        <v>0</v>
      </c>
      <c r="FP22" s="152">
        <f>SUM(data_1!FP87:FP98)</f>
        <v>0</v>
      </c>
      <c r="FQ22" s="152">
        <f>SUM(data_1!FQ87:FQ98)</f>
        <v>0</v>
      </c>
      <c r="FR22" s="152">
        <f>SUM(data_1!FR87:FR98)</f>
        <v>0</v>
      </c>
      <c r="FS22" s="152">
        <f>SUM(data_1!FS87:FS98)</f>
        <v>0</v>
      </c>
      <c r="FT22" s="152">
        <f>SUM(data_1!FT87:FT98)</f>
        <v>0</v>
      </c>
      <c r="FU22" s="152">
        <f>SUM(data_1!FU87:FU98)</f>
        <v>0</v>
      </c>
      <c r="FV22" s="152">
        <f>SUM(data_1!FV87:FV98)</f>
        <v>0</v>
      </c>
      <c r="FW22" s="152">
        <f>SUM(data_1!FW87:FW98)</f>
        <v>0</v>
      </c>
      <c r="FX22" s="152">
        <f>SUM(data_1!FX87:FX98)</f>
        <v>0</v>
      </c>
      <c r="FY22" s="152">
        <f>SUM(data_1!FY87:FY98)</f>
        <v>0</v>
      </c>
      <c r="FZ22" s="152">
        <f>SUM(data_1!FZ87:FZ98)</f>
        <v>0</v>
      </c>
      <c r="GA22" s="152">
        <f>SUM(data_1!GA87:GA98)</f>
        <v>0</v>
      </c>
      <c r="GB22" s="152">
        <f>SUM(data_1!GB87:GB98)</f>
        <v>0</v>
      </c>
      <c r="GC22" s="152">
        <f>SUM(data_1!GC87:GC98)</f>
        <v>0</v>
      </c>
      <c r="GD22" s="152">
        <f>SUM(data_1!GD87:GD98)</f>
        <v>0</v>
      </c>
      <c r="GE22" s="152">
        <f>SUM(data_1!GE87:GE98)</f>
        <v>0</v>
      </c>
      <c r="GF22" s="152">
        <f>SUM(data_1!GF87:GF98)</f>
        <v>0</v>
      </c>
      <c r="GG22" s="152">
        <f>SUM(data_1!GG87:GG98)</f>
        <v>0</v>
      </c>
      <c r="GH22" s="152">
        <f>SUM(data_1!GH87:GH98)</f>
        <v>0</v>
      </c>
      <c r="GI22" s="152">
        <f>SUM(data_1!GI87:GI98)</f>
        <v>0</v>
      </c>
      <c r="GJ22" s="152">
        <f>SUM(data_1!GJ87:GJ98)</f>
        <v>0</v>
      </c>
      <c r="GK22" s="152">
        <f>SUM(data_1!GK87:GK98)</f>
        <v>0</v>
      </c>
      <c r="GL22" s="152">
        <f>SUM(data_1!GL87:GL98)</f>
        <v>0</v>
      </c>
      <c r="GM22" s="152">
        <f>SUM(data_1!GM87:GM98)</f>
        <v>0</v>
      </c>
      <c r="GN22" s="152">
        <f>SUM(data_1!GN87:GN98)</f>
        <v>0</v>
      </c>
      <c r="GO22" s="152">
        <f>SUM(data_1!GO87:GO98)</f>
        <v>0</v>
      </c>
      <c r="GP22" s="152">
        <f>SUM(data_1!GP87:GP98)</f>
        <v>0</v>
      </c>
      <c r="GQ22" s="152">
        <f>SUM(data_1!GQ87:GQ98)</f>
        <v>0</v>
      </c>
      <c r="GR22" s="152">
        <f>SUM(data_1!GR87:GR98)</f>
        <v>0</v>
      </c>
      <c r="GS22" s="152">
        <f>SUM(data_1!GS87:GS98)</f>
        <v>0</v>
      </c>
      <c r="GT22" s="152">
        <f>SUM(data_1!GT87:GT98)</f>
        <v>0</v>
      </c>
      <c r="GU22" s="152">
        <f>SUM(data_1!GU87:GU98)</f>
        <v>0</v>
      </c>
      <c r="GV22" s="152">
        <f>SUM(data_1!GV87:GV98)</f>
        <v>0</v>
      </c>
      <c r="GW22" s="152">
        <f>SUM(data_1!GW87:GW98)</f>
        <v>0</v>
      </c>
      <c r="GX22" s="152">
        <f>SUM(data_1!GX87:GX98)</f>
        <v>0</v>
      </c>
      <c r="GY22" s="152">
        <f>SUM(data_1!GY87:GY98)</f>
        <v>230845269.80000001</v>
      </c>
      <c r="GZ22" s="152">
        <f>SUM(data_1!GZ87:GZ98)</f>
        <v>171670000</v>
      </c>
      <c r="HA22" s="152">
        <f>SUM(data_1!HA87:HA98)</f>
        <v>59175269.799999997</v>
      </c>
      <c r="HB22" s="152">
        <f>SUM(data_1!HB87:HB98)</f>
        <v>163709951.47999999</v>
      </c>
      <c r="HC22" s="152">
        <f>SUM(data_1!HC87:HC98)</f>
        <v>0</v>
      </c>
      <c r="HD22" s="152">
        <f>SUM(data_1!HD87:HD98)</f>
        <v>0</v>
      </c>
      <c r="HE22" s="152">
        <f>SUM(data_1!HE87:HE98)</f>
        <v>218233620.06</v>
      </c>
      <c r="HF22" s="152">
        <f>SUM(data_1!HF87:HF98)</f>
        <v>163709951.47999999</v>
      </c>
      <c r="HG22" s="152">
        <f>SUM(data_1!HG87:HG98)</f>
        <v>0</v>
      </c>
      <c r="HH22" s="152">
        <f>SUM(data_1!HH87:HH98)</f>
        <v>54523668.579999998</v>
      </c>
      <c r="HI22" s="152">
        <f>SUM(data_1!HI87:HI98)</f>
        <v>430.89315999999997</v>
      </c>
      <c r="HJ22" s="152">
        <f>SUM(data_1!HJ87:HJ98)</f>
        <v>0</v>
      </c>
      <c r="HK22" s="152">
        <f>SUM(data_1!HK87:HK98)</f>
        <v>0</v>
      </c>
      <c r="HL22" s="152">
        <f>SUM(data_1!HL87:HL98)</f>
        <v>163709951.47999999</v>
      </c>
      <c r="HM22" s="152">
        <f>SUM(data_1!HM87:HM98)</f>
        <v>0</v>
      </c>
      <c r="HN22" s="152">
        <f>SUM(data_1!HN87:HN98)</f>
        <v>171670000</v>
      </c>
      <c r="HO22" s="152">
        <f>SUM(data_1!HO87:HO98)</f>
        <v>171670000</v>
      </c>
      <c r="HP22" s="152">
        <f>SUM(data_1!HP87:HP98)</f>
        <v>0</v>
      </c>
      <c r="HQ22" s="152">
        <f>SUM(data_1!HQ87:HQ98)</f>
        <v>0</v>
      </c>
      <c r="HR22" s="152">
        <f>SUM(data_1!HR87:HR98)</f>
        <v>0</v>
      </c>
      <c r="HS22" s="152">
        <f>SUM(data_1!HS87:HS98)</f>
        <v>0</v>
      </c>
      <c r="HT22" s="152">
        <f>SUM(data_1!HT87:HT98)</f>
        <v>0</v>
      </c>
      <c r="HU22" s="152">
        <f>SUM(data_1!HU87:HU98)</f>
        <v>0</v>
      </c>
      <c r="HV22" s="152">
        <f>SUM(data_1!HV87:HV98)</f>
        <v>0</v>
      </c>
      <c r="HW22" s="152">
        <f>SUM(data_1!HW87:HW98)</f>
        <v>0</v>
      </c>
      <c r="HX22" s="152">
        <f>SUM(data_1!HX87:HX98)</f>
        <v>0</v>
      </c>
      <c r="HY22" s="152">
        <f>SUM(data_1!HY87:HY98)</f>
        <v>0</v>
      </c>
      <c r="HZ22" s="152">
        <f>SUM(data_1!HZ87:HZ98)</f>
        <v>0</v>
      </c>
      <c r="IA22" s="152">
        <f>SUM(data_1!IA87:IA98)</f>
        <v>0</v>
      </c>
      <c r="IB22" s="152">
        <f>SUM(data_1!IB87:IB98)</f>
        <v>0</v>
      </c>
      <c r="IC22" s="152">
        <f>SUM(data_1!IC87:IC98)</f>
        <v>0</v>
      </c>
      <c r="ID22" s="152">
        <f>SUM(data_1!ID87:ID98)</f>
        <v>0</v>
      </c>
      <c r="IE22" s="152">
        <f>SUM(data_1!IE87:IE98)</f>
        <v>0</v>
      </c>
      <c r="IF22" s="152">
        <f>SUM(data_1!IF87:IF98)</f>
        <v>0</v>
      </c>
      <c r="IG22" s="152">
        <f>SUM(data_1!IG87:IG98)</f>
        <v>0</v>
      </c>
      <c r="IH22" s="152">
        <f>SUM(data_1!IH87:IH98)</f>
        <v>0</v>
      </c>
      <c r="II22" s="152">
        <f>SUM(data_1!II87:II98)</f>
        <v>169776036.24000001</v>
      </c>
      <c r="IJ22" s="152">
        <f>SUM(data_1!IJ87:IJ98)</f>
        <v>102101400</v>
      </c>
      <c r="IK22" s="152">
        <f>SUM(data_1!IK87:IK98)</f>
        <v>67674636.239999995</v>
      </c>
      <c r="IL22" s="152">
        <f>SUM(data_1!IL87:IL98)</f>
        <v>102059873.36</v>
      </c>
      <c r="IM22" s="152">
        <f>SUM(data_1!IM87:IM98)</f>
        <v>0</v>
      </c>
      <c r="IN22" s="152">
        <f>SUM(data_1!IN87:IN98)</f>
        <v>0</v>
      </c>
      <c r="IO22" s="152">
        <f>SUM(data_1!IO87:IO98)</f>
        <v>169728058.56</v>
      </c>
      <c r="IP22" s="152">
        <f>SUM(data_1!IP87:IP98)</f>
        <v>102059873.36</v>
      </c>
      <c r="IQ22" s="152">
        <f>SUM(data_1!IQ87:IQ98)</f>
        <v>0</v>
      </c>
      <c r="IR22" s="152">
        <f>SUM(data_1!IR87:IR98)</f>
        <v>67668185.200000003</v>
      </c>
      <c r="IS22" s="152">
        <f>SUM(data_1!IS87:IS98)</f>
        <v>415.56255999999996</v>
      </c>
      <c r="IT22" s="152">
        <f>SUM(data_1!IT87:IT98)</f>
        <v>0</v>
      </c>
      <c r="IU22" s="152">
        <f>SUM(data_1!IU87:IU98)</f>
        <v>0</v>
      </c>
      <c r="IV22" s="152">
        <f>SUM(data_1!IV87:IV98)</f>
        <v>102059873.36</v>
      </c>
      <c r="IW22" s="152">
        <f>SUM(data_1!IW87:IW98)</f>
        <v>0</v>
      </c>
      <c r="IX22" s="152">
        <f>SUM(data_1!IX87:IX98)</f>
        <v>102101400</v>
      </c>
      <c r="IY22" s="152">
        <f>SUM(data_1!IY87:IY98)</f>
        <v>102101400</v>
      </c>
      <c r="IZ22" s="152">
        <f>SUM(data_1!IZ87:IZ98)</f>
        <v>0</v>
      </c>
      <c r="JA22" s="152">
        <f>SUM(data_1!JA87:JA98)</f>
        <v>552375190</v>
      </c>
      <c r="JB22" s="152">
        <f>SUM(data_1!JB87:JB98)</f>
        <v>328639900</v>
      </c>
      <c r="JC22" s="152">
        <f>SUM(data_1!JC87:JC98)</f>
        <v>223735290</v>
      </c>
      <c r="JD22" s="152">
        <f>SUM(data_1!JD87:JD98)</f>
        <v>328314753</v>
      </c>
      <c r="JE22" s="152">
        <f>SUM(data_1!JE87:JE98)</f>
        <v>0</v>
      </c>
      <c r="JF22" s="152">
        <f>SUM(data_1!JF87:JF98)</f>
        <v>0</v>
      </c>
      <c r="JG22" s="152">
        <f>SUM(data_1!JG87:JG98)</f>
        <v>551695307.78999996</v>
      </c>
      <c r="JH22" s="152">
        <f>SUM(data_1!JH87:JH98)</f>
        <v>328314753</v>
      </c>
      <c r="JI22" s="152">
        <f>SUM(data_1!JI87:JI98)</f>
        <v>0</v>
      </c>
      <c r="JJ22" s="152">
        <f>SUM(data_1!JJ87:JJ98)</f>
        <v>223380554.78999999</v>
      </c>
      <c r="JK22" s="152">
        <f>SUM(data_1!JK87:JK98)</f>
        <v>291.62029000000001</v>
      </c>
      <c r="JL22" s="152">
        <f>SUM(data_1!JL87:JL98)</f>
        <v>0</v>
      </c>
      <c r="JM22" s="152">
        <f>SUM(data_1!JM87:JM98)</f>
        <v>0</v>
      </c>
      <c r="JN22" s="152">
        <f>SUM(data_1!JN87:JN98)</f>
        <v>328314753</v>
      </c>
      <c r="JO22" s="152">
        <f>SUM(data_1!JO87:JO98)</f>
        <v>0</v>
      </c>
      <c r="JP22" s="152">
        <f>SUM(data_1!JP87:JP98)</f>
        <v>328639900</v>
      </c>
      <c r="JQ22" s="152">
        <f>SUM(data_1!JQ87:JQ98)</f>
        <v>328639900</v>
      </c>
      <c r="JR22" s="152">
        <f>SUM(data_1!JR87:JR98)</f>
        <v>0</v>
      </c>
      <c r="JS22" s="152">
        <f>SUM(data_1!JS87:JS98)</f>
        <v>2876962404</v>
      </c>
      <c r="JT22" s="152">
        <f>SUM(data_1!JT87:JT98)</f>
        <v>2040426000</v>
      </c>
      <c r="JU22" s="152">
        <f>SUM(data_1!JU87:JU98)</f>
        <v>836536404</v>
      </c>
      <c r="JV22" s="152">
        <f>SUM(data_1!JV87:JV98)</f>
        <v>2039985637</v>
      </c>
      <c r="JW22" s="152">
        <f>SUM(data_1!JW87:JW98)</f>
        <v>5800</v>
      </c>
      <c r="JX22" s="152">
        <f>SUM(data_1!JX87:JX98)</f>
        <v>0</v>
      </c>
      <c r="JY22" s="152">
        <f>SUM(data_1!JY87:JY98)</f>
        <v>2874104950</v>
      </c>
      <c r="JZ22" s="152">
        <f>SUM(data_1!JZ87:JZ98)</f>
        <v>2038793633</v>
      </c>
      <c r="KA22" s="152">
        <f>SUM(data_1!KA87:KA98)</f>
        <v>0</v>
      </c>
      <c r="KB22" s="152">
        <f>SUM(data_1!KB87:KB98)</f>
        <v>835311317</v>
      </c>
      <c r="KC22" s="152">
        <f>SUM(data_1!KC87:KC98)</f>
        <v>381.12270000000001</v>
      </c>
      <c r="KD22" s="152">
        <f>SUM(data_1!KD87:KD98)</f>
        <v>5800</v>
      </c>
      <c r="KE22" s="152">
        <f>SUM(data_1!KE87:KE98)</f>
        <v>1192004</v>
      </c>
      <c r="KF22" s="152">
        <f>SUM(data_1!KF87:KF98)</f>
        <v>2038793633</v>
      </c>
      <c r="KG22" s="152">
        <f>SUM(data_1!KG87:KG98)</f>
        <v>0</v>
      </c>
      <c r="KH22" s="152">
        <f>SUM(data_1!KH87:KH98)</f>
        <v>2040426000</v>
      </c>
      <c r="KI22" s="152">
        <f>SUM(data_1!KI87:KI98)</f>
        <v>2040426000</v>
      </c>
      <c r="KJ22" s="152">
        <f>SUM(data_1!KJ87:KJ98)</f>
        <v>0</v>
      </c>
      <c r="KK22" s="152">
        <f>SUM(data_1!KK87:KK98)</f>
        <v>128783000</v>
      </c>
      <c r="KL22" s="152">
        <f>SUM(data_1!KL87:KL98)</f>
        <v>95674000</v>
      </c>
      <c r="KM22" s="152">
        <f>SUM(data_1!KM87:KM98)</f>
        <v>33109000</v>
      </c>
      <c r="KN22" s="152">
        <f>SUM(data_1!KN87:KN98)</f>
        <v>95673961.859999999</v>
      </c>
      <c r="KO22" s="152">
        <f>SUM(data_1!KO87:KO98)</f>
        <v>96893</v>
      </c>
      <c r="KP22" s="152">
        <f>SUM(data_1!KP87:KP98)</f>
        <v>0</v>
      </c>
      <c r="KQ22" s="152">
        <f>SUM(data_1!KQ87:KQ98)</f>
        <v>128762701.86</v>
      </c>
      <c r="KR22" s="152">
        <f>SUM(data_1!KR87:KR98)</f>
        <v>95673961.859999999</v>
      </c>
      <c r="KS22" s="152">
        <f>SUM(data_1!KS87:KS98)</f>
        <v>0</v>
      </c>
      <c r="KT22" s="152">
        <f>SUM(data_1!KT87:KT98)</f>
        <v>33088740</v>
      </c>
      <c r="KU22" s="152">
        <f>SUM(data_1!KU87:KU98)</f>
        <v>159.45153000000002</v>
      </c>
      <c r="KV22" s="152">
        <f>SUM(data_1!KV87:KV98)</f>
        <v>96893</v>
      </c>
      <c r="KW22" s="152">
        <f>SUM(data_1!KW87:KW98)</f>
        <v>0</v>
      </c>
      <c r="KX22" s="152">
        <f>SUM(data_1!KX87:KX98)</f>
        <v>95673961.859999999</v>
      </c>
      <c r="KY22" s="152">
        <f>SUM(data_1!KY87:KY98)</f>
        <v>0</v>
      </c>
      <c r="KZ22" s="152">
        <f>SUM(data_1!KZ87:KZ98)</f>
        <v>95674000</v>
      </c>
      <c r="LA22" s="152">
        <f>SUM(data_1!LA87:LA98)</f>
        <v>95674000</v>
      </c>
      <c r="LB22" s="152">
        <f>SUM(data_1!LB87:LB98)</f>
        <v>0</v>
      </c>
      <c r="LC22" s="152">
        <f>SUM(data_1!LC87:LC98)</f>
        <v>145986100</v>
      </c>
      <c r="LD22" s="152">
        <f>SUM(data_1!LD87:LD98)</f>
        <v>86559100</v>
      </c>
      <c r="LE22" s="152">
        <f>SUM(data_1!LE87:LE98)</f>
        <v>59427000</v>
      </c>
      <c r="LF22" s="152">
        <f>SUM(data_1!LF87:LF98)</f>
        <v>86559100</v>
      </c>
      <c r="LG22" s="152">
        <f>SUM(data_1!LG87:LG98)</f>
        <v>49531</v>
      </c>
      <c r="LH22" s="152">
        <f>SUM(data_1!LH87:LH98)</f>
        <v>0</v>
      </c>
      <c r="LI22" s="152">
        <f>SUM(data_1!LI87:LI98)</f>
        <v>145934317</v>
      </c>
      <c r="LJ22" s="152">
        <f>SUM(data_1!LJ87:LJ98)</f>
        <v>86546927</v>
      </c>
      <c r="LK22" s="152">
        <f>SUM(data_1!LK87:LK98)</f>
        <v>0</v>
      </c>
      <c r="LL22" s="152">
        <f>SUM(data_1!LL87:LL98)</f>
        <v>59387390</v>
      </c>
      <c r="LM22" s="152">
        <f>SUM(data_1!LM87:LM98)</f>
        <v>238.01664</v>
      </c>
      <c r="LN22" s="152">
        <f>SUM(data_1!LN87:LN98)</f>
        <v>49531</v>
      </c>
      <c r="LO22" s="152">
        <f>SUM(data_1!LO87:LO98)</f>
        <v>12173</v>
      </c>
      <c r="LP22" s="152">
        <f>SUM(data_1!LP87:LP98)</f>
        <v>86546927</v>
      </c>
      <c r="LQ22" s="152">
        <f>SUM(data_1!LQ87:LQ98)</f>
        <v>0</v>
      </c>
      <c r="LR22" s="152">
        <f>SUM(data_1!LR87:LR98)</f>
        <v>86559100</v>
      </c>
      <c r="LS22" s="152">
        <f>SUM(data_1!LS87:LS98)</f>
        <v>86559100</v>
      </c>
      <c r="LT22" s="152">
        <f>SUM(data_1!LT87:LT98)</f>
        <v>0</v>
      </c>
      <c r="LU22" s="152">
        <f>SUM(data_1!LU87:LU98)</f>
        <v>10646300</v>
      </c>
      <c r="LV22" s="152">
        <f>SUM(data_1!LV87:LV98)</f>
        <v>10025900</v>
      </c>
      <c r="LW22" s="152">
        <f>SUM(data_1!LW87:LW98)</f>
        <v>620400</v>
      </c>
      <c r="LX22" s="152">
        <f>SUM(data_1!LX87:LX98)</f>
        <v>10025900</v>
      </c>
      <c r="LY22" s="152">
        <f>SUM(data_1!LY87:LY98)</f>
        <v>0</v>
      </c>
      <c r="LZ22" s="152">
        <f>SUM(data_1!LZ87:LZ98)</f>
        <v>0</v>
      </c>
      <c r="MA22" s="152">
        <f>SUM(data_1!MA87:MA98)</f>
        <v>10642233.6</v>
      </c>
      <c r="MB22" s="152">
        <f>SUM(data_1!MB87:MB98)</f>
        <v>10021833.6</v>
      </c>
      <c r="MC22" s="152">
        <f>SUM(data_1!MC87:MC98)</f>
        <v>0</v>
      </c>
      <c r="MD22" s="152">
        <f>SUM(data_1!MD87:MD98)</f>
        <v>620400</v>
      </c>
      <c r="ME22" s="152">
        <f>SUM(data_1!ME87:ME98)</f>
        <v>21.957389999999997</v>
      </c>
      <c r="MF22" s="152">
        <f>SUM(data_1!MF87:MF98)</f>
        <v>0</v>
      </c>
      <c r="MG22" s="152">
        <f>SUM(data_1!MG87:MG98)</f>
        <v>4066.4</v>
      </c>
      <c r="MH22" s="152">
        <f>SUM(data_1!MH87:MH98)</f>
        <v>10021833.6</v>
      </c>
      <c r="MI22" s="152">
        <f>SUM(data_1!MI87:MI98)</f>
        <v>0</v>
      </c>
      <c r="MJ22" s="152">
        <f>SUM(data_1!MJ87:MJ98)</f>
        <v>10025900</v>
      </c>
      <c r="MK22" s="152">
        <f>SUM(data_1!MK87:MK98)</f>
        <v>10025900</v>
      </c>
      <c r="ML22" s="152">
        <f>SUM(data_1!ML87:ML98)</f>
        <v>0</v>
      </c>
      <c r="MM22" s="152">
        <f>SUM(data_1!MM87:MM98)</f>
        <v>373249599.04000002</v>
      </c>
      <c r="MN22" s="152">
        <f>SUM(data_1!MN87:MN98)</f>
        <v>208317400</v>
      </c>
      <c r="MO22" s="152">
        <f>SUM(data_1!MO87:MO98)</f>
        <v>164932199.03999999</v>
      </c>
      <c r="MP22" s="152">
        <f>SUM(data_1!MP87:MP98)</f>
        <v>207405500</v>
      </c>
      <c r="MQ22" s="152">
        <f>SUM(data_1!MQ87:MQ98)</f>
        <v>125700</v>
      </c>
      <c r="MR22" s="152">
        <f>SUM(data_1!MR87:MR98)</f>
        <v>0</v>
      </c>
      <c r="MS22" s="152">
        <f>SUM(data_1!MS87:MS98)</f>
        <v>370027504.82999998</v>
      </c>
      <c r="MT22" s="152">
        <f>SUM(data_1!MT87:MT98)</f>
        <v>207405500</v>
      </c>
      <c r="MU22" s="152">
        <f>SUM(data_1!MU87:MU98)</f>
        <v>0</v>
      </c>
      <c r="MV22" s="152">
        <f>SUM(data_1!MV87:MV98)</f>
        <v>162622004.83000001</v>
      </c>
      <c r="MW22" s="152">
        <f>SUM(data_1!MW87:MW98)</f>
        <v>526.44168000000002</v>
      </c>
      <c r="MX22" s="152">
        <f>SUM(data_1!MX87:MX98)</f>
        <v>125700</v>
      </c>
      <c r="MY22" s="152">
        <f>SUM(data_1!MY87:MY98)</f>
        <v>0</v>
      </c>
      <c r="MZ22" s="152">
        <f>SUM(data_1!MZ87:MZ98)</f>
        <v>207405500</v>
      </c>
      <c r="NA22" s="152">
        <f>SUM(data_1!NA87:NA98)</f>
        <v>0</v>
      </c>
      <c r="NB22" s="152">
        <f>SUM(data_1!NB87:NB98)</f>
        <v>208317400</v>
      </c>
      <c r="NC22" s="152">
        <f>SUM(data_1!NC87:NC98)</f>
        <v>208317400</v>
      </c>
      <c r="ND22" s="152">
        <f>SUM(data_1!ND87:ND98)</f>
        <v>0</v>
      </c>
      <c r="NE22" s="152">
        <f>SUM(data_1!NE87:NE98)</f>
        <v>0</v>
      </c>
      <c r="NF22" s="152">
        <f>SUM(data_1!NF87:NF98)</f>
        <v>0</v>
      </c>
      <c r="NG22" s="152">
        <f>SUM(data_1!NG87:NG98)</f>
        <v>0</v>
      </c>
      <c r="NH22" s="152">
        <f>SUM(data_1!NH87:NH98)</f>
        <v>0</v>
      </c>
      <c r="NI22" s="152">
        <f>SUM(data_1!NI87:NI98)</f>
        <v>0</v>
      </c>
      <c r="NJ22" s="152">
        <f>SUM(data_1!NJ87:NJ98)</f>
        <v>0</v>
      </c>
      <c r="NK22" s="152">
        <f>SUM(data_1!NK87:NK98)</f>
        <v>0</v>
      </c>
      <c r="NL22" s="152">
        <f>SUM(data_1!NL87:NL98)</f>
        <v>0</v>
      </c>
      <c r="NM22" s="152">
        <f>SUM(data_1!NM87:NM98)</f>
        <v>0</v>
      </c>
      <c r="NN22" s="152">
        <f>SUM(data_1!NN87:NN98)</f>
        <v>0</v>
      </c>
      <c r="NO22" s="152">
        <f>SUM(data_1!NO87:NO98)</f>
        <v>0</v>
      </c>
      <c r="NP22" s="152">
        <f>SUM(data_1!NP87:NP98)</f>
        <v>0</v>
      </c>
      <c r="NQ22" s="152">
        <f>SUM(data_1!NQ87:NQ98)</f>
        <v>0</v>
      </c>
      <c r="NR22" s="152">
        <f>SUM(data_1!NR87:NR98)</f>
        <v>0</v>
      </c>
      <c r="NS22" s="152">
        <f>SUM(data_1!NS87:NS98)</f>
        <v>0</v>
      </c>
      <c r="NT22" s="152">
        <f>SUM(data_1!NT87:NT98)</f>
        <v>0</v>
      </c>
      <c r="NU22" s="152">
        <f>SUM(data_1!NU87:NU98)</f>
        <v>0</v>
      </c>
      <c r="NV22" s="152">
        <f>SUM(data_1!NV87:NV98)</f>
        <v>0</v>
      </c>
      <c r="NW22" s="152">
        <f>SUM(data_1!NW87:NW98)</f>
        <v>2991624</v>
      </c>
      <c r="NX22" s="152">
        <f>SUM(data_1!NX87:NX98)</f>
        <v>2584500</v>
      </c>
      <c r="NY22" s="152">
        <f>SUM(data_1!NY87:NY98)</f>
        <v>407124</v>
      </c>
      <c r="NZ22" s="152">
        <f>SUM(data_1!NZ87:NZ98)</f>
        <v>2584500</v>
      </c>
      <c r="OA22" s="152">
        <f>SUM(data_1!OA87:OA98)</f>
        <v>0</v>
      </c>
      <c r="OB22" s="152">
        <f>SUM(data_1!OB87:OB98)</f>
        <v>0</v>
      </c>
      <c r="OC22" s="152">
        <f>SUM(data_1!OC87:OC98)</f>
        <v>2991624</v>
      </c>
      <c r="OD22" s="152">
        <f>SUM(data_1!OD87:OD98)</f>
        <v>2584500</v>
      </c>
      <c r="OE22" s="152">
        <f>SUM(data_1!OE87:OE98)</f>
        <v>0</v>
      </c>
      <c r="OF22" s="152">
        <f>SUM(data_1!OF87:OF98)</f>
        <v>407124</v>
      </c>
      <c r="OG22" s="152">
        <f>SUM(data_1!OG87:OG98)</f>
        <v>26.301069999999999</v>
      </c>
      <c r="OH22" s="152">
        <f>SUM(data_1!OH87:OH98)</f>
        <v>0</v>
      </c>
      <c r="OI22" s="152">
        <f>SUM(data_1!OI87:OI98)</f>
        <v>0</v>
      </c>
      <c r="OJ22" s="152">
        <f>SUM(data_1!OJ87:OJ98)</f>
        <v>2584500</v>
      </c>
      <c r="OK22" s="152">
        <f>SUM(data_1!OK87:OK98)</f>
        <v>0</v>
      </c>
      <c r="OL22" s="152">
        <f>SUM(data_1!OL87:OL98)</f>
        <v>2584500</v>
      </c>
      <c r="OM22" s="152">
        <f>SUM(data_1!OM87:OM98)</f>
        <v>2584500</v>
      </c>
      <c r="ON22" s="152">
        <f>SUM(data_1!ON87:ON98)</f>
        <v>0</v>
      </c>
      <c r="OO22" s="152">
        <f>SUM(data_1!OO87:OO98)</f>
        <v>65101502</v>
      </c>
      <c r="OP22" s="152">
        <f>SUM(data_1!OP87:OP98)</f>
        <v>56315600</v>
      </c>
      <c r="OQ22" s="152">
        <f>SUM(data_1!OQ87:OQ98)</f>
        <v>8785902</v>
      </c>
      <c r="OR22" s="152">
        <f>SUM(data_1!OR87:OR98)</f>
        <v>56315600</v>
      </c>
      <c r="OS22" s="152">
        <f>SUM(data_1!OS87:OS98)</f>
        <v>0</v>
      </c>
      <c r="OT22" s="152">
        <f>SUM(data_1!OT87:OT98)</f>
        <v>0</v>
      </c>
      <c r="OU22" s="152">
        <f>SUM(data_1!OU87:OU98)</f>
        <v>65101502</v>
      </c>
      <c r="OV22" s="152">
        <f>SUM(data_1!OV87:OV98)</f>
        <v>56315600</v>
      </c>
      <c r="OW22" s="152">
        <f>SUM(data_1!OW87:OW98)</f>
        <v>0</v>
      </c>
      <c r="OX22" s="152">
        <f>SUM(data_1!OX87:OX98)</f>
        <v>8785902</v>
      </c>
      <c r="OY22" s="152">
        <f>SUM(data_1!OY87:OY98)</f>
        <v>166.54342000000003</v>
      </c>
      <c r="OZ22" s="152">
        <f>SUM(data_1!OZ87:OZ98)</f>
        <v>0</v>
      </c>
      <c r="PA22" s="152">
        <f>SUM(data_1!PA87:PA98)</f>
        <v>0</v>
      </c>
      <c r="PB22" s="152">
        <f>SUM(data_1!PB87:PB98)</f>
        <v>56315600</v>
      </c>
      <c r="PC22" s="152">
        <f>SUM(data_1!PC87:PC98)</f>
        <v>0</v>
      </c>
      <c r="PD22" s="152">
        <f>SUM(data_1!PD87:PD98)</f>
        <v>56315600</v>
      </c>
      <c r="PE22" s="152">
        <f>SUM(data_1!PE87:PE98)</f>
        <v>56315600</v>
      </c>
      <c r="PF22" s="152">
        <f>SUM(data_1!PF87:PF98)</f>
        <v>0</v>
      </c>
      <c r="PG22" s="152">
        <f>SUM(data_1!PG87:PG98)</f>
        <v>107695653</v>
      </c>
      <c r="PH22" s="152">
        <f>SUM(data_1!PH87:PH98)</f>
        <v>99592800</v>
      </c>
      <c r="PI22" s="152">
        <f>SUM(data_1!PI87:PI98)</f>
        <v>8102853</v>
      </c>
      <c r="PJ22" s="152">
        <f>SUM(data_1!PJ87:PJ98)</f>
        <v>99592792</v>
      </c>
      <c r="PK22" s="152">
        <f>SUM(data_1!PK87:PK98)</f>
        <v>0</v>
      </c>
      <c r="PL22" s="152">
        <f>SUM(data_1!PL87:PL98)</f>
        <v>0</v>
      </c>
      <c r="PM22" s="152">
        <f>SUM(data_1!PM87:PM98)</f>
        <v>107695643</v>
      </c>
      <c r="PN22" s="152">
        <f>SUM(data_1!PN87:PN98)</f>
        <v>99592792</v>
      </c>
      <c r="PO22" s="152">
        <f>SUM(data_1!PO87:PO98)</f>
        <v>0</v>
      </c>
      <c r="PP22" s="152">
        <f>SUM(data_1!PP87:PP98)</f>
        <v>8102851</v>
      </c>
      <c r="PQ22" s="152">
        <f>SUM(data_1!PQ87:PQ98)</f>
        <v>49.899380000000001</v>
      </c>
      <c r="PR22" s="152">
        <f>SUM(data_1!PR87:PR98)</f>
        <v>0</v>
      </c>
      <c r="PS22" s="152">
        <f>SUM(data_1!PS87:PS98)</f>
        <v>0</v>
      </c>
      <c r="PT22" s="152">
        <f>SUM(data_1!PT87:PT98)</f>
        <v>99592792</v>
      </c>
      <c r="PU22" s="152">
        <f>SUM(data_1!PU87:PU98)</f>
        <v>0</v>
      </c>
      <c r="PV22" s="152">
        <f>SUM(data_1!PV87:PV98)</f>
        <v>99592800</v>
      </c>
      <c r="PW22" s="152">
        <f>SUM(data_1!PW87:PW98)</f>
        <v>99592800</v>
      </c>
      <c r="PX22" s="152">
        <f>SUM(data_1!PX87:PX98)</f>
        <v>0</v>
      </c>
      <c r="PY22" s="152">
        <f>SUM(data_1!PY87:PY98)</f>
        <v>569569600</v>
      </c>
      <c r="PZ22" s="152">
        <f>SUM(data_1!PZ87:PZ98)</f>
        <v>427358300</v>
      </c>
      <c r="QA22" s="152">
        <f>SUM(data_1!QA87:QA98)</f>
        <v>142211300</v>
      </c>
      <c r="QB22" s="152">
        <f>SUM(data_1!QB87:QB98)</f>
        <v>427336379.97000003</v>
      </c>
      <c r="QC22" s="152">
        <f>SUM(data_1!QC87:QC98)</f>
        <v>18995.53</v>
      </c>
      <c r="QD22" s="152">
        <f>SUM(data_1!QD87:QD98)</f>
        <v>0</v>
      </c>
      <c r="QE22" s="152">
        <f>SUM(data_1!QE87:QE98)</f>
        <v>569536025.39999998</v>
      </c>
      <c r="QF22" s="152">
        <f>SUM(data_1!QF87:QF98)</f>
        <v>427336379.97000003</v>
      </c>
      <c r="QG22" s="152">
        <f>SUM(data_1!QG87:QG98)</f>
        <v>0</v>
      </c>
      <c r="QH22" s="152">
        <f>SUM(data_1!QH87:QH98)</f>
        <v>142199645.43000001</v>
      </c>
      <c r="QI22" s="152">
        <f>SUM(data_1!QI87:QI98)</f>
        <v>61.968159999999997</v>
      </c>
      <c r="QJ22" s="152">
        <f>SUM(data_1!QJ87:QJ98)</f>
        <v>18995.53</v>
      </c>
      <c r="QK22" s="152">
        <f>SUM(data_1!QK87:QK98)</f>
        <v>0</v>
      </c>
      <c r="QL22" s="152">
        <f>SUM(data_1!QL87:QL98)</f>
        <v>427336379.97000003</v>
      </c>
      <c r="QM22" s="152">
        <f>SUM(data_1!QM87:QM98)</f>
        <v>0</v>
      </c>
      <c r="QN22" s="152">
        <f>SUM(data_1!QN87:QN98)</f>
        <v>427358300</v>
      </c>
      <c r="QO22" s="152">
        <f>SUM(data_1!QO87:QO98)</f>
        <v>427358300</v>
      </c>
      <c r="QP22" s="152">
        <f>SUM(data_1!QP87:QP98)</f>
        <v>0</v>
      </c>
      <c r="QQ22" s="152">
        <f>SUM(data_1!QQ87:QQ98)</f>
        <v>4840833276.7700005</v>
      </c>
      <c r="QR22" s="152">
        <f>SUM(data_1!QR87:QR98)</f>
        <v>3932683300</v>
      </c>
      <c r="QS22" s="152">
        <f>SUM(data_1!QS87:QS98)</f>
        <v>908149976.76999998</v>
      </c>
      <c r="QT22" s="152">
        <f>SUM(data_1!QT87:QT98)</f>
        <v>3931736872.9200001</v>
      </c>
      <c r="QU22" s="152">
        <f>SUM(data_1!QU87:QU98)</f>
        <v>5598433.2699999996</v>
      </c>
      <c r="QV22" s="152">
        <f>SUM(data_1!QV87:QV98)</f>
        <v>0</v>
      </c>
      <c r="QW22" s="152">
        <f>SUM(data_1!QW87:QW98)</f>
        <v>4823740125.25</v>
      </c>
      <c r="QX22" s="152">
        <f>SUM(data_1!QX87:QX98)</f>
        <v>3931246603.1800003</v>
      </c>
      <c r="QY22" s="152">
        <f>SUM(data_1!QY87:QY98)</f>
        <v>0</v>
      </c>
      <c r="QZ22" s="152">
        <f>SUM(data_1!QZ87:QZ98)</f>
        <v>892493522.07000005</v>
      </c>
      <c r="RA22" s="152">
        <f>SUM(data_1!RA87:RA98)</f>
        <v>308.60068000000001</v>
      </c>
      <c r="RB22" s="152">
        <f>SUM(data_1!RB87:RB98)</f>
        <v>5579764.2699999996</v>
      </c>
      <c r="RC22" s="152">
        <f>SUM(data_1!RC87:RC98)</f>
        <v>508938.74</v>
      </c>
      <c r="RD22" s="152">
        <f>SUM(data_1!RD87:RD98)</f>
        <v>3931246603.1800003</v>
      </c>
      <c r="RE22" s="152">
        <f>SUM(data_1!RE87:RE98)</f>
        <v>0</v>
      </c>
      <c r="RF22" s="152">
        <f>SUM(data_1!RF87:RF98)</f>
        <v>3932683300</v>
      </c>
      <c r="RG22" s="152">
        <f>SUM(data_1!RG87:RG98)</f>
        <v>3932683300</v>
      </c>
      <c r="RH22" s="152">
        <f>SUM(data_1!RH87:RH98)</f>
        <v>0</v>
      </c>
      <c r="RI22" s="152">
        <f>SUM(data_1!RI87:RI98)</f>
        <v>31441819</v>
      </c>
      <c r="RJ22" s="152">
        <f>SUM(data_1!RJ87:RJ98)</f>
        <v>27397800</v>
      </c>
      <c r="RK22" s="152">
        <f>SUM(data_1!RK87:RK98)</f>
        <v>4044019</v>
      </c>
      <c r="RL22" s="152">
        <f>SUM(data_1!RL87:RL98)</f>
        <v>20957337.93</v>
      </c>
      <c r="RM22" s="152">
        <f>SUM(data_1!RM87:RM98)</f>
        <v>0</v>
      </c>
      <c r="RN22" s="152">
        <f>SUM(data_1!RN87:RN98)</f>
        <v>0</v>
      </c>
      <c r="RO22" s="152">
        <f>SUM(data_1!RO87:RO98)</f>
        <v>22064470.550000001</v>
      </c>
      <c r="RP22" s="152">
        <f>SUM(data_1!RP87:RP98)</f>
        <v>20957337.93</v>
      </c>
      <c r="RQ22" s="152">
        <f>SUM(data_1!RQ87:RQ98)</f>
        <v>0</v>
      </c>
      <c r="RR22" s="152">
        <f>SUM(data_1!RR87:RR98)</f>
        <v>1107132.6200000001</v>
      </c>
      <c r="RS22" s="152">
        <f>SUM(data_1!RS87:RS98)</f>
        <v>20.000260000000001</v>
      </c>
      <c r="RT22" s="152">
        <f>SUM(data_1!RT87:RT98)</f>
        <v>0</v>
      </c>
      <c r="RU22" s="152">
        <f>SUM(data_1!RU87:RU98)</f>
        <v>0</v>
      </c>
      <c r="RV22" s="152">
        <f>SUM(data_1!RV87:RV98)</f>
        <v>20957337.93</v>
      </c>
      <c r="RW22" s="152">
        <f>SUM(data_1!RW87:RW98)</f>
        <v>0</v>
      </c>
      <c r="RX22" s="152">
        <f>SUM(data_1!RX87:RX98)</f>
        <v>27397800</v>
      </c>
      <c r="RY22" s="152">
        <f>SUM(data_1!RY87:RY98)</f>
        <v>27397800</v>
      </c>
      <c r="RZ22" s="152">
        <f>SUM(data_1!RZ87:RZ98)</f>
        <v>0</v>
      </c>
      <c r="SA22" s="152">
        <f>SUM(data_1!SA87:SA98)</f>
        <v>26101822</v>
      </c>
      <c r="SB22" s="152">
        <f>SUM(data_1!SB87:SB98)</f>
        <v>22904600</v>
      </c>
      <c r="SC22" s="152">
        <f>SUM(data_1!SC87:SC98)</f>
        <v>3197222</v>
      </c>
      <c r="SD22" s="152">
        <f>SUM(data_1!SD87:SD98)</f>
        <v>16035215.890000001</v>
      </c>
      <c r="SE22" s="152">
        <f>SUM(data_1!SE87:SE98)</f>
        <v>0</v>
      </c>
      <c r="SF22" s="152">
        <f>SUM(data_1!SF87:SF98)</f>
        <v>0</v>
      </c>
      <c r="SG22" s="152">
        <f>SUM(data_1!SG87:SG98)</f>
        <v>17291245.310000002</v>
      </c>
      <c r="SH22" s="152">
        <f>SUM(data_1!SH87:SH98)</f>
        <v>16035215.890000001</v>
      </c>
      <c r="SI22" s="152">
        <f>SUM(data_1!SI87:SI98)</f>
        <v>0</v>
      </c>
      <c r="SJ22" s="152">
        <f>SUM(data_1!SJ87:SJ98)</f>
        <v>1256029.42</v>
      </c>
      <c r="SK22" s="152">
        <f>SUM(data_1!SK87:SK98)</f>
        <v>43.198070000000001</v>
      </c>
      <c r="SL22" s="152">
        <f>SUM(data_1!SL87:SL98)</f>
        <v>0</v>
      </c>
      <c r="SM22" s="152">
        <f>SUM(data_1!SM87:SM98)</f>
        <v>0</v>
      </c>
      <c r="SN22" s="152">
        <f>SUM(data_1!SN87:SN98)</f>
        <v>16035215.890000001</v>
      </c>
      <c r="SO22" s="152">
        <f>SUM(data_1!SO87:SO98)</f>
        <v>0</v>
      </c>
      <c r="SP22" s="152">
        <f>SUM(data_1!SP87:SP98)</f>
        <v>22904600</v>
      </c>
      <c r="SQ22" s="152">
        <f>SUM(data_1!SQ87:SQ98)</f>
        <v>22904600</v>
      </c>
      <c r="SR22" s="152">
        <f>SUM(data_1!SR87:SR98)</f>
        <v>0</v>
      </c>
      <c r="SS22" s="152">
        <f>SUM(data_1!SS87:SS98)</f>
        <v>59660000</v>
      </c>
      <c r="ST22" s="152">
        <f>SUM(data_1!ST87:ST98)</f>
        <v>35960000</v>
      </c>
      <c r="SU22" s="152">
        <f>SUM(data_1!SU87:SU98)</f>
        <v>23700000</v>
      </c>
      <c r="SV22" s="152">
        <f>SUM(data_1!SV87:SV98)</f>
        <v>35960000</v>
      </c>
      <c r="SW22" s="152">
        <f>SUM(data_1!SW87:SW98)</f>
        <v>0</v>
      </c>
      <c r="SX22" s="152">
        <f>SUM(data_1!SX87:SX98)</f>
        <v>0</v>
      </c>
      <c r="SY22" s="152">
        <f>SUM(data_1!SY87:SY98)</f>
        <v>59660000</v>
      </c>
      <c r="SZ22" s="152">
        <f>SUM(data_1!SZ87:SZ98)</f>
        <v>35960000</v>
      </c>
      <c r="TA22" s="152">
        <f>SUM(data_1!TA87:TA98)</f>
        <v>0</v>
      </c>
      <c r="TB22" s="152">
        <f>SUM(data_1!TB87:TB98)</f>
        <v>23700000</v>
      </c>
      <c r="TC22" s="152">
        <f>SUM(data_1!TC87:TC98)</f>
        <v>115.78304</v>
      </c>
      <c r="TD22" s="152">
        <f>SUM(data_1!TD87:TD98)</f>
        <v>0</v>
      </c>
      <c r="TE22" s="152">
        <f>SUM(data_1!TE87:TE98)</f>
        <v>0</v>
      </c>
      <c r="TF22" s="152">
        <f>SUM(data_1!TF87:TF98)</f>
        <v>35960000</v>
      </c>
      <c r="TG22" s="152">
        <f>SUM(data_1!TG87:TG98)</f>
        <v>0</v>
      </c>
      <c r="TH22" s="152">
        <f>SUM(data_1!TH87:TH98)</f>
        <v>35960000</v>
      </c>
      <c r="TI22" s="152">
        <f>SUM(data_1!TI87:TI98)</f>
        <v>35960000</v>
      </c>
      <c r="TJ22" s="152">
        <f>SUM(data_1!TJ87:TJ98)</f>
        <v>0</v>
      </c>
      <c r="TK22" s="152">
        <f>SUM(data_1!TK87:TK98)</f>
        <v>0</v>
      </c>
      <c r="TL22" s="152">
        <f>SUM(data_1!TL87:TL98)</f>
        <v>0</v>
      </c>
      <c r="TM22" s="152">
        <f>SUM(data_1!TM87:TM98)</f>
        <v>0</v>
      </c>
      <c r="TN22" s="152">
        <f>SUM(data_1!TN87:TN98)</f>
        <v>0</v>
      </c>
      <c r="TO22" s="152">
        <f>SUM(data_1!TO87:TO98)</f>
        <v>0</v>
      </c>
      <c r="TP22" s="152">
        <f>SUM(data_1!TP87:TP98)</f>
        <v>0</v>
      </c>
      <c r="TQ22" s="152">
        <f>SUM(data_1!TQ87:TQ98)</f>
        <v>0</v>
      </c>
      <c r="TR22" s="152">
        <f>SUM(data_1!TR87:TR98)</f>
        <v>0</v>
      </c>
      <c r="TS22" s="152">
        <f>SUM(data_1!TS87:TS98)</f>
        <v>0</v>
      </c>
      <c r="TT22" s="152">
        <f>SUM(data_1!TT87:TT98)</f>
        <v>0</v>
      </c>
      <c r="TU22" s="152">
        <f>SUM(data_1!TU87:TU98)</f>
        <v>0</v>
      </c>
      <c r="TV22" s="152">
        <f>SUM(data_1!TV87:TV98)</f>
        <v>0</v>
      </c>
      <c r="TW22" s="152">
        <f>SUM(data_1!TW87:TW98)</f>
        <v>0</v>
      </c>
      <c r="TX22" s="152">
        <f>SUM(data_1!TX87:TX98)</f>
        <v>0</v>
      </c>
      <c r="TY22" s="152">
        <f>SUM(data_1!TY87:TY98)</f>
        <v>0</v>
      </c>
      <c r="TZ22" s="152">
        <f>SUM(data_1!TZ87:TZ98)</f>
        <v>0</v>
      </c>
      <c r="UA22" s="152">
        <f>SUM(data_1!UA87:UA98)</f>
        <v>0</v>
      </c>
      <c r="UB22" s="152">
        <f>SUM(data_1!UB87:UB98)</f>
        <v>0</v>
      </c>
      <c r="UC22" s="152">
        <f>SUM(data_1!UC87:UC98)</f>
        <v>256388053.50999999</v>
      </c>
      <c r="UD22" s="152">
        <f>SUM(data_1!UD87:UD98)</f>
        <v>107289200</v>
      </c>
      <c r="UE22" s="152">
        <f>SUM(data_1!UE87:UE98)</f>
        <v>149098853.50999999</v>
      </c>
      <c r="UF22" s="152">
        <f>SUM(data_1!UF87:UF98)</f>
        <v>107289200</v>
      </c>
      <c r="UG22" s="152">
        <f>SUM(data_1!UG87:UG98)</f>
        <v>161018.16999999998</v>
      </c>
      <c r="UH22" s="152">
        <f>SUM(data_1!UH87:UH98)</f>
        <v>0</v>
      </c>
      <c r="UI22" s="152">
        <f>SUM(data_1!UI87:UI98)</f>
        <v>255441496.16</v>
      </c>
      <c r="UJ22" s="152">
        <f>SUM(data_1!UJ87:UJ98)</f>
        <v>107289200</v>
      </c>
      <c r="UK22" s="152">
        <f>SUM(data_1!UK87:UK98)</f>
        <v>0</v>
      </c>
      <c r="UL22" s="152">
        <f>SUM(data_1!UL87:UL98)</f>
        <v>148152296.16</v>
      </c>
      <c r="UM22" s="152">
        <f>SUM(data_1!UM87:UM98)</f>
        <v>155.85172</v>
      </c>
      <c r="UN22" s="152">
        <f>SUM(data_1!UN87:UN98)</f>
        <v>161018.16999999998</v>
      </c>
      <c r="UO22" s="152">
        <f>SUM(data_1!UO87:UO98)</f>
        <v>0</v>
      </c>
      <c r="UP22" s="152">
        <f>SUM(data_1!UP87:UP98)</f>
        <v>107289200</v>
      </c>
      <c r="UQ22" s="152">
        <f>SUM(data_1!UQ87:UQ98)</f>
        <v>0</v>
      </c>
      <c r="UR22" s="152">
        <f>SUM(data_1!UR87:UR98)</f>
        <v>107289200</v>
      </c>
      <c r="US22" s="152">
        <f>SUM(data_1!US87:US98)</f>
        <v>107289200</v>
      </c>
      <c r="UT22" s="152">
        <f>SUM(data_1!UT87:UT98)</f>
        <v>0</v>
      </c>
      <c r="UU22" s="152">
        <f>SUM(data_1!UU87:UU98)</f>
        <v>283897100</v>
      </c>
      <c r="UV22" s="152">
        <f>SUM(data_1!UV87:UV98)</f>
        <v>269607100</v>
      </c>
      <c r="UW22" s="152">
        <f>SUM(data_1!UW87:UW98)</f>
        <v>14290000</v>
      </c>
      <c r="UX22" s="152">
        <f>SUM(data_1!UX87:UX98)</f>
        <v>269607100</v>
      </c>
      <c r="UY22" s="152">
        <f>SUM(data_1!UY87:UY98)</f>
        <v>0</v>
      </c>
      <c r="UZ22" s="152">
        <f>SUM(data_1!UZ87:UZ98)</f>
        <v>0</v>
      </c>
      <c r="VA22" s="152">
        <f>SUM(data_1!VA87:VA98)</f>
        <v>283896276</v>
      </c>
      <c r="VB22" s="152">
        <f>SUM(data_1!VB87:VB98)</f>
        <v>269607100</v>
      </c>
      <c r="VC22" s="152">
        <f>SUM(data_1!VC87:VC98)</f>
        <v>0</v>
      </c>
      <c r="VD22" s="152">
        <f>SUM(data_1!VD87:VD98)</f>
        <v>14289176</v>
      </c>
      <c r="VE22" s="152">
        <f>SUM(data_1!VE87:VE98)</f>
        <v>5.0332400000000002</v>
      </c>
      <c r="VF22" s="152">
        <f>SUM(data_1!VF87:VF98)</f>
        <v>0</v>
      </c>
      <c r="VG22" s="152">
        <f>SUM(data_1!VG87:VG98)</f>
        <v>0</v>
      </c>
      <c r="VH22" s="152">
        <f>SUM(data_1!VH87:VH98)</f>
        <v>269607100</v>
      </c>
      <c r="VI22" s="152">
        <f>SUM(data_1!VI87:VI98)</f>
        <v>0</v>
      </c>
      <c r="VJ22" s="152">
        <f>SUM(data_1!VJ87:VJ98)</f>
        <v>269607100</v>
      </c>
      <c r="VK22" s="152">
        <f>SUM(data_1!VK87:VK98)</f>
        <v>269607100</v>
      </c>
      <c r="VL22" s="152">
        <f>SUM(data_1!VL87:VL98)</f>
        <v>0</v>
      </c>
      <c r="VM22" s="152">
        <f>SUM(data_1!VM87:VM98)</f>
        <v>0</v>
      </c>
      <c r="VN22" s="152">
        <f>SUM(data_1!VN87:VN98)</f>
        <v>0</v>
      </c>
      <c r="VO22" s="152">
        <f>SUM(data_1!VO87:VO98)</f>
        <v>0</v>
      </c>
      <c r="VP22" s="152">
        <f>SUM(data_1!VP87:VP98)</f>
        <v>0</v>
      </c>
      <c r="VQ22" s="152">
        <f>SUM(data_1!VQ87:VQ98)</f>
        <v>0</v>
      </c>
      <c r="VR22" s="152">
        <f>SUM(data_1!VR87:VR98)</f>
        <v>0</v>
      </c>
      <c r="VS22" s="152">
        <f>SUM(data_1!VS87:VS98)</f>
        <v>0</v>
      </c>
      <c r="VT22" s="152">
        <f>SUM(data_1!VT87:VT98)</f>
        <v>0</v>
      </c>
      <c r="VU22" s="152">
        <f>SUM(data_1!VU87:VU98)</f>
        <v>0</v>
      </c>
      <c r="VV22" s="152">
        <f>SUM(data_1!VV87:VV98)</f>
        <v>0</v>
      </c>
      <c r="VW22" s="152">
        <f>SUM(data_1!VW87:VW98)</f>
        <v>0</v>
      </c>
      <c r="VX22" s="152">
        <f>SUM(data_1!VX87:VX98)</f>
        <v>0</v>
      </c>
      <c r="VY22" s="152">
        <f>SUM(data_1!VY87:VY98)</f>
        <v>0</v>
      </c>
      <c r="VZ22" s="152">
        <f>SUM(data_1!VZ87:VZ98)</f>
        <v>0</v>
      </c>
      <c r="WA22" s="152">
        <f>SUM(data_1!WA87:WA98)</f>
        <v>0</v>
      </c>
      <c r="WB22" s="152">
        <f>SUM(data_1!WB87:WB98)</f>
        <v>0</v>
      </c>
      <c r="WC22" s="152">
        <f>SUM(data_1!WC87:WC98)</f>
        <v>0</v>
      </c>
      <c r="WD22" s="152">
        <f>SUM(data_1!WD87:WD98)</f>
        <v>0</v>
      </c>
      <c r="WE22" s="152">
        <f>SUM(data_1!WE87:WE98)</f>
        <v>0</v>
      </c>
      <c r="WF22" s="152">
        <f>SUM(data_1!WF87:WF98)</f>
        <v>0</v>
      </c>
      <c r="WG22" s="152">
        <f>SUM(data_1!WG87:WG98)</f>
        <v>0</v>
      </c>
      <c r="WH22" s="152">
        <f>SUM(data_1!WH87:WH98)</f>
        <v>0</v>
      </c>
      <c r="WI22" s="152">
        <f>SUM(data_1!WI87:WI98)</f>
        <v>0</v>
      </c>
      <c r="WJ22" s="152">
        <f>SUM(data_1!WJ87:WJ98)</f>
        <v>0</v>
      </c>
      <c r="WK22" s="152">
        <f>SUM(data_1!WK87:WK98)</f>
        <v>0</v>
      </c>
      <c r="WL22" s="152">
        <f>SUM(data_1!WL87:WL98)</f>
        <v>0</v>
      </c>
      <c r="WM22" s="152">
        <f>SUM(data_1!WM87:WM98)</f>
        <v>0</v>
      </c>
      <c r="WN22" s="152">
        <f>SUM(data_1!WN87:WN98)</f>
        <v>0</v>
      </c>
      <c r="WO22" s="152">
        <f>SUM(data_1!WO87:WO98)</f>
        <v>0</v>
      </c>
      <c r="WP22" s="152">
        <f>SUM(data_1!WP87:WP98)</f>
        <v>0</v>
      </c>
      <c r="WQ22" s="152">
        <f>SUM(data_1!WQ87:WQ98)</f>
        <v>0</v>
      </c>
      <c r="WR22" s="152">
        <f>SUM(data_1!WR87:WR98)</f>
        <v>0</v>
      </c>
      <c r="WS22" s="152">
        <f>SUM(data_1!WS87:WS98)</f>
        <v>0</v>
      </c>
      <c r="WT22" s="152">
        <f>SUM(data_1!WT87:WT98)</f>
        <v>0</v>
      </c>
      <c r="WU22" s="152">
        <f>SUM(data_1!WU87:WU98)</f>
        <v>0</v>
      </c>
      <c r="WV22" s="152">
        <f>SUM(data_1!WV87:WV98)</f>
        <v>0</v>
      </c>
      <c r="WW22" s="152">
        <f>SUM(data_1!WW87:WW98)</f>
        <v>23631095</v>
      </c>
      <c r="WX22" s="152">
        <f>SUM(data_1!WX87:WX98)</f>
        <v>15473200</v>
      </c>
      <c r="WY22" s="152">
        <f>SUM(data_1!WY87:WY98)</f>
        <v>8157895</v>
      </c>
      <c r="WZ22" s="152">
        <f>SUM(data_1!WZ87:WZ98)</f>
        <v>11510388.210000001</v>
      </c>
      <c r="XA22" s="152">
        <f>SUM(data_1!XA87:XA98)</f>
        <v>0</v>
      </c>
      <c r="XB22" s="152">
        <f>SUM(data_1!XB87:XB98)</f>
        <v>0</v>
      </c>
      <c r="XC22" s="152">
        <f>SUM(data_1!XC87:XC98)</f>
        <v>17265582.309999999</v>
      </c>
      <c r="XD22" s="152">
        <f>SUM(data_1!XD87:XD98)</f>
        <v>11510388.210000001</v>
      </c>
      <c r="XE22" s="152">
        <f>SUM(data_1!XE87:XE98)</f>
        <v>0</v>
      </c>
      <c r="XF22" s="152">
        <f>SUM(data_1!XF87:XF98)</f>
        <v>5755194.0999999996</v>
      </c>
      <c r="XG22" s="152">
        <f>SUM(data_1!XG87:XG98)</f>
        <v>33.333329999999997</v>
      </c>
      <c r="XH22" s="152">
        <f>SUM(data_1!XH87:XH98)</f>
        <v>0</v>
      </c>
      <c r="XI22" s="152">
        <f>SUM(data_1!XI87:XI98)</f>
        <v>0</v>
      </c>
      <c r="XJ22" s="152">
        <f>SUM(data_1!XJ87:XJ98)</f>
        <v>11510388.210000001</v>
      </c>
      <c r="XK22" s="152">
        <f>SUM(data_1!XK87:XK98)</f>
        <v>0</v>
      </c>
      <c r="XL22" s="152">
        <f>SUM(data_1!XL87:XL98)</f>
        <v>15473200</v>
      </c>
      <c r="XM22" s="152">
        <f>SUM(data_1!XM87:XM98)</f>
        <v>15473200</v>
      </c>
      <c r="XN22" s="152">
        <f>SUM(data_1!XN87:XN98)</f>
        <v>0</v>
      </c>
      <c r="XO22" s="152">
        <f>SUM(data_1!XO87:XO98)</f>
        <v>11117800</v>
      </c>
      <c r="XP22" s="152">
        <f>SUM(data_1!XP87:XP98)</f>
        <v>8117800</v>
      </c>
      <c r="XQ22" s="152">
        <f>SUM(data_1!XQ87:XQ98)</f>
        <v>3000000</v>
      </c>
      <c r="XR22" s="152">
        <f>SUM(data_1!XR87:XR98)</f>
        <v>0</v>
      </c>
      <c r="XS22" s="152">
        <f>SUM(data_1!XS87:XS98)</f>
        <v>0</v>
      </c>
      <c r="XT22" s="152">
        <f>SUM(data_1!XT87:XT98)</f>
        <v>0</v>
      </c>
      <c r="XU22" s="152">
        <f>SUM(data_1!XU87:XU98)</f>
        <v>0</v>
      </c>
      <c r="XV22" s="152">
        <f>SUM(data_1!XV87:XV98)</f>
        <v>0</v>
      </c>
      <c r="XW22" s="152">
        <f>SUM(data_1!XW87:XW98)</f>
        <v>0</v>
      </c>
      <c r="XX22" s="152">
        <f>SUM(data_1!XX87:XX98)</f>
        <v>0</v>
      </c>
      <c r="XY22" s="152">
        <f>SUM(data_1!XY87:XY98)</f>
        <v>0</v>
      </c>
      <c r="XZ22" s="152">
        <f>SUM(data_1!XZ87:XZ98)</f>
        <v>0</v>
      </c>
      <c r="YA22" s="152">
        <f>SUM(data_1!YA87:YA98)</f>
        <v>0</v>
      </c>
      <c r="YB22" s="152">
        <f>SUM(data_1!YB87:YB98)</f>
        <v>0</v>
      </c>
      <c r="YC22" s="152">
        <f>SUM(data_1!YC87:YC98)</f>
        <v>0</v>
      </c>
      <c r="YD22" s="152">
        <f>SUM(data_1!YD87:YD98)</f>
        <v>8117800</v>
      </c>
      <c r="YE22" s="152">
        <f>SUM(data_1!YE87:YE98)</f>
        <v>8117800</v>
      </c>
      <c r="YF22" s="152">
        <f>SUM(data_1!YF87:YF98)</f>
        <v>0</v>
      </c>
      <c r="YG22" s="152">
        <f>SUM(data_1!YG87:YG98)</f>
        <v>0</v>
      </c>
      <c r="YH22" s="152">
        <f>SUM(data_1!YH87:YH98)</f>
        <v>0</v>
      </c>
      <c r="YI22" s="152">
        <f>SUM(data_1!YI87:YI98)</f>
        <v>0</v>
      </c>
      <c r="YJ22" s="152">
        <f>SUM(data_1!YJ87:YJ98)</f>
        <v>0</v>
      </c>
      <c r="YK22" s="152">
        <f>SUM(data_1!YK87:YK98)</f>
        <v>0</v>
      </c>
      <c r="YL22" s="152">
        <f>SUM(data_1!YL87:YL98)</f>
        <v>0</v>
      </c>
      <c r="YM22" s="152">
        <f>SUM(data_1!YM87:YM98)</f>
        <v>0</v>
      </c>
      <c r="YN22" s="152">
        <f>SUM(data_1!YN87:YN98)</f>
        <v>0</v>
      </c>
      <c r="YO22" s="152">
        <f>SUM(data_1!YO87:YO98)</f>
        <v>0</v>
      </c>
      <c r="YP22" s="152">
        <f>SUM(data_1!YP87:YP98)</f>
        <v>0</v>
      </c>
      <c r="YQ22" s="152">
        <f>SUM(data_1!YQ87:YQ98)</f>
        <v>0</v>
      </c>
      <c r="YR22" s="152">
        <f>SUM(data_1!YR87:YR98)</f>
        <v>0</v>
      </c>
      <c r="YS22" s="152">
        <f>SUM(data_1!YS87:YS98)</f>
        <v>0</v>
      </c>
      <c r="YT22" s="152">
        <f>SUM(data_1!YT87:YT98)</f>
        <v>0</v>
      </c>
      <c r="YU22" s="152">
        <f>SUM(data_1!YU87:YU98)</f>
        <v>0</v>
      </c>
      <c r="YV22" s="152">
        <f>SUM(data_1!YV87:YV98)</f>
        <v>0</v>
      </c>
      <c r="YW22" s="152">
        <f>SUM(data_1!YW87:YW98)</f>
        <v>0</v>
      </c>
      <c r="YX22" s="152">
        <f>SUM(data_1!YX87:YX98)</f>
        <v>0</v>
      </c>
      <c r="YY22" s="152">
        <f>SUM(data_1!YY87:YY98)</f>
        <v>154051200</v>
      </c>
      <c r="YZ22" s="152">
        <f>SUM(data_1!YZ87:YZ98)</f>
        <v>95325000</v>
      </c>
      <c r="ZA22" s="152">
        <f>SUM(data_1!ZA87:ZA98)</f>
        <v>58726200</v>
      </c>
      <c r="ZB22" s="152">
        <f>SUM(data_1!ZB87:ZB98)</f>
        <v>81413000</v>
      </c>
      <c r="ZC22" s="152">
        <f>SUM(data_1!ZC87:ZC98)</f>
        <v>27000</v>
      </c>
      <c r="ZD22" s="152">
        <f>SUM(data_1!ZD87:ZD98)</f>
        <v>0</v>
      </c>
      <c r="ZE22" s="152">
        <f>SUM(data_1!ZE87:ZE98)</f>
        <v>126126900</v>
      </c>
      <c r="ZF22" s="152">
        <f>SUM(data_1!ZF87:ZF98)</f>
        <v>81413000</v>
      </c>
      <c r="ZG22" s="152">
        <f>SUM(data_1!ZG87:ZG98)</f>
        <v>0</v>
      </c>
      <c r="ZH22" s="152">
        <f>SUM(data_1!ZH87:ZH98)</f>
        <v>44713900</v>
      </c>
      <c r="ZI22" s="152">
        <f>SUM(data_1!ZI87:ZI98)</f>
        <v>174.59219999999999</v>
      </c>
      <c r="ZJ22" s="152">
        <f>SUM(data_1!ZJ87:ZJ98)</f>
        <v>27000</v>
      </c>
      <c r="ZK22" s="152">
        <f>SUM(data_1!ZK87:ZK98)</f>
        <v>0</v>
      </c>
      <c r="ZL22" s="152">
        <f>SUM(data_1!ZL87:ZL98)</f>
        <v>81413000</v>
      </c>
      <c r="ZM22" s="152">
        <f>SUM(data_1!ZM87:ZM98)</f>
        <v>0</v>
      </c>
      <c r="ZN22" s="152">
        <f>SUM(data_1!ZN87:ZN98)</f>
        <v>95325000</v>
      </c>
      <c r="ZO22" s="152">
        <f>SUM(data_1!ZO87:ZO98)</f>
        <v>95325000</v>
      </c>
      <c r="ZP22" s="152">
        <f>SUM(data_1!ZP87:ZP98)</f>
        <v>0</v>
      </c>
      <c r="ZQ22" s="152">
        <f>SUM(data_1!ZQ87:ZQ98)</f>
        <v>1129274500</v>
      </c>
      <c r="ZR22" s="152">
        <f>SUM(data_1!ZR87:ZR98)</f>
        <v>511273000</v>
      </c>
      <c r="ZS22" s="152">
        <f>SUM(data_1!ZS87:ZS98)</f>
        <v>618001500</v>
      </c>
      <c r="ZT22" s="152">
        <f>SUM(data_1!ZT87:ZT98)</f>
        <v>511041345.24000001</v>
      </c>
      <c r="ZU22" s="152">
        <f>SUM(data_1!ZU87:ZU98)</f>
        <v>8327082.5299999993</v>
      </c>
      <c r="ZV22" s="152">
        <f>SUM(data_1!ZV87:ZV98)</f>
        <v>0</v>
      </c>
      <c r="ZW22" s="152">
        <f>SUM(data_1!ZW87:ZW98)</f>
        <v>1127690915</v>
      </c>
      <c r="ZX22" s="152">
        <f>SUM(data_1!ZX87:ZX98)</f>
        <v>510479341.23000002</v>
      </c>
      <c r="ZY22" s="152">
        <f>SUM(data_1!ZY87:ZY98)</f>
        <v>0</v>
      </c>
      <c r="ZZ22" s="152">
        <f>SUM(data_1!ZZ87:ZZ98)</f>
        <v>617211573.76999998</v>
      </c>
      <c r="AAA22" s="152">
        <f>SUM(data_1!AAA87:AAA98)</f>
        <v>531.50714999999991</v>
      </c>
      <c r="AAB22" s="152">
        <f>SUM(data_1!AAB87:AAB98)</f>
        <v>8299077.2799999993</v>
      </c>
      <c r="AAC22" s="152">
        <f>SUM(data_1!AAC87:AAC98)</f>
        <v>590009.26</v>
      </c>
      <c r="AAD22" s="152">
        <f>SUM(data_1!AAD87:AAD98)</f>
        <v>510479341.23000002</v>
      </c>
      <c r="AAE22" s="152">
        <f>SUM(data_1!AAE87:AAE98)</f>
        <v>0</v>
      </c>
      <c r="AAF22" s="152">
        <f>SUM(data_1!AAF87:AAF98)</f>
        <v>511273000</v>
      </c>
      <c r="AAG22" s="152">
        <f>SUM(data_1!AAG87:AAG98)</f>
        <v>511273000</v>
      </c>
      <c r="AAH22" s="152">
        <f>SUM(data_1!AAH87:AAH98)</f>
        <v>0</v>
      </c>
      <c r="AAI22" s="152">
        <f>SUM(data_1!AAI87:AAI98)</f>
        <v>0</v>
      </c>
      <c r="AAJ22" s="152">
        <f>SUM(data_1!AAJ87:AAJ98)</f>
        <v>0</v>
      </c>
      <c r="AAK22" s="152">
        <f>SUM(data_1!AAK87:AAK98)</f>
        <v>0</v>
      </c>
      <c r="AAL22" s="152">
        <f>SUM(data_1!AAL87:AAL98)</f>
        <v>0</v>
      </c>
      <c r="AAM22" s="152">
        <f>SUM(data_1!AAM87:AAM98)</f>
        <v>300957.46000000002</v>
      </c>
      <c r="AAN22" s="152">
        <f>SUM(data_1!AAN87:AAN98)</f>
        <v>0</v>
      </c>
      <c r="AAO22" s="152">
        <f>SUM(data_1!AAO87:AAO98)</f>
        <v>0</v>
      </c>
      <c r="AAP22" s="152">
        <f>SUM(data_1!AAP87:AAP98)</f>
        <v>0</v>
      </c>
      <c r="AAQ22" s="152">
        <f>SUM(data_1!AAQ87:AAQ98)</f>
        <v>0</v>
      </c>
      <c r="AAR22" s="152">
        <f>SUM(data_1!AAR87:AAR98)</f>
        <v>0</v>
      </c>
      <c r="AAS22" s="152">
        <f>SUM(data_1!AAS87:AAS98)</f>
        <v>0</v>
      </c>
      <c r="AAT22" s="152">
        <f>SUM(data_1!AAT87:AAT98)</f>
        <v>300957.46000000002</v>
      </c>
      <c r="AAU22" s="152">
        <f>SUM(data_1!AAU87:AAU98)</f>
        <v>0</v>
      </c>
      <c r="AAV22" s="152">
        <f>SUM(data_1!AAV87:AAV98)</f>
        <v>0</v>
      </c>
      <c r="AAW22" s="152">
        <f>SUM(data_1!AAW87:AAW98)</f>
        <v>0</v>
      </c>
      <c r="AAX22" s="152">
        <f>SUM(data_1!AAX87:AAX98)</f>
        <v>0</v>
      </c>
      <c r="AAY22" s="152">
        <f>SUM(data_1!AAY87:AAY98)</f>
        <v>0</v>
      </c>
      <c r="AAZ22" s="152">
        <f>SUM(data_1!AAZ87:AAZ98)</f>
        <v>33649529.810000002</v>
      </c>
      <c r="ABA22" s="152">
        <f>SUM(data_1!ABA87:ABA98)</f>
        <v>672283400</v>
      </c>
      <c r="ABB22" s="152">
        <f>SUM(data_1!ABB87:ABB98)</f>
        <v>387266000</v>
      </c>
      <c r="ABC22" s="152">
        <f>SUM(data_1!ABC87:ABC98)</f>
        <v>285017400</v>
      </c>
      <c r="ABD22" s="152">
        <f>SUM(data_1!ABD87:ABD98)</f>
        <v>377319238.61000001</v>
      </c>
      <c r="ABE22" s="152">
        <f>SUM(data_1!ABE87:ABE98)</f>
        <v>48557</v>
      </c>
      <c r="ABF22" s="152">
        <f>SUM(data_1!ABF87:ABF98)</f>
        <v>0</v>
      </c>
      <c r="ABG22" s="152">
        <f>SUM(data_1!ABG87:ABG98)</f>
        <v>628813889.87</v>
      </c>
      <c r="ABH22" s="152">
        <f>SUM(data_1!ABH87:ABH98)</f>
        <v>384707208.14000005</v>
      </c>
      <c r="ABI22" s="152">
        <f>SUM(data_1!ABI87:ABI98)</f>
        <v>33649529.810000002</v>
      </c>
      <c r="ABJ22" s="152">
        <f>SUM(data_1!ABJ87:ABJ98)</f>
        <v>244106681.73000002</v>
      </c>
      <c r="ABK22" s="152">
        <f>SUM(data_1!ABK87:ABK98)</f>
        <v>234.73478999999998</v>
      </c>
      <c r="ABL22" s="152">
        <f>SUM(data_1!ABL87:ABL98)</f>
        <v>48557</v>
      </c>
      <c r="ABM22" s="152">
        <f>SUM(data_1!ABM87:ABM98)</f>
        <v>26261560.280000001</v>
      </c>
      <c r="ABN22" s="152">
        <f>SUM(data_1!ABN87:ABN98)</f>
        <v>351057678.33000004</v>
      </c>
      <c r="ABO22" s="152">
        <f>SUM(data_1!ABO87:ABO98)</f>
        <v>0</v>
      </c>
      <c r="ABP22" s="152">
        <f>SUM(data_1!ABP87:ABP98)</f>
        <v>387266000</v>
      </c>
      <c r="ABQ22" s="152">
        <f>SUM(data_1!ABQ87:ABQ98)</f>
        <v>387266000</v>
      </c>
      <c r="ABR22" s="152">
        <f>SUM(data_1!ABR87:ABR98)</f>
        <v>0</v>
      </c>
      <c r="ABS22" s="152">
        <f>SUM(data_1!ABS87:ABS98)</f>
        <v>0</v>
      </c>
      <c r="ABT22" s="152">
        <f>SUM(data_1!ABT87:ABT98)</f>
        <v>0</v>
      </c>
      <c r="ABU22" s="152">
        <f>SUM(data_1!ABU87:ABU98)</f>
        <v>0</v>
      </c>
      <c r="ABV22" s="152">
        <f>SUM(data_1!ABV87:ABV98)</f>
        <v>0</v>
      </c>
      <c r="ABW22" s="152">
        <f>SUM(data_1!ABW87:ABW98)</f>
        <v>0</v>
      </c>
      <c r="ABX22" s="152">
        <f>SUM(data_1!ABX87:ABX98)</f>
        <v>0</v>
      </c>
      <c r="ABY22" s="152">
        <f>SUM(data_1!ABY87:ABY98)</f>
        <v>0</v>
      </c>
      <c r="ABZ22" s="152">
        <f>SUM(data_1!ABZ87:ABZ98)</f>
        <v>0</v>
      </c>
      <c r="ACA22" s="152">
        <f>SUM(data_1!ACA87:ACA98)</f>
        <v>0</v>
      </c>
      <c r="ACB22" s="152">
        <f>SUM(data_1!ACB87:ACB98)</f>
        <v>0</v>
      </c>
      <c r="ACC22" s="152">
        <f>SUM(data_1!ACC87:ACC98)</f>
        <v>0</v>
      </c>
      <c r="ACD22" s="152">
        <f>SUM(data_1!ACD87:ACD98)</f>
        <v>0</v>
      </c>
      <c r="ACE22" s="152">
        <f>SUM(data_1!ACE87:ACE98)</f>
        <v>0</v>
      </c>
      <c r="ACF22" s="152">
        <f>SUM(data_1!ACF87:ACF98)</f>
        <v>0</v>
      </c>
      <c r="ACG22" s="152">
        <f>SUM(data_1!ACG87:ACG98)</f>
        <v>0</v>
      </c>
      <c r="ACH22" s="152">
        <f>SUM(data_1!ACH87:ACH98)</f>
        <v>0</v>
      </c>
      <c r="ACI22" s="152">
        <f>SUM(data_1!ACI87:ACI98)</f>
        <v>0</v>
      </c>
      <c r="ACJ22" s="152">
        <f>SUM(data_1!ACJ87:ACJ98)</f>
        <v>0</v>
      </c>
      <c r="ACK22" s="152">
        <f>SUM(data_1!ACK87:ACK98)</f>
        <v>341373900</v>
      </c>
      <c r="ACL22" s="152">
        <f>SUM(data_1!ACL87:ACL98)</f>
        <v>68740000</v>
      </c>
      <c r="ACM22" s="152">
        <f>SUM(data_1!ACM87:ACM98)</f>
        <v>272633900</v>
      </c>
      <c r="ACN22" s="152">
        <f>SUM(data_1!ACN87:ACN98)</f>
        <v>68740000</v>
      </c>
      <c r="ACO22" s="152">
        <f>SUM(data_1!ACO87:ACO98)</f>
        <v>0</v>
      </c>
      <c r="ACP22" s="152">
        <f>SUM(data_1!ACP87:ACP98)</f>
        <v>0</v>
      </c>
      <c r="ACQ22" s="152">
        <f>SUM(data_1!ACQ87:ACQ98)</f>
        <v>341373900</v>
      </c>
      <c r="ACR22" s="152">
        <f>SUM(data_1!ACR87:ACR98)</f>
        <v>68740000</v>
      </c>
      <c r="ACS22" s="152">
        <f>SUM(data_1!ACS87:ACS98)</f>
        <v>0</v>
      </c>
      <c r="ACT22" s="152">
        <f>SUM(data_1!ACT87:ACT98)</f>
        <v>272633900</v>
      </c>
      <c r="ACU22" s="152">
        <f>SUM(data_1!ACU87:ACU98)</f>
        <v>324.40859000000006</v>
      </c>
      <c r="ACV22" s="152">
        <f>SUM(data_1!ACV87:ACV98)</f>
        <v>0</v>
      </c>
      <c r="ACW22" s="152">
        <f>SUM(data_1!ACW87:ACW98)</f>
        <v>0</v>
      </c>
      <c r="ACX22" s="152">
        <f>SUM(data_1!ACX87:ACX98)</f>
        <v>68740000</v>
      </c>
      <c r="ACY22" s="152">
        <f>SUM(data_1!ACY87:ACY98)</f>
        <v>0</v>
      </c>
      <c r="ACZ22" s="152">
        <f>SUM(data_1!ACZ87:ACZ98)</f>
        <v>68740000</v>
      </c>
      <c r="ADA22" s="152">
        <f>SUM(data_1!ADA87:ADA98)</f>
        <v>68740000</v>
      </c>
      <c r="ADB22" s="152">
        <f>SUM(data_1!ADB87:ADB98)</f>
        <v>0</v>
      </c>
      <c r="ADC22" s="152">
        <f>SUM(data_1!ADC87:ADC98)</f>
        <v>0</v>
      </c>
      <c r="ADD22" s="152">
        <f>SUM(data_1!ADD87:ADD98)</f>
        <v>0</v>
      </c>
      <c r="ADE22" s="152">
        <f>SUM(data_1!ADE87:ADE98)</f>
        <v>0</v>
      </c>
      <c r="ADF22" s="152">
        <f>SUM(data_1!ADF87:ADF98)</f>
        <v>0</v>
      </c>
      <c r="ADG22" s="152">
        <f>SUM(data_1!ADG87:ADG98)</f>
        <v>0</v>
      </c>
      <c r="ADH22" s="152">
        <f>SUM(data_1!ADH87:ADH98)</f>
        <v>0</v>
      </c>
      <c r="ADI22" s="152">
        <f>SUM(data_1!ADI87:ADI98)</f>
        <v>0</v>
      </c>
      <c r="ADJ22" s="152">
        <f>SUM(data_1!ADJ87:ADJ98)</f>
        <v>0</v>
      </c>
      <c r="ADK22" s="152">
        <f>SUM(data_1!ADK87:ADK98)</f>
        <v>0</v>
      </c>
      <c r="ADL22" s="152">
        <f>SUM(data_1!ADL87:ADL98)</f>
        <v>0</v>
      </c>
      <c r="ADM22" s="152">
        <f>SUM(data_1!ADM87:ADM98)</f>
        <v>0</v>
      </c>
      <c r="ADN22" s="152">
        <f>SUM(data_1!ADN87:ADN98)</f>
        <v>0</v>
      </c>
      <c r="ADO22" s="152">
        <f>SUM(data_1!ADO87:ADO98)</f>
        <v>0</v>
      </c>
      <c r="ADP22" s="152">
        <f>SUM(data_1!ADP87:ADP98)</f>
        <v>0</v>
      </c>
      <c r="ADQ22" s="152">
        <f>SUM(data_1!ADQ87:ADQ98)</f>
        <v>0</v>
      </c>
      <c r="ADR22" s="152">
        <f>SUM(data_1!ADR87:ADR98)</f>
        <v>0</v>
      </c>
      <c r="ADS22" s="152">
        <f>SUM(data_1!ADS87:ADS98)</f>
        <v>0</v>
      </c>
      <c r="ADT22" s="152">
        <f>SUM(data_1!ADT87:ADT98)</f>
        <v>0</v>
      </c>
      <c r="ADU22" s="152">
        <f>SUM(data_1!ADU87:ADU98)</f>
        <v>102847050</v>
      </c>
      <c r="ADV22" s="152">
        <f>SUM(data_1!ADV87:ADV98)</f>
        <v>28504450</v>
      </c>
      <c r="ADW22" s="152">
        <f>SUM(data_1!ADW87:ADW98)</f>
        <v>74342600</v>
      </c>
      <c r="ADX22" s="152">
        <f>SUM(data_1!ADX87:ADX98)</f>
        <v>26953841.210000001</v>
      </c>
      <c r="ADY22" s="152">
        <f>SUM(data_1!ADY87:ADY98)</f>
        <v>0</v>
      </c>
      <c r="ADZ22" s="152">
        <f>SUM(data_1!ADZ87:ADZ98)</f>
        <v>0</v>
      </c>
      <c r="AEA22" s="152">
        <f>SUM(data_1!AEA87:AEA98)</f>
        <v>100517150.73</v>
      </c>
      <c r="AEB22" s="152">
        <f>SUM(data_1!AEB87:AEB98)</f>
        <v>26953841.210000001</v>
      </c>
      <c r="AEC22" s="152">
        <f>SUM(data_1!AEC87:AEC98)</f>
        <v>0</v>
      </c>
      <c r="AED22" s="152">
        <f>SUM(data_1!AED87:AED98)</f>
        <v>73563309.519999996</v>
      </c>
      <c r="AEE22" s="152">
        <f>SUM(data_1!AEE87:AEE98)</f>
        <v>419.98542999999995</v>
      </c>
      <c r="AEF22" s="152">
        <f>SUM(data_1!AEF87:AEF98)</f>
        <v>0</v>
      </c>
      <c r="AEG22" s="152">
        <f>SUM(data_1!AEG87:AEG98)</f>
        <v>0</v>
      </c>
      <c r="AEH22" s="152">
        <f>SUM(data_1!AEH87:AEH98)</f>
        <v>26953841.210000001</v>
      </c>
      <c r="AEI22" s="152">
        <f>SUM(data_1!AEI87:AEI98)</f>
        <v>0</v>
      </c>
      <c r="AEJ22" s="152">
        <f>SUM(data_1!AEJ87:AEJ98)</f>
        <v>28504450</v>
      </c>
      <c r="AEK22" s="152">
        <f>SUM(data_1!AEK87:AEK98)</f>
        <v>28504450</v>
      </c>
      <c r="AEL22" s="152">
        <f>SUM(data_1!AEL87:AEL98)</f>
        <v>0</v>
      </c>
      <c r="AEM22" s="152">
        <f>SUM(data_1!AEM87:AEM98)</f>
        <v>0</v>
      </c>
      <c r="AEN22" s="152">
        <f>SUM(data_1!AEN87:AEN98)</f>
        <v>0</v>
      </c>
      <c r="AEO22" s="152">
        <f>SUM(data_1!AEO87:AEO98)</f>
        <v>0</v>
      </c>
      <c r="AEP22" s="152">
        <f>SUM(data_1!AEP87:AEP98)</f>
        <v>0</v>
      </c>
      <c r="AEQ22" s="152">
        <f>SUM(data_1!AEQ87:AEQ98)</f>
        <v>0</v>
      </c>
      <c r="AER22" s="152">
        <f>SUM(data_1!AER87:AER98)</f>
        <v>0</v>
      </c>
      <c r="AES22" s="152">
        <f>SUM(data_1!AES87:AES98)</f>
        <v>0</v>
      </c>
      <c r="AET22" s="152">
        <f>SUM(data_1!AET87:AET98)</f>
        <v>0</v>
      </c>
      <c r="AEU22" s="152">
        <f>SUM(data_1!AEU87:AEU98)</f>
        <v>0</v>
      </c>
      <c r="AEV22" s="152">
        <f>SUM(data_1!AEV87:AEV98)</f>
        <v>0</v>
      </c>
      <c r="AEW22" s="152">
        <f>SUM(data_1!AEW87:AEW98)</f>
        <v>0</v>
      </c>
      <c r="AEX22" s="152">
        <f>SUM(data_1!AEX87:AEX98)</f>
        <v>0</v>
      </c>
      <c r="AEY22" s="152">
        <f>SUM(data_1!AEY87:AEY98)</f>
        <v>0</v>
      </c>
      <c r="AEZ22" s="152">
        <f>SUM(data_1!AEZ87:AEZ98)</f>
        <v>0</v>
      </c>
      <c r="AFA22" s="152">
        <f>SUM(data_1!AFA87:AFA98)</f>
        <v>0</v>
      </c>
      <c r="AFB22" s="152">
        <f>SUM(data_1!AFB87:AFB98)</f>
        <v>0</v>
      </c>
      <c r="AFC22" s="152">
        <f>SUM(data_1!AFC87:AFC98)</f>
        <v>0</v>
      </c>
      <c r="AFD22" s="152">
        <f>SUM(data_1!AFD87:AFD98)</f>
        <v>1295900</v>
      </c>
      <c r="AFE22" s="152">
        <f>SUM(data_1!AFE87:AFE98)</f>
        <v>68907800</v>
      </c>
      <c r="AFF22" s="152">
        <f>SUM(data_1!AFF87:AFF98)</f>
        <v>40280000</v>
      </c>
      <c r="AFG22" s="152">
        <f>SUM(data_1!AFG87:AFG98)</f>
        <v>28627800</v>
      </c>
      <c r="AFH22" s="152">
        <f>SUM(data_1!AFH87:AFH98)</f>
        <v>39387153.399999999</v>
      </c>
      <c r="AFI22" s="152">
        <f>SUM(data_1!AFI87:AFI98)</f>
        <v>0</v>
      </c>
      <c r="AFJ22" s="152">
        <f>SUM(data_1!AFJ87:AFJ98)</f>
        <v>0</v>
      </c>
      <c r="AFK22" s="152">
        <f>SUM(data_1!AFK87:AFK98)</f>
        <v>65604693.099999994</v>
      </c>
      <c r="AFL22" s="152">
        <f>SUM(data_1!AFL87:AFL98)</f>
        <v>40569457.399999999</v>
      </c>
      <c r="AFM22" s="152">
        <f>SUM(data_1!AFM87:AFM98)</f>
        <v>1295900</v>
      </c>
      <c r="AFN22" s="152">
        <f>SUM(data_1!AFN87:AFN98)</f>
        <v>25035235.700000003</v>
      </c>
      <c r="AFO22" s="152">
        <f>SUM(data_1!AFO87:AFO98)</f>
        <v>171.92245</v>
      </c>
      <c r="AFP22" s="152">
        <f>SUM(data_1!AFP87:AFP98)</f>
        <v>0</v>
      </c>
      <c r="AFQ22" s="152">
        <f>SUM(data_1!AFQ87:AFQ98)</f>
        <v>113596</v>
      </c>
      <c r="AFR22" s="152">
        <f>SUM(data_1!AFR87:AFR98)</f>
        <v>39273557.399999999</v>
      </c>
      <c r="AFS22" s="152">
        <f>SUM(data_1!AFS87:AFS98)</f>
        <v>0</v>
      </c>
      <c r="AFT22" s="152">
        <f>SUM(data_1!AFT87:AFT98)</f>
        <v>40280000</v>
      </c>
      <c r="AFU22" s="152">
        <f>SUM(data_1!AFU87:AFU98)</f>
        <v>40280000</v>
      </c>
      <c r="AFV22" s="152">
        <f>SUM(data_1!AFV87:AFV98)</f>
        <v>0</v>
      </c>
      <c r="AFW22" s="152">
        <f>SUM(data_1!AFW87:AFW98)</f>
        <v>0</v>
      </c>
      <c r="AFX22" s="152">
        <f>SUM(data_1!AFX87:AFX98)</f>
        <v>0</v>
      </c>
      <c r="AFY22" s="152">
        <f>SUM(data_1!AFY87:AFY98)</f>
        <v>0</v>
      </c>
      <c r="AFZ22" s="152">
        <f>SUM(data_1!AFZ87:AFZ98)</f>
        <v>0</v>
      </c>
      <c r="AGA22" s="152">
        <f>SUM(data_1!AGA87:AGA98)</f>
        <v>0</v>
      </c>
      <c r="AGB22" s="152">
        <f>SUM(data_1!AGB87:AGB98)</f>
        <v>0</v>
      </c>
      <c r="AGC22" s="152">
        <f>SUM(data_1!AGC87:AGC98)</f>
        <v>0</v>
      </c>
      <c r="AGD22" s="152">
        <f>SUM(data_1!AGD87:AGD98)</f>
        <v>0</v>
      </c>
      <c r="AGE22" s="152">
        <f>SUM(data_1!AGE87:AGE98)</f>
        <v>0</v>
      </c>
      <c r="AGF22" s="152">
        <f>SUM(data_1!AGF87:AGF98)</f>
        <v>0</v>
      </c>
      <c r="AGG22" s="152">
        <f>SUM(data_1!AGG87:AGG98)</f>
        <v>0</v>
      </c>
      <c r="AGH22" s="152">
        <f>SUM(data_1!AGH87:AGH98)</f>
        <v>0</v>
      </c>
      <c r="AGI22" s="152">
        <f>SUM(data_1!AGI87:AGI98)</f>
        <v>0</v>
      </c>
      <c r="AGJ22" s="152">
        <f>SUM(data_1!AGJ87:AGJ98)</f>
        <v>0</v>
      </c>
      <c r="AGK22" s="152">
        <f>SUM(data_1!AGK87:AGK98)</f>
        <v>0</v>
      </c>
      <c r="AGL22" s="152">
        <f>SUM(data_1!AGL87:AGL98)</f>
        <v>0</v>
      </c>
      <c r="AGM22" s="152">
        <f>SUM(data_1!AGM87:AGM98)</f>
        <v>0</v>
      </c>
      <c r="AGN22" s="152">
        <f>SUM(data_1!AGN87:AGN98)</f>
        <v>0</v>
      </c>
      <c r="AGO22" s="152">
        <f>SUM(data_1!AGO87:AGO98)</f>
        <v>40982900</v>
      </c>
      <c r="AGP22" s="152">
        <f>SUM(data_1!AGP87:AGP98)</f>
        <v>28688000</v>
      </c>
      <c r="AGQ22" s="152">
        <f>SUM(data_1!AGQ87:AGQ98)</f>
        <v>12294900</v>
      </c>
      <c r="AGR22" s="152">
        <f>SUM(data_1!AGR87:AGR98)</f>
        <v>28688000</v>
      </c>
      <c r="AGS22" s="152">
        <f>SUM(data_1!AGS87:AGS98)</f>
        <v>0</v>
      </c>
      <c r="AGT22" s="152">
        <f>SUM(data_1!AGT87:AGT98)</f>
        <v>0</v>
      </c>
      <c r="AGU22" s="152">
        <f>SUM(data_1!AGU87:AGU98)</f>
        <v>40982900</v>
      </c>
      <c r="AGV22" s="152">
        <f>SUM(data_1!AGV87:AGV98)</f>
        <v>28688000</v>
      </c>
      <c r="AGW22" s="152">
        <f>SUM(data_1!AGW87:AGW98)</f>
        <v>0</v>
      </c>
      <c r="AGX22" s="152">
        <f>SUM(data_1!AGX87:AGX98)</f>
        <v>12294900</v>
      </c>
      <c r="AGY22" s="152">
        <f>SUM(data_1!AGY87:AGY98)</f>
        <v>30.000070000000001</v>
      </c>
      <c r="AGZ22" s="152">
        <f>SUM(data_1!AGZ87:AGZ98)</f>
        <v>0</v>
      </c>
      <c r="AHA22" s="152">
        <f>SUM(data_1!AHA87:AHA98)</f>
        <v>0</v>
      </c>
      <c r="AHB22" s="152">
        <f>SUM(data_1!AHB87:AHB98)</f>
        <v>28688000</v>
      </c>
      <c r="AHC22" s="152">
        <f>SUM(data_1!AHC87:AHC98)</f>
        <v>0</v>
      </c>
      <c r="AHD22" s="152">
        <f>SUM(data_1!AHD87:AHD98)</f>
        <v>28688000</v>
      </c>
      <c r="AHE22" s="152">
        <f>SUM(data_1!AHE87:AHE98)</f>
        <v>28688000</v>
      </c>
      <c r="AHF22" s="152">
        <f>SUM(data_1!AHF87:AHF98)</f>
        <v>0</v>
      </c>
      <c r="AHG22" s="152">
        <f>SUM(data_1!AHG87:AHG98)</f>
        <v>0</v>
      </c>
      <c r="AHH22" s="152">
        <f>SUM(data_1!AHH87:AHH98)</f>
        <v>0</v>
      </c>
      <c r="AHI22" s="152">
        <f>SUM(data_1!AHI87:AHI98)</f>
        <v>0</v>
      </c>
      <c r="AHJ22" s="152">
        <f>SUM(data_1!AHJ87:AHJ98)</f>
        <v>0</v>
      </c>
      <c r="AHK22" s="152">
        <f>SUM(data_1!AHK87:AHK98)</f>
        <v>0</v>
      </c>
      <c r="AHL22" s="152">
        <f>SUM(data_1!AHL87:AHL98)</f>
        <v>0</v>
      </c>
      <c r="AHM22" s="152">
        <f>SUM(data_1!AHM87:AHM98)</f>
        <v>0</v>
      </c>
      <c r="AHN22" s="152">
        <f>SUM(data_1!AHN87:AHN98)</f>
        <v>0</v>
      </c>
      <c r="AHO22" s="152">
        <f>SUM(data_1!AHO87:AHO98)</f>
        <v>0</v>
      </c>
      <c r="AHP22" s="152">
        <f>SUM(data_1!AHP87:AHP98)</f>
        <v>0</v>
      </c>
      <c r="AHQ22" s="152">
        <f>SUM(data_1!AHQ87:AHQ98)</f>
        <v>0</v>
      </c>
      <c r="AHR22" s="152">
        <f>SUM(data_1!AHR87:AHR98)</f>
        <v>0</v>
      </c>
      <c r="AHS22" s="152">
        <f>SUM(data_1!AHS87:AHS98)</f>
        <v>0</v>
      </c>
      <c r="AHT22" s="152">
        <f>SUM(data_1!AHT87:AHT98)</f>
        <v>0</v>
      </c>
      <c r="AHU22" s="152">
        <f>SUM(data_1!AHU87:AHU98)</f>
        <v>0</v>
      </c>
      <c r="AHV22" s="152">
        <f>SUM(data_1!AHV87:AHV98)</f>
        <v>0</v>
      </c>
      <c r="AHW22" s="152">
        <f>SUM(data_1!AHW87:AHW98)</f>
        <v>0</v>
      </c>
      <c r="AHX22" s="152">
        <f>SUM(data_1!AHX87:AHX98)</f>
        <v>0</v>
      </c>
      <c r="AHY22" s="152">
        <f>SUM(data_1!AHY87:AHY98)</f>
        <v>46864800</v>
      </c>
      <c r="AHZ22" s="152">
        <f>SUM(data_1!AHZ87:AHZ98)</f>
        <v>22473100</v>
      </c>
      <c r="AIA22" s="152">
        <f>SUM(data_1!AIA87:AIA98)</f>
        <v>24391700</v>
      </c>
      <c r="AIB22" s="152">
        <f>SUM(data_1!AIB87:AIB98)</f>
        <v>22473100</v>
      </c>
      <c r="AIC22" s="152">
        <f>SUM(data_1!AIC87:AIC98)</f>
        <v>18400</v>
      </c>
      <c r="AID22" s="152">
        <f>SUM(data_1!AID87:AID98)</f>
        <v>0</v>
      </c>
      <c r="AIE22" s="152">
        <f>SUM(data_1!AIE87:AIE98)</f>
        <v>46860511</v>
      </c>
      <c r="AIF22" s="152">
        <f>SUM(data_1!AIF87:AIF98)</f>
        <v>22473100</v>
      </c>
      <c r="AIG22" s="152">
        <f>SUM(data_1!AIG87:AIG98)</f>
        <v>0</v>
      </c>
      <c r="AIH22" s="152">
        <f>SUM(data_1!AIH87:AIH98)</f>
        <v>24387411</v>
      </c>
      <c r="AII22" s="152">
        <f>SUM(data_1!AII87:AII98)</f>
        <v>278.94067999999999</v>
      </c>
      <c r="AIJ22" s="152">
        <f>SUM(data_1!AIJ87:AIJ98)</f>
        <v>18400</v>
      </c>
      <c r="AIK22" s="152">
        <f>SUM(data_1!AIK87:AIK98)</f>
        <v>0</v>
      </c>
      <c r="AIL22" s="152">
        <f>SUM(data_1!AIL87:AIL98)</f>
        <v>22473100</v>
      </c>
      <c r="AIM22" s="152">
        <f>SUM(data_1!AIM87:AIM98)</f>
        <v>0</v>
      </c>
      <c r="AIN22" s="152">
        <f>SUM(data_1!AIN87:AIN98)</f>
        <v>22473100</v>
      </c>
      <c r="AIO22" s="152">
        <f>SUM(data_1!AIO87:AIO98)</f>
        <v>22473100</v>
      </c>
      <c r="AIP22" s="152">
        <f>SUM(data_1!AIP87:AIP98)</f>
        <v>0</v>
      </c>
      <c r="AIQ22" s="152">
        <f>SUM(data_1!AIQ87:AIQ98)</f>
        <v>0</v>
      </c>
      <c r="AIR22" s="152">
        <f>SUM(data_1!AIR87:AIR98)</f>
        <v>0</v>
      </c>
      <c r="AIS22" s="152">
        <f>SUM(data_1!AIS87:AIS98)</f>
        <v>0</v>
      </c>
      <c r="AIT22" s="152">
        <f>SUM(data_1!AIT87:AIT98)</f>
        <v>0</v>
      </c>
      <c r="AIU22" s="152">
        <f>SUM(data_1!AIU87:AIU98)</f>
        <v>0</v>
      </c>
      <c r="AIV22" s="152">
        <f>SUM(data_1!AIV87:AIV98)</f>
        <v>0</v>
      </c>
      <c r="AIW22" s="152">
        <f>SUM(data_1!AIW87:AIW98)</f>
        <v>0</v>
      </c>
      <c r="AIX22" s="152">
        <f>SUM(data_1!AIX87:AIX98)</f>
        <v>0</v>
      </c>
      <c r="AIY22" s="152">
        <f>SUM(data_1!AIY87:AIY98)</f>
        <v>0</v>
      </c>
      <c r="AIZ22" s="152">
        <f>SUM(data_1!AIZ87:AIZ98)</f>
        <v>0</v>
      </c>
      <c r="AJA22" s="152">
        <f>SUM(data_1!AJA87:AJA98)</f>
        <v>0</v>
      </c>
      <c r="AJB22" s="152">
        <f>SUM(data_1!AJB87:AJB98)</f>
        <v>0</v>
      </c>
      <c r="AJC22" s="152">
        <f>SUM(data_1!AJC87:AJC98)</f>
        <v>0</v>
      </c>
      <c r="AJD22" s="152">
        <f>SUM(data_1!AJD87:AJD98)</f>
        <v>0</v>
      </c>
      <c r="AJE22" s="152">
        <f>SUM(data_1!AJE87:AJE98)</f>
        <v>0</v>
      </c>
      <c r="AJF22" s="152">
        <f>SUM(data_1!AJF87:AJF98)</f>
        <v>0</v>
      </c>
      <c r="AJG22" s="152">
        <f>SUM(data_1!AJG87:AJG98)</f>
        <v>0</v>
      </c>
      <c r="AJH22" s="152">
        <f>SUM(data_1!AJH87:AJH98)</f>
        <v>0</v>
      </c>
      <c r="AJI22" s="152">
        <f>SUM(data_1!AJI87:AJI98)</f>
        <v>947303316</v>
      </c>
      <c r="AJJ22" s="152">
        <f>SUM(data_1!AJJ87:AJJ98)</f>
        <v>713483000</v>
      </c>
      <c r="AJK22" s="152">
        <f>SUM(data_1!AJK87:AJK98)</f>
        <v>233820316</v>
      </c>
      <c r="AJL22" s="152">
        <f>SUM(data_1!AJL87:AJL98)</f>
        <v>713483000</v>
      </c>
      <c r="AJM22" s="152">
        <f>SUM(data_1!AJM87:AJM98)</f>
        <v>1656729.8</v>
      </c>
      <c r="AJN22" s="152">
        <f>SUM(data_1!AJN87:AJN98)</f>
        <v>0</v>
      </c>
      <c r="AJO22" s="152">
        <f>SUM(data_1!AJO87:AJO98)</f>
        <v>947303316</v>
      </c>
      <c r="AJP22" s="152">
        <f>SUM(data_1!AJP87:AJP98)</f>
        <v>713483000</v>
      </c>
      <c r="AJQ22" s="152">
        <f>SUM(data_1!AJQ87:AJQ98)</f>
        <v>0</v>
      </c>
      <c r="AJR22" s="152">
        <f>SUM(data_1!AJR87:AJR98)</f>
        <v>233820316</v>
      </c>
      <c r="AJS22" s="152">
        <f>SUM(data_1!AJS87:AJS98)</f>
        <v>246.86221</v>
      </c>
      <c r="AJT22" s="152">
        <f>SUM(data_1!AJT87:AJT98)</f>
        <v>1656729.8</v>
      </c>
      <c r="AJU22" s="152">
        <f>SUM(data_1!AJU87:AJU98)</f>
        <v>0</v>
      </c>
      <c r="AJV22" s="152">
        <f>SUM(data_1!AJV87:AJV98)</f>
        <v>713483000</v>
      </c>
      <c r="AJW22" s="152">
        <f>SUM(data_1!AJW87:AJW98)</f>
        <v>0</v>
      </c>
      <c r="AJX22" s="152">
        <f>SUM(data_1!AJX87:AJX98)</f>
        <v>781951000</v>
      </c>
      <c r="AJY22" s="152">
        <f>SUM(data_1!AJY87:AJY98)</f>
        <v>713483000</v>
      </c>
      <c r="AJZ22" s="152">
        <f>SUM(data_1!AJZ87:AJZ98)</f>
        <v>0</v>
      </c>
      <c r="AKA22" s="152">
        <f>SUM(data_1!AKA87:AKA98)</f>
        <v>746019184</v>
      </c>
      <c r="AKB22" s="152">
        <f>SUM(data_1!AKB87:AKB98)</f>
        <v>550883000</v>
      </c>
      <c r="AKC22" s="152">
        <f>SUM(data_1!AKC87:AKC98)</f>
        <v>195136184</v>
      </c>
      <c r="AKD22" s="152">
        <f>SUM(data_1!AKD87:AKD98)</f>
        <v>550883000</v>
      </c>
      <c r="AKE22" s="152">
        <f>SUM(data_1!AKE87:AKE98)</f>
        <v>992448.37999999989</v>
      </c>
      <c r="AKF22" s="152">
        <f>SUM(data_1!AKF87:AKF98)</f>
        <v>0</v>
      </c>
      <c r="AKG22" s="152">
        <f>SUM(data_1!AKG87:AKG98)</f>
        <v>746019184</v>
      </c>
      <c r="AKH22" s="152">
        <f>SUM(data_1!AKH87:AKH98)</f>
        <v>550883000</v>
      </c>
      <c r="AKI22" s="152">
        <f>SUM(data_1!AKI87:AKI98)</f>
        <v>0</v>
      </c>
      <c r="AKJ22" s="152">
        <f>SUM(data_1!AKJ87:AKJ98)</f>
        <v>195136184</v>
      </c>
      <c r="AKK22" s="152">
        <f>SUM(data_1!AKK87:AKK98)</f>
        <v>288.31754000000001</v>
      </c>
      <c r="AKL22" s="152">
        <f>SUM(data_1!AKL87:AKL98)</f>
        <v>992448.37999999989</v>
      </c>
      <c r="AKM22" s="152">
        <f>SUM(data_1!AKM87:AKM98)</f>
        <v>0</v>
      </c>
      <c r="AKN22" s="152">
        <f>SUM(data_1!AKN87:AKN98)</f>
        <v>550883000</v>
      </c>
      <c r="AKO22" s="152">
        <f>SUM(data_1!AKO87:AKO98)</f>
        <v>0</v>
      </c>
      <c r="AKP22" s="152">
        <f>SUM(data_1!AKP87:AKP98)</f>
        <v>565649000</v>
      </c>
      <c r="AKQ22" s="152">
        <f>SUM(data_1!AKQ87:AKQ98)</f>
        <v>550883000</v>
      </c>
      <c r="AKR22" s="152">
        <f>SUM(data_1!AKR87:AKR98)</f>
        <v>0</v>
      </c>
      <c r="AKS22" s="152">
        <f>SUM(data_1!AKS87:AKS98)</f>
        <v>455617500</v>
      </c>
      <c r="AKT22" s="152">
        <f>SUM(data_1!AKT87:AKT98)</f>
        <v>336251000</v>
      </c>
      <c r="AKU22" s="152">
        <f>SUM(data_1!AKU87:AKU98)</f>
        <v>119366500</v>
      </c>
      <c r="AKV22" s="152">
        <f>SUM(data_1!AKV87:AKV98)</f>
        <v>336251000</v>
      </c>
      <c r="AKW22" s="152">
        <f>SUM(data_1!AKW87:AKW98)</f>
        <v>0</v>
      </c>
      <c r="AKX22" s="152">
        <f>SUM(data_1!AKX87:AKX98)</f>
        <v>0</v>
      </c>
      <c r="AKY22" s="152">
        <f>SUM(data_1!AKY87:AKY98)</f>
        <v>455617500</v>
      </c>
      <c r="AKZ22" s="152">
        <f>SUM(data_1!AKZ87:AKZ98)</f>
        <v>336251000</v>
      </c>
      <c r="ALA22" s="152">
        <f>SUM(data_1!ALA87:ALA98)</f>
        <v>0</v>
      </c>
      <c r="ALB22" s="152">
        <f>SUM(data_1!ALB87:ALB98)</f>
        <v>119366500</v>
      </c>
      <c r="ALC22" s="152">
        <f>SUM(data_1!ALC87:ALC98)</f>
        <v>231.57303999999999</v>
      </c>
      <c r="ALD22" s="152">
        <f>SUM(data_1!ALD87:ALD98)</f>
        <v>0</v>
      </c>
      <c r="ALE22" s="152">
        <f>SUM(data_1!ALE87:ALE98)</f>
        <v>0</v>
      </c>
      <c r="ALF22" s="152">
        <f>SUM(data_1!ALF87:ALF98)</f>
        <v>336251000</v>
      </c>
      <c r="ALG22" s="152">
        <f>SUM(data_1!ALG87:ALG98)</f>
        <v>0</v>
      </c>
      <c r="ALH22" s="152">
        <f>SUM(data_1!ALH87:ALH98)</f>
        <v>336251000</v>
      </c>
      <c r="ALI22" s="152">
        <f>SUM(data_1!ALI87:ALI98)</f>
        <v>336251000</v>
      </c>
      <c r="ALJ22" s="152">
        <f>SUM(data_1!ALJ87:ALJ98)</f>
        <v>0</v>
      </c>
      <c r="ALK22" s="152">
        <f>SUM(data_1!ALK87:ALK98)</f>
        <v>0</v>
      </c>
      <c r="ALL22" s="152">
        <f>SUM(data_1!ALL87:ALL98)</f>
        <v>0</v>
      </c>
      <c r="ALM22" s="152">
        <f>SUM(data_1!ALM87:ALM98)</f>
        <v>0</v>
      </c>
      <c r="ALN22" s="152">
        <f>SUM(data_1!ALN87:ALN98)</f>
        <v>0</v>
      </c>
      <c r="ALO22" s="152">
        <f>SUM(data_1!ALO87:ALO98)</f>
        <v>8042372.3600000003</v>
      </c>
      <c r="ALP22" s="152">
        <f>SUM(data_1!ALP87:ALP98)</f>
        <v>0</v>
      </c>
      <c r="ALQ22" s="152">
        <f>SUM(data_1!ALQ87:ALQ98)</f>
        <v>0</v>
      </c>
      <c r="ALR22" s="152">
        <f>SUM(data_1!ALR87:ALR98)</f>
        <v>0</v>
      </c>
      <c r="ALS22" s="152">
        <f>SUM(data_1!ALS87:ALS98)</f>
        <v>0</v>
      </c>
      <c r="ALT22" s="152">
        <f>SUM(data_1!ALT87:ALT98)</f>
        <v>0</v>
      </c>
      <c r="ALU22" s="152">
        <f>SUM(data_1!ALU87:ALU98)</f>
        <v>0</v>
      </c>
      <c r="ALV22" s="152">
        <f>SUM(data_1!ALV87:ALV98)</f>
        <v>8028372.0999999996</v>
      </c>
      <c r="ALW22" s="152">
        <f>SUM(data_1!ALW87:ALW98)</f>
        <v>14000.26</v>
      </c>
      <c r="ALX22" s="152">
        <f>SUM(data_1!ALX87:ALX98)</f>
        <v>0</v>
      </c>
      <c r="ALY22" s="152">
        <f>SUM(data_1!ALY87:ALY98)</f>
        <v>0</v>
      </c>
      <c r="ALZ22" s="152">
        <f>SUM(data_1!ALZ87:ALZ98)</f>
        <v>0</v>
      </c>
      <c r="AMA22" s="152">
        <f>SUM(data_1!AMA87:AMA98)</f>
        <v>0</v>
      </c>
      <c r="AMB22" s="152">
        <f>SUM(data_1!AMB87:AMB98)</f>
        <v>0</v>
      </c>
      <c r="AMC22" s="152">
        <f>SUM(data_1!AMC87:AMC98)</f>
        <v>31502713.850000001</v>
      </c>
      <c r="AMD22" s="152">
        <f>SUM(data_1!AMD87:AMD98)</f>
        <v>21901500</v>
      </c>
      <c r="AME22" s="152">
        <f>SUM(data_1!AME87:AME98)</f>
        <v>9601213.8499999996</v>
      </c>
      <c r="AMF22" s="152">
        <f>SUM(data_1!AMF87:AMF98)</f>
        <v>19911429</v>
      </c>
      <c r="AMG22" s="152">
        <f>SUM(data_1!AMG87:AMG98)</f>
        <v>0</v>
      </c>
      <c r="AMH22" s="152">
        <f>SUM(data_1!AMH87:AMH98)</f>
        <v>0</v>
      </c>
      <c r="AMI22" s="152">
        <f>SUM(data_1!AMI87:AMI98)</f>
        <v>29380268.550000001</v>
      </c>
      <c r="AMJ22" s="152">
        <f>SUM(data_1!AMJ87:AMJ98)</f>
        <v>19911429</v>
      </c>
      <c r="AMK22" s="152">
        <f>SUM(data_1!AMK87:AMK98)</f>
        <v>0</v>
      </c>
      <c r="AML22" s="152">
        <f>SUM(data_1!AML87:AML98)</f>
        <v>9468839.5500000007</v>
      </c>
      <c r="AMM22" s="152">
        <f>SUM(data_1!AMM87:AMM98)</f>
        <v>214.40895</v>
      </c>
      <c r="AMN22" s="152">
        <f>SUM(data_1!AMN87:AMN98)</f>
        <v>0</v>
      </c>
      <c r="AMO22" s="152">
        <f>SUM(data_1!AMO87:AMO98)</f>
        <v>0</v>
      </c>
      <c r="AMP22" s="152">
        <f>SUM(data_1!AMP87:AMP98)</f>
        <v>19911429</v>
      </c>
      <c r="AMQ22" s="152">
        <f>SUM(data_1!AMQ87:AMQ98)</f>
        <v>0</v>
      </c>
      <c r="AMR22" s="152">
        <f>SUM(data_1!AMR87:AMR98)</f>
        <v>21901500</v>
      </c>
      <c r="AMS22" s="152">
        <f>SUM(data_1!AMS87:AMS98)</f>
        <v>21901500</v>
      </c>
      <c r="AMT22" s="152">
        <f>SUM(data_1!AMT87:AMT98)</f>
        <v>0</v>
      </c>
      <c r="AMU22" s="152">
        <f>SUM(data_1!AMU87:AMU98)</f>
        <v>407900</v>
      </c>
      <c r="AMV22" s="152">
        <f>SUM(data_1!AMV87:AMV98)</f>
        <v>307900</v>
      </c>
      <c r="AMW22" s="152">
        <f>SUM(data_1!AMW87:AMW98)</f>
        <v>100000</v>
      </c>
      <c r="AMX22" s="152">
        <f>SUM(data_1!AMX87:AMX98)</f>
        <v>307900</v>
      </c>
      <c r="AMY22" s="152">
        <f>SUM(data_1!AMY87:AMY98)</f>
        <v>0</v>
      </c>
      <c r="AMZ22" s="152">
        <f>SUM(data_1!AMZ87:AMZ98)</f>
        <v>0</v>
      </c>
      <c r="ANA22" s="152">
        <f>SUM(data_1!ANA87:ANA98)</f>
        <v>358370</v>
      </c>
      <c r="ANB22" s="152">
        <f>SUM(data_1!ANB87:ANB98)</f>
        <v>307900</v>
      </c>
      <c r="ANC22" s="152">
        <f>SUM(data_1!ANC87:ANC98)</f>
        <v>0</v>
      </c>
      <c r="AND22" s="152">
        <f>SUM(data_1!AND87:AND98)</f>
        <v>50470</v>
      </c>
      <c r="ANE22" s="152">
        <f>SUM(data_1!ANE87:ANE98)</f>
        <v>14.083209999999999</v>
      </c>
      <c r="ANF22" s="152">
        <f>SUM(data_1!ANF87:ANF98)</f>
        <v>0</v>
      </c>
      <c r="ANG22" s="152">
        <f>SUM(data_1!ANG87:ANG98)</f>
        <v>0</v>
      </c>
      <c r="ANH22" s="152">
        <f>SUM(data_1!ANH87:ANH98)</f>
        <v>307900</v>
      </c>
      <c r="ANI22" s="152">
        <f>SUM(data_1!ANI87:ANI98)</f>
        <v>0</v>
      </c>
      <c r="ANJ22" s="152">
        <f>SUM(data_1!ANJ87:ANJ98)</f>
        <v>0</v>
      </c>
      <c r="ANK22" s="152">
        <f>SUM(data_1!ANK87:ANK98)</f>
        <v>307900</v>
      </c>
    </row>
    <row r="23" spans="1:1051" x14ac:dyDescent="0.25">
      <c r="A23" s="137" t="s">
        <v>229</v>
      </c>
      <c r="B23" s="138" t="s">
        <v>230</v>
      </c>
      <c r="C23" s="141" t="s">
        <v>231</v>
      </c>
      <c r="F23" s="152">
        <f>SUM(data_1!F100:F108)</f>
        <v>35157300</v>
      </c>
      <c r="G23" s="152">
        <f>SUM(data_1!G100:G108)</f>
        <v>0</v>
      </c>
      <c r="H23" s="152">
        <f>SUM(data_1!H100:H108)</f>
        <v>0</v>
      </c>
      <c r="I23" s="152">
        <f>SUM(data_1!I100:I108)</f>
        <v>39118400</v>
      </c>
      <c r="J23" s="152">
        <f>SUM(data_1!J100:J108)</f>
        <v>21966900</v>
      </c>
      <c r="K23" s="152">
        <f>SUM(data_1!K100:K108)</f>
        <v>17151500</v>
      </c>
      <c r="L23" s="152">
        <f>SUM(data_1!L100:L108)</f>
        <v>20722790.400000002</v>
      </c>
      <c r="M23" s="152">
        <f>SUM(data_1!M100:M108)</f>
        <v>0</v>
      </c>
      <c r="N23" s="152">
        <f>SUM(data_1!N100:N108)</f>
        <v>0</v>
      </c>
      <c r="O23" s="152">
        <f>SUM(data_1!O100:O108)</f>
        <v>37497555.859999999</v>
      </c>
      <c r="P23" s="152">
        <f>SUM(data_1!P100:P108)</f>
        <v>20722790.400000002</v>
      </c>
      <c r="Q23" s="152">
        <f>SUM(data_1!Q100:Q108)</f>
        <v>0</v>
      </c>
      <c r="R23" s="152">
        <f>SUM(data_1!R100:R108)</f>
        <v>16774765.460000001</v>
      </c>
      <c r="S23" s="152">
        <f>SUM(data_1!S100:S108)</f>
        <v>225.45809999999997</v>
      </c>
      <c r="T23" s="152">
        <f>SUM(data_1!T100:T108)</f>
        <v>0</v>
      </c>
      <c r="U23" s="152">
        <f>SUM(data_1!U100:U108)</f>
        <v>0</v>
      </c>
      <c r="V23" s="152">
        <f>SUM(data_1!V100:V108)</f>
        <v>20722790.400000002</v>
      </c>
      <c r="W23" s="152">
        <f>SUM(data_1!W100:W108)</f>
        <v>0</v>
      </c>
      <c r="X23" s="152">
        <f>SUM(data_1!X100:X108)</f>
        <v>21966900</v>
      </c>
      <c r="Y23" s="152">
        <f>SUM(data_1!Y100:Y108)</f>
        <v>21966900</v>
      </c>
      <c r="Z23" s="152">
        <f>SUM(data_1!Z100:Z108)</f>
        <v>0</v>
      </c>
      <c r="AA23" s="152">
        <f>SUM(data_1!AA100:AA108)</f>
        <v>325215388</v>
      </c>
      <c r="AB23" s="152">
        <f>SUM(data_1!AB100:AB108)</f>
        <v>231848400</v>
      </c>
      <c r="AC23" s="152">
        <f>SUM(data_1!AC100:AC108)</f>
        <v>93366988</v>
      </c>
      <c r="AD23" s="152">
        <f>SUM(data_1!AD100:AD108)</f>
        <v>231515236.28</v>
      </c>
      <c r="AE23" s="152">
        <f>SUM(data_1!AE100:AE108)</f>
        <v>325505.17</v>
      </c>
      <c r="AF23" s="152">
        <f>SUM(data_1!AF100:AF108)</f>
        <v>0</v>
      </c>
      <c r="AG23" s="152">
        <f>SUM(data_1!AG100:AG108)</f>
        <v>321626441.14999998</v>
      </c>
      <c r="AH23" s="152">
        <f>SUM(data_1!AH100:AH108)</f>
        <v>231515236.28</v>
      </c>
      <c r="AI23" s="152">
        <f>SUM(data_1!AI100:AI108)</f>
        <v>0</v>
      </c>
      <c r="AJ23" s="152">
        <f>SUM(data_1!AJ100:AJ108)</f>
        <v>90111204.870000005</v>
      </c>
      <c r="AK23" s="152">
        <f>SUM(data_1!AK100:AK108)</f>
        <v>178.01806000000002</v>
      </c>
      <c r="AL23" s="152">
        <f>SUM(data_1!AL100:AL108)</f>
        <v>325505.17</v>
      </c>
      <c r="AM23" s="152">
        <f>SUM(data_1!AM100:AM108)</f>
        <v>0</v>
      </c>
      <c r="AN23" s="152">
        <f>SUM(data_1!AN100:AN108)</f>
        <v>231515236.28</v>
      </c>
      <c r="AO23" s="152">
        <f>SUM(data_1!AO100:AO108)</f>
        <v>0</v>
      </c>
      <c r="AP23" s="152">
        <f>SUM(data_1!AP100:AP108)</f>
        <v>231848400</v>
      </c>
      <c r="AQ23" s="152">
        <f>SUM(data_1!AQ100:AQ108)</f>
        <v>231848400</v>
      </c>
      <c r="AR23" s="152">
        <f>SUM(data_1!AR100:AR108)</f>
        <v>0</v>
      </c>
      <c r="AS23" s="152">
        <f>SUM(data_1!AS100:AS108)</f>
        <v>271936673</v>
      </c>
      <c r="AT23" s="152">
        <f>SUM(data_1!AT100:AT108)</f>
        <v>184416000</v>
      </c>
      <c r="AU23" s="152">
        <f>SUM(data_1!AU100:AU108)</f>
        <v>87520673</v>
      </c>
      <c r="AV23" s="152">
        <f>SUM(data_1!AV100:AV108)</f>
        <v>181568943.92000002</v>
      </c>
      <c r="AW23" s="152">
        <f>SUM(data_1!AW100:AW108)</f>
        <v>862.47</v>
      </c>
      <c r="AX23" s="152">
        <f>SUM(data_1!AX100:AX108)</f>
        <v>0</v>
      </c>
      <c r="AY23" s="152">
        <f>SUM(data_1!AY100:AY108)</f>
        <v>256514654.01999998</v>
      </c>
      <c r="AZ23" s="152">
        <f>SUM(data_1!AZ100:AZ108)</f>
        <v>181568937.92000002</v>
      </c>
      <c r="BA23" s="152">
        <f>SUM(data_1!BA100:BA108)</f>
        <v>0</v>
      </c>
      <c r="BB23" s="152">
        <f>SUM(data_1!BB100:BB108)</f>
        <v>74945716.099999994</v>
      </c>
      <c r="BC23" s="152">
        <f>SUM(data_1!BC100:BC108)</f>
        <v>244.75972999999999</v>
      </c>
      <c r="BD23" s="152">
        <f>SUM(data_1!BD100:BD108)</f>
        <v>862.47</v>
      </c>
      <c r="BE23" s="152">
        <f>SUM(data_1!BE100:BE108)</f>
        <v>6</v>
      </c>
      <c r="BF23" s="152">
        <f>SUM(data_1!BF100:BF108)</f>
        <v>181568937.92000002</v>
      </c>
      <c r="BG23" s="152">
        <f>SUM(data_1!BG100:BG108)</f>
        <v>0</v>
      </c>
      <c r="BH23" s="152">
        <f>SUM(data_1!BH100:BH108)</f>
        <v>184416000</v>
      </c>
      <c r="BI23" s="152">
        <f>SUM(data_1!BI100:BI108)</f>
        <v>184416000</v>
      </c>
      <c r="BJ23" s="152">
        <f>SUM(data_1!BJ100:BJ108)</f>
        <v>0</v>
      </c>
      <c r="BK23" s="152">
        <f>SUM(data_1!BK100:BK108)</f>
        <v>513017307</v>
      </c>
      <c r="BL23" s="152">
        <f>SUM(data_1!BL100:BL108)</f>
        <v>314058600</v>
      </c>
      <c r="BM23" s="152">
        <f>SUM(data_1!BM100:BM108)</f>
        <v>198958707</v>
      </c>
      <c r="BN23" s="152">
        <f>SUM(data_1!BN100:BN108)</f>
        <v>313291092.59999996</v>
      </c>
      <c r="BO23" s="152">
        <f>SUM(data_1!BO100:BO108)</f>
        <v>11824.44</v>
      </c>
      <c r="BP23" s="152">
        <f>SUM(data_1!BP100:BP108)</f>
        <v>0</v>
      </c>
      <c r="BQ23" s="152">
        <f>SUM(data_1!BQ100:BQ108)</f>
        <v>422894982.86999995</v>
      </c>
      <c r="BR23" s="152">
        <f>SUM(data_1!BR100:BR108)</f>
        <v>271186688.53000003</v>
      </c>
      <c r="BS23" s="152">
        <f>SUM(data_1!BS100:BS108)</f>
        <v>0</v>
      </c>
      <c r="BT23" s="152">
        <f>SUM(data_1!BT100:BT108)</f>
        <v>151708294.34000003</v>
      </c>
      <c r="BU23" s="152">
        <f>SUM(data_1!BU100:BU108)</f>
        <v>201.12783000000002</v>
      </c>
      <c r="BV23" s="152">
        <f>SUM(data_1!BV100:BV108)</f>
        <v>11824.44</v>
      </c>
      <c r="BW23" s="152">
        <f>SUM(data_1!BW100:BW108)</f>
        <v>42104404.07</v>
      </c>
      <c r="BX23" s="152">
        <f>SUM(data_1!BX100:BX108)</f>
        <v>271186688.53000003</v>
      </c>
      <c r="BY23" s="152">
        <f>SUM(data_1!BY100:BY108)</f>
        <v>0</v>
      </c>
      <c r="BZ23" s="152">
        <f>SUM(data_1!BZ100:BZ108)</f>
        <v>314058600</v>
      </c>
      <c r="CA23" s="152">
        <f>SUM(data_1!CA100:CA108)</f>
        <v>314058600</v>
      </c>
      <c r="CB23" s="152">
        <f>SUM(data_1!CB100:CB108)</f>
        <v>0</v>
      </c>
      <c r="CC23" s="152">
        <f>SUM(data_1!CC100:CC108)</f>
        <v>0</v>
      </c>
      <c r="CD23" s="152">
        <f>SUM(data_1!CD100:CD108)</f>
        <v>0</v>
      </c>
      <c r="CE23" s="152">
        <f>SUM(data_1!CE100:CE108)</f>
        <v>0</v>
      </c>
      <c r="CF23" s="152">
        <f>SUM(data_1!CF100:CF108)</f>
        <v>0</v>
      </c>
      <c r="CG23" s="152">
        <f>SUM(data_1!CG100:CG108)</f>
        <v>0</v>
      </c>
      <c r="CH23" s="152">
        <f>SUM(data_1!CH100:CH108)</f>
        <v>0</v>
      </c>
      <c r="CI23" s="152">
        <f>SUM(data_1!CI100:CI108)</f>
        <v>0</v>
      </c>
      <c r="CJ23" s="152">
        <f>SUM(data_1!CJ100:CJ108)</f>
        <v>0</v>
      </c>
      <c r="CK23" s="152">
        <f>SUM(data_1!CK100:CK108)</f>
        <v>0</v>
      </c>
      <c r="CL23" s="152">
        <f>SUM(data_1!CL100:CL108)</f>
        <v>0</v>
      </c>
      <c r="CM23" s="152">
        <f>SUM(data_1!CM100:CM108)</f>
        <v>0</v>
      </c>
      <c r="CN23" s="152">
        <f>SUM(data_1!CN100:CN108)</f>
        <v>0</v>
      </c>
      <c r="CO23" s="152">
        <f>SUM(data_1!CO100:CO108)</f>
        <v>0</v>
      </c>
      <c r="CP23" s="152">
        <f>SUM(data_1!CP100:CP108)</f>
        <v>0</v>
      </c>
      <c r="CQ23" s="152">
        <f>SUM(data_1!CQ100:CQ108)</f>
        <v>0</v>
      </c>
      <c r="CR23" s="152">
        <f>SUM(data_1!CR100:CR108)</f>
        <v>0</v>
      </c>
      <c r="CS23" s="152">
        <f>SUM(data_1!CS100:CS108)</f>
        <v>0</v>
      </c>
      <c r="CT23" s="152">
        <f>SUM(data_1!CT100:CT108)</f>
        <v>0</v>
      </c>
      <c r="CU23" s="152">
        <f>SUM(data_1!CU100:CU108)</f>
        <v>49666815</v>
      </c>
      <c r="CV23" s="152">
        <f>SUM(data_1!CV100:CV108)</f>
        <v>33481200</v>
      </c>
      <c r="CW23" s="152">
        <f>SUM(data_1!CW100:CW108)</f>
        <v>16185615</v>
      </c>
      <c r="CX23" s="152">
        <f>SUM(data_1!CX100:CX108)</f>
        <v>31610186.999999996</v>
      </c>
      <c r="CY23" s="152">
        <f>SUM(data_1!CY100:CY108)</f>
        <v>78779.570000000007</v>
      </c>
      <c r="CZ23" s="152">
        <f>SUM(data_1!CZ100:CZ108)</f>
        <v>0</v>
      </c>
      <c r="DA23" s="152">
        <f>SUM(data_1!DA100:DA108)</f>
        <v>39770115.759999998</v>
      </c>
      <c r="DB23" s="152">
        <f>SUM(data_1!DB100:DB108)</f>
        <v>31609183.239999998</v>
      </c>
      <c r="DC23" s="152">
        <f>SUM(data_1!DC100:DC108)</f>
        <v>0</v>
      </c>
      <c r="DD23" s="152">
        <f>SUM(data_1!DD100:DD108)</f>
        <v>8160932.5199999996</v>
      </c>
      <c r="DE23" s="152">
        <f>SUM(data_1!DE100:DE108)</f>
        <v>184.56845000000001</v>
      </c>
      <c r="DF23" s="152">
        <f>SUM(data_1!DF100:DF108)</f>
        <v>78779.570000000007</v>
      </c>
      <c r="DG23" s="152">
        <f>SUM(data_1!DG100:DG108)</f>
        <v>1003.76</v>
      </c>
      <c r="DH23" s="152">
        <f>SUM(data_1!DH100:DH108)</f>
        <v>31609183.239999998</v>
      </c>
      <c r="DI23" s="152">
        <f>SUM(data_1!DI100:DI108)</f>
        <v>0</v>
      </c>
      <c r="DJ23" s="152">
        <f>SUM(data_1!DJ100:DJ108)</f>
        <v>33481200</v>
      </c>
      <c r="DK23" s="152">
        <f>SUM(data_1!DK100:DK108)</f>
        <v>33481200</v>
      </c>
      <c r="DL23" s="152">
        <f>SUM(data_1!DL100:DL108)</f>
        <v>0</v>
      </c>
      <c r="DM23" s="152">
        <f>SUM(data_1!DM100:DM108)</f>
        <v>180883508</v>
      </c>
      <c r="DN23" s="152">
        <f>SUM(data_1!DN100:DN108)</f>
        <v>153786900</v>
      </c>
      <c r="DO23" s="152">
        <f>SUM(data_1!DO100:DO108)</f>
        <v>27096608</v>
      </c>
      <c r="DP23" s="152">
        <f>SUM(data_1!DP100:DP108)</f>
        <v>130447583.04000001</v>
      </c>
      <c r="DQ23" s="152">
        <f>SUM(data_1!DQ100:DQ108)</f>
        <v>0</v>
      </c>
      <c r="DR23" s="152">
        <f>SUM(data_1!DR100:DR108)</f>
        <v>0</v>
      </c>
      <c r="DS23" s="152">
        <f>SUM(data_1!DS100:DS108)</f>
        <v>154893311.06000003</v>
      </c>
      <c r="DT23" s="152">
        <f>SUM(data_1!DT100:DT108)</f>
        <v>130447583.04000001</v>
      </c>
      <c r="DU23" s="152">
        <f>SUM(data_1!DU100:DU108)</f>
        <v>0</v>
      </c>
      <c r="DV23" s="152">
        <f>SUM(data_1!DV100:DV108)</f>
        <v>24445728.019999996</v>
      </c>
      <c r="DW23" s="152">
        <f>SUM(data_1!DW100:DW108)</f>
        <v>117.19165</v>
      </c>
      <c r="DX23" s="152">
        <f>SUM(data_1!DX100:DX108)</f>
        <v>0</v>
      </c>
      <c r="DY23" s="152">
        <f>SUM(data_1!DY100:DY108)</f>
        <v>0</v>
      </c>
      <c r="DZ23" s="152">
        <f>SUM(data_1!DZ100:DZ108)</f>
        <v>130447583.04000001</v>
      </c>
      <c r="EA23" s="152">
        <f>SUM(data_1!EA100:EA108)</f>
        <v>0</v>
      </c>
      <c r="EB23" s="152">
        <f>SUM(data_1!EB100:EB108)</f>
        <v>153786900</v>
      </c>
      <c r="EC23" s="152">
        <f>SUM(data_1!EC100:EC108)</f>
        <v>153786900</v>
      </c>
      <c r="ED23" s="152">
        <f>SUM(data_1!ED100:ED108)</f>
        <v>0</v>
      </c>
      <c r="EE23" s="152">
        <f>SUM(data_1!EE100:EE108)</f>
        <v>71812000</v>
      </c>
      <c r="EF23" s="152">
        <f>SUM(data_1!EF100:EF108)</f>
        <v>52212000</v>
      </c>
      <c r="EG23" s="152">
        <f>SUM(data_1!EG100:EG108)</f>
        <v>19600000</v>
      </c>
      <c r="EH23" s="152">
        <f>SUM(data_1!EH100:EH108)</f>
        <v>28636261.34</v>
      </c>
      <c r="EI23" s="152">
        <f>SUM(data_1!EI100:EI108)</f>
        <v>0</v>
      </c>
      <c r="EJ23" s="152">
        <f>SUM(data_1!EJ100:EJ108)</f>
        <v>0</v>
      </c>
      <c r="EK23" s="152">
        <f>SUM(data_1!EK100:EK108)</f>
        <v>40390908.240000002</v>
      </c>
      <c r="EL23" s="152">
        <f>SUM(data_1!EL100:EL108)</f>
        <v>28636261.34</v>
      </c>
      <c r="EM23" s="152">
        <f>SUM(data_1!EM100:EM108)</f>
        <v>0</v>
      </c>
      <c r="EN23" s="152">
        <f>SUM(data_1!EN100:EN108)</f>
        <v>11754646.9</v>
      </c>
      <c r="EO23" s="152">
        <f>SUM(data_1!EO100:EO108)</f>
        <v>65.590090000000004</v>
      </c>
      <c r="EP23" s="152">
        <f>SUM(data_1!EP100:EP108)</f>
        <v>0</v>
      </c>
      <c r="EQ23" s="152">
        <f>SUM(data_1!EQ100:EQ108)</f>
        <v>0</v>
      </c>
      <c r="ER23" s="152">
        <f>SUM(data_1!ER100:ER108)</f>
        <v>28636261.34</v>
      </c>
      <c r="ES23" s="152">
        <f>SUM(data_1!ES100:ES108)</f>
        <v>0</v>
      </c>
      <c r="ET23" s="152">
        <f>SUM(data_1!ET100:ET108)</f>
        <v>52212000</v>
      </c>
      <c r="EU23" s="152">
        <f>SUM(data_1!EU100:EU108)</f>
        <v>52212000</v>
      </c>
      <c r="EV23" s="152">
        <f>SUM(data_1!EV100:EV108)</f>
        <v>0</v>
      </c>
      <c r="EW23" s="152">
        <f>SUM(data_1!EW100:EW108)</f>
        <v>42474198</v>
      </c>
      <c r="EX23" s="152">
        <f>SUM(data_1!EX100:EX108)</f>
        <v>28084300</v>
      </c>
      <c r="EY23" s="152">
        <f>SUM(data_1!EY100:EY108)</f>
        <v>14389898</v>
      </c>
      <c r="EZ23" s="152">
        <f>SUM(data_1!EZ100:EZ108)</f>
        <v>28084300</v>
      </c>
      <c r="FA23" s="152">
        <f>SUM(data_1!FA100:FA108)</f>
        <v>0</v>
      </c>
      <c r="FB23" s="152">
        <f>SUM(data_1!FB100:FB108)</f>
        <v>0</v>
      </c>
      <c r="FC23" s="152">
        <f>SUM(data_1!FC100:FC108)</f>
        <v>42471126</v>
      </c>
      <c r="FD23" s="152">
        <f>SUM(data_1!FD100:FD108)</f>
        <v>28084300</v>
      </c>
      <c r="FE23" s="152">
        <f>SUM(data_1!FE100:FE108)</f>
        <v>0</v>
      </c>
      <c r="FF23" s="152">
        <f>SUM(data_1!FF100:FF108)</f>
        <v>14386826</v>
      </c>
      <c r="FG23" s="152">
        <f>SUM(data_1!FG100:FG108)</f>
        <v>159.53689</v>
      </c>
      <c r="FH23" s="152">
        <f>SUM(data_1!FH100:FH108)</f>
        <v>0</v>
      </c>
      <c r="FI23" s="152">
        <f>SUM(data_1!FI100:FI108)</f>
        <v>0</v>
      </c>
      <c r="FJ23" s="152">
        <f>SUM(data_1!FJ100:FJ108)</f>
        <v>28084300</v>
      </c>
      <c r="FK23" s="152">
        <f>SUM(data_1!FK100:FK108)</f>
        <v>0</v>
      </c>
      <c r="FL23" s="152">
        <f>SUM(data_1!FL100:FL108)</f>
        <v>28084300</v>
      </c>
      <c r="FM23" s="152">
        <f>SUM(data_1!FM100:FM108)</f>
        <v>28084300</v>
      </c>
      <c r="FN23" s="152">
        <f>SUM(data_1!FN100:FN108)</f>
        <v>0</v>
      </c>
      <c r="FO23" s="152">
        <f>SUM(data_1!FO100:FO108)</f>
        <v>0</v>
      </c>
      <c r="FP23" s="152">
        <f>SUM(data_1!FP100:FP108)</f>
        <v>0</v>
      </c>
      <c r="FQ23" s="152">
        <f>SUM(data_1!FQ100:FQ108)</f>
        <v>0</v>
      </c>
      <c r="FR23" s="152">
        <f>SUM(data_1!FR100:FR108)</f>
        <v>0</v>
      </c>
      <c r="FS23" s="152">
        <f>SUM(data_1!FS100:FS108)</f>
        <v>0</v>
      </c>
      <c r="FT23" s="152">
        <f>SUM(data_1!FT100:FT108)</f>
        <v>0</v>
      </c>
      <c r="FU23" s="152">
        <f>SUM(data_1!FU100:FU108)</f>
        <v>0</v>
      </c>
      <c r="FV23" s="152">
        <f>SUM(data_1!FV100:FV108)</f>
        <v>0</v>
      </c>
      <c r="FW23" s="152">
        <f>SUM(data_1!FW100:FW108)</f>
        <v>0</v>
      </c>
      <c r="FX23" s="152">
        <f>SUM(data_1!FX100:FX108)</f>
        <v>0</v>
      </c>
      <c r="FY23" s="152">
        <f>SUM(data_1!FY100:FY108)</f>
        <v>0</v>
      </c>
      <c r="FZ23" s="152">
        <f>SUM(data_1!FZ100:FZ108)</f>
        <v>0</v>
      </c>
      <c r="GA23" s="152">
        <f>SUM(data_1!GA100:GA108)</f>
        <v>0</v>
      </c>
      <c r="GB23" s="152">
        <f>SUM(data_1!GB100:GB108)</f>
        <v>0</v>
      </c>
      <c r="GC23" s="152">
        <f>SUM(data_1!GC100:GC108)</f>
        <v>0</v>
      </c>
      <c r="GD23" s="152">
        <f>SUM(data_1!GD100:GD108)</f>
        <v>0</v>
      </c>
      <c r="GE23" s="152">
        <f>SUM(data_1!GE100:GE108)</f>
        <v>0</v>
      </c>
      <c r="GF23" s="152">
        <f>SUM(data_1!GF100:GF108)</f>
        <v>0</v>
      </c>
      <c r="GG23" s="152">
        <f>SUM(data_1!GG100:GG108)</f>
        <v>0</v>
      </c>
      <c r="GH23" s="152">
        <f>SUM(data_1!GH100:GH108)</f>
        <v>0</v>
      </c>
      <c r="GI23" s="152">
        <f>SUM(data_1!GI100:GI108)</f>
        <v>0</v>
      </c>
      <c r="GJ23" s="152">
        <f>SUM(data_1!GJ100:GJ108)</f>
        <v>0</v>
      </c>
      <c r="GK23" s="152">
        <f>SUM(data_1!GK100:GK108)</f>
        <v>0</v>
      </c>
      <c r="GL23" s="152">
        <f>SUM(data_1!GL100:GL108)</f>
        <v>0</v>
      </c>
      <c r="GM23" s="152">
        <f>SUM(data_1!GM100:GM108)</f>
        <v>0</v>
      </c>
      <c r="GN23" s="152">
        <f>SUM(data_1!GN100:GN108)</f>
        <v>0</v>
      </c>
      <c r="GO23" s="152">
        <f>SUM(data_1!GO100:GO108)</f>
        <v>0</v>
      </c>
      <c r="GP23" s="152">
        <f>SUM(data_1!GP100:GP108)</f>
        <v>0</v>
      </c>
      <c r="GQ23" s="152">
        <f>SUM(data_1!GQ100:GQ108)</f>
        <v>0</v>
      </c>
      <c r="GR23" s="152">
        <f>SUM(data_1!GR100:GR108)</f>
        <v>0</v>
      </c>
      <c r="GS23" s="152">
        <f>SUM(data_1!GS100:GS108)</f>
        <v>0</v>
      </c>
      <c r="GT23" s="152">
        <f>SUM(data_1!GT100:GT108)</f>
        <v>0</v>
      </c>
      <c r="GU23" s="152">
        <f>SUM(data_1!GU100:GU108)</f>
        <v>0</v>
      </c>
      <c r="GV23" s="152">
        <f>SUM(data_1!GV100:GV108)</f>
        <v>0</v>
      </c>
      <c r="GW23" s="152">
        <f>SUM(data_1!GW100:GW108)</f>
        <v>0</v>
      </c>
      <c r="GX23" s="152">
        <f>SUM(data_1!GX100:GX108)</f>
        <v>0</v>
      </c>
      <c r="GY23" s="152">
        <f>SUM(data_1!GY100:GY108)</f>
        <v>292669600</v>
      </c>
      <c r="GZ23" s="152">
        <f>SUM(data_1!GZ100:GZ108)</f>
        <v>74484100</v>
      </c>
      <c r="HA23" s="152">
        <f>SUM(data_1!HA100:HA108)</f>
        <v>218185500</v>
      </c>
      <c r="HB23" s="152">
        <f>SUM(data_1!HB100:HB108)</f>
        <v>74345987.200000003</v>
      </c>
      <c r="HC23" s="152">
        <f>SUM(data_1!HC100:HC108)</f>
        <v>0</v>
      </c>
      <c r="HD23" s="152">
        <f>SUM(data_1!HD100:HD108)</f>
        <v>0</v>
      </c>
      <c r="HE23" s="152">
        <f>SUM(data_1!HE100:HE108)</f>
        <v>281335227.19999999</v>
      </c>
      <c r="HF23" s="152">
        <f>SUM(data_1!HF100:HF108)</f>
        <v>74345987.200000003</v>
      </c>
      <c r="HG23" s="152">
        <f>SUM(data_1!HG100:HG108)</f>
        <v>0</v>
      </c>
      <c r="HH23" s="152">
        <f>SUM(data_1!HH100:HH108)</f>
        <v>206989240</v>
      </c>
      <c r="HI23" s="152">
        <f>SUM(data_1!HI100:HI108)</f>
        <v>322.73479999999995</v>
      </c>
      <c r="HJ23" s="152">
        <f>SUM(data_1!HJ100:HJ108)</f>
        <v>0</v>
      </c>
      <c r="HK23" s="152">
        <f>SUM(data_1!HK100:HK108)</f>
        <v>0</v>
      </c>
      <c r="HL23" s="152">
        <f>SUM(data_1!HL100:HL108)</f>
        <v>74345987.200000003</v>
      </c>
      <c r="HM23" s="152">
        <f>SUM(data_1!HM100:HM108)</f>
        <v>0</v>
      </c>
      <c r="HN23" s="152">
        <f>SUM(data_1!HN100:HN108)</f>
        <v>74484100</v>
      </c>
      <c r="HO23" s="152">
        <f>SUM(data_1!HO100:HO108)</f>
        <v>74484100</v>
      </c>
      <c r="HP23" s="152">
        <f>SUM(data_1!HP100:HP108)</f>
        <v>0</v>
      </c>
      <c r="HQ23" s="152">
        <f>SUM(data_1!HQ100:HQ108)</f>
        <v>0</v>
      </c>
      <c r="HR23" s="152">
        <f>SUM(data_1!HR100:HR108)</f>
        <v>0</v>
      </c>
      <c r="HS23" s="152">
        <f>SUM(data_1!HS100:HS108)</f>
        <v>0</v>
      </c>
      <c r="HT23" s="152">
        <f>SUM(data_1!HT100:HT108)</f>
        <v>0</v>
      </c>
      <c r="HU23" s="152">
        <f>SUM(data_1!HU100:HU108)</f>
        <v>0</v>
      </c>
      <c r="HV23" s="152">
        <f>SUM(data_1!HV100:HV108)</f>
        <v>0</v>
      </c>
      <c r="HW23" s="152">
        <f>SUM(data_1!HW100:HW108)</f>
        <v>0</v>
      </c>
      <c r="HX23" s="152">
        <f>SUM(data_1!HX100:HX108)</f>
        <v>0</v>
      </c>
      <c r="HY23" s="152">
        <f>SUM(data_1!HY100:HY108)</f>
        <v>0</v>
      </c>
      <c r="HZ23" s="152">
        <f>SUM(data_1!HZ100:HZ108)</f>
        <v>0</v>
      </c>
      <c r="IA23" s="152">
        <f>SUM(data_1!IA100:IA108)</f>
        <v>0</v>
      </c>
      <c r="IB23" s="152">
        <f>SUM(data_1!IB100:IB108)</f>
        <v>0</v>
      </c>
      <c r="IC23" s="152">
        <f>SUM(data_1!IC100:IC108)</f>
        <v>0</v>
      </c>
      <c r="ID23" s="152">
        <f>SUM(data_1!ID100:ID108)</f>
        <v>0</v>
      </c>
      <c r="IE23" s="152">
        <f>SUM(data_1!IE100:IE108)</f>
        <v>0</v>
      </c>
      <c r="IF23" s="152">
        <f>SUM(data_1!IF100:IF108)</f>
        <v>0</v>
      </c>
      <c r="IG23" s="152">
        <f>SUM(data_1!IG100:IG108)</f>
        <v>0</v>
      </c>
      <c r="IH23" s="152">
        <f>SUM(data_1!IH100:IH108)</f>
        <v>0</v>
      </c>
      <c r="II23" s="152">
        <f>SUM(data_1!II100:II108)</f>
        <v>7463100</v>
      </c>
      <c r="IJ23" s="152">
        <f>SUM(data_1!IJ100:IJ108)</f>
        <v>4357300</v>
      </c>
      <c r="IK23" s="152">
        <f>SUM(data_1!IK100:IK108)</f>
        <v>3105800</v>
      </c>
      <c r="IL23" s="152">
        <f>SUM(data_1!IL100:IL108)</f>
        <v>4357299.2</v>
      </c>
      <c r="IM23" s="152">
        <f>SUM(data_1!IM100:IM108)</f>
        <v>0</v>
      </c>
      <c r="IN23" s="152">
        <f>SUM(data_1!IN100:IN108)</f>
        <v>0</v>
      </c>
      <c r="IO23" s="152">
        <f>SUM(data_1!IO100:IO108)</f>
        <v>7463099.2000000002</v>
      </c>
      <c r="IP23" s="152">
        <f>SUM(data_1!IP100:IP108)</f>
        <v>4357299.2</v>
      </c>
      <c r="IQ23" s="152">
        <f>SUM(data_1!IQ100:IQ108)</f>
        <v>0</v>
      </c>
      <c r="IR23" s="152">
        <f>SUM(data_1!IR100:IR108)</f>
        <v>3105800</v>
      </c>
      <c r="IS23" s="152">
        <f>SUM(data_1!IS100:IS108)</f>
        <v>147.00042999999999</v>
      </c>
      <c r="IT23" s="152">
        <f>SUM(data_1!IT100:IT108)</f>
        <v>0</v>
      </c>
      <c r="IU23" s="152">
        <f>SUM(data_1!IU100:IU108)</f>
        <v>0</v>
      </c>
      <c r="IV23" s="152">
        <f>SUM(data_1!IV100:IV108)</f>
        <v>4357299.2</v>
      </c>
      <c r="IW23" s="152">
        <f>SUM(data_1!IW100:IW108)</f>
        <v>0</v>
      </c>
      <c r="IX23" s="152">
        <f>SUM(data_1!IX100:IX108)</f>
        <v>4357300</v>
      </c>
      <c r="IY23" s="152">
        <f>SUM(data_1!IY100:IY108)</f>
        <v>4357300</v>
      </c>
      <c r="IZ23" s="152">
        <f>SUM(data_1!IZ100:IZ108)</f>
        <v>0</v>
      </c>
      <c r="JA23" s="152">
        <f>SUM(data_1!JA100:JA108)</f>
        <v>66409080</v>
      </c>
      <c r="JB23" s="152">
        <f>SUM(data_1!JB100:JB108)</f>
        <v>28606400</v>
      </c>
      <c r="JC23" s="152">
        <f>SUM(data_1!JC100:JC108)</f>
        <v>37802680</v>
      </c>
      <c r="JD23" s="152">
        <f>SUM(data_1!JD100:JD108)</f>
        <v>28347973.300000001</v>
      </c>
      <c r="JE23" s="152">
        <f>SUM(data_1!JE100:JE108)</f>
        <v>0</v>
      </c>
      <c r="JF23" s="152">
        <f>SUM(data_1!JF100:JF108)</f>
        <v>0</v>
      </c>
      <c r="JG23" s="152">
        <f>SUM(data_1!JG100:JG108)</f>
        <v>50559866.460000001</v>
      </c>
      <c r="JH23" s="152">
        <f>SUM(data_1!JH100:JH108)</f>
        <v>28347973.300000001</v>
      </c>
      <c r="JI23" s="152">
        <f>SUM(data_1!JI100:JI108)</f>
        <v>0</v>
      </c>
      <c r="JJ23" s="152">
        <f>SUM(data_1!JJ100:JJ108)</f>
        <v>22211893.16</v>
      </c>
      <c r="JK23" s="152">
        <f>SUM(data_1!JK100:JK108)</f>
        <v>242.36559</v>
      </c>
      <c r="JL23" s="152">
        <f>SUM(data_1!JL100:JL108)</f>
        <v>0</v>
      </c>
      <c r="JM23" s="152">
        <f>SUM(data_1!JM100:JM108)</f>
        <v>0</v>
      </c>
      <c r="JN23" s="152">
        <f>SUM(data_1!JN100:JN108)</f>
        <v>28347973.300000001</v>
      </c>
      <c r="JO23" s="152">
        <f>SUM(data_1!JO100:JO108)</f>
        <v>0</v>
      </c>
      <c r="JP23" s="152">
        <f>SUM(data_1!JP100:JP108)</f>
        <v>28606400</v>
      </c>
      <c r="JQ23" s="152">
        <f>SUM(data_1!JQ100:JQ108)</f>
        <v>28606400</v>
      </c>
      <c r="JR23" s="152">
        <f>SUM(data_1!JR100:JR108)</f>
        <v>0</v>
      </c>
      <c r="JS23" s="152">
        <f>SUM(data_1!JS100:JS108)</f>
        <v>847294993</v>
      </c>
      <c r="JT23" s="152">
        <f>SUM(data_1!JT100:JT108)</f>
        <v>236269000</v>
      </c>
      <c r="JU23" s="152">
        <f>SUM(data_1!JU100:JU108)</f>
        <v>611025993</v>
      </c>
      <c r="JV23" s="152">
        <f>SUM(data_1!JV100:JV108)</f>
        <v>236256201.47999999</v>
      </c>
      <c r="JW23" s="152">
        <f>SUM(data_1!JW100:JW108)</f>
        <v>0</v>
      </c>
      <c r="JX23" s="152">
        <f>SUM(data_1!JX100:JX108)</f>
        <v>0</v>
      </c>
      <c r="JY23" s="152">
        <f>SUM(data_1!JY100:JY108)</f>
        <v>846097438.61000001</v>
      </c>
      <c r="JZ23" s="152">
        <f>SUM(data_1!JZ100:JZ108)</f>
        <v>236256201.47999999</v>
      </c>
      <c r="KA23" s="152">
        <f>SUM(data_1!KA100:KA108)</f>
        <v>0</v>
      </c>
      <c r="KB23" s="152">
        <f>SUM(data_1!KB100:KB108)</f>
        <v>609841237.13</v>
      </c>
      <c r="KC23" s="152">
        <f>SUM(data_1!KC100:KC108)</f>
        <v>400.92232000000001</v>
      </c>
      <c r="KD23" s="152">
        <f>SUM(data_1!KD100:KD108)</f>
        <v>0</v>
      </c>
      <c r="KE23" s="152">
        <f>SUM(data_1!KE100:KE108)</f>
        <v>0</v>
      </c>
      <c r="KF23" s="152">
        <f>SUM(data_1!KF100:KF108)</f>
        <v>236256201.47999999</v>
      </c>
      <c r="KG23" s="152">
        <f>SUM(data_1!KG100:KG108)</f>
        <v>0</v>
      </c>
      <c r="KH23" s="152">
        <f>SUM(data_1!KH100:KH108)</f>
        <v>236269000</v>
      </c>
      <c r="KI23" s="152">
        <f>SUM(data_1!KI100:KI108)</f>
        <v>236269000</v>
      </c>
      <c r="KJ23" s="152">
        <f>SUM(data_1!KJ100:KJ108)</f>
        <v>0</v>
      </c>
      <c r="KK23" s="152">
        <f>SUM(data_1!KK100:KK108)</f>
        <v>987110000</v>
      </c>
      <c r="KL23" s="152">
        <f>SUM(data_1!KL100:KL108)</f>
        <v>155018300</v>
      </c>
      <c r="KM23" s="152">
        <f>SUM(data_1!KM100:KM108)</f>
        <v>832091700</v>
      </c>
      <c r="KN23" s="152">
        <f>SUM(data_1!KN100:KN108)</f>
        <v>155018300</v>
      </c>
      <c r="KO23" s="152">
        <f>SUM(data_1!KO100:KO108)</f>
        <v>3175.7</v>
      </c>
      <c r="KP23" s="152">
        <f>SUM(data_1!KP100:KP108)</f>
        <v>0</v>
      </c>
      <c r="KQ23" s="152">
        <f>SUM(data_1!KQ100:KQ108)</f>
        <v>981150085.26999998</v>
      </c>
      <c r="KR23" s="152">
        <f>SUM(data_1!KR100:KR108)</f>
        <v>155018300</v>
      </c>
      <c r="KS23" s="152">
        <f>SUM(data_1!KS100:KS108)</f>
        <v>0</v>
      </c>
      <c r="KT23" s="152">
        <f>SUM(data_1!KT100:KT108)</f>
        <v>826131785.26999998</v>
      </c>
      <c r="KU23" s="152">
        <f>SUM(data_1!KU100:KU108)</f>
        <v>341.88918999999999</v>
      </c>
      <c r="KV23" s="152">
        <f>SUM(data_1!KV100:KV108)</f>
        <v>3175.7</v>
      </c>
      <c r="KW23" s="152">
        <f>SUM(data_1!KW100:KW108)</f>
        <v>0</v>
      </c>
      <c r="KX23" s="152">
        <f>SUM(data_1!KX100:KX108)</f>
        <v>155018300</v>
      </c>
      <c r="KY23" s="152">
        <f>SUM(data_1!KY100:KY108)</f>
        <v>0</v>
      </c>
      <c r="KZ23" s="152">
        <f>SUM(data_1!KZ100:KZ108)</f>
        <v>155018300</v>
      </c>
      <c r="LA23" s="152">
        <f>SUM(data_1!LA100:LA108)</f>
        <v>155018300</v>
      </c>
      <c r="LB23" s="152">
        <f>SUM(data_1!LB100:LB108)</f>
        <v>0</v>
      </c>
      <c r="LC23" s="152">
        <f>SUM(data_1!LC100:LC108)</f>
        <v>0</v>
      </c>
      <c r="LD23" s="152">
        <f>SUM(data_1!LD100:LD108)</f>
        <v>0</v>
      </c>
      <c r="LE23" s="152">
        <f>SUM(data_1!LE100:LE108)</f>
        <v>0</v>
      </c>
      <c r="LF23" s="152">
        <f>SUM(data_1!LF100:LF108)</f>
        <v>0</v>
      </c>
      <c r="LG23" s="152">
        <f>SUM(data_1!LG100:LG108)</f>
        <v>0</v>
      </c>
      <c r="LH23" s="152">
        <f>SUM(data_1!LH100:LH108)</f>
        <v>0</v>
      </c>
      <c r="LI23" s="152">
        <f>SUM(data_1!LI100:LI108)</f>
        <v>0</v>
      </c>
      <c r="LJ23" s="152">
        <f>SUM(data_1!LJ100:LJ108)</f>
        <v>0</v>
      </c>
      <c r="LK23" s="152">
        <f>SUM(data_1!LK100:LK108)</f>
        <v>0</v>
      </c>
      <c r="LL23" s="152">
        <f>SUM(data_1!LL100:LL108)</f>
        <v>0</v>
      </c>
      <c r="LM23" s="152">
        <f>SUM(data_1!LM100:LM108)</f>
        <v>0</v>
      </c>
      <c r="LN23" s="152">
        <f>SUM(data_1!LN100:LN108)</f>
        <v>0</v>
      </c>
      <c r="LO23" s="152">
        <f>SUM(data_1!LO100:LO108)</f>
        <v>0</v>
      </c>
      <c r="LP23" s="152">
        <f>SUM(data_1!LP100:LP108)</f>
        <v>0</v>
      </c>
      <c r="LQ23" s="152">
        <f>SUM(data_1!LQ100:LQ108)</f>
        <v>0</v>
      </c>
      <c r="LR23" s="152">
        <f>SUM(data_1!LR100:LR108)</f>
        <v>0</v>
      </c>
      <c r="LS23" s="152">
        <f>SUM(data_1!LS100:LS108)</f>
        <v>0</v>
      </c>
      <c r="LT23" s="152">
        <f>SUM(data_1!LT100:LT108)</f>
        <v>0</v>
      </c>
      <c r="LU23" s="152">
        <f>SUM(data_1!LU100:LU108)</f>
        <v>0</v>
      </c>
      <c r="LV23" s="152">
        <f>SUM(data_1!LV100:LV108)</f>
        <v>0</v>
      </c>
      <c r="LW23" s="152">
        <f>SUM(data_1!LW100:LW108)</f>
        <v>0</v>
      </c>
      <c r="LX23" s="152">
        <f>SUM(data_1!LX100:LX108)</f>
        <v>0</v>
      </c>
      <c r="LY23" s="152">
        <f>SUM(data_1!LY100:LY108)</f>
        <v>0</v>
      </c>
      <c r="LZ23" s="152">
        <f>SUM(data_1!LZ100:LZ108)</f>
        <v>0</v>
      </c>
      <c r="MA23" s="152">
        <f>SUM(data_1!MA100:MA108)</f>
        <v>0</v>
      </c>
      <c r="MB23" s="152">
        <f>SUM(data_1!MB100:MB108)</f>
        <v>0</v>
      </c>
      <c r="MC23" s="152">
        <f>SUM(data_1!MC100:MC108)</f>
        <v>0</v>
      </c>
      <c r="MD23" s="152">
        <f>SUM(data_1!MD100:MD108)</f>
        <v>0</v>
      </c>
      <c r="ME23" s="152">
        <f>SUM(data_1!ME100:ME108)</f>
        <v>0</v>
      </c>
      <c r="MF23" s="152">
        <f>SUM(data_1!MF100:MF108)</f>
        <v>0</v>
      </c>
      <c r="MG23" s="152">
        <f>SUM(data_1!MG100:MG108)</f>
        <v>0</v>
      </c>
      <c r="MH23" s="152">
        <f>SUM(data_1!MH100:MH108)</f>
        <v>0</v>
      </c>
      <c r="MI23" s="152">
        <f>SUM(data_1!MI100:MI108)</f>
        <v>0</v>
      </c>
      <c r="MJ23" s="152">
        <f>SUM(data_1!MJ100:MJ108)</f>
        <v>0</v>
      </c>
      <c r="MK23" s="152">
        <f>SUM(data_1!MK100:MK108)</f>
        <v>0</v>
      </c>
      <c r="ML23" s="152">
        <f>SUM(data_1!ML100:ML108)</f>
        <v>0</v>
      </c>
      <c r="MM23" s="152">
        <f>SUM(data_1!MM100:MM108)</f>
        <v>107111390</v>
      </c>
      <c r="MN23" s="152">
        <f>SUM(data_1!MN100:MN108)</f>
        <v>48218300</v>
      </c>
      <c r="MO23" s="152">
        <f>SUM(data_1!MO100:MO108)</f>
        <v>58893090</v>
      </c>
      <c r="MP23" s="152">
        <f>SUM(data_1!MP100:MP108)</f>
        <v>43229249.950000003</v>
      </c>
      <c r="MQ23" s="152">
        <f>SUM(data_1!MQ100:MQ108)</f>
        <v>139840</v>
      </c>
      <c r="MR23" s="152">
        <f>SUM(data_1!MR100:MR108)</f>
        <v>0</v>
      </c>
      <c r="MS23" s="152">
        <f>SUM(data_1!MS100:MS108)</f>
        <v>94343357.289999992</v>
      </c>
      <c r="MT23" s="152">
        <f>SUM(data_1!MT100:MT108)</f>
        <v>43229249.950000003</v>
      </c>
      <c r="MU23" s="152">
        <f>SUM(data_1!MU100:MU108)</f>
        <v>0</v>
      </c>
      <c r="MV23" s="152">
        <f>SUM(data_1!MV100:MV108)</f>
        <v>51114107.340000004</v>
      </c>
      <c r="MW23" s="152">
        <f>SUM(data_1!MW100:MW108)</f>
        <v>490.83007999999995</v>
      </c>
      <c r="MX23" s="152">
        <f>SUM(data_1!MX100:MX108)</f>
        <v>139840</v>
      </c>
      <c r="MY23" s="152">
        <f>SUM(data_1!MY100:MY108)</f>
        <v>0</v>
      </c>
      <c r="MZ23" s="152">
        <f>SUM(data_1!MZ100:MZ108)</f>
        <v>43229249.950000003</v>
      </c>
      <c r="NA23" s="152">
        <f>SUM(data_1!NA100:NA108)</f>
        <v>0</v>
      </c>
      <c r="NB23" s="152">
        <f>SUM(data_1!NB100:NB108)</f>
        <v>48218300</v>
      </c>
      <c r="NC23" s="152">
        <f>SUM(data_1!NC100:NC108)</f>
        <v>48218300</v>
      </c>
      <c r="ND23" s="152">
        <f>SUM(data_1!ND100:ND108)</f>
        <v>0</v>
      </c>
      <c r="NE23" s="152">
        <f>SUM(data_1!NE100:NE108)</f>
        <v>0</v>
      </c>
      <c r="NF23" s="152">
        <f>SUM(data_1!NF100:NF108)</f>
        <v>0</v>
      </c>
      <c r="NG23" s="152">
        <f>SUM(data_1!NG100:NG108)</f>
        <v>0</v>
      </c>
      <c r="NH23" s="152">
        <f>SUM(data_1!NH100:NH108)</f>
        <v>0</v>
      </c>
      <c r="NI23" s="152">
        <f>SUM(data_1!NI100:NI108)</f>
        <v>0</v>
      </c>
      <c r="NJ23" s="152">
        <f>SUM(data_1!NJ100:NJ108)</f>
        <v>0</v>
      </c>
      <c r="NK23" s="152">
        <f>SUM(data_1!NK100:NK108)</f>
        <v>0</v>
      </c>
      <c r="NL23" s="152">
        <f>SUM(data_1!NL100:NL108)</f>
        <v>0</v>
      </c>
      <c r="NM23" s="152">
        <f>SUM(data_1!NM100:NM108)</f>
        <v>0</v>
      </c>
      <c r="NN23" s="152">
        <f>SUM(data_1!NN100:NN108)</f>
        <v>0</v>
      </c>
      <c r="NO23" s="152">
        <f>SUM(data_1!NO100:NO108)</f>
        <v>0</v>
      </c>
      <c r="NP23" s="152">
        <f>SUM(data_1!NP100:NP108)</f>
        <v>0</v>
      </c>
      <c r="NQ23" s="152">
        <f>SUM(data_1!NQ100:NQ108)</f>
        <v>0</v>
      </c>
      <c r="NR23" s="152">
        <f>SUM(data_1!NR100:NR108)</f>
        <v>0</v>
      </c>
      <c r="NS23" s="152">
        <f>SUM(data_1!NS100:NS108)</f>
        <v>0</v>
      </c>
      <c r="NT23" s="152">
        <f>SUM(data_1!NT100:NT108)</f>
        <v>0</v>
      </c>
      <c r="NU23" s="152">
        <f>SUM(data_1!NU100:NU108)</f>
        <v>0</v>
      </c>
      <c r="NV23" s="152">
        <f>SUM(data_1!NV100:NV108)</f>
        <v>0</v>
      </c>
      <c r="NW23" s="152">
        <f>SUM(data_1!NW100:NW108)</f>
        <v>260800</v>
      </c>
      <c r="NX23" s="152">
        <f>SUM(data_1!NX100:NX108)</f>
        <v>220800</v>
      </c>
      <c r="NY23" s="152">
        <f>SUM(data_1!NY100:NY108)</f>
        <v>40000</v>
      </c>
      <c r="NZ23" s="152">
        <f>SUM(data_1!NZ100:NZ108)</f>
        <v>220800</v>
      </c>
      <c r="OA23" s="152">
        <f>SUM(data_1!OA100:OA108)</f>
        <v>0</v>
      </c>
      <c r="OB23" s="152">
        <f>SUM(data_1!OB100:OB108)</f>
        <v>0</v>
      </c>
      <c r="OC23" s="152">
        <f>SUM(data_1!OC100:OC108)</f>
        <v>259460</v>
      </c>
      <c r="OD23" s="152">
        <f>SUM(data_1!OD100:OD108)</f>
        <v>220800</v>
      </c>
      <c r="OE23" s="152">
        <f>SUM(data_1!OE100:OE108)</f>
        <v>0</v>
      </c>
      <c r="OF23" s="152">
        <f>SUM(data_1!OF100:OF108)</f>
        <v>38660</v>
      </c>
      <c r="OG23" s="152">
        <f>SUM(data_1!OG100:OG108)</f>
        <v>14.900180000000001</v>
      </c>
      <c r="OH23" s="152">
        <f>SUM(data_1!OH100:OH108)</f>
        <v>0</v>
      </c>
      <c r="OI23" s="152">
        <f>SUM(data_1!OI100:OI108)</f>
        <v>0</v>
      </c>
      <c r="OJ23" s="152">
        <f>SUM(data_1!OJ100:OJ108)</f>
        <v>220800</v>
      </c>
      <c r="OK23" s="152">
        <f>SUM(data_1!OK100:OK108)</f>
        <v>0</v>
      </c>
      <c r="OL23" s="152">
        <f>SUM(data_1!OL100:OL108)</f>
        <v>220800</v>
      </c>
      <c r="OM23" s="152">
        <f>SUM(data_1!OM100:OM108)</f>
        <v>220800</v>
      </c>
      <c r="ON23" s="152">
        <f>SUM(data_1!ON100:ON108)</f>
        <v>0</v>
      </c>
      <c r="OO23" s="152">
        <f>SUM(data_1!OO100:OO108)</f>
        <v>3325000</v>
      </c>
      <c r="OP23" s="152">
        <f>SUM(data_1!OP100:OP108)</f>
        <v>2829000</v>
      </c>
      <c r="OQ23" s="152">
        <f>SUM(data_1!OQ100:OQ108)</f>
        <v>496000</v>
      </c>
      <c r="OR23" s="152">
        <f>SUM(data_1!OR100:OR108)</f>
        <v>2829000</v>
      </c>
      <c r="OS23" s="152">
        <f>SUM(data_1!OS100:OS108)</f>
        <v>0</v>
      </c>
      <c r="OT23" s="152">
        <f>SUM(data_1!OT100:OT108)</f>
        <v>0</v>
      </c>
      <c r="OU23" s="152">
        <f>SUM(data_1!OU100:OU108)</f>
        <v>3325000</v>
      </c>
      <c r="OV23" s="152">
        <f>SUM(data_1!OV100:OV108)</f>
        <v>2829000</v>
      </c>
      <c r="OW23" s="152">
        <f>SUM(data_1!OW100:OW108)</f>
        <v>0</v>
      </c>
      <c r="OX23" s="152">
        <f>SUM(data_1!OX100:OX108)</f>
        <v>496000</v>
      </c>
      <c r="OY23" s="152">
        <f>SUM(data_1!OY100:OY108)</f>
        <v>14.917289999999999</v>
      </c>
      <c r="OZ23" s="152">
        <f>SUM(data_1!OZ100:OZ108)</f>
        <v>0</v>
      </c>
      <c r="PA23" s="152">
        <f>SUM(data_1!PA100:PA108)</f>
        <v>0</v>
      </c>
      <c r="PB23" s="152">
        <f>SUM(data_1!PB100:PB108)</f>
        <v>2829000</v>
      </c>
      <c r="PC23" s="152">
        <f>SUM(data_1!PC100:PC108)</f>
        <v>0</v>
      </c>
      <c r="PD23" s="152">
        <f>SUM(data_1!PD100:PD108)</f>
        <v>2829000</v>
      </c>
      <c r="PE23" s="152">
        <f>SUM(data_1!PE100:PE108)</f>
        <v>2829000</v>
      </c>
      <c r="PF23" s="152">
        <f>SUM(data_1!PF100:PF108)</f>
        <v>0</v>
      </c>
      <c r="PG23" s="152">
        <f>SUM(data_1!PG100:PG108)</f>
        <v>106880366</v>
      </c>
      <c r="PH23" s="152">
        <f>SUM(data_1!PH100:PH108)</f>
        <v>82135600</v>
      </c>
      <c r="PI23" s="152">
        <f>SUM(data_1!PI100:PI108)</f>
        <v>24744766</v>
      </c>
      <c r="PJ23" s="152">
        <f>SUM(data_1!PJ100:PJ108)</f>
        <v>82135520</v>
      </c>
      <c r="PK23" s="152">
        <f>SUM(data_1!PK100:PK108)</f>
        <v>66000</v>
      </c>
      <c r="PL23" s="152">
        <f>SUM(data_1!PL100:PL108)</f>
        <v>0</v>
      </c>
      <c r="PM23" s="152">
        <f>SUM(data_1!PM100:PM108)</f>
        <v>106849606</v>
      </c>
      <c r="PN23" s="152">
        <f>SUM(data_1!PN100:PN108)</f>
        <v>82135520</v>
      </c>
      <c r="PO23" s="152">
        <f>SUM(data_1!PO100:PO108)</f>
        <v>0</v>
      </c>
      <c r="PP23" s="152">
        <f>SUM(data_1!PP100:PP108)</f>
        <v>24714086</v>
      </c>
      <c r="PQ23" s="152">
        <f>SUM(data_1!PQ100:PQ108)</f>
        <v>172.20479</v>
      </c>
      <c r="PR23" s="152">
        <f>SUM(data_1!PR100:PR108)</f>
        <v>66000</v>
      </c>
      <c r="PS23" s="152">
        <f>SUM(data_1!PS100:PS108)</f>
        <v>0</v>
      </c>
      <c r="PT23" s="152">
        <f>SUM(data_1!PT100:PT108)</f>
        <v>82135520</v>
      </c>
      <c r="PU23" s="152">
        <f>SUM(data_1!PU100:PU108)</f>
        <v>0</v>
      </c>
      <c r="PV23" s="152">
        <f>SUM(data_1!PV100:PV108)</f>
        <v>82135600</v>
      </c>
      <c r="PW23" s="152">
        <f>SUM(data_1!PW100:PW108)</f>
        <v>82135600</v>
      </c>
      <c r="PX23" s="152">
        <f>SUM(data_1!PX100:PX108)</f>
        <v>0</v>
      </c>
      <c r="PY23" s="152">
        <f>SUM(data_1!PY100:PY108)</f>
        <v>26909100</v>
      </c>
      <c r="PZ23" s="152">
        <f>SUM(data_1!PZ100:PZ108)</f>
        <v>9280600</v>
      </c>
      <c r="QA23" s="152">
        <f>SUM(data_1!QA100:QA108)</f>
        <v>17628500</v>
      </c>
      <c r="QB23" s="152">
        <f>SUM(data_1!QB100:QB108)</f>
        <v>4123317.39</v>
      </c>
      <c r="QC23" s="152">
        <f>SUM(data_1!QC100:QC108)</f>
        <v>0</v>
      </c>
      <c r="QD23" s="152">
        <f>SUM(data_1!QD100:QD108)</f>
        <v>0</v>
      </c>
      <c r="QE23" s="152">
        <f>SUM(data_1!QE100:QE108)</f>
        <v>17395707.390000001</v>
      </c>
      <c r="QF23" s="152">
        <f>SUM(data_1!QF100:QF108)</f>
        <v>4123317.39</v>
      </c>
      <c r="QG23" s="152">
        <f>SUM(data_1!QG100:QG108)</f>
        <v>0</v>
      </c>
      <c r="QH23" s="152">
        <f>SUM(data_1!QH100:QH108)</f>
        <v>13272390</v>
      </c>
      <c r="QI23" s="152">
        <f>SUM(data_1!QI100:QI108)</f>
        <v>76.296930000000003</v>
      </c>
      <c r="QJ23" s="152">
        <f>SUM(data_1!QJ100:QJ108)</f>
        <v>0</v>
      </c>
      <c r="QK23" s="152">
        <f>SUM(data_1!QK100:QK108)</f>
        <v>0</v>
      </c>
      <c r="QL23" s="152">
        <f>SUM(data_1!QL100:QL108)</f>
        <v>4123317.39</v>
      </c>
      <c r="QM23" s="152">
        <f>SUM(data_1!QM100:QM108)</f>
        <v>0</v>
      </c>
      <c r="QN23" s="152">
        <f>SUM(data_1!QN100:QN108)</f>
        <v>9280600</v>
      </c>
      <c r="QO23" s="152">
        <f>SUM(data_1!QO100:QO108)</f>
        <v>9280600</v>
      </c>
      <c r="QP23" s="152">
        <f>SUM(data_1!QP100:QP108)</f>
        <v>0</v>
      </c>
      <c r="QQ23" s="152">
        <f>SUM(data_1!QQ100:QQ108)</f>
        <v>952448443</v>
      </c>
      <c r="QR23" s="152">
        <f>SUM(data_1!QR100:QR108)</f>
        <v>552855100</v>
      </c>
      <c r="QS23" s="152">
        <f>SUM(data_1!QS100:QS108)</f>
        <v>399593343</v>
      </c>
      <c r="QT23" s="152">
        <f>SUM(data_1!QT100:QT108)</f>
        <v>552842145.38</v>
      </c>
      <c r="QU23" s="152">
        <f>SUM(data_1!QU100:QU108)</f>
        <v>17648285.800000001</v>
      </c>
      <c r="QV23" s="152">
        <f>SUM(data_1!QV100:QV108)</f>
        <v>0</v>
      </c>
      <c r="QW23" s="152">
        <f>SUM(data_1!QW100:QW108)</f>
        <v>951954878.78999996</v>
      </c>
      <c r="QX23" s="152">
        <f>SUM(data_1!QX100:QX108)</f>
        <v>552591652.75999999</v>
      </c>
      <c r="QY23" s="152">
        <f>SUM(data_1!QY100:QY108)</f>
        <v>0</v>
      </c>
      <c r="QZ23" s="152">
        <f>SUM(data_1!QZ100:QZ108)</f>
        <v>399363226.02999997</v>
      </c>
      <c r="RA23" s="152">
        <f>SUM(data_1!RA100:RA108)</f>
        <v>424.75425999999999</v>
      </c>
      <c r="RB23" s="152">
        <f>SUM(data_1!RB100:RB108)</f>
        <v>17648285.800000001</v>
      </c>
      <c r="RC23" s="152">
        <f>SUM(data_1!RC100:RC108)</f>
        <v>250492.62</v>
      </c>
      <c r="RD23" s="152">
        <f>SUM(data_1!RD100:RD108)</f>
        <v>552591652.75999999</v>
      </c>
      <c r="RE23" s="152">
        <f>SUM(data_1!RE100:RE108)</f>
        <v>0</v>
      </c>
      <c r="RF23" s="152">
        <f>SUM(data_1!RF100:RF108)</f>
        <v>552855100</v>
      </c>
      <c r="RG23" s="152">
        <f>SUM(data_1!RG100:RG108)</f>
        <v>552855100</v>
      </c>
      <c r="RH23" s="152">
        <f>SUM(data_1!RH100:RH108)</f>
        <v>0</v>
      </c>
      <c r="RI23" s="152">
        <f>SUM(data_1!RI100:RI108)</f>
        <v>52682360</v>
      </c>
      <c r="RJ23" s="152">
        <f>SUM(data_1!RJ100:RJ108)</f>
        <v>26049400</v>
      </c>
      <c r="RK23" s="152">
        <f>SUM(data_1!RK100:RK108)</f>
        <v>26632960</v>
      </c>
      <c r="RL23" s="152">
        <f>SUM(data_1!RL100:RL108)</f>
        <v>26048308.600000001</v>
      </c>
      <c r="RM23" s="152">
        <f>SUM(data_1!RM100:RM108)</f>
        <v>29621.03</v>
      </c>
      <c r="RN23" s="152">
        <f>SUM(data_1!RN100:RN108)</f>
        <v>0</v>
      </c>
      <c r="RO23" s="152">
        <f>SUM(data_1!RO100:RO108)</f>
        <v>39793227.009999998</v>
      </c>
      <c r="RP23" s="152">
        <f>SUM(data_1!RP100:RP108)</f>
        <v>26048308.600000001</v>
      </c>
      <c r="RQ23" s="152">
        <f>SUM(data_1!RQ100:RQ108)</f>
        <v>0</v>
      </c>
      <c r="RR23" s="152">
        <f>SUM(data_1!RR100:RR108)</f>
        <v>13744918.41</v>
      </c>
      <c r="RS23" s="152">
        <f>SUM(data_1!RS100:RS108)</f>
        <v>213.67703999999998</v>
      </c>
      <c r="RT23" s="152">
        <f>SUM(data_1!RT100:RT108)</f>
        <v>29621.03</v>
      </c>
      <c r="RU23" s="152">
        <f>SUM(data_1!RU100:RU108)</f>
        <v>0</v>
      </c>
      <c r="RV23" s="152">
        <f>SUM(data_1!RV100:RV108)</f>
        <v>26048308.600000001</v>
      </c>
      <c r="RW23" s="152">
        <f>SUM(data_1!RW100:RW108)</f>
        <v>0</v>
      </c>
      <c r="RX23" s="152">
        <f>SUM(data_1!RX100:RX108)</f>
        <v>26049400</v>
      </c>
      <c r="RY23" s="152">
        <f>SUM(data_1!RY100:RY108)</f>
        <v>26049400</v>
      </c>
      <c r="RZ23" s="152">
        <f>SUM(data_1!RZ100:RZ108)</f>
        <v>0</v>
      </c>
      <c r="SA23" s="152">
        <f>SUM(data_1!SA100:SA108)</f>
        <v>9136170</v>
      </c>
      <c r="SB23" s="152">
        <f>SUM(data_1!SB100:SB108)</f>
        <v>4326100</v>
      </c>
      <c r="SC23" s="152">
        <f>SUM(data_1!SC100:SC108)</f>
        <v>4810070</v>
      </c>
      <c r="SD23" s="152">
        <f>SUM(data_1!SD100:SD108)</f>
        <v>2424847.4700000002</v>
      </c>
      <c r="SE23" s="152">
        <f>SUM(data_1!SE100:SE108)</f>
        <v>0</v>
      </c>
      <c r="SF23" s="152">
        <f>SUM(data_1!SF100:SF108)</f>
        <v>0</v>
      </c>
      <c r="SG23" s="152">
        <f>SUM(data_1!SG100:SG108)</f>
        <v>4524987.53</v>
      </c>
      <c r="SH23" s="152">
        <f>SUM(data_1!SH100:SH108)</f>
        <v>2424847.4700000002</v>
      </c>
      <c r="SI23" s="152">
        <f>SUM(data_1!SI100:SI108)</f>
        <v>0</v>
      </c>
      <c r="SJ23" s="152">
        <f>SUM(data_1!SJ100:SJ108)</f>
        <v>2100140.06</v>
      </c>
      <c r="SK23" s="152">
        <f>SUM(data_1!SK100:SK108)</f>
        <v>168.78791999999999</v>
      </c>
      <c r="SL23" s="152">
        <f>SUM(data_1!SL100:SL108)</f>
        <v>0</v>
      </c>
      <c r="SM23" s="152">
        <f>SUM(data_1!SM100:SM108)</f>
        <v>0</v>
      </c>
      <c r="SN23" s="152">
        <f>SUM(data_1!SN100:SN108)</f>
        <v>2424847.4700000002</v>
      </c>
      <c r="SO23" s="152">
        <f>SUM(data_1!SO100:SO108)</f>
        <v>0</v>
      </c>
      <c r="SP23" s="152">
        <f>SUM(data_1!SP100:SP108)</f>
        <v>4326100</v>
      </c>
      <c r="SQ23" s="152">
        <f>SUM(data_1!SQ100:SQ108)</f>
        <v>4326100</v>
      </c>
      <c r="SR23" s="152">
        <f>SUM(data_1!SR100:SR108)</f>
        <v>0</v>
      </c>
      <c r="SS23" s="152">
        <f>SUM(data_1!SS100:SS108)</f>
        <v>202400000</v>
      </c>
      <c r="ST23" s="152">
        <f>SUM(data_1!ST100:ST108)</f>
        <v>121440000</v>
      </c>
      <c r="SU23" s="152">
        <f>SUM(data_1!SU100:SU108)</f>
        <v>80960000</v>
      </c>
      <c r="SV23" s="152">
        <f>SUM(data_1!SV100:SV108)</f>
        <v>104610776.94</v>
      </c>
      <c r="SW23" s="152">
        <f>SUM(data_1!SW100:SW108)</f>
        <v>0</v>
      </c>
      <c r="SX23" s="152">
        <f>SUM(data_1!SX100:SX108)</f>
        <v>0</v>
      </c>
      <c r="SY23" s="152">
        <f>SUM(data_1!SY100:SY108)</f>
        <v>154500813.74000001</v>
      </c>
      <c r="SZ23" s="152">
        <f>SUM(data_1!SZ100:SZ108)</f>
        <v>104610776.94</v>
      </c>
      <c r="TA23" s="152">
        <f>SUM(data_1!TA100:TA108)</f>
        <v>0</v>
      </c>
      <c r="TB23" s="152">
        <f>SUM(data_1!TB100:TB108)</f>
        <v>49890036.800000004</v>
      </c>
      <c r="TC23" s="152">
        <f>SUM(data_1!TC100:TC108)</f>
        <v>84.168009999999995</v>
      </c>
      <c r="TD23" s="152">
        <f>SUM(data_1!TD100:TD108)</f>
        <v>0</v>
      </c>
      <c r="TE23" s="152">
        <f>SUM(data_1!TE100:TE108)</f>
        <v>0</v>
      </c>
      <c r="TF23" s="152">
        <f>SUM(data_1!TF100:TF108)</f>
        <v>104610776.94</v>
      </c>
      <c r="TG23" s="152">
        <f>SUM(data_1!TG100:TG108)</f>
        <v>0</v>
      </c>
      <c r="TH23" s="152">
        <f>SUM(data_1!TH100:TH108)</f>
        <v>121440000</v>
      </c>
      <c r="TI23" s="152">
        <f>SUM(data_1!TI100:TI108)</f>
        <v>121440000</v>
      </c>
      <c r="TJ23" s="152">
        <f>SUM(data_1!TJ100:TJ108)</f>
        <v>0</v>
      </c>
      <c r="TK23" s="152">
        <f>SUM(data_1!TK100:TK108)</f>
        <v>0</v>
      </c>
      <c r="TL23" s="152">
        <f>SUM(data_1!TL100:TL108)</f>
        <v>0</v>
      </c>
      <c r="TM23" s="152">
        <f>SUM(data_1!TM100:TM108)</f>
        <v>0</v>
      </c>
      <c r="TN23" s="152">
        <f>SUM(data_1!TN100:TN108)</f>
        <v>0</v>
      </c>
      <c r="TO23" s="152">
        <f>SUM(data_1!TO100:TO108)</f>
        <v>0</v>
      </c>
      <c r="TP23" s="152">
        <f>SUM(data_1!TP100:TP108)</f>
        <v>0</v>
      </c>
      <c r="TQ23" s="152">
        <f>SUM(data_1!TQ100:TQ108)</f>
        <v>0</v>
      </c>
      <c r="TR23" s="152">
        <f>SUM(data_1!TR100:TR108)</f>
        <v>0</v>
      </c>
      <c r="TS23" s="152">
        <f>SUM(data_1!TS100:TS108)</f>
        <v>0</v>
      </c>
      <c r="TT23" s="152">
        <f>SUM(data_1!TT100:TT108)</f>
        <v>0</v>
      </c>
      <c r="TU23" s="152">
        <f>SUM(data_1!TU100:TU108)</f>
        <v>0</v>
      </c>
      <c r="TV23" s="152">
        <f>SUM(data_1!TV100:TV108)</f>
        <v>0</v>
      </c>
      <c r="TW23" s="152">
        <f>SUM(data_1!TW100:TW108)</f>
        <v>0</v>
      </c>
      <c r="TX23" s="152">
        <f>SUM(data_1!TX100:TX108)</f>
        <v>0</v>
      </c>
      <c r="TY23" s="152">
        <f>SUM(data_1!TY100:TY108)</f>
        <v>0</v>
      </c>
      <c r="TZ23" s="152">
        <f>SUM(data_1!TZ100:TZ108)</f>
        <v>0</v>
      </c>
      <c r="UA23" s="152">
        <f>SUM(data_1!UA100:UA108)</f>
        <v>0</v>
      </c>
      <c r="UB23" s="152">
        <f>SUM(data_1!UB100:UB108)</f>
        <v>0</v>
      </c>
      <c r="UC23" s="152">
        <f>SUM(data_1!UC100:UC108)</f>
        <v>0</v>
      </c>
      <c r="UD23" s="152">
        <f>SUM(data_1!UD100:UD108)</f>
        <v>0</v>
      </c>
      <c r="UE23" s="152">
        <f>SUM(data_1!UE100:UE108)</f>
        <v>0</v>
      </c>
      <c r="UF23" s="152">
        <f>SUM(data_1!UF100:UF108)</f>
        <v>0</v>
      </c>
      <c r="UG23" s="152">
        <f>SUM(data_1!UG100:UG108)</f>
        <v>0</v>
      </c>
      <c r="UH23" s="152">
        <f>SUM(data_1!UH100:UH108)</f>
        <v>0</v>
      </c>
      <c r="UI23" s="152">
        <f>SUM(data_1!UI100:UI108)</f>
        <v>0</v>
      </c>
      <c r="UJ23" s="152">
        <f>SUM(data_1!UJ100:UJ108)</f>
        <v>0</v>
      </c>
      <c r="UK23" s="152">
        <f>SUM(data_1!UK100:UK108)</f>
        <v>0</v>
      </c>
      <c r="UL23" s="152">
        <f>SUM(data_1!UL100:UL108)</f>
        <v>0</v>
      </c>
      <c r="UM23" s="152">
        <f>SUM(data_1!UM100:UM108)</f>
        <v>0</v>
      </c>
      <c r="UN23" s="152">
        <f>SUM(data_1!UN100:UN108)</f>
        <v>0</v>
      </c>
      <c r="UO23" s="152">
        <f>SUM(data_1!UO100:UO108)</f>
        <v>0</v>
      </c>
      <c r="UP23" s="152">
        <f>SUM(data_1!UP100:UP108)</f>
        <v>0</v>
      </c>
      <c r="UQ23" s="152">
        <f>SUM(data_1!UQ100:UQ108)</f>
        <v>0</v>
      </c>
      <c r="UR23" s="152">
        <f>SUM(data_1!UR100:UR108)</f>
        <v>0</v>
      </c>
      <c r="US23" s="152">
        <f>SUM(data_1!US100:US108)</f>
        <v>0</v>
      </c>
      <c r="UT23" s="152">
        <f>SUM(data_1!UT100:UT108)</f>
        <v>0</v>
      </c>
      <c r="UU23" s="152">
        <f>SUM(data_1!UU100:UU108)</f>
        <v>0</v>
      </c>
      <c r="UV23" s="152">
        <f>SUM(data_1!UV100:UV108)</f>
        <v>0</v>
      </c>
      <c r="UW23" s="152">
        <f>SUM(data_1!UW100:UW108)</f>
        <v>0</v>
      </c>
      <c r="UX23" s="152">
        <f>SUM(data_1!UX100:UX108)</f>
        <v>0</v>
      </c>
      <c r="UY23" s="152">
        <f>SUM(data_1!UY100:UY108)</f>
        <v>0</v>
      </c>
      <c r="UZ23" s="152">
        <f>SUM(data_1!UZ100:UZ108)</f>
        <v>0</v>
      </c>
      <c r="VA23" s="152">
        <f>SUM(data_1!VA100:VA108)</f>
        <v>0</v>
      </c>
      <c r="VB23" s="152">
        <f>SUM(data_1!VB100:VB108)</f>
        <v>0</v>
      </c>
      <c r="VC23" s="152">
        <f>SUM(data_1!VC100:VC108)</f>
        <v>0</v>
      </c>
      <c r="VD23" s="152">
        <f>SUM(data_1!VD100:VD108)</f>
        <v>0</v>
      </c>
      <c r="VE23" s="152">
        <f>SUM(data_1!VE100:VE108)</f>
        <v>0</v>
      </c>
      <c r="VF23" s="152">
        <f>SUM(data_1!VF100:VF108)</f>
        <v>0</v>
      </c>
      <c r="VG23" s="152">
        <f>SUM(data_1!VG100:VG108)</f>
        <v>0</v>
      </c>
      <c r="VH23" s="152">
        <f>SUM(data_1!VH100:VH108)</f>
        <v>0</v>
      </c>
      <c r="VI23" s="152">
        <f>SUM(data_1!VI100:VI108)</f>
        <v>0</v>
      </c>
      <c r="VJ23" s="152">
        <f>SUM(data_1!VJ100:VJ108)</f>
        <v>0</v>
      </c>
      <c r="VK23" s="152">
        <f>SUM(data_1!VK100:VK108)</f>
        <v>0</v>
      </c>
      <c r="VL23" s="152">
        <f>SUM(data_1!VL100:VL108)</f>
        <v>0</v>
      </c>
      <c r="VM23" s="152">
        <f>SUM(data_1!VM100:VM108)</f>
        <v>0</v>
      </c>
      <c r="VN23" s="152">
        <f>SUM(data_1!VN100:VN108)</f>
        <v>0</v>
      </c>
      <c r="VO23" s="152">
        <f>SUM(data_1!VO100:VO108)</f>
        <v>0</v>
      </c>
      <c r="VP23" s="152">
        <f>SUM(data_1!VP100:VP108)</f>
        <v>0</v>
      </c>
      <c r="VQ23" s="152">
        <f>SUM(data_1!VQ100:VQ108)</f>
        <v>0</v>
      </c>
      <c r="VR23" s="152">
        <f>SUM(data_1!VR100:VR108)</f>
        <v>0</v>
      </c>
      <c r="VS23" s="152">
        <f>SUM(data_1!VS100:VS108)</f>
        <v>0</v>
      </c>
      <c r="VT23" s="152">
        <f>SUM(data_1!VT100:VT108)</f>
        <v>0</v>
      </c>
      <c r="VU23" s="152">
        <f>SUM(data_1!VU100:VU108)</f>
        <v>0</v>
      </c>
      <c r="VV23" s="152">
        <f>SUM(data_1!VV100:VV108)</f>
        <v>0</v>
      </c>
      <c r="VW23" s="152">
        <f>SUM(data_1!VW100:VW108)</f>
        <v>0</v>
      </c>
      <c r="VX23" s="152">
        <f>SUM(data_1!VX100:VX108)</f>
        <v>0</v>
      </c>
      <c r="VY23" s="152">
        <f>SUM(data_1!VY100:VY108)</f>
        <v>0</v>
      </c>
      <c r="VZ23" s="152">
        <f>SUM(data_1!VZ100:VZ108)</f>
        <v>0</v>
      </c>
      <c r="WA23" s="152">
        <f>SUM(data_1!WA100:WA108)</f>
        <v>0</v>
      </c>
      <c r="WB23" s="152">
        <f>SUM(data_1!WB100:WB108)</f>
        <v>0</v>
      </c>
      <c r="WC23" s="152">
        <f>SUM(data_1!WC100:WC108)</f>
        <v>0</v>
      </c>
      <c r="WD23" s="152">
        <f>SUM(data_1!WD100:WD108)</f>
        <v>0</v>
      </c>
      <c r="WE23" s="152">
        <f>SUM(data_1!WE100:WE108)</f>
        <v>0</v>
      </c>
      <c r="WF23" s="152">
        <f>SUM(data_1!WF100:WF108)</f>
        <v>0</v>
      </c>
      <c r="WG23" s="152">
        <f>SUM(data_1!WG100:WG108)</f>
        <v>0</v>
      </c>
      <c r="WH23" s="152">
        <f>SUM(data_1!WH100:WH108)</f>
        <v>0</v>
      </c>
      <c r="WI23" s="152">
        <f>SUM(data_1!WI100:WI108)</f>
        <v>0</v>
      </c>
      <c r="WJ23" s="152">
        <f>SUM(data_1!WJ100:WJ108)</f>
        <v>0</v>
      </c>
      <c r="WK23" s="152">
        <f>SUM(data_1!WK100:WK108)</f>
        <v>0</v>
      </c>
      <c r="WL23" s="152">
        <f>SUM(data_1!WL100:WL108)</f>
        <v>0</v>
      </c>
      <c r="WM23" s="152">
        <f>SUM(data_1!WM100:WM108)</f>
        <v>0</v>
      </c>
      <c r="WN23" s="152">
        <f>SUM(data_1!WN100:WN108)</f>
        <v>0</v>
      </c>
      <c r="WO23" s="152">
        <f>SUM(data_1!WO100:WO108)</f>
        <v>0</v>
      </c>
      <c r="WP23" s="152">
        <f>SUM(data_1!WP100:WP108)</f>
        <v>0</v>
      </c>
      <c r="WQ23" s="152">
        <f>SUM(data_1!WQ100:WQ108)</f>
        <v>0</v>
      </c>
      <c r="WR23" s="152">
        <f>SUM(data_1!WR100:WR108)</f>
        <v>0</v>
      </c>
      <c r="WS23" s="152">
        <f>SUM(data_1!WS100:WS108)</f>
        <v>0</v>
      </c>
      <c r="WT23" s="152">
        <f>SUM(data_1!WT100:WT108)</f>
        <v>0</v>
      </c>
      <c r="WU23" s="152">
        <f>SUM(data_1!WU100:WU108)</f>
        <v>0</v>
      </c>
      <c r="WV23" s="152">
        <f>SUM(data_1!WV100:WV108)</f>
        <v>0</v>
      </c>
      <c r="WW23" s="152">
        <f>SUM(data_1!WW100:WW108)</f>
        <v>109986000</v>
      </c>
      <c r="WX23" s="152">
        <f>SUM(data_1!WX100:WX108)</f>
        <v>75119000</v>
      </c>
      <c r="WY23" s="152">
        <f>SUM(data_1!WY100:WY108)</f>
        <v>34867000</v>
      </c>
      <c r="WZ23" s="152">
        <f>SUM(data_1!WZ100:WZ108)</f>
        <v>75119000</v>
      </c>
      <c r="XA23" s="152">
        <f>SUM(data_1!XA100:XA108)</f>
        <v>0</v>
      </c>
      <c r="XB23" s="152">
        <f>SUM(data_1!XB100:XB108)</f>
        <v>0</v>
      </c>
      <c r="XC23" s="152">
        <f>SUM(data_1!XC100:XC108)</f>
        <v>109986000</v>
      </c>
      <c r="XD23" s="152">
        <f>SUM(data_1!XD100:XD108)</f>
        <v>75119000</v>
      </c>
      <c r="XE23" s="152">
        <f>SUM(data_1!XE100:XE108)</f>
        <v>0</v>
      </c>
      <c r="XF23" s="152">
        <f>SUM(data_1!XF100:XF108)</f>
        <v>34867000</v>
      </c>
      <c r="XG23" s="152">
        <f>SUM(data_1!XG100:XG108)</f>
        <v>31.701309999999999</v>
      </c>
      <c r="XH23" s="152">
        <f>SUM(data_1!XH100:XH108)</f>
        <v>0</v>
      </c>
      <c r="XI23" s="152">
        <f>SUM(data_1!XI100:XI108)</f>
        <v>0</v>
      </c>
      <c r="XJ23" s="152">
        <f>SUM(data_1!XJ100:XJ108)</f>
        <v>75119000</v>
      </c>
      <c r="XK23" s="152">
        <f>SUM(data_1!XK100:XK108)</f>
        <v>0</v>
      </c>
      <c r="XL23" s="152">
        <f>SUM(data_1!XL100:XL108)</f>
        <v>75119000</v>
      </c>
      <c r="XM23" s="152">
        <f>SUM(data_1!XM100:XM108)</f>
        <v>75119000</v>
      </c>
      <c r="XN23" s="152">
        <f>SUM(data_1!XN100:XN108)</f>
        <v>0</v>
      </c>
      <c r="XO23" s="152">
        <f>SUM(data_1!XO100:XO108)</f>
        <v>27000000</v>
      </c>
      <c r="XP23" s="152">
        <f>SUM(data_1!XP100:XP108)</f>
        <v>25000000</v>
      </c>
      <c r="XQ23" s="152">
        <f>SUM(data_1!XQ100:XQ108)</f>
        <v>2000000</v>
      </c>
      <c r="XR23" s="152">
        <f>SUM(data_1!XR100:XR108)</f>
        <v>25000000</v>
      </c>
      <c r="XS23" s="152">
        <f>SUM(data_1!XS100:XS108)</f>
        <v>0</v>
      </c>
      <c r="XT23" s="152">
        <f>SUM(data_1!XT100:XT108)</f>
        <v>0</v>
      </c>
      <c r="XU23" s="152">
        <f>SUM(data_1!XU100:XU108)</f>
        <v>27000000</v>
      </c>
      <c r="XV23" s="152">
        <f>SUM(data_1!XV100:XV108)</f>
        <v>25000000</v>
      </c>
      <c r="XW23" s="152">
        <f>SUM(data_1!XW100:XW108)</f>
        <v>0</v>
      </c>
      <c r="XX23" s="152">
        <f>SUM(data_1!XX100:XX108)</f>
        <v>2000000</v>
      </c>
      <c r="XY23" s="152">
        <f>SUM(data_1!XY100:XY108)</f>
        <v>7.4074099999999996</v>
      </c>
      <c r="XZ23" s="152">
        <f>SUM(data_1!XZ100:XZ108)</f>
        <v>0</v>
      </c>
      <c r="YA23" s="152">
        <f>SUM(data_1!YA100:YA108)</f>
        <v>0</v>
      </c>
      <c r="YB23" s="152">
        <f>SUM(data_1!YB100:YB108)</f>
        <v>25000000</v>
      </c>
      <c r="YC23" s="152">
        <f>SUM(data_1!YC100:YC108)</f>
        <v>0</v>
      </c>
      <c r="YD23" s="152">
        <f>SUM(data_1!YD100:YD108)</f>
        <v>25000000</v>
      </c>
      <c r="YE23" s="152">
        <f>SUM(data_1!YE100:YE108)</f>
        <v>25000000</v>
      </c>
      <c r="YF23" s="152">
        <f>SUM(data_1!YF100:YF108)</f>
        <v>0</v>
      </c>
      <c r="YG23" s="152">
        <f>SUM(data_1!YG100:YG108)</f>
        <v>0</v>
      </c>
      <c r="YH23" s="152">
        <f>SUM(data_1!YH100:YH108)</f>
        <v>0</v>
      </c>
      <c r="YI23" s="152">
        <f>SUM(data_1!YI100:YI108)</f>
        <v>0</v>
      </c>
      <c r="YJ23" s="152">
        <f>SUM(data_1!YJ100:YJ108)</f>
        <v>0</v>
      </c>
      <c r="YK23" s="152">
        <f>SUM(data_1!YK100:YK108)</f>
        <v>0</v>
      </c>
      <c r="YL23" s="152">
        <f>SUM(data_1!YL100:YL108)</f>
        <v>0</v>
      </c>
      <c r="YM23" s="152">
        <f>SUM(data_1!YM100:YM108)</f>
        <v>0</v>
      </c>
      <c r="YN23" s="152">
        <f>SUM(data_1!YN100:YN108)</f>
        <v>0</v>
      </c>
      <c r="YO23" s="152">
        <f>SUM(data_1!YO100:YO108)</f>
        <v>0</v>
      </c>
      <c r="YP23" s="152">
        <f>SUM(data_1!YP100:YP108)</f>
        <v>0</v>
      </c>
      <c r="YQ23" s="152">
        <f>SUM(data_1!YQ100:YQ108)</f>
        <v>0</v>
      </c>
      <c r="YR23" s="152">
        <f>SUM(data_1!YR100:YR108)</f>
        <v>0</v>
      </c>
      <c r="YS23" s="152">
        <f>SUM(data_1!YS100:YS108)</f>
        <v>0</v>
      </c>
      <c r="YT23" s="152">
        <f>SUM(data_1!YT100:YT108)</f>
        <v>0</v>
      </c>
      <c r="YU23" s="152">
        <f>SUM(data_1!YU100:YU108)</f>
        <v>0</v>
      </c>
      <c r="YV23" s="152">
        <f>SUM(data_1!YV100:YV108)</f>
        <v>0</v>
      </c>
      <c r="YW23" s="152">
        <f>SUM(data_1!YW100:YW108)</f>
        <v>0</v>
      </c>
      <c r="YX23" s="152">
        <f>SUM(data_1!YX100:YX108)</f>
        <v>0</v>
      </c>
      <c r="YY23" s="152">
        <f>SUM(data_1!YY100:YY108)</f>
        <v>37594000</v>
      </c>
      <c r="YZ23" s="152">
        <f>SUM(data_1!YZ100:YZ108)</f>
        <v>7955000</v>
      </c>
      <c r="ZA23" s="152">
        <f>SUM(data_1!ZA100:ZA108)</f>
        <v>29639000</v>
      </c>
      <c r="ZB23" s="152">
        <f>SUM(data_1!ZB100:ZB108)</f>
        <v>7955000</v>
      </c>
      <c r="ZC23" s="152">
        <f>SUM(data_1!ZC100:ZC108)</f>
        <v>0</v>
      </c>
      <c r="ZD23" s="152">
        <f>SUM(data_1!ZD100:ZD108)</f>
        <v>0</v>
      </c>
      <c r="ZE23" s="152">
        <f>SUM(data_1!ZE100:ZE108)</f>
        <v>37573000</v>
      </c>
      <c r="ZF23" s="152">
        <f>SUM(data_1!ZF100:ZF108)</f>
        <v>7955000</v>
      </c>
      <c r="ZG23" s="152">
        <f>SUM(data_1!ZG100:ZG108)</f>
        <v>0</v>
      </c>
      <c r="ZH23" s="152">
        <f>SUM(data_1!ZH100:ZH108)</f>
        <v>29618000</v>
      </c>
      <c r="ZI23" s="152">
        <f>SUM(data_1!ZI100:ZI108)</f>
        <v>226.73048999999997</v>
      </c>
      <c r="ZJ23" s="152">
        <f>SUM(data_1!ZJ100:ZJ108)</f>
        <v>0</v>
      </c>
      <c r="ZK23" s="152">
        <f>SUM(data_1!ZK100:ZK108)</f>
        <v>0</v>
      </c>
      <c r="ZL23" s="152">
        <f>SUM(data_1!ZL100:ZL108)</f>
        <v>7955000</v>
      </c>
      <c r="ZM23" s="152">
        <f>SUM(data_1!ZM100:ZM108)</f>
        <v>0</v>
      </c>
      <c r="ZN23" s="152">
        <f>SUM(data_1!ZN100:ZN108)</f>
        <v>7955000</v>
      </c>
      <c r="ZO23" s="152">
        <f>SUM(data_1!ZO100:ZO108)</f>
        <v>7955000</v>
      </c>
      <c r="ZP23" s="152">
        <f>SUM(data_1!ZP100:ZP108)</f>
        <v>0</v>
      </c>
      <c r="ZQ23" s="152">
        <f>SUM(data_1!ZQ100:ZQ108)</f>
        <v>612154171</v>
      </c>
      <c r="ZR23" s="152">
        <f>SUM(data_1!ZR100:ZR108)</f>
        <v>239973900</v>
      </c>
      <c r="ZS23" s="152">
        <f>SUM(data_1!ZS100:ZS108)</f>
        <v>372180271</v>
      </c>
      <c r="ZT23" s="152">
        <f>SUM(data_1!ZT100:ZT108)</f>
        <v>239973876</v>
      </c>
      <c r="ZU23" s="152">
        <f>SUM(data_1!ZU100:ZU108)</f>
        <v>5656940.3600000003</v>
      </c>
      <c r="ZV23" s="152">
        <f>SUM(data_1!ZV100:ZV108)</f>
        <v>0</v>
      </c>
      <c r="ZW23" s="152">
        <f>SUM(data_1!ZW100:ZW108)</f>
        <v>599729147</v>
      </c>
      <c r="ZX23" s="152">
        <f>SUM(data_1!ZX100:ZX108)</f>
        <v>239973876</v>
      </c>
      <c r="ZY23" s="152">
        <f>SUM(data_1!ZY100:ZY108)</f>
        <v>0</v>
      </c>
      <c r="ZZ23" s="152">
        <f>SUM(data_1!ZZ100:ZZ108)</f>
        <v>359755271</v>
      </c>
      <c r="AAA23" s="152">
        <f>SUM(data_1!AAA100:AAA108)</f>
        <v>391.58831000000004</v>
      </c>
      <c r="AAB23" s="152">
        <f>SUM(data_1!AAB100:AAB108)</f>
        <v>5656940.3600000003</v>
      </c>
      <c r="AAC23" s="152">
        <f>SUM(data_1!AAC100:AAC108)</f>
        <v>0</v>
      </c>
      <c r="AAD23" s="152">
        <f>SUM(data_1!AAD100:AAD108)</f>
        <v>239973876</v>
      </c>
      <c r="AAE23" s="152">
        <f>SUM(data_1!AAE100:AAE108)</f>
        <v>0</v>
      </c>
      <c r="AAF23" s="152">
        <f>SUM(data_1!AAF100:AAF108)</f>
        <v>239973900</v>
      </c>
      <c r="AAG23" s="152">
        <f>SUM(data_1!AAG100:AAG108)</f>
        <v>239973900</v>
      </c>
      <c r="AAH23" s="152">
        <f>SUM(data_1!AAH100:AAH108)</f>
        <v>0</v>
      </c>
      <c r="AAI23" s="152">
        <f>SUM(data_1!AAI100:AAI108)</f>
        <v>0</v>
      </c>
      <c r="AAJ23" s="152">
        <f>SUM(data_1!AAJ100:AAJ108)</f>
        <v>0</v>
      </c>
      <c r="AAK23" s="152">
        <f>SUM(data_1!AAK100:AAK108)</f>
        <v>0</v>
      </c>
      <c r="AAL23" s="152">
        <f>SUM(data_1!AAL100:AAL108)</f>
        <v>0</v>
      </c>
      <c r="AAM23" s="152">
        <f>SUM(data_1!AAM100:AAM108)</f>
        <v>613049.65</v>
      </c>
      <c r="AAN23" s="152">
        <f>SUM(data_1!AAN100:AAN108)</f>
        <v>0</v>
      </c>
      <c r="AAO23" s="152">
        <f>SUM(data_1!AAO100:AAO108)</f>
        <v>0</v>
      </c>
      <c r="AAP23" s="152">
        <f>SUM(data_1!AAP100:AAP108)</f>
        <v>0</v>
      </c>
      <c r="AAQ23" s="152">
        <f>SUM(data_1!AAQ100:AAQ108)</f>
        <v>0</v>
      </c>
      <c r="AAR23" s="152">
        <f>SUM(data_1!AAR100:AAR108)</f>
        <v>0</v>
      </c>
      <c r="AAS23" s="152">
        <f>SUM(data_1!AAS100:AAS108)</f>
        <v>0</v>
      </c>
      <c r="AAT23" s="152">
        <f>SUM(data_1!AAT100:AAT108)</f>
        <v>613049.65</v>
      </c>
      <c r="AAU23" s="152">
        <f>SUM(data_1!AAU100:AAU108)</f>
        <v>0</v>
      </c>
      <c r="AAV23" s="152">
        <f>SUM(data_1!AAV100:AAV108)</f>
        <v>0</v>
      </c>
      <c r="AAW23" s="152">
        <f>SUM(data_1!AAW100:AAW108)</f>
        <v>0</v>
      </c>
      <c r="AAX23" s="152">
        <f>SUM(data_1!AAX100:AAX108)</f>
        <v>0</v>
      </c>
      <c r="AAY23" s="152">
        <f>SUM(data_1!AAY100:AAY108)</f>
        <v>0</v>
      </c>
      <c r="AAZ23" s="152">
        <f>SUM(data_1!AAZ100:AAZ108)</f>
        <v>0</v>
      </c>
      <c r="ABA23" s="152">
        <f>SUM(data_1!ABA100:ABA108)</f>
        <v>154371800</v>
      </c>
      <c r="ABB23" s="152">
        <f>SUM(data_1!ABB100:ABB108)</f>
        <v>89137000</v>
      </c>
      <c r="ABC23" s="152">
        <f>SUM(data_1!ABC100:ABC108)</f>
        <v>65234800</v>
      </c>
      <c r="ABD23" s="152">
        <f>SUM(data_1!ABD100:ABD108)</f>
        <v>89137000</v>
      </c>
      <c r="ABE23" s="152">
        <f>SUM(data_1!ABE100:ABE108)</f>
        <v>0</v>
      </c>
      <c r="ABF23" s="152">
        <f>SUM(data_1!ABF100:ABF108)</f>
        <v>0</v>
      </c>
      <c r="ABG23" s="152">
        <f>SUM(data_1!ABG100:ABG108)</f>
        <v>153993887</v>
      </c>
      <c r="ABH23" s="152">
        <f>SUM(data_1!ABH100:ABH108)</f>
        <v>89137000</v>
      </c>
      <c r="ABI23" s="152">
        <f>SUM(data_1!ABI100:ABI108)</f>
        <v>0</v>
      </c>
      <c r="ABJ23" s="152">
        <f>SUM(data_1!ABJ100:ABJ108)</f>
        <v>64856887</v>
      </c>
      <c r="ABK23" s="152">
        <f>SUM(data_1!ABK100:ABK108)</f>
        <v>85.578990000000005</v>
      </c>
      <c r="ABL23" s="152">
        <f>SUM(data_1!ABL100:ABL108)</f>
        <v>0</v>
      </c>
      <c r="ABM23" s="152">
        <f>SUM(data_1!ABM100:ABM108)</f>
        <v>0</v>
      </c>
      <c r="ABN23" s="152">
        <f>SUM(data_1!ABN100:ABN108)</f>
        <v>89137000</v>
      </c>
      <c r="ABO23" s="152">
        <f>SUM(data_1!ABO100:ABO108)</f>
        <v>0</v>
      </c>
      <c r="ABP23" s="152">
        <f>SUM(data_1!ABP100:ABP108)</f>
        <v>89137000</v>
      </c>
      <c r="ABQ23" s="152">
        <f>SUM(data_1!ABQ100:ABQ108)</f>
        <v>89137000</v>
      </c>
      <c r="ABR23" s="152">
        <f>SUM(data_1!ABR100:ABR108)</f>
        <v>0</v>
      </c>
      <c r="ABS23" s="152">
        <f>SUM(data_1!ABS100:ABS108)</f>
        <v>0</v>
      </c>
      <c r="ABT23" s="152">
        <f>SUM(data_1!ABT100:ABT108)</f>
        <v>0</v>
      </c>
      <c r="ABU23" s="152">
        <f>SUM(data_1!ABU100:ABU108)</f>
        <v>0</v>
      </c>
      <c r="ABV23" s="152">
        <f>SUM(data_1!ABV100:ABV108)</f>
        <v>0</v>
      </c>
      <c r="ABW23" s="152">
        <f>SUM(data_1!ABW100:ABW108)</f>
        <v>0</v>
      </c>
      <c r="ABX23" s="152">
        <f>SUM(data_1!ABX100:ABX108)</f>
        <v>0</v>
      </c>
      <c r="ABY23" s="152">
        <f>SUM(data_1!ABY100:ABY108)</f>
        <v>0</v>
      </c>
      <c r="ABZ23" s="152">
        <f>SUM(data_1!ABZ100:ABZ108)</f>
        <v>0</v>
      </c>
      <c r="ACA23" s="152">
        <f>SUM(data_1!ACA100:ACA108)</f>
        <v>0</v>
      </c>
      <c r="ACB23" s="152">
        <f>SUM(data_1!ACB100:ACB108)</f>
        <v>0</v>
      </c>
      <c r="ACC23" s="152">
        <f>SUM(data_1!ACC100:ACC108)</f>
        <v>0</v>
      </c>
      <c r="ACD23" s="152">
        <f>SUM(data_1!ACD100:ACD108)</f>
        <v>0</v>
      </c>
      <c r="ACE23" s="152">
        <f>SUM(data_1!ACE100:ACE108)</f>
        <v>0</v>
      </c>
      <c r="ACF23" s="152">
        <f>SUM(data_1!ACF100:ACF108)</f>
        <v>0</v>
      </c>
      <c r="ACG23" s="152">
        <f>SUM(data_1!ACG100:ACG108)</f>
        <v>0</v>
      </c>
      <c r="ACH23" s="152">
        <f>SUM(data_1!ACH100:ACH108)</f>
        <v>0</v>
      </c>
      <c r="ACI23" s="152">
        <f>SUM(data_1!ACI100:ACI108)</f>
        <v>0</v>
      </c>
      <c r="ACJ23" s="152">
        <f>SUM(data_1!ACJ100:ACJ108)</f>
        <v>0</v>
      </c>
      <c r="ACK23" s="152">
        <f>SUM(data_1!ACK100:ACK108)</f>
        <v>313381500</v>
      </c>
      <c r="ACL23" s="152">
        <f>SUM(data_1!ACL100:ACL108)</f>
        <v>17000000</v>
      </c>
      <c r="ACM23" s="152">
        <f>SUM(data_1!ACM100:ACM108)</f>
        <v>296381500</v>
      </c>
      <c r="ACN23" s="152">
        <f>SUM(data_1!ACN100:ACN108)</f>
        <v>17000000</v>
      </c>
      <c r="ACO23" s="152">
        <f>SUM(data_1!ACO100:ACO108)</f>
        <v>0</v>
      </c>
      <c r="ACP23" s="152">
        <f>SUM(data_1!ACP100:ACP108)</f>
        <v>0</v>
      </c>
      <c r="ACQ23" s="152">
        <f>SUM(data_1!ACQ100:ACQ108)</f>
        <v>258445536.65000001</v>
      </c>
      <c r="ACR23" s="152">
        <f>SUM(data_1!ACR100:ACR108)</f>
        <v>17000000</v>
      </c>
      <c r="ACS23" s="152">
        <f>SUM(data_1!ACS100:ACS108)</f>
        <v>0</v>
      </c>
      <c r="ACT23" s="152">
        <f>SUM(data_1!ACT100:ACT108)</f>
        <v>241445536.65000001</v>
      </c>
      <c r="ACU23" s="152">
        <f>SUM(data_1!ACU100:ACU108)</f>
        <v>93.422210000000007</v>
      </c>
      <c r="ACV23" s="152">
        <f>SUM(data_1!ACV100:ACV108)</f>
        <v>0</v>
      </c>
      <c r="ACW23" s="152">
        <f>SUM(data_1!ACW100:ACW108)</f>
        <v>0</v>
      </c>
      <c r="ACX23" s="152">
        <f>SUM(data_1!ACX100:ACX108)</f>
        <v>17000000</v>
      </c>
      <c r="ACY23" s="152">
        <f>SUM(data_1!ACY100:ACY108)</f>
        <v>0</v>
      </c>
      <c r="ACZ23" s="152">
        <f>SUM(data_1!ACZ100:ACZ108)</f>
        <v>17000000</v>
      </c>
      <c r="ADA23" s="152">
        <f>SUM(data_1!ADA100:ADA108)</f>
        <v>17000000</v>
      </c>
      <c r="ADB23" s="152">
        <f>SUM(data_1!ADB100:ADB108)</f>
        <v>0</v>
      </c>
      <c r="ADC23" s="152">
        <f>SUM(data_1!ADC100:ADC108)</f>
        <v>0</v>
      </c>
      <c r="ADD23" s="152">
        <f>SUM(data_1!ADD100:ADD108)</f>
        <v>0</v>
      </c>
      <c r="ADE23" s="152">
        <f>SUM(data_1!ADE100:ADE108)</f>
        <v>0</v>
      </c>
      <c r="ADF23" s="152">
        <f>SUM(data_1!ADF100:ADF108)</f>
        <v>0</v>
      </c>
      <c r="ADG23" s="152">
        <f>SUM(data_1!ADG100:ADG108)</f>
        <v>0</v>
      </c>
      <c r="ADH23" s="152">
        <f>SUM(data_1!ADH100:ADH108)</f>
        <v>0</v>
      </c>
      <c r="ADI23" s="152">
        <f>SUM(data_1!ADI100:ADI108)</f>
        <v>0</v>
      </c>
      <c r="ADJ23" s="152">
        <f>SUM(data_1!ADJ100:ADJ108)</f>
        <v>0</v>
      </c>
      <c r="ADK23" s="152">
        <f>SUM(data_1!ADK100:ADK108)</f>
        <v>0</v>
      </c>
      <c r="ADL23" s="152">
        <f>SUM(data_1!ADL100:ADL108)</f>
        <v>0</v>
      </c>
      <c r="ADM23" s="152">
        <f>SUM(data_1!ADM100:ADM108)</f>
        <v>0</v>
      </c>
      <c r="ADN23" s="152">
        <f>SUM(data_1!ADN100:ADN108)</f>
        <v>0</v>
      </c>
      <c r="ADO23" s="152">
        <f>SUM(data_1!ADO100:ADO108)</f>
        <v>0</v>
      </c>
      <c r="ADP23" s="152">
        <f>SUM(data_1!ADP100:ADP108)</f>
        <v>0</v>
      </c>
      <c r="ADQ23" s="152">
        <f>SUM(data_1!ADQ100:ADQ108)</f>
        <v>0</v>
      </c>
      <c r="ADR23" s="152">
        <f>SUM(data_1!ADR100:ADR108)</f>
        <v>0</v>
      </c>
      <c r="ADS23" s="152">
        <f>SUM(data_1!ADS100:ADS108)</f>
        <v>0</v>
      </c>
      <c r="ADT23" s="152">
        <f>SUM(data_1!ADT100:ADT108)</f>
        <v>0</v>
      </c>
      <c r="ADU23" s="152">
        <f>SUM(data_1!ADU100:ADU108)</f>
        <v>32570000</v>
      </c>
      <c r="ADV23" s="152">
        <f>SUM(data_1!ADV100:ADV108)</f>
        <v>5770000</v>
      </c>
      <c r="ADW23" s="152">
        <f>SUM(data_1!ADW100:ADW108)</f>
        <v>26800000</v>
      </c>
      <c r="ADX23" s="152">
        <f>SUM(data_1!ADX100:ADX108)</f>
        <v>5770000</v>
      </c>
      <c r="ADY23" s="152">
        <f>SUM(data_1!ADY100:ADY108)</f>
        <v>0</v>
      </c>
      <c r="ADZ23" s="152">
        <f>SUM(data_1!ADZ100:ADZ108)</f>
        <v>0</v>
      </c>
      <c r="AEA23" s="152">
        <f>SUM(data_1!AEA100:AEA108)</f>
        <v>26559881.260000002</v>
      </c>
      <c r="AEB23" s="152">
        <f>SUM(data_1!AEB100:AEB108)</f>
        <v>5770000</v>
      </c>
      <c r="AEC23" s="152">
        <f>SUM(data_1!AEC100:AEC108)</f>
        <v>0</v>
      </c>
      <c r="AED23" s="152">
        <f>SUM(data_1!AED100:AED108)</f>
        <v>20789881.260000002</v>
      </c>
      <c r="AEE23" s="152">
        <f>SUM(data_1!AEE100:AEE108)</f>
        <v>78.275509999999997</v>
      </c>
      <c r="AEF23" s="152">
        <f>SUM(data_1!AEF100:AEF108)</f>
        <v>0</v>
      </c>
      <c r="AEG23" s="152">
        <f>SUM(data_1!AEG100:AEG108)</f>
        <v>0</v>
      </c>
      <c r="AEH23" s="152">
        <f>SUM(data_1!AEH100:AEH108)</f>
        <v>5770000</v>
      </c>
      <c r="AEI23" s="152">
        <f>SUM(data_1!AEI100:AEI108)</f>
        <v>0</v>
      </c>
      <c r="AEJ23" s="152">
        <f>SUM(data_1!AEJ100:AEJ108)</f>
        <v>5770000</v>
      </c>
      <c r="AEK23" s="152">
        <f>SUM(data_1!AEK100:AEK108)</f>
        <v>5770000</v>
      </c>
      <c r="AEL23" s="152">
        <f>SUM(data_1!AEL100:AEL108)</f>
        <v>0</v>
      </c>
      <c r="AEM23" s="152">
        <f>SUM(data_1!AEM100:AEM108)</f>
        <v>0</v>
      </c>
      <c r="AEN23" s="152">
        <f>SUM(data_1!AEN100:AEN108)</f>
        <v>0</v>
      </c>
      <c r="AEO23" s="152">
        <f>SUM(data_1!AEO100:AEO108)</f>
        <v>0</v>
      </c>
      <c r="AEP23" s="152">
        <f>SUM(data_1!AEP100:AEP108)</f>
        <v>0</v>
      </c>
      <c r="AEQ23" s="152">
        <f>SUM(data_1!AEQ100:AEQ108)</f>
        <v>0</v>
      </c>
      <c r="AER23" s="152">
        <f>SUM(data_1!AER100:AER108)</f>
        <v>0</v>
      </c>
      <c r="AES23" s="152">
        <f>SUM(data_1!AES100:AES108)</f>
        <v>0</v>
      </c>
      <c r="AET23" s="152">
        <f>SUM(data_1!AET100:AET108)</f>
        <v>0</v>
      </c>
      <c r="AEU23" s="152">
        <f>SUM(data_1!AEU100:AEU108)</f>
        <v>0</v>
      </c>
      <c r="AEV23" s="152">
        <f>SUM(data_1!AEV100:AEV108)</f>
        <v>0</v>
      </c>
      <c r="AEW23" s="152">
        <f>SUM(data_1!AEW100:AEW108)</f>
        <v>0</v>
      </c>
      <c r="AEX23" s="152">
        <f>SUM(data_1!AEX100:AEX108)</f>
        <v>0</v>
      </c>
      <c r="AEY23" s="152">
        <f>SUM(data_1!AEY100:AEY108)</f>
        <v>0</v>
      </c>
      <c r="AEZ23" s="152">
        <f>SUM(data_1!AEZ100:AEZ108)</f>
        <v>0</v>
      </c>
      <c r="AFA23" s="152">
        <f>SUM(data_1!AFA100:AFA108)</f>
        <v>0</v>
      </c>
      <c r="AFB23" s="152">
        <f>SUM(data_1!AFB100:AFB108)</f>
        <v>0</v>
      </c>
      <c r="AFC23" s="152">
        <f>SUM(data_1!AFC100:AFC108)</f>
        <v>0</v>
      </c>
      <c r="AFD23" s="152">
        <f>SUM(data_1!AFD100:AFD108)</f>
        <v>0</v>
      </c>
      <c r="AFE23" s="152">
        <f>SUM(data_1!AFE100:AFE108)</f>
        <v>4943100</v>
      </c>
      <c r="AFF23" s="152">
        <f>SUM(data_1!AFF100:AFF108)</f>
        <v>3443100</v>
      </c>
      <c r="AFG23" s="152">
        <f>SUM(data_1!AFG100:AFG108)</f>
        <v>1500000</v>
      </c>
      <c r="AFH23" s="152">
        <f>SUM(data_1!AFH100:AFH108)</f>
        <v>3443100</v>
      </c>
      <c r="AFI23" s="152">
        <f>SUM(data_1!AFI100:AFI108)</f>
        <v>0</v>
      </c>
      <c r="AFJ23" s="152">
        <f>SUM(data_1!AFJ100:AFJ108)</f>
        <v>0</v>
      </c>
      <c r="AFK23" s="152">
        <f>SUM(data_1!AFK100:AFK108)</f>
        <v>4943100</v>
      </c>
      <c r="AFL23" s="152">
        <f>SUM(data_1!AFL100:AFL108)</f>
        <v>3443100</v>
      </c>
      <c r="AFM23" s="152">
        <f>SUM(data_1!AFM100:AFM108)</f>
        <v>0</v>
      </c>
      <c r="AFN23" s="152">
        <f>SUM(data_1!AFN100:AFN108)</f>
        <v>1500000</v>
      </c>
      <c r="AFO23" s="152">
        <f>SUM(data_1!AFO100:AFO108)</f>
        <v>30.345330000000001</v>
      </c>
      <c r="AFP23" s="152">
        <f>SUM(data_1!AFP100:AFP108)</f>
        <v>0</v>
      </c>
      <c r="AFQ23" s="152">
        <f>SUM(data_1!AFQ100:AFQ108)</f>
        <v>0</v>
      </c>
      <c r="AFR23" s="152">
        <f>SUM(data_1!AFR100:AFR108)</f>
        <v>3443100</v>
      </c>
      <c r="AFS23" s="152">
        <f>SUM(data_1!AFS100:AFS108)</f>
        <v>0</v>
      </c>
      <c r="AFT23" s="152">
        <f>SUM(data_1!AFT100:AFT108)</f>
        <v>3443100</v>
      </c>
      <c r="AFU23" s="152">
        <f>SUM(data_1!AFU100:AFU108)</f>
        <v>3443100</v>
      </c>
      <c r="AFV23" s="152">
        <f>SUM(data_1!AFV100:AFV108)</f>
        <v>0</v>
      </c>
      <c r="AFW23" s="152">
        <f>SUM(data_1!AFW100:AFW108)</f>
        <v>0</v>
      </c>
      <c r="AFX23" s="152">
        <f>SUM(data_1!AFX100:AFX108)</f>
        <v>0</v>
      </c>
      <c r="AFY23" s="152">
        <f>SUM(data_1!AFY100:AFY108)</f>
        <v>0</v>
      </c>
      <c r="AFZ23" s="152">
        <f>SUM(data_1!AFZ100:AFZ108)</f>
        <v>0</v>
      </c>
      <c r="AGA23" s="152">
        <f>SUM(data_1!AGA100:AGA108)</f>
        <v>0</v>
      </c>
      <c r="AGB23" s="152">
        <f>SUM(data_1!AGB100:AGB108)</f>
        <v>0</v>
      </c>
      <c r="AGC23" s="152">
        <f>SUM(data_1!AGC100:AGC108)</f>
        <v>0</v>
      </c>
      <c r="AGD23" s="152">
        <f>SUM(data_1!AGD100:AGD108)</f>
        <v>0</v>
      </c>
      <c r="AGE23" s="152">
        <f>SUM(data_1!AGE100:AGE108)</f>
        <v>0</v>
      </c>
      <c r="AGF23" s="152">
        <f>SUM(data_1!AGF100:AGF108)</f>
        <v>0</v>
      </c>
      <c r="AGG23" s="152">
        <f>SUM(data_1!AGG100:AGG108)</f>
        <v>0</v>
      </c>
      <c r="AGH23" s="152">
        <f>SUM(data_1!AGH100:AGH108)</f>
        <v>0</v>
      </c>
      <c r="AGI23" s="152">
        <f>SUM(data_1!AGI100:AGI108)</f>
        <v>0</v>
      </c>
      <c r="AGJ23" s="152">
        <f>SUM(data_1!AGJ100:AGJ108)</f>
        <v>0</v>
      </c>
      <c r="AGK23" s="152">
        <f>SUM(data_1!AGK100:AGK108)</f>
        <v>0</v>
      </c>
      <c r="AGL23" s="152">
        <f>SUM(data_1!AGL100:AGL108)</f>
        <v>0</v>
      </c>
      <c r="AGM23" s="152">
        <f>SUM(data_1!AGM100:AGM108)</f>
        <v>0</v>
      </c>
      <c r="AGN23" s="152">
        <f>SUM(data_1!AGN100:AGN108)</f>
        <v>0</v>
      </c>
      <c r="AGO23" s="152">
        <f>SUM(data_1!AGO100:AGO108)</f>
        <v>197752000</v>
      </c>
      <c r="AGP23" s="152">
        <f>SUM(data_1!AGP100:AGP108)</f>
        <v>117752000</v>
      </c>
      <c r="AGQ23" s="152">
        <f>SUM(data_1!AGQ100:AGQ108)</f>
        <v>80000000</v>
      </c>
      <c r="AGR23" s="152">
        <f>SUM(data_1!AGR100:AGR108)</f>
        <v>117752000</v>
      </c>
      <c r="AGS23" s="152">
        <f>SUM(data_1!AGS100:AGS108)</f>
        <v>0</v>
      </c>
      <c r="AGT23" s="152">
        <f>SUM(data_1!AGT100:AGT108)</f>
        <v>0</v>
      </c>
      <c r="AGU23" s="152">
        <f>SUM(data_1!AGU100:AGU108)</f>
        <v>70977374.049999997</v>
      </c>
      <c r="AGV23" s="152">
        <f>SUM(data_1!AGV100:AGV108)</f>
        <v>50977374.049999997</v>
      </c>
      <c r="AGW23" s="152">
        <f>SUM(data_1!AGW100:AGW108)</f>
        <v>0</v>
      </c>
      <c r="AGX23" s="152">
        <f>SUM(data_1!AGX100:AGX108)</f>
        <v>20000000</v>
      </c>
      <c r="AGY23" s="152">
        <f>SUM(data_1!AGY100:AGY108)</f>
        <v>28.177990000000001</v>
      </c>
      <c r="AGZ23" s="152">
        <f>SUM(data_1!AGZ100:AGZ108)</f>
        <v>0</v>
      </c>
      <c r="AHA23" s="152">
        <f>SUM(data_1!AHA100:AHA108)</f>
        <v>66774625.950000003</v>
      </c>
      <c r="AHB23" s="152">
        <f>SUM(data_1!AHB100:AHB108)</f>
        <v>50977374.049999997</v>
      </c>
      <c r="AHC23" s="152">
        <f>SUM(data_1!AHC100:AHC108)</f>
        <v>0</v>
      </c>
      <c r="AHD23" s="152">
        <f>SUM(data_1!AHD100:AHD108)</f>
        <v>117752000</v>
      </c>
      <c r="AHE23" s="152">
        <f>SUM(data_1!AHE100:AHE108)</f>
        <v>117752000</v>
      </c>
      <c r="AHF23" s="152">
        <f>SUM(data_1!AHF100:AHF108)</f>
        <v>0</v>
      </c>
      <c r="AHG23" s="152">
        <f>SUM(data_1!AHG100:AHG108)</f>
        <v>0</v>
      </c>
      <c r="AHH23" s="152">
        <f>SUM(data_1!AHH100:AHH108)</f>
        <v>0</v>
      </c>
      <c r="AHI23" s="152">
        <f>SUM(data_1!AHI100:AHI108)</f>
        <v>0</v>
      </c>
      <c r="AHJ23" s="152">
        <f>SUM(data_1!AHJ100:AHJ108)</f>
        <v>0</v>
      </c>
      <c r="AHK23" s="152">
        <f>SUM(data_1!AHK100:AHK108)</f>
        <v>0</v>
      </c>
      <c r="AHL23" s="152">
        <f>SUM(data_1!AHL100:AHL108)</f>
        <v>0</v>
      </c>
      <c r="AHM23" s="152">
        <f>SUM(data_1!AHM100:AHM108)</f>
        <v>0</v>
      </c>
      <c r="AHN23" s="152">
        <f>SUM(data_1!AHN100:AHN108)</f>
        <v>0</v>
      </c>
      <c r="AHO23" s="152">
        <f>SUM(data_1!AHO100:AHO108)</f>
        <v>0</v>
      </c>
      <c r="AHP23" s="152">
        <f>SUM(data_1!AHP100:AHP108)</f>
        <v>0</v>
      </c>
      <c r="AHQ23" s="152">
        <f>SUM(data_1!AHQ100:AHQ108)</f>
        <v>0</v>
      </c>
      <c r="AHR23" s="152">
        <f>SUM(data_1!AHR100:AHR108)</f>
        <v>0</v>
      </c>
      <c r="AHS23" s="152">
        <f>SUM(data_1!AHS100:AHS108)</f>
        <v>0</v>
      </c>
      <c r="AHT23" s="152">
        <f>SUM(data_1!AHT100:AHT108)</f>
        <v>0</v>
      </c>
      <c r="AHU23" s="152">
        <f>SUM(data_1!AHU100:AHU108)</f>
        <v>0</v>
      </c>
      <c r="AHV23" s="152">
        <f>SUM(data_1!AHV100:AHV108)</f>
        <v>0</v>
      </c>
      <c r="AHW23" s="152">
        <f>SUM(data_1!AHW100:AHW108)</f>
        <v>0</v>
      </c>
      <c r="AHX23" s="152">
        <f>SUM(data_1!AHX100:AHX108)</f>
        <v>0</v>
      </c>
      <c r="AHY23" s="152">
        <f>SUM(data_1!AHY100:AHY108)</f>
        <v>11940000</v>
      </c>
      <c r="AHZ23" s="152">
        <f>SUM(data_1!AHZ100:AHZ108)</f>
        <v>6240000</v>
      </c>
      <c r="AIA23" s="152">
        <f>SUM(data_1!AIA100:AIA108)</f>
        <v>5700000</v>
      </c>
      <c r="AIB23" s="152">
        <f>SUM(data_1!AIB100:AIB108)</f>
        <v>6240000</v>
      </c>
      <c r="AIC23" s="152">
        <f>SUM(data_1!AIC100:AIC108)</f>
        <v>0</v>
      </c>
      <c r="AID23" s="152">
        <f>SUM(data_1!AID100:AID108)</f>
        <v>0</v>
      </c>
      <c r="AIE23" s="152">
        <f>SUM(data_1!AIE100:AIE108)</f>
        <v>11940000</v>
      </c>
      <c r="AIF23" s="152">
        <f>SUM(data_1!AIF100:AIF108)</f>
        <v>6240000</v>
      </c>
      <c r="AIG23" s="152">
        <f>SUM(data_1!AIG100:AIG108)</f>
        <v>0</v>
      </c>
      <c r="AIH23" s="152">
        <f>SUM(data_1!AIH100:AIH108)</f>
        <v>5700000</v>
      </c>
      <c r="AII23" s="152">
        <f>SUM(data_1!AII100:AII108)</f>
        <v>181.66871999999998</v>
      </c>
      <c r="AIJ23" s="152">
        <f>SUM(data_1!AIJ100:AIJ108)</f>
        <v>0</v>
      </c>
      <c r="AIK23" s="152">
        <f>SUM(data_1!AIK100:AIK108)</f>
        <v>0</v>
      </c>
      <c r="AIL23" s="152">
        <f>SUM(data_1!AIL100:AIL108)</f>
        <v>6240000</v>
      </c>
      <c r="AIM23" s="152">
        <f>SUM(data_1!AIM100:AIM108)</f>
        <v>0</v>
      </c>
      <c r="AIN23" s="152">
        <f>SUM(data_1!AIN100:AIN108)</f>
        <v>6240000</v>
      </c>
      <c r="AIO23" s="152">
        <f>SUM(data_1!AIO100:AIO108)</f>
        <v>6240000</v>
      </c>
      <c r="AIP23" s="152">
        <f>SUM(data_1!AIP100:AIP108)</f>
        <v>0</v>
      </c>
      <c r="AIQ23" s="152">
        <f>SUM(data_1!AIQ100:AIQ108)</f>
        <v>0</v>
      </c>
      <c r="AIR23" s="152">
        <f>SUM(data_1!AIR100:AIR108)</f>
        <v>0</v>
      </c>
      <c r="AIS23" s="152">
        <f>SUM(data_1!AIS100:AIS108)</f>
        <v>0</v>
      </c>
      <c r="AIT23" s="152">
        <f>SUM(data_1!AIT100:AIT108)</f>
        <v>0</v>
      </c>
      <c r="AIU23" s="152">
        <f>SUM(data_1!AIU100:AIU108)</f>
        <v>0</v>
      </c>
      <c r="AIV23" s="152">
        <f>SUM(data_1!AIV100:AIV108)</f>
        <v>0</v>
      </c>
      <c r="AIW23" s="152">
        <f>SUM(data_1!AIW100:AIW108)</f>
        <v>0</v>
      </c>
      <c r="AIX23" s="152">
        <f>SUM(data_1!AIX100:AIX108)</f>
        <v>0</v>
      </c>
      <c r="AIY23" s="152">
        <f>SUM(data_1!AIY100:AIY108)</f>
        <v>0</v>
      </c>
      <c r="AIZ23" s="152">
        <f>SUM(data_1!AIZ100:AIZ108)</f>
        <v>0</v>
      </c>
      <c r="AJA23" s="152">
        <f>SUM(data_1!AJA100:AJA108)</f>
        <v>0</v>
      </c>
      <c r="AJB23" s="152">
        <f>SUM(data_1!AJB100:AJB108)</f>
        <v>0</v>
      </c>
      <c r="AJC23" s="152">
        <f>SUM(data_1!AJC100:AJC108)</f>
        <v>0</v>
      </c>
      <c r="AJD23" s="152">
        <f>SUM(data_1!AJD100:AJD108)</f>
        <v>0</v>
      </c>
      <c r="AJE23" s="152">
        <f>SUM(data_1!AJE100:AJE108)</f>
        <v>0</v>
      </c>
      <c r="AJF23" s="152">
        <f>SUM(data_1!AJF100:AJF108)</f>
        <v>0</v>
      </c>
      <c r="AJG23" s="152">
        <f>SUM(data_1!AJG100:AJG108)</f>
        <v>0</v>
      </c>
      <c r="AJH23" s="152">
        <f>SUM(data_1!AJH100:AJH108)</f>
        <v>0</v>
      </c>
      <c r="AJI23" s="152">
        <f>SUM(data_1!AJI100:AJI108)</f>
        <v>563611000</v>
      </c>
      <c r="AJJ23" s="152">
        <f>SUM(data_1!AJJ100:AJJ108)</f>
        <v>476536000</v>
      </c>
      <c r="AJK23" s="152">
        <f>SUM(data_1!AJK100:AJK108)</f>
        <v>87075000</v>
      </c>
      <c r="AJL23" s="152">
        <f>SUM(data_1!AJL100:AJL108)</f>
        <v>476536000</v>
      </c>
      <c r="AJM23" s="152">
        <f>SUM(data_1!AJM100:AJM108)</f>
        <v>0</v>
      </c>
      <c r="AJN23" s="152">
        <f>SUM(data_1!AJN100:AJN108)</f>
        <v>0</v>
      </c>
      <c r="AJO23" s="152">
        <f>SUM(data_1!AJO100:AJO108)</f>
        <v>563611000</v>
      </c>
      <c r="AJP23" s="152">
        <f>SUM(data_1!AJP100:AJP108)</f>
        <v>476536000</v>
      </c>
      <c r="AJQ23" s="152">
        <f>SUM(data_1!AJQ100:AJQ108)</f>
        <v>0</v>
      </c>
      <c r="AJR23" s="152">
        <f>SUM(data_1!AJR100:AJR108)</f>
        <v>87075000</v>
      </c>
      <c r="AJS23" s="152">
        <f>SUM(data_1!AJS100:AJS108)</f>
        <v>134.22654</v>
      </c>
      <c r="AJT23" s="152">
        <f>SUM(data_1!AJT100:AJT108)</f>
        <v>0</v>
      </c>
      <c r="AJU23" s="152">
        <f>SUM(data_1!AJU100:AJU108)</f>
        <v>0</v>
      </c>
      <c r="AJV23" s="152">
        <f>SUM(data_1!AJV100:AJV108)</f>
        <v>476536000</v>
      </c>
      <c r="AJW23" s="152">
        <f>SUM(data_1!AJW100:AJW108)</f>
        <v>0</v>
      </c>
      <c r="AJX23" s="152">
        <f>SUM(data_1!AJX100:AJX108)</f>
        <v>482841000</v>
      </c>
      <c r="AJY23" s="152">
        <f>SUM(data_1!AJY100:AJY108)</f>
        <v>476536000</v>
      </c>
      <c r="AJZ23" s="152">
        <f>SUM(data_1!AJZ100:AJZ108)</f>
        <v>0</v>
      </c>
      <c r="AKA23" s="152">
        <f>SUM(data_1!AKA100:AKA108)</f>
        <v>477870000</v>
      </c>
      <c r="AKB23" s="152">
        <f>SUM(data_1!AKB100:AKB108)</f>
        <v>361244000</v>
      </c>
      <c r="AKC23" s="152">
        <f>SUM(data_1!AKC100:AKC108)</f>
        <v>116626000</v>
      </c>
      <c r="AKD23" s="152">
        <f>SUM(data_1!AKD100:AKD108)</f>
        <v>361244000</v>
      </c>
      <c r="AKE23" s="152">
        <f>SUM(data_1!AKE100:AKE108)</f>
        <v>0</v>
      </c>
      <c r="AKF23" s="152">
        <f>SUM(data_1!AKF100:AKF108)</f>
        <v>0</v>
      </c>
      <c r="AKG23" s="152">
        <f>SUM(data_1!AKG100:AKG108)</f>
        <v>464165000</v>
      </c>
      <c r="AKH23" s="152">
        <f>SUM(data_1!AKH100:AKH108)</f>
        <v>361244000</v>
      </c>
      <c r="AKI23" s="152">
        <f>SUM(data_1!AKI100:AKI108)</f>
        <v>0</v>
      </c>
      <c r="AKJ23" s="152">
        <f>SUM(data_1!AKJ100:AKJ108)</f>
        <v>102921000</v>
      </c>
      <c r="AKK23" s="152">
        <f>SUM(data_1!AKK100:AKK108)</f>
        <v>202.83942000000002</v>
      </c>
      <c r="AKL23" s="152">
        <f>SUM(data_1!AKL100:AKL108)</f>
        <v>0</v>
      </c>
      <c r="AKM23" s="152">
        <f>SUM(data_1!AKM100:AKM108)</f>
        <v>0</v>
      </c>
      <c r="AKN23" s="152">
        <f>SUM(data_1!AKN100:AKN108)</f>
        <v>361244000</v>
      </c>
      <c r="AKO23" s="152">
        <f>SUM(data_1!AKO100:AKO108)</f>
        <v>0</v>
      </c>
      <c r="AKP23" s="152">
        <f>SUM(data_1!AKP100:AKP108)</f>
        <v>367896000</v>
      </c>
      <c r="AKQ23" s="152">
        <f>SUM(data_1!AKQ100:AKQ108)</f>
        <v>361244000</v>
      </c>
      <c r="AKR23" s="152">
        <f>SUM(data_1!AKR100:AKR108)</f>
        <v>0</v>
      </c>
      <c r="AKS23" s="152">
        <f>SUM(data_1!AKS100:AKS108)</f>
        <v>110746106</v>
      </c>
      <c r="AKT23" s="152">
        <f>SUM(data_1!AKT100:AKT108)</f>
        <v>77523000</v>
      </c>
      <c r="AKU23" s="152">
        <f>SUM(data_1!AKU100:AKU108)</f>
        <v>33223106</v>
      </c>
      <c r="AKV23" s="152">
        <f>SUM(data_1!AKV100:AKV108)</f>
        <v>77523000</v>
      </c>
      <c r="AKW23" s="152">
        <f>SUM(data_1!AKW100:AKW108)</f>
        <v>0</v>
      </c>
      <c r="AKX23" s="152">
        <f>SUM(data_1!AKX100:AKX108)</f>
        <v>0</v>
      </c>
      <c r="AKY23" s="152">
        <f>SUM(data_1!AKY100:AKY108)</f>
        <v>103680776</v>
      </c>
      <c r="AKZ23" s="152">
        <f>SUM(data_1!AKZ100:AKZ108)</f>
        <v>77523000</v>
      </c>
      <c r="ALA23" s="152">
        <f>SUM(data_1!ALA100:ALA108)</f>
        <v>0</v>
      </c>
      <c r="ALB23" s="152">
        <f>SUM(data_1!ALB100:ALB108)</f>
        <v>26157776</v>
      </c>
      <c r="ALC23" s="152">
        <f>SUM(data_1!ALC100:ALC108)</f>
        <v>130.87867</v>
      </c>
      <c r="ALD23" s="152">
        <f>SUM(data_1!ALD100:ALD108)</f>
        <v>0</v>
      </c>
      <c r="ALE23" s="152">
        <f>SUM(data_1!ALE100:ALE108)</f>
        <v>0</v>
      </c>
      <c r="ALF23" s="152">
        <f>SUM(data_1!ALF100:ALF108)</f>
        <v>77523000</v>
      </c>
      <c r="ALG23" s="152">
        <f>SUM(data_1!ALG100:ALG108)</f>
        <v>0</v>
      </c>
      <c r="ALH23" s="152">
        <f>SUM(data_1!ALH100:ALH108)</f>
        <v>77523000</v>
      </c>
      <c r="ALI23" s="152">
        <f>SUM(data_1!ALI100:ALI108)</f>
        <v>77523000</v>
      </c>
      <c r="ALJ23" s="152">
        <f>SUM(data_1!ALJ100:ALJ108)</f>
        <v>0</v>
      </c>
      <c r="ALK23" s="152">
        <f>SUM(data_1!ALK100:ALK108)</f>
        <v>0</v>
      </c>
      <c r="ALL23" s="152">
        <f>SUM(data_1!ALL100:ALL108)</f>
        <v>0</v>
      </c>
      <c r="ALM23" s="152">
        <f>SUM(data_1!ALM100:ALM108)</f>
        <v>0</v>
      </c>
      <c r="ALN23" s="152">
        <f>SUM(data_1!ALN100:ALN108)</f>
        <v>0</v>
      </c>
      <c r="ALO23" s="152">
        <f>SUM(data_1!ALO100:ALO108)</f>
        <v>0</v>
      </c>
      <c r="ALP23" s="152">
        <f>SUM(data_1!ALP100:ALP108)</f>
        <v>0</v>
      </c>
      <c r="ALQ23" s="152">
        <f>SUM(data_1!ALQ100:ALQ108)</f>
        <v>0</v>
      </c>
      <c r="ALR23" s="152">
        <f>SUM(data_1!ALR100:ALR108)</f>
        <v>0</v>
      </c>
      <c r="ALS23" s="152">
        <f>SUM(data_1!ALS100:ALS108)</f>
        <v>0</v>
      </c>
      <c r="ALT23" s="152">
        <f>SUM(data_1!ALT100:ALT108)</f>
        <v>0</v>
      </c>
      <c r="ALU23" s="152">
        <f>SUM(data_1!ALU100:ALU108)</f>
        <v>0</v>
      </c>
      <c r="ALV23" s="152">
        <f>SUM(data_1!ALV100:ALV108)</f>
        <v>0</v>
      </c>
      <c r="ALW23" s="152">
        <f>SUM(data_1!ALW100:ALW108)</f>
        <v>0</v>
      </c>
      <c r="ALX23" s="152">
        <f>SUM(data_1!ALX100:ALX108)</f>
        <v>0</v>
      </c>
      <c r="ALY23" s="152">
        <f>SUM(data_1!ALY100:ALY108)</f>
        <v>0</v>
      </c>
      <c r="ALZ23" s="152">
        <f>SUM(data_1!ALZ100:ALZ108)</f>
        <v>0</v>
      </c>
      <c r="AMA23" s="152">
        <f>SUM(data_1!AMA100:AMA108)</f>
        <v>0</v>
      </c>
      <c r="AMB23" s="152">
        <f>SUM(data_1!AMB100:AMB108)</f>
        <v>0</v>
      </c>
      <c r="AMC23" s="152">
        <f>SUM(data_1!AMC100:AMC108)</f>
        <v>29838015</v>
      </c>
      <c r="AMD23" s="152">
        <f>SUM(data_1!AMD100:AMD108)</f>
        <v>20926500</v>
      </c>
      <c r="AME23" s="152">
        <f>SUM(data_1!AME100:AME108)</f>
        <v>8911515</v>
      </c>
      <c r="AMF23" s="152">
        <f>SUM(data_1!AMF100:AMF108)</f>
        <v>19440300</v>
      </c>
      <c r="AMG23" s="152">
        <f>SUM(data_1!AMG100:AMG108)</f>
        <v>0</v>
      </c>
      <c r="AMH23" s="152">
        <f>SUM(data_1!AMH100:AMH108)</f>
        <v>0</v>
      </c>
      <c r="AMI23" s="152">
        <f>SUM(data_1!AMI100:AMI108)</f>
        <v>25138815.160000004</v>
      </c>
      <c r="AMJ23" s="152">
        <f>SUM(data_1!AMJ100:AMJ108)</f>
        <v>19440300</v>
      </c>
      <c r="AMK23" s="152">
        <f>SUM(data_1!AMK100:AMK108)</f>
        <v>0</v>
      </c>
      <c r="AML23" s="152">
        <f>SUM(data_1!AML100:AML108)</f>
        <v>5698515.1600000001</v>
      </c>
      <c r="AMM23" s="152">
        <f>SUM(data_1!AMM100:AMM108)</f>
        <v>107.92289</v>
      </c>
      <c r="AMN23" s="152">
        <f>SUM(data_1!AMN100:AMN108)</f>
        <v>0</v>
      </c>
      <c r="AMO23" s="152">
        <f>SUM(data_1!AMO100:AMO108)</f>
        <v>0</v>
      </c>
      <c r="AMP23" s="152">
        <f>SUM(data_1!AMP100:AMP108)</f>
        <v>19440300</v>
      </c>
      <c r="AMQ23" s="152">
        <f>SUM(data_1!AMQ100:AMQ108)</f>
        <v>0</v>
      </c>
      <c r="AMR23" s="152">
        <f>SUM(data_1!AMR100:AMR108)</f>
        <v>20926500</v>
      </c>
      <c r="AMS23" s="152">
        <f>SUM(data_1!AMS100:AMS108)</f>
        <v>20926500</v>
      </c>
      <c r="AMT23" s="152">
        <f>SUM(data_1!AMT100:AMT108)</f>
        <v>0</v>
      </c>
      <c r="AMU23" s="152">
        <f>SUM(data_1!AMU100:AMU108)</f>
        <v>0</v>
      </c>
      <c r="AMV23" s="152">
        <f>SUM(data_1!AMV100:AMV108)</f>
        <v>0</v>
      </c>
      <c r="AMW23" s="152">
        <f>SUM(data_1!AMW100:AMW108)</f>
        <v>0</v>
      </c>
      <c r="AMX23" s="152">
        <f>SUM(data_1!AMX100:AMX108)</f>
        <v>0</v>
      </c>
      <c r="AMY23" s="152">
        <f>SUM(data_1!AMY100:AMY108)</f>
        <v>0</v>
      </c>
      <c r="AMZ23" s="152">
        <f>SUM(data_1!AMZ100:AMZ108)</f>
        <v>0</v>
      </c>
      <c r="ANA23" s="152">
        <f>SUM(data_1!ANA100:ANA108)</f>
        <v>0</v>
      </c>
      <c r="ANB23" s="152">
        <f>SUM(data_1!ANB100:ANB108)</f>
        <v>0</v>
      </c>
      <c r="ANC23" s="152">
        <f>SUM(data_1!ANC100:ANC108)</f>
        <v>0</v>
      </c>
      <c r="AND23" s="152">
        <f>SUM(data_1!AND100:AND108)</f>
        <v>0</v>
      </c>
      <c r="ANE23" s="152">
        <f>SUM(data_1!ANE100:ANE108)</f>
        <v>0</v>
      </c>
      <c r="ANF23" s="152">
        <f>SUM(data_1!ANF100:ANF108)</f>
        <v>0</v>
      </c>
      <c r="ANG23" s="152">
        <f>SUM(data_1!ANG100:ANG108)</f>
        <v>0</v>
      </c>
      <c r="ANH23" s="152">
        <f>SUM(data_1!ANH100:ANH108)</f>
        <v>0</v>
      </c>
      <c r="ANI23" s="152">
        <f>SUM(data_1!ANI100:ANI108)</f>
        <v>0</v>
      </c>
      <c r="ANJ23" s="152">
        <f>SUM(data_1!ANJ100:ANJ108)</f>
        <v>0</v>
      </c>
      <c r="ANK23" s="152">
        <f>SUM(data_1!ANK100:ANK108)</f>
        <v>0</v>
      </c>
    </row>
  </sheetData>
  <mergeCells count="1106">
    <mergeCell ref="B6:B12"/>
    <mergeCell ref="C6:C12"/>
    <mergeCell ref="H6:Y6"/>
    <mergeCell ref="Z6:AQ6"/>
    <mergeCell ref="AR6:BI6"/>
    <mergeCell ref="BJ6:CA6"/>
    <mergeCell ref="CB6:CS6"/>
    <mergeCell ref="CT6:DK6"/>
    <mergeCell ref="DL6:EC6"/>
    <mergeCell ref="Z7:Z12"/>
    <mergeCell ref="AA7:AA12"/>
    <mergeCell ref="AB7:AB12"/>
    <mergeCell ref="AC7:AC12"/>
    <mergeCell ref="AD7:AD12"/>
    <mergeCell ref="AE7:AE12"/>
    <mergeCell ref="AF7:AF12"/>
    <mergeCell ref="AG7:AG12"/>
    <mergeCell ref="AH7:AH12"/>
    <mergeCell ref="AI7:AI12"/>
    <mergeCell ref="AJ7:AJ12"/>
    <mergeCell ref="AK7:AK12"/>
    <mergeCell ref="AL7:AL12"/>
    <mergeCell ref="AM7:AM12"/>
    <mergeCell ref="AN7:AN12"/>
    <mergeCell ref="AX7:AX12"/>
    <mergeCell ref="AY7:AY12"/>
    <mergeCell ref="AZ7:AZ12"/>
    <mergeCell ref="BA7:BA12"/>
    <mergeCell ref="BB7:BB12"/>
    <mergeCell ref="BC7:BC12"/>
    <mergeCell ref="BD7:BD12"/>
    <mergeCell ref="BE7:BE12"/>
    <mergeCell ref="KJ6:LA6"/>
    <mergeCell ref="LB6:LS6"/>
    <mergeCell ref="LT6:MK6"/>
    <mergeCell ref="ML6:NC6"/>
    <mergeCell ref="ND6:NU6"/>
    <mergeCell ref="NV6:OM6"/>
    <mergeCell ref="ON6:PE6"/>
    <mergeCell ref="PF6:PW6"/>
    <mergeCell ref="PX6:QO6"/>
    <mergeCell ref="ED6:EU6"/>
    <mergeCell ref="EV6:FM6"/>
    <mergeCell ref="FN6:GE6"/>
    <mergeCell ref="GF6:GW6"/>
    <mergeCell ref="GX6:HO6"/>
    <mergeCell ref="HP6:IG6"/>
    <mergeCell ref="IH6:IY6"/>
    <mergeCell ref="IZ6:JQ6"/>
    <mergeCell ref="JR6:KI6"/>
    <mergeCell ref="AIP6:AJG6"/>
    <mergeCell ref="WV6:XM6"/>
    <mergeCell ref="XN6:YE6"/>
    <mergeCell ref="YF6:YW6"/>
    <mergeCell ref="YX6:ZO6"/>
    <mergeCell ref="ZP6:AAG6"/>
    <mergeCell ref="AAH6:AAY6"/>
    <mergeCell ref="AAZ6:ABQ6"/>
    <mergeCell ref="ABR6:ACI6"/>
    <mergeCell ref="ACJ6:ADA6"/>
    <mergeCell ref="QP6:RG6"/>
    <mergeCell ref="RH6:RY6"/>
    <mergeCell ref="RZ6:SQ6"/>
    <mergeCell ref="SR6:TI6"/>
    <mergeCell ref="TJ6:UA6"/>
    <mergeCell ref="UB6:US6"/>
    <mergeCell ref="UT6:VK6"/>
    <mergeCell ref="VL6:WC6"/>
    <mergeCell ref="WD6:WU6"/>
    <mergeCell ref="AJH6:AJY6"/>
    <mergeCell ref="AJZ6:AKQ6"/>
    <mergeCell ref="AKR6:ALI6"/>
    <mergeCell ref="ALJ6:AMA6"/>
    <mergeCell ref="F7:F12"/>
    <mergeCell ref="G7:G12"/>
    <mergeCell ref="H7:H12"/>
    <mergeCell ref="I7:I12"/>
    <mergeCell ref="J7:J12"/>
    <mergeCell ref="K7:K12"/>
    <mergeCell ref="L7:L12"/>
    <mergeCell ref="M7:M12"/>
    <mergeCell ref="N7:N12"/>
    <mergeCell ref="O7:O12"/>
    <mergeCell ref="P7:P12"/>
    <mergeCell ref="Q7:Q12"/>
    <mergeCell ref="R7:R12"/>
    <mergeCell ref="S7:S12"/>
    <mergeCell ref="T7:T12"/>
    <mergeCell ref="U7:U12"/>
    <mergeCell ref="V7:V12"/>
    <mergeCell ref="W7:W12"/>
    <mergeCell ref="X7:X12"/>
    <mergeCell ref="Y7:Y12"/>
    <mergeCell ref="ADB6:ADS6"/>
    <mergeCell ref="ADT6:AEK6"/>
    <mergeCell ref="AEL6:AFC6"/>
    <mergeCell ref="AFD6:AFU6"/>
    <mergeCell ref="AFV6:AGM6"/>
    <mergeCell ref="AGN6:AHE6"/>
    <mergeCell ref="AHF6:AHW6"/>
    <mergeCell ref="AHX6:AIO6"/>
    <mergeCell ref="BF7:BF12"/>
    <mergeCell ref="AO7:AO12"/>
    <mergeCell ref="AP7:AP12"/>
    <mergeCell ref="AQ7:AQ12"/>
    <mergeCell ref="AR7:AR12"/>
    <mergeCell ref="AS7:AS12"/>
    <mergeCell ref="AT7:AT12"/>
    <mergeCell ref="AU7:AU12"/>
    <mergeCell ref="AV7:AV12"/>
    <mergeCell ref="AW7:AW12"/>
    <mergeCell ref="BP7:BP12"/>
    <mergeCell ref="BQ7:BQ12"/>
    <mergeCell ref="BR7:BR12"/>
    <mergeCell ref="BS7:BS12"/>
    <mergeCell ref="BT7:BT12"/>
    <mergeCell ref="BU7:BU12"/>
    <mergeCell ref="BV7:BV12"/>
    <mergeCell ref="BW7:BW12"/>
    <mergeCell ref="BX7:BX12"/>
    <mergeCell ref="BG7:BG12"/>
    <mergeCell ref="BH7:BH12"/>
    <mergeCell ref="BI7:BI12"/>
    <mergeCell ref="BJ7:BJ12"/>
    <mergeCell ref="BK7:BK12"/>
    <mergeCell ref="BL7:BL12"/>
    <mergeCell ref="BM7:BM12"/>
    <mergeCell ref="BN7:BN12"/>
    <mergeCell ref="BO7:BO12"/>
    <mergeCell ref="CH7:CH12"/>
    <mergeCell ref="CI7:CI12"/>
    <mergeCell ref="CJ7:CJ12"/>
    <mergeCell ref="CK7:CK12"/>
    <mergeCell ref="CL7:CL12"/>
    <mergeCell ref="CM7:CM12"/>
    <mergeCell ref="CN7:CN12"/>
    <mergeCell ref="CO7:CO12"/>
    <mergeCell ref="CP7:CP12"/>
    <mergeCell ref="BY7:BY12"/>
    <mergeCell ref="BZ7:BZ12"/>
    <mergeCell ref="CA7:CA12"/>
    <mergeCell ref="CB7:CB12"/>
    <mergeCell ref="CC7:CC12"/>
    <mergeCell ref="CD7:CD12"/>
    <mergeCell ref="CE7:CE12"/>
    <mergeCell ref="CF7:CF12"/>
    <mergeCell ref="CG7:CG12"/>
    <mergeCell ref="CZ7:CZ12"/>
    <mergeCell ref="DA7:DA12"/>
    <mergeCell ref="DB7:DB12"/>
    <mergeCell ref="DC7:DC12"/>
    <mergeCell ref="DD7:DD12"/>
    <mergeCell ref="DE7:DE12"/>
    <mergeCell ref="DF7:DF12"/>
    <mergeCell ref="DG7:DG12"/>
    <mergeCell ref="DH7:DH12"/>
    <mergeCell ref="CQ7:CQ12"/>
    <mergeCell ref="CR7:CR12"/>
    <mergeCell ref="CS7:CS12"/>
    <mergeCell ref="CT7:CT12"/>
    <mergeCell ref="CU7:CU12"/>
    <mergeCell ref="CV7:CV12"/>
    <mergeCell ref="CW7:CW12"/>
    <mergeCell ref="CX7:CX12"/>
    <mergeCell ref="CY7:CY12"/>
    <mergeCell ref="DR7:DR12"/>
    <mergeCell ref="DS7:DS12"/>
    <mergeCell ref="DT7:DT12"/>
    <mergeCell ref="DU7:DU12"/>
    <mergeCell ref="DV7:DV12"/>
    <mergeCell ref="DW7:DW12"/>
    <mergeCell ref="DX7:DX12"/>
    <mergeCell ref="DY7:DY12"/>
    <mergeCell ref="DZ7:DZ12"/>
    <mergeCell ref="DI7:DI12"/>
    <mergeCell ref="DJ7:DJ12"/>
    <mergeCell ref="DK7:DK12"/>
    <mergeCell ref="DL7:DL12"/>
    <mergeCell ref="DM7:DM12"/>
    <mergeCell ref="DN7:DN12"/>
    <mergeCell ref="DO7:DO12"/>
    <mergeCell ref="DP7:DP12"/>
    <mergeCell ref="DQ7:DQ12"/>
    <mergeCell ref="EJ7:EJ12"/>
    <mergeCell ref="EK7:EK12"/>
    <mergeCell ref="EL7:EL12"/>
    <mergeCell ref="EM7:EM12"/>
    <mergeCell ref="EN7:EN12"/>
    <mergeCell ref="EO7:EO12"/>
    <mergeCell ref="EP7:EP12"/>
    <mergeCell ref="EQ7:EQ12"/>
    <mergeCell ref="ER7:ER12"/>
    <mergeCell ref="EA7:EA12"/>
    <mergeCell ref="EB7:EB12"/>
    <mergeCell ref="EC7:EC12"/>
    <mergeCell ref="ED7:ED12"/>
    <mergeCell ref="EE7:EE12"/>
    <mergeCell ref="EF7:EF12"/>
    <mergeCell ref="EG7:EG12"/>
    <mergeCell ref="EH7:EH12"/>
    <mergeCell ref="EI7:EI12"/>
    <mergeCell ref="FB7:FB12"/>
    <mergeCell ref="FC7:FC12"/>
    <mergeCell ref="FI7:FI12"/>
    <mergeCell ref="FJ7:FJ12"/>
    <mergeCell ref="ES7:ES12"/>
    <mergeCell ref="ET7:ET12"/>
    <mergeCell ref="EU7:EU12"/>
    <mergeCell ref="EV7:EV12"/>
    <mergeCell ref="EW7:EW12"/>
    <mergeCell ref="EX7:EX12"/>
    <mergeCell ref="EY7:EY12"/>
    <mergeCell ref="EZ7:EZ12"/>
    <mergeCell ref="FA7:FA12"/>
    <mergeCell ref="GC7:GC12"/>
    <mergeCell ref="GD7:GD12"/>
    <mergeCell ref="GE7:GE12"/>
    <mergeCell ref="GF7:GF12"/>
    <mergeCell ref="GG7:GG12"/>
    <mergeCell ref="GH7:GH12"/>
    <mergeCell ref="FT7:FT12"/>
    <mergeCell ref="FK7:FK12"/>
    <mergeCell ref="FL7:FL12"/>
    <mergeCell ref="FM7:FM12"/>
    <mergeCell ref="FN7:FN12"/>
    <mergeCell ref="FO7:FO12"/>
    <mergeCell ref="FP7:FP12"/>
    <mergeCell ref="FQ7:FQ12"/>
    <mergeCell ref="FR7:FR12"/>
    <mergeCell ref="FS7:FS12"/>
    <mergeCell ref="FD7:FD12"/>
    <mergeCell ref="FE7:FE12"/>
    <mergeCell ref="FF7:FF12"/>
    <mergeCell ref="FG7:FG12"/>
    <mergeCell ref="FH7:FH12"/>
    <mergeCell ref="GI7:GI12"/>
    <mergeCell ref="GJ7:GJ12"/>
    <mergeCell ref="GK7:GK12"/>
    <mergeCell ref="FU7:FU12"/>
    <mergeCell ref="FV7:FV12"/>
    <mergeCell ref="FW7:FW12"/>
    <mergeCell ref="FX7:FX12"/>
    <mergeCell ref="FY7:FY12"/>
    <mergeCell ref="FZ7:FZ12"/>
    <mergeCell ref="GA7:GA12"/>
    <mergeCell ref="GB7:GB12"/>
    <mergeCell ref="GU7:GU12"/>
    <mergeCell ref="GV7:GV12"/>
    <mergeCell ref="GW7:GW12"/>
    <mergeCell ref="GX7:GX12"/>
    <mergeCell ref="GY7:GY12"/>
    <mergeCell ref="GZ7:GZ12"/>
    <mergeCell ref="HA7:HA12"/>
    <mergeCell ref="HB7:HB12"/>
    <mergeCell ref="HC7:HC12"/>
    <mergeCell ref="GL7:GL12"/>
    <mergeCell ref="GM7:GM12"/>
    <mergeCell ref="GN7:GN12"/>
    <mergeCell ref="GO7:GO12"/>
    <mergeCell ref="GP7:GP12"/>
    <mergeCell ref="GQ7:GQ12"/>
    <mergeCell ref="GR7:GR12"/>
    <mergeCell ref="GS7:GS12"/>
    <mergeCell ref="GT7:GT12"/>
    <mergeCell ref="HM7:HM12"/>
    <mergeCell ref="HN7:HN12"/>
    <mergeCell ref="HO7:HO12"/>
    <mergeCell ref="HP7:HP12"/>
    <mergeCell ref="HQ7:HQ12"/>
    <mergeCell ref="HR7:HR12"/>
    <mergeCell ref="HS7:HS12"/>
    <mergeCell ref="HT7:HT12"/>
    <mergeCell ref="HU7:HU12"/>
    <mergeCell ref="HD7:HD12"/>
    <mergeCell ref="HE7:HE12"/>
    <mergeCell ref="HF7:HF12"/>
    <mergeCell ref="HG7:HG12"/>
    <mergeCell ref="HH7:HH12"/>
    <mergeCell ref="HI7:HI12"/>
    <mergeCell ref="HJ7:HJ12"/>
    <mergeCell ref="HK7:HK12"/>
    <mergeCell ref="HL7:HL12"/>
    <mergeCell ref="IE7:IE12"/>
    <mergeCell ref="IF7:IF12"/>
    <mergeCell ref="IG7:IG12"/>
    <mergeCell ref="IH7:IH12"/>
    <mergeCell ref="II7:II12"/>
    <mergeCell ref="IJ7:IJ12"/>
    <mergeCell ref="IK7:IK12"/>
    <mergeCell ref="IL7:IL12"/>
    <mergeCell ref="IM7:IM12"/>
    <mergeCell ref="HV7:HV12"/>
    <mergeCell ref="HW7:HW12"/>
    <mergeCell ref="HX7:HX12"/>
    <mergeCell ref="HY7:HY12"/>
    <mergeCell ref="HZ7:HZ12"/>
    <mergeCell ref="IA7:IA12"/>
    <mergeCell ref="IB7:IB12"/>
    <mergeCell ref="IC7:IC12"/>
    <mergeCell ref="ID7:ID12"/>
    <mergeCell ref="IW7:IW12"/>
    <mergeCell ref="IX7:IX12"/>
    <mergeCell ref="IY7:IY12"/>
    <mergeCell ref="IZ7:IZ12"/>
    <mergeCell ref="JA7:JA12"/>
    <mergeCell ref="JB7:JB12"/>
    <mergeCell ref="JC7:JC12"/>
    <mergeCell ref="JD7:JD12"/>
    <mergeCell ref="JE7:JE12"/>
    <mergeCell ref="IN7:IN12"/>
    <mergeCell ref="IO7:IO12"/>
    <mergeCell ref="IP7:IP12"/>
    <mergeCell ref="IQ7:IQ12"/>
    <mergeCell ref="IR7:IR12"/>
    <mergeCell ref="IS7:IS12"/>
    <mergeCell ref="IT7:IT12"/>
    <mergeCell ref="IU7:IU12"/>
    <mergeCell ref="IV7:IV12"/>
    <mergeCell ref="JO7:JO12"/>
    <mergeCell ref="JP7:JP12"/>
    <mergeCell ref="JQ7:JQ12"/>
    <mergeCell ref="JR7:JR12"/>
    <mergeCell ref="JS7:JS12"/>
    <mergeCell ref="JT7:JT12"/>
    <mergeCell ref="JU7:JU12"/>
    <mergeCell ref="JV7:JV12"/>
    <mergeCell ref="JW7:JW12"/>
    <mergeCell ref="JF7:JF12"/>
    <mergeCell ref="JG7:JG12"/>
    <mergeCell ref="JH7:JH12"/>
    <mergeCell ref="JI7:JI12"/>
    <mergeCell ref="JJ7:JJ12"/>
    <mergeCell ref="JK7:JK12"/>
    <mergeCell ref="JL7:JL12"/>
    <mergeCell ref="JM7:JM12"/>
    <mergeCell ref="JN7:JN12"/>
    <mergeCell ref="KG7:KG12"/>
    <mergeCell ref="KH7:KH12"/>
    <mergeCell ref="KI7:KI12"/>
    <mergeCell ref="KJ7:KJ12"/>
    <mergeCell ref="KK7:KK12"/>
    <mergeCell ref="KL7:KL12"/>
    <mergeCell ref="KM7:KM12"/>
    <mergeCell ref="KN7:KN12"/>
    <mergeCell ref="KO7:KO12"/>
    <mergeCell ref="JX7:JX12"/>
    <mergeCell ref="JY7:JY12"/>
    <mergeCell ref="JZ7:JZ12"/>
    <mergeCell ref="KA7:KA12"/>
    <mergeCell ref="KB7:KB12"/>
    <mergeCell ref="KC7:KC12"/>
    <mergeCell ref="KD7:KD12"/>
    <mergeCell ref="KE7:KE12"/>
    <mergeCell ref="KF7:KF12"/>
    <mergeCell ref="KY7:KY12"/>
    <mergeCell ref="KZ7:KZ12"/>
    <mergeCell ref="LA7:LA12"/>
    <mergeCell ref="LB7:LB12"/>
    <mergeCell ref="LC7:LC12"/>
    <mergeCell ref="LD7:LD12"/>
    <mergeCell ref="LE7:LE12"/>
    <mergeCell ref="LF7:LF12"/>
    <mergeCell ref="LG7:LG12"/>
    <mergeCell ref="KP7:KP12"/>
    <mergeCell ref="KQ7:KQ12"/>
    <mergeCell ref="KR7:KR12"/>
    <mergeCell ref="KS7:KS12"/>
    <mergeCell ref="KT7:KT12"/>
    <mergeCell ref="KU7:KU12"/>
    <mergeCell ref="KV7:KV12"/>
    <mergeCell ref="KW7:KW12"/>
    <mergeCell ref="KX7:KX12"/>
    <mergeCell ref="LQ7:LQ12"/>
    <mergeCell ref="LR7:LR12"/>
    <mergeCell ref="LS7:LS12"/>
    <mergeCell ref="LT7:LT12"/>
    <mergeCell ref="LU7:LU12"/>
    <mergeCell ref="LV7:LV12"/>
    <mergeCell ref="LW7:LW12"/>
    <mergeCell ref="LX7:LX12"/>
    <mergeCell ref="LY7:LY12"/>
    <mergeCell ref="LH7:LH12"/>
    <mergeCell ref="LI7:LI12"/>
    <mergeCell ref="LJ7:LJ12"/>
    <mergeCell ref="LK7:LK12"/>
    <mergeCell ref="LL7:LL12"/>
    <mergeCell ref="LM7:LM12"/>
    <mergeCell ref="LN7:LN12"/>
    <mergeCell ref="LO7:LO12"/>
    <mergeCell ref="LP7:LP12"/>
    <mergeCell ref="MI7:MI12"/>
    <mergeCell ref="MJ7:MJ12"/>
    <mergeCell ref="MK7:MK12"/>
    <mergeCell ref="ML7:ML12"/>
    <mergeCell ref="MM7:MM12"/>
    <mergeCell ref="MN7:MN12"/>
    <mergeCell ref="MO7:MO12"/>
    <mergeCell ref="MP7:MP12"/>
    <mergeCell ref="MQ7:MQ12"/>
    <mergeCell ref="LZ7:LZ12"/>
    <mergeCell ref="MA7:MA12"/>
    <mergeCell ref="MB7:MB12"/>
    <mergeCell ref="MC7:MC12"/>
    <mergeCell ref="MD7:MD12"/>
    <mergeCell ref="ME7:ME12"/>
    <mergeCell ref="MF7:MF12"/>
    <mergeCell ref="MG7:MG12"/>
    <mergeCell ref="MH7:MH12"/>
    <mergeCell ref="NA7:NA12"/>
    <mergeCell ref="NB7:NB12"/>
    <mergeCell ref="NC7:NC12"/>
    <mergeCell ref="ND7:ND12"/>
    <mergeCell ref="NE7:NE12"/>
    <mergeCell ref="NF7:NF12"/>
    <mergeCell ref="NG7:NG12"/>
    <mergeCell ref="NH7:NH12"/>
    <mergeCell ref="NI7:NI12"/>
    <mergeCell ref="MR7:MR12"/>
    <mergeCell ref="MS7:MS12"/>
    <mergeCell ref="MT7:MT12"/>
    <mergeCell ref="MU7:MU12"/>
    <mergeCell ref="MV7:MV12"/>
    <mergeCell ref="MW7:MW12"/>
    <mergeCell ref="MX7:MX12"/>
    <mergeCell ref="MY7:MY12"/>
    <mergeCell ref="MZ7:MZ12"/>
    <mergeCell ref="NS7:NS12"/>
    <mergeCell ref="NT7:NT12"/>
    <mergeCell ref="NU7:NU12"/>
    <mergeCell ref="NV7:NV12"/>
    <mergeCell ref="NW7:NW12"/>
    <mergeCell ref="NX7:NX12"/>
    <mergeCell ref="NY7:NY12"/>
    <mergeCell ref="NZ7:NZ12"/>
    <mergeCell ref="OA7:OA12"/>
    <mergeCell ref="NJ7:NJ12"/>
    <mergeCell ref="NK7:NK12"/>
    <mergeCell ref="NL7:NL12"/>
    <mergeCell ref="NM7:NM12"/>
    <mergeCell ref="NN7:NN12"/>
    <mergeCell ref="NO7:NO12"/>
    <mergeCell ref="NP7:NP12"/>
    <mergeCell ref="NQ7:NQ12"/>
    <mergeCell ref="NR7:NR12"/>
    <mergeCell ref="OK7:OK12"/>
    <mergeCell ref="OL7:OL12"/>
    <mergeCell ref="OM7:OM12"/>
    <mergeCell ref="ON7:ON12"/>
    <mergeCell ref="OO7:OO12"/>
    <mergeCell ref="OP7:OP12"/>
    <mergeCell ref="OQ7:OQ12"/>
    <mergeCell ref="OR7:OR12"/>
    <mergeCell ref="OS7:OS12"/>
    <mergeCell ref="OB7:OB12"/>
    <mergeCell ref="OC7:OC12"/>
    <mergeCell ref="OD7:OD12"/>
    <mergeCell ref="OE7:OE12"/>
    <mergeCell ref="OF7:OF12"/>
    <mergeCell ref="OG7:OG12"/>
    <mergeCell ref="OH7:OH12"/>
    <mergeCell ref="OI7:OI12"/>
    <mergeCell ref="OJ7:OJ12"/>
    <mergeCell ref="PC7:PC12"/>
    <mergeCell ref="PD7:PD12"/>
    <mergeCell ref="PE7:PE12"/>
    <mergeCell ref="PF7:PF12"/>
    <mergeCell ref="PG7:PG12"/>
    <mergeCell ref="PH7:PH12"/>
    <mergeCell ref="PI7:PI12"/>
    <mergeCell ref="PJ7:PJ12"/>
    <mergeCell ref="PK7:PK12"/>
    <mergeCell ref="OT7:OT12"/>
    <mergeCell ref="OU7:OU12"/>
    <mergeCell ref="OV7:OV12"/>
    <mergeCell ref="OW7:OW12"/>
    <mergeCell ref="OX7:OX12"/>
    <mergeCell ref="OY7:OY12"/>
    <mergeCell ref="OZ7:OZ12"/>
    <mergeCell ref="PA7:PA12"/>
    <mergeCell ref="PB7:PB12"/>
    <mergeCell ref="PU7:PU12"/>
    <mergeCell ref="PV7:PV12"/>
    <mergeCell ref="PW7:PW12"/>
    <mergeCell ref="PX7:PX12"/>
    <mergeCell ref="PY7:PY12"/>
    <mergeCell ref="PZ7:PZ12"/>
    <mergeCell ref="QA7:QA12"/>
    <mergeCell ref="QB7:QB12"/>
    <mergeCell ref="QC7:QC12"/>
    <mergeCell ref="PL7:PL12"/>
    <mergeCell ref="PM7:PM12"/>
    <mergeCell ref="PN7:PN12"/>
    <mergeCell ref="PO7:PO12"/>
    <mergeCell ref="PP7:PP12"/>
    <mergeCell ref="PQ7:PQ12"/>
    <mergeCell ref="PR7:PR12"/>
    <mergeCell ref="PS7:PS12"/>
    <mergeCell ref="PT7:PT12"/>
    <mergeCell ref="QM7:QM12"/>
    <mergeCell ref="QN7:QN12"/>
    <mergeCell ref="QO7:QO12"/>
    <mergeCell ref="QP7:QP12"/>
    <mergeCell ref="QQ7:QQ12"/>
    <mergeCell ref="QR7:QR12"/>
    <mergeCell ref="QS7:QS12"/>
    <mergeCell ref="QT7:QT12"/>
    <mergeCell ref="QU7:QU12"/>
    <mergeCell ref="QD7:QD12"/>
    <mergeCell ref="QE7:QE12"/>
    <mergeCell ref="QF7:QF12"/>
    <mergeCell ref="QG7:QG12"/>
    <mergeCell ref="QH7:QH12"/>
    <mergeCell ref="QI7:QI12"/>
    <mergeCell ref="QJ7:QJ12"/>
    <mergeCell ref="QK7:QK12"/>
    <mergeCell ref="QL7:QL12"/>
    <mergeCell ref="RE7:RE12"/>
    <mergeCell ref="RF7:RF12"/>
    <mergeCell ref="RG7:RG12"/>
    <mergeCell ref="RH7:RH12"/>
    <mergeCell ref="RI7:RI12"/>
    <mergeCell ref="RJ7:RJ12"/>
    <mergeCell ref="RK7:RK12"/>
    <mergeCell ref="RL7:RL12"/>
    <mergeCell ref="RM7:RM12"/>
    <mergeCell ref="QV7:QV12"/>
    <mergeCell ref="QW7:QW12"/>
    <mergeCell ref="QX7:QX12"/>
    <mergeCell ref="QY7:QY12"/>
    <mergeCell ref="QZ7:QZ12"/>
    <mergeCell ref="RA7:RA12"/>
    <mergeCell ref="RB7:RB12"/>
    <mergeCell ref="RC7:RC12"/>
    <mergeCell ref="RD7:RD12"/>
    <mergeCell ref="RW7:RW12"/>
    <mergeCell ref="RX7:RX12"/>
    <mergeCell ref="RY7:RY12"/>
    <mergeCell ref="RZ7:RZ12"/>
    <mergeCell ref="SA7:SA12"/>
    <mergeCell ref="SB7:SB12"/>
    <mergeCell ref="SC7:SC12"/>
    <mergeCell ref="SD7:SD12"/>
    <mergeCell ref="SE7:SE12"/>
    <mergeCell ref="RN7:RN12"/>
    <mergeCell ref="RO7:RO12"/>
    <mergeCell ref="RP7:RP12"/>
    <mergeCell ref="RQ7:RQ12"/>
    <mergeCell ref="RR7:RR12"/>
    <mergeCell ref="RS7:RS12"/>
    <mergeCell ref="RT7:RT12"/>
    <mergeCell ref="RU7:RU12"/>
    <mergeCell ref="RV7:RV12"/>
    <mergeCell ref="SO7:SO12"/>
    <mergeCell ref="SP7:SP12"/>
    <mergeCell ref="SQ7:SQ12"/>
    <mergeCell ref="SR7:SR12"/>
    <mergeCell ref="SS7:SS12"/>
    <mergeCell ref="ST7:ST12"/>
    <mergeCell ref="SU7:SU12"/>
    <mergeCell ref="SV7:SV12"/>
    <mergeCell ref="SW7:SW12"/>
    <mergeCell ref="SF7:SF12"/>
    <mergeCell ref="SG7:SG12"/>
    <mergeCell ref="SH7:SH12"/>
    <mergeCell ref="SI7:SI12"/>
    <mergeCell ref="SJ7:SJ12"/>
    <mergeCell ref="SK7:SK12"/>
    <mergeCell ref="SL7:SL12"/>
    <mergeCell ref="SM7:SM12"/>
    <mergeCell ref="SN7:SN12"/>
    <mergeCell ref="TG7:TG12"/>
    <mergeCell ref="TH7:TH12"/>
    <mergeCell ref="TI7:TI12"/>
    <mergeCell ref="TJ7:TJ12"/>
    <mergeCell ref="TK7:TK12"/>
    <mergeCell ref="TL7:TL12"/>
    <mergeCell ref="TM7:TM12"/>
    <mergeCell ref="TN7:TN12"/>
    <mergeCell ref="TO7:TO12"/>
    <mergeCell ref="SX7:SX12"/>
    <mergeCell ref="SY7:SY12"/>
    <mergeCell ref="SZ7:SZ12"/>
    <mergeCell ref="TA7:TA12"/>
    <mergeCell ref="TB7:TB12"/>
    <mergeCell ref="TC7:TC12"/>
    <mergeCell ref="TD7:TD12"/>
    <mergeCell ref="TE7:TE12"/>
    <mergeCell ref="TF7:TF12"/>
    <mergeCell ref="TY7:TY12"/>
    <mergeCell ref="TZ7:TZ12"/>
    <mergeCell ref="UA7:UA12"/>
    <mergeCell ref="UB7:UB12"/>
    <mergeCell ref="UC7:UC12"/>
    <mergeCell ref="UD7:UD12"/>
    <mergeCell ref="UE7:UE12"/>
    <mergeCell ref="UF7:UF12"/>
    <mergeCell ref="UG7:UG12"/>
    <mergeCell ref="TP7:TP12"/>
    <mergeCell ref="TQ7:TQ12"/>
    <mergeCell ref="TR7:TR12"/>
    <mergeCell ref="TS7:TS12"/>
    <mergeCell ref="TT7:TT12"/>
    <mergeCell ref="TU7:TU12"/>
    <mergeCell ref="TV7:TV12"/>
    <mergeCell ref="TW7:TW12"/>
    <mergeCell ref="TX7:TX12"/>
    <mergeCell ref="UQ7:UQ12"/>
    <mergeCell ref="UR7:UR12"/>
    <mergeCell ref="US7:US12"/>
    <mergeCell ref="UT7:UT12"/>
    <mergeCell ref="UU7:UU12"/>
    <mergeCell ref="UV7:UV12"/>
    <mergeCell ref="UW7:UW12"/>
    <mergeCell ref="UX7:UX12"/>
    <mergeCell ref="UY7:UY12"/>
    <mergeCell ref="UH7:UH12"/>
    <mergeCell ref="UI7:UI12"/>
    <mergeCell ref="UJ7:UJ12"/>
    <mergeCell ref="UK7:UK12"/>
    <mergeCell ref="UL7:UL12"/>
    <mergeCell ref="UM7:UM12"/>
    <mergeCell ref="UN7:UN12"/>
    <mergeCell ref="UO7:UO12"/>
    <mergeCell ref="UP7:UP12"/>
    <mergeCell ref="VI7:VI12"/>
    <mergeCell ref="VJ7:VJ12"/>
    <mergeCell ref="VK7:VK12"/>
    <mergeCell ref="VL7:VL12"/>
    <mergeCell ref="VM7:VM12"/>
    <mergeCell ref="VN7:VN12"/>
    <mergeCell ref="VO7:VO12"/>
    <mergeCell ref="VP7:VP12"/>
    <mergeCell ref="VQ7:VQ12"/>
    <mergeCell ref="UZ7:UZ12"/>
    <mergeCell ref="VA7:VA12"/>
    <mergeCell ref="VB7:VB12"/>
    <mergeCell ref="VC7:VC12"/>
    <mergeCell ref="VD7:VD12"/>
    <mergeCell ref="VE7:VE12"/>
    <mergeCell ref="VF7:VF12"/>
    <mergeCell ref="VG7:VG12"/>
    <mergeCell ref="VH7:VH12"/>
    <mergeCell ref="WA7:WA12"/>
    <mergeCell ref="WB7:WB12"/>
    <mergeCell ref="WC7:WC12"/>
    <mergeCell ref="WD7:WD12"/>
    <mergeCell ref="WE7:WE12"/>
    <mergeCell ref="WF7:WF12"/>
    <mergeCell ref="WG7:WG12"/>
    <mergeCell ref="WH7:WH12"/>
    <mergeCell ref="WI7:WI12"/>
    <mergeCell ref="VR7:VR12"/>
    <mergeCell ref="VS7:VS12"/>
    <mergeCell ref="VT7:VT12"/>
    <mergeCell ref="VU7:VU12"/>
    <mergeCell ref="VV7:VV12"/>
    <mergeCell ref="VW7:VW12"/>
    <mergeCell ref="VX7:VX12"/>
    <mergeCell ref="VY7:VY12"/>
    <mergeCell ref="VZ7:VZ12"/>
    <mergeCell ref="WS7:WS12"/>
    <mergeCell ref="WT7:WT12"/>
    <mergeCell ref="WU7:WU12"/>
    <mergeCell ref="WV7:WV12"/>
    <mergeCell ref="WW7:WW12"/>
    <mergeCell ref="WX7:WX12"/>
    <mergeCell ref="WY7:WY12"/>
    <mergeCell ref="WZ7:WZ12"/>
    <mergeCell ref="XA7:XA12"/>
    <mergeCell ref="WJ7:WJ12"/>
    <mergeCell ref="WK7:WK12"/>
    <mergeCell ref="WL7:WL12"/>
    <mergeCell ref="WM7:WM12"/>
    <mergeCell ref="WN7:WN12"/>
    <mergeCell ref="WO7:WO12"/>
    <mergeCell ref="WP7:WP12"/>
    <mergeCell ref="WQ7:WQ12"/>
    <mergeCell ref="WR7:WR12"/>
    <mergeCell ref="XK7:XK12"/>
    <mergeCell ref="XL7:XL12"/>
    <mergeCell ref="XM7:XM12"/>
    <mergeCell ref="XN7:XN12"/>
    <mergeCell ref="XO7:XO12"/>
    <mergeCell ref="XP7:XP12"/>
    <mergeCell ref="XQ7:XQ12"/>
    <mergeCell ref="XR7:XR12"/>
    <mergeCell ref="XS7:XS12"/>
    <mergeCell ref="XB7:XB12"/>
    <mergeCell ref="XC7:XC12"/>
    <mergeCell ref="XD7:XD12"/>
    <mergeCell ref="XE7:XE12"/>
    <mergeCell ref="XF7:XF12"/>
    <mergeCell ref="XG7:XG12"/>
    <mergeCell ref="XH7:XH12"/>
    <mergeCell ref="XI7:XI12"/>
    <mergeCell ref="XJ7:XJ12"/>
    <mergeCell ref="YC7:YC12"/>
    <mergeCell ref="YD7:YD12"/>
    <mergeCell ref="YE7:YE12"/>
    <mergeCell ref="YF7:YF12"/>
    <mergeCell ref="YG7:YG12"/>
    <mergeCell ref="YH7:YH12"/>
    <mergeCell ref="YI7:YI12"/>
    <mergeCell ref="YJ7:YJ12"/>
    <mergeCell ref="YK7:YK12"/>
    <mergeCell ref="XT7:XT12"/>
    <mergeCell ref="XU7:XU12"/>
    <mergeCell ref="XV7:XV12"/>
    <mergeCell ref="XW7:XW12"/>
    <mergeCell ref="XX7:XX12"/>
    <mergeCell ref="XY7:XY12"/>
    <mergeCell ref="XZ7:XZ12"/>
    <mergeCell ref="YA7:YA12"/>
    <mergeCell ref="YB7:YB12"/>
    <mergeCell ref="YU7:YU12"/>
    <mergeCell ref="YV7:YV12"/>
    <mergeCell ref="YW7:YW12"/>
    <mergeCell ref="YX7:YX12"/>
    <mergeCell ref="YY7:YY12"/>
    <mergeCell ref="YZ7:YZ12"/>
    <mergeCell ref="ZA7:ZA12"/>
    <mergeCell ref="ZB7:ZB12"/>
    <mergeCell ref="ZC7:ZC12"/>
    <mergeCell ref="YL7:YL12"/>
    <mergeCell ref="YM7:YM12"/>
    <mergeCell ref="YN7:YN12"/>
    <mergeCell ref="YO7:YO12"/>
    <mergeCell ref="YP7:YP12"/>
    <mergeCell ref="YQ7:YQ12"/>
    <mergeCell ref="YR7:YR12"/>
    <mergeCell ref="YS7:YS12"/>
    <mergeCell ref="YT7:YT12"/>
    <mergeCell ref="ZM7:ZM12"/>
    <mergeCell ref="ZN7:ZN12"/>
    <mergeCell ref="ZO7:ZO12"/>
    <mergeCell ref="ZP7:ZP12"/>
    <mergeCell ref="ZQ7:ZQ12"/>
    <mergeCell ref="ZR7:ZR12"/>
    <mergeCell ref="ZS7:ZS12"/>
    <mergeCell ref="ZT7:ZT12"/>
    <mergeCell ref="ZU7:ZU12"/>
    <mergeCell ref="ZD7:ZD12"/>
    <mergeCell ref="ZE7:ZE12"/>
    <mergeCell ref="ZF7:ZF12"/>
    <mergeCell ref="ZG7:ZG12"/>
    <mergeCell ref="ZH7:ZH12"/>
    <mergeCell ref="ZI7:ZI12"/>
    <mergeCell ref="ZJ7:ZJ12"/>
    <mergeCell ref="ZK7:ZK12"/>
    <mergeCell ref="ZL7:ZL12"/>
    <mergeCell ref="AAE7:AAE12"/>
    <mergeCell ref="AAF7:AAF12"/>
    <mergeCell ref="AAG7:AAG12"/>
    <mergeCell ref="AAH7:AAH12"/>
    <mergeCell ref="AAI7:AAI12"/>
    <mergeCell ref="AAJ7:AAJ12"/>
    <mergeCell ref="AAK7:AAK12"/>
    <mergeCell ref="AAL7:AAL12"/>
    <mergeCell ref="AAM7:AAM12"/>
    <mergeCell ref="ZV7:ZV12"/>
    <mergeCell ref="ZW7:ZW12"/>
    <mergeCell ref="ZX7:ZX12"/>
    <mergeCell ref="ZY7:ZY12"/>
    <mergeCell ref="ZZ7:ZZ12"/>
    <mergeCell ref="AAA7:AAA12"/>
    <mergeCell ref="AAB7:AAB12"/>
    <mergeCell ref="AAC7:AAC12"/>
    <mergeCell ref="AAD7:AAD12"/>
    <mergeCell ref="AAW7:AAW12"/>
    <mergeCell ref="AAX7:AAX12"/>
    <mergeCell ref="AAY7:AAY12"/>
    <mergeCell ref="AAZ7:AAZ12"/>
    <mergeCell ref="ABA7:ABA12"/>
    <mergeCell ref="ABB7:ABB12"/>
    <mergeCell ref="ABC7:ABC12"/>
    <mergeCell ref="ABD7:ABD12"/>
    <mergeCell ref="ABE7:ABE12"/>
    <mergeCell ref="AAN7:AAN12"/>
    <mergeCell ref="AAO7:AAO12"/>
    <mergeCell ref="AAP7:AAP12"/>
    <mergeCell ref="AAQ7:AAQ12"/>
    <mergeCell ref="AAR7:AAR12"/>
    <mergeCell ref="AAS7:AAS12"/>
    <mergeCell ref="AAT7:AAT12"/>
    <mergeCell ref="AAU7:AAU12"/>
    <mergeCell ref="AAV7:AAV12"/>
    <mergeCell ref="ABO7:ABO12"/>
    <mergeCell ref="ABP7:ABP12"/>
    <mergeCell ref="ABQ7:ABQ12"/>
    <mergeCell ref="ABR7:ABR12"/>
    <mergeCell ref="ABS7:ABS12"/>
    <mergeCell ref="ABT7:ABT12"/>
    <mergeCell ref="ABU7:ABU12"/>
    <mergeCell ref="ABV7:ABV12"/>
    <mergeCell ref="ABW7:ABW12"/>
    <mergeCell ref="ABF7:ABF12"/>
    <mergeCell ref="ABG7:ABG12"/>
    <mergeCell ref="ABH7:ABH12"/>
    <mergeCell ref="ABI7:ABI12"/>
    <mergeCell ref="ABJ7:ABJ12"/>
    <mergeCell ref="ABK7:ABK12"/>
    <mergeCell ref="ABL7:ABL12"/>
    <mergeCell ref="ABM7:ABM12"/>
    <mergeCell ref="ABN7:ABN12"/>
    <mergeCell ref="ACG7:ACG12"/>
    <mergeCell ref="ACH7:ACH12"/>
    <mergeCell ref="ACI7:ACI12"/>
    <mergeCell ref="ACJ7:ACJ12"/>
    <mergeCell ref="ACK7:ACK12"/>
    <mergeCell ref="ACL7:ACL12"/>
    <mergeCell ref="ACM7:ACM12"/>
    <mergeCell ref="ACN7:ACN12"/>
    <mergeCell ref="ACO7:ACO12"/>
    <mergeCell ref="ABX7:ABX12"/>
    <mergeCell ref="ABY7:ABY12"/>
    <mergeCell ref="ABZ7:ABZ12"/>
    <mergeCell ref="ACA7:ACA12"/>
    <mergeCell ref="ACB7:ACB12"/>
    <mergeCell ref="ACC7:ACC12"/>
    <mergeCell ref="ACD7:ACD12"/>
    <mergeCell ref="ACE7:ACE12"/>
    <mergeCell ref="ACF7:ACF12"/>
    <mergeCell ref="ACY7:ACY12"/>
    <mergeCell ref="ACZ7:ACZ12"/>
    <mergeCell ref="ADA7:ADA12"/>
    <mergeCell ref="ADB7:ADB12"/>
    <mergeCell ref="ADC7:ADC12"/>
    <mergeCell ref="ADD7:ADD12"/>
    <mergeCell ref="ADE7:ADE12"/>
    <mergeCell ref="ADF7:ADF12"/>
    <mergeCell ref="ADG7:ADG12"/>
    <mergeCell ref="ACP7:ACP12"/>
    <mergeCell ref="ACQ7:ACQ12"/>
    <mergeCell ref="ACR7:ACR12"/>
    <mergeCell ref="ACS7:ACS12"/>
    <mergeCell ref="ACT7:ACT12"/>
    <mergeCell ref="ACU7:ACU12"/>
    <mergeCell ref="ACV7:ACV12"/>
    <mergeCell ref="ACW7:ACW12"/>
    <mergeCell ref="ACX7:ACX12"/>
    <mergeCell ref="ADQ7:ADQ12"/>
    <mergeCell ref="ADR7:ADR12"/>
    <mergeCell ref="ADS7:ADS12"/>
    <mergeCell ref="ADT7:ADT12"/>
    <mergeCell ref="ADU7:ADU12"/>
    <mergeCell ref="ADV7:ADV12"/>
    <mergeCell ref="ADW7:ADW12"/>
    <mergeCell ref="ADX7:ADX12"/>
    <mergeCell ref="ADY7:ADY12"/>
    <mergeCell ref="ADH7:ADH12"/>
    <mergeCell ref="ADI7:ADI12"/>
    <mergeCell ref="ADJ7:ADJ12"/>
    <mergeCell ref="ADK7:ADK12"/>
    <mergeCell ref="ADL7:ADL12"/>
    <mergeCell ref="ADM7:ADM12"/>
    <mergeCell ref="ADN7:ADN12"/>
    <mergeCell ref="ADO7:ADO12"/>
    <mergeCell ref="ADP7:ADP12"/>
    <mergeCell ref="AEI7:AEI12"/>
    <mergeCell ref="AEJ7:AEJ12"/>
    <mergeCell ref="AEK7:AEK12"/>
    <mergeCell ref="AEL7:AEL12"/>
    <mergeCell ref="AEM7:AEM12"/>
    <mergeCell ref="AEN7:AEN12"/>
    <mergeCell ref="AEO7:AEO12"/>
    <mergeCell ref="AEP7:AEP12"/>
    <mergeCell ref="AEQ7:AEQ12"/>
    <mergeCell ref="ADZ7:ADZ12"/>
    <mergeCell ref="AEA7:AEA12"/>
    <mergeCell ref="AEB7:AEB12"/>
    <mergeCell ref="AEC7:AEC12"/>
    <mergeCell ref="AED7:AED12"/>
    <mergeCell ref="AEE7:AEE12"/>
    <mergeCell ref="AEF7:AEF12"/>
    <mergeCell ref="AEG7:AEG12"/>
    <mergeCell ref="AEH7:AEH12"/>
    <mergeCell ref="AFA7:AFA12"/>
    <mergeCell ref="AFB7:AFB12"/>
    <mergeCell ref="AFC7:AFC12"/>
    <mergeCell ref="AFD7:AFD12"/>
    <mergeCell ref="AFE7:AFE12"/>
    <mergeCell ref="AFF7:AFF12"/>
    <mergeCell ref="AFG7:AFG12"/>
    <mergeCell ref="AFH7:AFH12"/>
    <mergeCell ref="AFI7:AFI12"/>
    <mergeCell ref="AER7:AER12"/>
    <mergeCell ref="AES7:AES12"/>
    <mergeCell ref="AET7:AET12"/>
    <mergeCell ref="AEU7:AEU12"/>
    <mergeCell ref="AEV7:AEV12"/>
    <mergeCell ref="AEW7:AEW12"/>
    <mergeCell ref="AEX7:AEX12"/>
    <mergeCell ref="AEY7:AEY12"/>
    <mergeCell ref="AEZ7:AEZ12"/>
    <mergeCell ref="AFS7:AFS12"/>
    <mergeCell ref="AFT7:AFT12"/>
    <mergeCell ref="AFU7:AFU12"/>
    <mergeCell ref="AFV7:AFV12"/>
    <mergeCell ref="AFW7:AFW12"/>
    <mergeCell ref="AFX7:AFX12"/>
    <mergeCell ref="AFY7:AFY12"/>
    <mergeCell ref="AFZ7:AFZ12"/>
    <mergeCell ref="AGA7:AGA12"/>
    <mergeCell ref="AFJ7:AFJ12"/>
    <mergeCell ref="AFK7:AFK12"/>
    <mergeCell ref="AFL7:AFL12"/>
    <mergeCell ref="AFM7:AFM12"/>
    <mergeCell ref="AFN7:AFN12"/>
    <mergeCell ref="AFO7:AFO12"/>
    <mergeCell ref="AFP7:AFP12"/>
    <mergeCell ref="AFQ7:AFQ12"/>
    <mergeCell ref="AFR7:AFR12"/>
    <mergeCell ref="AGK7:AGK12"/>
    <mergeCell ref="AGL7:AGL12"/>
    <mergeCell ref="AGM7:AGM12"/>
    <mergeCell ref="AGN7:AGN12"/>
    <mergeCell ref="AGO7:AGO12"/>
    <mergeCell ref="AGP7:AGP12"/>
    <mergeCell ref="AGQ7:AGQ12"/>
    <mergeCell ref="AGR7:AGR12"/>
    <mergeCell ref="AGS7:AGS12"/>
    <mergeCell ref="AGB7:AGB12"/>
    <mergeCell ref="AGC7:AGC12"/>
    <mergeCell ref="AGD7:AGD12"/>
    <mergeCell ref="AGE7:AGE12"/>
    <mergeCell ref="AGF7:AGF12"/>
    <mergeCell ref="AGG7:AGG12"/>
    <mergeCell ref="AGH7:AGH12"/>
    <mergeCell ref="AGI7:AGI12"/>
    <mergeCell ref="AGJ7:AGJ12"/>
    <mergeCell ref="AHC7:AHC12"/>
    <mergeCell ref="AHD7:AHD12"/>
    <mergeCell ref="AHE7:AHE12"/>
    <mergeCell ref="AHF7:AHF12"/>
    <mergeCell ref="AHG7:AHG12"/>
    <mergeCell ref="AHH7:AHH12"/>
    <mergeCell ref="AHI7:AHI12"/>
    <mergeCell ref="AHJ7:AHJ12"/>
    <mergeCell ref="AHK7:AHK12"/>
    <mergeCell ref="AGT7:AGT12"/>
    <mergeCell ref="AGU7:AGU12"/>
    <mergeCell ref="AGV7:AGV12"/>
    <mergeCell ref="AGW7:AGW12"/>
    <mergeCell ref="AGX7:AGX12"/>
    <mergeCell ref="AGY7:AGY12"/>
    <mergeCell ref="AGZ7:AGZ12"/>
    <mergeCell ref="AHA7:AHA12"/>
    <mergeCell ref="AHB7:AHB12"/>
    <mergeCell ref="AHU7:AHU12"/>
    <mergeCell ref="AHV7:AHV12"/>
    <mergeCell ref="AHW7:AHW12"/>
    <mergeCell ref="AHX7:AHX12"/>
    <mergeCell ref="AHY7:AHY12"/>
    <mergeCell ref="AHZ7:AHZ12"/>
    <mergeCell ref="AIA7:AIA12"/>
    <mergeCell ref="AIB7:AIB12"/>
    <mergeCell ref="AIC7:AIC12"/>
    <mergeCell ref="AHL7:AHL12"/>
    <mergeCell ref="AHM7:AHM12"/>
    <mergeCell ref="AHN7:AHN12"/>
    <mergeCell ref="AHO7:AHO12"/>
    <mergeCell ref="AHP7:AHP12"/>
    <mergeCell ref="AHQ7:AHQ12"/>
    <mergeCell ref="AHR7:AHR12"/>
    <mergeCell ref="AHS7:AHS12"/>
    <mergeCell ref="AHT7:AHT12"/>
    <mergeCell ref="AIM7:AIM12"/>
    <mergeCell ref="AIN7:AIN12"/>
    <mergeCell ref="AIO7:AIO12"/>
    <mergeCell ref="AIP7:AIP12"/>
    <mergeCell ref="AIQ7:AIQ12"/>
    <mergeCell ref="AIR7:AIR12"/>
    <mergeCell ref="AIS7:AIS12"/>
    <mergeCell ref="AIT7:AIT12"/>
    <mergeCell ref="AIU7:AIU12"/>
    <mergeCell ref="AID7:AID12"/>
    <mergeCell ref="AIE7:AIE12"/>
    <mergeCell ref="AIF7:AIF12"/>
    <mergeCell ref="AIG7:AIG12"/>
    <mergeCell ref="AIH7:AIH12"/>
    <mergeCell ref="AII7:AII12"/>
    <mergeCell ref="AIJ7:AIJ12"/>
    <mergeCell ref="AIK7:AIK12"/>
    <mergeCell ref="AIL7:AIL12"/>
    <mergeCell ref="AJE7:AJE12"/>
    <mergeCell ref="AJF7:AJF12"/>
    <mergeCell ref="AJG7:AJG12"/>
    <mergeCell ref="AJH7:AJH12"/>
    <mergeCell ref="AJI7:AJI12"/>
    <mergeCell ref="AJJ7:AJJ12"/>
    <mergeCell ref="AJK7:AJK12"/>
    <mergeCell ref="AJL7:AJL12"/>
    <mergeCell ref="AJM7:AJM12"/>
    <mergeCell ref="AIV7:AIV12"/>
    <mergeCell ref="AIW7:AIW12"/>
    <mergeCell ref="AIX7:AIX12"/>
    <mergeCell ref="AIY7:AIY12"/>
    <mergeCell ref="AIZ7:AIZ12"/>
    <mergeCell ref="AJA7:AJA12"/>
    <mergeCell ref="AJB7:AJB12"/>
    <mergeCell ref="AJC7:AJC12"/>
    <mergeCell ref="AJD7:AJD12"/>
    <mergeCell ref="AJW7:AJW12"/>
    <mergeCell ref="AJX7:AJX12"/>
    <mergeCell ref="AJY7:AJY12"/>
    <mergeCell ref="AJZ7:AJZ12"/>
    <mergeCell ref="AKA7:AKA12"/>
    <mergeCell ref="AKB7:AKB12"/>
    <mergeCell ref="AKC7:AKC12"/>
    <mergeCell ref="AKD7:AKD12"/>
    <mergeCell ref="AKE7:AKE12"/>
    <mergeCell ref="AJN7:AJN12"/>
    <mergeCell ref="AJO7:AJO12"/>
    <mergeCell ref="AJP7:AJP12"/>
    <mergeCell ref="AJQ7:AJQ12"/>
    <mergeCell ref="AJR7:AJR12"/>
    <mergeCell ref="AJS7:AJS12"/>
    <mergeCell ref="AJT7:AJT12"/>
    <mergeCell ref="AJU7:AJU12"/>
    <mergeCell ref="AJV7:AJV12"/>
    <mergeCell ref="AKO7:AKO12"/>
    <mergeCell ref="AKP7:AKP12"/>
    <mergeCell ref="AKQ7:AKQ12"/>
    <mergeCell ref="AKR7:AKR12"/>
    <mergeCell ref="AKS7:AKS12"/>
    <mergeCell ref="AKT7:AKT12"/>
    <mergeCell ref="AKU7:AKU12"/>
    <mergeCell ref="AKV7:AKV12"/>
    <mergeCell ref="AKW7:AKW12"/>
    <mergeCell ref="AKF7:AKF12"/>
    <mergeCell ref="AKG7:AKG12"/>
    <mergeCell ref="AKH7:AKH12"/>
    <mergeCell ref="AKI7:AKI12"/>
    <mergeCell ref="AKJ7:AKJ12"/>
    <mergeCell ref="AKK7:AKK12"/>
    <mergeCell ref="AKL7:AKL12"/>
    <mergeCell ref="AKM7:AKM12"/>
    <mergeCell ref="AKN7:AKN12"/>
    <mergeCell ref="ALG7:ALG12"/>
    <mergeCell ref="ALH7:ALH12"/>
    <mergeCell ref="ALI7:ALI12"/>
    <mergeCell ref="ALJ7:ALJ12"/>
    <mergeCell ref="ALK7:ALK12"/>
    <mergeCell ref="ALL7:ALL12"/>
    <mergeCell ref="ALM7:ALM12"/>
    <mergeCell ref="ALN7:ALN12"/>
    <mergeCell ref="ALO7:ALO12"/>
    <mergeCell ref="AKX7:AKX12"/>
    <mergeCell ref="AKY7:AKY12"/>
    <mergeCell ref="AKZ7:AKZ12"/>
    <mergeCell ref="ALA7:ALA12"/>
    <mergeCell ref="ALB7:ALB12"/>
    <mergeCell ref="ALC7:ALC12"/>
    <mergeCell ref="ALD7:ALD12"/>
    <mergeCell ref="ALE7:ALE12"/>
    <mergeCell ref="ALF7:ALF12"/>
    <mergeCell ref="AMZ7:AMZ12"/>
    <mergeCell ref="ANA7:ANA12"/>
    <mergeCell ref="ANB7:ANB12"/>
    <mergeCell ref="ANC7:ANC12"/>
    <mergeCell ref="AND7:AND12"/>
    <mergeCell ref="ANE7:ANE12"/>
    <mergeCell ref="ALY7:ALY12"/>
    <mergeCell ref="ALZ7:ALZ12"/>
    <mergeCell ref="AMA7:AMA12"/>
    <mergeCell ref="ALP7:ALP12"/>
    <mergeCell ref="ALQ7:ALQ12"/>
    <mergeCell ref="ALR7:ALR12"/>
    <mergeCell ref="ALS7:ALS12"/>
    <mergeCell ref="ALT7:ALT12"/>
    <mergeCell ref="ALU7:ALU12"/>
    <mergeCell ref="ALV7:ALV12"/>
    <mergeCell ref="ALW7:ALW12"/>
    <mergeCell ref="ALX7:ALX12"/>
    <mergeCell ref="ANF7:ANF12"/>
    <mergeCell ref="ANG7:ANG12"/>
    <mergeCell ref="ANH7:ANH12"/>
    <mergeCell ref="ANI7:ANI12"/>
    <mergeCell ref="ANJ7:ANJ12"/>
    <mergeCell ref="ANK7:ANK12"/>
    <mergeCell ref="AMB6:AMS6"/>
    <mergeCell ref="AMT6:ANK6"/>
    <mergeCell ref="AMB7:AMB12"/>
    <mergeCell ref="AMC7:AMC12"/>
    <mergeCell ref="AMD7:AMD12"/>
    <mergeCell ref="AME7:AME12"/>
    <mergeCell ref="AMF7:AMF12"/>
    <mergeCell ref="AMG7:AMG12"/>
    <mergeCell ref="AMH7:AMH12"/>
    <mergeCell ref="AMI7:AMI12"/>
    <mergeCell ref="AMJ7:AMJ12"/>
    <mergeCell ref="AMK7:AMK12"/>
    <mergeCell ref="AML7:AML12"/>
    <mergeCell ref="AMM7:AMM12"/>
    <mergeCell ref="AMN7:AMN12"/>
    <mergeCell ref="AMO7:AMO12"/>
    <mergeCell ref="AMP7:AMP12"/>
    <mergeCell ref="AMQ7:AMQ12"/>
    <mergeCell ref="AMR7:AMR12"/>
    <mergeCell ref="AMS7:AMS12"/>
    <mergeCell ref="AMT7:AMT12"/>
    <mergeCell ref="AMU7:AMU12"/>
    <mergeCell ref="AMV7:AMV12"/>
    <mergeCell ref="AMW7:AMW12"/>
    <mergeCell ref="AMX7:AMX12"/>
    <mergeCell ref="AMY7:AMY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S108"/>
  <sheetViews>
    <sheetView tabSelected="1" view="pageBreakPreview" topLeftCell="B1" zoomScale="60" zoomScaleNormal="70" workbookViewId="0">
      <pane xSplit="2" ySplit="14" topLeftCell="D15" activePane="bottomRight" state="frozen"/>
      <selection activeCell="B1" sqref="B1"/>
      <selection pane="topRight" activeCell="D1" sqref="D1"/>
      <selection pane="bottomLeft" activeCell="B15" sqref="B15"/>
      <selection pane="bottomRight" activeCell="E21" sqref="E19:E21"/>
    </sheetView>
  </sheetViews>
  <sheetFormatPr defaultRowHeight="15" outlineLevelCol="1" x14ac:dyDescent="0.25"/>
  <cols>
    <col min="1" max="1" width="15.28515625" hidden="1" customWidth="1"/>
    <col min="2" max="2" width="5" customWidth="1"/>
    <col min="3" max="3" width="32" customWidth="1"/>
    <col min="4" max="5" width="18.7109375" customWidth="1"/>
    <col min="6" max="7" width="18.7109375" customWidth="1" outlineLevel="1"/>
    <col min="8" max="8" width="18.7109375" customWidth="1"/>
    <col min="9" max="9" width="25.5703125" customWidth="1"/>
    <col min="10" max="16" width="18.7109375" customWidth="1"/>
    <col min="17" max="19" width="18.7109375" customWidth="1" outlineLevel="1"/>
  </cols>
  <sheetData>
    <row r="1" spans="1:19" ht="15.75" x14ac:dyDescent="0.25">
      <c r="C1" s="1"/>
    </row>
    <row r="2" spans="1:19" x14ac:dyDescent="0.25">
      <c r="D2" s="253" t="s">
        <v>355</v>
      </c>
      <c r="E2" s="243"/>
      <c r="F2" s="243"/>
      <c r="G2" s="243"/>
      <c r="H2" s="243"/>
      <c r="I2" s="243"/>
      <c r="J2" s="243"/>
      <c r="K2" s="243"/>
      <c r="L2" s="243"/>
      <c r="M2" s="243"/>
    </row>
    <row r="3" spans="1:19" ht="21" customHeight="1" x14ac:dyDescent="0.3">
      <c r="B3" s="2"/>
      <c r="C3" s="2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41"/>
      <c r="O3" s="41"/>
      <c r="P3" s="41"/>
      <c r="Q3" s="41"/>
    </row>
    <row r="4" spans="1:19" ht="24" customHeight="1" x14ac:dyDescent="0.3">
      <c r="B4" s="2"/>
      <c r="C4" s="2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41"/>
      <c r="O4" s="41"/>
      <c r="P4" s="41"/>
      <c r="Q4" s="41"/>
    </row>
    <row r="5" spans="1:19" ht="32.25" customHeight="1" x14ac:dyDescent="0.3">
      <c r="B5" s="2"/>
      <c r="C5" s="2"/>
      <c r="E5" s="246" t="s">
        <v>653</v>
      </c>
      <c r="F5" s="246"/>
      <c r="G5" s="105"/>
      <c r="H5" s="45"/>
      <c r="I5" s="46"/>
      <c r="J5" s="46"/>
    </row>
    <row r="6" spans="1:19" ht="15" customHeight="1" x14ac:dyDescent="0.25">
      <c r="C6" s="47" t="s">
        <v>651</v>
      </c>
      <c r="D6" s="79"/>
      <c r="R6" s="79"/>
      <c r="S6" s="79"/>
    </row>
    <row r="7" spans="1:19" ht="15.75" customHeight="1" x14ac:dyDescent="0.25">
      <c r="A7" s="106"/>
      <c r="B7" s="247" t="s">
        <v>284</v>
      </c>
      <c r="C7" s="247" t="s">
        <v>285</v>
      </c>
      <c r="D7" s="250" t="s">
        <v>357</v>
      </c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</row>
    <row r="8" spans="1:19" ht="18.75" customHeight="1" x14ac:dyDescent="0.25">
      <c r="A8" s="6"/>
      <c r="B8" s="247"/>
      <c r="C8" s="247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</row>
    <row r="9" spans="1:19" ht="31.5" customHeight="1" x14ac:dyDescent="0.25">
      <c r="A9" s="6"/>
      <c r="B9" s="247"/>
      <c r="C9" s="247"/>
      <c r="D9" s="198" t="s">
        <v>315</v>
      </c>
      <c r="E9" s="252" t="s">
        <v>354</v>
      </c>
      <c r="F9" s="252" t="s">
        <v>287</v>
      </c>
      <c r="G9" s="252"/>
      <c r="H9" s="252"/>
      <c r="I9" s="226" t="s">
        <v>312</v>
      </c>
      <c r="J9" s="252" t="s">
        <v>262</v>
      </c>
      <c r="K9" s="252" t="s">
        <v>288</v>
      </c>
      <c r="L9" s="252"/>
      <c r="M9" s="252"/>
      <c r="N9" s="252"/>
      <c r="O9" s="254" t="s">
        <v>289</v>
      </c>
      <c r="P9" s="254"/>
      <c r="Q9" s="226" t="s">
        <v>290</v>
      </c>
      <c r="R9" s="226" t="s">
        <v>266</v>
      </c>
      <c r="S9" s="226" t="s">
        <v>291</v>
      </c>
    </row>
    <row r="10" spans="1:19" ht="24" customHeight="1" x14ac:dyDescent="0.25">
      <c r="A10" s="6"/>
      <c r="B10" s="247"/>
      <c r="C10" s="247"/>
      <c r="D10" s="198"/>
      <c r="E10" s="251"/>
      <c r="F10" s="251" t="s">
        <v>292</v>
      </c>
      <c r="G10" s="251" t="s">
        <v>293</v>
      </c>
      <c r="H10" s="251"/>
      <c r="I10" s="202"/>
      <c r="J10" s="251"/>
      <c r="K10" s="251" t="s">
        <v>292</v>
      </c>
      <c r="L10" s="251" t="s">
        <v>294</v>
      </c>
      <c r="M10" s="251"/>
      <c r="N10" s="251"/>
      <c r="O10" s="255"/>
      <c r="P10" s="255"/>
      <c r="Q10" s="202"/>
      <c r="R10" s="202"/>
      <c r="S10" s="202"/>
    </row>
    <row r="11" spans="1:19" ht="63" customHeight="1" x14ac:dyDescent="0.25">
      <c r="A11" s="6"/>
      <c r="B11" s="247"/>
      <c r="C11" s="247"/>
      <c r="D11" s="226"/>
      <c r="E11" s="251"/>
      <c r="F11" s="251"/>
      <c r="G11" s="177" t="s">
        <v>259</v>
      </c>
      <c r="H11" s="177" t="s">
        <v>260</v>
      </c>
      <c r="I11" s="202"/>
      <c r="J11" s="251"/>
      <c r="K11" s="251"/>
      <c r="L11" s="177" t="s">
        <v>264</v>
      </c>
      <c r="M11" s="177" t="s">
        <v>303</v>
      </c>
      <c r="N11" s="177" t="s">
        <v>260</v>
      </c>
      <c r="O11" s="177" t="s">
        <v>621</v>
      </c>
      <c r="P11" s="177" t="s">
        <v>295</v>
      </c>
      <c r="Q11" s="202"/>
      <c r="R11" s="202"/>
      <c r="S11" s="202"/>
    </row>
    <row r="12" spans="1:19" ht="16.149999999999999" hidden="1" customHeight="1" thickBot="1" x14ac:dyDescent="0.3">
      <c r="A12" s="48"/>
      <c r="B12" s="49">
        <v>1</v>
      </c>
      <c r="C12" s="49">
        <v>2</v>
      </c>
      <c r="D12" s="80"/>
      <c r="E12" s="49">
        <v>5</v>
      </c>
      <c r="F12" s="49">
        <v>6</v>
      </c>
      <c r="G12" s="49">
        <v>7</v>
      </c>
      <c r="H12" s="49">
        <v>8</v>
      </c>
      <c r="I12" s="49">
        <v>9</v>
      </c>
      <c r="J12" s="49">
        <v>10</v>
      </c>
      <c r="K12" s="49">
        <v>12</v>
      </c>
      <c r="L12" s="49">
        <v>13</v>
      </c>
      <c r="M12" s="49">
        <v>14</v>
      </c>
      <c r="N12" s="49">
        <v>15</v>
      </c>
      <c r="O12" s="49"/>
      <c r="P12" s="49"/>
      <c r="Q12" s="104" t="s">
        <v>304</v>
      </c>
      <c r="R12" s="104">
        <v>17</v>
      </c>
      <c r="S12" s="104" t="s">
        <v>305</v>
      </c>
    </row>
    <row r="13" spans="1:19" ht="15" hidden="1" customHeight="1" x14ac:dyDescent="0.25">
      <c r="A13" s="6"/>
      <c r="B13" s="50"/>
      <c r="C13" s="50"/>
      <c r="D13" s="81"/>
      <c r="E13" s="50"/>
      <c r="F13" s="50"/>
      <c r="G13" s="50"/>
      <c r="H13" s="50"/>
      <c r="I13" s="50"/>
      <c r="J13" s="50"/>
      <c r="K13" s="50"/>
      <c r="L13" s="50"/>
      <c r="M13" s="50"/>
      <c r="N13" s="51"/>
      <c r="O13" s="51"/>
      <c r="P13" s="51"/>
      <c r="Q13" s="81"/>
      <c r="R13" s="81"/>
      <c r="S13" s="82"/>
    </row>
    <row r="14" spans="1:19" s="57" customFormat="1" ht="15.75" x14ac:dyDescent="0.25">
      <c r="A14" s="52" t="s">
        <v>1</v>
      </c>
      <c r="B14" s="53" t="s">
        <v>2</v>
      </c>
      <c r="C14" s="54" t="s">
        <v>3</v>
      </c>
      <c r="D14" s="178">
        <v>155401.24399999998</v>
      </c>
      <c r="E14" s="178">
        <v>50.115164839999998</v>
      </c>
      <c r="F14" s="178">
        <v>202665.6518581</v>
      </c>
      <c r="G14" s="178">
        <v>155306.10209</v>
      </c>
      <c r="H14" s="178">
        <v>47359.549768099998</v>
      </c>
      <c r="I14" s="178">
        <v>153485.24928376998</v>
      </c>
      <c r="J14" s="178">
        <v>428.56566029000004</v>
      </c>
      <c r="K14" s="178">
        <v>199160.89600653996</v>
      </c>
      <c r="L14" s="178">
        <v>153359.53038845005</v>
      </c>
      <c r="M14" s="178">
        <v>49.566698110000004</v>
      </c>
      <c r="N14" s="178">
        <v>45801.36561809</v>
      </c>
      <c r="O14" s="178">
        <v>98.714768612629982</v>
      </c>
      <c r="P14" s="178">
        <v>96.709883946026139</v>
      </c>
      <c r="Q14" s="56">
        <v>22.997167886102499</v>
      </c>
      <c r="R14" s="56">
        <v>420.98902283000001</v>
      </c>
      <c r="S14" s="56">
        <v>183.4106976199991</v>
      </c>
    </row>
    <row r="15" spans="1:19" s="57" customFormat="1" ht="30" hidden="1" x14ac:dyDescent="0.25">
      <c r="A15" s="52"/>
      <c r="B15" s="53"/>
      <c r="C15" s="58" t="s">
        <v>296</v>
      </c>
      <c r="D15" s="179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56"/>
      <c r="R15" s="56"/>
      <c r="S15" s="56"/>
    </row>
    <row r="16" spans="1:19" s="65" customFormat="1" ht="15.75" x14ac:dyDescent="0.25">
      <c r="A16" s="59" t="s">
        <v>5</v>
      </c>
      <c r="B16" s="60" t="s">
        <v>6</v>
      </c>
      <c r="C16" s="61" t="s">
        <v>7</v>
      </c>
      <c r="D16" s="180">
        <v>54331.373350000002</v>
      </c>
      <c r="E16" s="180">
        <v>0.63326503000000001</v>
      </c>
      <c r="F16" s="180">
        <v>64390.222521449992</v>
      </c>
      <c r="G16" s="180">
        <v>54329.589139999996</v>
      </c>
      <c r="H16" s="180">
        <v>10060.633381449999</v>
      </c>
      <c r="I16" s="180">
        <v>54036.071327840022</v>
      </c>
      <c r="J16" s="180">
        <v>44.090676960000003</v>
      </c>
      <c r="K16" s="180">
        <v>63899.625241249982</v>
      </c>
      <c r="L16" s="180">
        <v>54028.205038340013</v>
      </c>
      <c r="M16" s="180">
        <v>0.63326503000000001</v>
      </c>
      <c r="N16" s="180">
        <v>9871.4202029100015</v>
      </c>
      <c r="O16" s="180">
        <v>99.444107987560841</v>
      </c>
      <c r="P16" s="180">
        <v>98.119271706204174</v>
      </c>
      <c r="Q16" s="64">
        <v>15.44832253028234</v>
      </c>
      <c r="R16" s="64">
        <v>43.162083880000004</v>
      </c>
      <c r="S16" s="64">
        <v>9.428147610001826</v>
      </c>
    </row>
    <row r="17" spans="1:19" ht="15.75" x14ac:dyDescent="0.25">
      <c r="A17" s="8" t="s">
        <v>8</v>
      </c>
      <c r="B17" s="11" t="s">
        <v>9</v>
      </c>
      <c r="C17" s="66" t="s">
        <v>10</v>
      </c>
      <c r="D17" s="181">
        <v>9746.3894000000018</v>
      </c>
      <c r="E17" s="181">
        <v>0</v>
      </c>
      <c r="F17" s="181">
        <v>10955.585526000001</v>
      </c>
      <c r="G17" s="181">
        <v>9746.3894000000018</v>
      </c>
      <c r="H17" s="181">
        <v>1209.1961260000003</v>
      </c>
      <c r="I17" s="181">
        <v>9746.3894000000018</v>
      </c>
      <c r="J17" s="181">
        <v>0.11878300999999999</v>
      </c>
      <c r="K17" s="181">
        <v>10947.965384659999</v>
      </c>
      <c r="L17" s="181">
        <v>9746.3894000000018</v>
      </c>
      <c r="M17" s="181">
        <v>0</v>
      </c>
      <c r="N17" s="181">
        <v>1201.5759846600001</v>
      </c>
      <c r="O17" s="182">
        <v>100</v>
      </c>
      <c r="P17" s="182">
        <v>99.36981758573711</v>
      </c>
      <c r="Q17" s="70">
        <v>10.975335986571686</v>
      </c>
      <c r="R17" s="69">
        <v>0.11878300999999999</v>
      </c>
      <c r="S17" s="70">
        <v>6.97691904250064E-13</v>
      </c>
    </row>
    <row r="18" spans="1:19" ht="15.75" x14ac:dyDescent="0.25">
      <c r="A18" s="8" t="s">
        <v>11</v>
      </c>
      <c r="B18" s="11" t="s">
        <v>12</v>
      </c>
      <c r="C18" s="66" t="s">
        <v>13</v>
      </c>
      <c r="D18" s="181">
        <v>9627.7672000000002</v>
      </c>
      <c r="E18" s="181">
        <v>0</v>
      </c>
      <c r="F18" s="181">
        <v>10217.801185760001</v>
      </c>
      <c r="G18" s="181">
        <v>9628.3307000000004</v>
      </c>
      <c r="H18" s="181">
        <v>589.47048576000009</v>
      </c>
      <c r="I18" s="181">
        <v>9593.5946950699999</v>
      </c>
      <c r="J18" s="181">
        <v>7.98572712</v>
      </c>
      <c r="K18" s="181">
        <v>10179.364030240002</v>
      </c>
      <c r="L18" s="181">
        <v>9593.5642246799998</v>
      </c>
      <c r="M18" s="181">
        <v>0</v>
      </c>
      <c r="N18" s="181">
        <v>585.79980555999998</v>
      </c>
      <c r="O18" s="182">
        <v>99.638914819159666</v>
      </c>
      <c r="P18" s="182">
        <v>99.377291944435939</v>
      </c>
      <c r="Q18" s="70">
        <v>5.7547780374073962</v>
      </c>
      <c r="R18" s="69">
        <v>7.98572712</v>
      </c>
      <c r="S18" s="70">
        <v>3.0470389999983638E-2</v>
      </c>
    </row>
    <row r="19" spans="1:19" ht="15.75" x14ac:dyDescent="0.25">
      <c r="A19" s="8" t="s">
        <v>14</v>
      </c>
      <c r="B19" s="11" t="s">
        <v>15</v>
      </c>
      <c r="C19" s="66" t="s">
        <v>16</v>
      </c>
      <c r="D19" s="181">
        <v>1156.9025000000001</v>
      </c>
      <c r="E19" s="181">
        <v>0</v>
      </c>
      <c r="F19" s="181">
        <v>1496.8376000000001</v>
      </c>
      <c r="G19" s="181">
        <v>1156.9025000000001</v>
      </c>
      <c r="H19" s="181">
        <v>339.93509999999998</v>
      </c>
      <c r="I19" s="181">
        <v>1156.902419</v>
      </c>
      <c r="J19" s="181">
        <v>2.3848000000000001E-2</v>
      </c>
      <c r="K19" s="181">
        <v>1493.866127</v>
      </c>
      <c r="L19" s="181">
        <v>1156.9022849999999</v>
      </c>
      <c r="M19" s="181">
        <v>0</v>
      </c>
      <c r="N19" s="181">
        <v>336.963842</v>
      </c>
      <c r="O19" s="182">
        <v>99.999981415892847</v>
      </c>
      <c r="P19" s="182">
        <v>99.12593374441181</v>
      </c>
      <c r="Q19" s="70">
        <v>22.556495251465059</v>
      </c>
      <c r="R19" s="69">
        <v>2.3848000000000001E-2</v>
      </c>
      <c r="S19" s="70">
        <v>1.3400000016004082E-4</v>
      </c>
    </row>
    <row r="20" spans="1:19" ht="15.75" x14ac:dyDescent="0.25">
      <c r="A20" s="8" t="s">
        <v>17</v>
      </c>
      <c r="B20" s="11" t="s">
        <v>18</v>
      </c>
      <c r="C20" s="66" t="s">
        <v>19</v>
      </c>
      <c r="D20" s="181">
        <v>7250.0020000000004</v>
      </c>
      <c r="E20" s="181">
        <v>0</v>
      </c>
      <c r="F20" s="181">
        <v>9262.5007999999998</v>
      </c>
      <c r="G20" s="181">
        <v>7250.0020000000004</v>
      </c>
      <c r="H20" s="181">
        <v>2012.4987999999998</v>
      </c>
      <c r="I20" s="181">
        <v>7238.6013139000015</v>
      </c>
      <c r="J20" s="181">
        <v>2.5938919999999999</v>
      </c>
      <c r="K20" s="181">
        <v>9225.3075224599997</v>
      </c>
      <c r="L20" s="181">
        <v>7237.6236029000011</v>
      </c>
      <c r="M20" s="181">
        <v>0</v>
      </c>
      <c r="N20" s="181">
        <v>1987.6839195599998</v>
      </c>
      <c r="O20" s="182">
        <v>99.829263535375588</v>
      </c>
      <c r="P20" s="182">
        <v>98.766961727380902</v>
      </c>
      <c r="Q20" s="70">
        <v>21.545990902967411</v>
      </c>
      <c r="R20" s="69">
        <v>2.4333979999999999</v>
      </c>
      <c r="S20" s="70">
        <v>1.138205000000323</v>
      </c>
    </row>
    <row r="21" spans="1:19" ht="15.75" x14ac:dyDescent="0.25">
      <c r="A21" s="8" t="s">
        <v>20</v>
      </c>
      <c r="B21" s="11" t="s">
        <v>21</v>
      </c>
      <c r="C21" s="66" t="s">
        <v>22</v>
      </c>
      <c r="D21" s="181">
        <v>316.57089999999999</v>
      </c>
      <c r="E21" s="181">
        <v>0</v>
      </c>
      <c r="F21" s="181">
        <v>367.51732400000003</v>
      </c>
      <c r="G21" s="181">
        <v>316.57089999999999</v>
      </c>
      <c r="H21" s="181">
        <v>50.946424000000007</v>
      </c>
      <c r="I21" s="181">
        <v>316.56217537999999</v>
      </c>
      <c r="J21" s="181">
        <v>7.4533820000000001E-2</v>
      </c>
      <c r="K21" s="181">
        <v>367.50859856</v>
      </c>
      <c r="L21" s="181">
        <v>316.56217537999999</v>
      </c>
      <c r="M21" s="181">
        <v>0</v>
      </c>
      <c r="N21" s="181">
        <v>50.946423180000004</v>
      </c>
      <c r="O21" s="182">
        <v>99.997244023376751</v>
      </c>
      <c r="P21" s="182">
        <v>99.999998390466033</v>
      </c>
      <c r="Q21" s="70">
        <v>13.862647943373879</v>
      </c>
      <c r="R21" s="69">
        <v>7.4533820000000001E-2</v>
      </c>
      <c r="S21" s="70">
        <v>-8.0491169285323849E-16</v>
      </c>
    </row>
    <row r="22" spans="1:19" ht="15.75" x14ac:dyDescent="0.25">
      <c r="A22" s="8" t="s">
        <v>23</v>
      </c>
      <c r="B22" s="11" t="s">
        <v>24</v>
      </c>
      <c r="C22" s="66" t="s">
        <v>25</v>
      </c>
      <c r="D22" s="181">
        <v>2045.6757999999998</v>
      </c>
      <c r="E22" s="181">
        <v>0</v>
      </c>
      <c r="F22" s="181">
        <v>2436.9478289999997</v>
      </c>
      <c r="G22" s="181">
        <v>2045.6757999999998</v>
      </c>
      <c r="H22" s="181">
        <v>391.27202900000003</v>
      </c>
      <c r="I22" s="181">
        <v>2037.442014</v>
      </c>
      <c r="J22" s="181">
        <v>1.3949549999999999</v>
      </c>
      <c r="K22" s="181">
        <v>2425.167152</v>
      </c>
      <c r="L22" s="181">
        <v>2037.4395359999999</v>
      </c>
      <c r="M22" s="181">
        <v>0</v>
      </c>
      <c r="N22" s="181">
        <v>387.72761600000001</v>
      </c>
      <c r="O22" s="182">
        <v>99.597381755212638</v>
      </c>
      <c r="P22" s="182">
        <v>99.094130748610183</v>
      </c>
      <c r="Q22" s="70">
        <v>15.987665661735798</v>
      </c>
      <c r="R22" s="69">
        <v>1.388455</v>
      </c>
      <c r="S22" s="70">
        <v>8.9780000000918569E-3</v>
      </c>
    </row>
    <row r="23" spans="1:19" ht="15.75" x14ac:dyDescent="0.25">
      <c r="A23" s="8" t="s">
        <v>26</v>
      </c>
      <c r="B23" s="11" t="s">
        <v>27</v>
      </c>
      <c r="C23" s="66" t="s">
        <v>28</v>
      </c>
      <c r="D23" s="181">
        <v>287.50180000000006</v>
      </c>
      <c r="E23" s="181">
        <v>0</v>
      </c>
      <c r="F23" s="181">
        <v>374.73169999999999</v>
      </c>
      <c r="G23" s="181">
        <v>287.50180000000006</v>
      </c>
      <c r="H23" s="181">
        <v>87.229900000000001</v>
      </c>
      <c r="I23" s="181">
        <v>287.16512900000004</v>
      </c>
      <c r="J23" s="181">
        <v>4.9819897199999996</v>
      </c>
      <c r="K23" s="181">
        <v>371.37778836000001</v>
      </c>
      <c r="L23" s="181">
        <v>287.16512900000004</v>
      </c>
      <c r="M23" s="181">
        <v>0</v>
      </c>
      <c r="N23" s="181">
        <v>84.212659360000004</v>
      </c>
      <c r="O23" s="182">
        <v>99.882897776640007</v>
      </c>
      <c r="P23" s="182">
        <v>96.541047691215979</v>
      </c>
      <c r="Q23" s="70">
        <v>22.675739368227195</v>
      </c>
      <c r="R23" s="69">
        <v>4.9819897199999996</v>
      </c>
      <c r="S23" s="70">
        <v>1.7763568394002505E-15</v>
      </c>
    </row>
    <row r="24" spans="1:19" ht="15.75" x14ac:dyDescent="0.25">
      <c r="A24" s="8" t="s">
        <v>29</v>
      </c>
      <c r="B24" s="11" t="s">
        <v>30</v>
      </c>
      <c r="C24" s="66" t="s">
        <v>31</v>
      </c>
      <c r="D24" s="181">
        <v>4978.514799999999</v>
      </c>
      <c r="E24" s="181">
        <v>0</v>
      </c>
      <c r="F24" s="181">
        <v>5677.8764319999991</v>
      </c>
      <c r="G24" s="181">
        <v>4978.514799999999</v>
      </c>
      <c r="H24" s="181">
        <v>699.3616320000001</v>
      </c>
      <c r="I24" s="181">
        <v>4978.313869999999</v>
      </c>
      <c r="J24" s="181">
        <v>6.9497230700000001</v>
      </c>
      <c r="K24" s="181">
        <v>5675.646530439999</v>
      </c>
      <c r="L24" s="181">
        <v>4978.1763919999985</v>
      </c>
      <c r="M24" s="181">
        <v>0</v>
      </c>
      <c r="N24" s="181">
        <v>697.47013844000014</v>
      </c>
      <c r="O24" s="182">
        <v>99.993202631435381</v>
      </c>
      <c r="P24" s="182">
        <v>99.72953998711786</v>
      </c>
      <c r="Q24" s="70">
        <v>12.288822686530647</v>
      </c>
      <c r="R24" s="69">
        <v>6.9497230700000001</v>
      </c>
      <c r="S24" s="70">
        <v>0.13747800000044652</v>
      </c>
    </row>
    <row r="25" spans="1:19" ht="15.75" x14ac:dyDescent="0.25">
      <c r="A25" s="8" t="s">
        <v>32</v>
      </c>
      <c r="B25" s="11" t="s">
        <v>33</v>
      </c>
      <c r="C25" s="66" t="s">
        <v>34</v>
      </c>
      <c r="D25" s="181">
        <v>4662.8083499999993</v>
      </c>
      <c r="E25" s="181">
        <v>0</v>
      </c>
      <c r="F25" s="181">
        <v>5497.8299499999994</v>
      </c>
      <c r="G25" s="181">
        <v>4662.8083499999993</v>
      </c>
      <c r="H25" s="181">
        <v>835.02160000000003</v>
      </c>
      <c r="I25" s="181">
        <v>4527.8083499999993</v>
      </c>
      <c r="J25" s="181">
        <v>2.1179841200000005</v>
      </c>
      <c r="K25" s="181">
        <v>5345.2281056099991</v>
      </c>
      <c r="L25" s="181">
        <v>4527.8083499999993</v>
      </c>
      <c r="M25" s="181">
        <v>0</v>
      </c>
      <c r="N25" s="181">
        <v>817.41975561000004</v>
      </c>
      <c r="O25" s="182">
        <v>97.104749115412389</v>
      </c>
      <c r="P25" s="182">
        <v>97.892049212858694</v>
      </c>
      <c r="Q25" s="70">
        <v>15.292513985550778</v>
      </c>
      <c r="R25" s="69">
        <v>2.1179841200000005</v>
      </c>
      <c r="S25" s="70">
        <v>7.3274719625260332E-14</v>
      </c>
    </row>
    <row r="26" spans="1:19" ht="15.75" x14ac:dyDescent="0.25">
      <c r="A26" s="8" t="s">
        <v>35</v>
      </c>
      <c r="B26" s="11" t="s">
        <v>36</v>
      </c>
      <c r="C26" s="66" t="s">
        <v>37</v>
      </c>
      <c r="D26" s="181">
        <v>2353.4651999999996</v>
      </c>
      <c r="E26" s="181">
        <v>0</v>
      </c>
      <c r="F26" s="181">
        <v>2932.1984900000002</v>
      </c>
      <c r="G26" s="181">
        <v>2351.1174900000001</v>
      </c>
      <c r="H26" s="181">
        <v>581.08100000000013</v>
      </c>
      <c r="I26" s="181">
        <v>2327.2475888800004</v>
      </c>
      <c r="J26" s="181">
        <v>2.1747452900000002</v>
      </c>
      <c r="K26" s="181">
        <v>2861.1305071699999</v>
      </c>
      <c r="L26" s="181">
        <v>2326.6337264900003</v>
      </c>
      <c r="M26" s="181">
        <v>0</v>
      </c>
      <c r="N26" s="181">
        <v>534.49678068000003</v>
      </c>
      <c r="O26" s="182">
        <v>98.958632921828169</v>
      </c>
      <c r="P26" s="182">
        <v>91.983179742583204</v>
      </c>
      <c r="Q26" s="70">
        <v>18.681314233676158</v>
      </c>
      <c r="R26" s="69">
        <v>2.1747452900000002</v>
      </c>
      <c r="S26" s="70">
        <v>0.61386239000004084</v>
      </c>
    </row>
    <row r="27" spans="1:19" ht="15.75" x14ac:dyDescent="0.25">
      <c r="A27" s="8" t="s">
        <v>38</v>
      </c>
      <c r="B27" s="11" t="s">
        <v>39</v>
      </c>
      <c r="C27" s="66" t="s">
        <v>297</v>
      </c>
      <c r="D27" s="181">
        <v>0</v>
      </c>
      <c r="E27" s="181">
        <v>0</v>
      </c>
      <c r="F27" s="181">
        <v>0</v>
      </c>
      <c r="G27" s="181">
        <v>0</v>
      </c>
      <c r="H27" s="181">
        <v>0</v>
      </c>
      <c r="I27" s="181">
        <v>0</v>
      </c>
      <c r="J27" s="181">
        <v>0</v>
      </c>
      <c r="K27" s="181">
        <v>0</v>
      </c>
      <c r="L27" s="181">
        <v>0</v>
      </c>
      <c r="M27" s="181">
        <v>0</v>
      </c>
      <c r="N27" s="181">
        <v>0</v>
      </c>
      <c r="O27" s="182" t="s">
        <v>652</v>
      </c>
      <c r="P27" s="182" t="s">
        <v>652</v>
      </c>
      <c r="Q27" s="70">
        <v>0</v>
      </c>
      <c r="R27" s="69">
        <v>0</v>
      </c>
      <c r="S27" s="70">
        <v>0</v>
      </c>
    </row>
    <row r="28" spans="1:19" ht="15.75" x14ac:dyDescent="0.25">
      <c r="A28" s="8" t="s">
        <v>40</v>
      </c>
      <c r="B28" s="11" t="s">
        <v>41</v>
      </c>
      <c r="C28" s="66" t="s">
        <v>42</v>
      </c>
      <c r="D28" s="181">
        <v>2243.2476999999999</v>
      </c>
      <c r="E28" s="181">
        <v>0</v>
      </c>
      <c r="F28" s="181">
        <v>2414.6122330000003</v>
      </c>
      <c r="G28" s="181">
        <v>2243.2476999999999</v>
      </c>
      <c r="H28" s="181">
        <v>171.36453299999999</v>
      </c>
      <c r="I28" s="181">
        <v>2243.2476999999999</v>
      </c>
      <c r="J28" s="181">
        <v>1.61463311</v>
      </c>
      <c r="K28" s="181">
        <v>2414.6122330000003</v>
      </c>
      <c r="L28" s="181">
        <v>2243.2476999999999</v>
      </c>
      <c r="M28" s="181">
        <v>0</v>
      </c>
      <c r="N28" s="181">
        <v>171.36453299999999</v>
      </c>
      <c r="O28" s="182">
        <v>100</v>
      </c>
      <c r="P28" s="182">
        <v>100</v>
      </c>
      <c r="Q28" s="70">
        <v>7.0969794096955514</v>
      </c>
      <c r="R28" s="69">
        <v>1.61463311</v>
      </c>
      <c r="S28" s="70">
        <v>-1.1390888232654106E-13</v>
      </c>
    </row>
    <row r="29" spans="1:19" ht="15.75" x14ac:dyDescent="0.25">
      <c r="A29" s="8" t="s">
        <v>43</v>
      </c>
      <c r="B29" s="11" t="s">
        <v>44</v>
      </c>
      <c r="C29" s="66" t="s">
        <v>45</v>
      </c>
      <c r="D29" s="181">
        <v>1919.3485000000003</v>
      </c>
      <c r="E29" s="181">
        <v>0</v>
      </c>
      <c r="F29" s="181">
        <v>2781.0291396900002</v>
      </c>
      <c r="G29" s="181">
        <v>1919.3485000000003</v>
      </c>
      <c r="H29" s="181">
        <v>861.68063969000013</v>
      </c>
      <c r="I29" s="181">
        <v>1918.2674620000003</v>
      </c>
      <c r="J29" s="181">
        <v>0</v>
      </c>
      <c r="K29" s="181">
        <v>2758.2704896900004</v>
      </c>
      <c r="L29" s="181">
        <v>1918.2674620000003</v>
      </c>
      <c r="M29" s="181">
        <v>0</v>
      </c>
      <c r="N29" s="181">
        <v>840.00302768999984</v>
      </c>
      <c r="O29" s="182">
        <v>99.943676825756228</v>
      </c>
      <c r="P29" s="182">
        <v>97.484263774592989</v>
      </c>
      <c r="Q29" s="70">
        <v>30.453975809472084</v>
      </c>
      <c r="R29" s="69">
        <v>0</v>
      </c>
      <c r="S29" s="70">
        <v>0</v>
      </c>
    </row>
    <row r="30" spans="1:19" ht="15.75" x14ac:dyDescent="0.25">
      <c r="A30" s="8" t="s">
        <v>46</v>
      </c>
      <c r="B30" s="11" t="s">
        <v>47</v>
      </c>
      <c r="C30" s="66" t="s">
        <v>48</v>
      </c>
      <c r="D30" s="181">
        <v>634.47929999999997</v>
      </c>
      <c r="E30" s="181">
        <v>0</v>
      </c>
      <c r="F30" s="181">
        <v>1033.0221539999998</v>
      </c>
      <c r="G30" s="181">
        <v>634.47929999999997</v>
      </c>
      <c r="H30" s="181">
        <v>398.54285399999998</v>
      </c>
      <c r="I30" s="181">
        <v>621.87309616000005</v>
      </c>
      <c r="J30" s="181">
        <v>2.00097236</v>
      </c>
      <c r="K30" s="181">
        <v>988.47301365999999</v>
      </c>
      <c r="L30" s="181">
        <v>617.8500588500001</v>
      </c>
      <c r="M30" s="181">
        <v>0</v>
      </c>
      <c r="N30" s="181">
        <v>370.62295481000001</v>
      </c>
      <c r="O30" s="182">
        <v>97.379072705760478</v>
      </c>
      <c r="P30" s="182">
        <v>92.994505130431975</v>
      </c>
      <c r="Q30" s="70">
        <v>37.494494001176776</v>
      </c>
      <c r="R30" s="69">
        <v>2.00097236</v>
      </c>
      <c r="S30" s="70">
        <v>4.0230373099999408</v>
      </c>
    </row>
    <row r="31" spans="1:19" ht="15.75" x14ac:dyDescent="0.25">
      <c r="A31" s="8" t="s">
        <v>49</v>
      </c>
      <c r="B31" s="11" t="s">
        <v>50</v>
      </c>
      <c r="C31" s="66" t="s">
        <v>51</v>
      </c>
      <c r="D31" s="181">
        <v>3696.2141000000006</v>
      </c>
      <c r="E31" s="181">
        <v>0</v>
      </c>
      <c r="F31" s="181">
        <v>4356.206188000001</v>
      </c>
      <c r="G31" s="181">
        <v>3696.2141000000006</v>
      </c>
      <c r="H31" s="181">
        <v>659.99208800000008</v>
      </c>
      <c r="I31" s="181">
        <v>3658.0608760000009</v>
      </c>
      <c r="J31" s="181">
        <v>8.5438661800000002</v>
      </c>
      <c r="K31" s="181">
        <v>4313.3140201000006</v>
      </c>
      <c r="L31" s="181">
        <v>3658.0606775400006</v>
      </c>
      <c r="M31" s="181">
        <v>0</v>
      </c>
      <c r="N31" s="181">
        <v>655.25334256000008</v>
      </c>
      <c r="O31" s="182">
        <v>98.967770225756141</v>
      </c>
      <c r="P31" s="182">
        <v>99.28199965936561</v>
      </c>
      <c r="Q31" s="70">
        <v>15.191412902156578</v>
      </c>
      <c r="R31" s="69">
        <v>7.7822671000000003</v>
      </c>
      <c r="S31" s="70">
        <v>0.76179754000021482</v>
      </c>
    </row>
    <row r="32" spans="1:19" ht="15.75" x14ac:dyDescent="0.25">
      <c r="A32" s="8" t="s">
        <v>52</v>
      </c>
      <c r="B32" s="11" t="s">
        <v>53</v>
      </c>
      <c r="C32" s="66" t="s">
        <v>54</v>
      </c>
      <c r="D32" s="181">
        <v>1449.8169999999998</v>
      </c>
      <c r="E32" s="181">
        <v>0</v>
      </c>
      <c r="F32" s="181">
        <v>1686.2221999999997</v>
      </c>
      <c r="G32" s="181">
        <v>1449.8169999999998</v>
      </c>
      <c r="H32" s="181">
        <v>236.40520000000001</v>
      </c>
      <c r="I32" s="181">
        <v>1428.21107545</v>
      </c>
      <c r="J32" s="181">
        <v>1.8245240700000001</v>
      </c>
      <c r="K32" s="181">
        <v>1650.8909994799999</v>
      </c>
      <c r="L32" s="181">
        <v>1427.82470545</v>
      </c>
      <c r="M32" s="181">
        <v>0</v>
      </c>
      <c r="N32" s="181">
        <v>223.06629402999999</v>
      </c>
      <c r="O32" s="182">
        <v>98.483098587614876</v>
      </c>
      <c r="P32" s="182">
        <v>94.357608897773815</v>
      </c>
      <c r="Q32" s="70">
        <v>13.511872928028668</v>
      </c>
      <c r="R32" s="69">
        <v>1.8245240700000001</v>
      </c>
      <c r="S32" s="70">
        <v>0.38636999999999477</v>
      </c>
    </row>
    <row r="33" spans="1:19" ht="15.75" x14ac:dyDescent="0.25">
      <c r="A33" s="8" t="s">
        <v>55</v>
      </c>
      <c r="B33" s="11" t="s">
        <v>56</v>
      </c>
      <c r="C33" s="66" t="s">
        <v>57</v>
      </c>
      <c r="D33" s="181">
        <v>1076.3259999999998</v>
      </c>
      <c r="E33" s="181">
        <v>0.63326503000000001</v>
      </c>
      <c r="F33" s="181">
        <v>1507.0213000000001</v>
      </c>
      <c r="G33" s="181">
        <v>1076.3259999999998</v>
      </c>
      <c r="H33" s="181">
        <v>430.69529999999997</v>
      </c>
      <c r="I33" s="181">
        <v>1070.4504159999999</v>
      </c>
      <c r="J33" s="181">
        <v>0.35331609000000003</v>
      </c>
      <c r="K33" s="181">
        <v>1489.8093578200001</v>
      </c>
      <c r="L33" s="181">
        <v>1068.7558660499999</v>
      </c>
      <c r="M33" s="181">
        <v>0.63326503000000001</v>
      </c>
      <c r="N33" s="181">
        <v>421.05349177000005</v>
      </c>
      <c r="O33" s="182">
        <v>99.238281405214394</v>
      </c>
      <c r="P33" s="182">
        <v>97.761338879249465</v>
      </c>
      <c r="Q33" s="70">
        <v>28.26223969932078</v>
      </c>
      <c r="R33" s="69">
        <v>0.35331609000000003</v>
      </c>
      <c r="S33" s="70">
        <v>2.3278149799999923</v>
      </c>
    </row>
    <row r="34" spans="1:19" ht="15.75" x14ac:dyDescent="0.25">
      <c r="A34" s="8" t="s">
        <v>58</v>
      </c>
      <c r="B34" s="11" t="s">
        <v>59</v>
      </c>
      <c r="C34" s="66" t="s">
        <v>60</v>
      </c>
      <c r="D34" s="181">
        <v>886.34280000000012</v>
      </c>
      <c r="E34" s="181">
        <v>0</v>
      </c>
      <c r="F34" s="181">
        <v>1392.2824700000001</v>
      </c>
      <c r="G34" s="181">
        <v>886.34280000000012</v>
      </c>
      <c r="H34" s="181">
        <v>505.93966999999992</v>
      </c>
      <c r="I34" s="181">
        <v>885.93374700000015</v>
      </c>
      <c r="J34" s="181">
        <v>1.3371840000000002</v>
      </c>
      <c r="K34" s="181">
        <v>1391.693381</v>
      </c>
      <c r="L34" s="181">
        <v>885.93374700000015</v>
      </c>
      <c r="M34" s="181">
        <v>0</v>
      </c>
      <c r="N34" s="181">
        <v>505.75963399999995</v>
      </c>
      <c r="O34" s="182">
        <v>99.953849345873863</v>
      </c>
      <c r="P34" s="182">
        <v>99.964415520135049</v>
      </c>
      <c r="Q34" s="70">
        <v>36.341312023528261</v>
      </c>
      <c r="R34" s="69">
        <v>1.3371840000000002</v>
      </c>
      <c r="S34" s="70">
        <v>-2.0872192862952943E-14</v>
      </c>
    </row>
    <row r="35" spans="1:19" s="65" customFormat="1" ht="15.75" x14ac:dyDescent="0.25">
      <c r="A35" s="59" t="s">
        <v>61</v>
      </c>
      <c r="B35" s="60" t="s">
        <v>62</v>
      </c>
      <c r="C35" s="61" t="s">
        <v>63</v>
      </c>
      <c r="D35" s="64">
        <v>9756.3193999999985</v>
      </c>
      <c r="E35" s="64">
        <v>0</v>
      </c>
      <c r="F35" s="64">
        <v>14880.523245459999</v>
      </c>
      <c r="G35" s="64">
        <v>9756.3332999999984</v>
      </c>
      <c r="H35" s="64">
        <v>5124.1899454599989</v>
      </c>
      <c r="I35" s="64">
        <v>8874.1304796000004</v>
      </c>
      <c r="J35" s="64">
        <v>110.34682836999998</v>
      </c>
      <c r="K35" s="64">
        <v>13818.583745080001</v>
      </c>
      <c r="L35" s="64">
        <v>8874.1153586</v>
      </c>
      <c r="M35" s="64">
        <v>0</v>
      </c>
      <c r="N35" s="64">
        <v>4944.4683864799999</v>
      </c>
      <c r="O35" s="64">
        <v>90.957484597210325</v>
      </c>
      <c r="P35" s="64">
        <v>96.49268350914214</v>
      </c>
      <c r="Q35" s="64">
        <v>35.78129624347676</v>
      </c>
      <c r="R35" s="64">
        <v>110.20677112999998</v>
      </c>
      <c r="S35" s="64">
        <v>0.15517824000006683</v>
      </c>
    </row>
    <row r="36" spans="1:19" ht="15.75" x14ac:dyDescent="0.25">
      <c r="A36" s="8" t="s">
        <v>64</v>
      </c>
      <c r="B36" s="11" t="s">
        <v>65</v>
      </c>
      <c r="C36" s="66" t="s">
        <v>66</v>
      </c>
      <c r="D36" s="69">
        <v>181.54399999999998</v>
      </c>
      <c r="E36" s="69">
        <v>0</v>
      </c>
      <c r="F36" s="69">
        <v>299.16153100000002</v>
      </c>
      <c r="G36" s="69">
        <v>181.54399999999998</v>
      </c>
      <c r="H36" s="69">
        <v>117.617531</v>
      </c>
      <c r="I36" s="69">
        <v>180.50329299999999</v>
      </c>
      <c r="J36" s="69">
        <v>0.33770014000000004</v>
      </c>
      <c r="K36" s="69">
        <v>297.36019000000005</v>
      </c>
      <c r="L36" s="69">
        <v>180.50329299999999</v>
      </c>
      <c r="M36" s="69">
        <v>0</v>
      </c>
      <c r="N36" s="69">
        <v>116.85689699999999</v>
      </c>
      <c r="O36" s="70">
        <v>99.426746683999468</v>
      </c>
      <c r="P36" s="70">
        <v>99.353298786725929</v>
      </c>
      <c r="Q36" s="70">
        <v>39.298097368043777</v>
      </c>
      <c r="R36" s="69">
        <v>0.33745190000000003</v>
      </c>
      <c r="S36" s="70">
        <v>2.4824000000966961E-4</v>
      </c>
    </row>
    <row r="37" spans="1:19" ht="15.75" x14ac:dyDescent="0.25">
      <c r="A37" s="8" t="s">
        <v>67</v>
      </c>
      <c r="B37" s="11" t="s">
        <v>68</v>
      </c>
      <c r="C37" s="66" t="s">
        <v>69</v>
      </c>
      <c r="D37" s="69">
        <v>211.40220000000002</v>
      </c>
      <c r="E37" s="69">
        <v>0</v>
      </c>
      <c r="F37" s="69">
        <v>589.35984300000007</v>
      </c>
      <c r="G37" s="69">
        <v>211.40220000000002</v>
      </c>
      <c r="H37" s="69">
        <v>377.95764299999996</v>
      </c>
      <c r="I37" s="69">
        <v>210.92011055</v>
      </c>
      <c r="J37" s="69">
        <v>0.44072353999999997</v>
      </c>
      <c r="K37" s="69">
        <v>585.36287098000003</v>
      </c>
      <c r="L37" s="69">
        <v>210.92011055</v>
      </c>
      <c r="M37" s="69">
        <v>0</v>
      </c>
      <c r="N37" s="69">
        <v>374.44276043000002</v>
      </c>
      <c r="O37" s="70">
        <v>99.771956275762491</v>
      </c>
      <c r="P37" s="70">
        <v>99.070032678238519</v>
      </c>
      <c r="Q37" s="70">
        <v>63.967630848044266</v>
      </c>
      <c r="R37" s="69">
        <v>0.44072353999999997</v>
      </c>
      <c r="S37" s="70">
        <v>-6.6058269965196814E-15</v>
      </c>
    </row>
    <row r="38" spans="1:19" ht="15.75" x14ac:dyDescent="0.25">
      <c r="A38" s="8" t="s">
        <v>70</v>
      </c>
      <c r="B38" s="11" t="s">
        <v>71</v>
      </c>
      <c r="C38" s="66" t="s">
        <v>72</v>
      </c>
      <c r="D38" s="69">
        <v>456.79520000000002</v>
      </c>
      <c r="E38" s="69">
        <v>0</v>
      </c>
      <c r="F38" s="69">
        <v>904.90584400000012</v>
      </c>
      <c r="G38" s="69">
        <v>456.79520000000002</v>
      </c>
      <c r="H38" s="69">
        <v>448.11064399999998</v>
      </c>
      <c r="I38" s="69">
        <v>455.36166800000001</v>
      </c>
      <c r="J38" s="69">
        <v>0.398115</v>
      </c>
      <c r="K38" s="69">
        <v>903.08819072000006</v>
      </c>
      <c r="L38" s="69">
        <v>455.49747200000002</v>
      </c>
      <c r="M38" s="69">
        <v>0</v>
      </c>
      <c r="N38" s="69">
        <v>447.59071871999998</v>
      </c>
      <c r="O38" s="70">
        <v>99.71590594647229</v>
      </c>
      <c r="P38" s="70">
        <v>99.883973905337541</v>
      </c>
      <c r="Q38" s="70">
        <v>49.562238031609276</v>
      </c>
      <c r="R38" s="69">
        <v>0.26231100000000002</v>
      </c>
      <c r="S38" s="70">
        <v>1.1046719095020308E-14</v>
      </c>
    </row>
    <row r="39" spans="1:19" ht="15.75" x14ac:dyDescent="0.25">
      <c r="A39" s="8" t="s">
        <v>73</v>
      </c>
      <c r="B39" s="11" t="s">
        <v>74</v>
      </c>
      <c r="C39" s="66" t="s">
        <v>298</v>
      </c>
      <c r="D39" s="69">
        <v>36.244300000000003</v>
      </c>
      <c r="E39" s="69">
        <v>0</v>
      </c>
      <c r="F39" s="69">
        <v>418.97280000000001</v>
      </c>
      <c r="G39" s="69">
        <v>36.244300000000003</v>
      </c>
      <c r="H39" s="69">
        <v>382.7285</v>
      </c>
      <c r="I39" s="69">
        <v>36.24403101</v>
      </c>
      <c r="J39" s="69">
        <v>0</v>
      </c>
      <c r="K39" s="69">
        <v>395.57946700000002</v>
      </c>
      <c r="L39" s="69">
        <v>36.24403101</v>
      </c>
      <c r="M39" s="69">
        <v>0</v>
      </c>
      <c r="N39" s="69">
        <v>359.33543599000006</v>
      </c>
      <c r="O39" s="70">
        <v>99.999257841922727</v>
      </c>
      <c r="P39" s="70">
        <v>93.887817601772554</v>
      </c>
      <c r="Q39" s="70">
        <v>90.837737032999243</v>
      </c>
      <c r="R39" s="69">
        <v>0</v>
      </c>
      <c r="S39" s="70">
        <v>0</v>
      </c>
    </row>
    <row r="40" spans="1:19" ht="15.75" x14ac:dyDescent="0.25">
      <c r="A40" s="8" t="s">
        <v>75</v>
      </c>
      <c r="B40" s="11" t="s">
        <v>76</v>
      </c>
      <c r="C40" s="66" t="s">
        <v>77</v>
      </c>
      <c r="D40" s="181">
        <v>1883.4725999999998</v>
      </c>
      <c r="E40" s="181">
        <v>0</v>
      </c>
      <c r="F40" s="181">
        <v>2264.7783044600001</v>
      </c>
      <c r="G40" s="181">
        <v>1883.4864999999998</v>
      </c>
      <c r="H40" s="181">
        <v>381.29180445999998</v>
      </c>
      <c r="I40" s="181">
        <v>1041.4448993800002</v>
      </c>
      <c r="J40" s="181">
        <v>18.650679280000002</v>
      </c>
      <c r="K40" s="181">
        <v>1353.1733760399998</v>
      </c>
      <c r="L40" s="181">
        <v>1041.2939743800002</v>
      </c>
      <c r="M40" s="181">
        <v>0</v>
      </c>
      <c r="N40" s="181">
        <v>311.87940165999998</v>
      </c>
      <c r="O40" s="182">
        <v>55.285449318590842</v>
      </c>
      <c r="P40" s="182">
        <v>81.795464264356667</v>
      </c>
      <c r="Q40" s="70">
        <v>23.048000144127933</v>
      </c>
      <c r="R40" s="69">
        <v>18.646674279999999</v>
      </c>
      <c r="S40" s="70">
        <v>0.15492999999999313</v>
      </c>
    </row>
    <row r="41" spans="1:19" ht="15.75" x14ac:dyDescent="0.25">
      <c r="A41" s="8" t="s">
        <v>78</v>
      </c>
      <c r="B41" s="11" t="s">
        <v>79</v>
      </c>
      <c r="C41" s="66" t="s">
        <v>80</v>
      </c>
      <c r="D41" s="69">
        <v>2665.3249999999998</v>
      </c>
      <c r="E41" s="69">
        <v>0</v>
      </c>
      <c r="F41" s="69">
        <v>3456.7030999999997</v>
      </c>
      <c r="G41" s="69">
        <v>2665.3249999999998</v>
      </c>
      <c r="H41" s="69">
        <v>791.37810000000002</v>
      </c>
      <c r="I41" s="69">
        <v>2658.9426449999996</v>
      </c>
      <c r="J41" s="69">
        <v>1.2547828000000001</v>
      </c>
      <c r="K41" s="69">
        <v>3448.1047050000002</v>
      </c>
      <c r="L41" s="69">
        <v>2658.9426449999996</v>
      </c>
      <c r="M41" s="69">
        <v>0</v>
      </c>
      <c r="N41" s="69">
        <v>789.16206</v>
      </c>
      <c r="O41" s="70">
        <v>99.760541209796173</v>
      </c>
      <c r="P41" s="70">
        <v>99.719977088069527</v>
      </c>
      <c r="Q41" s="70">
        <v>22.886835740679746</v>
      </c>
      <c r="R41" s="69">
        <v>1.2547828000000001</v>
      </c>
      <c r="S41" s="70">
        <v>1.5720758028692217E-13</v>
      </c>
    </row>
    <row r="42" spans="1:19" ht="15.75" x14ac:dyDescent="0.25">
      <c r="A42" s="8" t="s">
        <v>81</v>
      </c>
      <c r="B42" s="11" t="s">
        <v>82</v>
      </c>
      <c r="C42" s="66" t="s">
        <v>83</v>
      </c>
      <c r="D42" s="69">
        <v>1767.7846999999999</v>
      </c>
      <c r="E42" s="69">
        <v>0</v>
      </c>
      <c r="F42" s="69">
        <v>3773.7982530000004</v>
      </c>
      <c r="G42" s="69">
        <v>1767.7846999999999</v>
      </c>
      <c r="H42" s="69">
        <v>2006.0135529999998</v>
      </c>
      <c r="I42" s="69">
        <v>1767.7845544499999</v>
      </c>
      <c r="J42" s="69">
        <v>87.422970899999996</v>
      </c>
      <c r="K42" s="69">
        <v>3734.6566395500004</v>
      </c>
      <c r="L42" s="69">
        <v>1767.7845544499999</v>
      </c>
      <c r="M42" s="69">
        <v>0</v>
      </c>
      <c r="N42" s="69">
        <v>1966.8720850999998</v>
      </c>
      <c r="O42" s="70">
        <v>99.999991766531295</v>
      </c>
      <c r="P42" s="70">
        <v>98.048793447010169</v>
      </c>
      <c r="Q42" s="70">
        <v>52.665406085015462</v>
      </c>
      <c r="R42" s="69">
        <v>87.422970899999996</v>
      </c>
      <c r="S42" s="70">
        <v>-1.1368683772161603E-13</v>
      </c>
    </row>
    <row r="43" spans="1:19" ht="15.75" x14ac:dyDescent="0.25">
      <c r="A43" s="8" t="s">
        <v>84</v>
      </c>
      <c r="B43" s="11" t="s">
        <v>85</v>
      </c>
      <c r="C43" s="66" t="s">
        <v>299</v>
      </c>
      <c r="D43" s="69">
        <v>48.156399999999998</v>
      </c>
      <c r="E43" s="69">
        <v>0</v>
      </c>
      <c r="F43" s="69">
        <v>111.2346</v>
      </c>
      <c r="G43" s="69">
        <v>48.156399999999998</v>
      </c>
      <c r="H43" s="69">
        <v>63.078199999999995</v>
      </c>
      <c r="I43" s="69">
        <v>48.156399999999998</v>
      </c>
      <c r="J43" s="69">
        <v>0</v>
      </c>
      <c r="K43" s="69">
        <v>104.001902</v>
      </c>
      <c r="L43" s="69">
        <v>48.156399999999998</v>
      </c>
      <c r="M43" s="69">
        <v>0</v>
      </c>
      <c r="N43" s="69">
        <v>55.845501999999996</v>
      </c>
      <c r="O43" s="70">
        <v>100</v>
      </c>
      <c r="P43" s="70">
        <v>88.533759682425938</v>
      </c>
      <c r="Q43" s="70">
        <v>53.696616048425724</v>
      </c>
      <c r="R43" s="69">
        <v>0</v>
      </c>
      <c r="S43" s="70">
        <v>0</v>
      </c>
    </row>
    <row r="44" spans="1:19" ht="15.75" x14ac:dyDescent="0.25">
      <c r="A44" s="8" t="s">
        <v>86</v>
      </c>
      <c r="B44" s="11" t="s">
        <v>87</v>
      </c>
      <c r="C44" s="66" t="s">
        <v>88</v>
      </c>
      <c r="D44" s="69">
        <v>44.194699999999997</v>
      </c>
      <c r="E44" s="69">
        <v>0</v>
      </c>
      <c r="F44" s="69">
        <v>72.527370000000005</v>
      </c>
      <c r="G44" s="69">
        <v>44.194699999999997</v>
      </c>
      <c r="H44" s="69">
        <v>28.33267</v>
      </c>
      <c r="I44" s="69">
        <v>44.194550509999999</v>
      </c>
      <c r="J44" s="69">
        <v>3.5916499999999997E-2</v>
      </c>
      <c r="K44" s="69">
        <v>69.744381290000007</v>
      </c>
      <c r="L44" s="69">
        <v>44.194550509999999</v>
      </c>
      <c r="M44" s="69">
        <v>0</v>
      </c>
      <c r="N44" s="69">
        <v>25.549830780000001</v>
      </c>
      <c r="O44" s="70">
        <v>99.999661746770542</v>
      </c>
      <c r="P44" s="70">
        <v>90.177984566932807</v>
      </c>
      <c r="Q44" s="70">
        <v>36.633532777017194</v>
      </c>
      <c r="R44" s="69">
        <v>3.5916499999999997E-2</v>
      </c>
      <c r="S44" s="70">
        <v>-9.783840404509192E-16</v>
      </c>
    </row>
    <row r="45" spans="1:19" ht="15.75" x14ac:dyDescent="0.25">
      <c r="A45" s="8" t="s">
        <v>89</v>
      </c>
      <c r="B45" s="11" t="s">
        <v>90</v>
      </c>
      <c r="C45" s="66" t="s">
        <v>91</v>
      </c>
      <c r="D45" s="69">
        <v>694.50639999999987</v>
      </c>
      <c r="E45" s="69">
        <v>0</v>
      </c>
      <c r="F45" s="69">
        <v>923.23070000000007</v>
      </c>
      <c r="G45" s="69">
        <v>694.50639999999987</v>
      </c>
      <c r="H45" s="69">
        <v>228.7243</v>
      </c>
      <c r="I45" s="69">
        <v>665.41199999999981</v>
      </c>
      <c r="J45" s="69">
        <v>1.385381</v>
      </c>
      <c r="K45" s="69">
        <v>878.64428199999998</v>
      </c>
      <c r="L45" s="69">
        <v>665.41199999999981</v>
      </c>
      <c r="M45" s="69">
        <v>0</v>
      </c>
      <c r="N45" s="69">
        <v>213.232282</v>
      </c>
      <c r="O45" s="70">
        <v>95.810780145438528</v>
      </c>
      <c r="P45" s="70">
        <v>93.22677214445514</v>
      </c>
      <c r="Q45" s="70">
        <v>24.268328647701825</v>
      </c>
      <c r="R45" s="69">
        <v>1.385381</v>
      </c>
      <c r="S45" s="70">
        <v>5.2180482157382357E-14</v>
      </c>
    </row>
    <row r="46" spans="1:19" ht="15.75" x14ac:dyDescent="0.25">
      <c r="A46" s="8" t="s">
        <v>92</v>
      </c>
      <c r="B46" s="71">
        <v>32</v>
      </c>
      <c r="C46" s="66" t="s">
        <v>93</v>
      </c>
      <c r="D46" s="69">
        <v>1766.8938999999998</v>
      </c>
      <c r="E46" s="69">
        <v>0</v>
      </c>
      <c r="F46" s="69">
        <v>2065.8508999999999</v>
      </c>
      <c r="G46" s="69">
        <v>1766.8938999999998</v>
      </c>
      <c r="H46" s="69">
        <v>298.95699999999999</v>
      </c>
      <c r="I46" s="69">
        <v>1765.1663277</v>
      </c>
      <c r="J46" s="69">
        <v>0.42055921000000002</v>
      </c>
      <c r="K46" s="69">
        <v>2048.8677404999999</v>
      </c>
      <c r="L46" s="69">
        <v>1765.1663277</v>
      </c>
      <c r="M46" s="69">
        <v>0</v>
      </c>
      <c r="N46" s="69">
        <v>283.70141280000001</v>
      </c>
      <c r="O46" s="70">
        <v>99.902225464698262</v>
      </c>
      <c r="P46" s="70">
        <v>94.897063055890982</v>
      </c>
      <c r="Q46" s="70">
        <v>13.846741163037022</v>
      </c>
      <c r="R46" s="69">
        <v>0.42055921000000002</v>
      </c>
      <c r="S46" s="70">
        <v>-3.5138558729386205E-14</v>
      </c>
    </row>
    <row r="47" spans="1:19" s="65" customFormat="1" ht="15.75" x14ac:dyDescent="0.25">
      <c r="A47" s="72" t="s">
        <v>94</v>
      </c>
      <c r="B47" s="73">
        <v>33</v>
      </c>
      <c r="C47" s="74" t="s">
        <v>95</v>
      </c>
      <c r="D47" s="64">
        <v>17123.0707</v>
      </c>
      <c r="E47" s="64">
        <v>1.4035</v>
      </c>
      <c r="F47" s="64">
        <v>20511.139126000002</v>
      </c>
      <c r="G47" s="64">
        <v>17123.530900000002</v>
      </c>
      <c r="H47" s="64">
        <v>3387.6082260000003</v>
      </c>
      <c r="I47" s="64">
        <v>16976.611654760003</v>
      </c>
      <c r="J47" s="64">
        <v>62.057283150000004</v>
      </c>
      <c r="K47" s="64">
        <v>20233.153346719999</v>
      </c>
      <c r="L47" s="64">
        <v>16966.535247660002</v>
      </c>
      <c r="M47" s="64">
        <v>1.4035</v>
      </c>
      <c r="N47" s="64">
        <v>3266.6180990600001</v>
      </c>
      <c r="O47" s="64">
        <v>99.075037902977314</v>
      </c>
      <c r="P47" s="64">
        <v>96.4284498422398</v>
      </c>
      <c r="Q47" s="64">
        <v>16.144878868273651</v>
      </c>
      <c r="R47" s="64">
        <v>61.683806189999999</v>
      </c>
      <c r="S47" s="64">
        <v>11.853384059998726</v>
      </c>
    </row>
    <row r="48" spans="1:19" ht="15.75" x14ac:dyDescent="0.25">
      <c r="A48" s="15" t="s">
        <v>96</v>
      </c>
      <c r="B48" s="75">
        <v>34</v>
      </c>
      <c r="C48" s="17" t="s">
        <v>97</v>
      </c>
      <c r="D48" s="69">
        <v>487.76980000000003</v>
      </c>
      <c r="E48" s="69">
        <v>0</v>
      </c>
      <c r="F48" s="69">
        <v>584.45360199999993</v>
      </c>
      <c r="G48" s="69">
        <v>487.76980000000003</v>
      </c>
      <c r="H48" s="69">
        <v>96.683802</v>
      </c>
      <c r="I48" s="69">
        <v>487.305927</v>
      </c>
      <c r="J48" s="69">
        <v>0.81698182000000008</v>
      </c>
      <c r="K48" s="69">
        <v>583.9897289999999</v>
      </c>
      <c r="L48" s="69">
        <v>487.305927</v>
      </c>
      <c r="M48" s="69">
        <v>0</v>
      </c>
      <c r="N48" s="69">
        <v>96.683802</v>
      </c>
      <c r="O48" s="70">
        <v>99.904899196301201</v>
      </c>
      <c r="P48" s="70">
        <v>100</v>
      </c>
      <c r="Q48" s="70">
        <v>16.555736719129872</v>
      </c>
      <c r="R48" s="69">
        <v>0.81698182000000008</v>
      </c>
      <c r="S48" s="70">
        <v>2.3536728122053319E-14</v>
      </c>
    </row>
    <row r="49" spans="1:19" ht="15.75" x14ac:dyDescent="0.25">
      <c r="A49" s="15" t="s">
        <v>98</v>
      </c>
      <c r="B49" s="75">
        <v>35</v>
      </c>
      <c r="C49" s="17" t="s">
        <v>99</v>
      </c>
      <c r="D49" s="69">
        <v>794.94109999999989</v>
      </c>
      <c r="E49" s="69">
        <v>0</v>
      </c>
      <c r="F49" s="69">
        <v>896.16674999999998</v>
      </c>
      <c r="G49" s="69">
        <v>794.94109999999989</v>
      </c>
      <c r="H49" s="69">
        <v>101.22565</v>
      </c>
      <c r="I49" s="69">
        <v>794.34551893999992</v>
      </c>
      <c r="J49" s="69">
        <v>1.15675847</v>
      </c>
      <c r="K49" s="69">
        <v>842.6300729400001</v>
      </c>
      <c r="L49" s="69">
        <v>794.34551893999992</v>
      </c>
      <c r="M49" s="69">
        <v>0</v>
      </c>
      <c r="N49" s="69">
        <v>48.284554</v>
      </c>
      <c r="O49" s="70">
        <v>99.925078592615236</v>
      </c>
      <c r="P49" s="70">
        <v>47.699919931361265</v>
      </c>
      <c r="Q49" s="70">
        <v>5.7302196480516692</v>
      </c>
      <c r="R49" s="69">
        <v>1.15675847</v>
      </c>
      <c r="S49" s="70">
        <v>-2.2204460492503131E-16</v>
      </c>
    </row>
    <row r="50" spans="1:19" s="130" customFormat="1" ht="15.75" x14ac:dyDescent="0.25">
      <c r="A50" s="143"/>
      <c r="B50" s="140">
        <v>36</v>
      </c>
      <c r="C50" s="66" t="s">
        <v>318</v>
      </c>
      <c r="D50" s="69">
        <v>3065.3711000000003</v>
      </c>
      <c r="E50" s="69">
        <v>0</v>
      </c>
      <c r="F50" s="69">
        <v>3104.0992000000001</v>
      </c>
      <c r="G50" s="69">
        <v>3065.3711000000003</v>
      </c>
      <c r="H50" s="69">
        <v>38.728099999999998</v>
      </c>
      <c r="I50" s="69">
        <v>3064.41677729</v>
      </c>
      <c r="J50" s="69">
        <v>24.918965780000001</v>
      </c>
      <c r="K50" s="69">
        <v>3092.9181882299999</v>
      </c>
      <c r="L50" s="69">
        <v>3055.7999670700001</v>
      </c>
      <c r="M50" s="69">
        <v>0</v>
      </c>
      <c r="N50" s="69">
        <v>37.118221159999997</v>
      </c>
      <c r="O50" s="70">
        <v>99.687765930526311</v>
      </c>
      <c r="P50" s="70">
        <v>95.843124656257345</v>
      </c>
      <c r="Q50" s="70">
        <v>1.2001035559638205</v>
      </c>
      <c r="R50" s="69">
        <v>24.83705578</v>
      </c>
      <c r="S50" s="70">
        <v>8.6987202199997142</v>
      </c>
    </row>
    <row r="51" spans="1:19" ht="15.75" x14ac:dyDescent="0.25">
      <c r="A51" s="15" t="s">
        <v>100</v>
      </c>
      <c r="B51" s="75">
        <v>37</v>
      </c>
      <c r="C51" s="17" t="s">
        <v>101</v>
      </c>
      <c r="D51" s="69">
        <v>5352.1343000000006</v>
      </c>
      <c r="E51" s="69">
        <v>1.4035</v>
      </c>
      <c r="F51" s="69">
        <v>6772.4884000000002</v>
      </c>
      <c r="G51" s="69">
        <v>5352.6435000000001</v>
      </c>
      <c r="H51" s="69">
        <v>1419.8449000000001</v>
      </c>
      <c r="I51" s="69">
        <v>5302.7593004899991</v>
      </c>
      <c r="J51" s="69">
        <v>16.383203730000002</v>
      </c>
      <c r="K51" s="69">
        <v>6677.9018498000005</v>
      </c>
      <c r="L51" s="69">
        <v>5304.1542563200001</v>
      </c>
      <c r="M51" s="69">
        <v>1.4035</v>
      </c>
      <c r="N51" s="69">
        <v>1373.74759348</v>
      </c>
      <c r="O51" s="70">
        <v>99.068130263331639</v>
      </c>
      <c r="P51" s="70">
        <v>96.753356192637654</v>
      </c>
      <c r="Q51" s="70">
        <v>20.57154514065137</v>
      </c>
      <c r="R51" s="69">
        <v>16.383203730000002</v>
      </c>
      <c r="S51" s="70">
        <v>8.5441699992436781E-3</v>
      </c>
    </row>
    <row r="52" spans="1:19" ht="15.75" x14ac:dyDescent="0.25">
      <c r="A52" s="15" t="s">
        <v>102</v>
      </c>
      <c r="B52" s="75">
        <v>38</v>
      </c>
      <c r="C52" s="17" t="s">
        <v>103</v>
      </c>
      <c r="D52" s="69">
        <v>412.43240000000003</v>
      </c>
      <c r="E52" s="69">
        <v>0</v>
      </c>
      <c r="F52" s="69">
        <v>503.70850000000002</v>
      </c>
      <c r="G52" s="69">
        <v>412.38340000000005</v>
      </c>
      <c r="H52" s="69">
        <v>91.325100000000006</v>
      </c>
      <c r="I52" s="69">
        <v>402.10809655000003</v>
      </c>
      <c r="J52" s="69">
        <v>0.88154937</v>
      </c>
      <c r="K52" s="69">
        <v>491.55028094999994</v>
      </c>
      <c r="L52" s="69">
        <v>401.32965294999997</v>
      </c>
      <c r="M52" s="69">
        <v>0</v>
      </c>
      <c r="N52" s="69">
        <v>90.220628000000005</v>
      </c>
      <c r="O52" s="70">
        <v>97.319546070477116</v>
      </c>
      <c r="P52" s="70">
        <v>98.790615066394665</v>
      </c>
      <c r="Q52" s="70">
        <v>18.354303007544647</v>
      </c>
      <c r="R52" s="69">
        <v>0.88136340999999996</v>
      </c>
      <c r="S52" s="70">
        <v>0.77862956000007577</v>
      </c>
    </row>
    <row r="53" spans="1:19" ht="15.75" x14ac:dyDescent="0.25">
      <c r="A53" s="15" t="s">
        <v>104</v>
      </c>
      <c r="B53" s="75">
        <v>39</v>
      </c>
      <c r="C53" s="17" t="s">
        <v>105</v>
      </c>
      <c r="D53" s="69">
        <v>2123.6288</v>
      </c>
      <c r="E53" s="69">
        <v>0</v>
      </c>
      <c r="F53" s="69">
        <v>2475.1564960000001</v>
      </c>
      <c r="G53" s="69">
        <v>2123.6288</v>
      </c>
      <c r="H53" s="69">
        <v>351.52769599999999</v>
      </c>
      <c r="I53" s="69">
        <v>2111.3533460000003</v>
      </c>
      <c r="J53" s="69">
        <v>11.025828610000001</v>
      </c>
      <c r="K53" s="69">
        <v>2459.2087395200001</v>
      </c>
      <c r="L53" s="69">
        <v>2109.3938536200003</v>
      </c>
      <c r="M53" s="69">
        <v>0</v>
      </c>
      <c r="N53" s="69">
        <v>349.81488589999998</v>
      </c>
      <c r="O53" s="70">
        <v>99.329687637500513</v>
      </c>
      <c r="P53" s="70">
        <v>99.512752446111662</v>
      </c>
      <c r="Q53" s="70">
        <v>14.22469269397109</v>
      </c>
      <c r="R53" s="69">
        <v>11.025828610000001</v>
      </c>
      <c r="S53" s="70">
        <v>1.9594923800002171</v>
      </c>
    </row>
    <row r="54" spans="1:19" s="130" customFormat="1" ht="15.75" x14ac:dyDescent="0.25">
      <c r="A54" s="143"/>
      <c r="B54" s="71">
        <v>40</v>
      </c>
      <c r="C54" s="17" t="s">
        <v>107</v>
      </c>
      <c r="D54" s="69">
        <v>4575.5596999999998</v>
      </c>
      <c r="E54" s="69">
        <v>0</v>
      </c>
      <c r="F54" s="69">
        <v>5820.15</v>
      </c>
      <c r="G54" s="69">
        <v>4575.5596999999998</v>
      </c>
      <c r="H54" s="69">
        <v>1244.5903000000001</v>
      </c>
      <c r="I54" s="69">
        <v>4536.8426267699997</v>
      </c>
      <c r="J54" s="69">
        <v>6.8739953699999994</v>
      </c>
      <c r="K54" s="69">
        <v>5765.33127685</v>
      </c>
      <c r="L54" s="69">
        <v>4536.7260100399999</v>
      </c>
      <c r="M54" s="69">
        <v>0</v>
      </c>
      <c r="N54" s="69">
        <v>1228.6052668100001</v>
      </c>
      <c r="O54" s="70">
        <v>99.151280007121315</v>
      </c>
      <c r="P54" s="70">
        <v>98.715638938371924</v>
      </c>
      <c r="Q54" s="70">
        <v>21.310228464118236</v>
      </c>
      <c r="R54" s="69">
        <v>6.5826143699999999</v>
      </c>
      <c r="S54" s="70">
        <v>0.40799772999945283</v>
      </c>
    </row>
    <row r="55" spans="1:19" ht="15.75" x14ac:dyDescent="0.25">
      <c r="A55" s="15" t="s">
        <v>106</v>
      </c>
      <c r="B55" s="140">
        <v>41</v>
      </c>
      <c r="C55" s="66" t="s">
        <v>319</v>
      </c>
      <c r="D55" s="69">
        <v>311.23349999999999</v>
      </c>
      <c r="E55" s="69">
        <v>0</v>
      </c>
      <c r="F55" s="69">
        <v>354.916178</v>
      </c>
      <c r="G55" s="69">
        <v>311.23349999999999</v>
      </c>
      <c r="H55" s="69">
        <v>43.682677999999996</v>
      </c>
      <c r="I55" s="69">
        <v>277.48006171999998</v>
      </c>
      <c r="J55" s="69">
        <v>0</v>
      </c>
      <c r="K55" s="69">
        <v>319.62320943000003</v>
      </c>
      <c r="L55" s="69">
        <v>277.48006171999998</v>
      </c>
      <c r="M55" s="69">
        <v>0</v>
      </c>
      <c r="N55" s="69">
        <v>42.143147710000001</v>
      </c>
      <c r="O55" s="70">
        <v>89.154946919274437</v>
      </c>
      <c r="P55" s="70">
        <v>96.475650393961672</v>
      </c>
      <c r="Q55" s="70">
        <v>13.185258913192186</v>
      </c>
      <c r="R55" s="69">
        <v>0</v>
      </c>
      <c r="S55" s="70">
        <v>0</v>
      </c>
    </row>
    <row r="56" spans="1:19" s="65" customFormat="1" ht="15.75" x14ac:dyDescent="0.25">
      <c r="A56" s="72" t="s">
        <v>108</v>
      </c>
      <c r="B56" s="73">
        <v>42</v>
      </c>
      <c r="C56" s="76" t="s">
        <v>109</v>
      </c>
      <c r="D56" s="64">
        <v>12903.7238</v>
      </c>
      <c r="E56" s="64">
        <v>2.7129699999999999</v>
      </c>
      <c r="F56" s="64">
        <v>14915.594189039999</v>
      </c>
      <c r="G56" s="64">
        <v>12907.071</v>
      </c>
      <c r="H56" s="64">
        <v>2008.5231890399996</v>
      </c>
      <c r="I56" s="64">
        <v>12744.97930101</v>
      </c>
      <c r="J56" s="64">
        <v>33.770977389999999</v>
      </c>
      <c r="K56" s="64">
        <v>14397.029443859999</v>
      </c>
      <c r="L56" s="64">
        <v>12733.023535549999</v>
      </c>
      <c r="M56" s="64">
        <v>2.16450327</v>
      </c>
      <c r="N56" s="64">
        <v>1664.00590831</v>
      </c>
      <c r="O56" s="64">
        <v>98.630802538131078</v>
      </c>
      <c r="P56" s="64">
        <v>82.847234096676459</v>
      </c>
      <c r="Q56" s="64">
        <v>11.557980865418457</v>
      </c>
      <c r="R56" s="64">
        <v>30.334143389999998</v>
      </c>
      <c r="S56" s="64">
        <v>18.105569459999014</v>
      </c>
    </row>
    <row r="57" spans="1:19" ht="15.75" x14ac:dyDescent="0.25">
      <c r="A57" s="15" t="s">
        <v>110</v>
      </c>
      <c r="B57" s="75">
        <v>43</v>
      </c>
      <c r="C57" s="17" t="s">
        <v>111</v>
      </c>
      <c r="D57" s="69">
        <v>2647.0061000000001</v>
      </c>
      <c r="E57" s="69">
        <v>0</v>
      </c>
      <c r="F57" s="69">
        <v>2904.4778000000006</v>
      </c>
      <c r="G57" s="69">
        <v>2647.0061000000001</v>
      </c>
      <c r="H57" s="69">
        <v>257.4717</v>
      </c>
      <c r="I57" s="69">
        <v>2647.0061000000001</v>
      </c>
      <c r="J57" s="69">
        <v>0.240672</v>
      </c>
      <c r="K57" s="69">
        <v>2879.2845979999997</v>
      </c>
      <c r="L57" s="69">
        <v>2647.246772</v>
      </c>
      <c r="M57" s="69">
        <v>0</v>
      </c>
      <c r="N57" s="69">
        <v>232.037826</v>
      </c>
      <c r="O57" s="70">
        <v>100.00909223443044</v>
      </c>
      <c r="P57" s="70">
        <v>90.121681722690298</v>
      </c>
      <c r="Q57" s="70">
        <v>8.0588708098246844</v>
      </c>
      <c r="R57" s="69">
        <v>0</v>
      </c>
      <c r="S57" s="70">
        <v>0</v>
      </c>
    </row>
    <row r="58" spans="1:19" ht="15.75" x14ac:dyDescent="0.25">
      <c r="A58" s="15" t="s">
        <v>112</v>
      </c>
      <c r="B58" s="75">
        <v>44</v>
      </c>
      <c r="C58" s="17" t="s">
        <v>113</v>
      </c>
      <c r="D58" s="69">
        <v>384.97759999999994</v>
      </c>
      <c r="E58" s="69">
        <v>0</v>
      </c>
      <c r="F58" s="69">
        <v>429.42269899999997</v>
      </c>
      <c r="G58" s="69">
        <v>384.97759999999994</v>
      </c>
      <c r="H58" s="69">
        <v>44.445098999999999</v>
      </c>
      <c r="I58" s="69">
        <v>384.97759999999994</v>
      </c>
      <c r="J58" s="69">
        <v>0.1</v>
      </c>
      <c r="K58" s="69">
        <v>400.843345</v>
      </c>
      <c r="L58" s="69">
        <v>384.97759999999994</v>
      </c>
      <c r="M58" s="69">
        <v>0</v>
      </c>
      <c r="N58" s="69">
        <v>15.865745</v>
      </c>
      <c r="O58" s="70">
        <v>100</v>
      </c>
      <c r="P58" s="70">
        <v>35.697400516533897</v>
      </c>
      <c r="Q58" s="70">
        <v>3.9580911590287227</v>
      </c>
      <c r="R58" s="69">
        <v>0.1</v>
      </c>
      <c r="S58" s="70">
        <v>2.273181642920008E-14</v>
      </c>
    </row>
    <row r="59" spans="1:19" ht="25.5" x14ac:dyDescent="0.25">
      <c r="A59" s="15" t="s">
        <v>114</v>
      </c>
      <c r="B59" s="75">
        <v>45</v>
      </c>
      <c r="C59" s="17" t="s">
        <v>115</v>
      </c>
      <c r="D59" s="69">
        <v>2449.0300999999999</v>
      </c>
      <c r="E59" s="69">
        <v>0</v>
      </c>
      <c r="F59" s="69">
        <v>2817.3922459999994</v>
      </c>
      <c r="G59" s="69">
        <v>2452.3773000000001</v>
      </c>
      <c r="H59" s="69">
        <v>365.01494599999995</v>
      </c>
      <c r="I59" s="69">
        <v>2328.5862824399996</v>
      </c>
      <c r="J59" s="69">
        <v>5.7578399299999994</v>
      </c>
      <c r="K59" s="69">
        <v>2496.5022883399997</v>
      </c>
      <c r="L59" s="69">
        <v>2331.7044024399997</v>
      </c>
      <c r="M59" s="69">
        <v>0</v>
      </c>
      <c r="N59" s="69">
        <v>164.79788589999998</v>
      </c>
      <c r="O59" s="70">
        <v>95.079350246799294</v>
      </c>
      <c r="P59" s="70">
        <v>45.148256997673734</v>
      </c>
      <c r="Q59" s="70">
        <v>6.6011510051360345</v>
      </c>
      <c r="R59" s="69">
        <v>2.5947199299999997</v>
      </c>
      <c r="S59" s="70">
        <v>4.4999999999955964E-2</v>
      </c>
    </row>
    <row r="60" spans="1:19" ht="25.5" x14ac:dyDescent="0.25">
      <c r="A60" s="15" t="s">
        <v>116</v>
      </c>
      <c r="B60" s="75">
        <v>46</v>
      </c>
      <c r="C60" s="17" t="s">
        <v>117</v>
      </c>
      <c r="D60" s="69">
        <v>1033.3173999999999</v>
      </c>
      <c r="E60" s="69">
        <v>0</v>
      </c>
      <c r="F60" s="69">
        <v>1176.189619</v>
      </c>
      <c r="G60" s="69">
        <v>1033.3173999999999</v>
      </c>
      <c r="H60" s="69">
        <v>142.872219</v>
      </c>
      <c r="I60" s="69">
        <v>1003.64722041</v>
      </c>
      <c r="J60" s="69">
        <v>0.46098869999999997</v>
      </c>
      <c r="K60" s="69">
        <v>1099.0252664100001</v>
      </c>
      <c r="L60" s="69">
        <v>1003.64722041</v>
      </c>
      <c r="M60" s="69">
        <v>0</v>
      </c>
      <c r="N60" s="69">
        <v>95.378045999999998</v>
      </c>
      <c r="O60" s="70">
        <v>97.128648023346955</v>
      </c>
      <c r="P60" s="70">
        <v>66.757587071563577</v>
      </c>
      <c r="Q60" s="70">
        <v>8.6784215900290747</v>
      </c>
      <c r="R60" s="69">
        <v>0.42794669999999996</v>
      </c>
      <c r="S60" s="70">
        <v>3.3042000000029936E-2</v>
      </c>
    </row>
    <row r="61" spans="1:19" ht="25.5" x14ac:dyDescent="0.25">
      <c r="A61" s="15" t="s">
        <v>118</v>
      </c>
      <c r="B61" s="75">
        <v>47</v>
      </c>
      <c r="C61" s="17" t="s">
        <v>119</v>
      </c>
      <c r="D61" s="69">
        <v>376.3691</v>
      </c>
      <c r="E61" s="69">
        <v>0</v>
      </c>
      <c r="F61" s="69">
        <v>476.29110000000003</v>
      </c>
      <c r="G61" s="69">
        <v>376.3691</v>
      </c>
      <c r="H61" s="69">
        <v>99.921999999999997</v>
      </c>
      <c r="I61" s="69">
        <v>376.10469679999994</v>
      </c>
      <c r="J61" s="69">
        <v>2.6644355000000002</v>
      </c>
      <c r="K61" s="69">
        <v>456.28117348000001</v>
      </c>
      <c r="L61" s="69">
        <v>376.01669679999998</v>
      </c>
      <c r="M61" s="69">
        <v>0</v>
      </c>
      <c r="N61" s="69">
        <v>80.264476680000001</v>
      </c>
      <c r="O61" s="70">
        <v>99.906367658769</v>
      </c>
      <c r="P61" s="70">
        <v>80.327131842837417</v>
      </c>
      <c r="Q61" s="70">
        <v>17.591012153281007</v>
      </c>
      <c r="R61" s="69">
        <v>2.6644355000000002</v>
      </c>
      <c r="S61" s="70">
        <v>8.7999999999989864E-2</v>
      </c>
    </row>
    <row r="62" spans="1:19" ht="15.75" x14ac:dyDescent="0.25">
      <c r="A62" s="15" t="s">
        <v>120</v>
      </c>
      <c r="B62" s="11">
        <v>48</v>
      </c>
      <c r="C62" s="17" t="s">
        <v>122</v>
      </c>
      <c r="D62" s="69">
        <v>1430.8899999999999</v>
      </c>
      <c r="E62" s="69">
        <v>0</v>
      </c>
      <c r="F62" s="69">
        <v>1565.1387280000001</v>
      </c>
      <c r="G62" s="69">
        <v>1430.8899999999999</v>
      </c>
      <c r="H62" s="69">
        <v>134.248728</v>
      </c>
      <c r="I62" s="69">
        <v>1430.8899999999999</v>
      </c>
      <c r="J62" s="69">
        <v>0</v>
      </c>
      <c r="K62" s="69">
        <v>1565.1387280000001</v>
      </c>
      <c r="L62" s="69">
        <v>1430.8899999999999</v>
      </c>
      <c r="M62" s="69">
        <v>0</v>
      </c>
      <c r="N62" s="69">
        <v>134.248728</v>
      </c>
      <c r="O62" s="70">
        <v>100</v>
      </c>
      <c r="P62" s="70">
        <v>100</v>
      </c>
      <c r="Q62" s="70">
        <v>8.5774331436772151</v>
      </c>
      <c r="R62" s="69">
        <v>0</v>
      </c>
      <c r="S62" s="70">
        <v>0</v>
      </c>
    </row>
    <row r="63" spans="1:19" ht="15.75" x14ac:dyDescent="0.25">
      <c r="A63" s="15" t="s">
        <v>123</v>
      </c>
      <c r="B63" s="77">
        <v>49</v>
      </c>
      <c r="C63" s="17" t="s">
        <v>125</v>
      </c>
      <c r="D63" s="69">
        <v>4582.1334999999999</v>
      </c>
      <c r="E63" s="69">
        <v>2.7129699999999999</v>
      </c>
      <c r="F63" s="69">
        <v>5546.6819970400002</v>
      </c>
      <c r="G63" s="69">
        <v>4582.1334999999999</v>
      </c>
      <c r="H63" s="69">
        <v>964.54849703999992</v>
      </c>
      <c r="I63" s="69">
        <v>4573.7674013599999</v>
      </c>
      <c r="J63" s="69">
        <v>24.547041259999997</v>
      </c>
      <c r="K63" s="69">
        <v>5499.9540446299998</v>
      </c>
      <c r="L63" s="69">
        <v>4558.5408439000003</v>
      </c>
      <c r="M63" s="69">
        <v>2.16450327</v>
      </c>
      <c r="N63" s="69">
        <v>941.41320073000009</v>
      </c>
      <c r="O63" s="70">
        <v>99.426248484608493</v>
      </c>
      <c r="P63" s="70">
        <v>97.601437731643642</v>
      </c>
      <c r="Q63" s="70">
        <v>17.116746668986615</v>
      </c>
      <c r="R63" s="69">
        <v>24.547041259999997</v>
      </c>
      <c r="S63" s="70">
        <v>17.939527459999017</v>
      </c>
    </row>
    <row r="64" spans="1:19" s="65" customFormat="1" ht="15.75" x14ac:dyDescent="0.25">
      <c r="A64" s="59" t="s">
        <v>126</v>
      </c>
      <c r="B64" s="60">
        <v>50</v>
      </c>
      <c r="C64" s="61" t="s">
        <v>128</v>
      </c>
      <c r="D64" s="64">
        <v>35164.816599999998</v>
      </c>
      <c r="E64" s="64">
        <v>10.42</v>
      </c>
      <c r="F64" s="64">
        <v>45803.899669159997</v>
      </c>
      <c r="G64" s="64">
        <v>35165.0167</v>
      </c>
      <c r="H64" s="64">
        <v>10638.88296916</v>
      </c>
      <c r="I64" s="64">
        <v>35042.470631000004</v>
      </c>
      <c r="J64" s="64">
        <v>69.153004870000004</v>
      </c>
      <c r="K64" s="64">
        <v>45499.192834629997</v>
      </c>
      <c r="L64" s="64">
        <v>35051.063709620008</v>
      </c>
      <c r="M64" s="64">
        <v>10.42</v>
      </c>
      <c r="N64" s="64">
        <v>10448.129125009998</v>
      </c>
      <c r="O64" s="64">
        <v>99.646420906040973</v>
      </c>
      <c r="P64" s="64">
        <v>98.207012477691876</v>
      </c>
      <c r="Q64" s="64">
        <v>22.963328520979385</v>
      </c>
      <c r="R64" s="64">
        <v>66.59102378</v>
      </c>
      <c r="S64" s="64">
        <v>4.3889024700004073</v>
      </c>
    </row>
    <row r="65" spans="1:19" ht="15.75" x14ac:dyDescent="0.25">
      <c r="A65" s="8" t="s">
        <v>129</v>
      </c>
      <c r="B65" s="11">
        <v>51</v>
      </c>
      <c r="C65" s="66" t="s">
        <v>131</v>
      </c>
      <c r="D65" s="69">
        <v>4222.8389999999999</v>
      </c>
      <c r="E65" s="69">
        <v>0</v>
      </c>
      <c r="F65" s="69">
        <v>5473.1231224600006</v>
      </c>
      <c r="G65" s="69">
        <v>4223.0391</v>
      </c>
      <c r="H65" s="69">
        <v>1250.0840224599999</v>
      </c>
      <c r="I65" s="69">
        <v>4216.64112544</v>
      </c>
      <c r="J65" s="69">
        <v>15.936936959999999</v>
      </c>
      <c r="K65" s="69">
        <v>5425.62625518</v>
      </c>
      <c r="L65" s="69">
        <v>4216.64112544</v>
      </c>
      <c r="M65" s="69">
        <v>0</v>
      </c>
      <c r="N65" s="69">
        <v>1208.98512974</v>
      </c>
      <c r="O65" s="70">
        <v>99.848498334765594</v>
      </c>
      <c r="P65" s="70">
        <v>96.712309574269838</v>
      </c>
      <c r="Q65" s="70">
        <v>22.28286787328463</v>
      </c>
      <c r="R65" s="69">
        <v>15.936936959999999</v>
      </c>
      <c r="S65" s="70">
        <v>-8.7041485130612273E-14</v>
      </c>
    </row>
    <row r="66" spans="1:19" ht="15.75" x14ac:dyDescent="0.25">
      <c r="A66" s="8" t="s">
        <v>132</v>
      </c>
      <c r="B66" s="11">
        <v>52</v>
      </c>
      <c r="C66" s="66" t="s">
        <v>134</v>
      </c>
      <c r="D66" s="69">
        <v>1322.5579</v>
      </c>
      <c r="E66" s="69">
        <v>0</v>
      </c>
      <c r="F66" s="69">
        <v>1542.2508699800001</v>
      </c>
      <c r="G66" s="69">
        <v>1322.5579</v>
      </c>
      <c r="H66" s="69">
        <v>219.69296997999999</v>
      </c>
      <c r="I66" s="69">
        <v>1322.5579</v>
      </c>
      <c r="J66" s="69">
        <v>1.38813813</v>
      </c>
      <c r="K66" s="69">
        <v>1465.13736012</v>
      </c>
      <c r="L66" s="69">
        <v>1322.5579</v>
      </c>
      <c r="M66" s="69">
        <v>0</v>
      </c>
      <c r="N66" s="69">
        <v>142.57946011999999</v>
      </c>
      <c r="O66" s="70">
        <v>100</v>
      </c>
      <c r="P66" s="70">
        <v>64.899418553529458</v>
      </c>
      <c r="Q66" s="70">
        <v>9.731473921893727</v>
      </c>
      <c r="R66" s="69">
        <v>1.38813813</v>
      </c>
      <c r="S66" s="70">
        <v>1.5765166949677223E-14</v>
      </c>
    </row>
    <row r="67" spans="1:19" ht="15.75" x14ac:dyDescent="0.25">
      <c r="A67" s="8" t="s">
        <v>135</v>
      </c>
      <c r="B67" s="11">
        <v>53</v>
      </c>
      <c r="C67" s="66" t="s">
        <v>137</v>
      </c>
      <c r="D67" s="69">
        <v>2362.4214000000002</v>
      </c>
      <c r="E67" s="69">
        <v>0</v>
      </c>
      <c r="F67" s="69">
        <v>3172.8361549999995</v>
      </c>
      <c r="G67" s="69">
        <v>2362.4214000000002</v>
      </c>
      <c r="H67" s="69">
        <v>810.41475500000001</v>
      </c>
      <c r="I67" s="69">
        <v>2362.4214000000002</v>
      </c>
      <c r="J67" s="69">
        <v>0</v>
      </c>
      <c r="K67" s="69">
        <v>3167.1600490199999</v>
      </c>
      <c r="L67" s="69">
        <v>2362.4214000000002</v>
      </c>
      <c r="M67" s="69">
        <v>0</v>
      </c>
      <c r="N67" s="69">
        <v>804.73864902000003</v>
      </c>
      <c r="O67" s="70">
        <v>100</v>
      </c>
      <c r="P67" s="70">
        <v>99.299604807910981</v>
      </c>
      <c r="Q67" s="70">
        <v>25.408840619500957</v>
      </c>
      <c r="R67" s="69">
        <v>0</v>
      </c>
      <c r="S67" s="70">
        <v>0</v>
      </c>
    </row>
    <row r="68" spans="1:19" ht="15.75" x14ac:dyDescent="0.25">
      <c r="A68" s="8" t="s">
        <v>138</v>
      </c>
      <c r="B68" s="11">
        <v>54</v>
      </c>
      <c r="C68" s="66" t="s">
        <v>140</v>
      </c>
      <c r="D68" s="69">
        <v>9727.7023999999983</v>
      </c>
      <c r="E68" s="69">
        <v>0</v>
      </c>
      <c r="F68" s="69">
        <v>11572.9257</v>
      </c>
      <c r="G68" s="69">
        <v>9727.7023999999983</v>
      </c>
      <c r="H68" s="69">
        <v>1845.2233000000003</v>
      </c>
      <c r="I68" s="69">
        <v>9726.9570800000001</v>
      </c>
      <c r="J68" s="69">
        <v>1.6281775300000001</v>
      </c>
      <c r="K68" s="69">
        <v>11571.630663999998</v>
      </c>
      <c r="L68" s="69">
        <v>9726.7721799999999</v>
      </c>
      <c r="M68" s="69">
        <v>0</v>
      </c>
      <c r="N68" s="69">
        <v>1844.8584840000003</v>
      </c>
      <c r="O68" s="70">
        <v>99.990437413052462</v>
      </c>
      <c r="P68" s="70">
        <v>99.980229167927803</v>
      </c>
      <c r="Q68" s="70">
        <v>15.942943026512763</v>
      </c>
      <c r="R68" s="69">
        <v>1.6281775300000001</v>
      </c>
      <c r="S68" s="70">
        <v>0.18489999999964568</v>
      </c>
    </row>
    <row r="69" spans="1:19" ht="15.75" x14ac:dyDescent="0.25">
      <c r="A69" s="8" t="s">
        <v>141</v>
      </c>
      <c r="B69" s="11">
        <v>55</v>
      </c>
      <c r="C69" s="66" t="s">
        <v>143</v>
      </c>
      <c r="D69" s="69">
        <v>1454.4286999999999</v>
      </c>
      <c r="E69" s="69">
        <v>0</v>
      </c>
      <c r="F69" s="69">
        <v>2084.0644109999998</v>
      </c>
      <c r="G69" s="69">
        <v>1454.4286999999999</v>
      </c>
      <c r="H69" s="69">
        <v>629.63571100000001</v>
      </c>
      <c r="I69" s="69">
        <v>1450.7694141999998</v>
      </c>
      <c r="J69" s="69">
        <v>4.98741111</v>
      </c>
      <c r="K69" s="69">
        <v>2080.0489884900003</v>
      </c>
      <c r="L69" s="69">
        <v>1450.57250449</v>
      </c>
      <c r="M69" s="69">
        <v>0</v>
      </c>
      <c r="N69" s="69">
        <v>629.47648400000003</v>
      </c>
      <c r="O69" s="70">
        <v>99.734865276654688</v>
      </c>
      <c r="P69" s="70">
        <v>99.97471125013746</v>
      </c>
      <c r="Q69" s="70">
        <v>30.262579750920427</v>
      </c>
      <c r="R69" s="69">
        <v>4.98741111</v>
      </c>
      <c r="S69" s="70">
        <v>0.19690970999981161</v>
      </c>
    </row>
    <row r="70" spans="1:19" ht="15.75" x14ac:dyDescent="0.25">
      <c r="A70" s="8" t="s">
        <v>144</v>
      </c>
      <c r="B70" s="11">
        <v>56</v>
      </c>
      <c r="C70" s="66" t="s">
        <v>146</v>
      </c>
      <c r="D70" s="69">
        <v>1510.9759999999999</v>
      </c>
      <c r="E70" s="69">
        <v>10.42</v>
      </c>
      <c r="F70" s="69">
        <v>2121.5271317199999</v>
      </c>
      <c r="G70" s="69">
        <v>1510.9759999999999</v>
      </c>
      <c r="H70" s="69">
        <v>610.55113171999994</v>
      </c>
      <c r="I70" s="69">
        <v>1460.0298609400004</v>
      </c>
      <c r="J70" s="69">
        <v>4.80709783</v>
      </c>
      <c r="K70" s="69">
        <v>2058.2974047499997</v>
      </c>
      <c r="L70" s="69">
        <v>1470.44323394</v>
      </c>
      <c r="M70" s="69">
        <v>10.42</v>
      </c>
      <c r="N70" s="69">
        <v>587.85417081000003</v>
      </c>
      <c r="O70" s="70">
        <v>96.650920203549902</v>
      </c>
      <c r="P70" s="70">
        <v>96.282545436274987</v>
      </c>
      <c r="Q70" s="70">
        <v>28.560215324247594</v>
      </c>
      <c r="R70" s="69">
        <v>4.80709783</v>
      </c>
      <c r="S70" s="70">
        <v>6.6270000004102769E-3</v>
      </c>
    </row>
    <row r="71" spans="1:19" ht="15.75" x14ac:dyDescent="0.25">
      <c r="A71" s="8" t="s">
        <v>147</v>
      </c>
      <c r="B71" s="11">
        <v>57</v>
      </c>
      <c r="C71" s="66" t="s">
        <v>149</v>
      </c>
      <c r="D71" s="69">
        <v>1273.4174</v>
      </c>
      <c r="E71" s="69">
        <v>0</v>
      </c>
      <c r="F71" s="69">
        <v>2469.4984460000001</v>
      </c>
      <c r="G71" s="69">
        <v>1273.4174</v>
      </c>
      <c r="H71" s="69">
        <v>1196.081046</v>
      </c>
      <c r="I71" s="69">
        <v>1268.8533671600001</v>
      </c>
      <c r="J71" s="69">
        <v>1.8497323700000001</v>
      </c>
      <c r="K71" s="69">
        <v>2444.47430497</v>
      </c>
      <c r="L71" s="69">
        <v>1269.7164340000002</v>
      </c>
      <c r="M71" s="69">
        <v>0</v>
      </c>
      <c r="N71" s="69">
        <v>1174.7578709700001</v>
      </c>
      <c r="O71" s="70">
        <v>99.709367407732927</v>
      </c>
      <c r="P71" s="70">
        <v>98.217246640492291</v>
      </c>
      <c r="Q71" s="70">
        <v>48.057689482827982</v>
      </c>
      <c r="R71" s="69">
        <v>0.59820041000000002</v>
      </c>
      <c r="S71" s="70">
        <v>0.38846511999998201</v>
      </c>
    </row>
    <row r="72" spans="1:19" ht="15.75" x14ac:dyDescent="0.25">
      <c r="A72" s="8" t="s">
        <v>150</v>
      </c>
      <c r="B72" s="11">
        <v>58</v>
      </c>
      <c r="C72" s="66" t="s">
        <v>152</v>
      </c>
      <c r="D72" s="69">
        <v>1562.4268999999999</v>
      </c>
      <c r="E72" s="69">
        <v>0</v>
      </c>
      <c r="F72" s="69">
        <v>1980.549937</v>
      </c>
      <c r="G72" s="69">
        <v>1562.4268999999999</v>
      </c>
      <c r="H72" s="69">
        <v>418.1230369999999</v>
      </c>
      <c r="I72" s="69">
        <v>1562.4224810000001</v>
      </c>
      <c r="J72" s="69">
        <v>0.85905860000000001</v>
      </c>
      <c r="K72" s="69">
        <v>1979.6561750000001</v>
      </c>
      <c r="L72" s="69">
        <v>1562.4224810000001</v>
      </c>
      <c r="M72" s="69">
        <v>0</v>
      </c>
      <c r="N72" s="69">
        <v>417.23369400000001</v>
      </c>
      <c r="O72" s="70">
        <v>99.999717170768122</v>
      </c>
      <c r="P72" s="70">
        <v>99.787301123999086</v>
      </c>
      <c r="Q72" s="70">
        <v>21.076068625906718</v>
      </c>
      <c r="R72" s="69">
        <v>0.85905860000000001</v>
      </c>
      <c r="S72" s="70">
        <v>2.5757174171303632E-14</v>
      </c>
    </row>
    <row r="73" spans="1:19" ht="15.75" x14ac:dyDescent="0.25">
      <c r="A73" s="8" t="s">
        <v>153</v>
      </c>
      <c r="B73" s="11">
        <v>59</v>
      </c>
      <c r="C73" s="66" t="s">
        <v>155</v>
      </c>
      <c r="D73" s="69">
        <v>1667.8933999999999</v>
      </c>
      <c r="E73" s="69">
        <v>0</v>
      </c>
      <c r="F73" s="69">
        <v>2679.9344000000006</v>
      </c>
      <c r="G73" s="69">
        <v>1667.8933999999999</v>
      </c>
      <c r="H73" s="69">
        <v>1012.0410000000001</v>
      </c>
      <c r="I73" s="69">
        <v>1655.0407790000002</v>
      </c>
      <c r="J73" s="69">
        <v>11.891167489999999</v>
      </c>
      <c r="K73" s="69">
        <v>2666.5957430000008</v>
      </c>
      <c r="L73" s="69">
        <v>1654.7102830000001</v>
      </c>
      <c r="M73" s="69">
        <v>0</v>
      </c>
      <c r="N73" s="69">
        <v>1011.88546</v>
      </c>
      <c r="O73" s="70">
        <v>99.20959474988031</v>
      </c>
      <c r="P73" s="70">
        <v>99.984631057437383</v>
      </c>
      <c r="Q73" s="70">
        <v>37.946713995035417</v>
      </c>
      <c r="R73" s="69">
        <v>11.891167489999999</v>
      </c>
      <c r="S73" s="70">
        <v>0.33049600000008361</v>
      </c>
    </row>
    <row r="74" spans="1:19" ht="15.75" x14ac:dyDescent="0.25">
      <c r="A74" s="8" t="s">
        <v>156</v>
      </c>
      <c r="B74" s="11">
        <v>60</v>
      </c>
      <c r="C74" s="66" t="s">
        <v>158</v>
      </c>
      <c r="D74" s="69">
        <v>2565.5394999999999</v>
      </c>
      <c r="E74" s="69">
        <v>0</v>
      </c>
      <c r="F74" s="69">
        <v>3511.3251099999998</v>
      </c>
      <c r="G74" s="69">
        <v>2565.5394999999999</v>
      </c>
      <c r="H74" s="69">
        <v>945.78561000000013</v>
      </c>
      <c r="I74" s="69">
        <v>2564.7208327399999</v>
      </c>
      <c r="J74" s="69">
        <v>5.1602466900000001</v>
      </c>
      <c r="K74" s="69">
        <v>3501.8379447199995</v>
      </c>
      <c r="L74" s="69">
        <v>2564.6725889699997</v>
      </c>
      <c r="M74" s="69">
        <v>0</v>
      </c>
      <c r="N74" s="69">
        <v>937.16535575000012</v>
      </c>
      <c r="O74" s="70">
        <v>99.966209406247685</v>
      </c>
      <c r="P74" s="70">
        <v>99.088561492281542</v>
      </c>
      <c r="Q74" s="70">
        <v>26.762099518712429</v>
      </c>
      <c r="R74" s="69">
        <v>5.1602466900000001</v>
      </c>
      <c r="S74" s="70">
        <v>4.8243770000120811E-2</v>
      </c>
    </row>
    <row r="75" spans="1:19" ht="15.75" x14ac:dyDescent="0.25">
      <c r="A75" s="8" t="s">
        <v>159</v>
      </c>
      <c r="B75" s="11">
        <v>61</v>
      </c>
      <c r="C75" s="66" t="s">
        <v>161</v>
      </c>
      <c r="D75" s="69">
        <v>2652.7811999999999</v>
      </c>
      <c r="E75" s="69">
        <v>0</v>
      </c>
      <c r="F75" s="69">
        <v>3130.8255749999998</v>
      </c>
      <c r="G75" s="69">
        <v>2652.7811999999999</v>
      </c>
      <c r="H75" s="69">
        <v>478.04437500000006</v>
      </c>
      <c r="I75" s="69">
        <v>2632.8169540000004</v>
      </c>
      <c r="J75" s="69">
        <v>4.5869488699999996</v>
      </c>
      <c r="K75" s="69">
        <v>3108.2950964499996</v>
      </c>
      <c r="L75" s="69">
        <v>2632.8169540000004</v>
      </c>
      <c r="M75" s="69">
        <v>0</v>
      </c>
      <c r="N75" s="69">
        <v>475.47814245000006</v>
      </c>
      <c r="O75" s="70">
        <v>99.247422064058682</v>
      </c>
      <c r="P75" s="70">
        <v>99.463181101126864</v>
      </c>
      <c r="Q75" s="70">
        <v>15.297072114968948</v>
      </c>
      <c r="R75" s="69">
        <v>4.5869488699999996</v>
      </c>
      <c r="S75" s="70">
        <v>1.5099033134902129E-14</v>
      </c>
    </row>
    <row r="76" spans="1:19" ht="15.75" x14ac:dyDescent="0.25">
      <c r="A76" s="8" t="s">
        <v>162</v>
      </c>
      <c r="B76" s="11">
        <v>62</v>
      </c>
      <c r="C76" s="66" t="s">
        <v>164</v>
      </c>
      <c r="D76" s="69">
        <v>1809.4883</v>
      </c>
      <c r="E76" s="69">
        <v>0</v>
      </c>
      <c r="F76" s="69">
        <v>2481.6342099999997</v>
      </c>
      <c r="G76" s="69">
        <v>1809.4883</v>
      </c>
      <c r="H76" s="69">
        <v>672.14590999999996</v>
      </c>
      <c r="I76" s="69">
        <v>1808.2070145200003</v>
      </c>
      <c r="J76" s="69">
        <v>12.964764730000002</v>
      </c>
      <c r="K76" s="69">
        <v>2478.6489927100001</v>
      </c>
      <c r="L76" s="69">
        <v>1808.2016007800003</v>
      </c>
      <c r="M76" s="69">
        <v>0</v>
      </c>
      <c r="N76" s="69">
        <v>670.44739192999998</v>
      </c>
      <c r="O76" s="70">
        <v>99.928891542432211</v>
      </c>
      <c r="P76" s="70">
        <v>99.747299203234022</v>
      </c>
      <c r="Q76" s="70">
        <v>27.04890421765506</v>
      </c>
      <c r="R76" s="69">
        <v>11.654315599999999</v>
      </c>
      <c r="S76" s="70">
        <v>1.3158628700000659</v>
      </c>
    </row>
    <row r="77" spans="1:19" ht="15.75" x14ac:dyDescent="0.25">
      <c r="A77" s="8" t="s">
        <v>165</v>
      </c>
      <c r="B77" s="11">
        <v>63</v>
      </c>
      <c r="C77" s="66" t="s">
        <v>167</v>
      </c>
      <c r="D77" s="69">
        <v>2156.3422</v>
      </c>
      <c r="E77" s="69">
        <v>0</v>
      </c>
      <c r="F77" s="69">
        <v>2397.3551010000001</v>
      </c>
      <c r="G77" s="69">
        <v>2156.3422</v>
      </c>
      <c r="H77" s="69">
        <v>241.012901</v>
      </c>
      <c r="I77" s="69">
        <v>2147.5278660000004</v>
      </c>
      <c r="J77" s="69">
        <v>0</v>
      </c>
      <c r="K77" s="69">
        <v>2381.5280042200002</v>
      </c>
      <c r="L77" s="69">
        <v>2145.6153650000001</v>
      </c>
      <c r="M77" s="69">
        <v>0</v>
      </c>
      <c r="N77" s="69">
        <v>235.91263921999999</v>
      </c>
      <c r="O77" s="70">
        <v>99.502544865096084</v>
      </c>
      <c r="P77" s="70">
        <v>97.883822086353788</v>
      </c>
      <c r="Q77" s="70">
        <v>9.9059359706024654</v>
      </c>
      <c r="R77" s="69">
        <v>0</v>
      </c>
      <c r="S77" s="70">
        <v>1.9125010000002476</v>
      </c>
    </row>
    <row r="78" spans="1:19" ht="15.75" x14ac:dyDescent="0.25">
      <c r="A78" s="8" t="s">
        <v>168</v>
      </c>
      <c r="B78" s="77">
        <v>64</v>
      </c>
      <c r="C78" s="66" t="s">
        <v>170</v>
      </c>
      <c r="D78" s="69">
        <v>876.0023000000001</v>
      </c>
      <c r="E78" s="69">
        <v>0</v>
      </c>
      <c r="F78" s="69">
        <v>1186.0495000000001</v>
      </c>
      <c r="G78" s="69">
        <v>876.0023000000001</v>
      </c>
      <c r="H78" s="69">
        <v>310.04719999999998</v>
      </c>
      <c r="I78" s="69">
        <v>863.50455600000009</v>
      </c>
      <c r="J78" s="69">
        <v>3.0933245600000001</v>
      </c>
      <c r="K78" s="69">
        <v>1170.255852</v>
      </c>
      <c r="L78" s="69">
        <v>863.49965900000007</v>
      </c>
      <c r="M78" s="69">
        <v>0</v>
      </c>
      <c r="N78" s="69">
        <v>306.756193</v>
      </c>
      <c r="O78" s="70">
        <v>98.572761624027692</v>
      </c>
      <c r="P78" s="70">
        <v>98.938546453572243</v>
      </c>
      <c r="Q78" s="70">
        <v>26.212745911566692</v>
      </c>
      <c r="R78" s="69">
        <v>3.0933245600000001</v>
      </c>
      <c r="S78" s="70">
        <v>4.8970000000698732E-3</v>
      </c>
    </row>
    <row r="79" spans="1:19" s="65" customFormat="1" ht="15.75" x14ac:dyDescent="0.25">
      <c r="A79" s="59" t="s">
        <v>171</v>
      </c>
      <c r="B79" s="60">
        <v>65</v>
      </c>
      <c r="C79" s="61" t="s">
        <v>173</v>
      </c>
      <c r="D79" s="64">
        <v>7192.8913999999995</v>
      </c>
      <c r="E79" s="64">
        <v>0</v>
      </c>
      <c r="F79" s="64">
        <v>13384.9700168</v>
      </c>
      <c r="G79" s="64">
        <v>7191.3953999999994</v>
      </c>
      <c r="H79" s="64">
        <v>6193.5746168000005</v>
      </c>
      <c r="I79" s="64">
        <v>7177.7953525000003</v>
      </c>
      <c r="J79" s="64">
        <v>52.937419349999999</v>
      </c>
      <c r="K79" s="64">
        <v>13335.884983299999</v>
      </c>
      <c r="L79" s="64">
        <v>7177.09846879</v>
      </c>
      <c r="M79" s="64">
        <v>0</v>
      </c>
      <c r="N79" s="64">
        <v>6158.7865145099986</v>
      </c>
      <c r="O79" s="64">
        <v>99.801193921140822</v>
      </c>
      <c r="P79" s="64">
        <v>99.438319477162025</v>
      </c>
      <c r="Q79" s="64">
        <v>46.182060824777679</v>
      </c>
      <c r="R79" s="64">
        <v>52.862398769999999</v>
      </c>
      <c r="S79" s="64">
        <v>0.77190429000020666</v>
      </c>
    </row>
    <row r="80" spans="1:19" ht="15.75" x14ac:dyDescent="0.25">
      <c r="A80" s="8" t="s">
        <v>174</v>
      </c>
      <c r="B80" s="11">
        <v>66</v>
      </c>
      <c r="C80" s="66" t="s">
        <v>176</v>
      </c>
      <c r="D80" s="69">
        <v>844.76819999999987</v>
      </c>
      <c r="E80" s="69">
        <v>0</v>
      </c>
      <c r="F80" s="69">
        <v>1252.9024167999999</v>
      </c>
      <c r="G80" s="69">
        <v>844.76819999999987</v>
      </c>
      <c r="H80" s="69">
        <v>408.13421679999999</v>
      </c>
      <c r="I80" s="69">
        <v>844.66097499999989</v>
      </c>
      <c r="J80" s="69">
        <v>35.246080640000002</v>
      </c>
      <c r="K80" s="69">
        <v>1251.3236929999998</v>
      </c>
      <c r="L80" s="69">
        <v>844.66097499999989</v>
      </c>
      <c r="M80" s="69">
        <v>0</v>
      </c>
      <c r="N80" s="69">
        <v>406.66271800000004</v>
      </c>
      <c r="O80" s="70">
        <v>99.987307168996182</v>
      </c>
      <c r="P80" s="70">
        <v>99.639457134582514</v>
      </c>
      <c r="Q80" s="70">
        <v>32.498602901463656</v>
      </c>
      <c r="R80" s="69">
        <v>35.2011556</v>
      </c>
      <c r="S80" s="70">
        <v>4.4925040000059369E-2</v>
      </c>
    </row>
    <row r="81" spans="1:19" ht="15.75" x14ac:dyDescent="0.25">
      <c r="A81" s="8" t="s">
        <v>177</v>
      </c>
      <c r="B81" s="11">
        <v>67</v>
      </c>
      <c r="C81" s="66" t="s">
        <v>179</v>
      </c>
      <c r="D81" s="69">
        <v>1388.2330000000002</v>
      </c>
      <c r="E81" s="69">
        <v>0</v>
      </c>
      <c r="F81" s="69">
        <v>3770.0660999999991</v>
      </c>
      <c r="G81" s="69">
        <v>1388.2330000000002</v>
      </c>
      <c r="H81" s="69">
        <v>2381.8330999999998</v>
      </c>
      <c r="I81" s="69">
        <v>1382.1943195800002</v>
      </c>
      <c r="J81" s="69">
        <v>3.0481280800000001</v>
      </c>
      <c r="K81" s="69">
        <v>3749.1913730299993</v>
      </c>
      <c r="L81" s="69">
        <v>1381.8298425600001</v>
      </c>
      <c r="M81" s="69">
        <v>0</v>
      </c>
      <c r="N81" s="69">
        <v>2367.3615304699997</v>
      </c>
      <c r="O81" s="70">
        <v>99.538754845908429</v>
      </c>
      <c r="P81" s="70">
        <v>99.392418825231701</v>
      </c>
      <c r="Q81" s="70">
        <v>63.143256636610666</v>
      </c>
      <c r="R81" s="69">
        <v>3.0481280800000001</v>
      </c>
      <c r="S81" s="70">
        <v>0.36447702000006421</v>
      </c>
    </row>
    <row r="82" spans="1:19" ht="15.75" x14ac:dyDescent="0.25">
      <c r="A82" s="8" t="s">
        <v>180</v>
      </c>
      <c r="B82" s="11">
        <v>68</v>
      </c>
      <c r="C82" s="66" t="s">
        <v>182</v>
      </c>
      <c r="D82" s="69">
        <v>1642.2538999999997</v>
      </c>
      <c r="E82" s="69">
        <v>0</v>
      </c>
      <c r="F82" s="69">
        <v>3248.5014609999998</v>
      </c>
      <c r="G82" s="69">
        <v>1642.2538999999997</v>
      </c>
      <c r="H82" s="69">
        <v>1606.2475610000001</v>
      </c>
      <c r="I82" s="69">
        <v>1634.79990092</v>
      </c>
      <c r="J82" s="69">
        <v>8.725540849999998</v>
      </c>
      <c r="K82" s="69">
        <v>3229.0670983999998</v>
      </c>
      <c r="L82" s="69">
        <v>1634.4674942299998</v>
      </c>
      <c r="M82" s="69">
        <v>0</v>
      </c>
      <c r="N82" s="69">
        <v>1594.5996041699998</v>
      </c>
      <c r="O82" s="70">
        <v>99.525870770043539</v>
      </c>
      <c r="P82" s="70">
        <v>99.274834271328089</v>
      </c>
      <c r="Q82" s="70">
        <v>49.382671699826943</v>
      </c>
      <c r="R82" s="69">
        <v>8.6954453100000002</v>
      </c>
      <c r="S82" s="70">
        <v>0.36250223000021364</v>
      </c>
    </row>
    <row r="83" spans="1:19" ht="26.25" x14ac:dyDescent="0.25">
      <c r="A83" s="8" t="s">
        <v>183</v>
      </c>
      <c r="B83" s="11">
        <v>69</v>
      </c>
      <c r="C83" s="78" t="s">
        <v>300</v>
      </c>
      <c r="D83" s="69">
        <v>48.6753</v>
      </c>
      <c r="E83" s="69">
        <v>0</v>
      </c>
      <c r="F83" s="69">
        <v>136.38261900000001</v>
      </c>
      <c r="G83" s="69">
        <v>48.6753</v>
      </c>
      <c r="H83" s="69">
        <v>87.707318999999998</v>
      </c>
      <c r="I83" s="69">
        <v>48.675227</v>
      </c>
      <c r="J83" s="69">
        <v>0</v>
      </c>
      <c r="K83" s="69">
        <v>136.38237452999999</v>
      </c>
      <c r="L83" s="69">
        <v>48.675227</v>
      </c>
      <c r="M83" s="69">
        <v>0</v>
      </c>
      <c r="N83" s="69">
        <v>87.707147529999986</v>
      </c>
      <c r="O83" s="70">
        <v>99.999850026604861</v>
      </c>
      <c r="P83" s="70">
        <v>99.999804497501501</v>
      </c>
      <c r="Q83" s="70">
        <v>64.309737847178397</v>
      </c>
      <c r="R83" s="69">
        <v>0</v>
      </c>
      <c r="S83" s="70">
        <v>0</v>
      </c>
    </row>
    <row r="84" spans="1:19" ht="26.25" x14ac:dyDescent="0.25">
      <c r="A84" s="8" t="s">
        <v>185</v>
      </c>
      <c r="B84" s="11">
        <v>70</v>
      </c>
      <c r="C84" s="78" t="s">
        <v>301</v>
      </c>
      <c r="D84" s="69">
        <v>141.9804</v>
      </c>
      <c r="E84" s="69">
        <v>0</v>
      </c>
      <c r="F84" s="69">
        <v>982.8614</v>
      </c>
      <c r="G84" s="69">
        <v>140.48439999999999</v>
      </c>
      <c r="H84" s="69">
        <v>842.37699999999995</v>
      </c>
      <c r="I84" s="69">
        <v>140.48439999999999</v>
      </c>
      <c r="J84" s="69">
        <v>0</v>
      </c>
      <c r="K84" s="69">
        <v>981.18882434</v>
      </c>
      <c r="L84" s="69">
        <v>140.48439999999999</v>
      </c>
      <c r="M84" s="69">
        <v>0</v>
      </c>
      <c r="N84" s="69">
        <v>840.70442433999995</v>
      </c>
      <c r="O84" s="70">
        <v>100</v>
      </c>
      <c r="P84" s="70">
        <v>99.801445711362007</v>
      </c>
      <c r="Q84" s="70">
        <v>85.682225835124299</v>
      </c>
      <c r="R84" s="69">
        <v>0</v>
      </c>
      <c r="S84" s="70">
        <v>0</v>
      </c>
    </row>
    <row r="85" spans="1:19" ht="15.75" x14ac:dyDescent="0.25">
      <c r="A85" s="8" t="s">
        <v>187</v>
      </c>
      <c r="B85" s="77">
        <v>71</v>
      </c>
      <c r="C85" s="66" t="s">
        <v>189</v>
      </c>
      <c r="D85" s="69">
        <v>3126.9805999999999</v>
      </c>
      <c r="E85" s="69">
        <v>0</v>
      </c>
      <c r="F85" s="69">
        <v>3994.2560200000003</v>
      </c>
      <c r="G85" s="69">
        <v>3126.9805999999999</v>
      </c>
      <c r="H85" s="69">
        <v>867.27541999999994</v>
      </c>
      <c r="I85" s="69">
        <v>3126.9805299999998</v>
      </c>
      <c r="J85" s="69">
        <v>5.9176697799999998</v>
      </c>
      <c r="K85" s="69">
        <v>3988.7316200000005</v>
      </c>
      <c r="L85" s="69">
        <v>3126.9805299999998</v>
      </c>
      <c r="M85" s="69">
        <v>0</v>
      </c>
      <c r="N85" s="69">
        <v>861.75108999999998</v>
      </c>
      <c r="O85" s="70">
        <v>99.999997761418797</v>
      </c>
      <c r="P85" s="70">
        <v>99.363024724025962</v>
      </c>
      <c r="Q85" s="70">
        <v>21.604639572115406</v>
      </c>
      <c r="R85" s="69">
        <v>5.9176697799999998</v>
      </c>
      <c r="S85" s="70">
        <v>-1.3056222769591841E-13</v>
      </c>
    </row>
    <row r="86" spans="1:19" s="65" customFormat="1" ht="15.75" x14ac:dyDescent="0.25">
      <c r="A86" s="59" t="s">
        <v>190</v>
      </c>
      <c r="B86" s="60">
        <v>72</v>
      </c>
      <c r="C86" s="61" t="s">
        <v>192</v>
      </c>
      <c r="D86" s="64">
        <v>15026.527949999998</v>
      </c>
      <c r="E86" s="64">
        <v>34.94542981</v>
      </c>
      <c r="F86" s="64">
        <v>20939.320707190003</v>
      </c>
      <c r="G86" s="64">
        <v>14943.601849999997</v>
      </c>
      <c r="H86" s="64">
        <v>5995.7188571899997</v>
      </c>
      <c r="I86" s="64">
        <v>14828.391139569998</v>
      </c>
      <c r="J86" s="64">
        <v>31.635586009999997</v>
      </c>
      <c r="K86" s="64">
        <v>20664.07104513</v>
      </c>
      <c r="L86" s="64">
        <v>14833.820164799999</v>
      </c>
      <c r="M86" s="64">
        <v>34.94542981</v>
      </c>
      <c r="N86" s="64">
        <v>5830.2508803299997</v>
      </c>
      <c r="O86" s="64">
        <v>99.033770683455529</v>
      </c>
      <c r="P86" s="64">
        <v>97.240231224958578</v>
      </c>
      <c r="Q86" s="64">
        <v>28.214434936837108</v>
      </c>
      <c r="R86" s="64">
        <v>31.574911499999995</v>
      </c>
      <c r="S86" s="64">
        <v>29.577079089998833</v>
      </c>
    </row>
    <row r="87" spans="1:19" ht="15.75" x14ac:dyDescent="0.25">
      <c r="A87" s="8" t="s">
        <v>193</v>
      </c>
      <c r="B87" s="11">
        <v>73</v>
      </c>
      <c r="C87" s="66" t="s">
        <v>195</v>
      </c>
      <c r="D87" s="69">
        <v>464.33870000000002</v>
      </c>
      <c r="E87" s="69">
        <v>0</v>
      </c>
      <c r="F87" s="69">
        <v>573.54759999999999</v>
      </c>
      <c r="G87" s="69">
        <v>464.33870000000002</v>
      </c>
      <c r="H87" s="69">
        <v>109.2089</v>
      </c>
      <c r="I87" s="69">
        <v>464.33870000000002</v>
      </c>
      <c r="J87" s="69">
        <v>1.1823889999999999</v>
      </c>
      <c r="K87" s="69">
        <v>573.52687522000008</v>
      </c>
      <c r="L87" s="69">
        <v>464.33870000000002</v>
      </c>
      <c r="M87" s="69">
        <v>0</v>
      </c>
      <c r="N87" s="69">
        <v>109.18817522000001</v>
      </c>
      <c r="O87" s="70">
        <v>100</v>
      </c>
      <c r="P87" s="70">
        <v>99.981022810411986</v>
      </c>
      <c r="Q87" s="70">
        <v>19.038022442822118</v>
      </c>
      <c r="R87" s="69">
        <v>1.1823889999999999</v>
      </c>
      <c r="S87" s="70">
        <v>6.6613381477509392E-16</v>
      </c>
    </row>
    <row r="88" spans="1:19" ht="15.75" x14ac:dyDescent="0.25">
      <c r="A88" s="8" t="s">
        <v>196</v>
      </c>
      <c r="B88" s="11">
        <v>74</v>
      </c>
      <c r="C88" s="66" t="s">
        <v>198</v>
      </c>
      <c r="D88" s="69">
        <v>551.37864999999999</v>
      </c>
      <c r="E88" s="69">
        <v>0</v>
      </c>
      <c r="F88" s="69">
        <v>744.39245000000005</v>
      </c>
      <c r="G88" s="69">
        <v>551.37864999999999</v>
      </c>
      <c r="H88" s="69">
        <v>193.0138</v>
      </c>
      <c r="I88" s="69">
        <v>548.95200654999996</v>
      </c>
      <c r="J88" s="69">
        <v>0.52095502999999999</v>
      </c>
      <c r="K88" s="69">
        <v>727.03346430000011</v>
      </c>
      <c r="L88" s="69">
        <v>548.95200654999996</v>
      </c>
      <c r="M88" s="69">
        <v>0</v>
      </c>
      <c r="N88" s="69">
        <v>178.08145775</v>
      </c>
      <c r="O88" s="70">
        <v>99.559895282488725</v>
      </c>
      <c r="P88" s="70">
        <v>92.263588277107644</v>
      </c>
      <c r="Q88" s="70">
        <v>24.49425872321569</v>
      </c>
      <c r="R88" s="69">
        <v>0.52095502999999999</v>
      </c>
      <c r="S88" s="70">
        <v>-1.8096635301390052E-14</v>
      </c>
    </row>
    <row r="89" spans="1:19" ht="15.75" x14ac:dyDescent="0.25">
      <c r="A89" s="8" t="s">
        <v>199</v>
      </c>
      <c r="B89" s="11">
        <v>75</v>
      </c>
      <c r="C89" s="66" t="s">
        <v>201</v>
      </c>
      <c r="D89" s="69">
        <v>344.3109</v>
      </c>
      <c r="E89" s="69">
        <v>0</v>
      </c>
      <c r="F89" s="69">
        <v>424.57544700000005</v>
      </c>
      <c r="G89" s="69">
        <v>344.3109</v>
      </c>
      <c r="H89" s="69">
        <v>80.264546999999993</v>
      </c>
      <c r="I89" s="69">
        <v>339.62603553999998</v>
      </c>
      <c r="J89" s="69">
        <v>1.495E-2</v>
      </c>
      <c r="K89" s="69">
        <v>418.63385716000005</v>
      </c>
      <c r="L89" s="69">
        <v>339.62603553999998</v>
      </c>
      <c r="M89" s="69">
        <v>0</v>
      </c>
      <c r="N89" s="69">
        <v>79.007821620000001</v>
      </c>
      <c r="O89" s="70">
        <v>98.639350523030203</v>
      </c>
      <c r="P89" s="70">
        <v>98.43427088674656</v>
      </c>
      <c r="Q89" s="70">
        <v>18.872773969116299</v>
      </c>
      <c r="R89" s="69">
        <v>1.495E-2</v>
      </c>
      <c r="S89" s="70">
        <v>-1.0911410663894117E-15</v>
      </c>
    </row>
    <row r="90" spans="1:19" ht="15.75" x14ac:dyDescent="0.25">
      <c r="A90" s="8" t="s">
        <v>202</v>
      </c>
      <c r="B90" s="11">
        <v>76</v>
      </c>
      <c r="C90" s="66" t="s">
        <v>204</v>
      </c>
      <c r="D90" s="69">
        <v>346.5492999999999</v>
      </c>
      <c r="E90" s="69">
        <v>0</v>
      </c>
      <c r="F90" s="69">
        <v>546.50329999999997</v>
      </c>
      <c r="G90" s="69">
        <v>326.54929999999996</v>
      </c>
      <c r="H90" s="69">
        <v>219.95400000000001</v>
      </c>
      <c r="I90" s="69">
        <v>321.82188499999995</v>
      </c>
      <c r="J90" s="69">
        <v>1.1050408199999999</v>
      </c>
      <c r="K90" s="69">
        <v>527.47079422999991</v>
      </c>
      <c r="L90" s="69">
        <v>321.36354</v>
      </c>
      <c r="M90" s="69">
        <v>0</v>
      </c>
      <c r="N90" s="69">
        <v>206.10725423000002</v>
      </c>
      <c r="O90" s="70">
        <v>98.411951885978638</v>
      </c>
      <c r="P90" s="70">
        <v>93.704708361748374</v>
      </c>
      <c r="Q90" s="70">
        <v>39.07462867794883</v>
      </c>
      <c r="R90" s="69">
        <v>1.1050408199999999</v>
      </c>
      <c r="S90" s="70">
        <v>0.45834499999995093</v>
      </c>
    </row>
    <row r="91" spans="1:19" ht="15.75" x14ac:dyDescent="0.25">
      <c r="A91" s="8" t="s">
        <v>205</v>
      </c>
      <c r="B91" s="11">
        <v>77</v>
      </c>
      <c r="C91" s="66" t="s">
        <v>207</v>
      </c>
      <c r="D91" s="69">
        <v>3430.2527999999993</v>
      </c>
      <c r="E91" s="69">
        <v>0</v>
      </c>
      <c r="F91" s="69">
        <v>3917.7938239999999</v>
      </c>
      <c r="G91" s="69">
        <v>3367.0187999999989</v>
      </c>
      <c r="H91" s="69">
        <v>550.77502400000003</v>
      </c>
      <c r="I91" s="69">
        <v>3335.8043089699991</v>
      </c>
      <c r="J91" s="69">
        <v>13.836000720000001</v>
      </c>
      <c r="K91" s="69">
        <v>3875.8167967500003</v>
      </c>
      <c r="L91" s="69">
        <v>3335.3091529699991</v>
      </c>
      <c r="M91" s="69">
        <v>0</v>
      </c>
      <c r="N91" s="69">
        <v>540.50764378000008</v>
      </c>
      <c r="O91" s="70">
        <v>99.058227799916068</v>
      </c>
      <c r="P91" s="70">
        <v>98.135830462058152</v>
      </c>
      <c r="Q91" s="70">
        <v>13.945644805328092</v>
      </c>
      <c r="R91" s="69">
        <v>13.80099521</v>
      </c>
      <c r="S91" s="70">
        <v>0.53016150999985356</v>
      </c>
    </row>
    <row r="92" spans="1:19" ht="15.75" x14ac:dyDescent="0.25">
      <c r="A92" s="8" t="s">
        <v>208</v>
      </c>
      <c r="B92" s="11">
        <v>78</v>
      </c>
      <c r="C92" s="66" t="s">
        <v>210</v>
      </c>
      <c r="D92" s="69">
        <v>594.01040000000012</v>
      </c>
      <c r="E92" s="69">
        <v>0</v>
      </c>
      <c r="F92" s="69">
        <v>726.41626549000011</v>
      </c>
      <c r="G92" s="69">
        <v>594.01040000000012</v>
      </c>
      <c r="H92" s="69">
        <v>132.40586549</v>
      </c>
      <c r="I92" s="69">
        <v>591.85295359000008</v>
      </c>
      <c r="J92" s="69">
        <v>3.43993612</v>
      </c>
      <c r="K92" s="69">
        <v>724.04759862000003</v>
      </c>
      <c r="L92" s="69">
        <v>591.73529119000011</v>
      </c>
      <c r="M92" s="69">
        <v>0</v>
      </c>
      <c r="N92" s="69">
        <v>132.31230743</v>
      </c>
      <c r="O92" s="70">
        <v>99.61699175468982</v>
      </c>
      <c r="P92" s="70">
        <v>99.929339943020082</v>
      </c>
      <c r="Q92" s="70">
        <v>18.273979180675539</v>
      </c>
      <c r="R92" s="69">
        <v>3.43993612</v>
      </c>
      <c r="S92" s="70">
        <v>0.11766239999994221</v>
      </c>
    </row>
    <row r="93" spans="1:19" ht="15.75" x14ac:dyDescent="0.25">
      <c r="A93" s="8" t="s">
        <v>211</v>
      </c>
      <c r="B93" s="11">
        <v>79</v>
      </c>
      <c r="C93" s="66" t="s">
        <v>213</v>
      </c>
      <c r="D93" s="69">
        <v>1844.8093999999999</v>
      </c>
      <c r="E93" s="69">
        <v>11.53205</v>
      </c>
      <c r="F93" s="69">
        <v>3380.5599536199998</v>
      </c>
      <c r="G93" s="69">
        <v>1844.8093999999999</v>
      </c>
      <c r="H93" s="69">
        <v>1535.7505536199999</v>
      </c>
      <c r="I93" s="69">
        <v>1836.8159826199999</v>
      </c>
      <c r="J93" s="69">
        <v>2.7716108899999998</v>
      </c>
      <c r="K93" s="69">
        <v>3374.6214952299997</v>
      </c>
      <c r="L93" s="69">
        <v>1848.0863674299999</v>
      </c>
      <c r="M93" s="69">
        <v>11.53205</v>
      </c>
      <c r="N93" s="69">
        <v>1526.5351277999998</v>
      </c>
      <c r="O93" s="70">
        <v>99.555303655477829</v>
      </c>
      <c r="P93" s="70">
        <v>99.399939931763143</v>
      </c>
      <c r="Q93" s="70">
        <v>45.235743622143843</v>
      </c>
      <c r="R93" s="69">
        <v>2.7459418900000001</v>
      </c>
      <c r="S93" s="70">
        <v>0.28733418999995042</v>
      </c>
    </row>
    <row r="94" spans="1:19" ht="15.75" x14ac:dyDescent="0.25">
      <c r="A94" s="8" t="s">
        <v>214</v>
      </c>
      <c r="B94" s="11">
        <v>80</v>
      </c>
      <c r="C94" s="66" t="s">
        <v>216</v>
      </c>
      <c r="D94" s="69">
        <v>1152.0404999999998</v>
      </c>
      <c r="E94" s="69">
        <v>7.3433798100000001</v>
      </c>
      <c r="F94" s="69">
        <v>2264.6745000000001</v>
      </c>
      <c r="G94" s="69">
        <v>1152.0404999999998</v>
      </c>
      <c r="H94" s="69">
        <v>1112.634</v>
      </c>
      <c r="I94" s="69">
        <v>1152.0372597199998</v>
      </c>
      <c r="J94" s="69">
        <v>0.70160348000000006</v>
      </c>
      <c r="K94" s="69">
        <v>2259.3155197900001</v>
      </c>
      <c r="L94" s="69">
        <v>1159.3806395299998</v>
      </c>
      <c r="M94" s="69">
        <v>7.3433798100000001</v>
      </c>
      <c r="N94" s="69">
        <v>1099.93488026</v>
      </c>
      <c r="O94" s="70">
        <v>99.999720517073214</v>
      </c>
      <c r="P94" s="70">
        <v>98.858643566527718</v>
      </c>
      <c r="Q94" s="70">
        <v>48.684429891502596</v>
      </c>
      <c r="R94" s="69">
        <v>0.70160348000000006</v>
      </c>
      <c r="S94" s="70">
        <v>-9.6700425444851135E-14</v>
      </c>
    </row>
    <row r="95" spans="1:19" ht="15.75" x14ac:dyDescent="0.25">
      <c r="A95" s="8" t="s">
        <v>217</v>
      </c>
      <c r="B95" s="11">
        <v>81</v>
      </c>
      <c r="C95" s="66" t="s">
        <v>219</v>
      </c>
      <c r="D95" s="69">
        <v>815.07740000000001</v>
      </c>
      <c r="E95" s="69">
        <v>0</v>
      </c>
      <c r="F95" s="69">
        <v>1010.8574</v>
      </c>
      <c r="G95" s="69">
        <v>815.07740000000001</v>
      </c>
      <c r="H95" s="69">
        <v>195.78</v>
      </c>
      <c r="I95" s="69">
        <v>786.11126200000001</v>
      </c>
      <c r="J95" s="69">
        <v>2.6492758300000001</v>
      </c>
      <c r="K95" s="69">
        <v>944.59834699999999</v>
      </c>
      <c r="L95" s="69">
        <v>768.2372620000001</v>
      </c>
      <c r="M95" s="69">
        <v>0</v>
      </c>
      <c r="N95" s="69">
        <v>176.36108500000003</v>
      </c>
      <c r="O95" s="70">
        <v>94.253289564892867</v>
      </c>
      <c r="P95" s="70">
        <v>90.081257023189309</v>
      </c>
      <c r="Q95" s="70">
        <v>18.670484186227359</v>
      </c>
      <c r="R95" s="69">
        <v>2.6492758300000001</v>
      </c>
      <c r="S95" s="70">
        <v>17.873999999999874</v>
      </c>
    </row>
    <row r="96" spans="1:19" ht="15.75" x14ac:dyDescent="0.25">
      <c r="A96" s="8" t="s">
        <v>220</v>
      </c>
      <c r="B96" s="11">
        <v>82</v>
      </c>
      <c r="C96" s="66" t="s">
        <v>222</v>
      </c>
      <c r="D96" s="69">
        <v>2262.7570999999994</v>
      </c>
      <c r="E96" s="69">
        <v>7.3710000000000004</v>
      </c>
      <c r="F96" s="69">
        <v>3043.3008009999999</v>
      </c>
      <c r="G96" s="69">
        <v>2262.7570999999994</v>
      </c>
      <c r="H96" s="69">
        <v>780.54370100000006</v>
      </c>
      <c r="I96" s="69">
        <v>2249.364086</v>
      </c>
      <c r="J96" s="69">
        <v>1.13416367</v>
      </c>
      <c r="K96" s="69">
        <v>2965.9527459999999</v>
      </c>
      <c r="L96" s="69">
        <v>2253.8092819999997</v>
      </c>
      <c r="M96" s="69">
        <v>7.3710000000000004</v>
      </c>
      <c r="N96" s="69">
        <v>712.14346399999999</v>
      </c>
      <c r="O96" s="70">
        <v>99.281149905152944</v>
      </c>
      <c r="P96" s="70">
        <v>91.236847224265787</v>
      </c>
      <c r="Q96" s="70">
        <v>24.010613957367479</v>
      </c>
      <c r="R96" s="69">
        <v>1.13416367</v>
      </c>
      <c r="S96" s="70">
        <v>2.9258040000003329</v>
      </c>
    </row>
    <row r="97" spans="1:19" ht="15.75" x14ac:dyDescent="0.25">
      <c r="A97" s="8" t="s">
        <v>223</v>
      </c>
      <c r="B97" s="11">
        <v>83</v>
      </c>
      <c r="C97" s="66" t="s">
        <v>225</v>
      </c>
      <c r="D97" s="69">
        <v>2555.2170999999998</v>
      </c>
      <c r="E97" s="69">
        <v>0</v>
      </c>
      <c r="F97" s="69">
        <v>2970.6135770000005</v>
      </c>
      <c r="G97" s="69">
        <v>2555.5249999999996</v>
      </c>
      <c r="H97" s="69">
        <v>415.08857700000004</v>
      </c>
      <c r="I97" s="69">
        <v>2543.3847785799994</v>
      </c>
      <c r="J97" s="69">
        <v>3.46234032</v>
      </c>
      <c r="K97" s="69">
        <v>2951.0132398799997</v>
      </c>
      <c r="L97" s="69">
        <v>2542.5390911200002</v>
      </c>
      <c r="M97" s="69">
        <v>0</v>
      </c>
      <c r="N97" s="69">
        <v>408.47414875999999</v>
      </c>
      <c r="O97" s="70">
        <v>99.491849663767738</v>
      </c>
      <c r="P97" s="70">
        <v>98.406501983792225</v>
      </c>
      <c r="Q97" s="70">
        <v>13.84182704570347</v>
      </c>
      <c r="R97" s="69">
        <v>3.46234032</v>
      </c>
      <c r="S97" s="70">
        <v>0.84568745999906536</v>
      </c>
    </row>
    <row r="98" spans="1:19" ht="15.75" x14ac:dyDescent="0.25">
      <c r="A98" s="8" t="s">
        <v>226</v>
      </c>
      <c r="B98" s="77">
        <v>84</v>
      </c>
      <c r="C98" s="66" t="s">
        <v>228</v>
      </c>
      <c r="D98" s="69">
        <v>665.78570000000002</v>
      </c>
      <c r="E98" s="69">
        <v>8.6989999999999998</v>
      </c>
      <c r="F98" s="69">
        <v>1336.0855890800001</v>
      </c>
      <c r="G98" s="69">
        <v>665.78570000000002</v>
      </c>
      <c r="H98" s="69">
        <v>670.29988907999996</v>
      </c>
      <c r="I98" s="69">
        <v>658.281881</v>
      </c>
      <c r="J98" s="69">
        <v>0.81732012999999992</v>
      </c>
      <c r="K98" s="69">
        <v>1322.04031095</v>
      </c>
      <c r="L98" s="69">
        <v>660.44279646999996</v>
      </c>
      <c r="M98" s="69">
        <v>8.6989999999999998</v>
      </c>
      <c r="N98" s="69">
        <v>661.59751447999986</v>
      </c>
      <c r="O98" s="70">
        <v>97.918128679568255</v>
      </c>
      <c r="P98" s="70">
        <v>98.701719224220028</v>
      </c>
      <c r="Q98" s="70">
        <v>50.043671815467185</v>
      </c>
      <c r="R98" s="69">
        <v>0.81732012999999992</v>
      </c>
      <c r="S98" s="70">
        <v>6.5380845299999768</v>
      </c>
    </row>
    <row r="99" spans="1:19" s="65" customFormat="1" ht="15.75" x14ac:dyDescent="0.25">
      <c r="A99" s="59" t="s">
        <v>229</v>
      </c>
      <c r="B99" s="60">
        <v>85</v>
      </c>
      <c r="C99" s="61" t="s">
        <v>231</v>
      </c>
      <c r="D99" s="64">
        <v>3902.5208000000002</v>
      </c>
      <c r="E99" s="64">
        <v>0</v>
      </c>
      <c r="F99" s="64">
        <v>7839.9823829999987</v>
      </c>
      <c r="G99" s="64">
        <v>3889.5638000000004</v>
      </c>
      <c r="H99" s="64">
        <v>3950.4185830000006</v>
      </c>
      <c r="I99" s="64">
        <v>3804.79939749</v>
      </c>
      <c r="J99" s="64">
        <v>24.573884190000001</v>
      </c>
      <c r="K99" s="64">
        <v>7313.3553665700001</v>
      </c>
      <c r="L99" s="64">
        <v>3695.6688650900001</v>
      </c>
      <c r="M99" s="64">
        <v>0</v>
      </c>
      <c r="N99" s="64">
        <v>3617.6865014799996</v>
      </c>
      <c r="O99" s="64">
        <v>95.014995385600827</v>
      </c>
      <c r="P99" s="64">
        <v>91.577295556682003</v>
      </c>
      <c r="Q99" s="64">
        <v>49.46684962167663</v>
      </c>
      <c r="R99" s="64">
        <v>24.573884190000001</v>
      </c>
      <c r="S99" s="64">
        <v>109.13053240000004</v>
      </c>
    </row>
    <row r="100" spans="1:19" ht="15.75" x14ac:dyDescent="0.25">
      <c r="A100" s="8" t="s">
        <v>232</v>
      </c>
      <c r="B100" s="11">
        <v>86</v>
      </c>
      <c r="C100" s="66" t="s">
        <v>234</v>
      </c>
      <c r="D100" s="69">
        <v>1344.7653</v>
      </c>
      <c r="E100" s="69">
        <v>0</v>
      </c>
      <c r="F100" s="69">
        <v>3466.8174399999998</v>
      </c>
      <c r="G100" s="69">
        <v>1344.7653</v>
      </c>
      <c r="H100" s="69">
        <v>2122.0521399999998</v>
      </c>
      <c r="I100" s="69">
        <v>1338.7731518000001</v>
      </c>
      <c r="J100" s="69">
        <v>0.25335638999999999</v>
      </c>
      <c r="K100" s="69">
        <v>3240.9633830299999</v>
      </c>
      <c r="L100" s="69">
        <v>1271.9985258500001</v>
      </c>
      <c r="M100" s="69">
        <v>0</v>
      </c>
      <c r="N100" s="69">
        <v>1968.9648571799999</v>
      </c>
      <c r="O100" s="70">
        <v>94.588886689000688</v>
      </c>
      <c r="P100" s="70">
        <v>92.785884949085187</v>
      </c>
      <c r="Q100" s="70">
        <v>60.75245612121666</v>
      </c>
      <c r="R100" s="69">
        <v>0.25335638999999999</v>
      </c>
      <c r="S100" s="70">
        <v>66.774625949999887</v>
      </c>
    </row>
    <row r="101" spans="1:19" ht="15.75" x14ac:dyDescent="0.25">
      <c r="A101" s="8" t="s">
        <v>235</v>
      </c>
      <c r="B101" s="11">
        <v>87</v>
      </c>
      <c r="C101" s="66" t="s">
        <v>237</v>
      </c>
      <c r="D101" s="69">
        <v>137.99530000000001</v>
      </c>
      <c r="E101" s="69">
        <v>0</v>
      </c>
      <c r="F101" s="69">
        <v>304.27674500000001</v>
      </c>
      <c r="G101" s="69">
        <v>137.99530000000001</v>
      </c>
      <c r="H101" s="69">
        <v>166.28144499999999</v>
      </c>
      <c r="I101" s="69">
        <v>137.245758</v>
      </c>
      <c r="J101" s="69">
        <v>1.8782509999999999</v>
      </c>
      <c r="K101" s="69">
        <v>303.38586429999998</v>
      </c>
      <c r="L101" s="69">
        <v>137.24575199999998</v>
      </c>
      <c r="M101" s="69">
        <v>0</v>
      </c>
      <c r="N101" s="69">
        <v>166.1401123</v>
      </c>
      <c r="O101" s="70">
        <v>99.456830776120611</v>
      </c>
      <c r="P101" s="70">
        <v>99.91500392602434</v>
      </c>
      <c r="Q101" s="70">
        <v>54.761981967529664</v>
      </c>
      <c r="R101" s="69">
        <v>1.8782509999999999</v>
      </c>
      <c r="S101" s="70">
        <v>6.00000001926837E-6</v>
      </c>
    </row>
    <row r="102" spans="1:19" ht="15.75" x14ac:dyDescent="0.25">
      <c r="A102" s="8" t="s">
        <v>238</v>
      </c>
      <c r="B102" s="11">
        <v>88</v>
      </c>
      <c r="C102" s="66" t="s">
        <v>240</v>
      </c>
      <c r="D102" s="69">
        <v>946.69860000000028</v>
      </c>
      <c r="E102" s="69">
        <v>0</v>
      </c>
      <c r="F102" s="69">
        <v>1579.1265999999998</v>
      </c>
      <c r="G102" s="69">
        <v>946.69860000000028</v>
      </c>
      <c r="H102" s="69">
        <v>632.42800000000011</v>
      </c>
      <c r="I102" s="69">
        <v>875.02743071000009</v>
      </c>
      <c r="J102" s="69">
        <v>17.029808840000001</v>
      </c>
      <c r="K102" s="69">
        <v>1337.6891548800002</v>
      </c>
      <c r="L102" s="69">
        <v>832.92302663999999</v>
      </c>
      <c r="M102" s="69">
        <v>0</v>
      </c>
      <c r="N102" s="69">
        <v>504.76612824000011</v>
      </c>
      <c r="O102" s="70">
        <v>87.981858918984329</v>
      </c>
      <c r="P102" s="70">
        <v>79.814007007912366</v>
      </c>
      <c r="Q102" s="70">
        <v>37.734187079156001</v>
      </c>
      <c r="R102" s="69">
        <v>17.029808840000001</v>
      </c>
      <c r="S102" s="70">
        <v>42.104404070000086</v>
      </c>
    </row>
    <row r="103" spans="1:19" ht="15.75" x14ac:dyDescent="0.25">
      <c r="A103" s="8" t="s">
        <v>241</v>
      </c>
      <c r="B103" s="11">
        <v>89</v>
      </c>
      <c r="C103" s="66" t="s">
        <v>243</v>
      </c>
      <c r="D103" s="69">
        <v>169.48989999999998</v>
      </c>
      <c r="E103" s="69">
        <v>0</v>
      </c>
      <c r="F103" s="69">
        <v>419.30589999999995</v>
      </c>
      <c r="G103" s="69">
        <v>169.48989999999998</v>
      </c>
      <c r="H103" s="69">
        <v>249.816</v>
      </c>
      <c r="I103" s="69">
        <v>167.81804068</v>
      </c>
      <c r="J103" s="69">
        <v>0</v>
      </c>
      <c r="K103" s="69">
        <v>390.74889471999995</v>
      </c>
      <c r="L103" s="69">
        <v>167.81703691999999</v>
      </c>
      <c r="M103" s="69">
        <v>0</v>
      </c>
      <c r="N103" s="69">
        <v>222.93185779999996</v>
      </c>
      <c r="O103" s="70">
        <v>99.013001317482647</v>
      </c>
      <c r="P103" s="70">
        <v>89.238422599032873</v>
      </c>
      <c r="Q103" s="70">
        <v>57.052460240417787</v>
      </c>
      <c r="R103" s="69">
        <v>0</v>
      </c>
      <c r="S103" s="70">
        <v>1.0037600000032398E-3</v>
      </c>
    </row>
    <row r="104" spans="1:19" ht="15.75" x14ac:dyDescent="0.25">
      <c r="A104" s="8" t="s">
        <v>244</v>
      </c>
      <c r="B104" s="11">
        <v>90</v>
      </c>
      <c r="C104" s="66" t="s">
        <v>246</v>
      </c>
      <c r="D104" s="69">
        <v>1020.3496</v>
      </c>
      <c r="E104" s="69">
        <v>0</v>
      </c>
      <c r="F104" s="69">
        <v>1338.7417999999998</v>
      </c>
      <c r="G104" s="69">
        <v>1020.3496</v>
      </c>
      <c r="H104" s="69">
        <v>318.3922</v>
      </c>
      <c r="I104" s="69">
        <v>1018.22219706</v>
      </c>
      <c r="J104" s="69">
        <v>0.72535101000000002</v>
      </c>
      <c r="K104" s="69">
        <v>1326.8857158199999</v>
      </c>
      <c r="L104" s="69">
        <v>1018.22219706</v>
      </c>
      <c r="M104" s="69">
        <v>0</v>
      </c>
      <c r="N104" s="69">
        <v>308.66351875999999</v>
      </c>
      <c r="O104" s="70">
        <v>99.791502545794103</v>
      </c>
      <c r="P104" s="70">
        <v>96.944434807134101</v>
      </c>
      <c r="Q104" s="70">
        <v>23.262253491759804</v>
      </c>
      <c r="R104" s="69">
        <v>0.72535101000000002</v>
      </c>
      <c r="S104" s="70">
        <v>5.3956838996782608E-14</v>
      </c>
    </row>
    <row r="105" spans="1:19" ht="15.75" x14ac:dyDescent="0.25">
      <c r="A105" s="8" t="s">
        <v>247</v>
      </c>
      <c r="B105" s="11">
        <v>91</v>
      </c>
      <c r="C105" s="66" t="s">
        <v>249</v>
      </c>
      <c r="D105" s="69">
        <v>48.436300000000003</v>
      </c>
      <c r="E105" s="69">
        <v>0</v>
      </c>
      <c r="F105" s="69">
        <v>84.896000000000001</v>
      </c>
      <c r="G105" s="69">
        <v>35.479299999999995</v>
      </c>
      <c r="H105" s="69">
        <v>49.416699999999999</v>
      </c>
      <c r="I105" s="69">
        <v>35.450940189999997</v>
      </c>
      <c r="J105" s="69">
        <v>0</v>
      </c>
      <c r="K105" s="69">
        <v>84.315784809999997</v>
      </c>
      <c r="L105" s="69">
        <v>35.450940189999997</v>
      </c>
      <c r="M105" s="69">
        <v>0</v>
      </c>
      <c r="N105" s="69">
        <v>48.86484462</v>
      </c>
      <c r="O105" s="70">
        <v>99.920066602215954</v>
      </c>
      <c r="P105" s="70">
        <v>98.883261367108688</v>
      </c>
      <c r="Q105" s="70">
        <v>57.954562992106005</v>
      </c>
      <c r="R105" s="69">
        <v>0</v>
      </c>
      <c r="S105" s="70">
        <v>0</v>
      </c>
    </row>
    <row r="106" spans="1:19" ht="15.75" x14ac:dyDescent="0.25">
      <c r="A106" s="8" t="s">
        <v>250</v>
      </c>
      <c r="B106" s="11">
        <v>92</v>
      </c>
      <c r="C106" s="66" t="s">
        <v>252</v>
      </c>
      <c r="D106" s="69">
        <v>75.700200000000009</v>
      </c>
      <c r="E106" s="69">
        <v>0</v>
      </c>
      <c r="F106" s="69">
        <v>270.93069200000002</v>
      </c>
      <c r="G106" s="69">
        <v>75.700200000000009</v>
      </c>
      <c r="H106" s="69">
        <v>195.230492</v>
      </c>
      <c r="I106" s="69">
        <v>75.572607140000002</v>
      </c>
      <c r="J106" s="69">
        <v>2.4221460000000001</v>
      </c>
      <c r="K106" s="69">
        <v>256.88669089000001</v>
      </c>
      <c r="L106" s="69">
        <v>75.572607140000002</v>
      </c>
      <c r="M106" s="69">
        <v>0</v>
      </c>
      <c r="N106" s="69">
        <v>181.31408374999998</v>
      </c>
      <c r="O106" s="70">
        <v>99.831449771599011</v>
      </c>
      <c r="P106" s="70">
        <v>92.871805983053093</v>
      </c>
      <c r="Q106" s="70">
        <v>70.581345854012909</v>
      </c>
      <c r="R106" s="69">
        <v>2.4221460000000001</v>
      </c>
      <c r="S106" s="70">
        <v>-2.2204460492503131E-15</v>
      </c>
    </row>
    <row r="107" spans="1:19" ht="15.75" x14ac:dyDescent="0.25">
      <c r="A107" s="8" t="s">
        <v>253</v>
      </c>
      <c r="B107" s="11">
        <v>93</v>
      </c>
      <c r="C107" s="66" t="s">
        <v>254</v>
      </c>
      <c r="D107" s="69">
        <v>55.751700000000007</v>
      </c>
      <c r="E107" s="69">
        <v>0</v>
      </c>
      <c r="F107" s="69">
        <v>77.428399999999996</v>
      </c>
      <c r="G107" s="69">
        <v>55.751700000000007</v>
      </c>
      <c r="H107" s="69">
        <v>21.6767</v>
      </c>
      <c r="I107" s="69">
        <v>53.355371909999995</v>
      </c>
      <c r="J107" s="69">
        <v>1.0207289500000001</v>
      </c>
      <c r="K107" s="69">
        <v>74.021132120000004</v>
      </c>
      <c r="L107" s="69">
        <v>53.104879290000007</v>
      </c>
      <c r="M107" s="69">
        <v>0</v>
      </c>
      <c r="N107" s="69">
        <v>20.916252830000001</v>
      </c>
      <c r="O107" s="70">
        <v>95.252484300927136</v>
      </c>
      <c r="P107" s="70">
        <v>96.491868365572259</v>
      </c>
      <c r="Q107" s="70">
        <v>28.257137159279644</v>
      </c>
      <c r="R107" s="69">
        <v>1.0207289500000001</v>
      </c>
      <c r="S107" s="70">
        <v>0.25049261999998729</v>
      </c>
    </row>
    <row r="108" spans="1:19" ht="16.5" thickBot="1" x14ac:dyDescent="0.3">
      <c r="A108" s="21" t="s">
        <v>255</v>
      </c>
      <c r="B108" s="9">
        <v>94</v>
      </c>
      <c r="C108" s="66" t="s">
        <v>256</v>
      </c>
      <c r="D108" s="69">
        <v>103.33390000000001</v>
      </c>
      <c r="E108" s="69">
        <v>0</v>
      </c>
      <c r="F108" s="69">
        <v>298.45880600000004</v>
      </c>
      <c r="G108" s="69">
        <v>103.33390000000001</v>
      </c>
      <c r="H108" s="69">
        <v>195.12490600000001</v>
      </c>
      <c r="I108" s="69">
        <v>103.33390000000001</v>
      </c>
      <c r="J108" s="69">
        <v>1.2442420000000001</v>
      </c>
      <c r="K108" s="69">
        <v>298.45874600000002</v>
      </c>
      <c r="L108" s="69">
        <v>103.33390000000001</v>
      </c>
      <c r="M108" s="69">
        <v>0</v>
      </c>
      <c r="N108" s="69">
        <v>195.12484600000002</v>
      </c>
      <c r="O108" s="70">
        <v>100</v>
      </c>
      <c r="P108" s="70">
        <v>99.999969250465654</v>
      </c>
      <c r="Q108" s="70">
        <v>65.377493075709708</v>
      </c>
      <c r="R108" s="69">
        <v>1.2442420000000001</v>
      </c>
      <c r="S108" s="70">
        <v>-2.2204460492503131E-16</v>
      </c>
    </row>
  </sheetData>
  <dataConsolidate/>
  <mergeCells count="19">
    <mergeCell ref="E5:F5"/>
    <mergeCell ref="D2:M4"/>
    <mergeCell ref="O9:P10"/>
    <mergeCell ref="E9:E11"/>
    <mergeCell ref="F9:H9"/>
    <mergeCell ref="I9:I11"/>
    <mergeCell ref="F10:F11"/>
    <mergeCell ref="G10:H10"/>
    <mergeCell ref="Q9:Q11"/>
    <mergeCell ref="B7:B11"/>
    <mergeCell ref="C7:C11"/>
    <mergeCell ref="D9:D11"/>
    <mergeCell ref="D7:S8"/>
    <mergeCell ref="R9:R11"/>
    <mergeCell ref="S9:S11"/>
    <mergeCell ref="L10:N10"/>
    <mergeCell ref="K9:N9"/>
    <mergeCell ref="J9:J11"/>
    <mergeCell ref="K10:K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R105"/>
  <sheetViews>
    <sheetView view="pageBreakPreview" topLeftCell="B1" zoomScale="60" zoomScaleNormal="70" workbookViewId="0">
      <pane xSplit="1" ySplit="12" topLeftCell="C13" activePane="bottomRight" state="frozen"/>
      <selection activeCell="B1" sqref="B1"/>
      <selection pane="topRight" activeCell="C1" sqref="C1"/>
      <selection pane="bottomLeft" activeCell="B13" sqref="B13"/>
      <selection pane="bottomRight" activeCell="H40" sqref="H40"/>
    </sheetView>
  </sheetViews>
  <sheetFormatPr defaultRowHeight="15" outlineLevelCol="1" x14ac:dyDescent="0.25"/>
  <cols>
    <col min="1" max="1" width="5" customWidth="1"/>
    <col min="2" max="2" width="24.425781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s="130" customFormat="1" ht="19.5" customHeight="1" x14ac:dyDescent="0.25">
      <c r="B1" s="131"/>
    </row>
    <row r="2" spans="1:18" s="130" customFormat="1" ht="19.5" customHeight="1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</row>
    <row r="3" spans="1:18" s="130" customFormat="1" ht="19.5" customHeight="1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</row>
    <row r="4" spans="1:18" s="130" customFormat="1" ht="19.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</row>
    <row r="5" spans="1:18" s="130" customFormat="1" ht="19.5" customHeight="1" x14ac:dyDescent="0.3">
      <c r="A5" s="132"/>
      <c r="B5" s="132"/>
      <c r="D5" s="186"/>
      <c r="E5" s="186"/>
      <c r="F5" s="183"/>
      <c r="G5" s="45"/>
      <c r="H5" s="46"/>
      <c r="I5" s="46"/>
    </row>
    <row r="6" spans="1:18" ht="15.75" x14ac:dyDescent="0.25">
      <c r="B6" s="47" t="s">
        <v>651</v>
      </c>
      <c r="C6" s="79"/>
      <c r="Q6" s="79"/>
      <c r="R6" s="79"/>
    </row>
    <row r="7" spans="1:18" ht="15" customHeight="1" x14ac:dyDescent="0.25">
      <c r="A7" s="247" t="s">
        <v>284</v>
      </c>
      <c r="B7" s="247" t="s">
        <v>285</v>
      </c>
      <c r="C7" s="257" t="s">
        <v>648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</row>
    <row r="8" spans="1:18" ht="15.75" customHeight="1" thickBot="1" x14ac:dyDescent="0.3">
      <c r="A8" s="247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18" ht="15" customHeight="1" x14ac:dyDescent="0.25">
      <c r="A9" s="247"/>
      <c r="B9" s="247"/>
      <c r="C9" s="225" t="s">
        <v>315</v>
      </c>
      <c r="D9" s="240" t="s">
        <v>354</v>
      </c>
      <c r="E9" s="240" t="s">
        <v>287</v>
      </c>
      <c r="F9" s="240"/>
      <c r="G9" s="240"/>
      <c r="H9" s="240" t="s">
        <v>312</v>
      </c>
      <c r="I9" s="240" t="s">
        <v>262</v>
      </c>
      <c r="J9" s="240" t="s">
        <v>288</v>
      </c>
      <c r="K9" s="240"/>
      <c r="L9" s="240"/>
      <c r="M9" s="240"/>
      <c r="N9" s="256" t="s">
        <v>289</v>
      </c>
      <c r="O9" s="256"/>
      <c r="P9" s="240" t="s">
        <v>290</v>
      </c>
      <c r="Q9" s="240" t="s">
        <v>266</v>
      </c>
      <c r="R9" s="240" t="s">
        <v>291</v>
      </c>
    </row>
    <row r="10" spans="1:18" ht="15" customHeight="1" x14ac:dyDescent="0.25">
      <c r="A10" s="247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</row>
    <row r="11" spans="1:18" ht="105" x14ac:dyDescent="0.25">
      <c r="A11" s="247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</row>
    <row r="12" spans="1:18" ht="26.25" x14ac:dyDescent="0.25">
      <c r="A12" s="53" t="s">
        <v>2</v>
      </c>
      <c r="B12" s="54" t="s">
        <v>3</v>
      </c>
      <c r="C12" s="56">
        <v>145946.39499999999</v>
      </c>
      <c r="D12" s="56">
        <v>0</v>
      </c>
      <c r="E12" s="56">
        <v>183810.00080160002</v>
      </c>
      <c r="F12" s="56">
        <v>145846.31128999998</v>
      </c>
      <c r="G12" s="56">
        <v>37963.689511599994</v>
      </c>
      <c r="H12" s="56">
        <v>144153.12173450994</v>
      </c>
      <c r="I12" s="56">
        <v>322.46406062</v>
      </c>
      <c r="J12" s="56">
        <v>181130.32691271999</v>
      </c>
      <c r="K12" s="56">
        <v>144089.58839595001</v>
      </c>
      <c r="L12" s="56">
        <v>0</v>
      </c>
      <c r="M12" s="56">
        <v>37040.738516770005</v>
      </c>
      <c r="N12" s="56">
        <v>98.795497206263292</v>
      </c>
      <c r="O12" s="56">
        <v>97.56885854166525</v>
      </c>
      <c r="P12" s="56">
        <v>20.449771801393904</v>
      </c>
      <c r="Q12" s="56">
        <v>318.24899558000004</v>
      </c>
      <c r="R12" s="56">
        <v>67.748403600000316</v>
      </c>
    </row>
    <row r="13" spans="1:18" ht="15.75" x14ac:dyDescent="0.25">
      <c r="A13" s="60" t="s">
        <v>6</v>
      </c>
      <c r="B13" s="61" t="s">
        <v>7</v>
      </c>
      <c r="C13" s="64">
        <v>52734.012900000002</v>
      </c>
      <c r="D13" s="64">
        <v>0</v>
      </c>
      <c r="E13" s="64">
        <v>61069.922185950003</v>
      </c>
      <c r="F13" s="64">
        <v>52731.665190000007</v>
      </c>
      <c r="G13" s="64">
        <v>8338.2569959500015</v>
      </c>
      <c r="H13" s="64">
        <v>52457.370451909985</v>
      </c>
      <c r="I13" s="64">
        <v>22.374340629999999</v>
      </c>
      <c r="J13" s="64">
        <v>60684.910147200011</v>
      </c>
      <c r="K13" s="64">
        <v>52455.97305506</v>
      </c>
      <c r="L13" s="64">
        <v>0</v>
      </c>
      <c r="M13" s="64">
        <v>8228.9370921400005</v>
      </c>
      <c r="N13" s="64">
        <v>99.47717915990961</v>
      </c>
      <c r="O13" s="64">
        <v>98.688935782824885</v>
      </c>
      <c r="P13" s="64">
        <v>13.560104270039334</v>
      </c>
      <c r="Q13" s="64">
        <v>21.648156629999999</v>
      </c>
      <c r="R13" s="64">
        <v>2.1235808500019173</v>
      </c>
    </row>
    <row r="14" spans="1:18" ht="15.75" x14ac:dyDescent="0.25">
      <c r="A14" s="11" t="s">
        <v>9</v>
      </c>
      <c r="B14" s="66" t="s">
        <v>10</v>
      </c>
      <c r="C14" s="69">
        <v>9616.0478000000003</v>
      </c>
      <c r="D14" s="69">
        <v>0</v>
      </c>
      <c r="E14" s="69">
        <v>10629.878925999999</v>
      </c>
      <c r="F14" s="69">
        <v>9616.0478000000003</v>
      </c>
      <c r="G14" s="69">
        <v>1013.8311260000002</v>
      </c>
      <c r="H14" s="69">
        <v>9616.0478000000003</v>
      </c>
      <c r="I14" s="69">
        <v>0.11878300999999999</v>
      </c>
      <c r="J14" s="69">
        <v>10629.878925999999</v>
      </c>
      <c r="K14" s="69">
        <v>9616.0478000000003</v>
      </c>
      <c r="L14" s="69">
        <v>0</v>
      </c>
      <c r="M14" s="69">
        <v>1013.8311260000002</v>
      </c>
      <c r="N14" s="70">
        <v>100</v>
      </c>
      <c r="O14" s="70">
        <v>100</v>
      </c>
      <c r="P14" s="70">
        <v>9.5375604280894901</v>
      </c>
      <c r="Q14" s="69">
        <v>0.11878300999999999</v>
      </c>
      <c r="R14" s="70">
        <v>6.97691904250064E-13</v>
      </c>
    </row>
    <row r="15" spans="1:18" ht="15.75" x14ac:dyDescent="0.25">
      <c r="A15" s="11" t="s">
        <v>12</v>
      </c>
      <c r="B15" s="66" t="s">
        <v>13</v>
      </c>
      <c r="C15" s="69">
        <v>9509.7065999999995</v>
      </c>
      <c r="D15" s="69">
        <v>0</v>
      </c>
      <c r="E15" s="69">
        <v>10036.310093259999</v>
      </c>
      <c r="F15" s="69">
        <v>9509.7065999999995</v>
      </c>
      <c r="G15" s="69">
        <v>526.60349326000005</v>
      </c>
      <c r="H15" s="69">
        <v>9477.5592595199996</v>
      </c>
      <c r="I15" s="69">
        <v>3.2750124200000004</v>
      </c>
      <c r="J15" s="69">
        <v>10001.961132910001</v>
      </c>
      <c r="K15" s="69">
        <v>9477.5287891299995</v>
      </c>
      <c r="L15" s="69">
        <v>0</v>
      </c>
      <c r="M15" s="69">
        <v>524.43234378</v>
      </c>
      <c r="N15" s="70">
        <v>99.661631928055485</v>
      </c>
      <c r="O15" s="70">
        <v>99.587706973503103</v>
      </c>
      <c r="P15" s="70">
        <v>5.2432951579308931</v>
      </c>
      <c r="Q15" s="69">
        <v>3.2750124200000004</v>
      </c>
      <c r="R15" s="70">
        <v>3.0470389999375236E-2</v>
      </c>
    </row>
    <row r="16" spans="1:18" ht="15.75" x14ac:dyDescent="0.25">
      <c r="A16" s="11" t="s">
        <v>15</v>
      </c>
      <c r="B16" s="66" t="s">
        <v>16</v>
      </c>
      <c r="C16" s="69">
        <v>1101.1126000000002</v>
      </c>
      <c r="D16" s="69">
        <v>0</v>
      </c>
      <c r="E16" s="69">
        <v>1289.6245000000001</v>
      </c>
      <c r="F16" s="69">
        <v>1101.1126000000002</v>
      </c>
      <c r="G16" s="69">
        <v>188.5119</v>
      </c>
      <c r="H16" s="69">
        <v>1101.112519</v>
      </c>
      <c r="I16" s="69">
        <v>2.3848000000000001E-2</v>
      </c>
      <c r="J16" s="69">
        <v>1289.6240270000001</v>
      </c>
      <c r="K16" s="69">
        <v>1101.1123849999999</v>
      </c>
      <c r="L16" s="69">
        <v>0</v>
      </c>
      <c r="M16" s="69">
        <v>188.51164199999999</v>
      </c>
      <c r="N16" s="70">
        <v>99.999980474294787</v>
      </c>
      <c r="O16" s="70">
        <v>99.999863138613534</v>
      </c>
      <c r="P16" s="70">
        <v>14.617565899305315</v>
      </c>
      <c r="Q16" s="69">
        <v>2.3848000000000001E-2</v>
      </c>
      <c r="R16" s="70">
        <v>1.3400000016004082E-4</v>
      </c>
    </row>
    <row r="17" spans="1:18" ht="15.75" x14ac:dyDescent="0.25">
      <c r="A17" s="11" t="s">
        <v>18</v>
      </c>
      <c r="B17" s="66" t="s">
        <v>19</v>
      </c>
      <c r="C17" s="69">
        <v>7095.0476000000008</v>
      </c>
      <c r="D17" s="69">
        <v>0</v>
      </c>
      <c r="E17" s="69">
        <v>8887.0748999999996</v>
      </c>
      <c r="F17" s="69">
        <v>7095.0476000000008</v>
      </c>
      <c r="G17" s="69">
        <v>1792.0273</v>
      </c>
      <c r="H17" s="69">
        <v>7083.6469139000019</v>
      </c>
      <c r="I17" s="69">
        <v>2.2515890000000001</v>
      </c>
      <c r="J17" s="69">
        <v>8849.961803619999</v>
      </c>
      <c r="K17" s="69">
        <v>7082.6692029000014</v>
      </c>
      <c r="L17" s="69">
        <v>0</v>
      </c>
      <c r="M17" s="69">
        <v>1767.2926007199999</v>
      </c>
      <c r="N17" s="70">
        <v>99.825534685630586</v>
      </c>
      <c r="O17" s="70">
        <v>98.619736469416509</v>
      </c>
      <c r="P17" s="70">
        <v>19.969494105580257</v>
      </c>
      <c r="Q17" s="69">
        <v>2.2515890000000001</v>
      </c>
      <c r="R17" s="70">
        <v>0.97771100000087596</v>
      </c>
    </row>
    <row r="18" spans="1:18" ht="15.75" x14ac:dyDescent="0.25">
      <c r="A18" s="11" t="s">
        <v>21</v>
      </c>
      <c r="B18" s="66" t="s">
        <v>22</v>
      </c>
      <c r="C18" s="69">
        <v>316.57089999999999</v>
      </c>
      <c r="D18" s="69" t="s">
        <v>652</v>
      </c>
      <c r="E18" s="69">
        <v>367.51732400000003</v>
      </c>
      <c r="F18" s="69">
        <v>316.57089999999999</v>
      </c>
      <c r="G18" s="69">
        <v>50.946424000000007</v>
      </c>
      <c r="H18" s="69">
        <v>316.56217537999999</v>
      </c>
      <c r="I18" s="69">
        <v>2.3800000000000002E-2</v>
      </c>
      <c r="J18" s="69">
        <v>367.50859856</v>
      </c>
      <c r="K18" s="69">
        <v>316.56217537999999</v>
      </c>
      <c r="L18" s="69">
        <v>0</v>
      </c>
      <c r="M18" s="69">
        <v>50.946423180000004</v>
      </c>
      <c r="N18" s="70">
        <v>99.997244023376751</v>
      </c>
      <c r="O18" s="70">
        <v>99.999998390466033</v>
      </c>
      <c r="P18" s="70">
        <v>13.862647943373879</v>
      </c>
      <c r="Q18" s="69">
        <v>2.3800000000000002E-2</v>
      </c>
      <c r="R18" s="70">
        <v>-5.7315263646273706E-15</v>
      </c>
    </row>
    <row r="19" spans="1:18" ht="15.75" x14ac:dyDescent="0.25">
      <c r="A19" s="11" t="s">
        <v>24</v>
      </c>
      <c r="B19" s="66" t="s">
        <v>25</v>
      </c>
      <c r="C19" s="69">
        <v>2021.0808999999997</v>
      </c>
      <c r="D19" s="69">
        <v>0</v>
      </c>
      <c r="E19" s="69">
        <v>2352.3722289999996</v>
      </c>
      <c r="F19" s="69">
        <v>2021.0808999999997</v>
      </c>
      <c r="G19" s="69">
        <v>331.29132900000002</v>
      </c>
      <c r="H19" s="69">
        <v>2012.8471139999999</v>
      </c>
      <c r="I19" s="69">
        <v>0.40945999999999999</v>
      </c>
      <c r="J19" s="69">
        <v>2340.5915519999999</v>
      </c>
      <c r="K19" s="69">
        <v>2012.8446359999998</v>
      </c>
      <c r="L19" s="69">
        <v>0</v>
      </c>
      <c r="M19" s="69">
        <v>327.746916</v>
      </c>
      <c r="N19" s="70">
        <v>99.59248222077602</v>
      </c>
      <c r="O19" s="70">
        <v>98.930122013546566</v>
      </c>
      <c r="P19" s="70">
        <v>14.002738569228162</v>
      </c>
      <c r="Q19" s="69">
        <v>0.40945999999999999</v>
      </c>
      <c r="R19" s="70">
        <v>2.4780000001911051E-3</v>
      </c>
    </row>
    <row r="20" spans="1:18" ht="15.75" x14ac:dyDescent="0.25">
      <c r="A20" s="11" t="s">
        <v>27</v>
      </c>
      <c r="B20" s="66" t="s">
        <v>28</v>
      </c>
      <c r="C20" s="69">
        <v>254.78170000000003</v>
      </c>
      <c r="D20" s="69">
        <v>0</v>
      </c>
      <c r="E20" s="69">
        <v>307.68270000000001</v>
      </c>
      <c r="F20" s="69">
        <v>254.78170000000003</v>
      </c>
      <c r="G20" s="69">
        <v>52.901000000000003</v>
      </c>
      <c r="H20" s="69">
        <v>254.44502900000001</v>
      </c>
      <c r="I20" s="69">
        <v>4.9819897199999996</v>
      </c>
      <c r="J20" s="69">
        <v>307.08982600000002</v>
      </c>
      <c r="K20" s="69">
        <v>254.44502900000001</v>
      </c>
      <c r="L20" s="69">
        <v>0</v>
      </c>
      <c r="M20" s="69">
        <v>52.644796999999997</v>
      </c>
      <c r="N20" s="70">
        <v>99.867859033831692</v>
      </c>
      <c r="O20" s="70">
        <v>99.515693465151884</v>
      </c>
      <c r="P20" s="70">
        <v>17.143126389345113</v>
      </c>
      <c r="Q20" s="69">
        <v>4.9819897199999996</v>
      </c>
      <c r="R20" s="70">
        <v>-2.6645352591003757E-14</v>
      </c>
    </row>
    <row r="21" spans="1:18" ht="15.75" x14ac:dyDescent="0.25">
      <c r="A21" s="11" t="s">
        <v>30</v>
      </c>
      <c r="B21" s="66" t="s">
        <v>31</v>
      </c>
      <c r="C21" s="69">
        <v>4897.6413999999986</v>
      </c>
      <c r="D21" s="69">
        <v>0</v>
      </c>
      <c r="E21" s="69">
        <v>5457.1362269999991</v>
      </c>
      <c r="F21" s="69">
        <v>4897.6413999999986</v>
      </c>
      <c r="G21" s="69">
        <v>559.4948270000001</v>
      </c>
      <c r="H21" s="69">
        <v>4897.4404699999986</v>
      </c>
      <c r="I21" s="69">
        <v>1.4796390000000001</v>
      </c>
      <c r="J21" s="69">
        <v>5455.1536554399991</v>
      </c>
      <c r="K21" s="69">
        <v>4897.4404349999986</v>
      </c>
      <c r="L21" s="69">
        <v>0</v>
      </c>
      <c r="M21" s="69">
        <v>557.7132204400001</v>
      </c>
      <c r="N21" s="70">
        <v>99.995896698357697</v>
      </c>
      <c r="O21" s="70">
        <v>99.681568716273404</v>
      </c>
      <c r="P21" s="70">
        <v>10.223602407309576</v>
      </c>
      <c r="Q21" s="69">
        <v>1.4796390000000001</v>
      </c>
      <c r="R21" s="70">
        <v>3.5000000158991185E-5</v>
      </c>
    </row>
    <row r="22" spans="1:18" ht="15.75" x14ac:dyDescent="0.25">
      <c r="A22" s="11" t="s">
        <v>33</v>
      </c>
      <c r="B22" s="66" t="s">
        <v>34</v>
      </c>
      <c r="C22" s="69">
        <v>4526.6553999999996</v>
      </c>
      <c r="D22" s="69">
        <v>0</v>
      </c>
      <c r="E22" s="69">
        <v>5213.4251999999997</v>
      </c>
      <c r="F22" s="69">
        <v>4526.6553999999996</v>
      </c>
      <c r="G22" s="69">
        <v>686.76980000000003</v>
      </c>
      <c r="H22" s="69">
        <v>4391.6553999999996</v>
      </c>
      <c r="I22" s="69">
        <v>1.2160000000000001E-2</v>
      </c>
      <c r="J22" s="69">
        <v>5069.8673069999995</v>
      </c>
      <c r="K22" s="69">
        <v>4391.6553999999996</v>
      </c>
      <c r="L22" s="69">
        <v>0</v>
      </c>
      <c r="M22" s="69">
        <v>678.211907</v>
      </c>
      <c r="N22" s="70">
        <v>97.017665625706783</v>
      </c>
      <c r="O22" s="70">
        <v>98.753892061066168</v>
      </c>
      <c r="P22" s="70">
        <v>13.377310803846648</v>
      </c>
      <c r="Q22" s="69">
        <v>1.2160000000000001E-2</v>
      </c>
      <c r="R22" s="70">
        <v>2.2177051861582697E-13</v>
      </c>
    </row>
    <row r="23" spans="1:18" ht="15.75" x14ac:dyDescent="0.25">
      <c r="A23" s="11" t="s">
        <v>36</v>
      </c>
      <c r="B23" s="66" t="s">
        <v>37</v>
      </c>
      <c r="C23" s="69">
        <v>2298.4942999999998</v>
      </c>
      <c r="D23" s="69">
        <v>0</v>
      </c>
      <c r="E23" s="69">
        <v>2845.2955900000002</v>
      </c>
      <c r="F23" s="69">
        <v>2296.1465900000003</v>
      </c>
      <c r="G23" s="69">
        <v>549.14900000000011</v>
      </c>
      <c r="H23" s="69">
        <v>2282.5983030000002</v>
      </c>
      <c r="I23" s="69">
        <v>1.7980970000000001</v>
      </c>
      <c r="J23" s="69">
        <v>2797.81157777</v>
      </c>
      <c r="K23" s="69">
        <v>2282.5983030000002</v>
      </c>
      <c r="L23" s="69">
        <v>0</v>
      </c>
      <c r="M23" s="69">
        <v>515.21327477</v>
      </c>
      <c r="N23" s="70">
        <v>99.409955485464025</v>
      </c>
      <c r="O23" s="70">
        <v>93.820306468736149</v>
      </c>
      <c r="P23" s="70">
        <v>18.41486677886477</v>
      </c>
      <c r="Q23" s="69">
        <v>1.7980970000000001</v>
      </c>
      <c r="R23" s="70">
        <v>-1.2945200467129325E-13</v>
      </c>
    </row>
    <row r="24" spans="1:18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69">
        <v>0</v>
      </c>
      <c r="R24" s="70">
        <v>0</v>
      </c>
    </row>
    <row r="25" spans="1:18" ht="15.75" x14ac:dyDescent="0.25">
      <c r="A25" s="11" t="s">
        <v>41</v>
      </c>
      <c r="B25" s="66" t="s">
        <v>42</v>
      </c>
      <c r="C25" s="69">
        <v>2177.8575000000001</v>
      </c>
      <c r="D25" s="69">
        <v>0</v>
      </c>
      <c r="E25" s="69">
        <v>2293.6029330000006</v>
      </c>
      <c r="F25" s="69">
        <v>2177.8575000000001</v>
      </c>
      <c r="G25" s="69">
        <v>115.74543299999999</v>
      </c>
      <c r="H25" s="69">
        <v>2177.8575000000001</v>
      </c>
      <c r="I25" s="69">
        <v>1.61463311</v>
      </c>
      <c r="J25" s="69">
        <v>2293.6029330000006</v>
      </c>
      <c r="K25" s="69">
        <v>2177.8575000000001</v>
      </c>
      <c r="L25" s="69">
        <v>0</v>
      </c>
      <c r="M25" s="69">
        <v>115.74543299999999</v>
      </c>
      <c r="N25" s="70">
        <v>100</v>
      </c>
      <c r="O25" s="70">
        <v>100</v>
      </c>
      <c r="P25" s="70">
        <v>5.0464459795840328</v>
      </c>
      <c r="Q25" s="69">
        <v>1.61463311</v>
      </c>
      <c r="R25" s="70">
        <v>-1.1390888232654106E-13</v>
      </c>
    </row>
    <row r="26" spans="1:18" ht="15.75" x14ac:dyDescent="0.25">
      <c r="A26" s="11" t="s">
        <v>44</v>
      </c>
      <c r="B26" s="66" t="s">
        <v>45</v>
      </c>
      <c r="C26" s="69">
        <v>1788.2577000000001</v>
      </c>
      <c r="D26" s="69">
        <v>0</v>
      </c>
      <c r="E26" s="69">
        <v>2474.5983396900001</v>
      </c>
      <c r="F26" s="69">
        <v>1788.2577000000001</v>
      </c>
      <c r="G26" s="69">
        <v>686.3406396900001</v>
      </c>
      <c r="H26" s="69">
        <v>1787.1766620000001</v>
      </c>
      <c r="I26" s="69">
        <v>0</v>
      </c>
      <c r="J26" s="69">
        <v>2464.6776896900005</v>
      </c>
      <c r="K26" s="69">
        <v>1787.1766620000001</v>
      </c>
      <c r="L26" s="69">
        <v>0</v>
      </c>
      <c r="M26" s="69">
        <v>677.50102768999989</v>
      </c>
      <c r="N26" s="70">
        <v>99.939547974545277</v>
      </c>
      <c r="O26" s="70">
        <v>98.712066357604471</v>
      </c>
      <c r="P26" s="70">
        <v>27.488422949745363</v>
      </c>
      <c r="Q26" s="69">
        <v>0</v>
      </c>
      <c r="R26" s="70">
        <v>0</v>
      </c>
    </row>
    <row r="27" spans="1:18" ht="15.75" x14ac:dyDescent="0.25">
      <c r="A27" s="11" t="s">
        <v>47</v>
      </c>
      <c r="B27" s="66" t="s">
        <v>48</v>
      </c>
      <c r="C27" s="69">
        <v>437.76490000000001</v>
      </c>
      <c r="D27" s="69">
        <v>0</v>
      </c>
      <c r="E27" s="69">
        <v>676.88335599999994</v>
      </c>
      <c r="F27" s="69">
        <v>437.76490000000001</v>
      </c>
      <c r="G27" s="69">
        <v>239.11845599999998</v>
      </c>
      <c r="H27" s="69">
        <v>425.15869616000003</v>
      </c>
      <c r="I27" s="69">
        <v>0.44458206</v>
      </c>
      <c r="J27" s="69">
        <v>660.49073112999997</v>
      </c>
      <c r="K27" s="69">
        <v>425.15869616000003</v>
      </c>
      <c r="L27" s="69">
        <v>0</v>
      </c>
      <c r="M27" s="69">
        <v>235.33203497</v>
      </c>
      <c r="N27" s="70">
        <v>97.120325581150979</v>
      </c>
      <c r="O27" s="70">
        <v>98.416508247276411</v>
      </c>
      <c r="P27" s="70">
        <v>35.629876980617489</v>
      </c>
      <c r="Q27" s="69">
        <v>0.44458206</v>
      </c>
      <c r="R27" s="70">
        <v>1.609823385706477E-14</v>
      </c>
    </row>
    <row r="28" spans="1:18" ht="15.75" x14ac:dyDescent="0.25">
      <c r="A28" s="11" t="s">
        <v>50</v>
      </c>
      <c r="B28" s="66" t="s">
        <v>51</v>
      </c>
      <c r="C28" s="69">
        <v>3454.9146000000005</v>
      </c>
      <c r="D28" s="69">
        <v>0</v>
      </c>
      <c r="E28" s="69">
        <v>3930.4646980000007</v>
      </c>
      <c r="F28" s="69">
        <v>3454.9146000000005</v>
      </c>
      <c r="G28" s="69">
        <v>475.55009800000005</v>
      </c>
      <c r="H28" s="69">
        <v>3419.6132160000006</v>
      </c>
      <c r="I28" s="69">
        <v>4.6405942400000004</v>
      </c>
      <c r="J28" s="69">
        <v>3893.3050071000007</v>
      </c>
      <c r="K28" s="69">
        <v>3419.6130175400003</v>
      </c>
      <c r="L28" s="69">
        <v>0</v>
      </c>
      <c r="M28" s="69">
        <v>473.69198956000002</v>
      </c>
      <c r="N28" s="70">
        <v>98.978221271807982</v>
      </c>
      <c r="O28" s="70">
        <v>99.609271778554017</v>
      </c>
      <c r="P28" s="70">
        <v>12.166834827894416</v>
      </c>
      <c r="Q28" s="69">
        <v>3.91441024</v>
      </c>
      <c r="R28" s="70">
        <v>0.72638246000047468</v>
      </c>
    </row>
    <row r="29" spans="1:18" ht="15.75" x14ac:dyDescent="0.25">
      <c r="A29" s="11" t="s">
        <v>53</v>
      </c>
      <c r="B29" s="66" t="s">
        <v>54</v>
      </c>
      <c r="C29" s="69">
        <v>1440.6217999999999</v>
      </c>
      <c r="D29" s="69">
        <v>0</v>
      </c>
      <c r="E29" s="69">
        <v>1668.2225999999998</v>
      </c>
      <c r="F29" s="69">
        <v>1440.6217999999999</v>
      </c>
      <c r="G29" s="69">
        <v>227.60080000000002</v>
      </c>
      <c r="H29" s="69">
        <v>1419.5901339500001</v>
      </c>
      <c r="I29" s="69">
        <v>0.93107007000000008</v>
      </c>
      <c r="J29" s="69">
        <v>1634.0318419799999</v>
      </c>
      <c r="K29" s="69">
        <v>1419.2037639500002</v>
      </c>
      <c r="L29" s="69">
        <v>0</v>
      </c>
      <c r="M29" s="69">
        <v>214.82807803</v>
      </c>
      <c r="N29" s="70">
        <v>98.513278360080363</v>
      </c>
      <c r="O29" s="70">
        <v>94.388103218442112</v>
      </c>
      <c r="P29" s="70">
        <v>13.147116996795308</v>
      </c>
      <c r="Q29" s="69">
        <v>0.93107007000000008</v>
      </c>
      <c r="R29" s="70">
        <v>0.38636999999997501</v>
      </c>
    </row>
    <row r="30" spans="1:18" ht="15.75" x14ac:dyDescent="0.25">
      <c r="A30" s="11" t="s">
        <v>56</v>
      </c>
      <c r="B30" s="66" t="s">
        <v>57</v>
      </c>
      <c r="C30" s="69">
        <v>971.34019999999998</v>
      </c>
      <c r="D30" s="69">
        <v>0</v>
      </c>
      <c r="E30" s="69">
        <v>1356.1459</v>
      </c>
      <c r="F30" s="69">
        <v>971.34019999999998</v>
      </c>
      <c r="G30" s="69">
        <v>384.8057</v>
      </c>
      <c r="H30" s="69">
        <v>968.351313</v>
      </c>
      <c r="I30" s="69">
        <v>0.32843300000000003</v>
      </c>
      <c r="J30" s="69">
        <v>1346.2559570000001</v>
      </c>
      <c r="K30" s="69">
        <v>968.351313</v>
      </c>
      <c r="L30" s="69">
        <v>0</v>
      </c>
      <c r="M30" s="69">
        <v>377.90464400000002</v>
      </c>
      <c r="N30" s="70">
        <v>99.692292463546764</v>
      </c>
      <c r="O30" s="70">
        <v>98.206612843832616</v>
      </c>
      <c r="P30" s="70">
        <v>28.07078713635731</v>
      </c>
      <c r="Q30" s="69">
        <v>0.32843300000000003</v>
      </c>
      <c r="R30" s="70">
        <v>1.8152146452621309E-14</v>
      </c>
    </row>
    <row r="31" spans="1:18" ht="15.75" x14ac:dyDescent="0.25">
      <c r="A31" s="11" t="s">
        <v>59</v>
      </c>
      <c r="B31" s="66" t="s">
        <v>60</v>
      </c>
      <c r="C31" s="69">
        <v>826.11700000000008</v>
      </c>
      <c r="D31" s="69">
        <v>0</v>
      </c>
      <c r="E31" s="69">
        <v>1283.68667</v>
      </c>
      <c r="F31" s="69">
        <v>826.11700000000008</v>
      </c>
      <c r="G31" s="69">
        <v>457.56966999999992</v>
      </c>
      <c r="H31" s="69">
        <v>825.7079470000001</v>
      </c>
      <c r="I31" s="69">
        <v>4.0649999999999999E-2</v>
      </c>
      <c r="J31" s="69">
        <v>1283.097581</v>
      </c>
      <c r="K31" s="69">
        <v>825.7079470000001</v>
      </c>
      <c r="L31" s="69">
        <v>0</v>
      </c>
      <c r="M31" s="69">
        <v>457.38963399999994</v>
      </c>
      <c r="N31" s="70">
        <v>99.950484858682259</v>
      </c>
      <c r="O31" s="70">
        <v>99.960653860645976</v>
      </c>
      <c r="P31" s="70">
        <v>35.64729922127411</v>
      </c>
      <c r="Q31" s="69">
        <v>4.0649999999999999E-2</v>
      </c>
      <c r="R31" s="70">
        <v>2.7831903448571893E-14</v>
      </c>
    </row>
    <row r="32" spans="1:18" ht="15.75" x14ac:dyDescent="0.25">
      <c r="A32" s="60" t="s">
        <v>62</v>
      </c>
      <c r="B32" s="61" t="s">
        <v>63</v>
      </c>
      <c r="C32" s="64">
        <v>9231.5681999999997</v>
      </c>
      <c r="D32" s="64">
        <v>0</v>
      </c>
      <c r="E32" s="64">
        <v>13473.960195459998</v>
      </c>
      <c r="F32" s="64">
        <v>9231.5681999999997</v>
      </c>
      <c r="G32" s="64">
        <v>4242.3919954599996</v>
      </c>
      <c r="H32" s="64">
        <v>8380.5431131999994</v>
      </c>
      <c r="I32" s="64">
        <v>97.508341540000004</v>
      </c>
      <c r="J32" s="64">
        <v>12554.8148458</v>
      </c>
      <c r="K32" s="64">
        <v>8380.3921881999995</v>
      </c>
      <c r="L32" s="64">
        <v>0</v>
      </c>
      <c r="M32" s="64">
        <v>4174.4226575999992</v>
      </c>
      <c r="N32" s="64">
        <v>90.779724599770589</v>
      </c>
      <c r="O32" s="64">
        <v>98.397853429557244</v>
      </c>
      <c r="P32" s="64">
        <v>33.249575631905728</v>
      </c>
      <c r="Q32" s="64">
        <v>97.508341540000004</v>
      </c>
      <c r="R32" s="64">
        <v>0.15092499999982403</v>
      </c>
    </row>
    <row r="33" spans="1:18" ht="15.75" x14ac:dyDescent="0.25">
      <c r="A33" s="11" t="s">
        <v>65</v>
      </c>
      <c r="B33" s="66" t="s">
        <v>66</v>
      </c>
      <c r="C33" s="69">
        <v>169.72739999999999</v>
      </c>
      <c r="D33" s="69">
        <v>0</v>
      </c>
      <c r="E33" s="69">
        <v>271.55493100000001</v>
      </c>
      <c r="F33" s="69">
        <v>169.72739999999999</v>
      </c>
      <c r="G33" s="69">
        <v>101.82753099999999</v>
      </c>
      <c r="H33" s="69">
        <v>169.72739999999999</v>
      </c>
      <c r="I33" s="69">
        <v>5.7419999999999997E-3</v>
      </c>
      <c r="J33" s="69">
        <v>271.55493100000001</v>
      </c>
      <c r="K33" s="69">
        <v>169.72739999999999</v>
      </c>
      <c r="L33" s="69">
        <v>0</v>
      </c>
      <c r="M33" s="69">
        <v>101.82753099999999</v>
      </c>
      <c r="N33" s="70">
        <v>100</v>
      </c>
      <c r="O33" s="70">
        <v>100</v>
      </c>
      <c r="P33" s="70">
        <v>37.497949540087703</v>
      </c>
      <c r="Q33" s="69">
        <v>5.7419999999999997E-3</v>
      </c>
      <c r="R33" s="70">
        <v>-2.0842702563861337E-15</v>
      </c>
    </row>
    <row r="34" spans="1:18" ht="15.75" x14ac:dyDescent="0.25">
      <c r="A34" s="11" t="s">
        <v>68</v>
      </c>
      <c r="B34" s="66" t="s">
        <v>69</v>
      </c>
      <c r="C34" s="69">
        <v>154.83960000000002</v>
      </c>
      <c r="D34" s="69">
        <v>0</v>
      </c>
      <c r="E34" s="69">
        <v>452.96404300000006</v>
      </c>
      <c r="F34" s="69">
        <v>154.83960000000002</v>
      </c>
      <c r="G34" s="69">
        <v>298.12444299999999</v>
      </c>
      <c r="H34" s="69">
        <v>154.35751055</v>
      </c>
      <c r="I34" s="69">
        <v>0</v>
      </c>
      <c r="J34" s="69">
        <v>449.49757450000004</v>
      </c>
      <c r="K34" s="69">
        <v>154.35751055</v>
      </c>
      <c r="L34" s="69">
        <v>0</v>
      </c>
      <c r="M34" s="69">
        <v>295.14006395000001</v>
      </c>
      <c r="N34" s="70">
        <v>99.688652353790616</v>
      </c>
      <c r="O34" s="70">
        <v>98.998948553171815</v>
      </c>
      <c r="P34" s="70">
        <v>65.65999032993669</v>
      </c>
      <c r="Q34" s="69">
        <v>0</v>
      </c>
      <c r="R34" s="70">
        <v>0</v>
      </c>
    </row>
    <row r="35" spans="1:18" ht="15.75" x14ac:dyDescent="0.25">
      <c r="A35" s="11" t="s">
        <v>71</v>
      </c>
      <c r="B35" s="66" t="s">
        <v>72</v>
      </c>
      <c r="C35" s="69">
        <v>367.4658</v>
      </c>
      <c r="D35" s="69">
        <v>0</v>
      </c>
      <c r="E35" s="69">
        <v>747.57644400000004</v>
      </c>
      <c r="F35" s="69">
        <v>367.4658</v>
      </c>
      <c r="G35" s="69">
        <v>380.11064399999998</v>
      </c>
      <c r="H35" s="69">
        <v>366.168072</v>
      </c>
      <c r="I35" s="69">
        <v>0</v>
      </c>
      <c r="J35" s="69">
        <v>745.75879071999998</v>
      </c>
      <c r="K35" s="69">
        <v>366.168072</v>
      </c>
      <c r="L35" s="69">
        <v>0</v>
      </c>
      <c r="M35" s="69">
        <v>379.59071871999998</v>
      </c>
      <c r="N35" s="70">
        <v>99.646843869551944</v>
      </c>
      <c r="O35" s="70">
        <v>99.863217384672879</v>
      </c>
      <c r="P35" s="70">
        <v>50.899932182297235</v>
      </c>
      <c r="Q35" s="69">
        <v>0</v>
      </c>
      <c r="R35" s="70">
        <v>0</v>
      </c>
    </row>
    <row r="36" spans="1:18" ht="15.75" x14ac:dyDescent="0.25">
      <c r="A36" s="11" t="s">
        <v>74</v>
      </c>
      <c r="B36" s="66" t="s">
        <v>298</v>
      </c>
      <c r="C36" s="69">
        <v>35.9343</v>
      </c>
      <c r="D36" s="69">
        <v>0</v>
      </c>
      <c r="E36" s="69">
        <v>366.6628</v>
      </c>
      <c r="F36" s="69">
        <v>35.9343</v>
      </c>
      <c r="G36" s="69">
        <v>330.7285</v>
      </c>
      <c r="H36" s="69">
        <v>35.934031009999998</v>
      </c>
      <c r="I36" s="69">
        <v>0</v>
      </c>
      <c r="J36" s="69">
        <v>366.66251632000001</v>
      </c>
      <c r="K36" s="69">
        <v>35.934031009999998</v>
      </c>
      <c r="L36" s="69">
        <v>0</v>
      </c>
      <c r="M36" s="69">
        <v>330.72848531000005</v>
      </c>
      <c r="N36" s="70">
        <v>99.999251439432513</v>
      </c>
      <c r="O36" s="70">
        <v>99.99999555829028</v>
      </c>
      <c r="P36" s="70">
        <v>90.199698793688796</v>
      </c>
      <c r="Q36" s="69">
        <v>0</v>
      </c>
      <c r="R36" s="70">
        <v>0</v>
      </c>
    </row>
    <row r="37" spans="1:18" ht="15.75" x14ac:dyDescent="0.25">
      <c r="A37" s="11" t="s">
        <v>76</v>
      </c>
      <c r="B37" s="66" t="s">
        <v>77</v>
      </c>
      <c r="C37" s="69">
        <v>1770.9525999999998</v>
      </c>
      <c r="D37" s="69">
        <v>0</v>
      </c>
      <c r="E37" s="69">
        <v>2014.21185446</v>
      </c>
      <c r="F37" s="69">
        <v>1770.9525999999998</v>
      </c>
      <c r="G37" s="69">
        <v>243.25925445999999</v>
      </c>
      <c r="H37" s="69">
        <v>937.57922198000006</v>
      </c>
      <c r="I37" s="69">
        <v>17.545846239999999</v>
      </c>
      <c r="J37" s="69">
        <v>1152.3688023099999</v>
      </c>
      <c r="K37" s="69">
        <v>937.42829698000014</v>
      </c>
      <c r="L37" s="69">
        <v>0</v>
      </c>
      <c r="M37" s="69">
        <v>214.94050532999998</v>
      </c>
      <c r="N37" s="70">
        <v>52.933562252315511</v>
      </c>
      <c r="O37" s="70">
        <v>88.358613861222466</v>
      </c>
      <c r="P37" s="70">
        <v>18.652058689816791</v>
      </c>
      <c r="Q37" s="69">
        <v>17.545846239999999</v>
      </c>
      <c r="R37" s="70">
        <v>0.15092499999986231</v>
      </c>
    </row>
    <row r="38" spans="1:18" ht="15.75" x14ac:dyDescent="0.25">
      <c r="A38" s="11" t="s">
        <v>79</v>
      </c>
      <c r="B38" s="66" t="s">
        <v>80</v>
      </c>
      <c r="C38" s="69">
        <v>2642.2188000000001</v>
      </c>
      <c r="D38" s="69">
        <v>0</v>
      </c>
      <c r="E38" s="69">
        <v>3397.2568999999999</v>
      </c>
      <c r="F38" s="69">
        <v>2642.2188000000001</v>
      </c>
      <c r="G38" s="69">
        <v>755.03809999999999</v>
      </c>
      <c r="H38" s="69">
        <v>2635.8364449999999</v>
      </c>
      <c r="I38" s="69">
        <v>1.1821268</v>
      </c>
      <c r="J38" s="69">
        <v>3388.6585050000003</v>
      </c>
      <c r="K38" s="69">
        <v>2635.8364449999999</v>
      </c>
      <c r="L38" s="69">
        <v>0</v>
      </c>
      <c r="M38" s="69">
        <v>752.82205999999996</v>
      </c>
      <c r="N38" s="70">
        <v>99.758447142984522</v>
      </c>
      <c r="O38" s="70">
        <v>99.706499579292753</v>
      </c>
      <c r="P38" s="70">
        <v>22.215931729007313</v>
      </c>
      <c r="Q38" s="69">
        <v>1.1821268</v>
      </c>
      <c r="R38" s="70">
        <v>-1.2190248810384219E-13</v>
      </c>
    </row>
    <row r="39" spans="1:18" ht="15.75" x14ac:dyDescent="0.25">
      <c r="A39" s="11" t="s">
        <v>82</v>
      </c>
      <c r="B39" s="66" t="s">
        <v>83</v>
      </c>
      <c r="C39" s="69">
        <v>1617.0856999999999</v>
      </c>
      <c r="D39" s="69">
        <v>0</v>
      </c>
      <c r="E39" s="69">
        <v>3184.4780530000003</v>
      </c>
      <c r="F39" s="69">
        <v>1617.0856999999999</v>
      </c>
      <c r="G39" s="69">
        <v>1567.3923529999997</v>
      </c>
      <c r="H39" s="69">
        <v>1617.0855544499998</v>
      </c>
      <c r="I39" s="69">
        <v>77.316176999999996</v>
      </c>
      <c r="J39" s="69">
        <v>3184.3108201600003</v>
      </c>
      <c r="K39" s="69">
        <v>1617.0855544499998</v>
      </c>
      <c r="L39" s="69">
        <v>0</v>
      </c>
      <c r="M39" s="69">
        <v>1567.2252657099998</v>
      </c>
      <c r="N39" s="70">
        <v>99.999990999240168</v>
      </c>
      <c r="O39" s="70">
        <v>99.989339791681374</v>
      </c>
      <c r="P39" s="70">
        <v>49.217094505593906</v>
      </c>
      <c r="Q39" s="69">
        <v>77.316176999999996</v>
      </c>
      <c r="R39" s="70">
        <v>-7.1054273576010019E-14</v>
      </c>
    </row>
    <row r="40" spans="1:18" ht="15.75" x14ac:dyDescent="0.25">
      <c r="A40" s="11" t="s">
        <v>85</v>
      </c>
      <c r="B40" s="66" t="s">
        <v>299</v>
      </c>
      <c r="C40" s="69">
        <v>48.156399999999998</v>
      </c>
      <c r="D40" s="69">
        <v>0</v>
      </c>
      <c r="E40" s="69">
        <v>111.2346</v>
      </c>
      <c r="F40" s="69">
        <v>48.156399999999998</v>
      </c>
      <c r="G40" s="69">
        <v>63.078199999999995</v>
      </c>
      <c r="H40" s="69">
        <v>48.156399999999998</v>
      </c>
      <c r="I40" s="69">
        <v>0</v>
      </c>
      <c r="J40" s="69">
        <v>104.001902</v>
      </c>
      <c r="K40" s="69">
        <v>48.156399999999998</v>
      </c>
      <c r="L40" s="69">
        <v>0</v>
      </c>
      <c r="M40" s="69">
        <v>55.845501999999996</v>
      </c>
      <c r="N40" s="70">
        <v>100</v>
      </c>
      <c r="O40" s="70">
        <v>88.533759682425938</v>
      </c>
      <c r="P40" s="70">
        <v>53.696616048425724</v>
      </c>
      <c r="Q40" s="69">
        <v>0</v>
      </c>
      <c r="R40" s="70">
        <v>0</v>
      </c>
    </row>
    <row r="41" spans="1:18" ht="15.75" x14ac:dyDescent="0.25">
      <c r="A41" s="11" t="s">
        <v>87</v>
      </c>
      <c r="B41" s="66" t="s">
        <v>88</v>
      </c>
      <c r="C41" s="69">
        <v>44.194699999999997</v>
      </c>
      <c r="D41" s="69">
        <v>0</v>
      </c>
      <c r="E41" s="69">
        <v>72.527370000000005</v>
      </c>
      <c r="F41" s="69">
        <v>44.194699999999997</v>
      </c>
      <c r="G41" s="69">
        <v>28.33267</v>
      </c>
      <c r="H41" s="69">
        <v>44.194550509999999</v>
      </c>
      <c r="I41" s="69">
        <v>3.5916499999999997E-2</v>
      </c>
      <c r="J41" s="69">
        <v>69.744381290000007</v>
      </c>
      <c r="K41" s="69">
        <v>44.194550509999999</v>
      </c>
      <c r="L41" s="69">
        <v>0</v>
      </c>
      <c r="M41" s="69">
        <v>25.549830780000001</v>
      </c>
      <c r="N41" s="70">
        <v>99.999661746770542</v>
      </c>
      <c r="O41" s="70">
        <v>90.177984566932807</v>
      </c>
      <c r="P41" s="70">
        <v>36.633532777017194</v>
      </c>
      <c r="Q41" s="69">
        <v>3.5916499999999997E-2</v>
      </c>
      <c r="R41" s="70">
        <v>-9.783840404509192E-16</v>
      </c>
    </row>
    <row r="42" spans="1:18" ht="15.75" x14ac:dyDescent="0.25">
      <c r="A42" s="11" t="s">
        <v>90</v>
      </c>
      <c r="B42" s="66" t="s">
        <v>91</v>
      </c>
      <c r="C42" s="69">
        <v>616.08569999999986</v>
      </c>
      <c r="D42" s="69">
        <v>0</v>
      </c>
      <c r="E42" s="69">
        <v>794.22900000000004</v>
      </c>
      <c r="F42" s="69">
        <v>616.08569999999986</v>
      </c>
      <c r="G42" s="69">
        <v>178.14329999999998</v>
      </c>
      <c r="H42" s="69">
        <v>608.32429999999988</v>
      </c>
      <c r="I42" s="69">
        <v>1.385381</v>
      </c>
      <c r="J42" s="69">
        <v>777.97558199999992</v>
      </c>
      <c r="K42" s="69">
        <v>608.32429999999988</v>
      </c>
      <c r="L42" s="69">
        <v>0</v>
      </c>
      <c r="M42" s="69">
        <v>169.65128199999998</v>
      </c>
      <c r="N42" s="70">
        <v>98.740207734086354</v>
      </c>
      <c r="O42" s="70">
        <v>95.233041040555548</v>
      </c>
      <c r="P42" s="70">
        <v>21.806761796284757</v>
      </c>
      <c r="Q42" s="69">
        <v>1.385381</v>
      </c>
      <c r="R42" s="70">
        <v>5.2180482157382357E-14</v>
      </c>
    </row>
    <row r="43" spans="1:18" ht="15.75" x14ac:dyDescent="0.25">
      <c r="A43" s="71">
        <v>32</v>
      </c>
      <c r="B43" s="66" t="s">
        <v>93</v>
      </c>
      <c r="C43" s="69">
        <v>1764.9071999999999</v>
      </c>
      <c r="D43" s="69">
        <v>0</v>
      </c>
      <c r="E43" s="69">
        <v>2061.2642000000001</v>
      </c>
      <c r="F43" s="69">
        <v>1764.9071999999999</v>
      </c>
      <c r="G43" s="69">
        <v>296.35699999999997</v>
      </c>
      <c r="H43" s="69">
        <v>1763.1796277000001</v>
      </c>
      <c r="I43" s="69">
        <v>3.7151999999999998E-2</v>
      </c>
      <c r="J43" s="69">
        <v>2044.2810405</v>
      </c>
      <c r="K43" s="69">
        <v>1763.1796277000001</v>
      </c>
      <c r="L43" s="69">
        <v>0</v>
      </c>
      <c r="M43" s="69">
        <v>281.10141279999999</v>
      </c>
      <c r="N43" s="70">
        <v>99.902115403008168</v>
      </c>
      <c r="O43" s="70">
        <v>94.852293956275716</v>
      </c>
      <c r="P43" s="70">
        <v>13.750624656346023</v>
      </c>
      <c r="Q43" s="69">
        <v>3.7151999999999998E-2</v>
      </c>
      <c r="R43" s="70">
        <v>1.0554751517233285E-13</v>
      </c>
    </row>
    <row r="44" spans="1:18" ht="15.75" x14ac:dyDescent="0.25">
      <c r="A44" s="73">
        <v>33</v>
      </c>
      <c r="B44" s="74" t="s">
        <v>95</v>
      </c>
      <c r="C44" s="64">
        <v>15877.483000000002</v>
      </c>
      <c r="D44" s="64">
        <v>0</v>
      </c>
      <c r="E44" s="64">
        <v>18292.779626</v>
      </c>
      <c r="F44" s="64">
        <v>15877.433999999999</v>
      </c>
      <c r="G44" s="64">
        <v>2415.3456260000003</v>
      </c>
      <c r="H44" s="64">
        <v>15731.67603298</v>
      </c>
      <c r="I44" s="64">
        <v>40.300731309999996</v>
      </c>
      <c r="J44" s="64">
        <v>18082.392106889998</v>
      </c>
      <c r="K44" s="64">
        <v>15730.725531560003</v>
      </c>
      <c r="L44" s="64">
        <v>0</v>
      </c>
      <c r="M44" s="64">
        <v>2351.6665753300003</v>
      </c>
      <c r="N44" s="64">
        <v>99.075993838551014</v>
      </c>
      <c r="O44" s="64">
        <v>97.363563624827592</v>
      </c>
      <c r="P44" s="64">
        <v>13.005284706960515</v>
      </c>
      <c r="Q44" s="64">
        <v>40.30054535</v>
      </c>
      <c r="R44" s="64">
        <v>0.95068737999917396</v>
      </c>
    </row>
    <row r="45" spans="1:18" ht="15.75" x14ac:dyDescent="0.25">
      <c r="A45" s="75">
        <v>34</v>
      </c>
      <c r="B45" s="17" t="s">
        <v>97</v>
      </c>
      <c r="C45" s="69">
        <v>392.25940000000003</v>
      </c>
      <c r="D45" s="69">
        <v>0</v>
      </c>
      <c r="E45" s="69">
        <v>448.0049019999999</v>
      </c>
      <c r="F45" s="69">
        <v>392.25940000000003</v>
      </c>
      <c r="G45" s="69">
        <v>55.745502000000002</v>
      </c>
      <c r="H45" s="69">
        <v>391.79552699999999</v>
      </c>
      <c r="I45" s="69">
        <v>0</v>
      </c>
      <c r="J45" s="69">
        <v>447.54102899999992</v>
      </c>
      <c r="K45" s="69">
        <v>391.79552699999999</v>
      </c>
      <c r="L45" s="69">
        <v>0</v>
      </c>
      <c r="M45" s="69">
        <v>55.745502000000002</v>
      </c>
      <c r="N45" s="70">
        <v>99.881743305577885</v>
      </c>
      <c r="O45" s="70">
        <v>100</v>
      </c>
      <c r="P45" s="70">
        <v>12.455953395951102</v>
      </c>
      <c r="Q45" s="69">
        <v>0</v>
      </c>
      <c r="R45" s="70">
        <v>0</v>
      </c>
    </row>
    <row r="46" spans="1:18" ht="15.75" x14ac:dyDescent="0.25">
      <c r="A46" s="75">
        <v>35</v>
      </c>
      <c r="B46" s="17" t="s">
        <v>99</v>
      </c>
      <c r="C46" s="69">
        <v>551.88189999999986</v>
      </c>
      <c r="D46" s="69">
        <v>0</v>
      </c>
      <c r="E46" s="69">
        <v>576.71174999999994</v>
      </c>
      <c r="F46" s="69">
        <v>551.88189999999986</v>
      </c>
      <c r="G46" s="69">
        <v>24.82985</v>
      </c>
      <c r="H46" s="69">
        <v>551.28631893999989</v>
      </c>
      <c r="I46" s="69">
        <v>0.32486513</v>
      </c>
      <c r="J46" s="69">
        <v>557.69521894000002</v>
      </c>
      <c r="K46" s="69">
        <v>551.28631893999989</v>
      </c>
      <c r="L46" s="69">
        <v>0</v>
      </c>
      <c r="M46" s="69">
        <v>6.4088999999999992</v>
      </c>
      <c r="N46" s="70">
        <v>99.892081791412252</v>
      </c>
      <c r="O46" s="70">
        <v>25.81127151392376</v>
      </c>
      <c r="P46" s="70">
        <v>1.1491760700730527</v>
      </c>
      <c r="Q46" s="69">
        <v>0.32486513</v>
      </c>
      <c r="R46" s="70">
        <v>3.4694469519536142E-14</v>
      </c>
    </row>
    <row r="47" spans="1:18" s="130" customFormat="1" ht="15.75" x14ac:dyDescent="0.25">
      <c r="A47" s="140">
        <v>36</v>
      </c>
      <c r="B47" s="66" t="s">
        <v>318</v>
      </c>
      <c r="C47" s="69">
        <v>2934.4070000000002</v>
      </c>
      <c r="D47" s="69">
        <v>0</v>
      </c>
      <c r="E47" s="69">
        <v>2945.1516000000001</v>
      </c>
      <c r="F47" s="69">
        <v>2934.4070000000002</v>
      </c>
      <c r="G47" s="69">
        <v>10.7446</v>
      </c>
      <c r="H47" s="69">
        <v>2934.40691904</v>
      </c>
      <c r="I47" s="69">
        <v>15.97075094</v>
      </c>
      <c r="J47" s="69">
        <v>2945.1046221199999</v>
      </c>
      <c r="K47" s="69">
        <v>2934.3600221199999</v>
      </c>
      <c r="L47" s="69">
        <v>0</v>
      </c>
      <c r="M47" s="69">
        <v>10.7446</v>
      </c>
      <c r="N47" s="70">
        <v>99.998399067341367</v>
      </c>
      <c r="O47" s="70">
        <v>100</v>
      </c>
      <c r="P47" s="70">
        <v>0.36482914458453508</v>
      </c>
      <c r="Q47" s="69">
        <v>15.97075094</v>
      </c>
      <c r="R47" s="70">
        <v>4.6896920000124354E-2</v>
      </c>
    </row>
    <row r="48" spans="1:18" ht="15.75" x14ac:dyDescent="0.25">
      <c r="A48" s="75">
        <v>37</v>
      </c>
      <c r="B48" s="17" t="s">
        <v>101</v>
      </c>
      <c r="C48" s="69">
        <v>5097.5152000000007</v>
      </c>
      <c r="D48" s="69">
        <v>0</v>
      </c>
      <c r="E48" s="69">
        <v>6222.2260000000006</v>
      </c>
      <c r="F48" s="69">
        <v>5097.5152000000007</v>
      </c>
      <c r="G48" s="69">
        <v>1124.7108000000001</v>
      </c>
      <c r="H48" s="69">
        <v>5047.7710294899998</v>
      </c>
      <c r="I48" s="69">
        <v>13.930923530000001</v>
      </c>
      <c r="J48" s="69">
        <v>6143.6431041300002</v>
      </c>
      <c r="K48" s="69">
        <v>5047.7624853200005</v>
      </c>
      <c r="L48" s="69">
        <v>0</v>
      </c>
      <c r="M48" s="69">
        <v>1095.8806188100002</v>
      </c>
      <c r="N48" s="70">
        <v>99.023981043156084</v>
      </c>
      <c r="O48" s="70">
        <v>97.43665827784352</v>
      </c>
      <c r="P48" s="70">
        <v>17.837634775257467</v>
      </c>
      <c r="Q48" s="69">
        <v>13.930923530000001</v>
      </c>
      <c r="R48" s="70">
        <v>8.5441699991122277E-3</v>
      </c>
    </row>
    <row r="49" spans="1:18" ht="15.75" x14ac:dyDescent="0.25">
      <c r="A49" s="75">
        <v>38</v>
      </c>
      <c r="B49" s="17" t="s">
        <v>103</v>
      </c>
      <c r="C49" s="69">
        <v>324.52740000000006</v>
      </c>
      <c r="D49" s="69">
        <v>0</v>
      </c>
      <c r="E49" s="69">
        <v>391.03020000000004</v>
      </c>
      <c r="F49" s="69">
        <v>324.47840000000008</v>
      </c>
      <c r="G49" s="69">
        <v>66.5518</v>
      </c>
      <c r="H49" s="69">
        <v>314.20309912000005</v>
      </c>
      <c r="I49" s="69">
        <v>0.88154937</v>
      </c>
      <c r="J49" s="69">
        <v>378.87198351999996</v>
      </c>
      <c r="K49" s="69">
        <v>313.42465551999999</v>
      </c>
      <c r="L49" s="69">
        <v>0</v>
      </c>
      <c r="M49" s="69">
        <v>65.447327999999999</v>
      </c>
      <c r="N49" s="70">
        <v>96.593380490041838</v>
      </c>
      <c r="O49" s="70">
        <v>98.340432565310039</v>
      </c>
      <c r="P49" s="70">
        <v>17.274259076099028</v>
      </c>
      <c r="Q49" s="69">
        <v>0.88136340999999996</v>
      </c>
      <c r="R49" s="70">
        <v>0.77862956000007577</v>
      </c>
    </row>
    <row r="50" spans="1:18" ht="15.75" x14ac:dyDescent="0.25">
      <c r="A50" s="75">
        <v>39</v>
      </c>
      <c r="B50" s="17" t="s">
        <v>105</v>
      </c>
      <c r="C50" s="69">
        <v>1960.5417</v>
      </c>
      <c r="D50" s="69">
        <v>0</v>
      </c>
      <c r="E50" s="69">
        <v>2185.344396</v>
      </c>
      <c r="F50" s="69">
        <v>1960.5417</v>
      </c>
      <c r="G50" s="69">
        <v>224.80269599999997</v>
      </c>
      <c r="H50" s="69">
        <v>1948.2662460000001</v>
      </c>
      <c r="I50" s="69">
        <v>5.5450491199999989</v>
      </c>
      <c r="J50" s="69">
        <v>2172.4228250000001</v>
      </c>
      <c r="K50" s="69">
        <v>1948.2662460000001</v>
      </c>
      <c r="L50" s="69">
        <v>0</v>
      </c>
      <c r="M50" s="69">
        <v>224.15657899999997</v>
      </c>
      <c r="N50" s="70">
        <v>99.373874373597886</v>
      </c>
      <c r="O50" s="70">
        <v>99.712584852630059</v>
      </c>
      <c r="P50" s="70">
        <v>10.318275817231848</v>
      </c>
      <c r="Q50" s="69">
        <v>5.5450491199999989</v>
      </c>
      <c r="R50" s="70">
        <v>-6.8389738316909643E-14</v>
      </c>
    </row>
    <row r="51" spans="1:18" s="130" customFormat="1" ht="15.75" x14ac:dyDescent="0.25">
      <c r="A51" s="71">
        <v>40</v>
      </c>
      <c r="B51" s="17" t="s">
        <v>107</v>
      </c>
      <c r="C51" s="69">
        <v>4305.1169</v>
      </c>
      <c r="D51" s="69">
        <v>0</v>
      </c>
      <c r="E51" s="69">
        <v>5169.3945999999996</v>
      </c>
      <c r="F51" s="69">
        <v>4305.1169</v>
      </c>
      <c r="G51" s="69">
        <v>864.2777000000001</v>
      </c>
      <c r="H51" s="69">
        <v>4266.4668316699999</v>
      </c>
      <c r="I51" s="69">
        <v>3.6475932199999996</v>
      </c>
      <c r="J51" s="69">
        <v>5117.4901147500004</v>
      </c>
      <c r="K51" s="69">
        <v>4266.3502149400001</v>
      </c>
      <c r="L51" s="69">
        <v>0</v>
      </c>
      <c r="M51" s="69">
        <v>851.13989980999997</v>
      </c>
      <c r="N51" s="70">
        <v>99.09952073403629</v>
      </c>
      <c r="O51" s="70">
        <v>98.479909849577268</v>
      </c>
      <c r="P51" s="70">
        <v>16.631979363414555</v>
      </c>
      <c r="Q51" s="69">
        <v>3.6475932199999996</v>
      </c>
      <c r="R51" s="70">
        <v>0.11661672999989525</v>
      </c>
    </row>
    <row r="52" spans="1:18" ht="15.75" x14ac:dyDescent="0.25">
      <c r="A52" s="140">
        <v>41</v>
      </c>
      <c r="B52" s="66" t="s">
        <v>319</v>
      </c>
      <c r="C52" s="69">
        <v>311.23349999999999</v>
      </c>
      <c r="D52" s="69">
        <v>0</v>
      </c>
      <c r="E52" s="69">
        <v>354.916178</v>
      </c>
      <c r="F52" s="69">
        <v>311.23349999999999</v>
      </c>
      <c r="G52" s="69">
        <v>43.682677999999996</v>
      </c>
      <c r="H52" s="69">
        <v>277.48006171999998</v>
      </c>
      <c r="I52" s="69">
        <v>0</v>
      </c>
      <c r="J52" s="69">
        <v>319.62320943000003</v>
      </c>
      <c r="K52" s="69">
        <v>277.48006171999998</v>
      </c>
      <c r="L52" s="69">
        <v>0</v>
      </c>
      <c r="M52" s="69">
        <v>42.143147710000001</v>
      </c>
      <c r="N52" s="70">
        <v>89.154946919274437</v>
      </c>
      <c r="O52" s="70">
        <v>96.475650393961672</v>
      </c>
      <c r="P52" s="70">
        <v>13.185258913192186</v>
      </c>
      <c r="Q52" s="69">
        <v>0</v>
      </c>
      <c r="R52" s="70">
        <v>0</v>
      </c>
    </row>
    <row r="53" spans="1:18" ht="25.5" x14ac:dyDescent="0.25">
      <c r="A53" s="73">
        <v>42</v>
      </c>
      <c r="B53" s="76" t="s">
        <v>109</v>
      </c>
      <c r="C53" s="64">
        <v>11433.844300000001</v>
      </c>
      <c r="D53" s="64">
        <v>0</v>
      </c>
      <c r="E53" s="64">
        <v>12997.249929040001</v>
      </c>
      <c r="F53" s="64">
        <v>11433.844300000001</v>
      </c>
      <c r="G53" s="64">
        <v>1563.4056290399999</v>
      </c>
      <c r="H53" s="64">
        <v>11273.83495481</v>
      </c>
      <c r="I53" s="64">
        <v>32.636295519999997</v>
      </c>
      <c r="J53" s="64">
        <v>12556.76682529</v>
      </c>
      <c r="K53" s="64">
        <v>11261.20602607</v>
      </c>
      <c r="L53" s="64">
        <v>0</v>
      </c>
      <c r="M53" s="64">
        <v>1295.56079922</v>
      </c>
      <c r="N53" s="64">
        <v>98.490111729700573</v>
      </c>
      <c r="O53" s="64">
        <v>82.867860723741387</v>
      </c>
      <c r="P53" s="64">
        <v>10.317630463684898</v>
      </c>
      <c r="Q53" s="64">
        <v>29.232503519999998</v>
      </c>
      <c r="R53" s="64">
        <v>16.032720740000141</v>
      </c>
    </row>
    <row r="54" spans="1:18" ht="15.75" x14ac:dyDescent="0.25">
      <c r="A54" s="75">
        <v>43</v>
      </c>
      <c r="B54" s="17" t="s">
        <v>111</v>
      </c>
      <c r="C54" s="69">
        <v>2134.1759000000002</v>
      </c>
      <c r="D54" s="69">
        <v>0</v>
      </c>
      <c r="E54" s="69">
        <v>2296.7092000000002</v>
      </c>
      <c r="F54" s="69">
        <v>2134.1759000000002</v>
      </c>
      <c r="G54" s="69">
        <v>162.5333</v>
      </c>
      <c r="H54" s="69">
        <v>2134.1759000000002</v>
      </c>
      <c r="I54" s="69">
        <v>0.240672</v>
      </c>
      <c r="J54" s="69">
        <v>2287.5162259999997</v>
      </c>
      <c r="K54" s="69">
        <v>2134.4165720000001</v>
      </c>
      <c r="L54" s="69">
        <v>0</v>
      </c>
      <c r="M54" s="69">
        <v>153.09965400000002</v>
      </c>
      <c r="N54" s="70">
        <v>100.0112770460954</v>
      </c>
      <c r="O54" s="70">
        <v>94.195868785042833</v>
      </c>
      <c r="P54" s="70">
        <v>6.6928335746808401</v>
      </c>
      <c r="Q54" s="69">
        <v>0</v>
      </c>
      <c r="R54" s="70">
        <v>0</v>
      </c>
    </row>
    <row r="55" spans="1:18" ht="15.75" x14ac:dyDescent="0.25">
      <c r="A55" s="75">
        <v>44</v>
      </c>
      <c r="B55" s="17" t="s">
        <v>113</v>
      </c>
      <c r="C55" s="69">
        <v>277.78239999999994</v>
      </c>
      <c r="D55" s="69">
        <v>0</v>
      </c>
      <c r="E55" s="69">
        <v>308.11963900000001</v>
      </c>
      <c r="F55" s="69">
        <v>277.78239999999994</v>
      </c>
      <c r="G55" s="69">
        <v>30.337239</v>
      </c>
      <c r="H55" s="69">
        <v>277.78239999999994</v>
      </c>
      <c r="I55" s="69">
        <v>0.1</v>
      </c>
      <c r="J55" s="69">
        <v>284.43768499999999</v>
      </c>
      <c r="K55" s="69">
        <v>277.78239999999994</v>
      </c>
      <c r="L55" s="69">
        <v>0</v>
      </c>
      <c r="M55" s="69">
        <v>6.655285000000001</v>
      </c>
      <c r="N55" s="70">
        <v>100</v>
      </c>
      <c r="O55" s="70">
        <v>21.937675343494512</v>
      </c>
      <c r="P55" s="70">
        <v>2.3398042351525961</v>
      </c>
      <c r="Q55" s="69">
        <v>0.1</v>
      </c>
      <c r="R55" s="70">
        <v>2.273181642920008E-14</v>
      </c>
    </row>
    <row r="56" spans="1:18" ht="25.5" x14ac:dyDescent="0.25">
      <c r="A56" s="75">
        <v>45</v>
      </c>
      <c r="B56" s="17" t="s">
        <v>115</v>
      </c>
      <c r="C56" s="69">
        <v>2159.7404000000001</v>
      </c>
      <c r="D56" s="69">
        <v>0</v>
      </c>
      <c r="E56" s="69">
        <v>2457.3030459999995</v>
      </c>
      <c r="F56" s="69">
        <v>2159.7404000000001</v>
      </c>
      <c r="G56" s="69">
        <v>297.56264599999997</v>
      </c>
      <c r="H56" s="69">
        <v>2038.02539824</v>
      </c>
      <c r="I56" s="69">
        <v>5.7578399299999994</v>
      </c>
      <c r="J56" s="69">
        <v>2154.2149270499999</v>
      </c>
      <c r="K56" s="69">
        <v>2041.14351824</v>
      </c>
      <c r="L56" s="69">
        <v>0</v>
      </c>
      <c r="M56" s="69">
        <v>113.07140880999999</v>
      </c>
      <c r="N56" s="70">
        <v>94.508743654561442</v>
      </c>
      <c r="O56" s="70">
        <v>37.9991945662427</v>
      </c>
      <c r="P56" s="70">
        <v>5.2488452934842913</v>
      </c>
      <c r="Q56" s="69">
        <v>2.5947199299999997</v>
      </c>
      <c r="R56" s="70">
        <v>4.4999999999955964E-2</v>
      </c>
    </row>
    <row r="57" spans="1:18" ht="25.5" x14ac:dyDescent="0.25">
      <c r="A57" s="75">
        <v>46</v>
      </c>
      <c r="B57" s="17" t="s">
        <v>117</v>
      </c>
      <c r="C57" s="69">
        <v>915.39819999999997</v>
      </c>
      <c r="D57" s="69">
        <v>0</v>
      </c>
      <c r="E57" s="69">
        <v>1021.3234190000001</v>
      </c>
      <c r="F57" s="69">
        <v>915.39819999999997</v>
      </c>
      <c r="G57" s="69">
        <v>105.925219</v>
      </c>
      <c r="H57" s="69">
        <v>885.72802041</v>
      </c>
      <c r="I57" s="69">
        <v>0.42794669999999996</v>
      </c>
      <c r="J57" s="69">
        <v>968.70806641000001</v>
      </c>
      <c r="K57" s="69">
        <v>885.72802041</v>
      </c>
      <c r="L57" s="69">
        <v>0</v>
      </c>
      <c r="M57" s="69">
        <v>82.980046000000002</v>
      </c>
      <c r="N57" s="70">
        <v>96.758767977695399</v>
      </c>
      <c r="O57" s="70">
        <v>78.338328476809664</v>
      </c>
      <c r="P57" s="70">
        <v>8.5660529603641375</v>
      </c>
      <c r="Q57" s="69">
        <v>0.42794669999999996</v>
      </c>
      <c r="R57" s="70">
        <v>6.8278716014447127E-15</v>
      </c>
    </row>
    <row r="58" spans="1:18" ht="25.5" x14ac:dyDescent="0.25">
      <c r="A58" s="75">
        <v>47</v>
      </c>
      <c r="B58" s="17" t="s">
        <v>119</v>
      </c>
      <c r="C58" s="69">
        <v>321.1379</v>
      </c>
      <c r="D58" s="69">
        <v>0</v>
      </c>
      <c r="E58" s="69">
        <v>379.6379</v>
      </c>
      <c r="F58" s="69">
        <v>321.1379</v>
      </c>
      <c r="G58" s="69">
        <v>58.5</v>
      </c>
      <c r="H58" s="69">
        <v>320.87349679999994</v>
      </c>
      <c r="I58" s="69">
        <v>2.2968825000000002</v>
      </c>
      <c r="J58" s="69">
        <v>375.12797347999998</v>
      </c>
      <c r="K58" s="69">
        <v>320.78549679999998</v>
      </c>
      <c r="L58" s="69">
        <v>0</v>
      </c>
      <c r="M58" s="69">
        <v>54.342476680000004</v>
      </c>
      <c r="N58" s="70">
        <v>99.890264213597945</v>
      </c>
      <c r="O58" s="70">
        <v>92.893122529914535</v>
      </c>
      <c r="P58" s="70">
        <v>14.486383453591548</v>
      </c>
      <c r="Q58" s="69">
        <v>2.2968825000000002</v>
      </c>
      <c r="R58" s="70">
        <v>8.7999999999946343E-2</v>
      </c>
    </row>
    <row r="59" spans="1:18" ht="15.75" x14ac:dyDescent="0.25">
      <c r="A59" s="11">
        <v>48</v>
      </c>
      <c r="B59" s="17" t="s">
        <v>122</v>
      </c>
      <c r="C59" s="69">
        <v>1227.6348</v>
      </c>
      <c r="D59" s="69">
        <v>0</v>
      </c>
      <c r="E59" s="69">
        <v>1295.8635280000001</v>
      </c>
      <c r="F59" s="69">
        <v>1227.6348</v>
      </c>
      <c r="G59" s="69">
        <v>68.22872799999999</v>
      </c>
      <c r="H59" s="69">
        <v>1227.6348</v>
      </c>
      <c r="I59" s="69">
        <v>0</v>
      </c>
      <c r="J59" s="69">
        <v>1295.8635280000001</v>
      </c>
      <c r="K59" s="69">
        <v>1227.6348</v>
      </c>
      <c r="L59" s="69">
        <v>0</v>
      </c>
      <c r="M59" s="69">
        <v>68.22872799999999</v>
      </c>
      <c r="N59" s="70">
        <v>100</v>
      </c>
      <c r="O59" s="70">
        <v>100</v>
      </c>
      <c r="P59" s="70">
        <v>5.2651167754757573</v>
      </c>
      <c r="Q59" s="69">
        <v>0</v>
      </c>
      <c r="R59" s="70">
        <v>0</v>
      </c>
    </row>
    <row r="60" spans="1:18" ht="15.75" x14ac:dyDescent="0.25">
      <c r="A60" s="77">
        <v>49</v>
      </c>
      <c r="B60" s="17" t="s">
        <v>125</v>
      </c>
      <c r="C60" s="69">
        <v>4397.9746999999998</v>
      </c>
      <c r="D60" s="69">
        <v>0</v>
      </c>
      <c r="E60" s="69">
        <v>5238.2931970400005</v>
      </c>
      <c r="F60" s="69">
        <v>4397.9746999999998</v>
      </c>
      <c r="G60" s="69">
        <v>840.3184970399999</v>
      </c>
      <c r="H60" s="69">
        <v>4389.6149393599999</v>
      </c>
      <c r="I60" s="69">
        <v>23.812954389999998</v>
      </c>
      <c r="J60" s="69">
        <v>5190.89841935</v>
      </c>
      <c r="K60" s="69">
        <v>4373.7152186200001</v>
      </c>
      <c r="L60" s="69">
        <v>0</v>
      </c>
      <c r="M60" s="69">
        <v>817.18320073000007</v>
      </c>
      <c r="N60" s="70">
        <v>99.448394248834589</v>
      </c>
      <c r="O60" s="70">
        <v>97.246841954390703</v>
      </c>
      <c r="P60" s="70">
        <v>15.742615915653518</v>
      </c>
      <c r="Q60" s="69">
        <v>23.812954389999998</v>
      </c>
      <c r="R60" s="70">
        <v>15.899720740000209</v>
      </c>
    </row>
    <row r="61" spans="1:18" ht="15.75" x14ac:dyDescent="0.25">
      <c r="A61" s="60">
        <v>50</v>
      </c>
      <c r="B61" s="61" t="s">
        <v>128</v>
      </c>
      <c r="C61" s="64">
        <v>32724.374299999996</v>
      </c>
      <c r="D61" s="64">
        <v>0</v>
      </c>
      <c r="E61" s="64">
        <v>41041.238879160002</v>
      </c>
      <c r="F61" s="64">
        <v>32724.374299999996</v>
      </c>
      <c r="G61" s="64">
        <v>8316.8645791599993</v>
      </c>
      <c r="H61" s="64">
        <v>32643.325530819999</v>
      </c>
      <c r="I61" s="64">
        <v>46.874304860000002</v>
      </c>
      <c r="J61" s="64">
        <v>40862.55093048</v>
      </c>
      <c r="K61" s="64">
        <v>32640.316312220006</v>
      </c>
      <c r="L61" s="64">
        <v>0</v>
      </c>
      <c r="M61" s="64">
        <v>8222.2346182600013</v>
      </c>
      <c r="N61" s="64">
        <v>99.743133399559028</v>
      </c>
      <c r="O61" s="64">
        <v>98.86219187532383</v>
      </c>
      <c r="P61" s="64">
        <v>20.121687048487498</v>
      </c>
      <c r="Q61" s="64">
        <v>46.871569970000003</v>
      </c>
      <c r="R61" s="64">
        <v>3.0119534899993115</v>
      </c>
    </row>
    <row r="62" spans="1:18" ht="15.75" x14ac:dyDescent="0.25">
      <c r="A62" s="11">
        <v>51</v>
      </c>
      <c r="B62" s="66" t="s">
        <v>131</v>
      </c>
      <c r="C62" s="69">
        <v>3811.0029999999997</v>
      </c>
      <c r="D62" s="69">
        <v>0</v>
      </c>
      <c r="E62" s="69">
        <v>4600.03202246</v>
      </c>
      <c r="F62" s="69">
        <v>3811.0029999999997</v>
      </c>
      <c r="G62" s="69">
        <v>789.02902245999996</v>
      </c>
      <c r="H62" s="69">
        <v>3811.0029999999997</v>
      </c>
      <c r="I62" s="69">
        <v>15.101781389999999</v>
      </c>
      <c r="J62" s="69">
        <v>4597.6020114800003</v>
      </c>
      <c r="K62" s="69">
        <v>3811.0029999999997</v>
      </c>
      <c r="L62" s="69">
        <v>0</v>
      </c>
      <c r="M62" s="69">
        <v>786.59901147999994</v>
      </c>
      <c r="N62" s="70">
        <v>100</v>
      </c>
      <c r="O62" s="70">
        <v>99.692025145992247</v>
      </c>
      <c r="P62" s="70">
        <v>17.108897410343445</v>
      </c>
      <c r="Q62" s="69">
        <v>15.101781389999999</v>
      </c>
      <c r="R62" s="70">
        <v>-1.8474111129762605E-13</v>
      </c>
    </row>
    <row r="63" spans="1:18" ht="15.75" x14ac:dyDescent="0.25">
      <c r="A63" s="11">
        <v>52</v>
      </c>
      <c r="B63" s="66" t="s">
        <v>134</v>
      </c>
      <c r="C63" s="69">
        <v>1303.3601000000001</v>
      </c>
      <c r="D63" s="69">
        <v>0</v>
      </c>
      <c r="E63" s="69">
        <v>1513.0528799800002</v>
      </c>
      <c r="F63" s="69">
        <v>1303.3601000000001</v>
      </c>
      <c r="G63" s="69">
        <v>209.69277997999998</v>
      </c>
      <c r="H63" s="69">
        <v>1303.3601000000001</v>
      </c>
      <c r="I63" s="69">
        <v>1.38813813</v>
      </c>
      <c r="J63" s="69">
        <v>1445.7742401200001</v>
      </c>
      <c r="K63" s="69">
        <v>1303.3601000000001</v>
      </c>
      <c r="L63" s="69">
        <v>0</v>
      </c>
      <c r="M63" s="69">
        <v>142.41414011999998</v>
      </c>
      <c r="N63" s="70">
        <v>100</v>
      </c>
      <c r="O63" s="70">
        <v>67.915614516428803</v>
      </c>
      <c r="P63" s="70">
        <v>9.8503719438367874</v>
      </c>
      <c r="Q63" s="69">
        <v>1.38813813</v>
      </c>
      <c r="R63" s="70">
        <v>1.5765166949677223E-14</v>
      </c>
    </row>
    <row r="64" spans="1:18" ht="15.75" x14ac:dyDescent="0.25">
      <c r="A64" s="11">
        <v>53</v>
      </c>
      <c r="B64" s="66" t="s">
        <v>137</v>
      </c>
      <c r="C64" s="69">
        <v>2005.8551</v>
      </c>
      <c r="D64" s="69">
        <v>0</v>
      </c>
      <c r="E64" s="69">
        <v>2580.8695549999998</v>
      </c>
      <c r="F64" s="69">
        <v>2005.8551</v>
      </c>
      <c r="G64" s="69">
        <v>575.014455</v>
      </c>
      <c r="H64" s="69">
        <v>2005.8551</v>
      </c>
      <c r="I64" s="69">
        <v>0</v>
      </c>
      <c r="J64" s="69">
        <v>2576.95185102</v>
      </c>
      <c r="K64" s="69">
        <v>2005.8551</v>
      </c>
      <c r="L64" s="69">
        <v>0</v>
      </c>
      <c r="M64" s="69">
        <v>571.09675101999994</v>
      </c>
      <c r="N64" s="70">
        <v>100</v>
      </c>
      <c r="O64" s="70">
        <v>99.318677305251384</v>
      </c>
      <c r="P64" s="70">
        <v>22.161716013201815</v>
      </c>
      <c r="Q64" s="69">
        <v>0</v>
      </c>
      <c r="R64" s="70">
        <v>0</v>
      </c>
    </row>
    <row r="65" spans="1:18" ht="15.75" x14ac:dyDescent="0.25">
      <c r="A65" s="11">
        <v>54</v>
      </c>
      <c r="B65" s="66" t="s">
        <v>140</v>
      </c>
      <c r="C65" s="69">
        <v>9353.8421999999991</v>
      </c>
      <c r="D65" s="69">
        <v>0</v>
      </c>
      <c r="E65" s="69">
        <v>11034.1818</v>
      </c>
      <c r="F65" s="69">
        <v>9353.8421999999991</v>
      </c>
      <c r="G65" s="69">
        <v>1680.3396000000002</v>
      </c>
      <c r="H65" s="69">
        <v>9353.3503000000001</v>
      </c>
      <c r="I65" s="69">
        <v>1.4628045300000001</v>
      </c>
      <c r="J65" s="69">
        <v>11033.361363999999</v>
      </c>
      <c r="K65" s="69">
        <v>9353.3503000000001</v>
      </c>
      <c r="L65" s="69">
        <v>0</v>
      </c>
      <c r="M65" s="69">
        <v>1680.0110640000003</v>
      </c>
      <c r="N65" s="70">
        <v>99.994741198435023</v>
      </c>
      <c r="O65" s="70">
        <v>99.98044823796333</v>
      </c>
      <c r="P65" s="70">
        <v>15.226647696699155</v>
      </c>
      <c r="Q65" s="69">
        <v>1.4628045300000001</v>
      </c>
      <c r="R65" s="70">
        <v>-3.6992631180510216E-13</v>
      </c>
    </row>
    <row r="66" spans="1:18" ht="15.75" x14ac:dyDescent="0.25">
      <c r="A66" s="11">
        <v>55</v>
      </c>
      <c r="B66" s="66" t="s">
        <v>143</v>
      </c>
      <c r="C66" s="69">
        <v>1369.5398</v>
      </c>
      <c r="D66" s="69">
        <v>0</v>
      </c>
      <c r="E66" s="69">
        <v>1847.729411</v>
      </c>
      <c r="F66" s="69">
        <v>1369.5398</v>
      </c>
      <c r="G66" s="69">
        <v>478.18961100000001</v>
      </c>
      <c r="H66" s="69">
        <v>1365.8805141999999</v>
      </c>
      <c r="I66" s="69">
        <v>3.9560594</v>
      </c>
      <c r="J66" s="69">
        <v>1843.7365364900002</v>
      </c>
      <c r="K66" s="69">
        <v>1365.69277349</v>
      </c>
      <c r="L66" s="69">
        <v>0</v>
      </c>
      <c r="M66" s="69">
        <v>478.04376300000001</v>
      </c>
      <c r="N66" s="70">
        <v>99.719100787724457</v>
      </c>
      <c r="O66" s="70">
        <v>99.969499964732606</v>
      </c>
      <c r="P66" s="70">
        <v>25.927986647705769</v>
      </c>
      <c r="Q66" s="69">
        <v>3.9560594</v>
      </c>
      <c r="R66" s="70">
        <v>0.18774070999980186</v>
      </c>
    </row>
    <row r="67" spans="1:18" ht="15.75" x14ac:dyDescent="0.25">
      <c r="A67" s="11">
        <v>56</v>
      </c>
      <c r="B67" s="66" t="s">
        <v>146</v>
      </c>
      <c r="C67" s="69">
        <v>1362.4707999999998</v>
      </c>
      <c r="D67" s="69">
        <v>0</v>
      </c>
      <c r="E67" s="69">
        <v>1767.6319317199998</v>
      </c>
      <c r="F67" s="69">
        <v>1362.4707999999998</v>
      </c>
      <c r="G67" s="69">
        <v>405.16113171999996</v>
      </c>
      <c r="H67" s="69">
        <v>1344.6069029400003</v>
      </c>
      <c r="I67" s="69">
        <v>4.2930053299999997</v>
      </c>
      <c r="J67" s="69">
        <v>1749.0777970499998</v>
      </c>
      <c r="K67" s="69">
        <v>1344.6002759400001</v>
      </c>
      <c r="L67" s="69">
        <v>0</v>
      </c>
      <c r="M67" s="69">
        <v>404.47752111000005</v>
      </c>
      <c r="N67" s="70">
        <v>98.688373794139324</v>
      </c>
      <c r="O67" s="70">
        <v>99.831274385304965</v>
      </c>
      <c r="P67" s="70">
        <v>23.125187558391808</v>
      </c>
      <c r="Q67" s="69">
        <v>4.2930053299999997</v>
      </c>
      <c r="R67" s="70">
        <v>6.6270000001225071E-3</v>
      </c>
    </row>
    <row r="68" spans="1:18" ht="15.75" x14ac:dyDescent="0.25">
      <c r="A68" s="11">
        <v>57</v>
      </c>
      <c r="B68" s="66" t="s">
        <v>149</v>
      </c>
      <c r="C68" s="69">
        <v>1093.1822999999999</v>
      </c>
      <c r="D68" s="69">
        <v>0</v>
      </c>
      <c r="E68" s="69">
        <v>2207.2298460000002</v>
      </c>
      <c r="F68" s="69">
        <v>1093.1822999999999</v>
      </c>
      <c r="G68" s="69">
        <v>1114.047546</v>
      </c>
      <c r="H68" s="69">
        <v>1088.61826716</v>
      </c>
      <c r="I68" s="69">
        <v>0.11602255</v>
      </c>
      <c r="J68" s="69">
        <v>2189.3448300099999</v>
      </c>
      <c r="K68" s="69">
        <v>1088.3819590400001</v>
      </c>
      <c r="L68" s="69">
        <v>0</v>
      </c>
      <c r="M68" s="69">
        <v>1100.96287097</v>
      </c>
      <c r="N68" s="70">
        <v>99.560883764766416</v>
      </c>
      <c r="O68" s="70">
        <v>98.825483250065886</v>
      </c>
      <c r="P68" s="70">
        <v>50.287321388516546</v>
      </c>
      <c r="Q68" s="69">
        <v>0.11602255</v>
      </c>
      <c r="R68" s="70">
        <v>0.23630811999990115</v>
      </c>
    </row>
    <row r="69" spans="1:18" ht="15.75" x14ac:dyDescent="0.25">
      <c r="A69" s="11">
        <v>58</v>
      </c>
      <c r="B69" s="66" t="s">
        <v>152</v>
      </c>
      <c r="C69" s="69">
        <v>1530.5957999999998</v>
      </c>
      <c r="D69" s="69">
        <v>0</v>
      </c>
      <c r="E69" s="69">
        <v>1930.1791370000001</v>
      </c>
      <c r="F69" s="69">
        <v>1530.5957999999998</v>
      </c>
      <c r="G69" s="69">
        <v>399.58333699999991</v>
      </c>
      <c r="H69" s="69">
        <v>1530.591381</v>
      </c>
      <c r="I69" s="69">
        <v>8.0630000000000007E-3</v>
      </c>
      <c r="J69" s="69">
        <v>1930.013925</v>
      </c>
      <c r="K69" s="69">
        <v>1530.591381</v>
      </c>
      <c r="L69" s="69">
        <v>0</v>
      </c>
      <c r="M69" s="69">
        <v>399.42254400000002</v>
      </c>
      <c r="N69" s="70">
        <v>99.999711288898098</v>
      </c>
      <c r="O69" s="70">
        <v>99.959759833528821</v>
      </c>
      <c r="P69" s="70">
        <v>20.695319283771489</v>
      </c>
      <c r="Q69" s="69">
        <v>8.0630000000000007E-3</v>
      </c>
      <c r="R69" s="70">
        <v>-7.1748162966400741E-15</v>
      </c>
    </row>
    <row r="70" spans="1:18" ht="15.75" x14ac:dyDescent="0.25">
      <c r="A70" s="11">
        <v>59</v>
      </c>
      <c r="B70" s="66" t="s">
        <v>155</v>
      </c>
      <c r="C70" s="69">
        <v>1544.1941999999999</v>
      </c>
      <c r="D70" s="69">
        <v>0</v>
      </c>
      <c r="E70" s="69">
        <v>2367.6352000000006</v>
      </c>
      <c r="F70" s="69">
        <v>1544.1941999999999</v>
      </c>
      <c r="G70" s="69">
        <v>823.44100000000003</v>
      </c>
      <c r="H70" s="69">
        <v>1531.3415790000001</v>
      </c>
      <c r="I70" s="69">
        <v>10.764685999999999</v>
      </c>
      <c r="J70" s="69">
        <v>2354.2965430000008</v>
      </c>
      <c r="K70" s="69">
        <v>1531.0110830000001</v>
      </c>
      <c r="L70" s="69">
        <v>0</v>
      </c>
      <c r="M70" s="69">
        <v>823.28545999999994</v>
      </c>
      <c r="N70" s="70">
        <v>99.146278557450884</v>
      </c>
      <c r="O70" s="70">
        <v>99.981110972127922</v>
      </c>
      <c r="P70" s="70">
        <v>34.969488548410091</v>
      </c>
      <c r="Q70" s="69">
        <v>10.764685999999999</v>
      </c>
      <c r="R70" s="70">
        <v>0.33049600000002322</v>
      </c>
    </row>
    <row r="71" spans="1:18" ht="15.75" x14ac:dyDescent="0.25">
      <c r="A71" s="11">
        <v>60</v>
      </c>
      <c r="B71" s="66" t="s">
        <v>158</v>
      </c>
      <c r="C71" s="69">
        <v>2437.3361</v>
      </c>
      <c r="D71" s="69">
        <v>0</v>
      </c>
      <c r="E71" s="69">
        <v>3103.4613099999997</v>
      </c>
      <c r="F71" s="69">
        <v>2437.3361</v>
      </c>
      <c r="G71" s="69">
        <v>666.12521000000015</v>
      </c>
      <c r="H71" s="69">
        <v>2436.6725077400001</v>
      </c>
      <c r="I71" s="69">
        <v>4.6264100700000004</v>
      </c>
      <c r="J71" s="69">
        <v>3102.3650422099995</v>
      </c>
      <c r="K71" s="69">
        <v>2436.6242639699999</v>
      </c>
      <c r="L71" s="69">
        <v>0</v>
      </c>
      <c r="M71" s="69">
        <v>665.74077824000017</v>
      </c>
      <c r="N71" s="70">
        <v>99.970794506756775</v>
      </c>
      <c r="O71" s="70">
        <v>99.942288363474489</v>
      </c>
      <c r="P71" s="70">
        <v>21.45913743811893</v>
      </c>
      <c r="Q71" s="69">
        <v>4.6264100700000004</v>
      </c>
      <c r="R71" s="70">
        <v>4.8243770000246045E-2</v>
      </c>
    </row>
    <row r="72" spans="1:18" ht="15.75" x14ac:dyDescent="0.25">
      <c r="A72" s="11">
        <v>61</v>
      </c>
      <c r="B72" s="66" t="s">
        <v>161</v>
      </c>
      <c r="C72" s="69">
        <v>2551.6183999999998</v>
      </c>
      <c r="D72" s="69">
        <v>0</v>
      </c>
      <c r="E72" s="69">
        <v>2946.4983749999997</v>
      </c>
      <c r="F72" s="69">
        <v>2551.6183999999998</v>
      </c>
      <c r="G72" s="69">
        <v>394.87997500000006</v>
      </c>
      <c r="H72" s="69">
        <v>2531.6541540000003</v>
      </c>
      <c r="I72" s="69">
        <v>2.7669053099999998</v>
      </c>
      <c r="J72" s="69">
        <v>2925.4833699999995</v>
      </c>
      <c r="K72" s="69">
        <v>2531.6541540000003</v>
      </c>
      <c r="L72" s="69">
        <v>0</v>
      </c>
      <c r="M72" s="69">
        <v>393.82921600000003</v>
      </c>
      <c r="N72" s="70">
        <v>99.217584964899146</v>
      </c>
      <c r="O72" s="70">
        <v>99.733904207221428</v>
      </c>
      <c r="P72" s="70">
        <v>13.462022038429843</v>
      </c>
      <c r="Q72" s="69">
        <v>2.7669053099999998</v>
      </c>
      <c r="R72" s="70">
        <v>-1.4344081478157023E-13</v>
      </c>
    </row>
    <row r="73" spans="1:18" ht="15.75" x14ac:dyDescent="0.25">
      <c r="A73" s="11">
        <v>62</v>
      </c>
      <c r="B73" s="66" t="s">
        <v>164</v>
      </c>
      <c r="C73" s="69">
        <v>1572.4159999999999</v>
      </c>
      <c r="D73" s="69">
        <v>0</v>
      </c>
      <c r="E73" s="69">
        <v>2023.9849099999999</v>
      </c>
      <c r="F73" s="69">
        <v>1572.4159999999999</v>
      </c>
      <c r="G73" s="69">
        <v>451.56890999999996</v>
      </c>
      <c r="H73" s="69">
        <v>1571.4166027800002</v>
      </c>
      <c r="I73" s="69">
        <v>1.37206699</v>
      </c>
      <c r="J73" s="69">
        <v>2022.5848371</v>
      </c>
      <c r="K73" s="69">
        <v>1571.1293007800002</v>
      </c>
      <c r="L73" s="69">
        <v>0</v>
      </c>
      <c r="M73" s="69">
        <v>451.45553631999996</v>
      </c>
      <c r="N73" s="70">
        <v>99.918170559190457</v>
      </c>
      <c r="O73" s="70">
        <v>99.974893382274701</v>
      </c>
      <c r="P73" s="70">
        <v>22.32072188216841</v>
      </c>
      <c r="Q73" s="69">
        <v>1.3693320999999998</v>
      </c>
      <c r="R73" s="70">
        <v>0.29003688999984822</v>
      </c>
    </row>
    <row r="74" spans="1:18" ht="15.75" x14ac:dyDescent="0.25">
      <c r="A74" s="11">
        <v>63</v>
      </c>
      <c r="B74" s="66" t="s">
        <v>167</v>
      </c>
      <c r="C74" s="69">
        <v>2038.4312</v>
      </c>
      <c r="D74" s="69">
        <v>0</v>
      </c>
      <c r="E74" s="69">
        <v>2206.4232010000001</v>
      </c>
      <c r="F74" s="69">
        <v>2038.4312</v>
      </c>
      <c r="G74" s="69">
        <v>167.99200099999999</v>
      </c>
      <c r="H74" s="69">
        <v>2029.6168660000001</v>
      </c>
      <c r="I74" s="69">
        <v>0</v>
      </c>
      <c r="J74" s="69">
        <v>2193.9612340000003</v>
      </c>
      <c r="K74" s="69">
        <v>2027.7043650000001</v>
      </c>
      <c r="L74" s="69">
        <v>0</v>
      </c>
      <c r="M74" s="69">
        <v>166.25686899999999</v>
      </c>
      <c r="N74" s="70">
        <v>99.473770073770467</v>
      </c>
      <c r="O74" s="70">
        <v>98.967134155393509</v>
      </c>
      <c r="P74" s="70">
        <v>7.5779310237347604</v>
      </c>
      <c r="Q74" s="69">
        <v>0</v>
      </c>
      <c r="R74" s="70">
        <v>1.9125010000000202</v>
      </c>
    </row>
    <row r="75" spans="1:18" ht="15.75" x14ac:dyDescent="0.25">
      <c r="A75" s="77">
        <v>64</v>
      </c>
      <c r="B75" s="66" t="s">
        <v>170</v>
      </c>
      <c r="C75" s="69">
        <v>750.52930000000015</v>
      </c>
      <c r="D75" s="69">
        <v>0</v>
      </c>
      <c r="E75" s="69">
        <v>912.3293000000001</v>
      </c>
      <c r="F75" s="69">
        <v>750.52930000000015</v>
      </c>
      <c r="G75" s="69">
        <v>161.80000000000001</v>
      </c>
      <c r="H75" s="69">
        <v>739.3582560000001</v>
      </c>
      <c r="I75" s="69">
        <v>1.0183621599999999</v>
      </c>
      <c r="J75" s="69">
        <v>897.99734899999999</v>
      </c>
      <c r="K75" s="69">
        <v>739.3582560000001</v>
      </c>
      <c r="L75" s="69">
        <v>0</v>
      </c>
      <c r="M75" s="69">
        <v>158.639093</v>
      </c>
      <c r="N75" s="70">
        <v>98.5115778957597</v>
      </c>
      <c r="O75" s="70">
        <v>98.046411001236095</v>
      </c>
      <c r="P75" s="70">
        <v>17.665875425652285</v>
      </c>
      <c r="Q75" s="69">
        <v>1.0183621599999999</v>
      </c>
      <c r="R75" s="70">
        <v>3.7969627442180354E-14</v>
      </c>
    </row>
    <row r="76" spans="1:18" ht="15.75" x14ac:dyDescent="0.25">
      <c r="A76" s="60">
        <v>65</v>
      </c>
      <c r="B76" s="61" t="s">
        <v>173</v>
      </c>
      <c r="C76" s="64">
        <v>6685.8840999999993</v>
      </c>
      <c r="D76" s="64">
        <v>0</v>
      </c>
      <c r="E76" s="64">
        <v>12077.246916799999</v>
      </c>
      <c r="F76" s="64">
        <v>6684.3881000000001</v>
      </c>
      <c r="G76" s="64">
        <v>5392.8588167999997</v>
      </c>
      <c r="H76" s="64">
        <v>6676.7756681899991</v>
      </c>
      <c r="I76" s="64">
        <v>49.594935920000005</v>
      </c>
      <c r="J76" s="64">
        <v>12053.956801019998</v>
      </c>
      <c r="K76" s="64">
        <v>6676.3144509799995</v>
      </c>
      <c r="L76" s="64">
        <v>0</v>
      </c>
      <c r="M76" s="64">
        <v>5377.6423500399997</v>
      </c>
      <c r="N76" s="64">
        <v>99.87921633365363</v>
      </c>
      <c r="O76" s="64">
        <v>99.717840439052523</v>
      </c>
      <c r="P76" s="64">
        <v>44.613087957847561</v>
      </c>
      <c r="Q76" s="64">
        <v>49.531436730000003</v>
      </c>
      <c r="R76" s="64">
        <v>0.5247164000002118</v>
      </c>
    </row>
    <row r="77" spans="1:18" ht="15.75" x14ac:dyDescent="0.25">
      <c r="A77" s="11">
        <v>66</v>
      </c>
      <c r="B77" s="66" t="s">
        <v>176</v>
      </c>
      <c r="C77" s="69">
        <v>678.70249999999987</v>
      </c>
      <c r="D77" s="69">
        <v>0</v>
      </c>
      <c r="E77" s="69">
        <v>932.99671679999983</v>
      </c>
      <c r="F77" s="69">
        <v>678.70249999999987</v>
      </c>
      <c r="G77" s="69">
        <v>254.29421679999999</v>
      </c>
      <c r="H77" s="69">
        <v>678.5952749999999</v>
      </c>
      <c r="I77" s="69">
        <v>35.246080640000002</v>
      </c>
      <c r="J77" s="69">
        <v>931.41799299999991</v>
      </c>
      <c r="K77" s="69">
        <v>678.5952749999999</v>
      </c>
      <c r="L77" s="69">
        <v>0</v>
      </c>
      <c r="M77" s="69">
        <v>252.82271800000001</v>
      </c>
      <c r="N77" s="70">
        <v>99.984201472662917</v>
      </c>
      <c r="O77" s="70">
        <v>99.42134004519761</v>
      </c>
      <c r="P77" s="70">
        <v>27.143851621943067</v>
      </c>
      <c r="Q77" s="69">
        <v>35.2011556</v>
      </c>
      <c r="R77" s="70">
        <v>4.4925039999945682E-2</v>
      </c>
    </row>
    <row r="78" spans="1:18" ht="15.75" x14ac:dyDescent="0.25">
      <c r="A78" s="11">
        <v>67</v>
      </c>
      <c r="B78" s="66" t="s">
        <v>179</v>
      </c>
      <c r="C78" s="69">
        <v>1305.3686000000002</v>
      </c>
      <c r="D78" s="69">
        <v>0</v>
      </c>
      <c r="E78" s="69">
        <v>3511.1066999999994</v>
      </c>
      <c r="F78" s="69">
        <v>1305.3686000000002</v>
      </c>
      <c r="G78" s="69">
        <v>2205.7381</v>
      </c>
      <c r="H78" s="69">
        <v>1305.3118465800001</v>
      </c>
      <c r="I78" s="69">
        <v>2.468359</v>
      </c>
      <c r="J78" s="69">
        <v>3510.1735220299997</v>
      </c>
      <c r="K78" s="69">
        <v>1304.94736956</v>
      </c>
      <c r="L78" s="69">
        <v>0</v>
      </c>
      <c r="M78" s="69">
        <v>2205.2261524699998</v>
      </c>
      <c r="N78" s="70">
        <v>99.967730919833656</v>
      </c>
      <c r="O78" s="70">
        <v>99.976790194175805</v>
      </c>
      <c r="P78" s="70">
        <v>62.823850121081072</v>
      </c>
      <c r="Q78" s="69">
        <v>2.468359</v>
      </c>
      <c r="R78" s="70">
        <v>0.36447702000005888</v>
      </c>
    </row>
    <row r="79" spans="1:18" ht="15.75" x14ac:dyDescent="0.25">
      <c r="A79" s="11">
        <v>68</v>
      </c>
      <c r="B79" s="66" t="s">
        <v>182</v>
      </c>
      <c r="C79" s="69">
        <v>1542.7560999999998</v>
      </c>
      <c r="D79" s="69">
        <v>0</v>
      </c>
      <c r="E79" s="69">
        <v>2930.413661</v>
      </c>
      <c r="F79" s="69">
        <v>1542.7560999999998</v>
      </c>
      <c r="G79" s="69">
        <v>1387.657561</v>
      </c>
      <c r="H79" s="69">
        <v>1535.3077896100001</v>
      </c>
      <c r="I79" s="69">
        <v>6.17909066</v>
      </c>
      <c r="J79" s="69">
        <v>2911.30833712</v>
      </c>
      <c r="K79" s="69">
        <v>1535.2110494199999</v>
      </c>
      <c r="L79" s="69">
        <v>0</v>
      </c>
      <c r="M79" s="69">
        <v>1376.0972876999997</v>
      </c>
      <c r="N79" s="70">
        <v>99.510936914785177</v>
      </c>
      <c r="O79" s="70">
        <v>99.166921751813931</v>
      </c>
      <c r="P79" s="70">
        <v>47.267315184529657</v>
      </c>
      <c r="Q79" s="69">
        <v>6.1605165099999999</v>
      </c>
      <c r="R79" s="70">
        <v>0.11531434000014773</v>
      </c>
    </row>
    <row r="80" spans="1:18" ht="26.25" x14ac:dyDescent="0.25">
      <c r="A80" s="11">
        <v>69</v>
      </c>
      <c r="B80" s="78" t="s">
        <v>300</v>
      </c>
      <c r="C80" s="69">
        <v>47.5747</v>
      </c>
      <c r="D80" s="69">
        <v>0</v>
      </c>
      <c r="E80" s="69">
        <v>133.091219</v>
      </c>
      <c r="F80" s="69">
        <v>47.5747</v>
      </c>
      <c r="G80" s="69">
        <v>85.516519000000002</v>
      </c>
      <c r="H80" s="69">
        <v>47.574627</v>
      </c>
      <c r="I80" s="69">
        <v>0</v>
      </c>
      <c r="J80" s="69">
        <v>133.09097452999998</v>
      </c>
      <c r="K80" s="69">
        <v>47.574627</v>
      </c>
      <c r="L80" s="69">
        <v>0</v>
      </c>
      <c r="M80" s="69">
        <v>85.51634752999999</v>
      </c>
      <c r="N80" s="70">
        <v>99.999846557098621</v>
      </c>
      <c r="O80" s="70">
        <v>99.999799489032043</v>
      </c>
      <c r="P80" s="70">
        <v>64.254054665986231</v>
      </c>
      <c r="Q80" s="69">
        <v>0</v>
      </c>
      <c r="R80" s="70">
        <v>0</v>
      </c>
    </row>
    <row r="81" spans="1:18" ht="26.25" x14ac:dyDescent="0.25">
      <c r="A81" s="11">
        <v>70</v>
      </c>
      <c r="B81" s="78" t="s">
        <v>301</v>
      </c>
      <c r="C81" s="69">
        <v>29.699200000000001</v>
      </c>
      <c r="D81" s="69">
        <v>0</v>
      </c>
      <c r="E81" s="69">
        <v>720.58019999999999</v>
      </c>
      <c r="F81" s="69">
        <v>28.203200000000002</v>
      </c>
      <c r="G81" s="69">
        <v>692.37699999999995</v>
      </c>
      <c r="H81" s="69">
        <v>28.203200000000002</v>
      </c>
      <c r="I81" s="69">
        <v>0</v>
      </c>
      <c r="J81" s="69">
        <v>718.90762433999998</v>
      </c>
      <c r="K81" s="69">
        <v>28.203200000000002</v>
      </c>
      <c r="L81" s="69">
        <v>0</v>
      </c>
      <c r="M81" s="69">
        <v>690.70442433999995</v>
      </c>
      <c r="N81" s="70">
        <v>100</v>
      </c>
      <c r="O81" s="70">
        <v>99.758429921848929</v>
      </c>
      <c r="P81" s="70">
        <v>96.07693686293949</v>
      </c>
      <c r="Q81" s="69">
        <v>0</v>
      </c>
      <c r="R81" s="70">
        <v>0</v>
      </c>
    </row>
    <row r="82" spans="1:18" ht="15.75" x14ac:dyDescent="0.25">
      <c r="A82" s="77">
        <v>71</v>
      </c>
      <c r="B82" s="66" t="s">
        <v>189</v>
      </c>
      <c r="C82" s="69">
        <v>3081.7829999999999</v>
      </c>
      <c r="D82" s="69">
        <v>0</v>
      </c>
      <c r="E82" s="69">
        <v>3849.0584200000003</v>
      </c>
      <c r="F82" s="69">
        <v>3081.7829999999999</v>
      </c>
      <c r="G82" s="69">
        <v>767.27541999999994</v>
      </c>
      <c r="H82" s="69">
        <v>3081.7829299999999</v>
      </c>
      <c r="I82" s="69">
        <v>5.7014056200000001</v>
      </c>
      <c r="J82" s="69">
        <v>3849.0583500000002</v>
      </c>
      <c r="K82" s="69">
        <v>3081.7829299999999</v>
      </c>
      <c r="L82" s="69">
        <v>0</v>
      </c>
      <c r="M82" s="69">
        <v>767.27541999999994</v>
      </c>
      <c r="N82" s="70">
        <v>99.999997728587644</v>
      </c>
      <c r="O82" s="70">
        <v>100</v>
      </c>
      <c r="P82" s="70">
        <v>19.93410726028614</v>
      </c>
      <c r="Q82" s="69">
        <v>5.7014056200000001</v>
      </c>
      <c r="R82" s="70">
        <v>5.9507954119908391E-14</v>
      </c>
    </row>
    <row r="83" spans="1:18" ht="15.75" x14ac:dyDescent="0.25">
      <c r="A83" s="60">
        <v>72</v>
      </c>
      <c r="B83" s="61" t="s">
        <v>192</v>
      </c>
      <c r="C83" s="64">
        <v>13843.978399999998</v>
      </c>
      <c r="D83" s="64">
        <v>0</v>
      </c>
      <c r="E83" s="64">
        <v>18382.327257190002</v>
      </c>
      <c r="F83" s="64">
        <v>13760.744399999998</v>
      </c>
      <c r="G83" s="64">
        <v>4621.5828571900001</v>
      </c>
      <c r="H83" s="64">
        <v>13672.06756111</v>
      </c>
      <c r="I83" s="64">
        <v>14.871216660000002</v>
      </c>
      <c r="J83" s="64">
        <v>18185.741815429999</v>
      </c>
      <c r="K83" s="64">
        <v>13669.488316819999</v>
      </c>
      <c r="L83" s="64">
        <v>0</v>
      </c>
      <c r="M83" s="64">
        <v>4516.25349861</v>
      </c>
      <c r="N83" s="64">
        <v>99.336837597390456</v>
      </c>
      <c r="O83" s="64">
        <v>97.720924587208586</v>
      </c>
      <c r="P83" s="64">
        <v>24.834035061347393</v>
      </c>
      <c r="Q83" s="64">
        <v>14.852547660000003</v>
      </c>
      <c r="R83" s="64">
        <v>2.5979132899996364</v>
      </c>
    </row>
    <row r="84" spans="1:18" ht="15.75" x14ac:dyDescent="0.25">
      <c r="A84" s="11">
        <v>73</v>
      </c>
      <c r="B84" s="66" t="s">
        <v>195</v>
      </c>
      <c r="C84" s="69">
        <v>344.20310000000001</v>
      </c>
      <c r="D84" s="69">
        <v>0</v>
      </c>
      <c r="E84" s="69">
        <v>423.6918</v>
      </c>
      <c r="F84" s="69">
        <v>344.20310000000001</v>
      </c>
      <c r="G84" s="69">
        <v>79.488699999999994</v>
      </c>
      <c r="H84" s="69">
        <v>344.20310000000001</v>
      </c>
      <c r="I84" s="69">
        <v>1.1823889999999999</v>
      </c>
      <c r="J84" s="69">
        <v>423.67107522000003</v>
      </c>
      <c r="K84" s="69">
        <v>344.20310000000001</v>
      </c>
      <c r="L84" s="69">
        <v>0</v>
      </c>
      <c r="M84" s="69">
        <v>79.46797522</v>
      </c>
      <c r="N84" s="70">
        <v>100</v>
      </c>
      <c r="O84" s="70">
        <v>99.973927388421259</v>
      </c>
      <c r="P84" s="70">
        <v>18.756998027003519</v>
      </c>
      <c r="Q84" s="69">
        <v>1.1823889999999999</v>
      </c>
      <c r="R84" s="70">
        <v>6.6613381477509392E-16</v>
      </c>
    </row>
    <row r="85" spans="1:18" ht="15.75" x14ac:dyDescent="0.25">
      <c r="A85" s="11">
        <v>74</v>
      </c>
      <c r="B85" s="66" t="s">
        <v>198</v>
      </c>
      <c r="C85" s="69">
        <v>485.815</v>
      </c>
      <c r="D85" s="69">
        <v>0</v>
      </c>
      <c r="E85" s="69">
        <v>650.84140000000002</v>
      </c>
      <c r="F85" s="69">
        <v>485.815</v>
      </c>
      <c r="G85" s="69">
        <v>165.0264</v>
      </c>
      <c r="H85" s="69">
        <v>485.815</v>
      </c>
      <c r="I85" s="69">
        <v>0.45736911000000002</v>
      </c>
      <c r="J85" s="69">
        <v>636.76223300000004</v>
      </c>
      <c r="K85" s="69">
        <v>485.815</v>
      </c>
      <c r="L85" s="69">
        <v>0</v>
      </c>
      <c r="M85" s="69">
        <v>150.94723300000001</v>
      </c>
      <c r="N85" s="70">
        <v>100</v>
      </c>
      <c r="O85" s="70">
        <v>91.468536549303636</v>
      </c>
      <c r="P85" s="70">
        <v>23.70543119192812</v>
      </c>
      <c r="Q85" s="69">
        <v>0.45736911000000002</v>
      </c>
      <c r="R85" s="70">
        <v>1.8873791418627661E-15</v>
      </c>
    </row>
    <row r="86" spans="1:18" ht="15.75" x14ac:dyDescent="0.25">
      <c r="A86" s="11">
        <v>75</v>
      </c>
      <c r="B86" s="66" t="s">
        <v>201</v>
      </c>
      <c r="C86" s="69">
        <v>280.86200000000002</v>
      </c>
      <c r="D86" s="69">
        <v>0</v>
      </c>
      <c r="E86" s="69">
        <v>337.67364700000002</v>
      </c>
      <c r="F86" s="69">
        <v>280.86200000000002</v>
      </c>
      <c r="G86" s="69">
        <v>56.811647000000001</v>
      </c>
      <c r="H86" s="69">
        <v>276.17713553999999</v>
      </c>
      <c r="I86" s="69">
        <v>1.495E-2</v>
      </c>
      <c r="J86" s="69">
        <v>331.73205716000001</v>
      </c>
      <c r="K86" s="69">
        <v>276.17713553999999</v>
      </c>
      <c r="L86" s="69">
        <v>0</v>
      </c>
      <c r="M86" s="69">
        <v>55.554921620000002</v>
      </c>
      <c r="N86" s="70">
        <v>98.33196927316618</v>
      </c>
      <c r="O86" s="70">
        <v>97.78790891241016</v>
      </c>
      <c r="P86" s="70">
        <v>16.746925846001346</v>
      </c>
      <c r="Q86" s="69">
        <v>1.495E-2</v>
      </c>
      <c r="R86" s="70">
        <v>-1.0911410663894117E-15</v>
      </c>
    </row>
    <row r="87" spans="1:18" ht="15.75" x14ac:dyDescent="0.25">
      <c r="A87" s="11">
        <v>76</v>
      </c>
      <c r="B87" s="66" t="s">
        <v>204</v>
      </c>
      <c r="C87" s="69">
        <v>326.65809999999993</v>
      </c>
      <c r="D87" s="69">
        <v>0</v>
      </c>
      <c r="E87" s="69">
        <v>442.61209999999994</v>
      </c>
      <c r="F87" s="69">
        <v>306.65809999999999</v>
      </c>
      <c r="G87" s="69">
        <v>135.95400000000001</v>
      </c>
      <c r="H87" s="69">
        <v>302.13161499999995</v>
      </c>
      <c r="I87" s="69">
        <v>0.91446724999999995</v>
      </c>
      <c r="J87" s="69">
        <v>428.07507999999996</v>
      </c>
      <c r="K87" s="69">
        <v>301.67327</v>
      </c>
      <c r="L87" s="69">
        <v>0</v>
      </c>
      <c r="M87" s="69">
        <v>126.40181</v>
      </c>
      <c r="N87" s="70">
        <v>98.374466547598132</v>
      </c>
      <c r="O87" s="70">
        <v>92.973954425761647</v>
      </c>
      <c r="P87" s="70">
        <v>29.527953367432652</v>
      </c>
      <c r="Q87" s="69">
        <v>0.91446724999999995</v>
      </c>
      <c r="R87" s="70">
        <v>0.45834499999992451</v>
      </c>
    </row>
    <row r="88" spans="1:18" ht="15.75" x14ac:dyDescent="0.25">
      <c r="A88" s="11">
        <v>77</v>
      </c>
      <c r="B88" s="66" t="s">
        <v>207</v>
      </c>
      <c r="C88" s="69">
        <v>3208.4522999999995</v>
      </c>
      <c r="D88" s="69">
        <v>0</v>
      </c>
      <c r="E88" s="69">
        <v>3455.0690239999999</v>
      </c>
      <c r="F88" s="69">
        <v>3145.2182999999991</v>
      </c>
      <c r="G88" s="69">
        <v>309.85072400000007</v>
      </c>
      <c r="H88" s="69">
        <v>3127.7158089699992</v>
      </c>
      <c r="I88" s="69">
        <v>4.7927566900000009</v>
      </c>
      <c r="J88" s="69">
        <v>3437.3114527500002</v>
      </c>
      <c r="K88" s="69">
        <v>3127.7158089699992</v>
      </c>
      <c r="L88" s="69">
        <v>0</v>
      </c>
      <c r="M88" s="69">
        <v>309.59564378000005</v>
      </c>
      <c r="N88" s="70">
        <v>99.443520628440965</v>
      </c>
      <c r="O88" s="70">
        <v>99.917676416337827</v>
      </c>
      <c r="P88" s="70">
        <v>9.0069127582928203</v>
      </c>
      <c r="Q88" s="69">
        <v>4.7927566900000009</v>
      </c>
      <c r="R88" s="70">
        <v>-1.9539925233402755E-13</v>
      </c>
    </row>
    <row r="89" spans="1:18" ht="15.75" x14ac:dyDescent="0.25">
      <c r="A89" s="11">
        <v>78</v>
      </c>
      <c r="B89" s="66" t="s">
        <v>210</v>
      </c>
      <c r="C89" s="69">
        <v>516.9140000000001</v>
      </c>
      <c r="D89" s="69">
        <v>0</v>
      </c>
      <c r="E89" s="69">
        <v>607.41306549000001</v>
      </c>
      <c r="F89" s="69">
        <v>516.9140000000001</v>
      </c>
      <c r="G89" s="69">
        <v>90.499065489999992</v>
      </c>
      <c r="H89" s="69">
        <v>514.77336553000009</v>
      </c>
      <c r="I89" s="69">
        <v>0.17098887000000002</v>
      </c>
      <c r="J89" s="69">
        <v>605.24676462000002</v>
      </c>
      <c r="K89" s="69">
        <v>514.76929913000004</v>
      </c>
      <c r="L89" s="69">
        <v>0</v>
      </c>
      <c r="M89" s="69">
        <v>90.47746549</v>
      </c>
      <c r="N89" s="70">
        <v>99.585095224737557</v>
      </c>
      <c r="O89" s="70">
        <v>99.976132350225896</v>
      </c>
      <c r="P89" s="70">
        <v>14.948855702980197</v>
      </c>
      <c r="Q89" s="69">
        <v>0.17098887000000002</v>
      </c>
      <c r="R89" s="70">
        <v>4.066400000029835E-3</v>
      </c>
    </row>
    <row r="90" spans="1:18" ht="15.75" x14ac:dyDescent="0.25">
      <c r="A90" s="11">
        <v>79</v>
      </c>
      <c r="B90" s="66" t="s">
        <v>213</v>
      </c>
      <c r="C90" s="69">
        <v>1761.6324999999999</v>
      </c>
      <c r="D90" s="69">
        <v>0</v>
      </c>
      <c r="E90" s="69">
        <v>3119.0551536199996</v>
      </c>
      <c r="F90" s="69">
        <v>1761.6324999999999</v>
      </c>
      <c r="G90" s="69">
        <v>1357.4226536199999</v>
      </c>
      <c r="H90" s="69">
        <v>1753.8665753799999</v>
      </c>
      <c r="I90" s="69">
        <v>1.2460842799999998</v>
      </c>
      <c r="J90" s="69">
        <v>3102.3828262299999</v>
      </c>
      <c r="K90" s="69">
        <v>1753.6049101999999</v>
      </c>
      <c r="L90" s="69">
        <v>0</v>
      </c>
      <c r="M90" s="69">
        <v>1348.7779160299999</v>
      </c>
      <c r="N90" s="70">
        <v>99.544309621899004</v>
      </c>
      <c r="O90" s="70">
        <v>99.363150632049198</v>
      </c>
      <c r="P90" s="70">
        <v>43.47554739622602</v>
      </c>
      <c r="Q90" s="69">
        <v>1.2274152800000002</v>
      </c>
      <c r="R90" s="70">
        <v>0.28033418000001342</v>
      </c>
    </row>
    <row r="91" spans="1:18" ht="15.75" x14ac:dyDescent="0.25">
      <c r="A91" s="11">
        <v>80</v>
      </c>
      <c r="B91" s="66" t="s">
        <v>216</v>
      </c>
      <c r="C91" s="69">
        <v>981.89199999999983</v>
      </c>
      <c r="D91" s="69">
        <v>0</v>
      </c>
      <c r="E91" s="69">
        <v>1702.8457000000003</v>
      </c>
      <c r="F91" s="69">
        <v>981.89199999999983</v>
      </c>
      <c r="G91" s="69">
        <v>720.95370000000003</v>
      </c>
      <c r="H91" s="69">
        <v>981.89199171999974</v>
      </c>
      <c r="I91" s="69">
        <v>0.65003547000000006</v>
      </c>
      <c r="J91" s="69">
        <v>1702.2912065300002</v>
      </c>
      <c r="K91" s="69">
        <v>981.89199171999974</v>
      </c>
      <c r="L91" s="69">
        <v>0</v>
      </c>
      <c r="M91" s="69">
        <v>720.39921480999999</v>
      </c>
      <c r="N91" s="70">
        <v>99.999999156730055</v>
      </c>
      <c r="O91" s="70">
        <v>99.923090041704484</v>
      </c>
      <c r="P91" s="70">
        <v>42.31938766096799</v>
      </c>
      <c r="Q91" s="69">
        <v>0.65003547000000006</v>
      </c>
      <c r="R91" s="70">
        <v>3.4305891460917337E-14</v>
      </c>
    </row>
    <row r="92" spans="1:18" ht="15.75" x14ac:dyDescent="0.25">
      <c r="A92" s="11">
        <v>81</v>
      </c>
      <c r="B92" s="66" t="s">
        <v>219</v>
      </c>
      <c r="C92" s="69">
        <v>721.72900000000004</v>
      </c>
      <c r="D92" s="69">
        <v>0</v>
      </c>
      <c r="E92" s="69">
        <v>877.50099999999998</v>
      </c>
      <c r="F92" s="69">
        <v>721.72900000000004</v>
      </c>
      <c r="G92" s="69">
        <v>155.77199999999999</v>
      </c>
      <c r="H92" s="69">
        <v>692.76286200000004</v>
      </c>
      <c r="I92" s="69">
        <v>1.0978779999999999</v>
      </c>
      <c r="J92" s="69">
        <v>846.93194700000004</v>
      </c>
      <c r="K92" s="69">
        <v>692.76286200000004</v>
      </c>
      <c r="L92" s="69">
        <v>0</v>
      </c>
      <c r="M92" s="69">
        <v>154.16908500000002</v>
      </c>
      <c r="N92" s="70">
        <v>95.986563100554363</v>
      </c>
      <c r="O92" s="70">
        <v>98.970986441722545</v>
      </c>
      <c r="P92" s="70">
        <v>18.203243548209194</v>
      </c>
      <c r="Q92" s="69">
        <v>1.0978779999999999</v>
      </c>
      <c r="R92" s="70">
        <v>3.7081449022480228E-14</v>
      </c>
    </row>
    <row r="93" spans="1:18" ht="15.75" x14ac:dyDescent="0.25">
      <c r="A93" s="11">
        <v>82</v>
      </c>
      <c r="B93" s="66" t="s">
        <v>222</v>
      </c>
      <c r="C93" s="69">
        <v>2135.7956999999997</v>
      </c>
      <c r="D93" s="69">
        <v>0</v>
      </c>
      <c r="E93" s="69">
        <v>2695.921601</v>
      </c>
      <c r="F93" s="69">
        <v>2135.7956999999997</v>
      </c>
      <c r="G93" s="69">
        <v>560.125901</v>
      </c>
      <c r="H93" s="69">
        <v>2125.8275860000003</v>
      </c>
      <c r="I93" s="69">
        <v>0.39247199999999999</v>
      </c>
      <c r="J93" s="69">
        <v>2621.967686</v>
      </c>
      <c r="K93" s="69">
        <v>2124.6355819999999</v>
      </c>
      <c r="L93" s="69">
        <v>0</v>
      </c>
      <c r="M93" s="69">
        <v>497.33210399999996</v>
      </c>
      <c r="N93" s="70">
        <v>99.477472587850997</v>
      </c>
      <c r="O93" s="70">
        <v>88.789342380366008</v>
      </c>
      <c r="P93" s="70">
        <v>18.96789600632782</v>
      </c>
      <c r="Q93" s="69">
        <v>0.39247199999999999</v>
      </c>
      <c r="R93" s="70">
        <v>1.1920040000004499</v>
      </c>
    </row>
    <row r="94" spans="1:18" ht="15.75" x14ac:dyDescent="0.25">
      <c r="A94" s="11">
        <v>83</v>
      </c>
      <c r="B94" s="66" t="s">
        <v>225</v>
      </c>
      <c r="C94" s="69">
        <v>2482.1959999999999</v>
      </c>
      <c r="D94" s="69">
        <v>0</v>
      </c>
      <c r="E94" s="69">
        <v>2853.0845770000005</v>
      </c>
      <c r="F94" s="69">
        <v>2482.1959999999999</v>
      </c>
      <c r="G94" s="69">
        <v>370.888577</v>
      </c>
      <c r="H94" s="69">
        <v>2470.0738209699998</v>
      </c>
      <c r="I94" s="69">
        <v>3.46234032</v>
      </c>
      <c r="J94" s="69">
        <v>2833.9325054699998</v>
      </c>
      <c r="K94" s="69">
        <v>2469.5668471400004</v>
      </c>
      <c r="L94" s="69">
        <v>0</v>
      </c>
      <c r="M94" s="69">
        <v>364.36565832999997</v>
      </c>
      <c r="N94" s="70">
        <v>99.491210490227218</v>
      </c>
      <c r="O94" s="70">
        <v>98.241272696300911</v>
      </c>
      <c r="P94" s="70">
        <v>12.857245457565014</v>
      </c>
      <c r="Q94" s="69">
        <v>3.46234032</v>
      </c>
      <c r="R94" s="70">
        <v>0.50697382999926344</v>
      </c>
    </row>
    <row r="95" spans="1:18" ht="15.75" x14ac:dyDescent="0.25">
      <c r="A95" s="77">
        <v>84</v>
      </c>
      <c r="B95" s="66" t="s">
        <v>228</v>
      </c>
      <c r="C95" s="69">
        <v>597.82870000000003</v>
      </c>
      <c r="D95" s="69">
        <v>0</v>
      </c>
      <c r="E95" s="69">
        <v>1216.6181890800001</v>
      </c>
      <c r="F95" s="69">
        <v>597.82870000000003</v>
      </c>
      <c r="G95" s="69">
        <v>618.78948907999995</v>
      </c>
      <c r="H95" s="69">
        <v>596.82870000000003</v>
      </c>
      <c r="I95" s="69">
        <v>0.48948566999999998</v>
      </c>
      <c r="J95" s="69">
        <v>1215.4369814500001</v>
      </c>
      <c r="K95" s="69">
        <v>596.67251011999997</v>
      </c>
      <c r="L95" s="69">
        <v>0</v>
      </c>
      <c r="M95" s="69">
        <v>618.76447132999988</v>
      </c>
      <c r="N95" s="70">
        <v>99.806601810853167</v>
      </c>
      <c r="O95" s="70">
        <v>99.995956985300879</v>
      </c>
      <c r="P95" s="70">
        <v>50.908807348598373</v>
      </c>
      <c r="Q95" s="69">
        <v>0.48948566999999998</v>
      </c>
      <c r="R95" s="70">
        <v>0.15618988000007816</v>
      </c>
    </row>
    <row r="96" spans="1:18" ht="15.75" x14ac:dyDescent="0.25">
      <c r="A96" s="60">
        <v>85</v>
      </c>
      <c r="B96" s="61" t="s">
        <v>231</v>
      </c>
      <c r="C96" s="64">
        <v>3415.2498000000001</v>
      </c>
      <c r="D96" s="64">
        <v>0</v>
      </c>
      <c r="E96" s="64">
        <v>6475.275811999998</v>
      </c>
      <c r="F96" s="64">
        <v>3402.2928000000002</v>
      </c>
      <c r="G96" s="64">
        <v>3072.9830119999997</v>
      </c>
      <c r="H96" s="64">
        <v>3317.5284214899998</v>
      </c>
      <c r="I96" s="64">
        <v>18.30389418</v>
      </c>
      <c r="J96" s="64">
        <v>6149.1934406099999</v>
      </c>
      <c r="K96" s="64">
        <v>3275.1725150399998</v>
      </c>
      <c r="L96" s="64">
        <v>0</v>
      </c>
      <c r="M96" s="64">
        <v>2874.0209255700001</v>
      </c>
      <c r="N96" s="64">
        <v>96.263687682612144</v>
      </c>
      <c r="O96" s="64">
        <v>93.525441382101604</v>
      </c>
      <c r="P96" s="64">
        <v>46.738177182549286</v>
      </c>
      <c r="Q96" s="64">
        <v>18.30389418</v>
      </c>
      <c r="R96" s="64">
        <v>42.355906450000099</v>
      </c>
    </row>
    <row r="97" spans="1:18" ht="15.75" x14ac:dyDescent="0.25">
      <c r="A97" s="11">
        <v>86</v>
      </c>
      <c r="B97" s="66" t="s">
        <v>234</v>
      </c>
      <c r="C97" s="69">
        <v>947.45400000000006</v>
      </c>
      <c r="D97" s="69">
        <v>0</v>
      </c>
      <c r="E97" s="69">
        <v>2334.7408399999999</v>
      </c>
      <c r="F97" s="69">
        <v>947.45400000000006</v>
      </c>
      <c r="G97" s="69">
        <v>1387.28684</v>
      </c>
      <c r="H97" s="69">
        <v>941.46185180000009</v>
      </c>
      <c r="I97" s="69">
        <v>0.25335638999999999</v>
      </c>
      <c r="J97" s="69">
        <v>2296.6074910699999</v>
      </c>
      <c r="K97" s="69">
        <v>941.46185180000009</v>
      </c>
      <c r="L97" s="69">
        <v>0</v>
      </c>
      <c r="M97" s="69">
        <v>1355.1456392699999</v>
      </c>
      <c r="N97" s="70">
        <v>99.367552598859689</v>
      </c>
      <c r="O97" s="70">
        <v>97.683161131262509</v>
      </c>
      <c r="P97" s="70">
        <v>59.006410304733073</v>
      </c>
      <c r="Q97" s="69">
        <v>0.25335638999999999</v>
      </c>
      <c r="R97" s="70">
        <v>2.1760371282653068E-14</v>
      </c>
    </row>
    <row r="98" spans="1:18" ht="15.75" x14ac:dyDescent="0.25">
      <c r="A98" s="11">
        <v>87</v>
      </c>
      <c r="B98" s="66" t="s">
        <v>237</v>
      </c>
      <c r="C98" s="69">
        <v>117.35900000000001</v>
      </c>
      <c r="D98" s="69">
        <v>0</v>
      </c>
      <c r="E98" s="69">
        <v>257.99427400000002</v>
      </c>
      <c r="F98" s="69">
        <v>117.35900000000001</v>
      </c>
      <c r="G98" s="69">
        <v>140.63527399999998</v>
      </c>
      <c r="H98" s="69">
        <v>116.60945799999999</v>
      </c>
      <c r="I98" s="69">
        <v>0</v>
      </c>
      <c r="J98" s="69">
        <v>257.10339329999999</v>
      </c>
      <c r="K98" s="69">
        <v>116.60945199999999</v>
      </c>
      <c r="L98" s="69">
        <v>0</v>
      </c>
      <c r="M98" s="69">
        <v>140.49394129999999</v>
      </c>
      <c r="N98" s="70">
        <v>99.361320392982194</v>
      </c>
      <c r="O98" s="70">
        <v>99.899504088853277</v>
      </c>
      <c r="P98" s="70">
        <v>54.644919110836177</v>
      </c>
      <c r="Q98" s="69">
        <v>0</v>
      </c>
      <c r="R98" s="70">
        <v>5.999999999062311E-6</v>
      </c>
    </row>
    <row r="99" spans="1:18" ht="15.75" x14ac:dyDescent="0.25">
      <c r="A99" s="11">
        <v>88</v>
      </c>
      <c r="B99" s="66" t="s">
        <v>240</v>
      </c>
      <c r="C99" s="69">
        <v>946.69860000000028</v>
      </c>
      <c r="D99" s="69">
        <v>0</v>
      </c>
      <c r="E99" s="69">
        <v>1579.1265999999998</v>
      </c>
      <c r="F99" s="69">
        <v>946.69860000000028</v>
      </c>
      <c r="G99" s="69">
        <v>632.42800000000011</v>
      </c>
      <c r="H99" s="69">
        <v>875.02743071000009</v>
      </c>
      <c r="I99" s="69">
        <v>17.029808840000001</v>
      </c>
      <c r="J99" s="69">
        <v>1337.6891548800002</v>
      </c>
      <c r="K99" s="69">
        <v>832.92302663999999</v>
      </c>
      <c r="L99" s="69">
        <v>0</v>
      </c>
      <c r="M99" s="69">
        <v>504.76612824000011</v>
      </c>
      <c r="N99" s="70">
        <v>87.981858918984329</v>
      </c>
      <c r="O99" s="70">
        <v>79.814007007912366</v>
      </c>
      <c r="P99" s="70">
        <v>37.734187079156001</v>
      </c>
      <c r="Q99" s="69">
        <v>17.029808840000001</v>
      </c>
      <c r="R99" s="70">
        <v>42.104404070000086</v>
      </c>
    </row>
    <row r="100" spans="1:18" ht="15.75" x14ac:dyDescent="0.25">
      <c r="A100" s="11">
        <v>89</v>
      </c>
      <c r="B100" s="66" t="s">
        <v>243</v>
      </c>
      <c r="C100" s="69">
        <v>156.89859999999999</v>
      </c>
      <c r="D100" s="69">
        <v>0</v>
      </c>
      <c r="E100" s="69">
        <v>387.51459999999997</v>
      </c>
      <c r="F100" s="69">
        <v>156.89859999999999</v>
      </c>
      <c r="G100" s="69">
        <v>230.61600000000001</v>
      </c>
      <c r="H100" s="69">
        <v>155.22674068000001</v>
      </c>
      <c r="I100" s="69">
        <v>0</v>
      </c>
      <c r="J100" s="69">
        <v>358.95759471999997</v>
      </c>
      <c r="K100" s="69">
        <v>155.22573692</v>
      </c>
      <c r="L100" s="69">
        <v>0</v>
      </c>
      <c r="M100" s="69">
        <v>203.73185779999997</v>
      </c>
      <c r="N100" s="70">
        <v>98.933793494651965</v>
      </c>
      <c r="O100" s="70">
        <v>88.342464443056841</v>
      </c>
      <c r="P100" s="70">
        <v>56.756525226585119</v>
      </c>
      <c r="Q100" s="69">
        <v>0</v>
      </c>
      <c r="R100" s="70">
        <v>1.0037600000032398E-3</v>
      </c>
    </row>
    <row r="101" spans="1:18" ht="15.75" x14ac:dyDescent="0.25">
      <c r="A101" s="11">
        <v>90</v>
      </c>
      <c r="B101" s="66" t="s">
        <v>246</v>
      </c>
      <c r="C101" s="69">
        <v>985.22739999999999</v>
      </c>
      <c r="D101" s="69">
        <v>0</v>
      </c>
      <c r="E101" s="69">
        <v>1272.0865999999999</v>
      </c>
      <c r="F101" s="69">
        <v>985.22739999999999</v>
      </c>
      <c r="G101" s="69">
        <v>286.85919999999999</v>
      </c>
      <c r="H101" s="69">
        <v>983.09999705999996</v>
      </c>
      <c r="I101" s="69">
        <v>0</v>
      </c>
      <c r="J101" s="69">
        <v>1260.2305158199999</v>
      </c>
      <c r="K101" s="69">
        <v>983.09999705999996</v>
      </c>
      <c r="L101" s="69">
        <v>0</v>
      </c>
      <c r="M101" s="69">
        <v>277.13051875999997</v>
      </c>
      <c r="N101" s="70">
        <v>99.784069856360063</v>
      </c>
      <c r="O101" s="70">
        <v>96.608551777317928</v>
      </c>
      <c r="P101" s="70">
        <v>21.990462481356293</v>
      </c>
      <c r="Q101" s="69">
        <v>0</v>
      </c>
      <c r="R101" s="70">
        <v>0</v>
      </c>
    </row>
    <row r="102" spans="1:18" ht="15.75" x14ac:dyDescent="0.25">
      <c r="A102" s="11">
        <v>91</v>
      </c>
      <c r="B102" s="66" t="s">
        <v>249</v>
      </c>
      <c r="C102" s="69">
        <v>47.894300000000001</v>
      </c>
      <c r="D102" s="69">
        <v>0</v>
      </c>
      <c r="E102" s="69">
        <v>75.86</v>
      </c>
      <c r="F102" s="69">
        <v>34.937299999999993</v>
      </c>
      <c r="G102" s="69">
        <v>40.922699999999999</v>
      </c>
      <c r="H102" s="69">
        <v>34.908940189999996</v>
      </c>
      <c r="I102" s="69">
        <v>0</v>
      </c>
      <c r="J102" s="69">
        <v>75.300784809999996</v>
      </c>
      <c r="K102" s="69">
        <v>34.908940189999996</v>
      </c>
      <c r="L102" s="69">
        <v>0</v>
      </c>
      <c r="M102" s="69">
        <v>40.391844620000001</v>
      </c>
      <c r="N102" s="70">
        <v>99.918826554999967</v>
      </c>
      <c r="O102" s="70">
        <v>98.70278505572702</v>
      </c>
      <c r="P102" s="70">
        <v>53.640668848163095</v>
      </c>
      <c r="Q102" s="69">
        <v>0</v>
      </c>
      <c r="R102" s="70">
        <v>0</v>
      </c>
    </row>
    <row r="103" spans="1:18" ht="15.75" x14ac:dyDescent="0.25">
      <c r="A103" s="11">
        <v>92</v>
      </c>
      <c r="B103" s="66" t="s">
        <v>252</v>
      </c>
      <c r="C103" s="69">
        <v>62.015600000000006</v>
      </c>
      <c r="D103" s="69">
        <v>0</v>
      </c>
      <c r="E103" s="69">
        <v>205.53009200000002</v>
      </c>
      <c r="F103" s="69">
        <v>62.015600000000006</v>
      </c>
      <c r="G103" s="69">
        <v>143.51449199999999</v>
      </c>
      <c r="H103" s="69">
        <v>61.888007139999999</v>
      </c>
      <c r="I103" s="69">
        <v>0</v>
      </c>
      <c r="J103" s="69">
        <v>204.28900389</v>
      </c>
      <c r="K103" s="69">
        <v>61.888007139999999</v>
      </c>
      <c r="L103" s="69">
        <v>0</v>
      </c>
      <c r="M103" s="69">
        <v>142.40099674999999</v>
      </c>
      <c r="N103" s="70">
        <v>99.794256832151902</v>
      </c>
      <c r="O103" s="70">
        <v>99.224123477369801</v>
      </c>
      <c r="P103" s="70">
        <v>69.705659158569404</v>
      </c>
      <c r="Q103" s="69">
        <v>0</v>
      </c>
      <c r="R103" s="70">
        <v>0</v>
      </c>
    </row>
    <row r="104" spans="1:18" ht="15.75" x14ac:dyDescent="0.25">
      <c r="A104" s="11">
        <v>93</v>
      </c>
      <c r="B104" s="66" t="s">
        <v>254</v>
      </c>
      <c r="C104" s="69">
        <v>52.484100000000005</v>
      </c>
      <c r="D104" s="69">
        <v>0</v>
      </c>
      <c r="E104" s="69">
        <v>71.160799999999995</v>
      </c>
      <c r="F104" s="69">
        <v>52.484100000000005</v>
      </c>
      <c r="G104" s="69">
        <v>18.6767</v>
      </c>
      <c r="H104" s="69">
        <v>50.087795909999997</v>
      </c>
      <c r="I104" s="69">
        <v>1.0207289500000001</v>
      </c>
      <c r="J104" s="69">
        <v>67.753556119999999</v>
      </c>
      <c r="K104" s="69">
        <v>49.837303290000008</v>
      </c>
      <c r="L104" s="69">
        <v>0</v>
      </c>
      <c r="M104" s="69">
        <v>17.916252830000001</v>
      </c>
      <c r="N104" s="70">
        <v>94.956955134983744</v>
      </c>
      <c r="O104" s="70">
        <v>95.928364379146217</v>
      </c>
      <c r="P104" s="70">
        <v>26.443265646851188</v>
      </c>
      <c r="Q104" s="69">
        <v>1.0207289500000001</v>
      </c>
      <c r="R104" s="70">
        <v>0.25049261999998729</v>
      </c>
    </row>
    <row r="105" spans="1:18" ht="15.75" x14ac:dyDescent="0.25">
      <c r="A105" s="9">
        <v>94</v>
      </c>
      <c r="B105" s="66" t="s">
        <v>256</v>
      </c>
      <c r="C105" s="69">
        <v>99.21820000000001</v>
      </c>
      <c r="D105" s="69">
        <v>0</v>
      </c>
      <c r="E105" s="69">
        <v>291.26200600000004</v>
      </c>
      <c r="F105" s="69">
        <v>99.21820000000001</v>
      </c>
      <c r="G105" s="69">
        <v>192.04380600000002</v>
      </c>
      <c r="H105" s="69">
        <v>99.21820000000001</v>
      </c>
      <c r="I105" s="69">
        <v>0</v>
      </c>
      <c r="J105" s="69">
        <v>291.26194600000002</v>
      </c>
      <c r="K105" s="69">
        <v>99.21820000000001</v>
      </c>
      <c r="L105" s="69">
        <v>0</v>
      </c>
      <c r="M105" s="69">
        <v>192.04374600000003</v>
      </c>
      <c r="N105" s="70">
        <v>100</v>
      </c>
      <c r="O105" s="70">
        <v>99.999968757128272</v>
      </c>
      <c r="P105" s="70">
        <v>65.935062454056393</v>
      </c>
      <c r="Q105" s="69">
        <v>0</v>
      </c>
      <c r="R105" s="70">
        <v>0</v>
      </c>
    </row>
  </sheetData>
  <mergeCells count="17">
    <mergeCell ref="N9:O10"/>
    <mergeCell ref="P9:P11"/>
    <mergeCell ref="Q9:Q11"/>
    <mergeCell ref="A7:A11"/>
    <mergeCell ref="B7:B11"/>
    <mergeCell ref="C7:R8"/>
    <mergeCell ref="C9:C11"/>
    <mergeCell ref="R9:R11"/>
    <mergeCell ref="J10:J11"/>
    <mergeCell ref="K10:M10"/>
    <mergeCell ref="D9:D11"/>
    <mergeCell ref="E9:G9"/>
    <mergeCell ref="H9:H11"/>
    <mergeCell ref="I9:I11"/>
    <mergeCell ref="E10:E11"/>
    <mergeCell ref="F10:G10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GL105"/>
  <sheetViews>
    <sheetView view="pageBreakPreview" zoomScale="60" zoomScaleNormal="6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GO13" sqref="GO13"/>
    </sheetView>
  </sheetViews>
  <sheetFormatPr defaultRowHeight="15" outlineLevelCol="1" x14ac:dyDescent="0.25"/>
  <cols>
    <col min="1" max="1" width="5" customWidth="1"/>
    <col min="2" max="2" width="28.710937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customWidth="1"/>
    <col min="37" max="38" width="18.7109375" customWidth="1" outlineLevel="1"/>
    <col min="39" max="47" width="18.7109375" customWidth="1"/>
    <col min="48" max="50" width="18.7109375" customWidth="1" outlineLevel="1"/>
    <col min="51" max="52" width="18.7109375" customWidth="1"/>
    <col min="53" max="54" width="18.7109375" customWidth="1" outlineLevel="1"/>
    <col min="55" max="63" width="18.7109375" customWidth="1"/>
    <col min="64" max="66" width="18.7109375" customWidth="1" outlineLevel="1"/>
    <col min="67" max="68" width="18.7109375" customWidth="1"/>
    <col min="69" max="70" width="18.7109375" customWidth="1" outlineLevel="1"/>
    <col min="71" max="79" width="18.7109375" customWidth="1"/>
    <col min="80" max="82" width="18.7109375" customWidth="1" outlineLevel="1"/>
    <col min="83" max="84" width="18.7109375" customWidth="1"/>
    <col min="85" max="86" width="18.7109375" customWidth="1" outlineLevel="1"/>
    <col min="87" max="95" width="18.7109375" customWidth="1"/>
    <col min="96" max="98" width="18.7109375" customWidth="1" outlineLevel="1"/>
    <col min="99" max="100" width="18.7109375" customWidth="1"/>
    <col min="101" max="102" width="18.7109375" customWidth="1" outlineLevel="1"/>
    <col min="103" max="111" width="18.7109375" customWidth="1"/>
    <col min="112" max="114" width="18.7109375" customWidth="1" outlineLevel="1"/>
    <col min="115" max="116" width="18.7109375" customWidth="1"/>
    <col min="117" max="118" width="18.7109375" customWidth="1" outlineLevel="1"/>
    <col min="119" max="127" width="18.7109375" customWidth="1"/>
    <col min="128" max="130" width="18.7109375" customWidth="1" outlineLevel="1"/>
    <col min="131" max="132" width="18.7109375" customWidth="1"/>
    <col min="133" max="134" width="18.7109375" customWidth="1" outlineLevel="1"/>
    <col min="135" max="143" width="18.7109375" customWidth="1"/>
    <col min="144" max="146" width="18.7109375" customWidth="1" outlineLevel="1"/>
    <col min="147" max="148" width="18.7109375" customWidth="1"/>
    <col min="149" max="150" width="18.7109375" customWidth="1" outlineLevel="1"/>
    <col min="151" max="159" width="18.7109375" customWidth="1"/>
    <col min="160" max="162" width="18.7109375" customWidth="1" outlineLevel="1"/>
    <col min="163" max="164" width="18.7109375" customWidth="1"/>
    <col min="165" max="166" width="18.7109375" customWidth="1" outlineLevel="1"/>
    <col min="167" max="175" width="18.7109375" customWidth="1"/>
    <col min="176" max="178" width="18.7109375" customWidth="1" outlineLevel="1"/>
    <col min="179" max="180" width="18.7109375" customWidth="1"/>
    <col min="181" max="182" width="18.7109375" customWidth="1" outlineLevel="1"/>
    <col min="183" max="191" width="18.7109375" customWidth="1"/>
    <col min="192" max="194" width="18.7109375" customWidth="1" outlineLevel="1"/>
  </cols>
  <sheetData>
    <row r="1" spans="1:194" s="130" customFormat="1" ht="15.75" x14ac:dyDescent="0.25">
      <c r="B1" s="131"/>
    </row>
    <row r="2" spans="1:194" s="130" customFormat="1" ht="18.75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  <c r="T2" s="185"/>
      <c r="U2" s="185"/>
      <c r="V2" s="185"/>
      <c r="W2" s="185"/>
      <c r="X2" s="185"/>
      <c r="Y2" s="185"/>
      <c r="Z2" s="185"/>
      <c r="AA2" s="185"/>
      <c r="AB2" s="185"/>
      <c r="AJ2" s="185"/>
      <c r="AK2" s="185"/>
      <c r="AL2" s="185"/>
      <c r="AM2" s="185"/>
      <c r="AN2" s="185"/>
      <c r="AO2" s="185"/>
      <c r="AP2" s="185"/>
      <c r="AQ2" s="185"/>
      <c r="AR2" s="185"/>
      <c r="AZ2" s="185"/>
      <c r="BA2" s="185"/>
      <c r="BB2" s="185"/>
      <c r="BC2" s="185"/>
      <c r="BD2" s="185"/>
      <c r="BE2" s="185"/>
      <c r="BF2" s="185"/>
      <c r="BG2" s="185"/>
      <c r="BH2" s="185"/>
      <c r="BP2" s="185"/>
      <c r="BQ2" s="185"/>
      <c r="BR2" s="185"/>
      <c r="BS2" s="185"/>
      <c r="BT2" s="185"/>
      <c r="BU2" s="185"/>
      <c r="BV2" s="185"/>
      <c r="BW2" s="185"/>
      <c r="BX2" s="185"/>
      <c r="CF2" s="185"/>
      <c r="CG2" s="185"/>
      <c r="CH2" s="185"/>
      <c r="CI2" s="185"/>
      <c r="CJ2" s="185"/>
      <c r="CK2" s="185"/>
      <c r="CL2" s="185"/>
      <c r="CM2" s="185"/>
      <c r="CN2" s="185"/>
      <c r="CV2" s="185"/>
      <c r="CW2" s="185"/>
      <c r="CX2" s="185"/>
      <c r="CY2" s="185"/>
      <c r="CZ2" s="185"/>
      <c r="DA2" s="185"/>
      <c r="DB2" s="185"/>
      <c r="DC2" s="185"/>
      <c r="DD2" s="185"/>
      <c r="DL2" s="185"/>
      <c r="DM2" s="185"/>
      <c r="DN2" s="185"/>
      <c r="DO2" s="185"/>
      <c r="DP2" s="185"/>
      <c r="DQ2" s="185"/>
      <c r="DR2" s="185"/>
      <c r="DS2" s="185"/>
      <c r="DT2" s="185"/>
      <c r="EB2" s="185"/>
      <c r="EC2" s="185"/>
      <c r="ED2" s="185"/>
      <c r="EE2" s="185"/>
      <c r="EF2" s="185"/>
      <c r="EG2" s="185"/>
      <c r="EH2" s="185"/>
      <c r="EI2" s="185"/>
      <c r="EJ2" s="185"/>
      <c r="ER2" s="185"/>
      <c r="ES2" s="185"/>
      <c r="ET2" s="185"/>
      <c r="EU2" s="185"/>
      <c r="EV2" s="185"/>
      <c r="EW2" s="185"/>
      <c r="EX2" s="185"/>
      <c r="EY2" s="185"/>
      <c r="EZ2" s="185"/>
      <c r="FH2" s="185"/>
      <c r="FI2" s="185"/>
      <c r="FJ2" s="185"/>
      <c r="FK2" s="185"/>
      <c r="FL2" s="185"/>
      <c r="FM2" s="185"/>
      <c r="FN2" s="185"/>
      <c r="FO2" s="185"/>
      <c r="FP2" s="185"/>
      <c r="FX2" s="185"/>
      <c r="FY2" s="185"/>
      <c r="FZ2" s="185"/>
      <c r="GA2" s="185"/>
      <c r="GB2" s="185"/>
      <c r="GC2" s="185"/>
      <c r="GD2" s="185"/>
      <c r="GE2" s="185"/>
      <c r="GF2" s="185"/>
    </row>
    <row r="3" spans="1:194" s="130" customFormat="1" ht="20.25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41"/>
      <c r="AD3" s="41"/>
      <c r="AE3" s="41"/>
      <c r="AF3" s="41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41"/>
      <c r="AT3" s="41"/>
      <c r="AU3" s="41"/>
      <c r="AV3" s="41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41"/>
      <c r="BJ3" s="41"/>
      <c r="BK3" s="41"/>
      <c r="BL3" s="41"/>
      <c r="BO3" s="187"/>
      <c r="BP3" s="187"/>
      <c r="BQ3" s="187"/>
      <c r="BR3" s="187"/>
      <c r="BS3" s="187"/>
      <c r="BT3" s="187"/>
      <c r="BU3" s="187"/>
      <c r="BV3" s="187"/>
      <c r="BW3" s="187"/>
      <c r="BX3" s="187"/>
      <c r="BY3" s="41"/>
      <c r="BZ3" s="41"/>
      <c r="CA3" s="41"/>
      <c r="CB3" s="41"/>
      <c r="CE3" s="187"/>
      <c r="CF3" s="187"/>
      <c r="CG3" s="187"/>
      <c r="CH3" s="187"/>
      <c r="CI3" s="187"/>
      <c r="CJ3" s="187"/>
      <c r="CK3" s="187"/>
      <c r="CL3" s="187"/>
      <c r="CM3" s="187"/>
      <c r="CN3" s="187"/>
      <c r="CO3" s="41"/>
      <c r="CP3" s="41"/>
      <c r="CQ3" s="41"/>
      <c r="CR3" s="41"/>
      <c r="CU3" s="187"/>
      <c r="CV3" s="187"/>
      <c r="CW3" s="187"/>
      <c r="CX3" s="187"/>
      <c r="CY3" s="187"/>
      <c r="CZ3" s="187"/>
      <c r="DA3" s="187"/>
      <c r="DB3" s="187"/>
      <c r="DC3" s="187"/>
      <c r="DD3" s="187"/>
      <c r="DE3" s="41"/>
      <c r="DF3" s="41"/>
      <c r="DG3" s="41"/>
      <c r="DH3" s="41"/>
      <c r="DK3" s="187"/>
      <c r="DL3" s="187"/>
      <c r="DM3" s="187"/>
      <c r="DN3" s="187"/>
      <c r="DO3" s="187"/>
      <c r="DP3" s="187"/>
      <c r="DQ3" s="187"/>
      <c r="DR3" s="187"/>
      <c r="DS3" s="187"/>
      <c r="DT3" s="187"/>
      <c r="DU3" s="41"/>
      <c r="DV3" s="41"/>
      <c r="DW3" s="41"/>
      <c r="DX3" s="41"/>
      <c r="EA3" s="187"/>
      <c r="EB3" s="187"/>
      <c r="EC3" s="187"/>
      <c r="ED3" s="187"/>
      <c r="EE3" s="187"/>
      <c r="EF3" s="187"/>
      <c r="EG3" s="187"/>
      <c r="EH3" s="187"/>
      <c r="EI3" s="187"/>
      <c r="EJ3" s="187"/>
      <c r="EK3" s="41"/>
      <c r="EL3" s="41"/>
      <c r="EM3" s="41"/>
      <c r="EN3" s="41"/>
      <c r="EQ3" s="187"/>
      <c r="ER3" s="187"/>
      <c r="ES3" s="187"/>
      <c r="ET3" s="187"/>
      <c r="EU3" s="187"/>
      <c r="EV3" s="187"/>
      <c r="EW3" s="187"/>
      <c r="EX3" s="187"/>
      <c r="EY3" s="187"/>
      <c r="EZ3" s="187"/>
      <c r="FA3" s="41"/>
      <c r="FB3" s="41"/>
      <c r="FC3" s="41"/>
      <c r="FD3" s="41"/>
      <c r="FG3" s="187"/>
      <c r="FH3" s="187"/>
      <c r="FI3" s="187"/>
      <c r="FJ3" s="187"/>
      <c r="FK3" s="187"/>
      <c r="FL3" s="187"/>
      <c r="FM3" s="187"/>
      <c r="FN3" s="187"/>
      <c r="FO3" s="187"/>
      <c r="FP3" s="187"/>
      <c r="FQ3" s="41"/>
      <c r="FR3" s="41"/>
      <c r="FS3" s="41"/>
      <c r="FT3" s="41"/>
      <c r="FW3" s="187"/>
      <c r="FX3" s="187"/>
      <c r="FY3" s="187"/>
      <c r="FZ3" s="187"/>
      <c r="GA3" s="187"/>
      <c r="GB3" s="187"/>
      <c r="GC3" s="187"/>
      <c r="GD3" s="187"/>
      <c r="GE3" s="187"/>
      <c r="GF3" s="187"/>
      <c r="GG3" s="41"/>
      <c r="GH3" s="41"/>
      <c r="GI3" s="41"/>
      <c r="GJ3" s="41"/>
    </row>
    <row r="4" spans="1:194" s="130" customFormat="1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  <c r="T4" s="43"/>
      <c r="U4" s="43"/>
      <c r="V4" s="43"/>
      <c r="W4" s="43"/>
      <c r="X4" s="43"/>
      <c r="Y4" s="43"/>
      <c r="Z4" s="43"/>
      <c r="AA4" s="43"/>
      <c r="AB4" s="43"/>
      <c r="AC4" s="41"/>
      <c r="AD4" s="41"/>
      <c r="AE4" s="41"/>
      <c r="AF4" s="41"/>
      <c r="AJ4" s="43"/>
      <c r="AK4" s="43"/>
      <c r="AL4" s="43"/>
      <c r="AM4" s="43"/>
      <c r="AN4" s="43"/>
      <c r="AO4" s="43"/>
      <c r="AP4" s="43"/>
      <c r="AQ4" s="43"/>
      <c r="AR4" s="43"/>
      <c r="AS4" s="41"/>
      <c r="AT4" s="41"/>
      <c r="AU4" s="41"/>
      <c r="AV4" s="41"/>
      <c r="AZ4" s="43"/>
      <c r="BA4" s="43"/>
      <c r="BB4" s="43"/>
      <c r="BC4" s="43"/>
      <c r="BD4" s="43"/>
      <c r="BE4" s="43"/>
      <c r="BF4" s="43"/>
      <c r="BG4" s="43"/>
      <c r="BH4" s="43"/>
      <c r="BI4" s="41"/>
      <c r="BJ4" s="41"/>
      <c r="BK4" s="41"/>
      <c r="BL4" s="41"/>
      <c r="BP4" s="43"/>
      <c r="BQ4" s="43"/>
      <c r="BR4" s="43"/>
      <c r="BS4" s="43"/>
      <c r="BT4" s="43"/>
      <c r="BU4" s="43"/>
      <c r="BV4" s="43"/>
      <c r="BW4" s="43"/>
      <c r="BX4" s="43"/>
      <c r="BY4" s="41"/>
      <c r="BZ4" s="41"/>
      <c r="CA4" s="41"/>
      <c r="CB4" s="41"/>
      <c r="CF4" s="43"/>
      <c r="CG4" s="43"/>
      <c r="CH4" s="43"/>
      <c r="CI4" s="43"/>
      <c r="CJ4" s="43"/>
      <c r="CK4" s="43"/>
      <c r="CL4" s="43"/>
      <c r="CM4" s="43"/>
      <c r="CN4" s="43"/>
      <c r="CO4" s="41"/>
      <c r="CP4" s="41"/>
      <c r="CQ4" s="41"/>
      <c r="CR4" s="41"/>
      <c r="CV4" s="43"/>
      <c r="CW4" s="43"/>
      <c r="CX4" s="43"/>
      <c r="CY4" s="43"/>
      <c r="CZ4" s="43"/>
      <c r="DA4" s="43"/>
      <c r="DB4" s="43"/>
      <c r="DC4" s="43"/>
      <c r="DD4" s="43"/>
      <c r="DE4" s="41"/>
      <c r="DF4" s="41"/>
      <c r="DG4" s="41"/>
      <c r="DH4" s="41"/>
      <c r="DL4" s="43"/>
      <c r="DM4" s="43"/>
      <c r="DN4" s="43"/>
      <c r="DO4" s="43"/>
      <c r="DP4" s="43"/>
      <c r="DQ4" s="43"/>
      <c r="DR4" s="43"/>
      <c r="DS4" s="43"/>
      <c r="DT4" s="43"/>
      <c r="DU4" s="41"/>
      <c r="DV4" s="41"/>
      <c r="DW4" s="41"/>
      <c r="DX4" s="41"/>
      <c r="EB4" s="43"/>
      <c r="EC4" s="43"/>
      <c r="ED4" s="43"/>
      <c r="EE4" s="43"/>
      <c r="EF4" s="43"/>
      <c r="EG4" s="43"/>
      <c r="EH4" s="43"/>
      <c r="EI4" s="43"/>
      <c r="EJ4" s="43"/>
      <c r="EK4" s="41"/>
      <c r="EL4" s="41"/>
      <c r="EM4" s="41"/>
      <c r="EN4" s="41"/>
      <c r="ER4" s="43"/>
      <c r="ES4" s="43"/>
      <c r="ET4" s="43"/>
      <c r="EU4" s="43"/>
      <c r="EV4" s="43"/>
      <c r="EW4" s="43"/>
      <c r="EX4" s="43"/>
      <c r="EY4" s="43"/>
      <c r="EZ4" s="43"/>
      <c r="FA4" s="41"/>
      <c r="FB4" s="41"/>
      <c r="FC4" s="41"/>
      <c r="FD4" s="41"/>
      <c r="FH4" s="43"/>
      <c r="FI4" s="43"/>
      <c r="FJ4" s="43"/>
      <c r="FK4" s="43"/>
      <c r="FL4" s="43"/>
      <c r="FM4" s="43"/>
      <c r="FN4" s="43"/>
      <c r="FO4" s="43"/>
      <c r="FP4" s="43"/>
      <c r="FQ4" s="41"/>
      <c r="FR4" s="41"/>
      <c r="FS4" s="41"/>
      <c r="FT4" s="41"/>
      <c r="FX4" s="43"/>
      <c r="FY4" s="43"/>
      <c r="FZ4" s="43"/>
      <c r="GA4" s="43"/>
      <c r="GB4" s="43"/>
      <c r="GC4" s="43"/>
      <c r="GD4" s="43"/>
      <c r="GE4" s="43"/>
      <c r="GF4" s="43"/>
      <c r="GG4" s="41"/>
      <c r="GH4" s="41"/>
      <c r="GI4" s="41"/>
      <c r="GJ4" s="41"/>
    </row>
    <row r="5" spans="1:194" s="130" customFormat="1" ht="20.25" x14ac:dyDescent="0.3">
      <c r="A5" s="132"/>
      <c r="B5" s="132"/>
      <c r="D5" s="186"/>
      <c r="E5" s="186"/>
      <c r="F5" s="183"/>
      <c r="G5" s="45"/>
      <c r="H5" s="46"/>
      <c r="I5" s="46"/>
      <c r="T5" s="186"/>
      <c r="U5" s="186"/>
      <c r="V5" s="183"/>
      <c r="W5" s="45"/>
      <c r="X5" s="46"/>
      <c r="Y5" s="46"/>
      <c r="AJ5" s="186"/>
      <c r="AK5" s="186"/>
      <c r="AL5" s="183"/>
      <c r="AM5" s="45"/>
      <c r="AN5" s="46"/>
      <c r="AO5" s="46"/>
      <c r="AZ5" s="186"/>
      <c r="BA5" s="186"/>
      <c r="BB5" s="183"/>
      <c r="BC5" s="45"/>
      <c r="BD5" s="46"/>
      <c r="BE5" s="46"/>
      <c r="BP5" s="186"/>
      <c r="BQ5" s="186"/>
      <c r="BR5" s="183"/>
      <c r="BS5" s="45"/>
      <c r="BT5" s="46"/>
      <c r="BU5" s="46"/>
      <c r="CF5" s="186"/>
      <c r="CG5" s="186"/>
      <c r="CH5" s="183"/>
      <c r="CI5" s="45"/>
      <c r="CJ5" s="46"/>
      <c r="CK5" s="46"/>
      <c r="CV5" s="186"/>
      <c r="CW5" s="186"/>
      <c r="CX5" s="183"/>
      <c r="CY5" s="45"/>
      <c r="CZ5" s="46"/>
      <c r="DA5" s="46"/>
      <c r="DL5" s="186"/>
      <c r="DM5" s="186"/>
      <c r="DN5" s="183"/>
      <c r="DO5" s="45"/>
      <c r="DP5" s="46"/>
      <c r="DQ5" s="46"/>
      <c r="EB5" s="186"/>
      <c r="EC5" s="186"/>
      <c r="ED5" s="183"/>
      <c r="EE5" s="45"/>
      <c r="EF5" s="46"/>
      <c r="EG5" s="46"/>
      <c r="ER5" s="186"/>
      <c r="ES5" s="186"/>
      <c r="ET5" s="183"/>
      <c r="EU5" s="45"/>
      <c r="EV5" s="46"/>
      <c r="EW5" s="46"/>
      <c r="FH5" s="186"/>
      <c r="FI5" s="186"/>
      <c r="FJ5" s="183"/>
      <c r="FK5" s="45"/>
      <c r="FL5" s="46"/>
      <c r="FM5" s="46"/>
      <c r="FX5" s="186"/>
      <c r="FY5" s="186"/>
      <c r="FZ5" s="183"/>
      <c r="GA5" s="45"/>
      <c r="GB5" s="46"/>
      <c r="GC5" s="46"/>
    </row>
    <row r="6" spans="1:194" ht="15.75" x14ac:dyDescent="0.25">
      <c r="B6" s="47" t="s">
        <v>651</v>
      </c>
      <c r="C6" s="79"/>
      <c r="Q6" s="79"/>
      <c r="R6" s="79"/>
      <c r="S6" s="79"/>
      <c r="AG6" s="79"/>
      <c r="AH6" s="79"/>
      <c r="AI6" s="79"/>
      <c r="AW6" s="79"/>
      <c r="AX6" s="79"/>
      <c r="AY6" s="79"/>
      <c r="BM6" s="79"/>
      <c r="BN6" s="79"/>
      <c r="BO6" s="79"/>
      <c r="CC6" s="79"/>
      <c r="CD6" s="79"/>
      <c r="CE6" s="79"/>
      <c r="CS6" s="79"/>
      <c r="CT6" s="79"/>
      <c r="CU6" s="79"/>
      <c r="DI6" s="79"/>
      <c r="DJ6" s="79"/>
      <c r="DK6" s="79"/>
      <c r="DY6" s="79"/>
      <c r="DZ6" s="79"/>
      <c r="EA6" s="79"/>
      <c r="EO6" s="79"/>
      <c r="EP6" s="79"/>
      <c r="EQ6" s="79"/>
      <c r="FE6" s="79"/>
      <c r="FF6" s="79"/>
      <c r="FG6" s="79"/>
      <c r="FU6" s="79"/>
      <c r="FV6" s="79"/>
      <c r="FW6" s="79"/>
      <c r="GK6" s="79"/>
      <c r="GL6" s="79"/>
    </row>
    <row r="7" spans="1:194" ht="15" customHeight="1" x14ac:dyDescent="0.25">
      <c r="A7" s="247" t="s">
        <v>284</v>
      </c>
      <c r="B7" s="247" t="s">
        <v>285</v>
      </c>
      <c r="C7" s="257" t="s">
        <v>356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7" t="s">
        <v>353</v>
      </c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7" t="s">
        <v>352</v>
      </c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7" t="s">
        <v>351</v>
      </c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7" t="s">
        <v>350</v>
      </c>
      <c r="BP7" s="258"/>
      <c r="BQ7" s="258"/>
      <c r="BR7" s="258"/>
      <c r="BS7" s="258"/>
      <c r="BT7" s="258"/>
      <c r="BU7" s="258"/>
      <c r="BV7" s="258"/>
      <c r="BW7" s="258"/>
      <c r="BX7" s="258"/>
      <c r="BY7" s="258"/>
      <c r="BZ7" s="258"/>
      <c r="CA7" s="258"/>
      <c r="CB7" s="258"/>
      <c r="CC7" s="258"/>
      <c r="CD7" s="258"/>
      <c r="CE7" s="257" t="s">
        <v>349</v>
      </c>
      <c r="CF7" s="258"/>
      <c r="CG7" s="258"/>
      <c r="CH7" s="258"/>
      <c r="CI7" s="258"/>
      <c r="CJ7" s="258"/>
      <c r="CK7" s="258"/>
      <c r="CL7" s="258"/>
      <c r="CM7" s="258"/>
      <c r="CN7" s="258"/>
      <c r="CO7" s="258"/>
      <c r="CP7" s="258"/>
      <c r="CQ7" s="258"/>
      <c r="CR7" s="258"/>
      <c r="CS7" s="258"/>
      <c r="CT7" s="258"/>
      <c r="CU7" s="257" t="s">
        <v>348</v>
      </c>
      <c r="CV7" s="258"/>
      <c r="CW7" s="258"/>
      <c r="CX7" s="258"/>
      <c r="CY7" s="258"/>
      <c r="CZ7" s="258"/>
      <c r="DA7" s="258"/>
      <c r="DB7" s="258"/>
      <c r="DC7" s="258"/>
      <c r="DD7" s="258"/>
      <c r="DE7" s="258"/>
      <c r="DF7" s="258"/>
      <c r="DG7" s="258"/>
      <c r="DH7" s="258"/>
      <c r="DI7" s="258"/>
      <c r="DJ7" s="258"/>
      <c r="DK7" s="257" t="s">
        <v>347</v>
      </c>
      <c r="DL7" s="258"/>
      <c r="DM7" s="258"/>
      <c r="DN7" s="258"/>
      <c r="DO7" s="258"/>
      <c r="DP7" s="258"/>
      <c r="DQ7" s="258"/>
      <c r="DR7" s="258"/>
      <c r="DS7" s="258"/>
      <c r="DT7" s="258"/>
      <c r="DU7" s="258"/>
      <c r="DV7" s="258"/>
      <c r="DW7" s="258"/>
      <c r="DX7" s="258"/>
      <c r="DY7" s="258"/>
      <c r="DZ7" s="258"/>
      <c r="EA7" s="257" t="s">
        <v>346</v>
      </c>
      <c r="EB7" s="258"/>
      <c r="EC7" s="258"/>
      <c r="ED7" s="258"/>
      <c r="EE7" s="258"/>
      <c r="EF7" s="258"/>
      <c r="EG7" s="258"/>
      <c r="EH7" s="258"/>
      <c r="EI7" s="258"/>
      <c r="EJ7" s="258"/>
      <c r="EK7" s="258"/>
      <c r="EL7" s="258"/>
      <c r="EM7" s="258"/>
      <c r="EN7" s="258"/>
      <c r="EO7" s="258"/>
      <c r="EP7" s="258"/>
      <c r="EQ7" s="257" t="s">
        <v>345</v>
      </c>
      <c r="ER7" s="258"/>
      <c r="ES7" s="258"/>
      <c r="ET7" s="258"/>
      <c r="EU7" s="258"/>
      <c r="EV7" s="258"/>
      <c r="EW7" s="258"/>
      <c r="EX7" s="258"/>
      <c r="EY7" s="258"/>
      <c r="EZ7" s="258"/>
      <c r="FA7" s="258"/>
      <c r="FB7" s="258"/>
      <c r="FC7" s="258"/>
      <c r="FD7" s="258"/>
      <c r="FE7" s="258"/>
      <c r="FF7" s="258"/>
      <c r="FG7" s="257" t="s">
        <v>344</v>
      </c>
      <c r="FH7" s="258"/>
      <c r="FI7" s="258"/>
      <c r="FJ7" s="258"/>
      <c r="FK7" s="258"/>
      <c r="FL7" s="258"/>
      <c r="FM7" s="258"/>
      <c r="FN7" s="258"/>
      <c r="FO7" s="258"/>
      <c r="FP7" s="258"/>
      <c r="FQ7" s="258"/>
      <c r="FR7" s="258"/>
      <c r="FS7" s="258"/>
      <c r="FT7" s="258"/>
      <c r="FU7" s="258"/>
      <c r="FV7" s="258"/>
      <c r="FW7" s="257" t="s">
        <v>343</v>
      </c>
      <c r="FX7" s="258"/>
      <c r="FY7" s="258"/>
      <c r="FZ7" s="258"/>
      <c r="GA7" s="258"/>
      <c r="GB7" s="258"/>
      <c r="GC7" s="258"/>
      <c r="GD7" s="258"/>
      <c r="GE7" s="258"/>
      <c r="GF7" s="258"/>
      <c r="GG7" s="258"/>
      <c r="GH7" s="258"/>
      <c r="GI7" s="258"/>
      <c r="GJ7" s="258"/>
      <c r="GK7" s="258"/>
      <c r="GL7" s="258"/>
    </row>
    <row r="8" spans="1:194" ht="15.75" customHeight="1" thickBot="1" x14ac:dyDescent="0.3">
      <c r="A8" s="247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59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59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59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59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59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59"/>
      <c r="CV8" s="260"/>
      <c r="CW8" s="260"/>
      <c r="CX8" s="260"/>
      <c r="CY8" s="260"/>
      <c r="CZ8" s="260"/>
      <c r="DA8" s="260"/>
      <c r="DB8" s="260"/>
      <c r="DC8" s="260"/>
      <c r="DD8" s="260"/>
      <c r="DE8" s="260"/>
      <c r="DF8" s="260"/>
      <c r="DG8" s="260"/>
      <c r="DH8" s="260"/>
      <c r="DI8" s="260"/>
      <c r="DJ8" s="260"/>
      <c r="DK8" s="259"/>
      <c r="DL8" s="260"/>
      <c r="DM8" s="260"/>
      <c r="DN8" s="260"/>
      <c r="DO8" s="260"/>
      <c r="DP8" s="260"/>
      <c r="DQ8" s="260"/>
      <c r="DR8" s="260"/>
      <c r="DS8" s="260"/>
      <c r="DT8" s="260"/>
      <c r="DU8" s="260"/>
      <c r="DV8" s="260"/>
      <c r="DW8" s="260"/>
      <c r="DX8" s="260"/>
      <c r="DY8" s="260"/>
      <c r="DZ8" s="260"/>
      <c r="EA8" s="259"/>
      <c r="EB8" s="260"/>
      <c r="EC8" s="260"/>
      <c r="ED8" s="260"/>
      <c r="EE8" s="260"/>
      <c r="EF8" s="260"/>
      <c r="EG8" s="260"/>
      <c r="EH8" s="260"/>
      <c r="EI8" s="260"/>
      <c r="EJ8" s="260"/>
      <c r="EK8" s="260"/>
      <c r="EL8" s="260"/>
      <c r="EM8" s="260"/>
      <c r="EN8" s="260"/>
      <c r="EO8" s="260"/>
      <c r="EP8" s="260"/>
      <c r="EQ8" s="259"/>
      <c r="ER8" s="260"/>
      <c r="ES8" s="260"/>
      <c r="ET8" s="260"/>
      <c r="EU8" s="260"/>
      <c r="EV8" s="260"/>
      <c r="EW8" s="260"/>
      <c r="EX8" s="260"/>
      <c r="EY8" s="260"/>
      <c r="EZ8" s="260"/>
      <c r="FA8" s="260"/>
      <c r="FB8" s="260"/>
      <c r="FC8" s="260"/>
      <c r="FD8" s="260"/>
      <c r="FE8" s="260"/>
      <c r="FF8" s="260"/>
      <c r="FG8" s="259"/>
      <c r="FH8" s="260"/>
      <c r="FI8" s="260"/>
      <c r="FJ8" s="260"/>
      <c r="FK8" s="260"/>
      <c r="FL8" s="260"/>
      <c r="FM8" s="260"/>
      <c r="FN8" s="260"/>
      <c r="FO8" s="260"/>
      <c r="FP8" s="260"/>
      <c r="FQ8" s="260"/>
      <c r="FR8" s="260"/>
      <c r="FS8" s="260"/>
      <c r="FT8" s="260"/>
      <c r="FU8" s="260"/>
      <c r="FV8" s="260"/>
      <c r="FW8" s="259"/>
      <c r="FX8" s="260"/>
      <c r="FY8" s="260"/>
      <c r="FZ8" s="260"/>
      <c r="GA8" s="260"/>
      <c r="GB8" s="260"/>
      <c r="GC8" s="260"/>
      <c r="GD8" s="260"/>
      <c r="GE8" s="260"/>
      <c r="GF8" s="260"/>
      <c r="GG8" s="260"/>
      <c r="GH8" s="260"/>
      <c r="GI8" s="260"/>
      <c r="GJ8" s="260"/>
      <c r="GK8" s="260"/>
      <c r="GL8" s="260"/>
    </row>
    <row r="9" spans="1:194" ht="15" customHeight="1" x14ac:dyDescent="0.25">
      <c r="A9" s="247"/>
      <c r="B9" s="247"/>
      <c r="C9" s="225" t="s">
        <v>315</v>
      </c>
      <c r="D9" s="240" t="s">
        <v>354</v>
      </c>
      <c r="E9" s="240" t="s">
        <v>287</v>
      </c>
      <c r="F9" s="240"/>
      <c r="G9" s="240"/>
      <c r="H9" s="240" t="s">
        <v>312</v>
      </c>
      <c r="I9" s="240" t="s">
        <v>262</v>
      </c>
      <c r="J9" s="240" t="s">
        <v>288</v>
      </c>
      <c r="K9" s="240"/>
      <c r="L9" s="240"/>
      <c r="M9" s="240"/>
      <c r="N9" s="256" t="s">
        <v>289</v>
      </c>
      <c r="O9" s="256"/>
      <c r="P9" s="240" t="s">
        <v>290</v>
      </c>
      <c r="Q9" s="240" t="s">
        <v>266</v>
      </c>
      <c r="R9" s="240" t="s">
        <v>291</v>
      </c>
      <c r="S9" s="225" t="s">
        <v>315</v>
      </c>
      <c r="T9" s="226" t="s">
        <v>354</v>
      </c>
      <c r="U9" s="226" t="s">
        <v>287</v>
      </c>
      <c r="V9" s="226"/>
      <c r="W9" s="226"/>
      <c r="X9" s="226" t="s">
        <v>312</v>
      </c>
      <c r="Y9" s="226" t="s">
        <v>262</v>
      </c>
      <c r="Z9" s="226" t="s">
        <v>288</v>
      </c>
      <c r="AA9" s="226"/>
      <c r="AB9" s="226"/>
      <c r="AC9" s="226"/>
      <c r="AD9" s="241" t="s">
        <v>289</v>
      </c>
      <c r="AE9" s="241"/>
      <c r="AF9" s="226" t="s">
        <v>290</v>
      </c>
      <c r="AG9" s="226" t="s">
        <v>266</v>
      </c>
      <c r="AH9" s="226" t="s">
        <v>291</v>
      </c>
      <c r="AI9" s="225" t="s">
        <v>315</v>
      </c>
      <c r="AJ9" s="226" t="s">
        <v>354</v>
      </c>
      <c r="AK9" s="226" t="s">
        <v>287</v>
      </c>
      <c r="AL9" s="226"/>
      <c r="AM9" s="226"/>
      <c r="AN9" s="226" t="s">
        <v>312</v>
      </c>
      <c r="AO9" s="226" t="s">
        <v>262</v>
      </c>
      <c r="AP9" s="226" t="s">
        <v>288</v>
      </c>
      <c r="AQ9" s="226"/>
      <c r="AR9" s="226"/>
      <c r="AS9" s="226"/>
      <c r="AT9" s="241" t="s">
        <v>289</v>
      </c>
      <c r="AU9" s="241"/>
      <c r="AV9" s="226" t="s">
        <v>290</v>
      </c>
      <c r="AW9" s="226" t="s">
        <v>266</v>
      </c>
      <c r="AX9" s="226" t="s">
        <v>291</v>
      </c>
      <c r="AY9" s="225" t="s">
        <v>315</v>
      </c>
      <c r="AZ9" s="226" t="s">
        <v>354</v>
      </c>
      <c r="BA9" s="226" t="s">
        <v>287</v>
      </c>
      <c r="BB9" s="226"/>
      <c r="BC9" s="226"/>
      <c r="BD9" s="226" t="s">
        <v>312</v>
      </c>
      <c r="BE9" s="226" t="s">
        <v>262</v>
      </c>
      <c r="BF9" s="226" t="s">
        <v>288</v>
      </c>
      <c r="BG9" s="226"/>
      <c r="BH9" s="226"/>
      <c r="BI9" s="226"/>
      <c r="BJ9" s="241" t="s">
        <v>289</v>
      </c>
      <c r="BK9" s="241"/>
      <c r="BL9" s="226" t="s">
        <v>290</v>
      </c>
      <c r="BM9" s="226" t="s">
        <v>266</v>
      </c>
      <c r="BN9" s="226" t="s">
        <v>291</v>
      </c>
      <c r="BO9" s="225" t="s">
        <v>315</v>
      </c>
      <c r="BP9" s="226" t="s">
        <v>354</v>
      </c>
      <c r="BQ9" s="226" t="s">
        <v>287</v>
      </c>
      <c r="BR9" s="226"/>
      <c r="BS9" s="226"/>
      <c r="BT9" s="226" t="s">
        <v>312</v>
      </c>
      <c r="BU9" s="226" t="s">
        <v>262</v>
      </c>
      <c r="BV9" s="226" t="s">
        <v>288</v>
      </c>
      <c r="BW9" s="226"/>
      <c r="BX9" s="226"/>
      <c r="BY9" s="226"/>
      <c r="BZ9" s="241" t="s">
        <v>289</v>
      </c>
      <c r="CA9" s="241"/>
      <c r="CB9" s="226" t="s">
        <v>290</v>
      </c>
      <c r="CC9" s="226" t="s">
        <v>266</v>
      </c>
      <c r="CD9" s="226" t="s">
        <v>291</v>
      </c>
      <c r="CE9" s="225" t="s">
        <v>315</v>
      </c>
      <c r="CF9" s="226" t="s">
        <v>354</v>
      </c>
      <c r="CG9" s="226" t="s">
        <v>287</v>
      </c>
      <c r="CH9" s="226"/>
      <c r="CI9" s="226"/>
      <c r="CJ9" s="226" t="s">
        <v>312</v>
      </c>
      <c r="CK9" s="226" t="s">
        <v>262</v>
      </c>
      <c r="CL9" s="226" t="s">
        <v>288</v>
      </c>
      <c r="CM9" s="226"/>
      <c r="CN9" s="226"/>
      <c r="CO9" s="226"/>
      <c r="CP9" s="241" t="s">
        <v>289</v>
      </c>
      <c r="CQ9" s="241"/>
      <c r="CR9" s="226" t="s">
        <v>290</v>
      </c>
      <c r="CS9" s="226" t="s">
        <v>266</v>
      </c>
      <c r="CT9" s="226" t="s">
        <v>291</v>
      </c>
      <c r="CU9" s="225" t="s">
        <v>315</v>
      </c>
      <c r="CV9" s="226" t="s">
        <v>354</v>
      </c>
      <c r="CW9" s="226" t="s">
        <v>287</v>
      </c>
      <c r="CX9" s="226"/>
      <c r="CY9" s="226"/>
      <c r="CZ9" s="226" t="s">
        <v>312</v>
      </c>
      <c r="DA9" s="226" t="s">
        <v>262</v>
      </c>
      <c r="DB9" s="226" t="s">
        <v>288</v>
      </c>
      <c r="DC9" s="226"/>
      <c r="DD9" s="226"/>
      <c r="DE9" s="226"/>
      <c r="DF9" s="241" t="s">
        <v>289</v>
      </c>
      <c r="DG9" s="241"/>
      <c r="DH9" s="226" t="s">
        <v>290</v>
      </c>
      <c r="DI9" s="226" t="s">
        <v>266</v>
      </c>
      <c r="DJ9" s="226" t="s">
        <v>291</v>
      </c>
      <c r="DK9" s="225" t="s">
        <v>315</v>
      </c>
      <c r="DL9" s="226" t="s">
        <v>354</v>
      </c>
      <c r="DM9" s="226" t="s">
        <v>287</v>
      </c>
      <c r="DN9" s="226"/>
      <c r="DO9" s="226"/>
      <c r="DP9" s="226" t="s">
        <v>312</v>
      </c>
      <c r="DQ9" s="226" t="s">
        <v>262</v>
      </c>
      <c r="DR9" s="226" t="s">
        <v>288</v>
      </c>
      <c r="DS9" s="226"/>
      <c r="DT9" s="226"/>
      <c r="DU9" s="226"/>
      <c r="DV9" s="241" t="s">
        <v>289</v>
      </c>
      <c r="DW9" s="241"/>
      <c r="DX9" s="226" t="s">
        <v>290</v>
      </c>
      <c r="DY9" s="226" t="s">
        <v>266</v>
      </c>
      <c r="DZ9" s="226" t="s">
        <v>291</v>
      </c>
      <c r="EA9" s="225" t="s">
        <v>315</v>
      </c>
      <c r="EB9" s="226" t="s">
        <v>354</v>
      </c>
      <c r="EC9" s="226" t="s">
        <v>287</v>
      </c>
      <c r="ED9" s="226"/>
      <c r="EE9" s="226"/>
      <c r="EF9" s="226" t="s">
        <v>312</v>
      </c>
      <c r="EG9" s="226" t="s">
        <v>262</v>
      </c>
      <c r="EH9" s="226" t="s">
        <v>288</v>
      </c>
      <c r="EI9" s="226"/>
      <c r="EJ9" s="226"/>
      <c r="EK9" s="226"/>
      <c r="EL9" s="241" t="s">
        <v>289</v>
      </c>
      <c r="EM9" s="241"/>
      <c r="EN9" s="226" t="s">
        <v>290</v>
      </c>
      <c r="EO9" s="226" t="s">
        <v>266</v>
      </c>
      <c r="EP9" s="226" t="s">
        <v>291</v>
      </c>
      <c r="EQ9" s="225" t="s">
        <v>315</v>
      </c>
      <c r="ER9" s="226" t="s">
        <v>354</v>
      </c>
      <c r="ES9" s="226" t="s">
        <v>287</v>
      </c>
      <c r="ET9" s="226"/>
      <c r="EU9" s="226"/>
      <c r="EV9" s="226" t="s">
        <v>312</v>
      </c>
      <c r="EW9" s="226" t="s">
        <v>262</v>
      </c>
      <c r="EX9" s="226" t="s">
        <v>288</v>
      </c>
      <c r="EY9" s="226"/>
      <c r="EZ9" s="226"/>
      <c r="FA9" s="226"/>
      <c r="FB9" s="241" t="s">
        <v>289</v>
      </c>
      <c r="FC9" s="241"/>
      <c r="FD9" s="226" t="s">
        <v>290</v>
      </c>
      <c r="FE9" s="226" t="s">
        <v>266</v>
      </c>
      <c r="FF9" s="226" t="s">
        <v>291</v>
      </c>
      <c r="FG9" s="225" t="s">
        <v>315</v>
      </c>
      <c r="FH9" s="226" t="s">
        <v>354</v>
      </c>
      <c r="FI9" s="226" t="s">
        <v>287</v>
      </c>
      <c r="FJ9" s="226"/>
      <c r="FK9" s="226"/>
      <c r="FL9" s="226" t="s">
        <v>312</v>
      </c>
      <c r="FM9" s="226" t="s">
        <v>262</v>
      </c>
      <c r="FN9" s="226" t="s">
        <v>288</v>
      </c>
      <c r="FO9" s="226"/>
      <c r="FP9" s="226"/>
      <c r="FQ9" s="226"/>
      <c r="FR9" s="241" t="s">
        <v>289</v>
      </c>
      <c r="FS9" s="241"/>
      <c r="FT9" s="226" t="s">
        <v>290</v>
      </c>
      <c r="FU9" s="226" t="s">
        <v>266</v>
      </c>
      <c r="FV9" s="226" t="s">
        <v>291</v>
      </c>
      <c r="FW9" s="225" t="s">
        <v>315</v>
      </c>
      <c r="FX9" s="226" t="s">
        <v>354</v>
      </c>
      <c r="FY9" s="226" t="s">
        <v>287</v>
      </c>
      <c r="FZ9" s="226"/>
      <c r="GA9" s="226"/>
      <c r="GB9" s="226" t="s">
        <v>312</v>
      </c>
      <c r="GC9" s="226" t="s">
        <v>262</v>
      </c>
      <c r="GD9" s="226" t="s">
        <v>288</v>
      </c>
      <c r="GE9" s="226"/>
      <c r="GF9" s="226"/>
      <c r="GG9" s="226"/>
      <c r="GH9" s="241" t="s">
        <v>289</v>
      </c>
      <c r="GI9" s="241"/>
      <c r="GJ9" s="226" t="s">
        <v>290</v>
      </c>
      <c r="GK9" s="226" t="s">
        <v>266</v>
      </c>
      <c r="GL9" s="226" t="s">
        <v>291</v>
      </c>
    </row>
    <row r="10" spans="1:194" ht="15" customHeight="1" x14ac:dyDescent="0.25">
      <c r="A10" s="247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  <c r="S10" s="198"/>
      <c r="T10" s="202"/>
      <c r="U10" s="202" t="s">
        <v>292</v>
      </c>
      <c r="V10" s="202" t="s">
        <v>293</v>
      </c>
      <c r="W10" s="202"/>
      <c r="X10" s="202"/>
      <c r="Y10" s="202"/>
      <c r="Z10" s="202" t="s">
        <v>292</v>
      </c>
      <c r="AA10" s="202" t="s">
        <v>294</v>
      </c>
      <c r="AB10" s="202"/>
      <c r="AC10" s="202"/>
      <c r="AD10" s="242"/>
      <c r="AE10" s="242"/>
      <c r="AF10" s="202"/>
      <c r="AG10" s="202"/>
      <c r="AH10" s="202"/>
      <c r="AI10" s="198"/>
      <c r="AJ10" s="202"/>
      <c r="AK10" s="202" t="s">
        <v>292</v>
      </c>
      <c r="AL10" s="202" t="s">
        <v>293</v>
      </c>
      <c r="AM10" s="202"/>
      <c r="AN10" s="202"/>
      <c r="AO10" s="202"/>
      <c r="AP10" s="202" t="s">
        <v>292</v>
      </c>
      <c r="AQ10" s="202" t="s">
        <v>294</v>
      </c>
      <c r="AR10" s="202"/>
      <c r="AS10" s="202"/>
      <c r="AT10" s="242"/>
      <c r="AU10" s="242"/>
      <c r="AV10" s="202"/>
      <c r="AW10" s="202"/>
      <c r="AX10" s="202"/>
      <c r="AY10" s="198"/>
      <c r="AZ10" s="202"/>
      <c r="BA10" s="202" t="s">
        <v>292</v>
      </c>
      <c r="BB10" s="202" t="s">
        <v>293</v>
      </c>
      <c r="BC10" s="202"/>
      <c r="BD10" s="202"/>
      <c r="BE10" s="202"/>
      <c r="BF10" s="202" t="s">
        <v>292</v>
      </c>
      <c r="BG10" s="202" t="s">
        <v>294</v>
      </c>
      <c r="BH10" s="202"/>
      <c r="BI10" s="202"/>
      <c r="BJ10" s="242"/>
      <c r="BK10" s="242"/>
      <c r="BL10" s="202"/>
      <c r="BM10" s="202"/>
      <c r="BN10" s="202"/>
      <c r="BO10" s="198"/>
      <c r="BP10" s="202"/>
      <c r="BQ10" s="202" t="s">
        <v>292</v>
      </c>
      <c r="BR10" s="202" t="s">
        <v>293</v>
      </c>
      <c r="BS10" s="202"/>
      <c r="BT10" s="202"/>
      <c r="BU10" s="202"/>
      <c r="BV10" s="202" t="s">
        <v>292</v>
      </c>
      <c r="BW10" s="202" t="s">
        <v>294</v>
      </c>
      <c r="BX10" s="202"/>
      <c r="BY10" s="202"/>
      <c r="BZ10" s="242"/>
      <c r="CA10" s="242"/>
      <c r="CB10" s="202"/>
      <c r="CC10" s="202"/>
      <c r="CD10" s="202"/>
      <c r="CE10" s="198"/>
      <c r="CF10" s="202"/>
      <c r="CG10" s="202" t="s">
        <v>292</v>
      </c>
      <c r="CH10" s="202" t="s">
        <v>293</v>
      </c>
      <c r="CI10" s="202"/>
      <c r="CJ10" s="202"/>
      <c r="CK10" s="202"/>
      <c r="CL10" s="202" t="s">
        <v>292</v>
      </c>
      <c r="CM10" s="202" t="s">
        <v>294</v>
      </c>
      <c r="CN10" s="202"/>
      <c r="CO10" s="202"/>
      <c r="CP10" s="242"/>
      <c r="CQ10" s="242"/>
      <c r="CR10" s="202"/>
      <c r="CS10" s="202"/>
      <c r="CT10" s="202"/>
      <c r="CU10" s="198"/>
      <c r="CV10" s="202"/>
      <c r="CW10" s="202" t="s">
        <v>292</v>
      </c>
      <c r="CX10" s="202" t="s">
        <v>293</v>
      </c>
      <c r="CY10" s="202"/>
      <c r="CZ10" s="202"/>
      <c r="DA10" s="202"/>
      <c r="DB10" s="202" t="s">
        <v>292</v>
      </c>
      <c r="DC10" s="202" t="s">
        <v>294</v>
      </c>
      <c r="DD10" s="202"/>
      <c r="DE10" s="202"/>
      <c r="DF10" s="242"/>
      <c r="DG10" s="242"/>
      <c r="DH10" s="202"/>
      <c r="DI10" s="202"/>
      <c r="DJ10" s="202"/>
      <c r="DK10" s="198"/>
      <c r="DL10" s="202"/>
      <c r="DM10" s="202" t="s">
        <v>292</v>
      </c>
      <c r="DN10" s="202" t="s">
        <v>293</v>
      </c>
      <c r="DO10" s="202"/>
      <c r="DP10" s="202"/>
      <c r="DQ10" s="202"/>
      <c r="DR10" s="202" t="s">
        <v>292</v>
      </c>
      <c r="DS10" s="202" t="s">
        <v>294</v>
      </c>
      <c r="DT10" s="202"/>
      <c r="DU10" s="202"/>
      <c r="DV10" s="242"/>
      <c r="DW10" s="242"/>
      <c r="DX10" s="202"/>
      <c r="DY10" s="202"/>
      <c r="DZ10" s="202"/>
      <c r="EA10" s="198"/>
      <c r="EB10" s="202"/>
      <c r="EC10" s="202" t="s">
        <v>292</v>
      </c>
      <c r="ED10" s="202" t="s">
        <v>293</v>
      </c>
      <c r="EE10" s="202"/>
      <c r="EF10" s="202"/>
      <c r="EG10" s="202"/>
      <c r="EH10" s="202" t="s">
        <v>292</v>
      </c>
      <c r="EI10" s="202" t="s">
        <v>294</v>
      </c>
      <c r="EJ10" s="202"/>
      <c r="EK10" s="202"/>
      <c r="EL10" s="242"/>
      <c r="EM10" s="242"/>
      <c r="EN10" s="202"/>
      <c r="EO10" s="202"/>
      <c r="EP10" s="202"/>
      <c r="EQ10" s="198"/>
      <c r="ER10" s="202"/>
      <c r="ES10" s="202" t="s">
        <v>292</v>
      </c>
      <c r="ET10" s="202" t="s">
        <v>293</v>
      </c>
      <c r="EU10" s="202"/>
      <c r="EV10" s="202"/>
      <c r="EW10" s="202"/>
      <c r="EX10" s="202" t="s">
        <v>292</v>
      </c>
      <c r="EY10" s="202" t="s">
        <v>294</v>
      </c>
      <c r="EZ10" s="202"/>
      <c r="FA10" s="202"/>
      <c r="FB10" s="242"/>
      <c r="FC10" s="242"/>
      <c r="FD10" s="202"/>
      <c r="FE10" s="202"/>
      <c r="FF10" s="202"/>
      <c r="FG10" s="198"/>
      <c r="FH10" s="202"/>
      <c r="FI10" s="202" t="s">
        <v>292</v>
      </c>
      <c r="FJ10" s="202" t="s">
        <v>293</v>
      </c>
      <c r="FK10" s="202"/>
      <c r="FL10" s="202"/>
      <c r="FM10" s="202"/>
      <c r="FN10" s="202" t="s">
        <v>292</v>
      </c>
      <c r="FO10" s="202" t="s">
        <v>294</v>
      </c>
      <c r="FP10" s="202"/>
      <c r="FQ10" s="202"/>
      <c r="FR10" s="242"/>
      <c r="FS10" s="242"/>
      <c r="FT10" s="202"/>
      <c r="FU10" s="202"/>
      <c r="FV10" s="202"/>
      <c r="FW10" s="198"/>
      <c r="FX10" s="202"/>
      <c r="FY10" s="202" t="s">
        <v>292</v>
      </c>
      <c r="FZ10" s="202" t="s">
        <v>293</v>
      </c>
      <c r="GA10" s="202"/>
      <c r="GB10" s="202"/>
      <c r="GC10" s="202"/>
      <c r="GD10" s="202" t="s">
        <v>292</v>
      </c>
      <c r="GE10" s="202" t="s">
        <v>294</v>
      </c>
      <c r="GF10" s="202"/>
      <c r="GG10" s="202"/>
      <c r="GH10" s="242"/>
      <c r="GI10" s="242"/>
      <c r="GJ10" s="202"/>
      <c r="GK10" s="202"/>
      <c r="GL10" s="202"/>
    </row>
    <row r="11" spans="1:194" ht="105" x14ac:dyDescent="0.25">
      <c r="A11" s="247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  <c r="S11" s="226"/>
      <c r="T11" s="202"/>
      <c r="U11" s="202"/>
      <c r="V11" s="107" t="s">
        <v>259</v>
      </c>
      <c r="W11" s="107" t="s">
        <v>260</v>
      </c>
      <c r="X11" s="202"/>
      <c r="Y11" s="202"/>
      <c r="Z11" s="202"/>
      <c r="AA11" s="107" t="s">
        <v>264</v>
      </c>
      <c r="AB11" s="107" t="s">
        <v>303</v>
      </c>
      <c r="AC11" s="107" t="s">
        <v>260</v>
      </c>
      <c r="AD11" s="107" t="s">
        <v>621</v>
      </c>
      <c r="AE11" s="107" t="s">
        <v>295</v>
      </c>
      <c r="AF11" s="202"/>
      <c r="AG11" s="202"/>
      <c r="AH11" s="202"/>
      <c r="AI11" s="226"/>
      <c r="AJ11" s="202"/>
      <c r="AK11" s="202"/>
      <c r="AL11" s="107" t="s">
        <v>259</v>
      </c>
      <c r="AM11" s="107" t="s">
        <v>260</v>
      </c>
      <c r="AN11" s="202"/>
      <c r="AO11" s="202"/>
      <c r="AP11" s="202"/>
      <c r="AQ11" s="107" t="s">
        <v>264</v>
      </c>
      <c r="AR11" s="107" t="s">
        <v>303</v>
      </c>
      <c r="AS11" s="107" t="s">
        <v>260</v>
      </c>
      <c r="AT11" s="107" t="s">
        <v>621</v>
      </c>
      <c r="AU11" s="107" t="s">
        <v>295</v>
      </c>
      <c r="AV11" s="202"/>
      <c r="AW11" s="202"/>
      <c r="AX11" s="202"/>
      <c r="AY11" s="226"/>
      <c r="AZ11" s="202"/>
      <c r="BA11" s="202"/>
      <c r="BB11" s="107" t="s">
        <v>259</v>
      </c>
      <c r="BC11" s="107" t="s">
        <v>260</v>
      </c>
      <c r="BD11" s="202"/>
      <c r="BE11" s="202"/>
      <c r="BF11" s="202"/>
      <c r="BG11" s="107" t="s">
        <v>264</v>
      </c>
      <c r="BH11" s="107" t="s">
        <v>303</v>
      </c>
      <c r="BI11" s="107" t="s">
        <v>260</v>
      </c>
      <c r="BJ11" s="107" t="s">
        <v>621</v>
      </c>
      <c r="BK11" s="107" t="s">
        <v>295</v>
      </c>
      <c r="BL11" s="202"/>
      <c r="BM11" s="202"/>
      <c r="BN11" s="202"/>
      <c r="BO11" s="226"/>
      <c r="BP11" s="202"/>
      <c r="BQ11" s="202"/>
      <c r="BR11" s="107" t="s">
        <v>259</v>
      </c>
      <c r="BS11" s="107" t="s">
        <v>260</v>
      </c>
      <c r="BT11" s="202"/>
      <c r="BU11" s="202"/>
      <c r="BV11" s="202"/>
      <c r="BW11" s="107" t="s">
        <v>264</v>
      </c>
      <c r="BX11" s="107" t="s">
        <v>303</v>
      </c>
      <c r="BY11" s="107" t="s">
        <v>260</v>
      </c>
      <c r="BZ11" s="107" t="s">
        <v>621</v>
      </c>
      <c r="CA11" s="107" t="s">
        <v>295</v>
      </c>
      <c r="CB11" s="202"/>
      <c r="CC11" s="202"/>
      <c r="CD11" s="202"/>
      <c r="CE11" s="226"/>
      <c r="CF11" s="202"/>
      <c r="CG11" s="202"/>
      <c r="CH11" s="107" t="s">
        <v>259</v>
      </c>
      <c r="CI11" s="107" t="s">
        <v>260</v>
      </c>
      <c r="CJ11" s="202"/>
      <c r="CK11" s="202"/>
      <c r="CL11" s="202"/>
      <c r="CM11" s="107" t="s">
        <v>264</v>
      </c>
      <c r="CN11" s="107" t="s">
        <v>303</v>
      </c>
      <c r="CO11" s="107" t="s">
        <v>260</v>
      </c>
      <c r="CP11" s="107" t="s">
        <v>621</v>
      </c>
      <c r="CQ11" s="107" t="s">
        <v>295</v>
      </c>
      <c r="CR11" s="202"/>
      <c r="CS11" s="202"/>
      <c r="CT11" s="202"/>
      <c r="CU11" s="226"/>
      <c r="CV11" s="202"/>
      <c r="CW11" s="202"/>
      <c r="CX11" s="107" t="s">
        <v>259</v>
      </c>
      <c r="CY11" s="107" t="s">
        <v>260</v>
      </c>
      <c r="CZ11" s="202"/>
      <c r="DA11" s="202"/>
      <c r="DB11" s="202"/>
      <c r="DC11" s="107" t="s">
        <v>264</v>
      </c>
      <c r="DD11" s="107" t="s">
        <v>303</v>
      </c>
      <c r="DE11" s="107" t="s">
        <v>260</v>
      </c>
      <c r="DF11" s="107" t="s">
        <v>621</v>
      </c>
      <c r="DG11" s="107" t="s">
        <v>295</v>
      </c>
      <c r="DH11" s="202"/>
      <c r="DI11" s="202"/>
      <c r="DJ11" s="202"/>
      <c r="DK11" s="226"/>
      <c r="DL11" s="202"/>
      <c r="DM11" s="202"/>
      <c r="DN11" s="107" t="s">
        <v>259</v>
      </c>
      <c r="DO11" s="107" t="s">
        <v>260</v>
      </c>
      <c r="DP11" s="202"/>
      <c r="DQ11" s="202"/>
      <c r="DR11" s="202"/>
      <c r="DS11" s="107" t="s">
        <v>264</v>
      </c>
      <c r="DT11" s="107" t="s">
        <v>303</v>
      </c>
      <c r="DU11" s="107" t="s">
        <v>260</v>
      </c>
      <c r="DV11" s="107" t="s">
        <v>621</v>
      </c>
      <c r="DW11" s="107" t="s">
        <v>295</v>
      </c>
      <c r="DX11" s="202"/>
      <c r="DY11" s="202"/>
      <c r="DZ11" s="202"/>
      <c r="EA11" s="226"/>
      <c r="EB11" s="202"/>
      <c r="EC11" s="202"/>
      <c r="ED11" s="107" t="s">
        <v>259</v>
      </c>
      <c r="EE11" s="107" t="s">
        <v>260</v>
      </c>
      <c r="EF11" s="202"/>
      <c r="EG11" s="202"/>
      <c r="EH11" s="202"/>
      <c r="EI11" s="107" t="s">
        <v>264</v>
      </c>
      <c r="EJ11" s="107" t="s">
        <v>303</v>
      </c>
      <c r="EK11" s="107" t="s">
        <v>260</v>
      </c>
      <c r="EL11" s="107" t="s">
        <v>621</v>
      </c>
      <c r="EM11" s="107" t="s">
        <v>295</v>
      </c>
      <c r="EN11" s="202"/>
      <c r="EO11" s="202"/>
      <c r="EP11" s="202"/>
      <c r="EQ11" s="226"/>
      <c r="ER11" s="202"/>
      <c r="ES11" s="202"/>
      <c r="ET11" s="107" t="s">
        <v>259</v>
      </c>
      <c r="EU11" s="107" t="s">
        <v>260</v>
      </c>
      <c r="EV11" s="202"/>
      <c r="EW11" s="202"/>
      <c r="EX11" s="202"/>
      <c r="EY11" s="107" t="s">
        <v>264</v>
      </c>
      <c r="EZ11" s="107" t="s">
        <v>303</v>
      </c>
      <c r="FA11" s="107" t="s">
        <v>260</v>
      </c>
      <c r="FB11" s="107" t="s">
        <v>621</v>
      </c>
      <c r="FC11" s="107" t="s">
        <v>295</v>
      </c>
      <c r="FD11" s="202"/>
      <c r="FE11" s="202"/>
      <c r="FF11" s="202"/>
      <c r="FG11" s="226"/>
      <c r="FH11" s="202"/>
      <c r="FI11" s="202"/>
      <c r="FJ11" s="107" t="s">
        <v>259</v>
      </c>
      <c r="FK11" s="107" t="s">
        <v>260</v>
      </c>
      <c r="FL11" s="202"/>
      <c r="FM11" s="202"/>
      <c r="FN11" s="202"/>
      <c r="FO11" s="107" t="s">
        <v>264</v>
      </c>
      <c r="FP11" s="107" t="s">
        <v>303</v>
      </c>
      <c r="FQ11" s="107" t="s">
        <v>260</v>
      </c>
      <c r="FR11" s="107" t="s">
        <v>621</v>
      </c>
      <c r="FS11" s="107" t="s">
        <v>295</v>
      </c>
      <c r="FT11" s="202"/>
      <c r="FU11" s="202"/>
      <c r="FV11" s="202"/>
      <c r="FW11" s="226"/>
      <c r="FX11" s="202"/>
      <c r="FY11" s="202"/>
      <c r="FZ11" s="107" t="s">
        <v>259</v>
      </c>
      <c r="GA11" s="107" t="s">
        <v>260</v>
      </c>
      <c r="GB11" s="202"/>
      <c r="GC11" s="202"/>
      <c r="GD11" s="202"/>
      <c r="GE11" s="107" t="s">
        <v>264</v>
      </c>
      <c r="GF11" s="107" t="s">
        <v>303</v>
      </c>
      <c r="GG11" s="107" t="s">
        <v>260</v>
      </c>
      <c r="GH11" s="107" t="s">
        <v>621</v>
      </c>
      <c r="GI11" s="107" t="s">
        <v>295</v>
      </c>
      <c r="GJ11" s="202"/>
      <c r="GK11" s="202"/>
      <c r="GL11" s="202"/>
    </row>
    <row r="12" spans="1:194" ht="15.75" x14ac:dyDescent="0.25">
      <c r="A12" s="53" t="s">
        <v>2</v>
      </c>
      <c r="B12" s="188" t="s">
        <v>3</v>
      </c>
      <c r="C12" s="56">
        <v>69670.87950000001</v>
      </c>
      <c r="D12" s="56">
        <v>0</v>
      </c>
      <c r="E12" s="56">
        <v>83178.346046899998</v>
      </c>
      <c r="F12" s="56">
        <v>69670.87950000001</v>
      </c>
      <c r="G12" s="56">
        <v>13507.466546900001</v>
      </c>
      <c r="H12" s="56">
        <v>69186.961438630009</v>
      </c>
      <c r="I12" s="56">
        <v>136.39512550999999</v>
      </c>
      <c r="J12" s="56">
        <v>82203.589600680003</v>
      </c>
      <c r="K12" s="56">
        <v>69138.956900370016</v>
      </c>
      <c r="L12" s="56">
        <v>0</v>
      </c>
      <c r="M12" s="56">
        <v>13064.63270031</v>
      </c>
      <c r="N12" s="56">
        <v>99.236520905940353</v>
      </c>
      <c r="O12" s="56">
        <v>96.721562514684649</v>
      </c>
      <c r="P12" s="56">
        <v>15.893019713340994</v>
      </c>
      <c r="Q12" s="56">
        <v>136.3788711</v>
      </c>
      <c r="R12" s="56">
        <v>48.020792669999757</v>
      </c>
      <c r="S12" s="56">
        <v>6746.7136</v>
      </c>
      <c r="T12" s="56">
        <v>0</v>
      </c>
      <c r="U12" s="56">
        <v>8019.4644259499992</v>
      </c>
      <c r="V12" s="56">
        <v>6746.7136</v>
      </c>
      <c r="W12" s="56">
        <v>1272.7508259499998</v>
      </c>
      <c r="X12" s="56">
        <v>6620.3999521800006</v>
      </c>
      <c r="Y12" s="56">
        <v>17.07979885</v>
      </c>
      <c r="Z12" s="56">
        <v>7849.0532062499997</v>
      </c>
      <c r="AA12" s="56">
        <v>6620.3278154600002</v>
      </c>
      <c r="AB12" s="56">
        <v>0</v>
      </c>
      <c r="AC12" s="56">
        <v>1228.7253907899999</v>
      </c>
      <c r="AD12" s="56">
        <v>98.126705948508032</v>
      </c>
      <c r="AE12" s="56">
        <v>96.540922680043153</v>
      </c>
      <c r="AF12" s="56">
        <v>15.654440841496619</v>
      </c>
      <c r="AG12" s="56">
        <v>17.07979885</v>
      </c>
      <c r="AH12" s="56">
        <v>7.2136720000019208E-2</v>
      </c>
      <c r="AI12" s="56">
        <v>2354.3534999999997</v>
      </c>
      <c r="AJ12" s="56">
        <v>0</v>
      </c>
      <c r="AK12" s="56">
        <v>3358.6233633699999</v>
      </c>
      <c r="AL12" s="56">
        <v>2354.3534999999997</v>
      </c>
      <c r="AM12" s="56">
        <v>1004.2698633699999</v>
      </c>
      <c r="AN12" s="56">
        <v>2351.4494350000004</v>
      </c>
      <c r="AO12" s="56">
        <v>8.5556873699999993</v>
      </c>
      <c r="AP12" s="56">
        <v>3332.5123962100001</v>
      </c>
      <c r="AQ12" s="56">
        <v>2351.2088836500006</v>
      </c>
      <c r="AR12" s="56">
        <v>0</v>
      </c>
      <c r="AS12" s="56">
        <v>981.30351256000006</v>
      </c>
      <c r="AT12" s="56">
        <v>99.866433976461082</v>
      </c>
      <c r="AU12" s="56">
        <v>97.713129543394601</v>
      </c>
      <c r="AV12" s="56">
        <v>29.446357459195561</v>
      </c>
      <c r="AW12" s="56">
        <v>8.5556873699999993</v>
      </c>
      <c r="AX12" s="56">
        <v>0.24055134999999292</v>
      </c>
      <c r="AY12" s="56">
        <v>13399.696099999997</v>
      </c>
      <c r="AZ12" s="56">
        <v>0</v>
      </c>
      <c r="BA12" s="56">
        <v>16033.516382509999</v>
      </c>
      <c r="BB12" s="56">
        <v>13399.696099999997</v>
      </c>
      <c r="BC12" s="56">
        <v>2633.8202825099997</v>
      </c>
      <c r="BD12" s="56">
        <v>13173.399381219999</v>
      </c>
      <c r="BE12" s="56">
        <v>72.482956299999984</v>
      </c>
      <c r="BF12" s="56">
        <v>15640.860758569999</v>
      </c>
      <c r="BG12" s="56">
        <v>13170.416724429999</v>
      </c>
      <c r="BH12" s="56">
        <v>0</v>
      </c>
      <c r="BI12" s="56">
        <v>2470.44403414</v>
      </c>
      <c r="BJ12" s="56">
        <v>98.288921078068341</v>
      </c>
      <c r="BK12" s="56">
        <v>93.796985714822426</v>
      </c>
      <c r="BL12" s="56">
        <v>15.794808689070294</v>
      </c>
      <c r="BM12" s="56">
        <v>72.482956299999984</v>
      </c>
      <c r="BN12" s="56">
        <v>2.9826567900000578</v>
      </c>
      <c r="BO12" s="56">
        <v>29549.664399999991</v>
      </c>
      <c r="BP12" s="56">
        <v>0</v>
      </c>
      <c r="BQ12" s="56">
        <v>34535.592464510002</v>
      </c>
      <c r="BR12" s="56">
        <v>29549.664399999991</v>
      </c>
      <c r="BS12" s="56">
        <v>4985.9280645099989</v>
      </c>
      <c r="BT12" s="56">
        <v>29547.666786189991</v>
      </c>
      <c r="BU12" s="56">
        <v>17.600569579999998</v>
      </c>
      <c r="BV12" s="56">
        <v>34375.739031140001</v>
      </c>
      <c r="BW12" s="56">
        <v>29504.664782809992</v>
      </c>
      <c r="BX12" s="56">
        <v>0</v>
      </c>
      <c r="BY12" s="56">
        <v>4871.07424833</v>
      </c>
      <c r="BZ12" s="56">
        <v>99.847715302005255</v>
      </c>
      <c r="CA12" s="56">
        <v>97.69644056845641</v>
      </c>
      <c r="CB12" s="56">
        <v>14.170093169247744</v>
      </c>
      <c r="CC12" s="56">
        <v>17.600569579999998</v>
      </c>
      <c r="CD12" s="56">
        <v>43.002003379999991</v>
      </c>
      <c r="CE12" s="56">
        <v>5960.5090000000009</v>
      </c>
      <c r="CF12" s="56">
        <v>0</v>
      </c>
      <c r="CG12" s="56">
        <v>6302.9781887200006</v>
      </c>
      <c r="CH12" s="56">
        <v>5960.5090000000009</v>
      </c>
      <c r="CI12" s="56">
        <v>342.46918871999992</v>
      </c>
      <c r="CJ12" s="56">
        <v>5960.216288300001</v>
      </c>
      <c r="CK12" s="56">
        <v>2.34913E-2</v>
      </c>
      <c r="CL12" s="56">
        <v>6296.7497428400011</v>
      </c>
      <c r="CM12" s="56">
        <v>5959.9483873000017</v>
      </c>
      <c r="CN12" s="56">
        <v>0</v>
      </c>
      <c r="CO12" s="56">
        <v>336.80135553999997</v>
      </c>
      <c r="CP12" s="56">
        <v>99.990594549894993</v>
      </c>
      <c r="CQ12" s="56">
        <v>98.345009312754868</v>
      </c>
      <c r="CR12" s="56">
        <v>5.3488127890579564</v>
      </c>
      <c r="CS12" s="56">
        <v>2.34913E-2</v>
      </c>
      <c r="CT12" s="56">
        <v>0.26790099999999828</v>
      </c>
      <c r="CU12" s="56">
        <v>2069.4122000000002</v>
      </c>
      <c r="CV12" s="56">
        <v>0</v>
      </c>
      <c r="CW12" s="56">
        <v>2616.9872138100004</v>
      </c>
      <c r="CX12" s="56">
        <v>2069.4122000000002</v>
      </c>
      <c r="CY12" s="56">
        <v>547.57501381000009</v>
      </c>
      <c r="CZ12" s="56">
        <v>2018.5573523900002</v>
      </c>
      <c r="DA12" s="56">
        <v>4.7262415700000009</v>
      </c>
      <c r="DB12" s="56">
        <v>2529.5902176999998</v>
      </c>
      <c r="DC12" s="56">
        <v>2017.1190723700001</v>
      </c>
      <c r="DD12" s="56">
        <v>0</v>
      </c>
      <c r="DE12" s="56">
        <v>512.47114533000001</v>
      </c>
      <c r="DF12" s="56">
        <v>97.473044392509138</v>
      </c>
      <c r="DG12" s="56">
        <v>93.589212875921959</v>
      </c>
      <c r="DH12" s="56">
        <v>20.259057840441777</v>
      </c>
      <c r="DI12" s="56">
        <v>4.7099871600000007</v>
      </c>
      <c r="DJ12" s="56">
        <v>1.4545344299999912</v>
      </c>
      <c r="DK12" s="56">
        <v>6629.6770000000006</v>
      </c>
      <c r="DL12" s="56">
        <v>0</v>
      </c>
      <c r="DM12" s="56">
        <v>8240.264798340002</v>
      </c>
      <c r="DN12" s="56">
        <v>6629.6770000000006</v>
      </c>
      <c r="DO12" s="56">
        <v>1610.5877983400003</v>
      </c>
      <c r="DP12" s="56">
        <v>6603.0270780399997</v>
      </c>
      <c r="DQ12" s="56">
        <v>4.5706273399999997</v>
      </c>
      <c r="DR12" s="56">
        <v>8197.3029643300015</v>
      </c>
      <c r="DS12" s="56">
        <v>6603.0270780399997</v>
      </c>
      <c r="DT12" s="56">
        <v>0</v>
      </c>
      <c r="DU12" s="56">
        <v>1594.2758862899998</v>
      </c>
      <c r="DV12" s="56">
        <v>99.598020809158555</v>
      </c>
      <c r="DW12" s="56">
        <v>98.987207523438784</v>
      </c>
      <c r="DX12" s="56">
        <v>19.448785694848432</v>
      </c>
      <c r="DY12" s="56">
        <v>4.5706273399999997</v>
      </c>
      <c r="DZ12" s="56">
        <v>-1.4405902686032146E-14</v>
      </c>
      <c r="EA12" s="56">
        <v>1280.4293</v>
      </c>
      <c r="EB12" s="56">
        <v>0</v>
      </c>
      <c r="EC12" s="56">
        <v>1571.1397213999999</v>
      </c>
      <c r="ED12" s="56">
        <v>1280.4293</v>
      </c>
      <c r="EE12" s="56">
        <v>290.71042139999997</v>
      </c>
      <c r="EF12" s="56">
        <v>1239.1711653099999</v>
      </c>
      <c r="EG12" s="56">
        <v>3.3654000000000003E-2</v>
      </c>
      <c r="EH12" s="56">
        <v>1505.0206921399999</v>
      </c>
      <c r="EI12" s="56">
        <v>1239.1711653099999</v>
      </c>
      <c r="EJ12" s="56">
        <v>0</v>
      </c>
      <c r="EK12" s="56">
        <v>265.84952683</v>
      </c>
      <c r="EL12" s="56">
        <v>96.777788926729485</v>
      </c>
      <c r="EM12" s="56">
        <v>91.448227259870791</v>
      </c>
      <c r="EN12" s="56">
        <v>17.664177523831025</v>
      </c>
      <c r="EO12" s="56">
        <v>3.3654000000000003E-2</v>
      </c>
      <c r="EP12" s="56">
        <v>2.9143354396410359E-16</v>
      </c>
      <c r="EQ12" s="56">
        <v>1680.4243999999999</v>
      </c>
      <c r="ER12" s="56">
        <v>0</v>
      </c>
      <c r="ES12" s="56">
        <v>2499.7794882900002</v>
      </c>
      <c r="ET12" s="56">
        <v>1680.4243999999999</v>
      </c>
      <c r="EU12" s="56">
        <v>819.35508829000003</v>
      </c>
      <c r="EV12" s="56">
        <v>1673.0739999999998</v>
      </c>
      <c r="EW12" s="56">
        <v>11.3220992</v>
      </c>
      <c r="EX12" s="56">
        <v>2476.7605914999999</v>
      </c>
      <c r="EY12" s="56">
        <v>1673.072991</v>
      </c>
      <c r="EZ12" s="56">
        <v>0</v>
      </c>
      <c r="FA12" s="56">
        <v>803.68760050000003</v>
      </c>
      <c r="FB12" s="56">
        <v>99.562526645054675</v>
      </c>
      <c r="FC12" s="56">
        <v>98.087826875805689</v>
      </c>
      <c r="FD12" s="56">
        <v>32.44914358126406</v>
      </c>
      <c r="FE12" s="56">
        <v>11.3220992</v>
      </c>
      <c r="FF12" s="56">
        <v>1.0089999999863819E-3</v>
      </c>
      <c r="FG12" s="56">
        <v>0</v>
      </c>
      <c r="FH12" s="56">
        <v>0</v>
      </c>
      <c r="FI12" s="56">
        <v>0</v>
      </c>
      <c r="FJ12" s="56">
        <v>0</v>
      </c>
      <c r="FK12" s="56">
        <v>0</v>
      </c>
      <c r="FL12" s="56">
        <v>0</v>
      </c>
      <c r="FM12" s="56">
        <v>0</v>
      </c>
      <c r="FN12" s="56">
        <v>0</v>
      </c>
      <c r="FO12" s="56">
        <v>0</v>
      </c>
      <c r="FP12" s="56">
        <v>0</v>
      </c>
      <c r="FQ12" s="56">
        <v>0</v>
      </c>
      <c r="FR12" s="56" t="s">
        <v>652</v>
      </c>
      <c r="FS12" s="56" t="s">
        <v>652</v>
      </c>
      <c r="FT12" s="56">
        <v>0</v>
      </c>
      <c r="FU12" s="56">
        <v>0</v>
      </c>
      <c r="FV12" s="56">
        <v>0</v>
      </c>
      <c r="FW12" s="56">
        <v>0</v>
      </c>
      <c r="FX12" s="56">
        <v>0</v>
      </c>
      <c r="FY12" s="56">
        <v>0</v>
      </c>
      <c r="FZ12" s="56">
        <v>0</v>
      </c>
      <c r="GA12" s="56">
        <v>0</v>
      </c>
      <c r="GB12" s="56">
        <v>0</v>
      </c>
      <c r="GC12" s="56">
        <v>0</v>
      </c>
      <c r="GD12" s="56">
        <v>0</v>
      </c>
      <c r="GE12" s="56">
        <v>0</v>
      </c>
      <c r="GF12" s="56">
        <v>0</v>
      </c>
      <c r="GG12" s="56">
        <v>0</v>
      </c>
      <c r="GH12" s="56" t="s">
        <v>652</v>
      </c>
      <c r="GI12" s="56" t="s">
        <v>652</v>
      </c>
      <c r="GJ12" s="56">
        <v>0</v>
      </c>
      <c r="GK12" s="56">
        <v>0</v>
      </c>
      <c r="GL12" s="56">
        <v>0</v>
      </c>
    </row>
    <row r="13" spans="1:194" ht="15.75" x14ac:dyDescent="0.25">
      <c r="A13" s="60" t="s">
        <v>6</v>
      </c>
      <c r="B13" s="61" t="s">
        <v>7</v>
      </c>
      <c r="C13" s="64">
        <v>33112.792400000006</v>
      </c>
      <c r="D13" s="64">
        <v>0</v>
      </c>
      <c r="E13" s="64">
        <v>37754.181510019996</v>
      </c>
      <c r="F13" s="64">
        <v>33112.792400000006</v>
      </c>
      <c r="G13" s="64">
        <v>4641.3891100200008</v>
      </c>
      <c r="H13" s="64">
        <v>33097.901559000005</v>
      </c>
      <c r="I13" s="64">
        <v>4.39494601</v>
      </c>
      <c r="J13" s="64">
        <v>37682.944674099999</v>
      </c>
      <c r="K13" s="64">
        <v>33096.953422000006</v>
      </c>
      <c r="L13" s="64">
        <v>0</v>
      </c>
      <c r="M13" s="64">
        <v>4585.9912520999997</v>
      </c>
      <c r="N13" s="64">
        <v>99.952166589248449</v>
      </c>
      <c r="O13" s="64">
        <v>98.806437973485004</v>
      </c>
      <c r="P13" s="64">
        <v>12.169938659947704</v>
      </c>
      <c r="Q13" s="64">
        <v>4.39494601</v>
      </c>
      <c r="R13" s="64">
        <v>0.948137000000008</v>
      </c>
      <c r="S13" s="64">
        <v>3001.9718000000003</v>
      </c>
      <c r="T13" s="64">
        <v>0</v>
      </c>
      <c r="U13" s="64">
        <v>3383.3130570000003</v>
      </c>
      <c r="V13" s="64">
        <v>3001.9718000000003</v>
      </c>
      <c r="W13" s="64">
        <v>381.34125699999998</v>
      </c>
      <c r="X13" s="64">
        <v>2999.3597019999997</v>
      </c>
      <c r="Y13" s="64">
        <v>0.35399999999999998</v>
      </c>
      <c r="Z13" s="64">
        <v>3373.8838553099999</v>
      </c>
      <c r="AA13" s="64">
        <v>2999.3597019999997</v>
      </c>
      <c r="AB13" s="64">
        <v>0</v>
      </c>
      <c r="AC13" s="64">
        <v>374.52415331000003</v>
      </c>
      <c r="AD13" s="64">
        <v>99.912987257242037</v>
      </c>
      <c r="AE13" s="64">
        <v>98.212335129004941</v>
      </c>
      <c r="AF13" s="64">
        <v>11.100683051686969</v>
      </c>
      <c r="AG13" s="64">
        <v>0.35399999999999998</v>
      </c>
      <c r="AH13" s="64">
        <v>-1.6320928983293292E-14</v>
      </c>
      <c r="AI13" s="64">
        <v>823.82399999999996</v>
      </c>
      <c r="AJ13" s="64">
        <v>0</v>
      </c>
      <c r="AK13" s="64">
        <v>1077.5794392300002</v>
      </c>
      <c r="AL13" s="64">
        <v>823.82399999999996</v>
      </c>
      <c r="AM13" s="64">
        <v>253.75543922999995</v>
      </c>
      <c r="AN13" s="64">
        <v>823.79256999999996</v>
      </c>
      <c r="AO13" s="64">
        <v>0.28213700000000003</v>
      </c>
      <c r="AP13" s="64">
        <v>1069.7894012300001</v>
      </c>
      <c r="AQ13" s="64">
        <v>823.79256999999996</v>
      </c>
      <c r="AR13" s="64">
        <v>0</v>
      </c>
      <c r="AS13" s="64">
        <v>245.99683122999997</v>
      </c>
      <c r="AT13" s="64">
        <v>99.996184864728392</v>
      </c>
      <c r="AU13" s="64">
        <v>96.942486031612631</v>
      </c>
      <c r="AV13" s="64">
        <v>22.994883941377889</v>
      </c>
      <c r="AW13" s="64">
        <v>0.28213700000000003</v>
      </c>
      <c r="AX13" s="64">
        <v>-4.8136679104554547E-15</v>
      </c>
      <c r="AY13" s="64">
        <v>4633.5642999999991</v>
      </c>
      <c r="AZ13" s="64">
        <v>0</v>
      </c>
      <c r="BA13" s="64">
        <v>5384.7170643600002</v>
      </c>
      <c r="BB13" s="64">
        <v>4633.5642999999991</v>
      </c>
      <c r="BC13" s="64">
        <v>751.15276435999999</v>
      </c>
      <c r="BD13" s="64">
        <v>4625.7764740000002</v>
      </c>
      <c r="BE13" s="64">
        <v>1.3635819999999998</v>
      </c>
      <c r="BF13" s="64">
        <v>5363.6515223599999</v>
      </c>
      <c r="BG13" s="64">
        <v>4624.8284709999998</v>
      </c>
      <c r="BH13" s="64">
        <v>0</v>
      </c>
      <c r="BI13" s="64">
        <v>738.82305136000002</v>
      </c>
      <c r="BJ13" s="64">
        <v>99.811466326257744</v>
      </c>
      <c r="BK13" s="64">
        <v>98.358561189546421</v>
      </c>
      <c r="BL13" s="64">
        <v>13.774628129362865</v>
      </c>
      <c r="BM13" s="64">
        <v>1.3635819999999998</v>
      </c>
      <c r="BN13" s="64">
        <v>0.9480030000000933</v>
      </c>
      <c r="BO13" s="64">
        <v>15166.958599999996</v>
      </c>
      <c r="BP13" s="64">
        <v>0</v>
      </c>
      <c r="BQ13" s="64">
        <v>16930.950494000001</v>
      </c>
      <c r="BR13" s="64">
        <v>15166.958599999996</v>
      </c>
      <c r="BS13" s="64">
        <v>1763.9918940000002</v>
      </c>
      <c r="BT13" s="64">
        <v>15165.825133999995</v>
      </c>
      <c r="BU13" s="64">
        <v>0.29866700000000002</v>
      </c>
      <c r="BV13" s="64">
        <v>16926.691487</v>
      </c>
      <c r="BW13" s="64">
        <v>15165.825133999995</v>
      </c>
      <c r="BX13" s="64">
        <v>0</v>
      </c>
      <c r="BY13" s="64">
        <v>1760.8663530000003</v>
      </c>
      <c r="BZ13" s="64">
        <v>99.992526741650096</v>
      </c>
      <c r="CA13" s="64">
        <v>99.822814321844049</v>
      </c>
      <c r="CB13" s="64">
        <v>10.402897425952244</v>
      </c>
      <c r="CC13" s="64">
        <v>0.29866700000000002</v>
      </c>
      <c r="CD13" s="64">
        <v>-5.3290705182007514E-15</v>
      </c>
      <c r="CE13" s="64">
        <v>5312.0394000000015</v>
      </c>
      <c r="CF13" s="64">
        <v>0</v>
      </c>
      <c r="CG13" s="64">
        <v>5547.5199240000002</v>
      </c>
      <c r="CH13" s="64">
        <v>5312.0394000000015</v>
      </c>
      <c r="CI13" s="64">
        <v>235.48052399999997</v>
      </c>
      <c r="CJ13" s="64">
        <v>5311.9121880000012</v>
      </c>
      <c r="CK13" s="64">
        <v>0</v>
      </c>
      <c r="CL13" s="64">
        <v>5547.3487580000001</v>
      </c>
      <c r="CM13" s="64">
        <v>5311.9121880000012</v>
      </c>
      <c r="CN13" s="64">
        <v>0</v>
      </c>
      <c r="CO13" s="64">
        <v>235.43656999999999</v>
      </c>
      <c r="CP13" s="64">
        <v>99.997605213545654</v>
      </c>
      <c r="CQ13" s="64">
        <v>99.981334337441865</v>
      </c>
      <c r="CR13" s="64">
        <v>4.2441277855564747</v>
      </c>
      <c r="CS13" s="64">
        <v>0</v>
      </c>
      <c r="CT13" s="64">
        <v>0</v>
      </c>
      <c r="CU13" s="64">
        <v>127.5121</v>
      </c>
      <c r="CV13" s="64">
        <v>0</v>
      </c>
      <c r="CW13" s="64">
        <v>158.53552813999997</v>
      </c>
      <c r="CX13" s="64">
        <v>127.5121</v>
      </c>
      <c r="CY13" s="64">
        <v>31.023428139999996</v>
      </c>
      <c r="CZ13" s="64">
        <v>127.39755299999999</v>
      </c>
      <c r="DA13" s="64">
        <v>0.22406701000000001</v>
      </c>
      <c r="DB13" s="64">
        <v>157.20231091000002</v>
      </c>
      <c r="DC13" s="64">
        <v>127.39741899999999</v>
      </c>
      <c r="DD13" s="64">
        <v>0</v>
      </c>
      <c r="DE13" s="64">
        <v>29.804891910000002</v>
      </c>
      <c r="DF13" s="64">
        <v>99.910062652877627</v>
      </c>
      <c r="DG13" s="64">
        <v>96.072206383830036</v>
      </c>
      <c r="DH13" s="64">
        <v>18.959576190367596</v>
      </c>
      <c r="DI13" s="64">
        <v>0.22406701000000001</v>
      </c>
      <c r="DJ13" s="64">
        <v>1.3400000000114232E-4</v>
      </c>
      <c r="DK13" s="64">
        <v>3192.3734000000004</v>
      </c>
      <c r="DL13" s="64">
        <v>0</v>
      </c>
      <c r="DM13" s="64">
        <v>4127.5628540000007</v>
      </c>
      <c r="DN13" s="64">
        <v>3192.3734000000004</v>
      </c>
      <c r="DO13" s="64">
        <v>935.18945400000007</v>
      </c>
      <c r="DP13" s="64">
        <v>3189.2982630000001</v>
      </c>
      <c r="DQ13" s="64">
        <v>4.0742E-2</v>
      </c>
      <c r="DR13" s="64">
        <v>4117.3625600000005</v>
      </c>
      <c r="DS13" s="64">
        <v>3189.2982630000001</v>
      </c>
      <c r="DT13" s="64">
        <v>0</v>
      </c>
      <c r="DU13" s="64">
        <v>928.0642969999999</v>
      </c>
      <c r="DV13" s="64">
        <v>99.903672389952874</v>
      </c>
      <c r="DW13" s="64">
        <v>99.238105501561819</v>
      </c>
      <c r="DX13" s="64">
        <v>22.540261720357215</v>
      </c>
      <c r="DY13" s="64">
        <v>4.0742E-2</v>
      </c>
      <c r="DZ13" s="64">
        <v>-6.8286305429654526E-15</v>
      </c>
      <c r="EA13" s="64">
        <v>318.44119999999998</v>
      </c>
      <c r="EB13" s="64">
        <v>0</v>
      </c>
      <c r="EC13" s="64">
        <v>385.62021699999991</v>
      </c>
      <c r="ED13" s="64">
        <v>318.44119999999998</v>
      </c>
      <c r="EE13" s="64">
        <v>67.179017000000002</v>
      </c>
      <c r="EF13" s="64">
        <v>318.43207500000005</v>
      </c>
      <c r="EG13" s="64">
        <v>3.3654000000000003E-2</v>
      </c>
      <c r="EH13" s="64">
        <v>379.81992399999996</v>
      </c>
      <c r="EI13" s="64">
        <v>318.43207500000005</v>
      </c>
      <c r="EJ13" s="64">
        <v>0</v>
      </c>
      <c r="EK13" s="64">
        <v>61.387849000000003</v>
      </c>
      <c r="EL13" s="64">
        <v>99.99713447883002</v>
      </c>
      <c r="EM13" s="64">
        <v>91.379498750331521</v>
      </c>
      <c r="EN13" s="64">
        <v>16.16235619066682</v>
      </c>
      <c r="EO13" s="64">
        <v>3.3654000000000003E-2</v>
      </c>
      <c r="EP13" s="64">
        <v>2.9143354396410359E-16</v>
      </c>
      <c r="EQ13" s="64">
        <v>536.10760000000005</v>
      </c>
      <c r="ER13" s="64">
        <v>0</v>
      </c>
      <c r="ES13" s="64">
        <v>758.38293228999999</v>
      </c>
      <c r="ET13" s="64">
        <v>536.10760000000005</v>
      </c>
      <c r="EU13" s="64">
        <v>222.27533228999999</v>
      </c>
      <c r="EV13" s="64">
        <v>536.10760000000005</v>
      </c>
      <c r="EW13" s="64">
        <v>1.7980970000000001</v>
      </c>
      <c r="EX13" s="64">
        <v>747.19485529000008</v>
      </c>
      <c r="EY13" s="64">
        <v>536.10760000000005</v>
      </c>
      <c r="EZ13" s="64">
        <v>0</v>
      </c>
      <c r="FA13" s="64">
        <v>211.08725529</v>
      </c>
      <c r="FB13" s="64">
        <v>100</v>
      </c>
      <c r="FC13" s="64">
        <v>94.966568316540389</v>
      </c>
      <c r="FD13" s="64">
        <v>28.25063017973714</v>
      </c>
      <c r="FE13" s="64">
        <v>1.7980970000000001</v>
      </c>
      <c r="FF13" s="64">
        <v>-1.5543122344752192E-15</v>
      </c>
      <c r="FG13" s="64">
        <v>0</v>
      </c>
      <c r="FH13" s="64">
        <v>0</v>
      </c>
      <c r="FI13" s="64">
        <v>0</v>
      </c>
      <c r="FJ13" s="64">
        <v>0</v>
      </c>
      <c r="FK13" s="64">
        <v>0</v>
      </c>
      <c r="FL13" s="64">
        <v>0</v>
      </c>
      <c r="FM13" s="64">
        <v>0</v>
      </c>
      <c r="FN13" s="64">
        <v>0</v>
      </c>
      <c r="FO13" s="64">
        <v>0</v>
      </c>
      <c r="FP13" s="64">
        <v>0</v>
      </c>
      <c r="FQ13" s="64">
        <v>0</v>
      </c>
      <c r="FR13" s="64" t="s">
        <v>652</v>
      </c>
      <c r="FS13" s="64" t="s">
        <v>652</v>
      </c>
      <c r="FT13" s="64">
        <v>0</v>
      </c>
      <c r="FU13" s="64">
        <v>0</v>
      </c>
      <c r="FV13" s="64">
        <v>0</v>
      </c>
      <c r="FW13" s="64">
        <v>0</v>
      </c>
      <c r="FX13" s="64">
        <v>0</v>
      </c>
      <c r="FY13" s="64">
        <v>0</v>
      </c>
      <c r="FZ13" s="64">
        <v>0</v>
      </c>
      <c r="GA13" s="64">
        <v>0</v>
      </c>
      <c r="GB13" s="64">
        <v>0</v>
      </c>
      <c r="GC13" s="64">
        <v>0</v>
      </c>
      <c r="GD13" s="64">
        <v>0</v>
      </c>
      <c r="GE13" s="64">
        <v>0</v>
      </c>
      <c r="GF13" s="64">
        <v>0</v>
      </c>
      <c r="GG13" s="64">
        <v>0</v>
      </c>
      <c r="GH13" s="64" t="s">
        <v>652</v>
      </c>
      <c r="GI13" s="64" t="s">
        <v>652</v>
      </c>
      <c r="GJ13" s="64">
        <v>0</v>
      </c>
      <c r="GK13" s="64">
        <v>0</v>
      </c>
      <c r="GL13" s="64">
        <v>0</v>
      </c>
    </row>
    <row r="14" spans="1:194" ht="15.75" x14ac:dyDescent="0.25">
      <c r="A14" s="11" t="s">
        <v>9</v>
      </c>
      <c r="B14" s="66" t="s">
        <v>10</v>
      </c>
      <c r="C14" s="69">
        <v>6745.0491999999995</v>
      </c>
      <c r="D14" s="69">
        <v>0</v>
      </c>
      <c r="E14" s="69">
        <v>7282.0441999999994</v>
      </c>
      <c r="F14" s="69">
        <v>6745.0491999999995</v>
      </c>
      <c r="G14" s="69">
        <v>536.99500000000012</v>
      </c>
      <c r="H14" s="69">
        <v>6745.0491999999995</v>
      </c>
      <c r="I14" s="69">
        <v>0.11878300999999999</v>
      </c>
      <c r="J14" s="69">
        <v>7282.0441999999994</v>
      </c>
      <c r="K14" s="69">
        <v>6745.0491999999995</v>
      </c>
      <c r="L14" s="69">
        <v>0</v>
      </c>
      <c r="M14" s="69">
        <v>536.99500000000012</v>
      </c>
      <c r="N14" s="70">
        <v>100</v>
      </c>
      <c r="O14" s="70">
        <v>100</v>
      </c>
      <c r="P14" s="70">
        <v>7.3742342843785558</v>
      </c>
      <c r="Q14" s="69">
        <v>0.11878300999999999</v>
      </c>
      <c r="R14" s="70">
        <v>-2.1180279752286424E-13</v>
      </c>
      <c r="S14" s="69">
        <v>482.74299999999999</v>
      </c>
      <c r="T14" s="69">
        <v>0</v>
      </c>
      <c r="U14" s="69">
        <v>508.84300000000002</v>
      </c>
      <c r="V14" s="69">
        <v>482.74299999999999</v>
      </c>
      <c r="W14" s="69">
        <v>26.1</v>
      </c>
      <c r="X14" s="69">
        <v>482.74299999999999</v>
      </c>
      <c r="Y14" s="69">
        <v>0</v>
      </c>
      <c r="Z14" s="69">
        <v>508.84300000000002</v>
      </c>
      <c r="AA14" s="69">
        <v>482.74299999999999</v>
      </c>
      <c r="AB14" s="69">
        <v>0</v>
      </c>
      <c r="AC14" s="69">
        <v>26.1</v>
      </c>
      <c r="AD14" s="70">
        <v>100</v>
      </c>
      <c r="AE14" s="70">
        <v>100</v>
      </c>
      <c r="AF14" s="70">
        <v>5.1292834921576986</v>
      </c>
      <c r="AG14" s="70">
        <v>0</v>
      </c>
      <c r="AH14" s="70">
        <v>0</v>
      </c>
      <c r="AI14" s="69">
        <v>257.25409999999999</v>
      </c>
      <c r="AJ14" s="69">
        <v>0</v>
      </c>
      <c r="AK14" s="69">
        <v>334.58409999999998</v>
      </c>
      <c r="AL14" s="69">
        <v>257.25409999999999</v>
      </c>
      <c r="AM14" s="69">
        <v>77.33</v>
      </c>
      <c r="AN14" s="69">
        <v>257.25409999999999</v>
      </c>
      <c r="AO14" s="69">
        <v>0</v>
      </c>
      <c r="AP14" s="69">
        <v>334.58409999999998</v>
      </c>
      <c r="AQ14" s="69">
        <v>257.25409999999999</v>
      </c>
      <c r="AR14" s="69">
        <v>0</v>
      </c>
      <c r="AS14" s="69">
        <v>77.33</v>
      </c>
      <c r="AT14" s="70">
        <v>100</v>
      </c>
      <c r="AU14" s="70">
        <v>100</v>
      </c>
      <c r="AV14" s="70">
        <v>23.112275807487563</v>
      </c>
      <c r="AW14" s="70">
        <v>0</v>
      </c>
      <c r="AX14" s="70">
        <v>0</v>
      </c>
      <c r="AY14" s="69">
        <v>1151.9618</v>
      </c>
      <c r="AZ14" s="69">
        <v>0</v>
      </c>
      <c r="BA14" s="69">
        <v>1218.7208000000001</v>
      </c>
      <c r="BB14" s="69">
        <v>1151.9618</v>
      </c>
      <c r="BC14" s="69">
        <v>66.759</v>
      </c>
      <c r="BD14" s="69">
        <v>1151.9618</v>
      </c>
      <c r="BE14" s="69">
        <v>0</v>
      </c>
      <c r="BF14" s="69">
        <v>1218.7208000000001</v>
      </c>
      <c r="BG14" s="69">
        <v>1151.9618</v>
      </c>
      <c r="BH14" s="69">
        <v>0</v>
      </c>
      <c r="BI14" s="69">
        <v>66.759</v>
      </c>
      <c r="BJ14" s="70">
        <v>100</v>
      </c>
      <c r="BK14" s="70">
        <v>100</v>
      </c>
      <c r="BL14" s="70">
        <v>5.4777927807583167</v>
      </c>
      <c r="BM14" s="70">
        <v>0</v>
      </c>
      <c r="BN14" s="70">
        <v>0</v>
      </c>
      <c r="BO14" s="69">
        <v>4155.0967000000001</v>
      </c>
      <c r="BP14" s="69">
        <v>0</v>
      </c>
      <c r="BQ14" s="69">
        <v>4406.9417000000003</v>
      </c>
      <c r="BR14" s="69">
        <v>4155.0967000000001</v>
      </c>
      <c r="BS14" s="69">
        <v>251.845</v>
      </c>
      <c r="BT14" s="69">
        <v>4155.0967000000001</v>
      </c>
      <c r="BU14" s="69">
        <v>0</v>
      </c>
      <c r="BV14" s="69">
        <v>4406.9417000000003</v>
      </c>
      <c r="BW14" s="69">
        <v>4155.0967000000001</v>
      </c>
      <c r="BX14" s="69">
        <v>0</v>
      </c>
      <c r="BY14" s="69">
        <v>251.845</v>
      </c>
      <c r="BZ14" s="70">
        <v>100</v>
      </c>
      <c r="CA14" s="70">
        <v>100</v>
      </c>
      <c r="CB14" s="70">
        <v>5.7147340977984795</v>
      </c>
      <c r="CC14" s="70">
        <v>0</v>
      </c>
      <c r="CD14" s="70">
        <v>0</v>
      </c>
      <c r="CE14" s="69">
        <v>4.9977</v>
      </c>
      <c r="CF14" s="69">
        <v>0</v>
      </c>
      <c r="CG14" s="69">
        <v>6.9317000000000002</v>
      </c>
      <c r="CH14" s="69">
        <v>4.9977</v>
      </c>
      <c r="CI14" s="69">
        <v>1.9339999999999999</v>
      </c>
      <c r="CJ14" s="69">
        <v>4.9977</v>
      </c>
      <c r="CK14" s="69">
        <v>0</v>
      </c>
      <c r="CL14" s="69">
        <v>6.9317000000000002</v>
      </c>
      <c r="CM14" s="69">
        <v>4.9977</v>
      </c>
      <c r="CN14" s="69">
        <v>0</v>
      </c>
      <c r="CO14" s="69">
        <v>1.9339999999999999</v>
      </c>
      <c r="CP14" s="70">
        <v>100</v>
      </c>
      <c r="CQ14" s="70">
        <v>100</v>
      </c>
      <c r="CR14" s="70">
        <v>27.900803554683552</v>
      </c>
      <c r="CS14" s="70">
        <v>0</v>
      </c>
      <c r="CT14" s="70">
        <v>0</v>
      </c>
      <c r="CU14" s="69">
        <v>35.362499999999997</v>
      </c>
      <c r="CV14" s="69">
        <v>0</v>
      </c>
      <c r="CW14" s="69">
        <v>45.450499999999998</v>
      </c>
      <c r="CX14" s="69">
        <v>35.362499999999997</v>
      </c>
      <c r="CY14" s="69">
        <v>10.087999999999999</v>
      </c>
      <c r="CZ14" s="69">
        <v>35.362499999999997</v>
      </c>
      <c r="DA14" s="69">
        <v>0.11878300999999999</v>
      </c>
      <c r="DB14" s="69">
        <v>45.450499999999998</v>
      </c>
      <c r="DC14" s="69">
        <v>35.362499999999997</v>
      </c>
      <c r="DD14" s="69">
        <v>0</v>
      </c>
      <c r="DE14" s="69">
        <v>10.087999999999999</v>
      </c>
      <c r="DF14" s="70">
        <v>100</v>
      </c>
      <c r="DG14" s="70">
        <v>100</v>
      </c>
      <c r="DH14" s="70">
        <v>22.195575406211152</v>
      </c>
      <c r="DI14" s="70">
        <v>0.11878300999999999</v>
      </c>
      <c r="DJ14" s="70">
        <v>1.3600232051658168E-15</v>
      </c>
      <c r="DK14" s="69">
        <v>467.61489999999998</v>
      </c>
      <c r="DL14" s="69">
        <v>0</v>
      </c>
      <c r="DM14" s="69">
        <v>494.91489999999999</v>
      </c>
      <c r="DN14" s="69">
        <v>467.61489999999998</v>
      </c>
      <c r="DO14" s="69">
        <v>27.3</v>
      </c>
      <c r="DP14" s="69">
        <v>467.61489999999998</v>
      </c>
      <c r="DQ14" s="69">
        <v>0</v>
      </c>
      <c r="DR14" s="69">
        <v>494.91489999999999</v>
      </c>
      <c r="DS14" s="69">
        <v>467.61489999999998</v>
      </c>
      <c r="DT14" s="69">
        <v>0</v>
      </c>
      <c r="DU14" s="69">
        <v>27.3</v>
      </c>
      <c r="DV14" s="70">
        <v>100</v>
      </c>
      <c r="DW14" s="70">
        <v>100</v>
      </c>
      <c r="DX14" s="70">
        <v>5.5160998385783095</v>
      </c>
      <c r="DY14" s="70">
        <v>0</v>
      </c>
      <c r="DZ14" s="70">
        <v>0</v>
      </c>
      <c r="EA14" s="69">
        <v>31.541499999999999</v>
      </c>
      <c r="EB14" s="69">
        <v>0</v>
      </c>
      <c r="EC14" s="69">
        <v>38.677500000000002</v>
      </c>
      <c r="ED14" s="69">
        <v>31.541499999999999</v>
      </c>
      <c r="EE14" s="69">
        <v>7.1360000000000001</v>
      </c>
      <c r="EF14" s="69">
        <v>31.541499999999999</v>
      </c>
      <c r="EG14" s="69">
        <v>0</v>
      </c>
      <c r="EH14" s="69">
        <v>38.677500000000002</v>
      </c>
      <c r="EI14" s="69">
        <v>31.541499999999999</v>
      </c>
      <c r="EJ14" s="69">
        <v>0</v>
      </c>
      <c r="EK14" s="69">
        <v>7.1360000000000001</v>
      </c>
      <c r="EL14" s="70">
        <v>100</v>
      </c>
      <c r="EM14" s="70">
        <v>100</v>
      </c>
      <c r="EN14" s="70">
        <v>18.450003231853142</v>
      </c>
      <c r="EO14" s="70">
        <v>0</v>
      </c>
      <c r="EP14" s="70">
        <v>0</v>
      </c>
      <c r="EQ14" s="69">
        <v>158.477</v>
      </c>
      <c r="ER14" s="69">
        <v>0</v>
      </c>
      <c r="ES14" s="69">
        <v>226.98</v>
      </c>
      <c r="ET14" s="69">
        <v>158.477</v>
      </c>
      <c r="EU14" s="69">
        <v>68.503</v>
      </c>
      <c r="EV14" s="69">
        <v>158.477</v>
      </c>
      <c r="EW14" s="69">
        <v>0</v>
      </c>
      <c r="EX14" s="69">
        <v>226.98</v>
      </c>
      <c r="EY14" s="69">
        <v>158.477</v>
      </c>
      <c r="EZ14" s="69">
        <v>0</v>
      </c>
      <c r="FA14" s="69">
        <v>68.503</v>
      </c>
      <c r="FB14" s="70">
        <v>100</v>
      </c>
      <c r="FC14" s="70">
        <v>100</v>
      </c>
      <c r="FD14" s="70">
        <v>30.180192087408585</v>
      </c>
      <c r="FE14" s="70">
        <v>0</v>
      </c>
      <c r="FF14" s="70">
        <v>0</v>
      </c>
      <c r="FG14" s="69">
        <v>0</v>
      </c>
      <c r="FH14" s="69">
        <v>0</v>
      </c>
      <c r="FI14" s="69">
        <v>0</v>
      </c>
      <c r="FJ14" s="69">
        <v>0</v>
      </c>
      <c r="FK14" s="69">
        <v>0</v>
      </c>
      <c r="FL14" s="69">
        <v>0</v>
      </c>
      <c r="FM14" s="69">
        <v>0</v>
      </c>
      <c r="FN14" s="69">
        <v>0</v>
      </c>
      <c r="FO14" s="69">
        <v>0</v>
      </c>
      <c r="FP14" s="69">
        <v>0</v>
      </c>
      <c r="FQ14" s="69">
        <v>0</v>
      </c>
      <c r="FR14" s="70" t="s">
        <v>652</v>
      </c>
      <c r="FS14" s="70" t="s">
        <v>652</v>
      </c>
      <c r="FT14" s="70">
        <v>0</v>
      </c>
      <c r="FU14" s="70">
        <v>0</v>
      </c>
      <c r="FV14" s="70">
        <v>0</v>
      </c>
      <c r="FW14" s="69">
        <v>0</v>
      </c>
      <c r="FX14" s="69">
        <v>0</v>
      </c>
      <c r="FY14" s="69">
        <v>0</v>
      </c>
      <c r="FZ14" s="69">
        <v>0</v>
      </c>
      <c r="GA14" s="69">
        <v>0</v>
      </c>
      <c r="GB14" s="69">
        <v>0</v>
      </c>
      <c r="GC14" s="69">
        <v>0</v>
      </c>
      <c r="GD14" s="69">
        <v>0</v>
      </c>
      <c r="GE14" s="69">
        <v>0</v>
      </c>
      <c r="GF14" s="69">
        <v>0</v>
      </c>
      <c r="GG14" s="69">
        <v>0</v>
      </c>
      <c r="GH14" s="70" t="s">
        <v>652</v>
      </c>
      <c r="GI14" s="70" t="s">
        <v>652</v>
      </c>
      <c r="GJ14" s="70">
        <v>0</v>
      </c>
      <c r="GK14" s="70">
        <v>0</v>
      </c>
      <c r="GL14" s="70">
        <v>0</v>
      </c>
    </row>
    <row r="15" spans="1:194" ht="15.75" x14ac:dyDescent="0.25">
      <c r="A15" s="11" t="s">
        <v>12</v>
      </c>
      <c r="B15" s="66" t="s">
        <v>13</v>
      </c>
      <c r="C15" s="69">
        <v>6835.0083000000004</v>
      </c>
      <c r="D15" s="69">
        <v>0</v>
      </c>
      <c r="E15" s="69">
        <v>7087.8682853300006</v>
      </c>
      <c r="F15" s="69">
        <v>6835.0083000000004</v>
      </c>
      <c r="G15" s="69">
        <v>252.85998533</v>
      </c>
      <c r="H15" s="69">
        <v>6835.0083000000004</v>
      </c>
      <c r="I15" s="69">
        <v>0</v>
      </c>
      <c r="J15" s="69">
        <v>7087.8682853300006</v>
      </c>
      <c r="K15" s="69">
        <v>6835.0083000000004</v>
      </c>
      <c r="L15" s="69">
        <v>0</v>
      </c>
      <c r="M15" s="69">
        <v>252.85998533</v>
      </c>
      <c r="N15" s="70">
        <v>100</v>
      </c>
      <c r="O15" s="70">
        <v>100</v>
      </c>
      <c r="P15" s="70">
        <v>3.5675040103856448</v>
      </c>
      <c r="Q15" s="69">
        <v>0</v>
      </c>
      <c r="R15" s="70">
        <v>0</v>
      </c>
      <c r="S15" s="69">
        <v>214.61949999999999</v>
      </c>
      <c r="T15" s="69">
        <v>0</v>
      </c>
      <c r="U15" s="69">
        <v>239.01992999999999</v>
      </c>
      <c r="V15" s="69">
        <v>214.61949999999999</v>
      </c>
      <c r="W15" s="69">
        <v>24.40043</v>
      </c>
      <c r="X15" s="69">
        <v>214.61949999999999</v>
      </c>
      <c r="Y15" s="69">
        <v>0</v>
      </c>
      <c r="Z15" s="69">
        <v>239.01992999999999</v>
      </c>
      <c r="AA15" s="69">
        <v>214.61949999999999</v>
      </c>
      <c r="AB15" s="69">
        <v>0</v>
      </c>
      <c r="AC15" s="69">
        <v>24.40043</v>
      </c>
      <c r="AD15" s="70">
        <v>100</v>
      </c>
      <c r="AE15" s="70">
        <v>100</v>
      </c>
      <c r="AF15" s="70">
        <v>10.208533656586713</v>
      </c>
      <c r="AG15" s="70">
        <v>0</v>
      </c>
      <c r="AH15" s="70">
        <v>0</v>
      </c>
      <c r="AI15" s="69">
        <v>35.619199999999999</v>
      </c>
      <c r="AJ15" s="69">
        <v>0</v>
      </c>
      <c r="AK15" s="69">
        <v>60.581003539999998</v>
      </c>
      <c r="AL15" s="69">
        <v>35.619199999999999</v>
      </c>
      <c r="AM15" s="69">
        <v>24.961803539999998</v>
      </c>
      <c r="AN15" s="69">
        <v>35.619199999999999</v>
      </c>
      <c r="AO15" s="69">
        <v>0</v>
      </c>
      <c r="AP15" s="69">
        <v>60.581003539999998</v>
      </c>
      <c r="AQ15" s="69">
        <v>35.619199999999999</v>
      </c>
      <c r="AR15" s="69">
        <v>0</v>
      </c>
      <c r="AS15" s="69">
        <v>24.961803539999998</v>
      </c>
      <c r="AT15" s="70">
        <v>100</v>
      </c>
      <c r="AU15" s="70">
        <v>100</v>
      </c>
      <c r="AV15" s="70">
        <v>41.204011292943335</v>
      </c>
      <c r="AW15" s="70">
        <v>0</v>
      </c>
      <c r="AX15" s="70">
        <v>0</v>
      </c>
      <c r="AY15" s="69">
        <v>124.4481</v>
      </c>
      <c r="AZ15" s="69">
        <v>0</v>
      </c>
      <c r="BA15" s="69">
        <v>183.50962736000002</v>
      </c>
      <c r="BB15" s="69">
        <v>124.4481</v>
      </c>
      <c r="BC15" s="69">
        <v>59.061527359999999</v>
      </c>
      <c r="BD15" s="69">
        <v>124.4481</v>
      </c>
      <c r="BE15" s="69">
        <v>0</v>
      </c>
      <c r="BF15" s="69">
        <v>183.50962736000002</v>
      </c>
      <c r="BG15" s="69">
        <v>124.4481</v>
      </c>
      <c r="BH15" s="69">
        <v>0</v>
      </c>
      <c r="BI15" s="69">
        <v>59.061527359999999</v>
      </c>
      <c r="BJ15" s="70">
        <v>100</v>
      </c>
      <c r="BK15" s="70">
        <v>100</v>
      </c>
      <c r="BL15" s="70">
        <v>32.184429890501626</v>
      </c>
      <c r="BM15" s="70">
        <v>0</v>
      </c>
      <c r="BN15" s="70">
        <v>0</v>
      </c>
      <c r="BO15" s="69">
        <v>1671.4170999999999</v>
      </c>
      <c r="BP15" s="69">
        <v>0</v>
      </c>
      <c r="BQ15" s="69">
        <v>1759.3865000000001</v>
      </c>
      <c r="BR15" s="69">
        <v>1671.4170999999999</v>
      </c>
      <c r="BS15" s="69">
        <v>87.969399999999993</v>
      </c>
      <c r="BT15" s="69">
        <v>1671.4170999999999</v>
      </c>
      <c r="BU15" s="69">
        <v>0</v>
      </c>
      <c r="BV15" s="69">
        <v>1759.3865000000001</v>
      </c>
      <c r="BW15" s="69">
        <v>1671.4170999999999</v>
      </c>
      <c r="BX15" s="69">
        <v>0</v>
      </c>
      <c r="BY15" s="69">
        <v>87.969399999999993</v>
      </c>
      <c r="BZ15" s="70">
        <v>100</v>
      </c>
      <c r="CA15" s="70">
        <v>100</v>
      </c>
      <c r="CB15" s="70">
        <v>5.0000042628495773</v>
      </c>
      <c r="CC15" s="70">
        <v>0</v>
      </c>
      <c r="CD15" s="70">
        <v>0</v>
      </c>
      <c r="CE15" s="69">
        <v>4640.7636000000002</v>
      </c>
      <c r="CF15" s="69">
        <v>0</v>
      </c>
      <c r="CG15" s="69">
        <v>4643.9786000000004</v>
      </c>
      <c r="CH15" s="69">
        <v>4640.7636000000002</v>
      </c>
      <c r="CI15" s="69">
        <v>3.2149999999999999</v>
      </c>
      <c r="CJ15" s="69">
        <v>4640.7636000000002</v>
      </c>
      <c r="CK15" s="69">
        <v>0</v>
      </c>
      <c r="CL15" s="69">
        <v>4643.9786000000004</v>
      </c>
      <c r="CM15" s="69">
        <v>4640.7636000000002</v>
      </c>
      <c r="CN15" s="69">
        <v>0</v>
      </c>
      <c r="CO15" s="69">
        <v>3.2149999999999999</v>
      </c>
      <c r="CP15" s="70">
        <v>100</v>
      </c>
      <c r="CQ15" s="70">
        <v>100</v>
      </c>
      <c r="CR15" s="70">
        <v>6.9229431849664416E-2</v>
      </c>
      <c r="CS15" s="70">
        <v>0</v>
      </c>
      <c r="CT15" s="70">
        <v>0</v>
      </c>
      <c r="CU15" s="69">
        <v>6.4240000000000004</v>
      </c>
      <c r="CV15" s="69">
        <v>0</v>
      </c>
      <c r="CW15" s="69">
        <v>7.6703351399999997</v>
      </c>
      <c r="CX15" s="69">
        <v>6.4240000000000004</v>
      </c>
      <c r="CY15" s="69">
        <v>1.24633514</v>
      </c>
      <c r="CZ15" s="69">
        <v>6.4240000000000004</v>
      </c>
      <c r="DA15" s="69">
        <v>0</v>
      </c>
      <c r="DB15" s="69">
        <v>7.6703351399999997</v>
      </c>
      <c r="DC15" s="69">
        <v>6.4240000000000004</v>
      </c>
      <c r="DD15" s="69">
        <v>0</v>
      </c>
      <c r="DE15" s="69">
        <v>1.24633514</v>
      </c>
      <c r="DF15" s="70">
        <v>100</v>
      </c>
      <c r="DG15" s="70">
        <v>100</v>
      </c>
      <c r="DH15" s="70">
        <v>16.248770324265127</v>
      </c>
      <c r="DI15" s="70">
        <v>0</v>
      </c>
      <c r="DJ15" s="70">
        <v>0</v>
      </c>
      <c r="DK15" s="69">
        <v>94.073400000000007</v>
      </c>
      <c r="DL15" s="69">
        <v>0</v>
      </c>
      <c r="DM15" s="69">
        <v>105.57340000000001</v>
      </c>
      <c r="DN15" s="69">
        <v>94.073400000000007</v>
      </c>
      <c r="DO15" s="69">
        <v>11.5</v>
      </c>
      <c r="DP15" s="69">
        <v>94.073400000000007</v>
      </c>
      <c r="DQ15" s="69">
        <v>0</v>
      </c>
      <c r="DR15" s="69">
        <v>105.57340000000001</v>
      </c>
      <c r="DS15" s="69">
        <v>94.073400000000007</v>
      </c>
      <c r="DT15" s="69">
        <v>0</v>
      </c>
      <c r="DU15" s="69">
        <v>11.5</v>
      </c>
      <c r="DV15" s="70">
        <v>100</v>
      </c>
      <c r="DW15" s="70">
        <v>100</v>
      </c>
      <c r="DX15" s="70">
        <v>10.892895369477538</v>
      </c>
      <c r="DY15" s="70">
        <v>0</v>
      </c>
      <c r="DZ15" s="70">
        <v>0</v>
      </c>
      <c r="EA15" s="69">
        <v>24.801200000000001</v>
      </c>
      <c r="EB15" s="69">
        <v>0</v>
      </c>
      <c r="EC15" s="69">
        <v>39.860199999999999</v>
      </c>
      <c r="ED15" s="69">
        <v>24.801200000000001</v>
      </c>
      <c r="EE15" s="69">
        <v>15.058999999999999</v>
      </c>
      <c r="EF15" s="69">
        <v>24.801200000000001</v>
      </c>
      <c r="EG15" s="69">
        <v>0</v>
      </c>
      <c r="EH15" s="69">
        <v>39.860199999999999</v>
      </c>
      <c r="EI15" s="69">
        <v>24.801200000000001</v>
      </c>
      <c r="EJ15" s="69">
        <v>0</v>
      </c>
      <c r="EK15" s="69">
        <v>15.058999999999999</v>
      </c>
      <c r="EL15" s="70">
        <v>100</v>
      </c>
      <c r="EM15" s="70">
        <v>100</v>
      </c>
      <c r="EN15" s="70">
        <v>37.779539490519362</v>
      </c>
      <c r="EO15" s="70">
        <v>0</v>
      </c>
      <c r="EP15" s="70">
        <v>0</v>
      </c>
      <c r="EQ15" s="69">
        <v>22.842199999999998</v>
      </c>
      <c r="ER15" s="69">
        <v>0</v>
      </c>
      <c r="ES15" s="69">
        <v>48.288689290000001</v>
      </c>
      <c r="ET15" s="69">
        <v>22.842199999999998</v>
      </c>
      <c r="EU15" s="69">
        <v>25.446489289999999</v>
      </c>
      <c r="EV15" s="69">
        <v>22.842199999999998</v>
      </c>
      <c r="EW15" s="69">
        <v>0</v>
      </c>
      <c r="EX15" s="69">
        <v>48.288689290000001</v>
      </c>
      <c r="EY15" s="69">
        <v>22.842199999999998</v>
      </c>
      <c r="EZ15" s="69">
        <v>0</v>
      </c>
      <c r="FA15" s="69">
        <v>25.446489289999999</v>
      </c>
      <c r="FB15" s="70">
        <v>100</v>
      </c>
      <c r="FC15" s="70">
        <v>100</v>
      </c>
      <c r="FD15" s="70">
        <v>52.696583121525428</v>
      </c>
      <c r="FE15" s="70">
        <v>0</v>
      </c>
      <c r="FF15" s="70">
        <v>0</v>
      </c>
      <c r="FG15" s="69">
        <v>0</v>
      </c>
      <c r="FH15" s="69">
        <v>0</v>
      </c>
      <c r="FI15" s="69">
        <v>0</v>
      </c>
      <c r="FJ15" s="69">
        <v>0</v>
      </c>
      <c r="FK15" s="69">
        <v>0</v>
      </c>
      <c r="FL15" s="69">
        <v>0</v>
      </c>
      <c r="FM15" s="69">
        <v>0</v>
      </c>
      <c r="FN15" s="69">
        <v>0</v>
      </c>
      <c r="FO15" s="69">
        <v>0</v>
      </c>
      <c r="FP15" s="69">
        <v>0</v>
      </c>
      <c r="FQ15" s="69">
        <v>0</v>
      </c>
      <c r="FR15" s="70" t="s">
        <v>652</v>
      </c>
      <c r="FS15" s="70" t="s">
        <v>652</v>
      </c>
      <c r="FT15" s="70">
        <v>0</v>
      </c>
      <c r="FU15" s="70">
        <v>0</v>
      </c>
      <c r="FV15" s="70">
        <v>0</v>
      </c>
      <c r="FW15" s="69">
        <v>0</v>
      </c>
      <c r="FX15" s="69">
        <v>0</v>
      </c>
      <c r="FY15" s="69">
        <v>0</v>
      </c>
      <c r="FZ15" s="69">
        <v>0</v>
      </c>
      <c r="GA15" s="69">
        <v>0</v>
      </c>
      <c r="GB15" s="69">
        <v>0</v>
      </c>
      <c r="GC15" s="69">
        <v>0</v>
      </c>
      <c r="GD15" s="69">
        <v>0</v>
      </c>
      <c r="GE15" s="69">
        <v>0</v>
      </c>
      <c r="GF15" s="69">
        <v>0</v>
      </c>
      <c r="GG15" s="69">
        <v>0</v>
      </c>
      <c r="GH15" s="70" t="s">
        <v>652</v>
      </c>
      <c r="GI15" s="70" t="s">
        <v>652</v>
      </c>
      <c r="GJ15" s="70">
        <v>0</v>
      </c>
      <c r="GK15" s="70">
        <v>0</v>
      </c>
      <c r="GL15" s="70">
        <v>0</v>
      </c>
    </row>
    <row r="16" spans="1:194" ht="15.75" x14ac:dyDescent="0.25">
      <c r="A16" s="11" t="s">
        <v>15</v>
      </c>
      <c r="B16" s="66" t="s">
        <v>16</v>
      </c>
      <c r="C16" s="69">
        <v>546.89450000000011</v>
      </c>
      <c r="D16" s="69">
        <v>0</v>
      </c>
      <c r="E16" s="69">
        <v>705.22140000000002</v>
      </c>
      <c r="F16" s="69">
        <v>546.89450000000011</v>
      </c>
      <c r="G16" s="69">
        <v>158.32689999999999</v>
      </c>
      <c r="H16" s="69">
        <v>546.89450000000011</v>
      </c>
      <c r="I16" s="69">
        <v>2.3848000000000001E-2</v>
      </c>
      <c r="J16" s="69">
        <v>705.22103800000002</v>
      </c>
      <c r="K16" s="69">
        <v>546.8943660000001</v>
      </c>
      <c r="L16" s="69">
        <v>0</v>
      </c>
      <c r="M16" s="69">
        <v>158.326672</v>
      </c>
      <c r="N16" s="70">
        <v>99.999975498016525</v>
      </c>
      <c r="O16" s="70">
        <v>99.999855994148817</v>
      </c>
      <c r="P16" s="70">
        <v>22.450645041590491</v>
      </c>
      <c r="Q16" s="69">
        <v>2.3848000000000001E-2</v>
      </c>
      <c r="R16" s="70">
        <v>1.3400000004635398E-4</v>
      </c>
      <c r="S16" s="69">
        <v>10.548</v>
      </c>
      <c r="T16" s="69">
        <v>0</v>
      </c>
      <c r="U16" s="69">
        <v>13.711600000000001</v>
      </c>
      <c r="V16" s="69">
        <v>10.548</v>
      </c>
      <c r="W16" s="69">
        <v>3.1636000000000002</v>
      </c>
      <c r="X16" s="69">
        <v>10.548</v>
      </c>
      <c r="Y16" s="69">
        <v>0</v>
      </c>
      <c r="Z16" s="69">
        <v>13.711584999999999</v>
      </c>
      <c r="AA16" s="69">
        <v>10.548</v>
      </c>
      <c r="AB16" s="69">
        <v>0</v>
      </c>
      <c r="AC16" s="69">
        <v>3.1635849999999999</v>
      </c>
      <c r="AD16" s="70">
        <v>100</v>
      </c>
      <c r="AE16" s="70">
        <v>99.99952585661903</v>
      </c>
      <c r="AF16" s="70">
        <v>23.072350862427648</v>
      </c>
      <c r="AG16" s="70">
        <v>0</v>
      </c>
      <c r="AH16" s="70">
        <v>0</v>
      </c>
      <c r="AI16" s="69">
        <v>23.0489</v>
      </c>
      <c r="AJ16" s="69">
        <v>0</v>
      </c>
      <c r="AK16" s="69">
        <v>30.535</v>
      </c>
      <c r="AL16" s="69">
        <v>23.0489</v>
      </c>
      <c r="AM16" s="69">
        <v>7.4861000000000004</v>
      </c>
      <c r="AN16" s="69">
        <v>23.0489</v>
      </c>
      <c r="AO16" s="69">
        <v>0</v>
      </c>
      <c r="AP16" s="69">
        <v>30.534942000000001</v>
      </c>
      <c r="AQ16" s="69">
        <v>23.0489</v>
      </c>
      <c r="AR16" s="69">
        <v>0</v>
      </c>
      <c r="AS16" s="69">
        <v>7.4860420000000003</v>
      </c>
      <c r="AT16" s="70">
        <v>100</v>
      </c>
      <c r="AU16" s="70">
        <v>99.999225230761013</v>
      </c>
      <c r="AV16" s="70">
        <v>24.516313147082446</v>
      </c>
      <c r="AW16" s="70">
        <v>0</v>
      </c>
      <c r="AX16" s="70">
        <v>0</v>
      </c>
      <c r="AY16" s="69">
        <v>17.2944</v>
      </c>
      <c r="AZ16" s="69">
        <v>0</v>
      </c>
      <c r="BA16" s="69">
        <v>20.367000000000001</v>
      </c>
      <c r="BB16" s="69">
        <v>17.2944</v>
      </c>
      <c r="BC16" s="69">
        <v>3.0726</v>
      </c>
      <c r="BD16" s="69">
        <v>17.2944</v>
      </c>
      <c r="BE16" s="69">
        <v>0</v>
      </c>
      <c r="BF16" s="69">
        <v>20.366996</v>
      </c>
      <c r="BG16" s="69">
        <v>17.2944</v>
      </c>
      <c r="BH16" s="69">
        <v>0</v>
      </c>
      <c r="BI16" s="69">
        <v>3.0725959999999999</v>
      </c>
      <c r="BJ16" s="70">
        <v>100</v>
      </c>
      <c r="BK16" s="70">
        <v>99.999869817093014</v>
      </c>
      <c r="BL16" s="70">
        <v>15.086152125723402</v>
      </c>
      <c r="BM16" s="70">
        <v>0</v>
      </c>
      <c r="BN16" s="70">
        <v>0</v>
      </c>
      <c r="BO16" s="69">
        <v>127.0663</v>
      </c>
      <c r="BP16" s="69">
        <v>0</v>
      </c>
      <c r="BQ16" s="69">
        <v>151.32300000000001</v>
      </c>
      <c r="BR16" s="69">
        <v>127.0663</v>
      </c>
      <c r="BS16" s="69">
        <v>24.256699999999999</v>
      </c>
      <c r="BT16" s="69">
        <v>127.0663</v>
      </c>
      <c r="BU16" s="69">
        <v>0</v>
      </c>
      <c r="BV16" s="69">
        <v>151.32298800000001</v>
      </c>
      <c r="BW16" s="69">
        <v>127.0663</v>
      </c>
      <c r="BX16" s="69">
        <v>0</v>
      </c>
      <c r="BY16" s="69">
        <v>24.256688</v>
      </c>
      <c r="BZ16" s="70">
        <v>100</v>
      </c>
      <c r="CA16" s="70">
        <v>99.999950529132164</v>
      </c>
      <c r="CB16" s="70">
        <v>16.029744271240535</v>
      </c>
      <c r="CC16" s="70">
        <v>0</v>
      </c>
      <c r="CD16" s="70">
        <v>0</v>
      </c>
      <c r="CE16" s="69">
        <v>0</v>
      </c>
      <c r="CF16" s="69">
        <v>0</v>
      </c>
      <c r="CG16" s="69">
        <v>0</v>
      </c>
      <c r="CH16" s="69">
        <v>0</v>
      </c>
      <c r="CI16" s="69">
        <v>0</v>
      </c>
      <c r="CJ16" s="69">
        <v>0</v>
      </c>
      <c r="CK16" s="69">
        <v>0</v>
      </c>
      <c r="CL16" s="69">
        <v>0</v>
      </c>
      <c r="CM16" s="69">
        <v>0</v>
      </c>
      <c r="CN16" s="69">
        <v>0</v>
      </c>
      <c r="CO16" s="69">
        <v>0</v>
      </c>
      <c r="CP16" s="70" t="s">
        <v>652</v>
      </c>
      <c r="CQ16" s="70" t="s">
        <v>652</v>
      </c>
      <c r="CR16" s="70">
        <v>0</v>
      </c>
      <c r="CS16" s="70">
        <v>0</v>
      </c>
      <c r="CT16" s="70">
        <v>0</v>
      </c>
      <c r="CU16" s="69">
        <v>3.758</v>
      </c>
      <c r="CV16" s="69">
        <v>0</v>
      </c>
      <c r="CW16" s="69">
        <v>4.7110000000000003</v>
      </c>
      <c r="CX16" s="69">
        <v>3.758</v>
      </c>
      <c r="CY16" s="69">
        <v>0.95299999999999996</v>
      </c>
      <c r="CZ16" s="69">
        <v>3.758</v>
      </c>
      <c r="DA16" s="69">
        <v>2.3848000000000001E-2</v>
      </c>
      <c r="DB16" s="69">
        <v>4.7107809999999999</v>
      </c>
      <c r="DC16" s="69">
        <v>3.7578659999999999</v>
      </c>
      <c r="DD16" s="69">
        <v>0</v>
      </c>
      <c r="DE16" s="69">
        <v>0.95291499999999996</v>
      </c>
      <c r="DF16" s="70">
        <v>99.996434273549767</v>
      </c>
      <c r="DG16" s="70">
        <v>99.991080797481629</v>
      </c>
      <c r="DH16" s="70">
        <v>20.228386757949476</v>
      </c>
      <c r="DI16" s="70">
        <v>2.3848000000000001E-2</v>
      </c>
      <c r="DJ16" s="70">
        <v>1.3400000000016871E-4</v>
      </c>
      <c r="DK16" s="69">
        <v>347.53280000000001</v>
      </c>
      <c r="DL16" s="69">
        <v>0</v>
      </c>
      <c r="DM16" s="69">
        <v>461.5754</v>
      </c>
      <c r="DN16" s="69">
        <v>347.53280000000001</v>
      </c>
      <c r="DO16" s="69">
        <v>114.04259999999999</v>
      </c>
      <c r="DP16" s="69">
        <v>347.53280000000001</v>
      </c>
      <c r="DQ16" s="69">
        <v>0</v>
      </c>
      <c r="DR16" s="69">
        <v>461.5754</v>
      </c>
      <c r="DS16" s="69">
        <v>347.53280000000001</v>
      </c>
      <c r="DT16" s="69">
        <v>0</v>
      </c>
      <c r="DU16" s="69">
        <v>114.04259999999999</v>
      </c>
      <c r="DV16" s="70">
        <v>100</v>
      </c>
      <c r="DW16" s="70">
        <v>100</v>
      </c>
      <c r="DX16" s="70">
        <v>24.707252596217213</v>
      </c>
      <c r="DY16" s="70">
        <v>0</v>
      </c>
      <c r="DZ16" s="70">
        <v>0</v>
      </c>
      <c r="EA16" s="69">
        <v>0.64610000000000001</v>
      </c>
      <c r="EB16" s="69">
        <v>0</v>
      </c>
      <c r="EC16" s="69">
        <v>0.89839999999999998</v>
      </c>
      <c r="ED16" s="69">
        <v>0.64610000000000001</v>
      </c>
      <c r="EE16" s="69">
        <v>0.25230000000000002</v>
      </c>
      <c r="EF16" s="69">
        <v>0.64610000000000001</v>
      </c>
      <c r="EG16" s="69">
        <v>0</v>
      </c>
      <c r="EH16" s="69">
        <v>0.89834599999999998</v>
      </c>
      <c r="EI16" s="69">
        <v>0.64610000000000001</v>
      </c>
      <c r="EJ16" s="69">
        <v>0</v>
      </c>
      <c r="EK16" s="69">
        <v>0.25224600000000003</v>
      </c>
      <c r="EL16" s="70">
        <v>100</v>
      </c>
      <c r="EM16" s="70">
        <v>99.978596908442327</v>
      </c>
      <c r="EN16" s="70">
        <v>28.078936178265394</v>
      </c>
      <c r="EO16" s="70">
        <v>0</v>
      </c>
      <c r="EP16" s="70">
        <v>0</v>
      </c>
      <c r="EQ16" s="69">
        <v>17</v>
      </c>
      <c r="ER16" s="69">
        <v>0</v>
      </c>
      <c r="ES16" s="69">
        <v>22.1</v>
      </c>
      <c r="ET16" s="69">
        <v>17</v>
      </c>
      <c r="EU16" s="69">
        <v>5.0999999999999996</v>
      </c>
      <c r="EV16" s="69">
        <v>17</v>
      </c>
      <c r="EW16" s="69">
        <v>0</v>
      </c>
      <c r="EX16" s="69">
        <v>22.1</v>
      </c>
      <c r="EY16" s="69">
        <v>17</v>
      </c>
      <c r="EZ16" s="69">
        <v>0</v>
      </c>
      <c r="FA16" s="69">
        <v>5.0999999999999996</v>
      </c>
      <c r="FB16" s="70">
        <v>100</v>
      </c>
      <c r="FC16" s="70">
        <v>100</v>
      </c>
      <c r="FD16" s="70">
        <v>23.076923076923073</v>
      </c>
      <c r="FE16" s="70">
        <v>0</v>
      </c>
      <c r="FF16" s="70">
        <v>0</v>
      </c>
      <c r="FG16" s="69">
        <v>0</v>
      </c>
      <c r="FH16" s="69">
        <v>0</v>
      </c>
      <c r="FI16" s="69">
        <v>0</v>
      </c>
      <c r="FJ16" s="69">
        <v>0</v>
      </c>
      <c r="FK16" s="69">
        <v>0</v>
      </c>
      <c r="FL16" s="69">
        <v>0</v>
      </c>
      <c r="FM16" s="69">
        <v>0</v>
      </c>
      <c r="FN16" s="69">
        <v>0</v>
      </c>
      <c r="FO16" s="69">
        <v>0</v>
      </c>
      <c r="FP16" s="69">
        <v>0</v>
      </c>
      <c r="FQ16" s="69">
        <v>0</v>
      </c>
      <c r="FR16" s="70" t="s">
        <v>652</v>
      </c>
      <c r="FS16" s="70" t="s">
        <v>652</v>
      </c>
      <c r="FT16" s="70">
        <v>0</v>
      </c>
      <c r="FU16" s="70">
        <v>0</v>
      </c>
      <c r="FV16" s="70">
        <v>0</v>
      </c>
      <c r="FW16" s="69">
        <v>0</v>
      </c>
      <c r="FX16" s="69">
        <v>0</v>
      </c>
      <c r="FY16" s="69">
        <v>0</v>
      </c>
      <c r="FZ16" s="69">
        <v>0</v>
      </c>
      <c r="GA16" s="69">
        <v>0</v>
      </c>
      <c r="GB16" s="69">
        <v>0</v>
      </c>
      <c r="GC16" s="69">
        <v>0</v>
      </c>
      <c r="GD16" s="69">
        <v>0</v>
      </c>
      <c r="GE16" s="69">
        <v>0</v>
      </c>
      <c r="GF16" s="69">
        <v>0</v>
      </c>
      <c r="GG16" s="69">
        <v>0</v>
      </c>
      <c r="GH16" s="70" t="s">
        <v>652</v>
      </c>
      <c r="GI16" s="70" t="s">
        <v>652</v>
      </c>
      <c r="GJ16" s="70">
        <v>0</v>
      </c>
      <c r="GK16" s="70">
        <v>0</v>
      </c>
      <c r="GL16" s="70">
        <v>0</v>
      </c>
    </row>
    <row r="17" spans="1:194" ht="15.75" x14ac:dyDescent="0.25">
      <c r="A17" s="11" t="s">
        <v>18</v>
      </c>
      <c r="B17" s="66" t="s">
        <v>19</v>
      </c>
      <c r="C17" s="69">
        <v>3916.4816000000001</v>
      </c>
      <c r="D17" s="69">
        <v>0</v>
      </c>
      <c r="E17" s="69">
        <v>5076.1067999999996</v>
      </c>
      <c r="F17" s="69">
        <v>3916.4816000000001</v>
      </c>
      <c r="G17" s="69">
        <v>1159.6251999999999</v>
      </c>
      <c r="H17" s="69">
        <v>3916.4816000000001</v>
      </c>
      <c r="I17" s="69">
        <v>5.8900000000000001E-4</v>
      </c>
      <c r="J17" s="69">
        <v>5071.0168699999986</v>
      </c>
      <c r="K17" s="69">
        <v>3915.5335970000001</v>
      </c>
      <c r="L17" s="69">
        <v>0</v>
      </c>
      <c r="M17" s="69">
        <v>1155.4832730000001</v>
      </c>
      <c r="N17" s="70">
        <v>99.975794524350633</v>
      </c>
      <c r="O17" s="70">
        <v>99.642821922117605</v>
      </c>
      <c r="P17" s="70">
        <v>22.786026996593296</v>
      </c>
      <c r="Q17" s="69">
        <v>5.8900000000000001E-4</v>
      </c>
      <c r="R17" s="70">
        <v>0.94800300000018978</v>
      </c>
      <c r="S17" s="69">
        <v>780.27419999999995</v>
      </c>
      <c r="T17" s="69">
        <v>0</v>
      </c>
      <c r="U17" s="69">
        <v>832.9058</v>
      </c>
      <c r="V17" s="69">
        <v>780.27419999999995</v>
      </c>
      <c r="W17" s="69">
        <v>52.631599999999999</v>
      </c>
      <c r="X17" s="69">
        <v>780.27419999999995</v>
      </c>
      <c r="Y17" s="69">
        <v>0</v>
      </c>
      <c r="Z17" s="69">
        <v>832.9058</v>
      </c>
      <c r="AA17" s="69">
        <v>780.27419999999995</v>
      </c>
      <c r="AB17" s="69">
        <v>0</v>
      </c>
      <c r="AC17" s="69">
        <v>52.631599999999999</v>
      </c>
      <c r="AD17" s="70">
        <v>100</v>
      </c>
      <c r="AE17" s="70">
        <v>100</v>
      </c>
      <c r="AF17" s="70">
        <v>6.3190339171608603</v>
      </c>
      <c r="AG17" s="70">
        <v>0</v>
      </c>
      <c r="AH17" s="70">
        <v>0</v>
      </c>
      <c r="AI17" s="69">
        <v>62.0075</v>
      </c>
      <c r="AJ17" s="69">
        <v>0</v>
      </c>
      <c r="AK17" s="69">
        <v>67.301500000000004</v>
      </c>
      <c r="AL17" s="69">
        <v>62.0075</v>
      </c>
      <c r="AM17" s="69">
        <v>5.2939999999999996</v>
      </c>
      <c r="AN17" s="69">
        <v>62.0075</v>
      </c>
      <c r="AO17" s="69">
        <v>0</v>
      </c>
      <c r="AP17" s="69">
        <v>66.848320000000001</v>
      </c>
      <c r="AQ17" s="69">
        <v>62.0075</v>
      </c>
      <c r="AR17" s="69">
        <v>0</v>
      </c>
      <c r="AS17" s="69">
        <v>4.8408199999999999</v>
      </c>
      <c r="AT17" s="70">
        <v>100</v>
      </c>
      <c r="AU17" s="70">
        <v>91.439743105402343</v>
      </c>
      <c r="AV17" s="70">
        <v>7.2414983652543548</v>
      </c>
      <c r="AW17" s="70">
        <v>0</v>
      </c>
      <c r="AX17" s="70">
        <v>0</v>
      </c>
      <c r="AY17" s="69">
        <v>567.11170000000004</v>
      </c>
      <c r="AZ17" s="69">
        <v>0</v>
      </c>
      <c r="BA17" s="69">
        <v>700.54880000000003</v>
      </c>
      <c r="BB17" s="69">
        <v>567.11170000000004</v>
      </c>
      <c r="BC17" s="69">
        <v>133.43709999999999</v>
      </c>
      <c r="BD17" s="69">
        <v>567.11170000000004</v>
      </c>
      <c r="BE17" s="69">
        <v>0</v>
      </c>
      <c r="BF17" s="69">
        <v>699.60079699999994</v>
      </c>
      <c r="BG17" s="69">
        <v>566.16369699999996</v>
      </c>
      <c r="BH17" s="69">
        <v>0</v>
      </c>
      <c r="BI17" s="69">
        <v>133.43709999999999</v>
      </c>
      <c r="BJ17" s="70">
        <v>99.83283663518138</v>
      </c>
      <c r="BK17" s="70">
        <v>100</v>
      </c>
      <c r="BL17" s="70">
        <v>19.073320180908826</v>
      </c>
      <c r="BM17" s="70">
        <v>0</v>
      </c>
      <c r="BN17" s="70">
        <v>0.94800300000008519</v>
      </c>
      <c r="BO17" s="69">
        <v>1012.3285</v>
      </c>
      <c r="BP17" s="69">
        <v>0</v>
      </c>
      <c r="BQ17" s="69">
        <v>1473.2356</v>
      </c>
      <c r="BR17" s="69">
        <v>1012.3285</v>
      </c>
      <c r="BS17" s="69">
        <v>460.90710000000001</v>
      </c>
      <c r="BT17" s="69">
        <v>1012.3285</v>
      </c>
      <c r="BU17" s="69">
        <v>0</v>
      </c>
      <c r="BV17" s="69">
        <v>1473.2356</v>
      </c>
      <c r="BW17" s="69">
        <v>1012.3285</v>
      </c>
      <c r="BX17" s="69">
        <v>0</v>
      </c>
      <c r="BY17" s="69">
        <v>460.90710000000001</v>
      </c>
      <c r="BZ17" s="70">
        <v>100</v>
      </c>
      <c r="CA17" s="70">
        <v>100</v>
      </c>
      <c r="CB17" s="70">
        <v>31.285362639892767</v>
      </c>
      <c r="CC17" s="70">
        <v>0</v>
      </c>
      <c r="CD17" s="70">
        <v>0</v>
      </c>
      <c r="CE17" s="69">
        <v>620</v>
      </c>
      <c r="CF17" s="69">
        <v>0</v>
      </c>
      <c r="CG17" s="69">
        <v>846.05539999999996</v>
      </c>
      <c r="CH17" s="69">
        <v>620</v>
      </c>
      <c r="CI17" s="69">
        <v>226.05539999999999</v>
      </c>
      <c r="CJ17" s="69">
        <v>620</v>
      </c>
      <c r="CK17" s="69">
        <v>0</v>
      </c>
      <c r="CL17" s="69">
        <v>846.05539999999996</v>
      </c>
      <c r="CM17" s="69">
        <v>620</v>
      </c>
      <c r="CN17" s="69">
        <v>0</v>
      </c>
      <c r="CO17" s="69">
        <v>226.05539999999999</v>
      </c>
      <c r="CP17" s="70">
        <v>100</v>
      </c>
      <c r="CQ17" s="70">
        <v>100</v>
      </c>
      <c r="CR17" s="70">
        <v>26.718746786557951</v>
      </c>
      <c r="CS17" s="70">
        <v>0</v>
      </c>
      <c r="CT17" s="70">
        <v>0</v>
      </c>
      <c r="CU17" s="69">
        <v>11.4795</v>
      </c>
      <c r="CV17" s="69">
        <v>0</v>
      </c>
      <c r="CW17" s="69">
        <v>13.8315</v>
      </c>
      <c r="CX17" s="69">
        <v>11.4795</v>
      </c>
      <c r="CY17" s="69">
        <v>2.3519999999999999</v>
      </c>
      <c r="CZ17" s="69">
        <v>11.4795</v>
      </c>
      <c r="DA17" s="69">
        <v>0</v>
      </c>
      <c r="DB17" s="69">
        <v>13.8315</v>
      </c>
      <c r="DC17" s="69">
        <v>11.4795</v>
      </c>
      <c r="DD17" s="69">
        <v>0</v>
      </c>
      <c r="DE17" s="69">
        <v>2.3519999999999999</v>
      </c>
      <c r="DF17" s="70">
        <v>100</v>
      </c>
      <c r="DG17" s="70">
        <v>100</v>
      </c>
      <c r="DH17" s="70">
        <v>17.004663268625961</v>
      </c>
      <c r="DI17" s="70">
        <v>0</v>
      </c>
      <c r="DJ17" s="70">
        <v>0</v>
      </c>
      <c r="DK17" s="69">
        <v>665.2595</v>
      </c>
      <c r="DL17" s="69">
        <v>0</v>
      </c>
      <c r="DM17" s="69">
        <v>919.2595</v>
      </c>
      <c r="DN17" s="69">
        <v>665.2595</v>
      </c>
      <c r="DO17" s="69">
        <v>254</v>
      </c>
      <c r="DP17" s="69">
        <v>665.2595</v>
      </c>
      <c r="DQ17" s="69">
        <v>5.8900000000000001E-4</v>
      </c>
      <c r="DR17" s="69">
        <v>919.2595</v>
      </c>
      <c r="DS17" s="69">
        <v>665.2595</v>
      </c>
      <c r="DT17" s="69">
        <v>0</v>
      </c>
      <c r="DU17" s="69">
        <v>254</v>
      </c>
      <c r="DV17" s="70">
        <v>100</v>
      </c>
      <c r="DW17" s="70">
        <v>100</v>
      </c>
      <c r="DX17" s="70">
        <v>27.630935551930659</v>
      </c>
      <c r="DY17" s="70">
        <v>5.8900000000000001E-4</v>
      </c>
      <c r="DZ17" s="70">
        <v>-9.1531600007743741E-15</v>
      </c>
      <c r="EA17" s="69">
        <v>147.60429999999999</v>
      </c>
      <c r="EB17" s="69">
        <v>0</v>
      </c>
      <c r="EC17" s="69">
        <v>168.65700000000001</v>
      </c>
      <c r="ED17" s="69">
        <v>147.60429999999999</v>
      </c>
      <c r="EE17" s="69">
        <v>21.052700000000002</v>
      </c>
      <c r="EF17" s="69">
        <v>147.60429999999999</v>
      </c>
      <c r="EG17" s="69">
        <v>0</v>
      </c>
      <c r="EH17" s="69">
        <v>164.96901199999999</v>
      </c>
      <c r="EI17" s="69">
        <v>147.60429999999999</v>
      </c>
      <c r="EJ17" s="69">
        <v>0</v>
      </c>
      <c r="EK17" s="69">
        <v>17.364712000000001</v>
      </c>
      <c r="EL17" s="70">
        <v>100</v>
      </c>
      <c r="EM17" s="70">
        <v>82.482113933129725</v>
      </c>
      <c r="EN17" s="70">
        <v>10.526044733783095</v>
      </c>
      <c r="EO17" s="70">
        <v>0</v>
      </c>
      <c r="EP17" s="70">
        <v>0</v>
      </c>
      <c r="EQ17" s="69">
        <v>50.416400000000003</v>
      </c>
      <c r="ER17" s="69">
        <v>0</v>
      </c>
      <c r="ES17" s="69">
        <v>54.311700000000002</v>
      </c>
      <c r="ET17" s="69">
        <v>50.416400000000003</v>
      </c>
      <c r="EU17" s="69">
        <v>3.8953000000000002</v>
      </c>
      <c r="EV17" s="69">
        <v>50.416400000000003</v>
      </c>
      <c r="EW17" s="69">
        <v>0</v>
      </c>
      <c r="EX17" s="69">
        <v>54.310941</v>
      </c>
      <c r="EY17" s="69">
        <v>50.416400000000003</v>
      </c>
      <c r="EZ17" s="69">
        <v>0</v>
      </c>
      <c r="FA17" s="69">
        <v>3.8945409999999998</v>
      </c>
      <c r="FB17" s="70">
        <v>100</v>
      </c>
      <c r="FC17" s="70">
        <v>99.980514979590779</v>
      </c>
      <c r="FD17" s="70">
        <v>7.1708221737494844</v>
      </c>
      <c r="FE17" s="70">
        <v>0</v>
      </c>
      <c r="FF17" s="70">
        <v>0</v>
      </c>
      <c r="FG17" s="69">
        <v>0</v>
      </c>
      <c r="FH17" s="69">
        <v>0</v>
      </c>
      <c r="FI17" s="69">
        <v>0</v>
      </c>
      <c r="FJ17" s="69">
        <v>0</v>
      </c>
      <c r="FK17" s="69">
        <v>0</v>
      </c>
      <c r="FL17" s="69">
        <v>0</v>
      </c>
      <c r="FM17" s="69">
        <v>0</v>
      </c>
      <c r="FN17" s="69">
        <v>0</v>
      </c>
      <c r="FO17" s="69">
        <v>0</v>
      </c>
      <c r="FP17" s="69">
        <v>0</v>
      </c>
      <c r="FQ17" s="69">
        <v>0</v>
      </c>
      <c r="FR17" s="70" t="s">
        <v>652</v>
      </c>
      <c r="FS17" s="70" t="s">
        <v>652</v>
      </c>
      <c r="FT17" s="70">
        <v>0</v>
      </c>
      <c r="FU17" s="70">
        <v>0</v>
      </c>
      <c r="FV17" s="70">
        <v>0</v>
      </c>
      <c r="FW17" s="69">
        <v>0</v>
      </c>
      <c r="FX17" s="69">
        <v>0</v>
      </c>
      <c r="FY17" s="69">
        <v>0</v>
      </c>
      <c r="FZ17" s="69">
        <v>0</v>
      </c>
      <c r="GA17" s="69">
        <v>0</v>
      </c>
      <c r="GB17" s="69">
        <v>0</v>
      </c>
      <c r="GC17" s="69">
        <v>0</v>
      </c>
      <c r="GD17" s="69">
        <v>0</v>
      </c>
      <c r="GE17" s="69">
        <v>0</v>
      </c>
      <c r="GF17" s="69">
        <v>0</v>
      </c>
      <c r="GG17" s="69">
        <v>0</v>
      </c>
      <c r="GH17" s="70" t="s">
        <v>652</v>
      </c>
      <c r="GI17" s="70" t="s">
        <v>652</v>
      </c>
      <c r="GJ17" s="70">
        <v>0</v>
      </c>
      <c r="GK17" s="70">
        <v>0</v>
      </c>
      <c r="GL17" s="70">
        <v>0</v>
      </c>
    </row>
    <row r="18" spans="1:194" ht="15.75" x14ac:dyDescent="0.25">
      <c r="A18" s="11" t="s">
        <v>21</v>
      </c>
      <c r="B18" s="66" t="s">
        <v>22</v>
      </c>
      <c r="C18" s="69">
        <v>61.580299999999994</v>
      </c>
      <c r="D18" s="69">
        <v>0</v>
      </c>
      <c r="E18" s="69">
        <v>86.130299999999991</v>
      </c>
      <c r="F18" s="69">
        <v>61.580299999999994</v>
      </c>
      <c r="G18" s="69">
        <v>24.550000000000004</v>
      </c>
      <c r="H18" s="69">
        <v>61.580299999999994</v>
      </c>
      <c r="I18" s="69">
        <v>3.5500000000000002E-3</v>
      </c>
      <c r="J18" s="69">
        <v>86.130299999999991</v>
      </c>
      <c r="K18" s="69">
        <v>61.580299999999994</v>
      </c>
      <c r="L18" s="69">
        <v>0</v>
      </c>
      <c r="M18" s="69">
        <v>24.550000000000004</v>
      </c>
      <c r="N18" s="70">
        <v>100</v>
      </c>
      <c r="O18" s="70">
        <v>100</v>
      </c>
      <c r="P18" s="70">
        <v>28.503325775017625</v>
      </c>
      <c r="Q18" s="69">
        <v>3.5500000000000002E-3</v>
      </c>
      <c r="R18" s="70">
        <v>-2.94469310047063E-15</v>
      </c>
      <c r="S18" s="69">
        <v>1.7724</v>
      </c>
      <c r="T18" s="69">
        <v>0</v>
      </c>
      <c r="U18" s="69">
        <v>3.3723999999999998</v>
      </c>
      <c r="V18" s="69">
        <v>1.7724</v>
      </c>
      <c r="W18" s="69">
        <v>1.6</v>
      </c>
      <c r="X18" s="69">
        <v>1.7724</v>
      </c>
      <c r="Y18" s="69">
        <v>1.753E-3</v>
      </c>
      <c r="Z18" s="69">
        <v>3.3723999999999998</v>
      </c>
      <c r="AA18" s="69">
        <v>1.7724</v>
      </c>
      <c r="AB18" s="69">
        <v>0</v>
      </c>
      <c r="AC18" s="69">
        <v>1.6</v>
      </c>
      <c r="AD18" s="70">
        <v>100</v>
      </c>
      <c r="AE18" s="70">
        <v>100</v>
      </c>
      <c r="AF18" s="70">
        <v>47.443956825999294</v>
      </c>
      <c r="AG18" s="70">
        <v>1.753E-3</v>
      </c>
      <c r="AH18" s="70">
        <v>-1.0646865333807654E-16</v>
      </c>
      <c r="AI18" s="69">
        <v>4.2178000000000004</v>
      </c>
      <c r="AJ18" s="69">
        <v>0</v>
      </c>
      <c r="AK18" s="69">
        <v>6.0178000000000003</v>
      </c>
      <c r="AL18" s="69">
        <v>4.2178000000000004</v>
      </c>
      <c r="AM18" s="69">
        <v>1.8</v>
      </c>
      <c r="AN18" s="69">
        <v>4.2178000000000004</v>
      </c>
      <c r="AO18" s="69">
        <v>1.797E-3</v>
      </c>
      <c r="AP18" s="69">
        <v>6.0178000000000003</v>
      </c>
      <c r="AQ18" s="69">
        <v>4.2178000000000004</v>
      </c>
      <c r="AR18" s="69">
        <v>0</v>
      </c>
      <c r="AS18" s="69">
        <v>1.8</v>
      </c>
      <c r="AT18" s="70">
        <v>100</v>
      </c>
      <c r="AU18" s="70">
        <v>100</v>
      </c>
      <c r="AV18" s="70">
        <v>29.911263252351354</v>
      </c>
      <c r="AW18" s="70">
        <v>1.797E-3</v>
      </c>
      <c r="AX18" s="70">
        <v>-1.7347234759768071E-16</v>
      </c>
      <c r="AY18" s="69">
        <v>5.0999999999999996</v>
      </c>
      <c r="AZ18" s="69">
        <v>0</v>
      </c>
      <c r="BA18" s="69">
        <v>6.95</v>
      </c>
      <c r="BB18" s="69">
        <v>5.0999999999999996</v>
      </c>
      <c r="BC18" s="69">
        <v>1.85</v>
      </c>
      <c r="BD18" s="69">
        <v>5.0999999999999996</v>
      </c>
      <c r="BE18" s="69">
        <v>0</v>
      </c>
      <c r="BF18" s="69">
        <v>6.95</v>
      </c>
      <c r="BG18" s="69">
        <v>5.0999999999999996</v>
      </c>
      <c r="BH18" s="69">
        <v>0</v>
      </c>
      <c r="BI18" s="69">
        <v>1.85</v>
      </c>
      <c r="BJ18" s="70">
        <v>100</v>
      </c>
      <c r="BK18" s="70">
        <v>100</v>
      </c>
      <c r="BL18" s="70">
        <v>26.618705035971225</v>
      </c>
      <c r="BM18" s="70">
        <v>0</v>
      </c>
      <c r="BN18" s="70">
        <v>0</v>
      </c>
      <c r="BO18" s="69">
        <v>4.08</v>
      </c>
      <c r="BP18" s="69">
        <v>0</v>
      </c>
      <c r="BQ18" s="69">
        <v>5.5</v>
      </c>
      <c r="BR18" s="69">
        <v>4.08</v>
      </c>
      <c r="BS18" s="69">
        <v>1.42</v>
      </c>
      <c r="BT18" s="69">
        <v>4.08</v>
      </c>
      <c r="BU18" s="69">
        <v>0</v>
      </c>
      <c r="BV18" s="69">
        <v>5.5</v>
      </c>
      <c r="BW18" s="69">
        <v>4.08</v>
      </c>
      <c r="BX18" s="69">
        <v>0</v>
      </c>
      <c r="BY18" s="69">
        <v>1.42</v>
      </c>
      <c r="BZ18" s="70">
        <v>100</v>
      </c>
      <c r="CA18" s="70">
        <v>100</v>
      </c>
      <c r="CB18" s="70">
        <v>25.818181818181817</v>
      </c>
      <c r="CC18" s="70">
        <v>0</v>
      </c>
      <c r="CD18" s="70">
        <v>0</v>
      </c>
      <c r="CE18" s="69">
        <v>0.59</v>
      </c>
      <c r="CF18" s="69">
        <v>0</v>
      </c>
      <c r="CG18" s="69">
        <v>0.8</v>
      </c>
      <c r="CH18" s="69">
        <v>0.59</v>
      </c>
      <c r="CI18" s="69">
        <v>0.21</v>
      </c>
      <c r="CJ18" s="69">
        <v>0.59</v>
      </c>
      <c r="CK18" s="69">
        <v>0</v>
      </c>
      <c r="CL18" s="69">
        <v>0.8</v>
      </c>
      <c r="CM18" s="69">
        <v>0.59</v>
      </c>
      <c r="CN18" s="69">
        <v>0</v>
      </c>
      <c r="CO18" s="69">
        <v>0.21</v>
      </c>
      <c r="CP18" s="70">
        <v>100</v>
      </c>
      <c r="CQ18" s="70">
        <v>100</v>
      </c>
      <c r="CR18" s="70">
        <v>26.249999999999996</v>
      </c>
      <c r="CS18" s="70">
        <v>0</v>
      </c>
      <c r="CT18" s="70">
        <v>0</v>
      </c>
      <c r="CU18" s="69">
        <v>4.6702000000000004</v>
      </c>
      <c r="CV18" s="69">
        <v>0</v>
      </c>
      <c r="CW18" s="69">
        <v>6.7351999999999999</v>
      </c>
      <c r="CX18" s="69">
        <v>4.6702000000000004</v>
      </c>
      <c r="CY18" s="69">
        <v>2.0649999999999999</v>
      </c>
      <c r="CZ18" s="69">
        <v>4.6702000000000004</v>
      </c>
      <c r="DA18" s="69">
        <v>0</v>
      </c>
      <c r="DB18" s="69">
        <v>6.7351999999999999</v>
      </c>
      <c r="DC18" s="69">
        <v>4.6702000000000004</v>
      </c>
      <c r="DD18" s="69">
        <v>0</v>
      </c>
      <c r="DE18" s="69">
        <v>2.0649999999999999</v>
      </c>
      <c r="DF18" s="70">
        <v>100</v>
      </c>
      <c r="DG18" s="70">
        <v>100</v>
      </c>
      <c r="DH18" s="70">
        <v>30.659817080413347</v>
      </c>
      <c r="DI18" s="70">
        <v>0</v>
      </c>
      <c r="DJ18" s="70">
        <v>0</v>
      </c>
      <c r="DK18" s="69">
        <v>38.799999999999997</v>
      </c>
      <c r="DL18" s="69">
        <v>0</v>
      </c>
      <c r="DM18" s="69">
        <v>53.4</v>
      </c>
      <c r="DN18" s="69">
        <v>38.799999999999997</v>
      </c>
      <c r="DO18" s="69">
        <v>14.6</v>
      </c>
      <c r="DP18" s="69">
        <v>38.799999999999997</v>
      </c>
      <c r="DQ18" s="69">
        <v>0</v>
      </c>
      <c r="DR18" s="69">
        <v>53.4</v>
      </c>
      <c r="DS18" s="69">
        <v>38.799999999999997</v>
      </c>
      <c r="DT18" s="69">
        <v>0</v>
      </c>
      <c r="DU18" s="69">
        <v>14.6</v>
      </c>
      <c r="DV18" s="70">
        <v>100</v>
      </c>
      <c r="DW18" s="70">
        <v>100</v>
      </c>
      <c r="DX18" s="70">
        <v>27.340823970037455</v>
      </c>
      <c r="DY18" s="70">
        <v>0</v>
      </c>
      <c r="DZ18" s="70">
        <v>0</v>
      </c>
      <c r="EA18" s="69">
        <v>2.0409000000000002</v>
      </c>
      <c r="EB18" s="69">
        <v>0</v>
      </c>
      <c r="EC18" s="69">
        <v>2.8908999999999998</v>
      </c>
      <c r="ED18" s="69">
        <v>2.0409000000000002</v>
      </c>
      <c r="EE18" s="69">
        <v>0.85</v>
      </c>
      <c r="EF18" s="69">
        <v>2.0409000000000002</v>
      </c>
      <c r="EG18" s="69">
        <v>0</v>
      </c>
      <c r="EH18" s="69">
        <v>2.8908999999999998</v>
      </c>
      <c r="EI18" s="69">
        <v>2.0409000000000002</v>
      </c>
      <c r="EJ18" s="69">
        <v>0</v>
      </c>
      <c r="EK18" s="69">
        <v>0.85</v>
      </c>
      <c r="EL18" s="70">
        <v>100</v>
      </c>
      <c r="EM18" s="70">
        <v>100</v>
      </c>
      <c r="EN18" s="70">
        <v>29.402608184302469</v>
      </c>
      <c r="EO18" s="70">
        <v>0</v>
      </c>
      <c r="EP18" s="70">
        <v>0</v>
      </c>
      <c r="EQ18" s="69">
        <v>0.309</v>
      </c>
      <c r="ER18" s="69">
        <v>0</v>
      </c>
      <c r="ES18" s="69">
        <v>0.46400000000000002</v>
      </c>
      <c r="ET18" s="69">
        <v>0.309</v>
      </c>
      <c r="EU18" s="69">
        <v>0.155</v>
      </c>
      <c r="EV18" s="69">
        <v>0.309</v>
      </c>
      <c r="EW18" s="69">
        <v>0</v>
      </c>
      <c r="EX18" s="69">
        <v>0.46400000000000002</v>
      </c>
      <c r="EY18" s="69">
        <v>0.309</v>
      </c>
      <c r="EZ18" s="69">
        <v>0</v>
      </c>
      <c r="FA18" s="69">
        <v>0.155</v>
      </c>
      <c r="FB18" s="70">
        <v>100</v>
      </c>
      <c r="FC18" s="70">
        <v>100</v>
      </c>
      <c r="FD18" s="70">
        <v>33.405172413793096</v>
      </c>
      <c r="FE18" s="70">
        <v>0</v>
      </c>
      <c r="FF18" s="70">
        <v>0</v>
      </c>
      <c r="FG18" s="69">
        <v>0</v>
      </c>
      <c r="FH18" s="69">
        <v>0</v>
      </c>
      <c r="FI18" s="69">
        <v>0</v>
      </c>
      <c r="FJ18" s="69">
        <v>0</v>
      </c>
      <c r="FK18" s="69">
        <v>0</v>
      </c>
      <c r="FL18" s="69">
        <v>0</v>
      </c>
      <c r="FM18" s="69">
        <v>0</v>
      </c>
      <c r="FN18" s="69">
        <v>0</v>
      </c>
      <c r="FO18" s="69">
        <v>0</v>
      </c>
      <c r="FP18" s="69">
        <v>0</v>
      </c>
      <c r="FQ18" s="69">
        <v>0</v>
      </c>
      <c r="FR18" s="70" t="s">
        <v>652</v>
      </c>
      <c r="FS18" s="70" t="s">
        <v>652</v>
      </c>
      <c r="FT18" s="70">
        <v>0</v>
      </c>
      <c r="FU18" s="70">
        <v>0</v>
      </c>
      <c r="FV18" s="70">
        <v>0</v>
      </c>
      <c r="FW18" s="69">
        <v>0</v>
      </c>
      <c r="FX18" s="69">
        <v>0</v>
      </c>
      <c r="FY18" s="69">
        <v>0</v>
      </c>
      <c r="FZ18" s="69">
        <v>0</v>
      </c>
      <c r="GA18" s="69">
        <v>0</v>
      </c>
      <c r="GB18" s="69">
        <v>0</v>
      </c>
      <c r="GC18" s="69">
        <v>0</v>
      </c>
      <c r="GD18" s="69">
        <v>0</v>
      </c>
      <c r="GE18" s="69">
        <v>0</v>
      </c>
      <c r="GF18" s="69">
        <v>0</v>
      </c>
      <c r="GG18" s="69">
        <v>0</v>
      </c>
      <c r="GH18" s="70" t="s">
        <v>652</v>
      </c>
      <c r="GI18" s="70" t="s">
        <v>652</v>
      </c>
      <c r="GJ18" s="70">
        <v>0</v>
      </c>
      <c r="GK18" s="70">
        <v>0</v>
      </c>
      <c r="GL18" s="70">
        <v>0</v>
      </c>
    </row>
    <row r="19" spans="1:194" ht="15.75" x14ac:dyDescent="0.25">
      <c r="A19" s="11" t="s">
        <v>24</v>
      </c>
      <c r="B19" s="66" t="s">
        <v>25</v>
      </c>
      <c r="C19" s="69">
        <v>676.39390000000003</v>
      </c>
      <c r="D19" s="69">
        <v>0</v>
      </c>
      <c r="E19" s="69">
        <v>714.83924999999999</v>
      </c>
      <c r="F19" s="69">
        <v>676.39390000000003</v>
      </c>
      <c r="G19" s="69">
        <v>38.445349999999998</v>
      </c>
      <c r="H19" s="69">
        <v>676.39390000000003</v>
      </c>
      <c r="I19" s="69">
        <v>5.9406E-2</v>
      </c>
      <c r="J19" s="69">
        <v>714.83924999999999</v>
      </c>
      <c r="K19" s="69">
        <v>676.39390000000003</v>
      </c>
      <c r="L19" s="69">
        <v>0</v>
      </c>
      <c r="M19" s="69">
        <v>38.445349999999998</v>
      </c>
      <c r="N19" s="70">
        <v>100</v>
      </c>
      <c r="O19" s="70">
        <v>100</v>
      </c>
      <c r="P19" s="70">
        <v>5.3781811784957245</v>
      </c>
      <c r="Q19" s="69">
        <v>5.9406E-2</v>
      </c>
      <c r="R19" s="70">
        <v>-3.2793212589865561E-14</v>
      </c>
      <c r="S19" s="69">
        <v>10</v>
      </c>
      <c r="T19" s="69">
        <v>0</v>
      </c>
      <c r="U19" s="69">
        <v>10.995100000000001</v>
      </c>
      <c r="V19" s="69">
        <v>10</v>
      </c>
      <c r="W19" s="69">
        <v>0.99509999999999998</v>
      </c>
      <c r="X19" s="69">
        <v>10</v>
      </c>
      <c r="Y19" s="69">
        <v>5.9406E-2</v>
      </c>
      <c r="Z19" s="69">
        <v>10.995100000000001</v>
      </c>
      <c r="AA19" s="69">
        <v>10</v>
      </c>
      <c r="AB19" s="69">
        <v>0</v>
      </c>
      <c r="AC19" s="69">
        <v>0.99509999999999998</v>
      </c>
      <c r="AD19" s="70">
        <v>100</v>
      </c>
      <c r="AE19" s="70">
        <v>100</v>
      </c>
      <c r="AF19" s="70">
        <v>9.0503951760329588</v>
      </c>
      <c r="AG19" s="70">
        <v>5.9406E-2</v>
      </c>
      <c r="AH19" s="70">
        <v>-8.1878948066105295E-16</v>
      </c>
      <c r="AI19" s="69">
        <v>11.055300000000001</v>
      </c>
      <c r="AJ19" s="69">
        <v>0</v>
      </c>
      <c r="AK19" s="69">
        <v>11.791732</v>
      </c>
      <c r="AL19" s="69">
        <v>11.055300000000001</v>
      </c>
      <c r="AM19" s="69">
        <v>0.73643199999999998</v>
      </c>
      <c r="AN19" s="69">
        <v>11.055300000000001</v>
      </c>
      <c r="AO19" s="69">
        <v>0</v>
      </c>
      <c r="AP19" s="69">
        <v>11.791732</v>
      </c>
      <c r="AQ19" s="69">
        <v>11.055300000000001</v>
      </c>
      <c r="AR19" s="69">
        <v>0</v>
      </c>
      <c r="AS19" s="69">
        <v>0.73643199999999998</v>
      </c>
      <c r="AT19" s="70">
        <v>100</v>
      </c>
      <c r="AU19" s="70">
        <v>100</v>
      </c>
      <c r="AV19" s="70">
        <v>6.2453251142410631</v>
      </c>
      <c r="AW19" s="70">
        <v>0</v>
      </c>
      <c r="AX19" s="70">
        <v>0</v>
      </c>
      <c r="AY19" s="69">
        <v>257.41579999999999</v>
      </c>
      <c r="AZ19" s="69">
        <v>0</v>
      </c>
      <c r="BA19" s="69">
        <v>270.964</v>
      </c>
      <c r="BB19" s="69">
        <v>257.41579999999999</v>
      </c>
      <c r="BC19" s="69">
        <v>13.5482</v>
      </c>
      <c r="BD19" s="69">
        <v>257.41579999999999</v>
      </c>
      <c r="BE19" s="69">
        <v>0</v>
      </c>
      <c r="BF19" s="69">
        <v>270.964</v>
      </c>
      <c r="BG19" s="69">
        <v>257.41579999999999</v>
      </c>
      <c r="BH19" s="69">
        <v>0</v>
      </c>
      <c r="BI19" s="69">
        <v>13.5482</v>
      </c>
      <c r="BJ19" s="70">
        <v>100</v>
      </c>
      <c r="BK19" s="70">
        <v>100</v>
      </c>
      <c r="BL19" s="70">
        <v>5</v>
      </c>
      <c r="BM19" s="70">
        <v>0</v>
      </c>
      <c r="BN19" s="70">
        <v>0</v>
      </c>
      <c r="BO19" s="69">
        <v>134.94720000000001</v>
      </c>
      <c r="BP19" s="69">
        <v>0</v>
      </c>
      <c r="BQ19" s="69">
        <v>142.90157500000001</v>
      </c>
      <c r="BR19" s="69">
        <v>134.94720000000001</v>
      </c>
      <c r="BS19" s="69">
        <v>7.9543749999999998</v>
      </c>
      <c r="BT19" s="69">
        <v>134.94720000000001</v>
      </c>
      <c r="BU19" s="69">
        <v>0</v>
      </c>
      <c r="BV19" s="69">
        <v>142.90157500000001</v>
      </c>
      <c r="BW19" s="69">
        <v>134.94720000000001</v>
      </c>
      <c r="BX19" s="69">
        <v>0</v>
      </c>
      <c r="BY19" s="69">
        <v>7.9543749999999998</v>
      </c>
      <c r="BZ19" s="70">
        <v>100</v>
      </c>
      <c r="CA19" s="70">
        <v>100</v>
      </c>
      <c r="CB19" s="70">
        <v>5.5663312318286202</v>
      </c>
      <c r="CC19" s="70">
        <v>0</v>
      </c>
      <c r="CD19" s="70">
        <v>0</v>
      </c>
      <c r="CE19" s="69">
        <v>42.271700000000003</v>
      </c>
      <c r="CF19" s="69">
        <v>0</v>
      </c>
      <c r="CG19" s="69">
        <v>45.471699999999998</v>
      </c>
      <c r="CH19" s="69">
        <v>42.271700000000003</v>
      </c>
      <c r="CI19" s="69">
        <v>3.2</v>
      </c>
      <c r="CJ19" s="69">
        <v>42.271700000000003</v>
      </c>
      <c r="CK19" s="69">
        <v>0</v>
      </c>
      <c r="CL19" s="69">
        <v>45.471699999999998</v>
      </c>
      <c r="CM19" s="69">
        <v>42.271700000000003</v>
      </c>
      <c r="CN19" s="69">
        <v>0</v>
      </c>
      <c r="CO19" s="69">
        <v>3.2</v>
      </c>
      <c r="CP19" s="70">
        <v>100</v>
      </c>
      <c r="CQ19" s="70">
        <v>100</v>
      </c>
      <c r="CR19" s="70">
        <v>7.0373441063342703</v>
      </c>
      <c r="CS19" s="70">
        <v>0</v>
      </c>
      <c r="CT19" s="70">
        <v>0</v>
      </c>
      <c r="CU19" s="69">
        <v>2.9386999999999999</v>
      </c>
      <c r="CV19" s="69">
        <v>0</v>
      </c>
      <c r="CW19" s="69">
        <v>3.4869430000000001</v>
      </c>
      <c r="CX19" s="69">
        <v>2.9386999999999999</v>
      </c>
      <c r="CY19" s="69">
        <v>0.54824300000000004</v>
      </c>
      <c r="CZ19" s="69">
        <v>2.9386999999999999</v>
      </c>
      <c r="DA19" s="69">
        <v>0</v>
      </c>
      <c r="DB19" s="69">
        <v>3.4869430000000001</v>
      </c>
      <c r="DC19" s="69">
        <v>2.9386999999999999</v>
      </c>
      <c r="DD19" s="69">
        <v>0</v>
      </c>
      <c r="DE19" s="69">
        <v>0.54824300000000004</v>
      </c>
      <c r="DF19" s="70">
        <v>100</v>
      </c>
      <c r="DG19" s="70">
        <v>100</v>
      </c>
      <c r="DH19" s="70">
        <v>15.722740520851646</v>
      </c>
      <c r="DI19" s="70">
        <v>0</v>
      </c>
      <c r="DJ19" s="70">
        <v>0</v>
      </c>
      <c r="DK19" s="69">
        <v>193.49350000000001</v>
      </c>
      <c r="DL19" s="69">
        <v>0</v>
      </c>
      <c r="DM19" s="69">
        <v>203.67750000000001</v>
      </c>
      <c r="DN19" s="69">
        <v>193.49350000000001</v>
      </c>
      <c r="DO19" s="69">
        <v>10.183999999999999</v>
      </c>
      <c r="DP19" s="69">
        <v>193.49350000000001</v>
      </c>
      <c r="DQ19" s="69">
        <v>0</v>
      </c>
      <c r="DR19" s="69">
        <v>203.67750000000001</v>
      </c>
      <c r="DS19" s="69">
        <v>193.49350000000001</v>
      </c>
      <c r="DT19" s="69">
        <v>0</v>
      </c>
      <c r="DU19" s="69">
        <v>10.183999999999999</v>
      </c>
      <c r="DV19" s="70">
        <v>100</v>
      </c>
      <c r="DW19" s="70">
        <v>100</v>
      </c>
      <c r="DX19" s="70">
        <v>5.0000613715309736</v>
      </c>
      <c r="DY19" s="70">
        <v>0</v>
      </c>
      <c r="DZ19" s="70">
        <v>0</v>
      </c>
      <c r="EA19" s="69">
        <v>12.3155</v>
      </c>
      <c r="EB19" s="69">
        <v>0</v>
      </c>
      <c r="EC19" s="69">
        <v>12.964499999999999</v>
      </c>
      <c r="ED19" s="69">
        <v>12.3155</v>
      </c>
      <c r="EE19" s="69">
        <v>0.64900000000000002</v>
      </c>
      <c r="EF19" s="69">
        <v>12.3155</v>
      </c>
      <c r="EG19" s="69">
        <v>0</v>
      </c>
      <c r="EH19" s="69">
        <v>12.964499999999999</v>
      </c>
      <c r="EI19" s="69">
        <v>12.3155</v>
      </c>
      <c r="EJ19" s="69">
        <v>0</v>
      </c>
      <c r="EK19" s="69">
        <v>0.64900000000000002</v>
      </c>
      <c r="EL19" s="70">
        <v>100</v>
      </c>
      <c r="EM19" s="70">
        <v>100</v>
      </c>
      <c r="EN19" s="70">
        <v>5.005977862624861</v>
      </c>
      <c r="EO19" s="70">
        <v>0</v>
      </c>
      <c r="EP19" s="70">
        <v>0</v>
      </c>
      <c r="EQ19" s="69">
        <v>11.956200000000001</v>
      </c>
      <c r="ER19" s="69">
        <v>0</v>
      </c>
      <c r="ES19" s="69">
        <v>12.5862</v>
      </c>
      <c r="ET19" s="69">
        <v>11.956200000000001</v>
      </c>
      <c r="EU19" s="69">
        <v>0.63</v>
      </c>
      <c r="EV19" s="69">
        <v>11.956200000000001</v>
      </c>
      <c r="EW19" s="69">
        <v>0</v>
      </c>
      <c r="EX19" s="69">
        <v>12.5862</v>
      </c>
      <c r="EY19" s="69">
        <v>11.956200000000001</v>
      </c>
      <c r="EZ19" s="69">
        <v>0</v>
      </c>
      <c r="FA19" s="69">
        <v>0.63</v>
      </c>
      <c r="FB19" s="70">
        <v>100</v>
      </c>
      <c r="FC19" s="70">
        <v>100</v>
      </c>
      <c r="FD19" s="70">
        <v>5.005482194784765</v>
      </c>
      <c r="FE19" s="70">
        <v>0</v>
      </c>
      <c r="FF19" s="70">
        <v>0</v>
      </c>
      <c r="FG19" s="69">
        <v>0</v>
      </c>
      <c r="FH19" s="69">
        <v>0</v>
      </c>
      <c r="FI19" s="69">
        <v>0</v>
      </c>
      <c r="FJ19" s="69">
        <v>0</v>
      </c>
      <c r="FK19" s="69">
        <v>0</v>
      </c>
      <c r="FL19" s="69">
        <v>0</v>
      </c>
      <c r="FM19" s="69">
        <v>0</v>
      </c>
      <c r="FN19" s="69">
        <v>0</v>
      </c>
      <c r="FO19" s="69">
        <v>0</v>
      </c>
      <c r="FP19" s="69">
        <v>0</v>
      </c>
      <c r="FQ19" s="69">
        <v>0</v>
      </c>
      <c r="FR19" s="70" t="s">
        <v>652</v>
      </c>
      <c r="FS19" s="70" t="s">
        <v>652</v>
      </c>
      <c r="FT19" s="70">
        <v>0</v>
      </c>
      <c r="FU19" s="70">
        <v>0</v>
      </c>
      <c r="FV19" s="70">
        <v>0</v>
      </c>
      <c r="FW19" s="69">
        <v>0</v>
      </c>
      <c r="FX19" s="69">
        <v>0</v>
      </c>
      <c r="FY19" s="69">
        <v>0</v>
      </c>
      <c r="FZ19" s="69">
        <v>0</v>
      </c>
      <c r="GA19" s="69">
        <v>0</v>
      </c>
      <c r="GB19" s="69">
        <v>0</v>
      </c>
      <c r="GC19" s="69">
        <v>0</v>
      </c>
      <c r="GD19" s="69">
        <v>0</v>
      </c>
      <c r="GE19" s="69">
        <v>0</v>
      </c>
      <c r="GF19" s="69">
        <v>0</v>
      </c>
      <c r="GG19" s="69">
        <v>0</v>
      </c>
      <c r="GH19" s="70" t="s">
        <v>652</v>
      </c>
      <c r="GI19" s="70" t="s">
        <v>652</v>
      </c>
      <c r="GJ19" s="70">
        <v>0</v>
      </c>
      <c r="GK19" s="70">
        <v>0</v>
      </c>
      <c r="GL19" s="70">
        <v>0</v>
      </c>
    </row>
    <row r="20" spans="1:194" ht="15.75" x14ac:dyDescent="0.25">
      <c r="A20" s="11" t="s">
        <v>27</v>
      </c>
      <c r="B20" s="66" t="s">
        <v>28</v>
      </c>
      <c r="C20" s="69">
        <v>65.2727</v>
      </c>
      <c r="D20" s="69">
        <v>0</v>
      </c>
      <c r="E20" s="69">
        <v>85.831399999999988</v>
      </c>
      <c r="F20" s="69">
        <v>65.2727</v>
      </c>
      <c r="G20" s="69">
        <v>20.558700000000002</v>
      </c>
      <c r="H20" s="69">
        <v>64.936029000000005</v>
      </c>
      <c r="I20" s="69">
        <v>1.9283000000000002E-2</v>
      </c>
      <c r="J20" s="69">
        <v>85.23885300000002</v>
      </c>
      <c r="K20" s="69">
        <v>64.936029000000005</v>
      </c>
      <c r="L20" s="69">
        <v>0</v>
      </c>
      <c r="M20" s="69">
        <v>20.302824000000001</v>
      </c>
      <c r="N20" s="70">
        <v>99.484208558861525</v>
      </c>
      <c r="O20" s="70">
        <v>98.755388229800516</v>
      </c>
      <c r="P20" s="70">
        <v>23.818743783424672</v>
      </c>
      <c r="Q20" s="69">
        <v>1.9283000000000002E-2</v>
      </c>
      <c r="R20" s="70">
        <v>1.4918621893400541E-15</v>
      </c>
      <c r="S20" s="69">
        <v>3.8</v>
      </c>
      <c r="T20" s="69">
        <v>0</v>
      </c>
      <c r="U20" s="69">
        <v>4.5</v>
      </c>
      <c r="V20" s="69">
        <v>3.8</v>
      </c>
      <c r="W20" s="69">
        <v>0.7</v>
      </c>
      <c r="X20" s="69">
        <v>3.5433690000000002</v>
      </c>
      <c r="Y20" s="69">
        <v>0</v>
      </c>
      <c r="Z20" s="69">
        <v>4.2433690000000004</v>
      </c>
      <c r="AA20" s="69">
        <v>3.5433690000000002</v>
      </c>
      <c r="AB20" s="69">
        <v>0</v>
      </c>
      <c r="AC20" s="69">
        <v>0.7</v>
      </c>
      <c r="AD20" s="70">
        <v>93.246552631578965</v>
      </c>
      <c r="AE20" s="70">
        <v>100</v>
      </c>
      <c r="AF20" s="70">
        <v>16.496326385944752</v>
      </c>
      <c r="AG20" s="70">
        <v>0</v>
      </c>
      <c r="AH20" s="70">
        <v>0</v>
      </c>
      <c r="AI20" s="69">
        <v>14.1381</v>
      </c>
      <c r="AJ20" s="69">
        <v>0</v>
      </c>
      <c r="AK20" s="69">
        <v>20.138100000000001</v>
      </c>
      <c r="AL20" s="69">
        <v>14.1381</v>
      </c>
      <c r="AM20" s="69">
        <v>6</v>
      </c>
      <c r="AN20" s="69">
        <v>14.1381</v>
      </c>
      <c r="AO20" s="69">
        <v>0</v>
      </c>
      <c r="AP20" s="69">
        <v>19.912025</v>
      </c>
      <c r="AQ20" s="69">
        <v>14.1381</v>
      </c>
      <c r="AR20" s="69">
        <v>0</v>
      </c>
      <c r="AS20" s="69">
        <v>5.7739250000000002</v>
      </c>
      <c r="AT20" s="70">
        <v>100</v>
      </c>
      <c r="AU20" s="70">
        <v>96.232083333333335</v>
      </c>
      <c r="AV20" s="70">
        <v>28.997176329378853</v>
      </c>
      <c r="AW20" s="70">
        <v>0</v>
      </c>
      <c r="AX20" s="70">
        <v>0</v>
      </c>
      <c r="AY20" s="69">
        <v>13.135</v>
      </c>
      <c r="AZ20" s="69">
        <v>0</v>
      </c>
      <c r="BA20" s="69">
        <v>15.234999999999999</v>
      </c>
      <c r="BB20" s="69">
        <v>13.135</v>
      </c>
      <c r="BC20" s="69">
        <v>2.1</v>
      </c>
      <c r="BD20" s="69">
        <v>13.121473</v>
      </c>
      <c r="BE20" s="69">
        <v>0</v>
      </c>
      <c r="BF20" s="69">
        <v>15.221473</v>
      </c>
      <c r="BG20" s="69">
        <v>13.121473</v>
      </c>
      <c r="BH20" s="69">
        <v>0</v>
      </c>
      <c r="BI20" s="69">
        <v>2.1</v>
      </c>
      <c r="BJ20" s="70">
        <v>99.897015607156462</v>
      </c>
      <c r="BK20" s="70">
        <v>100</v>
      </c>
      <c r="BL20" s="70">
        <v>13.79629947771809</v>
      </c>
      <c r="BM20" s="70">
        <v>0</v>
      </c>
      <c r="BN20" s="70">
        <v>0</v>
      </c>
      <c r="BO20" s="69">
        <v>20.091100000000001</v>
      </c>
      <c r="BP20" s="69">
        <v>0</v>
      </c>
      <c r="BQ20" s="69">
        <v>26.711099999999998</v>
      </c>
      <c r="BR20" s="69">
        <v>20.091100000000001</v>
      </c>
      <c r="BS20" s="69">
        <v>6.62</v>
      </c>
      <c r="BT20" s="69">
        <v>20.091100000000001</v>
      </c>
      <c r="BU20" s="69">
        <v>0</v>
      </c>
      <c r="BV20" s="69">
        <v>26.711099999999998</v>
      </c>
      <c r="BW20" s="69">
        <v>20.091100000000001</v>
      </c>
      <c r="BX20" s="69">
        <v>0</v>
      </c>
      <c r="BY20" s="69">
        <v>6.62</v>
      </c>
      <c r="BZ20" s="70">
        <v>100</v>
      </c>
      <c r="CA20" s="70">
        <v>100</v>
      </c>
      <c r="CB20" s="70">
        <v>24.783704152955142</v>
      </c>
      <c r="CC20" s="70">
        <v>0</v>
      </c>
      <c r="CD20" s="70">
        <v>0</v>
      </c>
      <c r="CE20" s="69">
        <v>5.5800000000000002E-2</v>
      </c>
      <c r="CF20" s="69">
        <v>0</v>
      </c>
      <c r="CG20" s="69">
        <v>8.5800000000000001E-2</v>
      </c>
      <c r="CH20" s="69">
        <v>5.5800000000000002E-2</v>
      </c>
      <c r="CI20" s="69">
        <v>0.03</v>
      </c>
      <c r="CJ20" s="69">
        <v>5.5778000000000001E-2</v>
      </c>
      <c r="CK20" s="69">
        <v>0</v>
      </c>
      <c r="CL20" s="69">
        <v>7.6059000000000002E-2</v>
      </c>
      <c r="CM20" s="69">
        <v>5.5778000000000001E-2</v>
      </c>
      <c r="CN20" s="69">
        <v>0</v>
      </c>
      <c r="CO20" s="69">
        <v>2.0281E-2</v>
      </c>
      <c r="CP20" s="70">
        <v>99.960573476702507</v>
      </c>
      <c r="CQ20" s="70">
        <v>67.603333333333339</v>
      </c>
      <c r="CR20" s="70">
        <v>26.664825990349595</v>
      </c>
      <c r="CS20" s="70">
        <v>0</v>
      </c>
      <c r="CT20" s="70">
        <v>0</v>
      </c>
      <c r="CU20" s="69">
        <v>1.3872</v>
      </c>
      <c r="CV20" s="69">
        <v>0</v>
      </c>
      <c r="CW20" s="69">
        <v>1.8825000000000001</v>
      </c>
      <c r="CX20" s="69">
        <v>1.3872</v>
      </c>
      <c r="CY20" s="69">
        <v>0.49530000000000002</v>
      </c>
      <c r="CZ20" s="69">
        <v>1.3207089999999999</v>
      </c>
      <c r="DA20" s="69">
        <v>0</v>
      </c>
      <c r="DB20" s="69">
        <v>1.7959270000000001</v>
      </c>
      <c r="DC20" s="69">
        <v>1.3207089999999999</v>
      </c>
      <c r="DD20" s="69">
        <v>0</v>
      </c>
      <c r="DE20" s="69">
        <v>0.47521799999999997</v>
      </c>
      <c r="DF20" s="70">
        <v>95.206819492502888</v>
      </c>
      <c r="DG20" s="70">
        <v>95.945487583282855</v>
      </c>
      <c r="DH20" s="70">
        <v>26.46087508011183</v>
      </c>
      <c r="DI20" s="70">
        <v>0</v>
      </c>
      <c r="DJ20" s="70">
        <v>0</v>
      </c>
      <c r="DK20" s="69">
        <v>3.5234999999999999</v>
      </c>
      <c r="DL20" s="69">
        <v>0</v>
      </c>
      <c r="DM20" s="69">
        <v>4.6234999999999999</v>
      </c>
      <c r="DN20" s="69">
        <v>3.5234999999999999</v>
      </c>
      <c r="DO20" s="69">
        <v>1.1000000000000001</v>
      </c>
      <c r="DP20" s="69">
        <v>3.5234999999999999</v>
      </c>
      <c r="DQ20" s="69">
        <v>1.9283000000000002E-2</v>
      </c>
      <c r="DR20" s="69">
        <v>4.6234999999999999</v>
      </c>
      <c r="DS20" s="69">
        <v>3.5234999999999999</v>
      </c>
      <c r="DT20" s="69">
        <v>0</v>
      </c>
      <c r="DU20" s="69">
        <v>1.1000000000000001</v>
      </c>
      <c r="DV20" s="70">
        <v>100</v>
      </c>
      <c r="DW20" s="70">
        <v>100</v>
      </c>
      <c r="DX20" s="70">
        <v>23.791499945928411</v>
      </c>
      <c r="DY20" s="70">
        <v>1.9283000000000002E-2</v>
      </c>
      <c r="DZ20" s="70">
        <v>1.5959455978986625E-16</v>
      </c>
      <c r="EA20" s="69">
        <v>5.5746000000000002</v>
      </c>
      <c r="EB20" s="69">
        <v>0</v>
      </c>
      <c r="EC20" s="69">
        <v>7.0145999999999997</v>
      </c>
      <c r="ED20" s="69">
        <v>5.5746000000000002</v>
      </c>
      <c r="EE20" s="69">
        <v>1.44</v>
      </c>
      <c r="EF20" s="69">
        <v>5.5746000000000002</v>
      </c>
      <c r="EG20" s="69">
        <v>0</v>
      </c>
      <c r="EH20" s="69">
        <v>7.0145999999999997</v>
      </c>
      <c r="EI20" s="69">
        <v>5.5746000000000002</v>
      </c>
      <c r="EJ20" s="69">
        <v>0</v>
      </c>
      <c r="EK20" s="69">
        <v>1.44</v>
      </c>
      <c r="EL20" s="70">
        <v>100</v>
      </c>
      <c r="EM20" s="70">
        <v>100</v>
      </c>
      <c r="EN20" s="70">
        <v>20.52861175263023</v>
      </c>
      <c r="EO20" s="70">
        <v>0</v>
      </c>
      <c r="EP20" s="70">
        <v>0</v>
      </c>
      <c r="EQ20" s="69">
        <v>3.5674000000000001</v>
      </c>
      <c r="ER20" s="69">
        <v>0</v>
      </c>
      <c r="ES20" s="69">
        <v>5.6407999999999996</v>
      </c>
      <c r="ET20" s="69">
        <v>3.5674000000000001</v>
      </c>
      <c r="EU20" s="69">
        <v>2.0733999999999999</v>
      </c>
      <c r="EV20" s="69">
        <v>3.5674000000000001</v>
      </c>
      <c r="EW20" s="69">
        <v>0</v>
      </c>
      <c r="EX20" s="69">
        <v>5.6407999999999996</v>
      </c>
      <c r="EY20" s="69">
        <v>3.5674000000000001</v>
      </c>
      <c r="EZ20" s="69">
        <v>0</v>
      </c>
      <c r="FA20" s="69">
        <v>2.0733999999999999</v>
      </c>
      <c r="FB20" s="70">
        <v>100</v>
      </c>
      <c r="FC20" s="70">
        <v>100</v>
      </c>
      <c r="FD20" s="70">
        <v>36.757197560629699</v>
      </c>
      <c r="FE20" s="70">
        <v>0</v>
      </c>
      <c r="FF20" s="70">
        <v>0</v>
      </c>
      <c r="FG20" s="69">
        <v>0</v>
      </c>
      <c r="FH20" s="69">
        <v>0</v>
      </c>
      <c r="FI20" s="69">
        <v>0</v>
      </c>
      <c r="FJ20" s="69">
        <v>0</v>
      </c>
      <c r="FK20" s="69">
        <v>0</v>
      </c>
      <c r="FL20" s="69">
        <v>0</v>
      </c>
      <c r="FM20" s="69">
        <v>0</v>
      </c>
      <c r="FN20" s="69">
        <v>0</v>
      </c>
      <c r="FO20" s="69">
        <v>0</v>
      </c>
      <c r="FP20" s="69">
        <v>0</v>
      </c>
      <c r="FQ20" s="69">
        <v>0</v>
      </c>
      <c r="FR20" s="70" t="s">
        <v>652</v>
      </c>
      <c r="FS20" s="70" t="s">
        <v>652</v>
      </c>
      <c r="FT20" s="70">
        <v>0</v>
      </c>
      <c r="FU20" s="70">
        <v>0</v>
      </c>
      <c r="FV20" s="70">
        <v>0</v>
      </c>
      <c r="FW20" s="69">
        <v>0</v>
      </c>
      <c r="FX20" s="69">
        <v>0</v>
      </c>
      <c r="FY20" s="69">
        <v>0</v>
      </c>
      <c r="FZ20" s="69">
        <v>0</v>
      </c>
      <c r="GA20" s="69">
        <v>0</v>
      </c>
      <c r="GB20" s="69">
        <v>0</v>
      </c>
      <c r="GC20" s="69">
        <v>0</v>
      </c>
      <c r="GD20" s="69">
        <v>0</v>
      </c>
      <c r="GE20" s="69">
        <v>0</v>
      </c>
      <c r="GF20" s="69">
        <v>0</v>
      </c>
      <c r="GG20" s="69">
        <v>0</v>
      </c>
      <c r="GH20" s="70" t="s">
        <v>652</v>
      </c>
      <c r="GI20" s="70" t="s">
        <v>652</v>
      </c>
      <c r="GJ20" s="70">
        <v>0</v>
      </c>
      <c r="GK20" s="70">
        <v>0</v>
      </c>
      <c r="GL20" s="70">
        <v>0</v>
      </c>
    </row>
    <row r="21" spans="1:194" ht="15.75" x14ac:dyDescent="0.25">
      <c r="A21" s="11" t="s">
        <v>30</v>
      </c>
      <c r="B21" s="66" t="s">
        <v>31</v>
      </c>
      <c r="C21" s="69">
        <v>3904.9267</v>
      </c>
      <c r="D21" s="69">
        <v>0</v>
      </c>
      <c r="E21" s="69">
        <v>4308.0774979999997</v>
      </c>
      <c r="F21" s="69">
        <v>3904.9267</v>
      </c>
      <c r="G21" s="69">
        <v>403.15079800000007</v>
      </c>
      <c r="H21" s="69">
        <v>3904.9267</v>
      </c>
      <c r="I21" s="69">
        <v>0.46152000000000004</v>
      </c>
      <c r="J21" s="69">
        <v>4306.5019990000001</v>
      </c>
      <c r="K21" s="69">
        <v>3904.9267</v>
      </c>
      <c r="L21" s="69">
        <v>0</v>
      </c>
      <c r="M21" s="69">
        <v>401.57529899999997</v>
      </c>
      <c r="N21" s="70">
        <v>100</v>
      </c>
      <c r="O21" s="70">
        <v>99.609203551669495</v>
      </c>
      <c r="P21" s="70">
        <v>9.3248603876939704</v>
      </c>
      <c r="Q21" s="69">
        <v>0.46152000000000004</v>
      </c>
      <c r="R21" s="70">
        <v>-1.6331380692236053E-13</v>
      </c>
      <c r="S21" s="69">
        <v>298.58510000000001</v>
      </c>
      <c r="T21" s="69">
        <v>0</v>
      </c>
      <c r="U21" s="69">
        <v>341.03398399999998</v>
      </c>
      <c r="V21" s="69">
        <v>298.58510000000001</v>
      </c>
      <c r="W21" s="69">
        <v>42.448884</v>
      </c>
      <c r="X21" s="69">
        <v>298.58510000000001</v>
      </c>
      <c r="Y21" s="69">
        <v>0.28028799999999998</v>
      </c>
      <c r="Z21" s="69">
        <v>340.99570699999998</v>
      </c>
      <c r="AA21" s="69">
        <v>298.58510000000001</v>
      </c>
      <c r="AB21" s="69">
        <v>0</v>
      </c>
      <c r="AC21" s="69">
        <v>42.410606999999999</v>
      </c>
      <c r="AD21" s="70">
        <v>100</v>
      </c>
      <c r="AE21" s="70">
        <v>99.909828018093478</v>
      </c>
      <c r="AF21" s="70">
        <v>12.437284730977566</v>
      </c>
      <c r="AG21" s="70">
        <v>0.28028799999999998</v>
      </c>
      <c r="AH21" s="70">
        <v>-1.5432100042289676E-14</v>
      </c>
      <c r="AI21" s="69">
        <v>172.21299999999999</v>
      </c>
      <c r="AJ21" s="69">
        <v>0</v>
      </c>
      <c r="AK21" s="69">
        <v>198.060348</v>
      </c>
      <c r="AL21" s="69">
        <v>172.21299999999999</v>
      </c>
      <c r="AM21" s="69">
        <v>25.847348</v>
      </c>
      <c r="AN21" s="69">
        <v>172.21299999999999</v>
      </c>
      <c r="AO21" s="69">
        <v>2.1699999999999999E-4</v>
      </c>
      <c r="AP21" s="69">
        <v>197.68398099999999</v>
      </c>
      <c r="AQ21" s="69">
        <v>172.21299999999999</v>
      </c>
      <c r="AR21" s="69">
        <v>0</v>
      </c>
      <c r="AS21" s="69">
        <v>25.470980999999998</v>
      </c>
      <c r="AT21" s="70">
        <v>100</v>
      </c>
      <c r="AU21" s="70">
        <v>98.543885430721929</v>
      </c>
      <c r="AV21" s="70">
        <v>12.884696509627657</v>
      </c>
      <c r="AW21" s="70">
        <v>2.1699999999999999E-4</v>
      </c>
      <c r="AX21" s="70">
        <v>-7.859842334270728E-15</v>
      </c>
      <c r="AY21" s="69">
        <v>316.17099999999999</v>
      </c>
      <c r="AZ21" s="69">
        <v>0</v>
      </c>
      <c r="BA21" s="69">
        <v>357.60275100000001</v>
      </c>
      <c r="BB21" s="69">
        <v>316.17099999999999</v>
      </c>
      <c r="BC21" s="69">
        <v>41.431750999999998</v>
      </c>
      <c r="BD21" s="69">
        <v>316.17099999999999</v>
      </c>
      <c r="BE21" s="69">
        <v>0.18101500000000001</v>
      </c>
      <c r="BF21" s="69">
        <v>357.60275100000001</v>
      </c>
      <c r="BG21" s="69">
        <v>316.17099999999999</v>
      </c>
      <c r="BH21" s="69">
        <v>0</v>
      </c>
      <c r="BI21" s="69">
        <v>41.431750999999998</v>
      </c>
      <c r="BJ21" s="70">
        <v>100</v>
      </c>
      <c r="BK21" s="70">
        <v>100</v>
      </c>
      <c r="BL21" s="70">
        <v>11.585970992711966</v>
      </c>
      <c r="BM21" s="70">
        <v>0.18101500000000001</v>
      </c>
      <c r="BN21" s="70">
        <v>2.1371793224034263E-15</v>
      </c>
      <c r="BO21" s="69">
        <v>3025.6410000000001</v>
      </c>
      <c r="BP21" s="69">
        <v>0</v>
      </c>
      <c r="BQ21" s="69">
        <v>3302.2747989999998</v>
      </c>
      <c r="BR21" s="69">
        <v>3025.6410000000001</v>
      </c>
      <c r="BS21" s="69">
        <v>276.63379900000001</v>
      </c>
      <c r="BT21" s="69">
        <v>3025.6410000000001</v>
      </c>
      <c r="BU21" s="69">
        <v>0</v>
      </c>
      <c r="BV21" s="69">
        <v>3302.2747989999998</v>
      </c>
      <c r="BW21" s="69">
        <v>3025.6410000000001</v>
      </c>
      <c r="BX21" s="69">
        <v>0</v>
      </c>
      <c r="BY21" s="69">
        <v>276.63379900000001</v>
      </c>
      <c r="BZ21" s="70">
        <v>100</v>
      </c>
      <c r="CA21" s="70">
        <v>100</v>
      </c>
      <c r="CB21" s="70">
        <v>8.3770678044047315</v>
      </c>
      <c r="CC21" s="70">
        <v>0</v>
      </c>
      <c r="CD21" s="70">
        <v>0</v>
      </c>
      <c r="CE21" s="69">
        <v>0</v>
      </c>
      <c r="CF21" s="69">
        <v>0</v>
      </c>
      <c r="CG21" s="69">
        <v>0</v>
      </c>
      <c r="CH21" s="69">
        <v>0</v>
      </c>
      <c r="CI21" s="69">
        <v>0</v>
      </c>
      <c r="CJ21" s="69">
        <v>0</v>
      </c>
      <c r="CK21" s="69">
        <v>0</v>
      </c>
      <c r="CL21" s="69">
        <v>0</v>
      </c>
      <c r="CM21" s="69">
        <v>0</v>
      </c>
      <c r="CN21" s="69">
        <v>0</v>
      </c>
      <c r="CO21" s="69">
        <v>0</v>
      </c>
      <c r="CP21" s="70" t="s">
        <v>652</v>
      </c>
      <c r="CQ21" s="70" t="s">
        <v>652</v>
      </c>
      <c r="CR21" s="70">
        <v>0</v>
      </c>
      <c r="CS21" s="70">
        <v>0</v>
      </c>
      <c r="CT21" s="70">
        <v>0</v>
      </c>
      <c r="CU21" s="69">
        <v>11.568899999999999</v>
      </c>
      <c r="CV21" s="69">
        <v>0</v>
      </c>
      <c r="CW21" s="69">
        <v>13.949049</v>
      </c>
      <c r="CX21" s="69">
        <v>11.568899999999999</v>
      </c>
      <c r="CY21" s="69">
        <v>2.3801489999999998</v>
      </c>
      <c r="CZ21" s="69">
        <v>11.568899999999999</v>
      </c>
      <c r="DA21" s="69">
        <v>0</v>
      </c>
      <c r="DB21" s="69">
        <v>13.853986000000001</v>
      </c>
      <c r="DC21" s="69">
        <v>11.568899999999999</v>
      </c>
      <c r="DD21" s="69">
        <v>0</v>
      </c>
      <c r="DE21" s="69">
        <v>2.2850860000000002</v>
      </c>
      <c r="DF21" s="70">
        <v>100</v>
      </c>
      <c r="DG21" s="70">
        <v>96.006006346661493</v>
      </c>
      <c r="DH21" s="70">
        <v>16.494068927166524</v>
      </c>
      <c r="DI21" s="70">
        <v>0</v>
      </c>
      <c r="DJ21" s="70">
        <v>0</v>
      </c>
      <c r="DK21" s="69">
        <v>65.425600000000003</v>
      </c>
      <c r="DL21" s="69">
        <v>0</v>
      </c>
      <c r="DM21" s="69">
        <v>74.535307000000003</v>
      </c>
      <c r="DN21" s="69">
        <v>65.425600000000003</v>
      </c>
      <c r="DO21" s="69">
        <v>9.1097070000000002</v>
      </c>
      <c r="DP21" s="69">
        <v>65.425600000000003</v>
      </c>
      <c r="DQ21" s="69">
        <v>0</v>
      </c>
      <c r="DR21" s="69">
        <v>74.535307000000003</v>
      </c>
      <c r="DS21" s="69">
        <v>65.425600000000003</v>
      </c>
      <c r="DT21" s="69">
        <v>0</v>
      </c>
      <c r="DU21" s="69">
        <v>9.1097070000000002</v>
      </c>
      <c r="DV21" s="70">
        <v>100</v>
      </c>
      <c r="DW21" s="70">
        <v>100</v>
      </c>
      <c r="DX21" s="70">
        <v>12.222002386063828</v>
      </c>
      <c r="DY21" s="70">
        <v>0</v>
      </c>
      <c r="DZ21" s="70">
        <v>0</v>
      </c>
      <c r="EA21" s="69">
        <v>2.3748999999999998</v>
      </c>
      <c r="EB21" s="69">
        <v>0</v>
      </c>
      <c r="EC21" s="69">
        <v>3.7898999999999998</v>
      </c>
      <c r="ED21" s="69">
        <v>2.3748999999999998</v>
      </c>
      <c r="EE21" s="69">
        <v>1.415</v>
      </c>
      <c r="EF21" s="69">
        <v>2.3748999999999998</v>
      </c>
      <c r="EG21" s="69">
        <v>0</v>
      </c>
      <c r="EH21" s="69">
        <v>2.7241080000000002</v>
      </c>
      <c r="EI21" s="69">
        <v>2.3748999999999998</v>
      </c>
      <c r="EJ21" s="69">
        <v>0</v>
      </c>
      <c r="EK21" s="69">
        <v>0.34920800000000002</v>
      </c>
      <c r="EL21" s="70">
        <v>100</v>
      </c>
      <c r="EM21" s="70">
        <v>24.679010600706714</v>
      </c>
      <c r="EN21" s="70">
        <v>12.819168696688971</v>
      </c>
      <c r="EO21" s="70">
        <v>0</v>
      </c>
      <c r="EP21" s="70">
        <v>0</v>
      </c>
      <c r="EQ21" s="69">
        <v>12.9472</v>
      </c>
      <c r="ER21" s="69">
        <v>0</v>
      </c>
      <c r="ES21" s="69">
        <v>16.83136</v>
      </c>
      <c r="ET21" s="69">
        <v>12.9472</v>
      </c>
      <c r="EU21" s="69">
        <v>3.8841600000000001</v>
      </c>
      <c r="EV21" s="69">
        <v>12.9472</v>
      </c>
      <c r="EW21" s="69">
        <v>0</v>
      </c>
      <c r="EX21" s="69">
        <v>16.83136</v>
      </c>
      <c r="EY21" s="69">
        <v>12.9472</v>
      </c>
      <c r="EZ21" s="69">
        <v>0</v>
      </c>
      <c r="FA21" s="69">
        <v>3.8841600000000001</v>
      </c>
      <c r="FB21" s="70">
        <v>100</v>
      </c>
      <c r="FC21" s="70">
        <v>100</v>
      </c>
      <c r="FD21" s="70">
        <v>23.076923076923077</v>
      </c>
      <c r="FE21" s="70">
        <v>0</v>
      </c>
      <c r="FF21" s="70">
        <v>0</v>
      </c>
      <c r="FG21" s="69">
        <v>0</v>
      </c>
      <c r="FH21" s="69">
        <v>0</v>
      </c>
      <c r="FI21" s="69">
        <v>0</v>
      </c>
      <c r="FJ21" s="69">
        <v>0</v>
      </c>
      <c r="FK21" s="69">
        <v>0</v>
      </c>
      <c r="FL21" s="69">
        <v>0</v>
      </c>
      <c r="FM21" s="69">
        <v>0</v>
      </c>
      <c r="FN21" s="69">
        <v>0</v>
      </c>
      <c r="FO21" s="69">
        <v>0</v>
      </c>
      <c r="FP21" s="69">
        <v>0</v>
      </c>
      <c r="FQ21" s="69">
        <v>0</v>
      </c>
      <c r="FR21" s="70" t="s">
        <v>652</v>
      </c>
      <c r="FS21" s="70" t="s">
        <v>652</v>
      </c>
      <c r="FT21" s="70">
        <v>0</v>
      </c>
      <c r="FU21" s="70">
        <v>0</v>
      </c>
      <c r="FV21" s="70">
        <v>0</v>
      </c>
      <c r="FW21" s="69">
        <v>0</v>
      </c>
      <c r="FX21" s="69">
        <v>0</v>
      </c>
      <c r="FY21" s="69">
        <v>0</v>
      </c>
      <c r="FZ21" s="69">
        <v>0</v>
      </c>
      <c r="GA21" s="69">
        <v>0</v>
      </c>
      <c r="GB21" s="69">
        <v>0</v>
      </c>
      <c r="GC21" s="69">
        <v>0</v>
      </c>
      <c r="GD21" s="69">
        <v>0</v>
      </c>
      <c r="GE21" s="69">
        <v>0</v>
      </c>
      <c r="GF21" s="69">
        <v>0</v>
      </c>
      <c r="GG21" s="69">
        <v>0</v>
      </c>
      <c r="GH21" s="70" t="s">
        <v>652</v>
      </c>
      <c r="GI21" s="70" t="s">
        <v>652</v>
      </c>
      <c r="GJ21" s="70">
        <v>0</v>
      </c>
      <c r="GK21" s="70">
        <v>0</v>
      </c>
      <c r="GL21" s="70">
        <v>0</v>
      </c>
    </row>
    <row r="22" spans="1:194" ht="15.75" x14ac:dyDescent="0.25">
      <c r="A22" s="11" t="s">
        <v>33</v>
      </c>
      <c r="B22" s="66" t="s">
        <v>34</v>
      </c>
      <c r="C22" s="69">
        <v>2975.5515</v>
      </c>
      <c r="D22" s="69">
        <v>0</v>
      </c>
      <c r="E22" s="69">
        <v>3327.2979999999993</v>
      </c>
      <c r="F22" s="69">
        <v>2975.5515</v>
      </c>
      <c r="G22" s="69">
        <v>351.74650000000003</v>
      </c>
      <c r="H22" s="69">
        <v>2975.5515</v>
      </c>
      <c r="I22" s="69">
        <v>1.2160000000000001E-2</v>
      </c>
      <c r="J22" s="69">
        <v>3325.8454069999993</v>
      </c>
      <c r="K22" s="69">
        <v>2975.5515</v>
      </c>
      <c r="L22" s="69">
        <v>0</v>
      </c>
      <c r="M22" s="69">
        <v>350.29390700000005</v>
      </c>
      <c r="N22" s="70">
        <v>100</v>
      </c>
      <c r="O22" s="70">
        <v>99.587034128271355</v>
      </c>
      <c r="P22" s="70">
        <v>10.532477133865775</v>
      </c>
      <c r="Q22" s="69">
        <v>1.2160000000000001E-2</v>
      </c>
      <c r="R22" s="70">
        <v>2.2177051861582697E-13</v>
      </c>
      <c r="S22" s="69">
        <v>402.05520000000001</v>
      </c>
      <c r="T22" s="69">
        <v>0</v>
      </c>
      <c r="U22" s="69">
        <v>442.55220000000003</v>
      </c>
      <c r="V22" s="69">
        <v>402.05520000000001</v>
      </c>
      <c r="W22" s="69">
        <v>40.497</v>
      </c>
      <c r="X22" s="69">
        <v>402.05520000000001</v>
      </c>
      <c r="Y22" s="69">
        <v>0</v>
      </c>
      <c r="Z22" s="69">
        <v>442.55220000000003</v>
      </c>
      <c r="AA22" s="69">
        <v>402.05520000000001</v>
      </c>
      <c r="AB22" s="69">
        <v>0</v>
      </c>
      <c r="AC22" s="69">
        <v>40.497</v>
      </c>
      <c r="AD22" s="70">
        <v>100</v>
      </c>
      <c r="AE22" s="70">
        <v>100</v>
      </c>
      <c r="AF22" s="70">
        <v>9.150784924354685</v>
      </c>
      <c r="AG22" s="70">
        <v>0</v>
      </c>
      <c r="AH22" s="70">
        <v>0</v>
      </c>
      <c r="AI22" s="69">
        <v>32.787599999999998</v>
      </c>
      <c r="AJ22" s="69">
        <v>0</v>
      </c>
      <c r="AK22" s="69">
        <v>43.787599999999998</v>
      </c>
      <c r="AL22" s="69">
        <v>32.787599999999998</v>
      </c>
      <c r="AM22" s="69">
        <v>11</v>
      </c>
      <c r="AN22" s="69">
        <v>32.787599999999998</v>
      </c>
      <c r="AO22" s="69">
        <v>0</v>
      </c>
      <c r="AP22" s="69">
        <v>43.787599999999998</v>
      </c>
      <c r="AQ22" s="69">
        <v>32.787599999999998</v>
      </c>
      <c r="AR22" s="69">
        <v>0</v>
      </c>
      <c r="AS22" s="69">
        <v>11</v>
      </c>
      <c r="AT22" s="70">
        <v>100</v>
      </c>
      <c r="AU22" s="70">
        <v>100</v>
      </c>
      <c r="AV22" s="70">
        <v>25.121267208068037</v>
      </c>
      <c r="AW22" s="70">
        <v>0</v>
      </c>
      <c r="AX22" s="70">
        <v>0</v>
      </c>
      <c r="AY22" s="69">
        <v>803.72760000000005</v>
      </c>
      <c r="AZ22" s="69">
        <v>0</v>
      </c>
      <c r="BA22" s="69">
        <v>930.69603600000005</v>
      </c>
      <c r="BB22" s="69">
        <v>803.72760000000005</v>
      </c>
      <c r="BC22" s="69">
        <v>126.968436</v>
      </c>
      <c r="BD22" s="69">
        <v>803.72760000000005</v>
      </c>
      <c r="BE22" s="69">
        <v>0</v>
      </c>
      <c r="BF22" s="69">
        <v>930.69603600000005</v>
      </c>
      <c r="BG22" s="69">
        <v>803.72760000000005</v>
      </c>
      <c r="BH22" s="69">
        <v>0</v>
      </c>
      <c r="BI22" s="69">
        <v>126.968436</v>
      </c>
      <c r="BJ22" s="70">
        <v>100</v>
      </c>
      <c r="BK22" s="70">
        <v>100</v>
      </c>
      <c r="BL22" s="70">
        <v>13.642309743328484</v>
      </c>
      <c r="BM22" s="70">
        <v>0</v>
      </c>
      <c r="BN22" s="70">
        <v>0</v>
      </c>
      <c r="BO22" s="69">
        <v>1492.5753999999999</v>
      </c>
      <c r="BP22" s="69">
        <v>0</v>
      </c>
      <c r="BQ22" s="69">
        <v>1625.0083999999999</v>
      </c>
      <c r="BR22" s="69">
        <v>1492.5753999999999</v>
      </c>
      <c r="BS22" s="69">
        <v>132.43299999999999</v>
      </c>
      <c r="BT22" s="69">
        <v>1492.5753999999999</v>
      </c>
      <c r="BU22" s="69">
        <v>0</v>
      </c>
      <c r="BV22" s="69">
        <v>1625.0083999999999</v>
      </c>
      <c r="BW22" s="69">
        <v>1492.5753999999999</v>
      </c>
      <c r="BX22" s="69">
        <v>0</v>
      </c>
      <c r="BY22" s="69">
        <v>132.43299999999999</v>
      </c>
      <c r="BZ22" s="70">
        <v>100</v>
      </c>
      <c r="CA22" s="70">
        <v>100</v>
      </c>
      <c r="CB22" s="70">
        <v>8.149680949341553</v>
      </c>
      <c r="CC22" s="70">
        <v>0</v>
      </c>
      <c r="CD22" s="70">
        <v>0</v>
      </c>
      <c r="CE22" s="69">
        <v>0</v>
      </c>
      <c r="CF22" s="69">
        <v>0</v>
      </c>
      <c r="CG22" s="69">
        <v>0</v>
      </c>
      <c r="CH22" s="69">
        <v>0</v>
      </c>
      <c r="CI22" s="69">
        <v>0</v>
      </c>
      <c r="CJ22" s="69">
        <v>0</v>
      </c>
      <c r="CK22" s="69">
        <v>0</v>
      </c>
      <c r="CL22" s="69">
        <v>0</v>
      </c>
      <c r="CM22" s="69">
        <v>0</v>
      </c>
      <c r="CN22" s="69">
        <v>0</v>
      </c>
      <c r="CO22" s="69">
        <v>0</v>
      </c>
      <c r="CP22" s="70" t="s">
        <v>652</v>
      </c>
      <c r="CQ22" s="70" t="s">
        <v>652</v>
      </c>
      <c r="CR22" s="70">
        <v>0</v>
      </c>
      <c r="CS22" s="70">
        <v>0</v>
      </c>
      <c r="CT22" s="70">
        <v>0</v>
      </c>
      <c r="CU22" s="69">
        <v>10.1488</v>
      </c>
      <c r="CV22" s="69">
        <v>0</v>
      </c>
      <c r="CW22" s="69">
        <v>13.4438</v>
      </c>
      <c r="CX22" s="69">
        <v>10.1488</v>
      </c>
      <c r="CY22" s="69">
        <v>3.2949999999999999</v>
      </c>
      <c r="CZ22" s="69">
        <v>10.1488</v>
      </c>
      <c r="DA22" s="69">
        <v>1.2160000000000001E-2</v>
      </c>
      <c r="DB22" s="69">
        <v>12.941207</v>
      </c>
      <c r="DC22" s="69">
        <v>10.1488</v>
      </c>
      <c r="DD22" s="69">
        <v>0</v>
      </c>
      <c r="DE22" s="69">
        <v>2.7924069999999999</v>
      </c>
      <c r="DF22" s="70">
        <v>100</v>
      </c>
      <c r="DG22" s="70">
        <v>84.746798179059184</v>
      </c>
      <c r="DH22" s="70">
        <v>21.577639550932147</v>
      </c>
      <c r="DI22" s="70">
        <v>1.2160000000000001E-2</v>
      </c>
      <c r="DJ22" s="70">
        <v>-2.7408630920433552E-16</v>
      </c>
      <c r="DK22" s="69">
        <v>175.7319</v>
      </c>
      <c r="DL22" s="69">
        <v>0</v>
      </c>
      <c r="DM22" s="69">
        <v>205.7319</v>
      </c>
      <c r="DN22" s="69">
        <v>175.7319</v>
      </c>
      <c r="DO22" s="69">
        <v>30</v>
      </c>
      <c r="DP22" s="69">
        <v>175.7319</v>
      </c>
      <c r="DQ22" s="69">
        <v>0</v>
      </c>
      <c r="DR22" s="69">
        <v>205.7319</v>
      </c>
      <c r="DS22" s="69">
        <v>175.7319</v>
      </c>
      <c r="DT22" s="69">
        <v>0</v>
      </c>
      <c r="DU22" s="69">
        <v>30</v>
      </c>
      <c r="DV22" s="70">
        <v>100</v>
      </c>
      <c r="DW22" s="70">
        <v>100</v>
      </c>
      <c r="DX22" s="70">
        <v>14.582084742327272</v>
      </c>
      <c r="DY22" s="70">
        <v>0</v>
      </c>
      <c r="DZ22" s="70">
        <v>0</v>
      </c>
      <c r="EA22" s="69">
        <v>30.6662</v>
      </c>
      <c r="EB22" s="69">
        <v>0</v>
      </c>
      <c r="EC22" s="69">
        <v>33.616199999999999</v>
      </c>
      <c r="ED22" s="69">
        <v>30.6662</v>
      </c>
      <c r="EE22" s="69">
        <v>2.95</v>
      </c>
      <c r="EF22" s="69">
        <v>30.6662</v>
      </c>
      <c r="EG22" s="69">
        <v>0</v>
      </c>
      <c r="EH22" s="69">
        <v>32.666200000000003</v>
      </c>
      <c r="EI22" s="69">
        <v>30.6662</v>
      </c>
      <c r="EJ22" s="69">
        <v>0</v>
      </c>
      <c r="EK22" s="69">
        <v>2</v>
      </c>
      <c r="EL22" s="70">
        <v>100</v>
      </c>
      <c r="EM22" s="70">
        <v>67.796610169491515</v>
      </c>
      <c r="EN22" s="70">
        <v>6.1225364443981851</v>
      </c>
      <c r="EO22" s="70">
        <v>0</v>
      </c>
      <c r="EP22" s="70">
        <v>0</v>
      </c>
      <c r="EQ22" s="69">
        <v>27.858799999999999</v>
      </c>
      <c r="ER22" s="69">
        <v>0</v>
      </c>
      <c r="ES22" s="69">
        <v>32.461863999999998</v>
      </c>
      <c r="ET22" s="69">
        <v>27.858799999999999</v>
      </c>
      <c r="EU22" s="69">
        <v>4.6030639999999998</v>
      </c>
      <c r="EV22" s="69">
        <v>27.858799999999999</v>
      </c>
      <c r="EW22" s="69">
        <v>0</v>
      </c>
      <c r="EX22" s="69">
        <v>32.461863999999998</v>
      </c>
      <c r="EY22" s="69">
        <v>27.858799999999999</v>
      </c>
      <c r="EZ22" s="69">
        <v>0</v>
      </c>
      <c r="FA22" s="69">
        <v>4.6030639999999998</v>
      </c>
      <c r="FB22" s="70">
        <v>100</v>
      </c>
      <c r="FC22" s="70">
        <v>100</v>
      </c>
      <c r="FD22" s="70">
        <v>14.17991277395531</v>
      </c>
      <c r="FE22" s="70">
        <v>0</v>
      </c>
      <c r="FF22" s="70">
        <v>0</v>
      </c>
      <c r="FG22" s="69">
        <v>0</v>
      </c>
      <c r="FH22" s="69">
        <v>0</v>
      </c>
      <c r="FI22" s="69">
        <v>0</v>
      </c>
      <c r="FJ22" s="69">
        <v>0</v>
      </c>
      <c r="FK22" s="69">
        <v>0</v>
      </c>
      <c r="FL22" s="69">
        <v>0</v>
      </c>
      <c r="FM22" s="69">
        <v>0</v>
      </c>
      <c r="FN22" s="69">
        <v>0</v>
      </c>
      <c r="FO22" s="69">
        <v>0</v>
      </c>
      <c r="FP22" s="69">
        <v>0</v>
      </c>
      <c r="FQ22" s="69">
        <v>0</v>
      </c>
      <c r="FR22" s="70" t="s">
        <v>652</v>
      </c>
      <c r="FS22" s="70" t="s">
        <v>652</v>
      </c>
      <c r="FT22" s="70">
        <v>0</v>
      </c>
      <c r="FU22" s="70">
        <v>0</v>
      </c>
      <c r="FV22" s="70">
        <v>0</v>
      </c>
      <c r="FW22" s="69">
        <v>0</v>
      </c>
      <c r="FX22" s="69">
        <v>0</v>
      </c>
      <c r="FY22" s="69">
        <v>0</v>
      </c>
      <c r="FZ22" s="69">
        <v>0</v>
      </c>
      <c r="GA22" s="69">
        <v>0</v>
      </c>
      <c r="GB22" s="69">
        <v>0</v>
      </c>
      <c r="GC22" s="69">
        <v>0</v>
      </c>
      <c r="GD22" s="69">
        <v>0</v>
      </c>
      <c r="GE22" s="69">
        <v>0</v>
      </c>
      <c r="GF22" s="69">
        <v>0</v>
      </c>
      <c r="GG22" s="69">
        <v>0</v>
      </c>
      <c r="GH22" s="70" t="s">
        <v>652</v>
      </c>
      <c r="GI22" s="70" t="s">
        <v>652</v>
      </c>
      <c r="GJ22" s="70">
        <v>0</v>
      </c>
      <c r="GK22" s="70">
        <v>0</v>
      </c>
      <c r="GL22" s="70">
        <v>0</v>
      </c>
    </row>
    <row r="23" spans="1:194" ht="15.75" x14ac:dyDescent="0.25">
      <c r="A23" s="11" t="s">
        <v>36</v>
      </c>
      <c r="B23" s="66" t="s">
        <v>37</v>
      </c>
      <c r="C23" s="69">
        <v>608.14120000000003</v>
      </c>
      <c r="D23" s="69">
        <v>0</v>
      </c>
      <c r="E23" s="69">
        <v>772.79219999999998</v>
      </c>
      <c r="F23" s="69">
        <v>608.14120000000003</v>
      </c>
      <c r="G23" s="69">
        <v>164.65100000000001</v>
      </c>
      <c r="H23" s="69">
        <v>603.93178499999999</v>
      </c>
      <c r="I23" s="69">
        <v>1.7980970000000001</v>
      </c>
      <c r="J23" s="69">
        <v>735.13847176999991</v>
      </c>
      <c r="K23" s="69">
        <v>603.93178499999999</v>
      </c>
      <c r="L23" s="69">
        <v>0</v>
      </c>
      <c r="M23" s="69">
        <v>131.20668677</v>
      </c>
      <c r="N23" s="70">
        <v>99.307822755636352</v>
      </c>
      <c r="O23" s="70">
        <v>79.687755780408253</v>
      </c>
      <c r="P23" s="70">
        <v>17.847887412842429</v>
      </c>
      <c r="Q23" s="69">
        <v>1.7980970000000001</v>
      </c>
      <c r="R23" s="70">
        <v>-1.5765166949677223E-14</v>
      </c>
      <c r="S23" s="69">
        <v>71.747799999999998</v>
      </c>
      <c r="T23" s="69">
        <v>0</v>
      </c>
      <c r="U23" s="69">
        <v>89.684799999999996</v>
      </c>
      <c r="V23" s="69">
        <v>71.747799999999998</v>
      </c>
      <c r="W23" s="69">
        <v>17.937000000000001</v>
      </c>
      <c r="X23" s="69">
        <v>71.747117000000003</v>
      </c>
      <c r="Y23" s="69">
        <v>0</v>
      </c>
      <c r="Z23" s="69">
        <v>83.463425000000001</v>
      </c>
      <c r="AA23" s="69">
        <v>71.747117000000003</v>
      </c>
      <c r="AB23" s="69">
        <v>0</v>
      </c>
      <c r="AC23" s="69">
        <v>11.716308</v>
      </c>
      <c r="AD23" s="70">
        <v>99.999048054435121</v>
      </c>
      <c r="AE23" s="70">
        <v>65.319217260411435</v>
      </c>
      <c r="AF23" s="70">
        <v>14.03765541612988</v>
      </c>
      <c r="AG23" s="70">
        <v>0</v>
      </c>
      <c r="AH23" s="70">
        <v>0</v>
      </c>
      <c r="AI23" s="69">
        <v>63.4711</v>
      </c>
      <c r="AJ23" s="69">
        <v>0</v>
      </c>
      <c r="AK23" s="69">
        <v>79.339100000000002</v>
      </c>
      <c r="AL23" s="69">
        <v>63.4711</v>
      </c>
      <c r="AM23" s="69">
        <v>15.868</v>
      </c>
      <c r="AN23" s="69">
        <v>63.4711</v>
      </c>
      <c r="AO23" s="69">
        <v>0</v>
      </c>
      <c r="AP23" s="69">
        <v>72.636185999999995</v>
      </c>
      <c r="AQ23" s="69">
        <v>63.4711</v>
      </c>
      <c r="AR23" s="69">
        <v>0</v>
      </c>
      <c r="AS23" s="69">
        <v>9.1650860000000005</v>
      </c>
      <c r="AT23" s="70">
        <v>100</v>
      </c>
      <c r="AU23" s="70">
        <v>57.758293420720953</v>
      </c>
      <c r="AV23" s="70">
        <v>12.617796314360449</v>
      </c>
      <c r="AW23" s="70">
        <v>0</v>
      </c>
      <c r="AX23" s="70">
        <v>0</v>
      </c>
      <c r="AY23" s="69">
        <v>182.2448</v>
      </c>
      <c r="AZ23" s="69">
        <v>0</v>
      </c>
      <c r="BA23" s="69">
        <v>251.4948</v>
      </c>
      <c r="BB23" s="69">
        <v>182.2448</v>
      </c>
      <c r="BC23" s="69">
        <v>69.25</v>
      </c>
      <c r="BD23" s="69">
        <v>182.24471299999999</v>
      </c>
      <c r="BE23" s="69">
        <v>0</v>
      </c>
      <c r="BF23" s="69">
        <v>247.08912799999999</v>
      </c>
      <c r="BG23" s="69">
        <v>182.24471299999999</v>
      </c>
      <c r="BH23" s="69">
        <v>0</v>
      </c>
      <c r="BI23" s="69">
        <v>64.844414999999998</v>
      </c>
      <c r="BJ23" s="70">
        <v>99.999952262012414</v>
      </c>
      <c r="BK23" s="70">
        <v>93.638144404332124</v>
      </c>
      <c r="BL23" s="70">
        <v>26.243329896732646</v>
      </c>
      <c r="BM23" s="70">
        <v>0</v>
      </c>
      <c r="BN23" s="70">
        <v>0</v>
      </c>
      <c r="BO23" s="69">
        <v>80.496600000000001</v>
      </c>
      <c r="BP23" s="69">
        <v>0</v>
      </c>
      <c r="BQ23" s="69">
        <v>96.690600000000003</v>
      </c>
      <c r="BR23" s="69">
        <v>80.496600000000001</v>
      </c>
      <c r="BS23" s="69">
        <v>16.193999999999999</v>
      </c>
      <c r="BT23" s="69">
        <v>79.363134000000002</v>
      </c>
      <c r="BU23" s="69">
        <v>0</v>
      </c>
      <c r="BV23" s="69">
        <v>95.313439000000002</v>
      </c>
      <c r="BW23" s="69">
        <v>79.363134000000002</v>
      </c>
      <c r="BX23" s="69">
        <v>0</v>
      </c>
      <c r="BY23" s="69">
        <v>15.950305</v>
      </c>
      <c r="BZ23" s="70">
        <v>98.591908229664355</v>
      </c>
      <c r="CA23" s="70">
        <v>98.495152525626779</v>
      </c>
      <c r="CB23" s="70">
        <v>16.734581363704653</v>
      </c>
      <c r="CC23" s="70">
        <v>0</v>
      </c>
      <c r="CD23" s="70">
        <v>0</v>
      </c>
      <c r="CE23" s="69">
        <v>0</v>
      </c>
      <c r="CF23" s="69">
        <v>0</v>
      </c>
      <c r="CG23" s="69">
        <v>0</v>
      </c>
      <c r="CH23" s="69">
        <v>0</v>
      </c>
      <c r="CI23" s="69">
        <v>0</v>
      </c>
      <c r="CJ23" s="69">
        <v>0</v>
      </c>
      <c r="CK23" s="69">
        <v>0</v>
      </c>
      <c r="CL23" s="69">
        <v>0</v>
      </c>
      <c r="CM23" s="69">
        <v>0</v>
      </c>
      <c r="CN23" s="69">
        <v>0</v>
      </c>
      <c r="CO23" s="69">
        <v>0</v>
      </c>
      <c r="CP23" s="70" t="s">
        <v>652</v>
      </c>
      <c r="CQ23" s="70" t="s">
        <v>652</v>
      </c>
      <c r="CR23" s="70">
        <v>0</v>
      </c>
      <c r="CS23" s="70">
        <v>0</v>
      </c>
      <c r="CT23" s="70">
        <v>0</v>
      </c>
      <c r="CU23" s="69">
        <v>0.3412</v>
      </c>
      <c r="CV23" s="69">
        <v>0</v>
      </c>
      <c r="CW23" s="69">
        <v>0.42620000000000002</v>
      </c>
      <c r="CX23" s="69">
        <v>0.3412</v>
      </c>
      <c r="CY23" s="69">
        <v>8.5000000000000006E-2</v>
      </c>
      <c r="CZ23" s="69">
        <v>0.3412</v>
      </c>
      <c r="DA23" s="69">
        <v>0</v>
      </c>
      <c r="DB23" s="69">
        <v>0.42619977000000003</v>
      </c>
      <c r="DC23" s="69">
        <v>0.3412</v>
      </c>
      <c r="DD23" s="69">
        <v>0</v>
      </c>
      <c r="DE23" s="69">
        <v>8.4999770000000002E-2</v>
      </c>
      <c r="DF23" s="70">
        <v>100</v>
      </c>
      <c r="DG23" s="70">
        <v>99.999729411764704</v>
      </c>
      <c r="DH23" s="70">
        <v>19.943645206565925</v>
      </c>
      <c r="DI23" s="70">
        <v>0</v>
      </c>
      <c r="DJ23" s="70">
        <v>0</v>
      </c>
      <c r="DK23" s="69">
        <v>102.0172</v>
      </c>
      <c r="DL23" s="69">
        <v>0</v>
      </c>
      <c r="DM23" s="69">
        <v>122.6272</v>
      </c>
      <c r="DN23" s="69">
        <v>102.0172</v>
      </c>
      <c r="DO23" s="69">
        <v>20.61</v>
      </c>
      <c r="DP23" s="69">
        <v>98.942063000000005</v>
      </c>
      <c r="DQ23" s="69">
        <v>0</v>
      </c>
      <c r="DR23" s="69">
        <v>114.727912</v>
      </c>
      <c r="DS23" s="69">
        <v>98.942063000000005</v>
      </c>
      <c r="DT23" s="69">
        <v>0</v>
      </c>
      <c r="DU23" s="69">
        <v>15.785849000000001</v>
      </c>
      <c r="DV23" s="70">
        <v>96.985668103025773</v>
      </c>
      <c r="DW23" s="70">
        <v>76.593153808830678</v>
      </c>
      <c r="DX23" s="70">
        <v>13.759379670397905</v>
      </c>
      <c r="DY23" s="70">
        <v>0</v>
      </c>
      <c r="DZ23" s="70">
        <v>0</v>
      </c>
      <c r="EA23" s="69">
        <v>15.7104</v>
      </c>
      <c r="EB23" s="69">
        <v>0</v>
      </c>
      <c r="EC23" s="69">
        <v>17.389399999999998</v>
      </c>
      <c r="ED23" s="69">
        <v>15.7104</v>
      </c>
      <c r="EE23" s="69">
        <v>1.679</v>
      </c>
      <c r="EF23" s="69">
        <v>15.710357999999999</v>
      </c>
      <c r="EG23" s="69">
        <v>0</v>
      </c>
      <c r="EH23" s="69">
        <v>17.313806</v>
      </c>
      <c r="EI23" s="69">
        <v>15.710357999999999</v>
      </c>
      <c r="EJ23" s="69">
        <v>0</v>
      </c>
      <c r="EK23" s="69">
        <v>1.603448</v>
      </c>
      <c r="EL23" s="70">
        <v>99.999732661167116</v>
      </c>
      <c r="EM23" s="70">
        <v>95.50017867778439</v>
      </c>
      <c r="EN23" s="70">
        <v>9.261094874229272</v>
      </c>
      <c r="EO23" s="70">
        <v>0</v>
      </c>
      <c r="EP23" s="70">
        <v>0</v>
      </c>
      <c r="EQ23" s="69">
        <v>92.112099999999998</v>
      </c>
      <c r="ER23" s="69">
        <v>0</v>
      </c>
      <c r="ES23" s="69">
        <v>115.1401</v>
      </c>
      <c r="ET23" s="69">
        <v>92.112099999999998</v>
      </c>
      <c r="EU23" s="69">
        <v>23.027999999999999</v>
      </c>
      <c r="EV23" s="69">
        <v>92.112099999999998</v>
      </c>
      <c r="EW23" s="69">
        <v>1.7980970000000001</v>
      </c>
      <c r="EX23" s="69">
        <v>104.16837599999999</v>
      </c>
      <c r="EY23" s="69">
        <v>92.112099999999998</v>
      </c>
      <c r="EZ23" s="69">
        <v>0</v>
      </c>
      <c r="FA23" s="69">
        <v>12.056276</v>
      </c>
      <c r="FB23" s="70">
        <v>100</v>
      </c>
      <c r="FC23" s="70">
        <v>52.35485495918013</v>
      </c>
      <c r="FD23" s="70">
        <v>11.573835037996561</v>
      </c>
      <c r="FE23" s="70">
        <v>1.7980970000000001</v>
      </c>
      <c r="FF23" s="70">
        <v>-1.5543122344752192E-15</v>
      </c>
      <c r="FG23" s="69">
        <v>0</v>
      </c>
      <c r="FH23" s="69">
        <v>0</v>
      </c>
      <c r="FI23" s="69">
        <v>0</v>
      </c>
      <c r="FJ23" s="69">
        <v>0</v>
      </c>
      <c r="FK23" s="69">
        <v>0</v>
      </c>
      <c r="FL23" s="69">
        <v>0</v>
      </c>
      <c r="FM23" s="69">
        <v>0</v>
      </c>
      <c r="FN23" s="69">
        <v>0</v>
      </c>
      <c r="FO23" s="69">
        <v>0</v>
      </c>
      <c r="FP23" s="69">
        <v>0</v>
      </c>
      <c r="FQ23" s="69">
        <v>0</v>
      </c>
      <c r="FR23" s="70" t="s">
        <v>652</v>
      </c>
      <c r="FS23" s="70" t="s">
        <v>652</v>
      </c>
      <c r="FT23" s="70">
        <v>0</v>
      </c>
      <c r="FU23" s="70">
        <v>0</v>
      </c>
      <c r="FV23" s="70">
        <v>0</v>
      </c>
      <c r="FW23" s="69">
        <v>0</v>
      </c>
      <c r="FX23" s="69">
        <v>0</v>
      </c>
      <c r="FY23" s="69">
        <v>0</v>
      </c>
      <c r="FZ23" s="69">
        <v>0</v>
      </c>
      <c r="GA23" s="69">
        <v>0</v>
      </c>
      <c r="GB23" s="69">
        <v>0</v>
      </c>
      <c r="GC23" s="69">
        <v>0</v>
      </c>
      <c r="GD23" s="69">
        <v>0</v>
      </c>
      <c r="GE23" s="69">
        <v>0</v>
      </c>
      <c r="GF23" s="69">
        <v>0</v>
      </c>
      <c r="GG23" s="69">
        <v>0</v>
      </c>
      <c r="GH23" s="70" t="s">
        <v>652</v>
      </c>
      <c r="GI23" s="70" t="s">
        <v>652</v>
      </c>
      <c r="GJ23" s="70">
        <v>0</v>
      </c>
      <c r="GK23" s="70">
        <v>0</v>
      </c>
      <c r="GL23" s="70">
        <v>0</v>
      </c>
    </row>
    <row r="24" spans="1:194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69">
        <v>0</v>
      </c>
      <c r="R24" s="70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70" t="s">
        <v>652</v>
      </c>
      <c r="AE24" s="70" t="s">
        <v>652</v>
      </c>
      <c r="AF24" s="70">
        <v>0</v>
      </c>
      <c r="AG24" s="70">
        <v>0</v>
      </c>
      <c r="AH24" s="70">
        <v>0</v>
      </c>
      <c r="AI24" s="69">
        <v>0</v>
      </c>
      <c r="AJ24" s="69">
        <v>0</v>
      </c>
      <c r="AK24" s="69">
        <v>0</v>
      </c>
      <c r="AL24" s="69">
        <v>0</v>
      </c>
      <c r="AM24" s="69">
        <v>0</v>
      </c>
      <c r="AN24" s="69">
        <v>0</v>
      </c>
      <c r="AO24" s="69">
        <v>0</v>
      </c>
      <c r="AP24" s="69">
        <v>0</v>
      </c>
      <c r="AQ24" s="69">
        <v>0</v>
      </c>
      <c r="AR24" s="69">
        <v>0</v>
      </c>
      <c r="AS24" s="69">
        <v>0</v>
      </c>
      <c r="AT24" s="70" t="s">
        <v>652</v>
      </c>
      <c r="AU24" s="70" t="s">
        <v>652</v>
      </c>
      <c r="AV24" s="70">
        <v>0</v>
      </c>
      <c r="AW24" s="70">
        <v>0</v>
      </c>
      <c r="AX24" s="70">
        <v>0</v>
      </c>
      <c r="AY24" s="69">
        <v>0</v>
      </c>
      <c r="AZ24" s="69">
        <v>0</v>
      </c>
      <c r="BA24" s="69">
        <v>0</v>
      </c>
      <c r="BB24" s="69">
        <v>0</v>
      </c>
      <c r="BC24" s="69">
        <v>0</v>
      </c>
      <c r="BD24" s="69">
        <v>0</v>
      </c>
      <c r="BE24" s="69">
        <v>0</v>
      </c>
      <c r="BF24" s="69">
        <v>0</v>
      </c>
      <c r="BG24" s="69">
        <v>0</v>
      </c>
      <c r="BH24" s="69">
        <v>0</v>
      </c>
      <c r="BI24" s="69">
        <v>0</v>
      </c>
      <c r="BJ24" s="70" t="s">
        <v>652</v>
      </c>
      <c r="BK24" s="70" t="s">
        <v>652</v>
      </c>
      <c r="BL24" s="70">
        <v>0</v>
      </c>
      <c r="BM24" s="70">
        <v>0</v>
      </c>
      <c r="BN24" s="70">
        <v>0</v>
      </c>
      <c r="BO24" s="69">
        <v>0</v>
      </c>
      <c r="BP24" s="69">
        <v>0</v>
      </c>
      <c r="BQ24" s="69">
        <v>0</v>
      </c>
      <c r="BR24" s="69">
        <v>0</v>
      </c>
      <c r="BS24" s="69">
        <v>0</v>
      </c>
      <c r="BT24" s="69">
        <v>0</v>
      </c>
      <c r="BU24" s="69">
        <v>0</v>
      </c>
      <c r="BV24" s="69">
        <v>0</v>
      </c>
      <c r="BW24" s="69">
        <v>0</v>
      </c>
      <c r="BX24" s="69">
        <v>0</v>
      </c>
      <c r="BY24" s="69">
        <v>0</v>
      </c>
      <c r="BZ24" s="70" t="s">
        <v>652</v>
      </c>
      <c r="CA24" s="70" t="s">
        <v>652</v>
      </c>
      <c r="CB24" s="70">
        <v>0</v>
      </c>
      <c r="CC24" s="70">
        <v>0</v>
      </c>
      <c r="CD24" s="70">
        <v>0</v>
      </c>
      <c r="CE24" s="69">
        <v>0</v>
      </c>
      <c r="CF24" s="69">
        <v>0</v>
      </c>
      <c r="CG24" s="69">
        <v>0</v>
      </c>
      <c r="CH24" s="69">
        <v>0</v>
      </c>
      <c r="CI24" s="69">
        <v>0</v>
      </c>
      <c r="CJ24" s="69">
        <v>0</v>
      </c>
      <c r="CK24" s="69">
        <v>0</v>
      </c>
      <c r="CL24" s="69">
        <v>0</v>
      </c>
      <c r="CM24" s="69">
        <v>0</v>
      </c>
      <c r="CN24" s="69">
        <v>0</v>
      </c>
      <c r="CO24" s="69">
        <v>0</v>
      </c>
      <c r="CP24" s="70" t="s">
        <v>652</v>
      </c>
      <c r="CQ24" s="70" t="s">
        <v>652</v>
      </c>
      <c r="CR24" s="70">
        <v>0</v>
      </c>
      <c r="CS24" s="70">
        <v>0</v>
      </c>
      <c r="CT24" s="70">
        <v>0</v>
      </c>
      <c r="CU24" s="69">
        <v>0</v>
      </c>
      <c r="CV24" s="69">
        <v>0</v>
      </c>
      <c r="CW24" s="69">
        <v>0</v>
      </c>
      <c r="CX24" s="69">
        <v>0</v>
      </c>
      <c r="CY24" s="69">
        <v>0</v>
      </c>
      <c r="CZ24" s="69">
        <v>0</v>
      </c>
      <c r="DA24" s="69">
        <v>0</v>
      </c>
      <c r="DB24" s="69">
        <v>0</v>
      </c>
      <c r="DC24" s="69">
        <v>0</v>
      </c>
      <c r="DD24" s="69">
        <v>0</v>
      </c>
      <c r="DE24" s="69">
        <v>0</v>
      </c>
      <c r="DF24" s="70" t="s">
        <v>652</v>
      </c>
      <c r="DG24" s="70" t="s">
        <v>652</v>
      </c>
      <c r="DH24" s="70">
        <v>0</v>
      </c>
      <c r="DI24" s="70">
        <v>0</v>
      </c>
      <c r="DJ24" s="70">
        <v>0</v>
      </c>
      <c r="DK24" s="69">
        <v>0</v>
      </c>
      <c r="DL24" s="69">
        <v>0</v>
      </c>
      <c r="DM24" s="69">
        <v>0</v>
      </c>
      <c r="DN24" s="69">
        <v>0</v>
      </c>
      <c r="DO24" s="69">
        <v>0</v>
      </c>
      <c r="DP24" s="69">
        <v>0</v>
      </c>
      <c r="DQ24" s="69">
        <v>0</v>
      </c>
      <c r="DR24" s="69">
        <v>0</v>
      </c>
      <c r="DS24" s="69">
        <v>0</v>
      </c>
      <c r="DT24" s="69">
        <v>0</v>
      </c>
      <c r="DU24" s="69">
        <v>0</v>
      </c>
      <c r="DV24" s="70" t="s">
        <v>652</v>
      </c>
      <c r="DW24" s="70" t="s">
        <v>652</v>
      </c>
      <c r="DX24" s="70">
        <v>0</v>
      </c>
      <c r="DY24" s="70">
        <v>0</v>
      </c>
      <c r="DZ24" s="70">
        <v>0</v>
      </c>
      <c r="EA24" s="69">
        <v>0</v>
      </c>
      <c r="EB24" s="69">
        <v>0</v>
      </c>
      <c r="EC24" s="69">
        <v>0</v>
      </c>
      <c r="ED24" s="69">
        <v>0</v>
      </c>
      <c r="EE24" s="69">
        <v>0</v>
      </c>
      <c r="EF24" s="69">
        <v>0</v>
      </c>
      <c r="EG24" s="69">
        <v>0</v>
      </c>
      <c r="EH24" s="69">
        <v>0</v>
      </c>
      <c r="EI24" s="69">
        <v>0</v>
      </c>
      <c r="EJ24" s="69">
        <v>0</v>
      </c>
      <c r="EK24" s="69">
        <v>0</v>
      </c>
      <c r="EL24" s="70" t="s">
        <v>652</v>
      </c>
      <c r="EM24" s="70" t="s">
        <v>652</v>
      </c>
      <c r="EN24" s="70">
        <v>0</v>
      </c>
      <c r="EO24" s="70">
        <v>0</v>
      </c>
      <c r="EP24" s="70">
        <v>0</v>
      </c>
      <c r="EQ24" s="69">
        <v>0</v>
      </c>
      <c r="ER24" s="69">
        <v>0</v>
      </c>
      <c r="ES24" s="69">
        <v>0</v>
      </c>
      <c r="ET24" s="69">
        <v>0</v>
      </c>
      <c r="EU24" s="69">
        <v>0</v>
      </c>
      <c r="EV24" s="69">
        <v>0</v>
      </c>
      <c r="EW24" s="69">
        <v>0</v>
      </c>
      <c r="EX24" s="69">
        <v>0</v>
      </c>
      <c r="EY24" s="69">
        <v>0</v>
      </c>
      <c r="EZ24" s="69">
        <v>0</v>
      </c>
      <c r="FA24" s="69">
        <v>0</v>
      </c>
      <c r="FB24" s="70" t="s">
        <v>652</v>
      </c>
      <c r="FC24" s="70" t="s">
        <v>652</v>
      </c>
      <c r="FD24" s="70">
        <v>0</v>
      </c>
      <c r="FE24" s="70">
        <v>0</v>
      </c>
      <c r="FF24" s="70">
        <v>0</v>
      </c>
      <c r="FG24" s="69">
        <v>0</v>
      </c>
      <c r="FH24" s="69">
        <v>0</v>
      </c>
      <c r="FI24" s="69">
        <v>0</v>
      </c>
      <c r="FJ24" s="69">
        <v>0</v>
      </c>
      <c r="FK24" s="69">
        <v>0</v>
      </c>
      <c r="FL24" s="69">
        <v>0</v>
      </c>
      <c r="FM24" s="69">
        <v>0</v>
      </c>
      <c r="FN24" s="69">
        <v>0</v>
      </c>
      <c r="FO24" s="69">
        <v>0</v>
      </c>
      <c r="FP24" s="69">
        <v>0</v>
      </c>
      <c r="FQ24" s="69">
        <v>0</v>
      </c>
      <c r="FR24" s="70" t="s">
        <v>652</v>
      </c>
      <c r="FS24" s="70" t="s">
        <v>652</v>
      </c>
      <c r="FT24" s="70">
        <v>0</v>
      </c>
      <c r="FU24" s="70">
        <v>0</v>
      </c>
      <c r="FV24" s="70">
        <v>0</v>
      </c>
      <c r="FW24" s="69">
        <v>0</v>
      </c>
      <c r="FX24" s="69">
        <v>0</v>
      </c>
      <c r="FY24" s="69">
        <v>0</v>
      </c>
      <c r="FZ24" s="69">
        <v>0</v>
      </c>
      <c r="GA24" s="69">
        <v>0</v>
      </c>
      <c r="GB24" s="69">
        <v>0</v>
      </c>
      <c r="GC24" s="69">
        <v>0</v>
      </c>
      <c r="GD24" s="69">
        <v>0</v>
      </c>
      <c r="GE24" s="69">
        <v>0</v>
      </c>
      <c r="GF24" s="69">
        <v>0</v>
      </c>
      <c r="GG24" s="69">
        <v>0</v>
      </c>
      <c r="GH24" s="70" t="s">
        <v>652</v>
      </c>
      <c r="GI24" s="70" t="s">
        <v>652</v>
      </c>
      <c r="GJ24" s="70">
        <v>0</v>
      </c>
      <c r="GK24" s="70">
        <v>0</v>
      </c>
      <c r="GL24" s="70">
        <v>0</v>
      </c>
    </row>
    <row r="25" spans="1:194" ht="15.75" x14ac:dyDescent="0.25">
      <c r="A25" s="11" t="s">
        <v>41</v>
      </c>
      <c r="B25" s="66" t="s">
        <v>42</v>
      </c>
      <c r="C25" s="69">
        <v>1409.9761999999998</v>
      </c>
      <c r="D25" s="69">
        <v>0</v>
      </c>
      <c r="E25" s="69">
        <v>1484.4507230000002</v>
      </c>
      <c r="F25" s="69">
        <v>1409.9761999999998</v>
      </c>
      <c r="G25" s="69">
        <v>74.474523000000005</v>
      </c>
      <c r="H25" s="69">
        <v>1409.9761999999998</v>
      </c>
      <c r="I25" s="69">
        <v>1.1825669999999999</v>
      </c>
      <c r="J25" s="69">
        <v>1484.4507230000002</v>
      </c>
      <c r="K25" s="69">
        <v>1409.9761999999998</v>
      </c>
      <c r="L25" s="69">
        <v>0</v>
      </c>
      <c r="M25" s="69">
        <v>74.474523000000005</v>
      </c>
      <c r="N25" s="70">
        <v>100</v>
      </c>
      <c r="O25" s="70">
        <v>100</v>
      </c>
      <c r="P25" s="70">
        <v>5.0169750902536361</v>
      </c>
      <c r="Q25" s="69">
        <v>1.1825669999999999</v>
      </c>
      <c r="R25" s="70">
        <v>6.283862319378386E-14</v>
      </c>
      <c r="S25" s="69">
        <v>276.32429999999999</v>
      </c>
      <c r="T25" s="69">
        <v>0</v>
      </c>
      <c r="U25" s="69">
        <v>290.86768499999999</v>
      </c>
      <c r="V25" s="69">
        <v>276.32429999999999</v>
      </c>
      <c r="W25" s="69">
        <v>14.543385000000001</v>
      </c>
      <c r="X25" s="69">
        <v>276.32429999999999</v>
      </c>
      <c r="Y25" s="69">
        <v>0</v>
      </c>
      <c r="Z25" s="69">
        <v>290.86768499999999</v>
      </c>
      <c r="AA25" s="69">
        <v>276.32429999999999</v>
      </c>
      <c r="AB25" s="69">
        <v>0</v>
      </c>
      <c r="AC25" s="69">
        <v>14.543385000000001</v>
      </c>
      <c r="AD25" s="70">
        <v>100</v>
      </c>
      <c r="AE25" s="70">
        <v>100</v>
      </c>
      <c r="AF25" s="70">
        <v>5.0000002578492007</v>
      </c>
      <c r="AG25" s="70">
        <v>0</v>
      </c>
      <c r="AH25" s="70">
        <v>0</v>
      </c>
      <c r="AI25" s="69">
        <v>23.596499999999999</v>
      </c>
      <c r="AJ25" s="69">
        <v>0</v>
      </c>
      <c r="AK25" s="69">
        <v>24.8385</v>
      </c>
      <c r="AL25" s="69">
        <v>23.596499999999999</v>
      </c>
      <c r="AM25" s="69">
        <v>1.242</v>
      </c>
      <c r="AN25" s="69">
        <v>23.596499999999999</v>
      </c>
      <c r="AO25" s="69">
        <v>0</v>
      </c>
      <c r="AP25" s="69">
        <v>24.8385</v>
      </c>
      <c r="AQ25" s="69">
        <v>23.596499999999999</v>
      </c>
      <c r="AR25" s="69">
        <v>0</v>
      </c>
      <c r="AS25" s="69">
        <v>1.242</v>
      </c>
      <c r="AT25" s="70">
        <v>100</v>
      </c>
      <c r="AU25" s="70">
        <v>100</v>
      </c>
      <c r="AV25" s="70">
        <v>5.000301950600881</v>
      </c>
      <c r="AW25" s="70">
        <v>0</v>
      </c>
      <c r="AX25" s="70">
        <v>0</v>
      </c>
      <c r="AY25" s="69">
        <v>286.31</v>
      </c>
      <c r="AZ25" s="69">
        <v>0</v>
      </c>
      <c r="BA25" s="69">
        <v>301.37894799999998</v>
      </c>
      <c r="BB25" s="69">
        <v>286.31</v>
      </c>
      <c r="BC25" s="69">
        <v>15.068948000000001</v>
      </c>
      <c r="BD25" s="69">
        <v>286.31</v>
      </c>
      <c r="BE25" s="69">
        <v>1.1825669999999999</v>
      </c>
      <c r="BF25" s="69">
        <v>301.37894799999998</v>
      </c>
      <c r="BG25" s="69">
        <v>286.31</v>
      </c>
      <c r="BH25" s="69">
        <v>0</v>
      </c>
      <c r="BI25" s="69">
        <v>15.068948000000001</v>
      </c>
      <c r="BJ25" s="70">
        <v>100</v>
      </c>
      <c r="BK25" s="70">
        <v>100</v>
      </c>
      <c r="BL25" s="70">
        <v>5.0000001990849077</v>
      </c>
      <c r="BM25" s="70">
        <v>1.1825669999999999</v>
      </c>
      <c r="BN25" s="70">
        <v>5.9952043329758453E-15</v>
      </c>
      <c r="BO25" s="69">
        <v>775.09079999999994</v>
      </c>
      <c r="BP25" s="69">
        <v>0</v>
      </c>
      <c r="BQ25" s="69">
        <v>815.88505299999997</v>
      </c>
      <c r="BR25" s="69">
        <v>775.09079999999994</v>
      </c>
      <c r="BS25" s="69">
        <v>40.794252999999998</v>
      </c>
      <c r="BT25" s="69">
        <v>775.09079999999994</v>
      </c>
      <c r="BU25" s="69">
        <v>0</v>
      </c>
      <c r="BV25" s="69">
        <v>815.88505299999997</v>
      </c>
      <c r="BW25" s="69">
        <v>775.09079999999994</v>
      </c>
      <c r="BX25" s="69">
        <v>0</v>
      </c>
      <c r="BY25" s="69">
        <v>40.794252999999998</v>
      </c>
      <c r="BZ25" s="70">
        <v>100</v>
      </c>
      <c r="CA25" s="70">
        <v>100</v>
      </c>
      <c r="CB25" s="70">
        <v>5.0000000428981997</v>
      </c>
      <c r="CC25" s="70">
        <v>0</v>
      </c>
      <c r="CD25" s="70">
        <v>0</v>
      </c>
      <c r="CE25" s="69">
        <v>0</v>
      </c>
      <c r="CF25" s="69">
        <v>0</v>
      </c>
      <c r="CG25" s="69">
        <v>0</v>
      </c>
      <c r="CH25" s="69">
        <v>0</v>
      </c>
      <c r="CI25" s="69">
        <v>0</v>
      </c>
      <c r="CJ25" s="69">
        <v>0</v>
      </c>
      <c r="CK25" s="69">
        <v>0</v>
      </c>
      <c r="CL25" s="69">
        <v>0</v>
      </c>
      <c r="CM25" s="69">
        <v>0</v>
      </c>
      <c r="CN25" s="69">
        <v>0</v>
      </c>
      <c r="CO25" s="69">
        <v>0</v>
      </c>
      <c r="CP25" s="70" t="s">
        <v>652</v>
      </c>
      <c r="CQ25" s="70" t="s">
        <v>652</v>
      </c>
      <c r="CR25" s="70">
        <v>0</v>
      </c>
      <c r="CS25" s="70">
        <v>0</v>
      </c>
      <c r="CT25" s="70">
        <v>0</v>
      </c>
      <c r="CU25" s="69">
        <v>10.3622</v>
      </c>
      <c r="CV25" s="69">
        <v>0</v>
      </c>
      <c r="CW25" s="69">
        <v>10.908200000000001</v>
      </c>
      <c r="CX25" s="69">
        <v>10.3622</v>
      </c>
      <c r="CY25" s="69">
        <v>0.54600000000000004</v>
      </c>
      <c r="CZ25" s="69">
        <v>10.3622</v>
      </c>
      <c r="DA25" s="69">
        <v>0</v>
      </c>
      <c r="DB25" s="69">
        <v>10.908200000000001</v>
      </c>
      <c r="DC25" s="69">
        <v>10.3622</v>
      </c>
      <c r="DD25" s="69">
        <v>0</v>
      </c>
      <c r="DE25" s="69">
        <v>0.54600000000000004</v>
      </c>
      <c r="DF25" s="70">
        <v>100</v>
      </c>
      <c r="DG25" s="70">
        <v>100</v>
      </c>
      <c r="DH25" s="70">
        <v>5.0054087750499621</v>
      </c>
      <c r="DI25" s="70">
        <v>0</v>
      </c>
      <c r="DJ25" s="70">
        <v>0</v>
      </c>
      <c r="DK25" s="69">
        <v>23.676600000000001</v>
      </c>
      <c r="DL25" s="69">
        <v>0</v>
      </c>
      <c r="DM25" s="69">
        <v>24.922737000000001</v>
      </c>
      <c r="DN25" s="69">
        <v>23.676600000000001</v>
      </c>
      <c r="DO25" s="69">
        <v>1.2461370000000001</v>
      </c>
      <c r="DP25" s="69">
        <v>23.676600000000001</v>
      </c>
      <c r="DQ25" s="69">
        <v>0</v>
      </c>
      <c r="DR25" s="69">
        <v>24.922737000000001</v>
      </c>
      <c r="DS25" s="69">
        <v>23.676600000000001</v>
      </c>
      <c r="DT25" s="69">
        <v>0</v>
      </c>
      <c r="DU25" s="69">
        <v>1.2461370000000001</v>
      </c>
      <c r="DV25" s="70">
        <v>100</v>
      </c>
      <c r="DW25" s="70">
        <v>100</v>
      </c>
      <c r="DX25" s="70">
        <v>5.0000006018600605</v>
      </c>
      <c r="DY25" s="70">
        <v>0</v>
      </c>
      <c r="DZ25" s="70">
        <v>0</v>
      </c>
      <c r="EA25" s="69">
        <v>3.35</v>
      </c>
      <c r="EB25" s="69">
        <v>0</v>
      </c>
      <c r="EC25" s="69">
        <v>3.7907999999999999</v>
      </c>
      <c r="ED25" s="69">
        <v>3.35</v>
      </c>
      <c r="EE25" s="69">
        <v>0.44080000000000003</v>
      </c>
      <c r="EF25" s="69">
        <v>3.35</v>
      </c>
      <c r="EG25" s="69">
        <v>0</v>
      </c>
      <c r="EH25" s="69">
        <v>3.7907999999999999</v>
      </c>
      <c r="EI25" s="69">
        <v>3.35</v>
      </c>
      <c r="EJ25" s="69">
        <v>0</v>
      </c>
      <c r="EK25" s="69">
        <v>0.44080000000000003</v>
      </c>
      <c r="EL25" s="70">
        <v>100</v>
      </c>
      <c r="EM25" s="70">
        <v>100</v>
      </c>
      <c r="EN25" s="70">
        <v>11.62815236889311</v>
      </c>
      <c r="EO25" s="70">
        <v>0</v>
      </c>
      <c r="EP25" s="70">
        <v>0</v>
      </c>
      <c r="EQ25" s="69">
        <v>11.2658</v>
      </c>
      <c r="ER25" s="69">
        <v>0</v>
      </c>
      <c r="ES25" s="69">
        <v>11.8588</v>
      </c>
      <c r="ET25" s="69">
        <v>11.2658</v>
      </c>
      <c r="EU25" s="69">
        <v>0.59299999999999997</v>
      </c>
      <c r="EV25" s="69">
        <v>11.2658</v>
      </c>
      <c r="EW25" s="69">
        <v>0</v>
      </c>
      <c r="EX25" s="69">
        <v>11.8588</v>
      </c>
      <c r="EY25" s="69">
        <v>11.2658</v>
      </c>
      <c r="EZ25" s="69">
        <v>0</v>
      </c>
      <c r="FA25" s="69">
        <v>0.59299999999999997</v>
      </c>
      <c r="FB25" s="70">
        <v>100</v>
      </c>
      <c r="FC25" s="70">
        <v>100</v>
      </c>
      <c r="FD25" s="70">
        <v>5.0005059533848275</v>
      </c>
      <c r="FE25" s="70">
        <v>0</v>
      </c>
      <c r="FF25" s="70">
        <v>0</v>
      </c>
      <c r="FG25" s="69">
        <v>0</v>
      </c>
      <c r="FH25" s="69">
        <v>0</v>
      </c>
      <c r="FI25" s="69">
        <v>0</v>
      </c>
      <c r="FJ25" s="69">
        <v>0</v>
      </c>
      <c r="FK25" s="69">
        <v>0</v>
      </c>
      <c r="FL25" s="69">
        <v>0</v>
      </c>
      <c r="FM25" s="69">
        <v>0</v>
      </c>
      <c r="FN25" s="69">
        <v>0</v>
      </c>
      <c r="FO25" s="69">
        <v>0</v>
      </c>
      <c r="FP25" s="69">
        <v>0</v>
      </c>
      <c r="FQ25" s="69">
        <v>0</v>
      </c>
      <c r="FR25" s="70" t="s">
        <v>652</v>
      </c>
      <c r="FS25" s="70" t="s">
        <v>652</v>
      </c>
      <c r="FT25" s="70">
        <v>0</v>
      </c>
      <c r="FU25" s="70">
        <v>0</v>
      </c>
      <c r="FV25" s="70">
        <v>0</v>
      </c>
      <c r="FW25" s="69">
        <v>0</v>
      </c>
      <c r="FX25" s="69">
        <v>0</v>
      </c>
      <c r="FY25" s="69">
        <v>0</v>
      </c>
      <c r="FZ25" s="69">
        <v>0</v>
      </c>
      <c r="GA25" s="69">
        <v>0</v>
      </c>
      <c r="GB25" s="69">
        <v>0</v>
      </c>
      <c r="GC25" s="69">
        <v>0</v>
      </c>
      <c r="GD25" s="69">
        <v>0</v>
      </c>
      <c r="GE25" s="69">
        <v>0</v>
      </c>
      <c r="GF25" s="69">
        <v>0</v>
      </c>
      <c r="GG25" s="69">
        <v>0</v>
      </c>
      <c r="GH25" s="70" t="s">
        <v>652</v>
      </c>
      <c r="GI25" s="70" t="s">
        <v>652</v>
      </c>
      <c r="GJ25" s="70">
        <v>0</v>
      </c>
      <c r="GK25" s="70">
        <v>0</v>
      </c>
      <c r="GL25" s="70">
        <v>0</v>
      </c>
    </row>
    <row r="26" spans="1:194" ht="15.75" x14ac:dyDescent="0.25">
      <c r="A26" s="11" t="s">
        <v>44</v>
      </c>
      <c r="B26" s="66" t="s">
        <v>45</v>
      </c>
      <c r="C26" s="69">
        <v>990.8112000000001</v>
      </c>
      <c r="D26" s="69">
        <v>0</v>
      </c>
      <c r="E26" s="69">
        <v>1433.94932369</v>
      </c>
      <c r="F26" s="69">
        <v>990.8112000000001</v>
      </c>
      <c r="G26" s="69">
        <v>443.13812369000004</v>
      </c>
      <c r="H26" s="69">
        <v>990.76314400000001</v>
      </c>
      <c r="I26" s="69">
        <v>0</v>
      </c>
      <c r="J26" s="69">
        <v>1431.06165569</v>
      </c>
      <c r="K26" s="69">
        <v>990.76314400000001</v>
      </c>
      <c r="L26" s="69">
        <v>0</v>
      </c>
      <c r="M26" s="69">
        <v>440.29851169</v>
      </c>
      <c r="N26" s="70">
        <v>99.995149832783468</v>
      </c>
      <c r="O26" s="70">
        <v>99.359203858075972</v>
      </c>
      <c r="P26" s="70">
        <v>30.767263586397043</v>
      </c>
      <c r="Q26" s="69">
        <v>0</v>
      </c>
      <c r="R26" s="70">
        <v>0</v>
      </c>
      <c r="S26" s="69">
        <v>102.2615</v>
      </c>
      <c r="T26" s="69">
        <v>0</v>
      </c>
      <c r="U26" s="69">
        <v>167.48249999999999</v>
      </c>
      <c r="V26" s="69">
        <v>102.2615</v>
      </c>
      <c r="W26" s="69">
        <v>65.221000000000004</v>
      </c>
      <c r="X26" s="69">
        <v>102.2615</v>
      </c>
      <c r="Y26" s="69">
        <v>0</v>
      </c>
      <c r="Z26" s="69">
        <v>167.48249999999999</v>
      </c>
      <c r="AA26" s="69">
        <v>102.2615</v>
      </c>
      <c r="AB26" s="69">
        <v>0</v>
      </c>
      <c r="AC26" s="69">
        <v>65.221000000000004</v>
      </c>
      <c r="AD26" s="70">
        <v>100</v>
      </c>
      <c r="AE26" s="70">
        <v>100</v>
      </c>
      <c r="AF26" s="70">
        <v>38.941979012732681</v>
      </c>
      <c r="AG26" s="70">
        <v>0</v>
      </c>
      <c r="AH26" s="70">
        <v>0</v>
      </c>
      <c r="AI26" s="69">
        <v>21.905000000000001</v>
      </c>
      <c r="AJ26" s="69">
        <v>0</v>
      </c>
      <c r="AK26" s="69">
        <v>44.813934689999996</v>
      </c>
      <c r="AL26" s="69">
        <v>21.905000000000001</v>
      </c>
      <c r="AM26" s="69">
        <v>22.908934690000002</v>
      </c>
      <c r="AN26" s="69">
        <v>21.905000000000001</v>
      </c>
      <c r="AO26" s="69">
        <v>0</v>
      </c>
      <c r="AP26" s="69">
        <v>44.813934689999996</v>
      </c>
      <c r="AQ26" s="69">
        <v>21.905000000000001</v>
      </c>
      <c r="AR26" s="69">
        <v>0</v>
      </c>
      <c r="AS26" s="69">
        <v>22.908934690000002</v>
      </c>
      <c r="AT26" s="70">
        <v>100</v>
      </c>
      <c r="AU26" s="70">
        <v>100</v>
      </c>
      <c r="AV26" s="70">
        <v>51.120114420821018</v>
      </c>
      <c r="AW26" s="70">
        <v>0</v>
      </c>
      <c r="AX26" s="70">
        <v>0</v>
      </c>
      <c r="AY26" s="69">
        <v>164.30449999999999</v>
      </c>
      <c r="AZ26" s="69">
        <v>0</v>
      </c>
      <c r="BA26" s="69">
        <v>233.81639300000001</v>
      </c>
      <c r="BB26" s="69">
        <v>164.30449999999999</v>
      </c>
      <c r="BC26" s="69">
        <v>69.511893000000001</v>
      </c>
      <c r="BD26" s="69">
        <v>164.30449999999999</v>
      </c>
      <c r="BE26" s="69">
        <v>0</v>
      </c>
      <c r="BF26" s="69">
        <v>233.81639300000001</v>
      </c>
      <c r="BG26" s="69">
        <v>164.30449999999999</v>
      </c>
      <c r="BH26" s="69">
        <v>0</v>
      </c>
      <c r="BI26" s="69">
        <v>69.511893000000001</v>
      </c>
      <c r="BJ26" s="70">
        <v>100</v>
      </c>
      <c r="BK26" s="70">
        <v>100</v>
      </c>
      <c r="BL26" s="70">
        <v>29.729264106815638</v>
      </c>
      <c r="BM26" s="70">
        <v>0</v>
      </c>
      <c r="BN26" s="70">
        <v>0</v>
      </c>
      <c r="BO26" s="69">
        <v>294.31119999999999</v>
      </c>
      <c r="BP26" s="69">
        <v>0</v>
      </c>
      <c r="BQ26" s="69">
        <v>390.2122</v>
      </c>
      <c r="BR26" s="69">
        <v>294.31119999999999</v>
      </c>
      <c r="BS26" s="69">
        <v>95.900999999999996</v>
      </c>
      <c r="BT26" s="69">
        <v>294.31119999999999</v>
      </c>
      <c r="BU26" s="69">
        <v>0</v>
      </c>
      <c r="BV26" s="69">
        <v>387.46528000000001</v>
      </c>
      <c r="BW26" s="69">
        <v>294.31119999999999</v>
      </c>
      <c r="BX26" s="69">
        <v>0</v>
      </c>
      <c r="BY26" s="69">
        <v>93.154079999999993</v>
      </c>
      <c r="BZ26" s="70">
        <v>100</v>
      </c>
      <c r="CA26" s="70">
        <v>97.135671160884669</v>
      </c>
      <c r="CB26" s="70">
        <v>24.041916736384739</v>
      </c>
      <c r="CC26" s="70">
        <v>0</v>
      </c>
      <c r="CD26" s="70">
        <v>0</v>
      </c>
      <c r="CE26" s="69">
        <v>1.7295</v>
      </c>
      <c r="CF26" s="69">
        <v>0</v>
      </c>
      <c r="CG26" s="69">
        <v>2.3587940000000001</v>
      </c>
      <c r="CH26" s="69">
        <v>1.7295</v>
      </c>
      <c r="CI26" s="69">
        <v>0.62929400000000002</v>
      </c>
      <c r="CJ26" s="69">
        <v>1.7295</v>
      </c>
      <c r="CK26" s="69">
        <v>0</v>
      </c>
      <c r="CL26" s="69">
        <v>2.3587940000000001</v>
      </c>
      <c r="CM26" s="69">
        <v>1.7295</v>
      </c>
      <c r="CN26" s="69">
        <v>0</v>
      </c>
      <c r="CO26" s="69">
        <v>0.62929400000000002</v>
      </c>
      <c r="CP26" s="70">
        <v>100</v>
      </c>
      <c r="CQ26" s="70">
        <v>100</v>
      </c>
      <c r="CR26" s="70">
        <v>26.678633233762678</v>
      </c>
      <c r="CS26" s="70">
        <v>0</v>
      </c>
      <c r="CT26" s="70">
        <v>0</v>
      </c>
      <c r="CU26" s="69">
        <v>5.4257</v>
      </c>
      <c r="CV26" s="69">
        <v>0</v>
      </c>
      <c r="CW26" s="69">
        <v>6.4257</v>
      </c>
      <c r="CX26" s="69">
        <v>5.4257</v>
      </c>
      <c r="CY26" s="69">
        <v>1</v>
      </c>
      <c r="CZ26" s="69">
        <v>5.3776440000000001</v>
      </c>
      <c r="DA26" s="69">
        <v>0</v>
      </c>
      <c r="DB26" s="69">
        <v>6.2849519999999997</v>
      </c>
      <c r="DC26" s="69">
        <v>5.3776440000000001</v>
      </c>
      <c r="DD26" s="69">
        <v>0</v>
      </c>
      <c r="DE26" s="69">
        <v>0.907308</v>
      </c>
      <c r="DF26" s="70">
        <v>99.114289400446026</v>
      </c>
      <c r="DG26" s="70">
        <v>90.730800000000002</v>
      </c>
      <c r="DH26" s="70">
        <v>14.436196171426607</v>
      </c>
      <c r="DI26" s="70">
        <v>0</v>
      </c>
      <c r="DJ26" s="70">
        <v>0</v>
      </c>
      <c r="DK26" s="69">
        <v>352.3775</v>
      </c>
      <c r="DL26" s="69">
        <v>0</v>
      </c>
      <c r="DM26" s="69">
        <v>485.915502</v>
      </c>
      <c r="DN26" s="69">
        <v>352.3775</v>
      </c>
      <c r="DO26" s="69">
        <v>133.53800200000001</v>
      </c>
      <c r="DP26" s="69">
        <v>352.3775</v>
      </c>
      <c r="DQ26" s="69">
        <v>0</v>
      </c>
      <c r="DR26" s="69">
        <v>485.915502</v>
      </c>
      <c r="DS26" s="69">
        <v>352.3775</v>
      </c>
      <c r="DT26" s="69">
        <v>0</v>
      </c>
      <c r="DU26" s="69">
        <v>133.53800200000001</v>
      </c>
      <c r="DV26" s="70">
        <v>100</v>
      </c>
      <c r="DW26" s="70">
        <v>100</v>
      </c>
      <c r="DX26" s="70">
        <v>27.481733233528328</v>
      </c>
      <c r="DY26" s="70">
        <v>0</v>
      </c>
      <c r="DZ26" s="70">
        <v>0</v>
      </c>
      <c r="EA26" s="69">
        <v>21.6236</v>
      </c>
      <c r="EB26" s="69">
        <v>0</v>
      </c>
      <c r="EC26" s="69">
        <v>28.371600000000001</v>
      </c>
      <c r="ED26" s="69">
        <v>21.6236</v>
      </c>
      <c r="EE26" s="69">
        <v>6.7480000000000002</v>
      </c>
      <c r="EF26" s="69">
        <v>21.6236</v>
      </c>
      <c r="EG26" s="69">
        <v>0</v>
      </c>
      <c r="EH26" s="69">
        <v>28.371600000000001</v>
      </c>
      <c r="EI26" s="69">
        <v>21.6236</v>
      </c>
      <c r="EJ26" s="69">
        <v>0</v>
      </c>
      <c r="EK26" s="69">
        <v>6.7480000000000002</v>
      </c>
      <c r="EL26" s="70">
        <v>100</v>
      </c>
      <c r="EM26" s="70">
        <v>100</v>
      </c>
      <c r="EN26" s="70">
        <v>23.784347728009699</v>
      </c>
      <c r="EO26" s="70">
        <v>0</v>
      </c>
      <c r="EP26" s="70">
        <v>0</v>
      </c>
      <c r="EQ26" s="69">
        <v>26.872699999999998</v>
      </c>
      <c r="ER26" s="69">
        <v>0</v>
      </c>
      <c r="ES26" s="69">
        <v>74.552700000000002</v>
      </c>
      <c r="ET26" s="69">
        <v>26.872699999999998</v>
      </c>
      <c r="EU26" s="69">
        <v>47.68</v>
      </c>
      <c r="EV26" s="69">
        <v>26.872699999999998</v>
      </c>
      <c r="EW26" s="69">
        <v>0</v>
      </c>
      <c r="EX26" s="69">
        <v>74.552700000000002</v>
      </c>
      <c r="EY26" s="69">
        <v>26.872699999999998</v>
      </c>
      <c r="EZ26" s="69">
        <v>0</v>
      </c>
      <c r="FA26" s="69">
        <v>47.68</v>
      </c>
      <c r="FB26" s="70">
        <v>100</v>
      </c>
      <c r="FC26" s="70">
        <v>100</v>
      </c>
      <c r="FD26" s="70">
        <v>63.954759519105274</v>
      </c>
      <c r="FE26" s="70">
        <v>0</v>
      </c>
      <c r="FF26" s="70">
        <v>0</v>
      </c>
      <c r="FG26" s="69">
        <v>0</v>
      </c>
      <c r="FH26" s="69">
        <v>0</v>
      </c>
      <c r="FI26" s="69">
        <v>0</v>
      </c>
      <c r="FJ26" s="69">
        <v>0</v>
      </c>
      <c r="FK26" s="69">
        <v>0</v>
      </c>
      <c r="FL26" s="69">
        <v>0</v>
      </c>
      <c r="FM26" s="69">
        <v>0</v>
      </c>
      <c r="FN26" s="69">
        <v>0</v>
      </c>
      <c r="FO26" s="69">
        <v>0</v>
      </c>
      <c r="FP26" s="69">
        <v>0</v>
      </c>
      <c r="FQ26" s="69">
        <v>0</v>
      </c>
      <c r="FR26" s="70" t="s">
        <v>652</v>
      </c>
      <c r="FS26" s="70" t="s">
        <v>652</v>
      </c>
      <c r="FT26" s="70">
        <v>0</v>
      </c>
      <c r="FU26" s="70">
        <v>0</v>
      </c>
      <c r="FV26" s="70">
        <v>0</v>
      </c>
      <c r="FW26" s="69">
        <v>0</v>
      </c>
      <c r="FX26" s="69">
        <v>0</v>
      </c>
      <c r="FY26" s="69">
        <v>0</v>
      </c>
      <c r="FZ26" s="69">
        <v>0</v>
      </c>
      <c r="GA26" s="69">
        <v>0</v>
      </c>
      <c r="GB26" s="69">
        <v>0</v>
      </c>
      <c r="GC26" s="69">
        <v>0</v>
      </c>
      <c r="GD26" s="69">
        <v>0</v>
      </c>
      <c r="GE26" s="69">
        <v>0</v>
      </c>
      <c r="GF26" s="69">
        <v>0</v>
      </c>
      <c r="GG26" s="69">
        <v>0</v>
      </c>
      <c r="GH26" s="70" t="s">
        <v>652</v>
      </c>
      <c r="GI26" s="70" t="s">
        <v>652</v>
      </c>
      <c r="GJ26" s="70">
        <v>0</v>
      </c>
      <c r="GK26" s="70">
        <v>0</v>
      </c>
      <c r="GL26" s="70">
        <v>0</v>
      </c>
    </row>
    <row r="27" spans="1:194" ht="15.75" x14ac:dyDescent="0.25">
      <c r="A27" s="11" t="s">
        <v>47</v>
      </c>
      <c r="B27" s="66" t="s">
        <v>48</v>
      </c>
      <c r="C27" s="69">
        <v>111.69920000000002</v>
      </c>
      <c r="D27" s="69">
        <v>0</v>
      </c>
      <c r="E27" s="69">
        <v>170.20350000000002</v>
      </c>
      <c r="F27" s="69">
        <v>111.69920000000002</v>
      </c>
      <c r="G27" s="69">
        <v>58.504300000000001</v>
      </c>
      <c r="H27" s="69">
        <v>111.667731</v>
      </c>
      <c r="I27" s="69">
        <v>4.6207000000000005E-2</v>
      </c>
      <c r="J27" s="69">
        <v>170.047798</v>
      </c>
      <c r="K27" s="69">
        <v>111.667731</v>
      </c>
      <c r="L27" s="69">
        <v>0</v>
      </c>
      <c r="M27" s="69">
        <v>58.380066999999997</v>
      </c>
      <c r="N27" s="70">
        <v>99.971827013980388</v>
      </c>
      <c r="O27" s="70">
        <v>99.787651505957669</v>
      </c>
      <c r="P27" s="70">
        <v>34.331563058523109</v>
      </c>
      <c r="Q27" s="69">
        <v>4.6207000000000005E-2</v>
      </c>
      <c r="R27" s="70">
        <v>-4.558853294867049E-15</v>
      </c>
      <c r="S27" s="69">
        <v>0.97170000000000001</v>
      </c>
      <c r="T27" s="69">
        <v>0</v>
      </c>
      <c r="U27" s="69">
        <v>1.4217</v>
      </c>
      <c r="V27" s="69">
        <v>0.97170000000000001</v>
      </c>
      <c r="W27" s="69">
        <v>0.45</v>
      </c>
      <c r="X27" s="69">
        <v>0.97170000000000001</v>
      </c>
      <c r="Y27" s="69">
        <v>1.2553E-2</v>
      </c>
      <c r="Z27" s="69">
        <v>1.4217</v>
      </c>
      <c r="AA27" s="69">
        <v>0.97170000000000001</v>
      </c>
      <c r="AB27" s="69">
        <v>0</v>
      </c>
      <c r="AC27" s="69">
        <v>0.45</v>
      </c>
      <c r="AD27" s="70">
        <v>100</v>
      </c>
      <c r="AE27" s="70">
        <v>100</v>
      </c>
      <c r="AF27" s="70">
        <v>31.65224730955898</v>
      </c>
      <c r="AG27" s="70">
        <v>1.2553E-2</v>
      </c>
      <c r="AH27" s="70">
        <v>3.6429192995512949E-17</v>
      </c>
      <c r="AI27" s="69">
        <v>0.1</v>
      </c>
      <c r="AJ27" s="69">
        <v>0</v>
      </c>
      <c r="AK27" s="69">
        <v>0.1343</v>
      </c>
      <c r="AL27" s="69">
        <v>0.1</v>
      </c>
      <c r="AM27" s="69">
        <v>3.4299999999999997E-2</v>
      </c>
      <c r="AN27" s="69">
        <v>6.8570000000000006E-2</v>
      </c>
      <c r="AO27" s="69">
        <v>0</v>
      </c>
      <c r="AP27" s="69">
        <v>0.102856</v>
      </c>
      <c r="AQ27" s="69">
        <v>6.8570000000000006E-2</v>
      </c>
      <c r="AR27" s="69">
        <v>0</v>
      </c>
      <c r="AS27" s="69">
        <v>3.4285999999999997E-2</v>
      </c>
      <c r="AT27" s="70">
        <v>68.569999999999993</v>
      </c>
      <c r="AU27" s="70">
        <v>99.959183673469383</v>
      </c>
      <c r="AV27" s="70">
        <v>33.333981488683207</v>
      </c>
      <c r="AW27" s="70">
        <v>0</v>
      </c>
      <c r="AX27" s="70">
        <v>0</v>
      </c>
      <c r="AY27" s="69">
        <v>11.1281</v>
      </c>
      <c r="AZ27" s="69">
        <v>0</v>
      </c>
      <c r="BA27" s="69">
        <v>17.1281</v>
      </c>
      <c r="BB27" s="69">
        <v>11.1281</v>
      </c>
      <c r="BC27" s="69">
        <v>6</v>
      </c>
      <c r="BD27" s="69">
        <v>11.1281</v>
      </c>
      <c r="BE27" s="69">
        <v>0</v>
      </c>
      <c r="BF27" s="69">
        <v>17.1281</v>
      </c>
      <c r="BG27" s="69">
        <v>11.1281</v>
      </c>
      <c r="BH27" s="69">
        <v>0</v>
      </c>
      <c r="BI27" s="69">
        <v>6</v>
      </c>
      <c r="BJ27" s="70">
        <v>100</v>
      </c>
      <c r="BK27" s="70">
        <v>100</v>
      </c>
      <c r="BL27" s="70">
        <v>35.030155125203613</v>
      </c>
      <c r="BM27" s="70">
        <v>0</v>
      </c>
      <c r="BN27" s="70">
        <v>0</v>
      </c>
      <c r="BO27" s="69">
        <v>9.4600000000000009</v>
      </c>
      <c r="BP27" s="69">
        <v>0</v>
      </c>
      <c r="BQ27" s="69">
        <v>11.88</v>
      </c>
      <c r="BR27" s="69">
        <v>9.4600000000000009</v>
      </c>
      <c r="BS27" s="69">
        <v>2.42</v>
      </c>
      <c r="BT27" s="69">
        <v>9.4600000000000009</v>
      </c>
      <c r="BU27" s="69">
        <v>0</v>
      </c>
      <c r="BV27" s="69">
        <v>11.88</v>
      </c>
      <c r="BW27" s="69">
        <v>9.4600000000000009</v>
      </c>
      <c r="BX27" s="69">
        <v>0</v>
      </c>
      <c r="BY27" s="69">
        <v>2.42</v>
      </c>
      <c r="BZ27" s="70">
        <v>100</v>
      </c>
      <c r="CA27" s="70">
        <v>100</v>
      </c>
      <c r="CB27" s="70">
        <v>20.37037037037037</v>
      </c>
      <c r="CC27" s="70">
        <v>0</v>
      </c>
      <c r="CD27" s="70">
        <v>0</v>
      </c>
      <c r="CE27" s="69">
        <v>0</v>
      </c>
      <c r="CF27" s="69">
        <v>0</v>
      </c>
      <c r="CG27" s="69">
        <v>0</v>
      </c>
      <c r="CH27" s="69">
        <v>0</v>
      </c>
      <c r="CI27" s="69">
        <v>0</v>
      </c>
      <c r="CJ27" s="69">
        <v>0</v>
      </c>
      <c r="CK27" s="69">
        <v>0</v>
      </c>
      <c r="CL27" s="69">
        <v>0</v>
      </c>
      <c r="CM27" s="69">
        <v>0</v>
      </c>
      <c r="CN27" s="69">
        <v>0</v>
      </c>
      <c r="CO27" s="69">
        <v>0</v>
      </c>
      <c r="CP27" s="70" t="s">
        <v>652</v>
      </c>
      <c r="CQ27" s="70" t="s">
        <v>652</v>
      </c>
      <c r="CR27" s="70">
        <v>0</v>
      </c>
      <c r="CS27" s="70">
        <v>0</v>
      </c>
      <c r="CT27" s="70">
        <v>0</v>
      </c>
      <c r="CU27" s="69">
        <v>0.87619999999999998</v>
      </c>
      <c r="CV27" s="69">
        <v>0</v>
      </c>
      <c r="CW27" s="69">
        <v>1.0562</v>
      </c>
      <c r="CX27" s="69">
        <v>0.87619999999999998</v>
      </c>
      <c r="CY27" s="69">
        <v>0.18</v>
      </c>
      <c r="CZ27" s="69">
        <v>0.87619999999999998</v>
      </c>
      <c r="DA27" s="69">
        <v>0</v>
      </c>
      <c r="DB27" s="69">
        <v>1.0562</v>
      </c>
      <c r="DC27" s="69">
        <v>0.87619999999999998</v>
      </c>
      <c r="DD27" s="69">
        <v>0</v>
      </c>
      <c r="DE27" s="69">
        <v>0.18</v>
      </c>
      <c r="DF27" s="70">
        <v>100</v>
      </c>
      <c r="DG27" s="70">
        <v>100</v>
      </c>
      <c r="DH27" s="70">
        <v>17.042226850975194</v>
      </c>
      <c r="DI27" s="70">
        <v>0</v>
      </c>
      <c r="DJ27" s="70">
        <v>0</v>
      </c>
      <c r="DK27" s="69">
        <v>67.096900000000005</v>
      </c>
      <c r="DL27" s="69">
        <v>0</v>
      </c>
      <c r="DM27" s="69">
        <v>97.096900000000005</v>
      </c>
      <c r="DN27" s="69">
        <v>67.096900000000005</v>
      </c>
      <c r="DO27" s="69">
        <v>30</v>
      </c>
      <c r="DP27" s="69">
        <v>67.096900000000005</v>
      </c>
      <c r="DQ27" s="69">
        <v>0</v>
      </c>
      <c r="DR27" s="69">
        <v>96.972939999999994</v>
      </c>
      <c r="DS27" s="69">
        <v>67.096900000000005</v>
      </c>
      <c r="DT27" s="69">
        <v>0</v>
      </c>
      <c r="DU27" s="69">
        <v>29.87604</v>
      </c>
      <c r="DV27" s="70">
        <v>100</v>
      </c>
      <c r="DW27" s="70">
        <v>99.586799999999997</v>
      </c>
      <c r="DX27" s="70">
        <v>30.808635893683334</v>
      </c>
      <c r="DY27" s="70">
        <v>0</v>
      </c>
      <c r="DZ27" s="70">
        <v>0</v>
      </c>
      <c r="EA27" s="69">
        <v>12.085000000000001</v>
      </c>
      <c r="EB27" s="69">
        <v>0</v>
      </c>
      <c r="EC27" s="69">
        <v>17.504999999999999</v>
      </c>
      <c r="ED27" s="69">
        <v>12.085000000000001</v>
      </c>
      <c r="EE27" s="69">
        <v>5.42</v>
      </c>
      <c r="EF27" s="69">
        <v>12.084961</v>
      </c>
      <c r="EG27" s="69">
        <v>3.3654000000000003E-2</v>
      </c>
      <c r="EH27" s="69">
        <v>17.504702000000002</v>
      </c>
      <c r="EI27" s="69">
        <v>12.084961</v>
      </c>
      <c r="EJ27" s="69">
        <v>0</v>
      </c>
      <c r="EK27" s="69">
        <v>5.4197410000000001</v>
      </c>
      <c r="EL27" s="70">
        <v>99.999677285891593</v>
      </c>
      <c r="EM27" s="70">
        <v>99.995221402214028</v>
      </c>
      <c r="EN27" s="70">
        <v>30.961629623857633</v>
      </c>
      <c r="EO27" s="70">
        <v>3.3654000000000003E-2</v>
      </c>
      <c r="EP27" s="70">
        <v>2.9143354396410359E-16</v>
      </c>
      <c r="EQ27" s="69">
        <v>9.9812999999999992</v>
      </c>
      <c r="ER27" s="69">
        <v>0</v>
      </c>
      <c r="ES27" s="69">
        <v>23.981300000000001</v>
      </c>
      <c r="ET27" s="69">
        <v>9.9812999999999992</v>
      </c>
      <c r="EU27" s="69">
        <v>14</v>
      </c>
      <c r="EV27" s="69">
        <v>9.9812999999999992</v>
      </c>
      <c r="EW27" s="69">
        <v>0</v>
      </c>
      <c r="EX27" s="69">
        <v>23.981300000000001</v>
      </c>
      <c r="EY27" s="69">
        <v>9.9812999999999992</v>
      </c>
      <c r="EZ27" s="69">
        <v>0</v>
      </c>
      <c r="FA27" s="69">
        <v>14</v>
      </c>
      <c r="FB27" s="70">
        <v>100</v>
      </c>
      <c r="FC27" s="70">
        <v>100</v>
      </c>
      <c r="FD27" s="70">
        <v>58.378820164044484</v>
      </c>
      <c r="FE27" s="70">
        <v>0</v>
      </c>
      <c r="FF27" s="70">
        <v>0</v>
      </c>
      <c r="FG27" s="69">
        <v>0</v>
      </c>
      <c r="FH27" s="69">
        <v>0</v>
      </c>
      <c r="FI27" s="69">
        <v>0</v>
      </c>
      <c r="FJ27" s="69">
        <v>0</v>
      </c>
      <c r="FK27" s="69">
        <v>0</v>
      </c>
      <c r="FL27" s="69">
        <v>0</v>
      </c>
      <c r="FM27" s="69">
        <v>0</v>
      </c>
      <c r="FN27" s="69">
        <v>0</v>
      </c>
      <c r="FO27" s="69">
        <v>0</v>
      </c>
      <c r="FP27" s="69">
        <v>0</v>
      </c>
      <c r="FQ27" s="69">
        <v>0</v>
      </c>
      <c r="FR27" s="70" t="s">
        <v>652</v>
      </c>
      <c r="FS27" s="70" t="s">
        <v>652</v>
      </c>
      <c r="FT27" s="70">
        <v>0</v>
      </c>
      <c r="FU27" s="70">
        <v>0</v>
      </c>
      <c r="FV27" s="70">
        <v>0</v>
      </c>
      <c r="FW27" s="69">
        <v>0</v>
      </c>
      <c r="FX27" s="69">
        <v>0</v>
      </c>
      <c r="FY27" s="69">
        <v>0</v>
      </c>
      <c r="FZ27" s="69">
        <v>0</v>
      </c>
      <c r="GA27" s="69">
        <v>0</v>
      </c>
      <c r="GB27" s="69">
        <v>0</v>
      </c>
      <c r="GC27" s="69">
        <v>0</v>
      </c>
      <c r="GD27" s="69">
        <v>0</v>
      </c>
      <c r="GE27" s="69">
        <v>0</v>
      </c>
      <c r="GF27" s="69">
        <v>0</v>
      </c>
      <c r="GG27" s="69">
        <v>0</v>
      </c>
      <c r="GH27" s="70" t="s">
        <v>652</v>
      </c>
      <c r="GI27" s="70" t="s">
        <v>652</v>
      </c>
      <c r="GJ27" s="70">
        <v>0</v>
      </c>
      <c r="GK27" s="70">
        <v>0</v>
      </c>
      <c r="GL27" s="70">
        <v>0</v>
      </c>
    </row>
    <row r="28" spans="1:194" ht="15.75" x14ac:dyDescent="0.25">
      <c r="A28" s="11" t="s">
        <v>50</v>
      </c>
      <c r="B28" s="66" t="s">
        <v>51</v>
      </c>
      <c r="C28" s="69">
        <v>2357.0889999999999</v>
      </c>
      <c r="D28" s="69">
        <v>0</v>
      </c>
      <c r="E28" s="69">
        <v>2760.8740300000004</v>
      </c>
      <c r="F28" s="69">
        <v>2357.0889999999999</v>
      </c>
      <c r="G28" s="69">
        <v>403.78503000000001</v>
      </c>
      <c r="H28" s="69">
        <v>2357.0889999999999</v>
      </c>
      <c r="I28" s="69">
        <v>0</v>
      </c>
      <c r="J28" s="69">
        <v>2760.8740300000004</v>
      </c>
      <c r="K28" s="69">
        <v>2357.0889999999999</v>
      </c>
      <c r="L28" s="69">
        <v>0</v>
      </c>
      <c r="M28" s="69">
        <v>403.78503000000001</v>
      </c>
      <c r="N28" s="70">
        <v>100</v>
      </c>
      <c r="O28" s="70">
        <v>100</v>
      </c>
      <c r="P28" s="70">
        <v>14.625260899715876</v>
      </c>
      <c r="Q28" s="69">
        <v>0</v>
      </c>
      <c r="R28" s="70">
        <v>0</v>
      </c>
      <c r="S28" s="69">
        <v>242.60210000000001</v>
      </c>
      <c r="T28" s="69">
        <v>0</v>
      </c>
      <c r="U28" s="69">
        <v>300.03255799999999</v>
      </c>
      <c r="V28" s="69">
        <v>242.60210000000001</v>
      </c>
      <c r="W28" s="69">
        <v>57.430458000000002</v>
      </c>
      <c r="X28" s="69">
        <v>242.60210000000001</v>
      </c>
      <c r="Y28" s="69">
        <v>0</v>
      </c>
      <c r="Z28" s="69">
        <v>300.03255799999999</v>
      </c>
      <c r="AA28" s="69">
        <v>242.60210000000001</v>
      </c>
      <c r="AB28" s="69">
        <v>0</v>
      </c>
      <c r="AC28" s="69">
        <v>57.430458000000002</v>
      </c>
      <c r="AD28" s="70">
        <v>100</v>
      </c>
      <c r="AE28" s="70">
        <v>100</v>
      </c>
      <c r="AF28" s="70">
        <v>19.141408646724265</v>
      </c>
      <c r="AG28" s="70">
        <v>0</v>
      </c>
      <c r="AH28" s="70">
        <v>0</v>
      </c>
      <c r="AI28" s="69">
        <v>33.233699999999999</v>
      </c>
      <c r="AJ28" s="69">
        <v>0</v>
      </c>
      <c r="AK28" s="69">
        <v>41.467421000000002</v>
      </c>
      <c r="AL28" s="69">
        <v>33.233699999999999</v>
      </c>
      <c r="AM28" s="69">
        <v>8.2337209999999992</v>
      </c>
      <c r="AN28" s="69">
        <v>33.233699999999999</v>
      </c>
      <c r="AO28" s="69">
        <v>0</v>
      </c>
      <c r="AP28" s="69">
        <v>41.467421000000002</v>
      </c>
      <c r="AQ28" s="69">
        <v>33.233699999999999</v>
      </c>
      <c r="AR28" s="69">
        <v>0</v>
      </c>
      <c r="AS28" s="69">
        <v>8.2337209999999992</v>
      </c>
      <c r="AT28" s="70">
        <v>100</v>
      </c>
      <c r="AU28" s="70">
        <v>100</v>
      </c>
      <c r="AV28" s="70">
        <v>19.855879149079463</v>
      </c>
      <c r="AW28" s="70">
        <v>0</v>
      </c>
      <c r="AX28" s="70">
        <v>0</v>
      </c>
      <c r="AY28" s="69">
        <v>578.96230000000003</v>
      </c>
      <c r="AZ28" s="69">
        <v>0</v>
      </c>
      <c r="BA28" s="69">
        <v>676.11130900000001</v>
      </c>
      <c r="BB28" s="69">
        <v>578.96230000000003</v>
      </c>
      <c r="BC28" s="69">
        <v>97.149009000000007</v>
      </c>
      <c r="BD28" s="69">
        <v>578.96230000000003</v>
      </c>
      <c r="BE28" s="69">
        <v>0</v>
      </c>
      <c r="BF28" s="69">
        <v>676.11130900000001</v>
      </c>
      <c r="BG28" s="69">
        <v>578.96230000000003</v>
      </c>
      <c r="BH28" s="69">
        <v>0</v>
      </c>
      <c r="BI28" s="69">
        <v>97.149009000000007</v>
      </c>
      <c r="BJ28" s="70">
        <v>100</v>
      </c>
      <c r="BK28" s="70">
        <v>100</v>
      </c>
      <c r="BL28" s="70">
        <v>14.368789237335477</v>
      </c>
      <c r="BM28" s="70">
        <v>0</v>
      </c>
      <c r="BN28" s="70">
        <v>0</v>
      </c>
      <c r="BO28" s="69">
        <v>1360.3661</v>
      </c>
      <c r="BP28" s="69">
        <v>0</v>
      </c>
      <c r="BQ28" s="69">
        <v>1566.311367</v>
      </c>
      <c r="BR28" s="69">
        <v>1360.3661</v>
      </c>
      <c r="BS28" s="69">
        <v>205.945267</v>
      </c>
      <c r="BT28" s="69">
        <v>1360.3661</v>
      </c>
      <c r="BU28" s="69">
        <v>0</v>
      </c>
      <c r="BV28" s="69">
        <v>1566.311367</v>
      </c>
      <c r="BW28" s="69">
        <v>1360.3661</v>
      </c>
      <c r="BX28" s="69">
        <v>0</v>
      </c>
      <c r="BY28" s="69">
        <v>205.945267</v>
      </c>
      <c r="BZ28" s="70">
        <v>100</v>
      </c>
      <c r="CA28" s="70">
        <v>100</v>
      </c>
      <c r="CB28" s="70">
        <v>13.148424466487322</v>
      </c>
      <c r="CC28" s="70">
        <v>0</v>
      </c>
      <c r="CD28" s="70">
        <v>0</v>
      </c>
      <c r="CE28" s="69">
        <v>3.7499999999999999E-2</v>
      </c>
      <c r="CF28" s="69">
        <v>0</v>
      </c>
      <c r="CG28" s="69">
        <v>5.1130000000000002E-2</v>
      </c>
      <c r="CH28" s="69">
        <v>3.7499999999999999E-2</v>
      </c>
      <c r="CI28" s="69">
        <v>1.363E-2</v>
      </c>
      <c r="CJ28" s="69">
        <v>3.7499999999999999E-2</v>
      </c>
      <c r="CK28" s="69">
        <v>0</v>
      </c>
      <c r="CL28" s="69">
        <v>5.1130000000000002E-2</v>
      </c>
      <c r="CM28" s="69">
        <v>3.7499999999999999E-2</v>
      </c>
      <c r="CN28" s="69">
        <v>0</v>
      </c>
      <c r="CO28" s="69">
        <v>1.363E-2</v>
      </c>
      <c r="CP28" s="70">
        <v>100</v>
      </c>
      <c r="CQ28" s="70">
        <v>100</v>
      </c>
      <c r="CR28" s="70">
        <v>26.657539604928608</v>
      </c>
      <c r="CS28" s="70">
        <v>0</v>
      </c>
      <c r="CT28" s="70">
        <v>0</v>
      </c>
      <c r="CU28" s="69">
        <v>13.335900000000001</v>
      </c>
      <c r="CV28" s="69">
        <v>0</v>
      </c>
      <c r="CW28" s="69">
        <v>16.305401</v>
      </c>
      <c r="CX28" s="69">
        <v>13.335900000000001</v>
      </c>
      <c r="CY28" s="69">
        <v>2.9695010000000002</v>
      </c>
      <c r="CZ28" s="69">
        <v>13.335900000000001</v>
      </c>
      <c r="DA28" s="69">
        <v>0</v>
      </c>
      <c r="DB28" s="69">
        <v>16.305401</v>
      </c>
      <c r="DC28" s="69">
        <v>13.335900000000001</v>
      </c>
      <c r="DD28" s="69">
        <v>0</v>
      </c>
      <c r="DE28" s="69">
        <v>2.9695010000000002</v>
      </c>
      <c r="DF28" s="70">
        <v>100</v>
      </c>
      <c r="DG28" s="70">
        <v>100</v>
      </c>
      <c r="DH28" s="70">
        <v>18.211763083900852</v>
      </c>
      <c r="DI28" s="70">
        <v>0</v>
      </c>
      <c r="DJ28" s="70">
        <v>0</v>
      </c>
      <c r="DK28" s="69">
        <v>81.4572</v>
      </c>
      <c r="DL28" s="69">
        <v>0</v>
      </c>
      <c r="DM28" s="69">
        <v>104.55722799999999</v>
      </c>
      <c r="DN28" s="69">
        <v>81.4572</v>
      </c>
      <c r="DO28" s="69">
        <v>23.100027999999998</v>
      </c>
      <c r="DP28" s="69">
        <v>81.4572</v>
      </c>
      <c r="DQ28" s="69">
        <v>0</v>
      </c>
      <c r="DR28" s="69">
        <v>104.55722799999999</v>
      </c>
      <c r="DS28" s="69">
        <v>81.4572</v>
      </c>
      <c r="DT28" s="69">
        <v>0</v>
      </c>
      <c r="DU28" s="69">
        <v>23.100027999999998</v>
      </c>
      <c r="DV28" s="70">
        <v>100</v>
      </c>
      <c r="DW28" s="70">
        <v>100</v>
      </c>
      <c r="DX28" s="70">
        <v>22.093190917417971</v>
      </c>
      <c r="DY28" s="70">
        <v>0</v>
      </c>
      <c r="DZ28" s="70">
        <v>0</v>
      </c>
      <c r="EA28" s="69">
        <v>1.2334000000000001</v>
      </c>
      <c r="EB28" s="69">
        <v>0</v>
      </c>
      <c r="EC28" s="69">
        <v>1.5956969999999999</v>
      </c>
      <c r="ED28" s="69">
        <v>1.2334000000000001</v>
      </c>
      <c r="EE28" s="69">
        <v>0.36229699999999998</v>
      </c>
      <c r="EF28" s="69">
        <v>1.2334000000000001</v>
      </c>
      <c r="EG28" s="69">
        <v>0</v>
      </c>
      <c r="EH28" s="69">
        <v>1.5956969999999999</v>
      </c>
      <c r="EI28" s="69">
        <v>1.2334000000000001</v>
      </c>
      <c r="EJ28" s="69">
        <v>0</v>
      </c>
      <c r="EK28" s="69">
        <v>0.36229699999999998</v>
      </c>
      <c r="EL28" s="70">
        <v>100</v>
      </c>
      <c r="EM28" s="70">
        <v>100</v>
      </c>
      <c r="EN28" s="70">
        <v>22.70462374749091</v>
      </c>
      <c r="EO28" s="70">
        <v>0</v>
      </c>
      <c r="EP28" s="70">
        <v>0</v>
      </c>
      <c r="EQ28" s="69">
        <v>45.860799999999998</v>
      </c>
      <c r="ER28" s="69">
        <v>0</v>
      </c>
      <c r="ES28" s="69">
        <v>54.441918999999999</v>
      </c>
      <c r="ET28" s="69">
        <v>45.860799999999998</v>
      </c>
      <c r="EU28" s="69">
        <v>8.5811189999999993</v>
      </c>
      <c r="EV28" s="69">
        <v>45.860799999999998</v>
      </c>
      <c r="EW28" s="69">
        <v>0</v>
      </c>
      <c r="EX28" s="69">
        <v>54.441918999999999</v>
      </c>
      <c r="EY28" s="69">
        <v>45.860799999999998</v>
      </c>
      <c r="EZ28" s="69">
        <v>0</v>
      </c>
      <c r="FA28" s="69">
        <v>8.5811189999999993</v>
      </c>
      <c r="FB28" s="70">
        <v>100</v>
      </c>
      <c r="FC28" s="70">
        <v>100</v>
      </c>
      <c r="FD28" s="70">
        <v>15.76197010983393</v>
      </c>
      <c r="FE28" s="70">
        <v>0</v>
      </c>
      <c r="FF28" s="70">
        <v>0</v>
      </c>
      <c r="FG28" s="69">
        <v>0</v>
      </c>
      <c r="FH28" s="69">
        <v>0</v>
      </c>
      <c r="FI28" s="69">
        <v>0</v>
      </c>
      <c r="FJ28" s="69">
        <v>0</v>
      </c>
      <c r="FK28" s="69">
        <v>0</v>
      </c>
      <c r="FL28" s="69">
        <v>0</v>
      </c>
      <c r="FM28" s="69">
        <v>0</v>
      </c>
      <c r="FN28" s="69">
        <v>0</v>
      </c>
      <c r="FO28" s="69">
        <v>0</v>
      </c>
      <c r="FP28" s="69">
        <v>0</v>
      </c>
      <c r="FQ28" s="69">
        <v>0</v>
      </c>
      <c r="FR28" s="70" t="s">
        <v>652</v>
      </c>
      <c r="FS28" s="70" t="s">
        <v>652</v>
      </c>
      <c r="FT28" s="70">
        <v>0</v>
      </c>
      <c r="FU28" s="70">
        <v>0</v>
      </c>
      <c r="FV28" s="70">
        <v>0</v>
      </c>
      <c r="FW28" s="69">
        <v>0</v>
      </c>
      <c r="FX28" s="69">
        <v>0</v>
      </c>
      <c r="FY28" s="69">
        <v>0</v>
      </c>
      <c r="FZ28" s="69">
        <v>0</v>
      </c>
      <c r="GA28" s="69">
        <v>0</v>
      </c>
      <c r="GB28" s="69">
        <v>0</v>
      </c>
      <c r="GC28" s="69">
        <v>0</v>
      </c>
      <c r="GD28" s="69">
        <v>0</v>
      </c>
      <c r="GE28" s="69">
        <v>0</v>
      </c>
      <c r="GF28" s="69">
        <v>0</v>
      </c>
      <c r="GG28" s="69">
        <v>0</v>
      </c>
      <c r="GH28" s="70" t="s">
        <v>652</v>
      </c>
      <c r="GI28" s="70" t="s">
        <v>652</v>
      </c>
      <c r="GJ28" s="70">
        <v>0</v>
      </c>
      <c r="GK28" s="70">
        <v>0</v>
      </c>
      <c r="GL28" s="70">
        <v>0</v>
      </c>
    </row>
    <row r="29" spans="1:194" ht="15.75" x14ac:dyDescent="0.25">
      <c r="A29" s="11" t="s">
        <v>53</v>
      </c>
      <c r="B29" s="66" t="s">
        <v>54</v>
      </c>
      <c r="C29" s="69">
        <v>1127.7053999999998</v>
      </c>
      <c r="D29" s="69">
        <v>0</v>
      </c>
      <c r="E29" s="69">
        <v>1294.3764999999999</v>
      </c>
      <c r="F29" s="69">
        <v>1127.7053999999998</v>
      </c>
      <c r="G29" s="69">
        <v>166.6711</v>
      </c>
      <c r="H29" s="69">
        <v>1117.7669519999999</v>
      </c>
      <c r="I29" s="69">
        <v>0.34887299999999999</v>
      </c>
      <c r="J29" s="69">
        <v>1273.5793083099998</v>
      </c>
      <c r="K29" s="69">
        <v>1117.7669519999999</v>
      </c>
      <c r="L29" s="69">
        <v>0</v>
      </c>
      <c r="M29" s="69">
        <v>155.81235630999998</v>
      </c>
      <c r="N29" s="70">
        <v>99.118701746041125</v>
      </c>
      <c r="O29" s="70">
        <v>93.484927086939479</v>
      </c>
      <c r="P29" s="70">
        <v>12.234209153158915</v>
      </c>
      <c r="Q29" s="69">
        <v>0.34887299999999999</v>
      </c>
      <c r="R29" s="70">
        <v>-8.7707618945387367E-14</v>
      </c>
      <c r="S29" s="69">
        <v>19.495000000000001</v>
      </c>
      <c r="T29" s="69">
        <v>0</v>
      </c>
      <c r="U29" s="69">
        <v>25.287199999999999</v>
      </c>
      <c r="V29" s="69">
        <v>19.495000000000001</v>
      </c>
      <c r="W29" s="69">
        <v>5.7922000000000002</v>
      </c>
      <c r="X29" s="69">
        <v>17.466998</v>
      </c>
      <c r="Y29" s="69">
        <v>0</v>
      </c>
      <c r="Z29" s="69">
        <v>22.70107831</v>
      </c>
      <c r="AA29" s="69">
        <v>17.466998</v>
      </c>
      <c r="AB29" s="69">
        <v>0</v>
      </c>
      <c r="AC29" s="69">
        <v>5.2340803099999995</v>
      </c>
      <c r="AD29" s="70">
        <v>89.597322390356496</v>
      </c>
      <c r="AE29" s="70">
        <v>90.364288353302697</v>
      </c>
      <c r="AF29" s="70">
        <v>23.05652726502576</v>
      </c>
      <c r="AG29" s="70">
        <v>0</v>
      </c>
      <c r="AH29" s="70">
        <v>0</v>
      </c>
      <c r="AI29" s="69">
        <v>32.275799999999997</v>
      </c>
      <c r="AJ29" s="69">
        <v>0</v>
      </c>
      <c r="AK29" s="69">
        <v>57.119399999999999</v>
      </c>
      <c r="AL29" s="69">
        <v>32.275799999999997</v>
      </c>
      <c r="AM29" s="69">
        <v>24.843599999999999</v>
      </c>
      <c r="AN29" s="69">
        <v>32.275799999999997</v>
      </c>
      <c r="AO29" s="69">
        <v>0.28012300000000001</v>
      </c>
      <c r="AP29" s="69">
        <v>57.119399999999999</v>
      </c>
      <c r="AQ29" s="69">
        <v>32.275799999999997</v>
      </c>
      <c r="AR29" s="69">
        <v>0</v>
      </c>
      <c r="AS29" s="69">
        <v>24.843599999999999</v>
      </c>
      <c r="AT29" s="70">
        <v>100</v>
      </c>
      <c r="AU29" s="70">
        <v>100</v>
      </c>
      <c r="AV29" s="70">
        <v>43.494154350360823</v>
      </c>
      <c r="AW29" s="70">
        <v>0.28012300000000001</v>
      </c>
      <c r="AX29" s="70">
        <v>3.219646771412954E-15</v>
      </c>
      <c r="AY29" s="69">
        <v>62.386499999999998</v>
      </c>
      <c r="AZ29" s="69">
        <v>0</v>
      </c>
      <c r="BA29" s="69">
        <v>76.230800000000002</v>
      </c>
      <c r="BB29" s="69">
        <v>62.386499999999998</v>
      </c>
      <c r="BC29" s="69">
        <v>13.8443</v>
      </c>
      <c r="BD29" s="69">
        <v>54.612287999999999</v>
      </c>
      <c r="BE29" s="69">
        <v>0</v>
      </c>
      <c r="BF29" s="69">
        <v>60.650857999999999</v>
      </c>
      <c r="BG29" s="69">
        <v>54.612287999999999</v>
      </c>
      <c r="BH29" s="69">
        <v>0</v>
      </c>
      <c r="BI29" s="69">
        <v>6.03857</v>
      </c>
      <c r="BJ29" s="70">
        <v>87.538630953812131</v>
      </c>
      <c r="BK29" s="70">
        <v>43.617734374435685</v>
      </c>
      <c r="BL29" s="70">
        <v>9.9562812450237725</v>
      </c>
      <c r="BM29" s="70">
        <v>0</v>
      </c>
      <c r="BN29" s="70">
        <v>0</v>
      </c>
      <c r="BO29" s="69">
        <v>851.00959999999998</v>
      </c>
      <c r="BP29" s="69">
        <v>0</v>
      </c>
      <c r="BQ29" s="69">
        <v>941.70759999999996</v>
      </c>
      <c r="BR29" s="69">
        <v>851.00959999999998</v>
      </c>
      <c r="BS29" s="69">
        <v>90.697999999999993</v>
      </c>
      <c r="BT29" s="69">
        <v>851.00959999999998</v>
      </c>
      <c r="BU29" s="69">
        <v>0</v>
      </c>
      <c r="BV29" s="69">
        <v>941.70759999999996</v>
      </c>
      <c r="BW29" s="69">
        <v>851.00959999999998</v>
      </c>
      <c r="BX29" s="69">
        <v>0</v>
      </c>
      <c r="BY29" s="69">
        <v>90.697999999999993</v>
      </c>
      <c r="BZ29" s="70">
        <v>100</v>
      </c>
      <c r="CA29" s="70">
        <v>100</v>
      </c>
      <c r="CB29" s="70">
        <v>9.6312273576214089</v>
      </c>
      <c r="CC29" s="70">
        <v>0</v>
      </c>
      <c r="CD29" s="70">
        <v>0</v>
      </c>
      <c r="CE29" s="69">
        <v>1.5935999999999999</v>
      </c>
      <c r="CF29" s="69">
        <v>0</v>
      </c>
      <c r="CG29" s="69">
        <v>1.7867999999999999</v>
      </c>
      <c r="CH29" s="69">
        <v>1.5935999999999999</v>
      </c>
      <c r="CI29" s="69">
        <v>0.19320000000000001</v>
      </c>
      <c r="CJ29" s="69">
        <v>1.46641</v>
      </c>
      <c r="CK29" s="69">
        <v>0</v>
      </c>
      <c r="CL29" s="69">
        <v>1.625375</v>
      </c>
      <c r="CM29" s="69">
        <v>1.46641</v>
      </c>
      <c r="CN29" s="69">
        <v>0</v>
      </c>
      <c r="CO29" s="69">
        <v>0.158965</v>
      </c>
      <c r="CP29" s="70">
        <v>92.018699799196796</v>
      </c>
      <c r="CQ29" s="70">
        <v>82.280020703933744</v>
      </c>
      <c r="CR29" s="70">
        <v>9.7802045681765737</v>
      </c>
      <c r="CS29" s="70">
        <v>0</v>
      </c>
      <c r="CT29" s="70">
        <v>0</v>
      </c>
      <c r="CU29" s="69">
        <v>1.1082000000000001</v>
      </c>
      <c r="CV29" s="69">
        <v>0</v>
      </c>
      <c r="CW29" s="69">
        <v>1.6281000000000001</v>
      </c>
      <c r="CX29" s="69">
        <v>1.1082000000000001</v>
      </c>
      <c r="CY29" s="69">
        <v>0.51990000000000003</v>
      </c>
      <c r="CZ29" s="69">
        <v>1.1082000000000001</v>
      </c>
      <c r="DA29" s="69">
        <v>6.8750000000000006E-2</v>
      </c>
      <c r="DB29" s="69">
        <v>1.571604</v>
      </c>
      <c r="DC29" s="69">
        <v>1.1082000000000001</v>
      </c>
      <c r="DD29" s="69">
        <v>0</v>
      </c>
      <c r="DE29" s="69">
        <v>0.46340399999999998</v>
      </c>
      <c r="DF29" s="70">
        <v>100</v>
      </c>
      <c r="DG29" s="70">
        <v>89.133294864397001</v>
      </c>
      <c r="DH29" s="70">
        <v>29.486053738728074</v>
      </c>
      <c r="DI29" s="70">
        <v>6.8750000000000006E-2</v>
      </c>
      <c r="DJ29" s="70">
        <v>8.3266726846886741E-17</v>
      </c>
      <c r="DK29" s="69">
        <v>147.42699999999999</v>
      </c>
      <c r="DL29" s="69">
        <v>0</v>
      </c>
      <c r="DM29" s="69">
        <v>173.66419999999999</v>
      </c>
      <c r="DN29" s="69">
        <v>147.42699999999999</v>
      </c>
      <c r="DO29" s="69">
        <v>26.237200000000001</v>
      </c>
      <c r="DP29" s="69">
        <v>147.42699999999999</v>
      </c>
      <c r="DQ29" s="69">
        <v>0</v>
      </c>
      <c r="DR29" s="69">
        <v>171.487154</v>
      </c>
      <c r="DS29" s="69">
        <v>147.42699999999999</v>
      </c>
      <c r="DT29" s="69">
        <v>0</v>
      </c>
      <c r="DU29" s="69">
        <v>24.060154000000001</v>
      </c>
      <c r="DV29" s="70">
        <v>100</v>
      </c>
      <c r="DW29" s="70">
        <v>91.702445382891469</v>
      </c>
      <c r="DX29" s="70">
        <v>14.030295237158114</v>
      </c>
      <c r="DY29" s="70">
        <v>0</v>
      </c>
      <c r="DZ29" s="70">
        <v>0</v>
      </c>
      <c r="EA29" s="69">
        <v>0.89680000000000004</v>
      </c>
      <c r="EB29" s="69">
        <v>0</v>
      </c>
      <c r="EC29" s="69">
        <v>1.1568000000000001</v>
      </c>
      <c r="ED29" s="69">
        <v>0.89680000000000004</v>
      </c>
      <c r="EE29" s="69">
        <v>0.26</v>
      </c>
      <c r="EF29" s="69">
        <v>0.88775599999999999</v>
      </c>
      <c r="EG29" s="69">
        <v>0</v>
      </c>
      <c r="EH29" s="69">
        <v>1.136233</v>
      </c>
      <c r="EI29" s="69">
        <v>0.88775599999999999</v>
      </c>
      <c r="EJ29" s="69">
        <v>0</v>
      </c>
      <c r="EK29" s="69">
        <v>0.248477</v>
      </c>
      <c r="EL29" s="70">
        <v>98.991525423728817</v>
      </c>
      <c r="EM29" s="70">
        <v>95.568076923076916</v>
      </c>
      <c r="EN29" s="70">
        <v>21.868490001610585</v>
      </c>
      <c r="EO29" s="70">
        <v>0</v>
      </c>
      <c r="EP29" s="70">
        <v>0</v>
      </c>
      <c r="EQ29" s="69">
        <v>11.5129</v>
      </c>
      <c r="ER29" s="69">
        <v>0</v>
      </c>
      <c r="ES29" s="69">
        <v>15.7956</v>
      </c>
      <c r="ET29" s="69">
        <v>11.5129</v>
      </c>
      <c r="EU29" s="69">
        <v>4.2827000000000002</v>
      </c>
      <c r="EV29" s="69">
        <v>11.5129</v>
      </c>
      <c r="EW29" s="69">
        <v>0</v>
      </c>
      <c r="EX29" s="69">
        <v>15.580005999999999</v>
      </c>
      <c r="EY29" s="69">
        <v>11.5129</v>
      </c>
      <c r="EZ29" s="69">
        <v>0</v>
      </c>
      <c r="FA29" s="69">
        <v>4.0671059999999999</v>
      </c>
      <c r="FB29" s="70">
        <v>100</v>
      </c>
      <c r="FC29" s="70">
        <v>94.965932706003215</v>
      </c>
      <c r="FD29" s="70">
        <v>26.104649767143869</v>
      </c>
      <c r="FE29" s="70">
        <v>0</v>
      </c>
      <c r="FF29" s="70">
        <v>0</v>
      </c>
      <c r="FG29" s="69">
        <v>0</v>
      </c>
      <c r="FH29" s="69">
        <v>0</v>
      </c>
      <c r="FI29" s="69">
        <v>0</v>
      </c>
      <c r="FJ29" s="69">
        <v>0</v>
      </c>
      <c r="FK29" s="69">
        <v>0</v>
      </c>
      <c r="FL29" s="69">
        <v>0</v>
      </c>
      <c r="FM29" s="69">
        <v>0</v>
      </c>
      <c r="FN29" s="69">
        <v>0</v>
      </c>
      <c r="FO29" s="69">
        <v>0</v>
      </c>
      <c r="FP29" s="69">
        <v>0</v>
      </c>
      <c r="FQ29" s="69">
        <v>0</v>
      </c>
      <c r="FR29" s="70" t="s">
        <v>652</v>
      </c>
      <c r="FS29" s="70" t="s">
        <v>652</v>
      </c>
      <c r="FT29" s="70">
        <v>0</v>
      </c>
      <c r="FU29" s="70">
        <v>0</v>
      </c>
      <c r="FV29" s="70">
        <v>0</v>
      </c>
      <c r="FW29" s="69">
        <v>0</v>
      </c>
      <c r="FX29" s="69">
        <v>0</v>
      </c>
      <c r="FY29" s="69">
        <v>0</v>
      </c>
      <c r="FZ29" s="69">
        <v>0</v>
      </c>
      <c r="GA29" s="69">
        <v>0</v>
      </c>
      <c r="GB29" s="69">
        <v>0</v>
      </c>
      <c r="GC29" s="69">
        <v>0</v>
      </c>
      <c r="GD29" s="69">
        <v>0</v>
      </c>
      <c r="GE29" s="69">
        <v>0</v>
      </c>
      <c r="GF29" s="69">
        <v>0</v>
      </c>
      <c r="GG29" s="69">
        <v>0</v>
      </c>
      <c r="GH29" s="70" t="s">
        <v>652</v>
      </c>
      <c r="GI29" s="70" t="s">
        <v>652</v>
      </c>
      <c r="GJ29" s="70">
        <v>0</v>
      </c>
      <c r="GK29" s="70">
        <v>0</v>
      </c>
      <c r="GL29" s="70">
        <v>0</v>
      </c>
    </row>
    <row r="30" spans="1:194" ht="15.75" x14ac:dyDescent="0.25">
      <c r="A30" s="11" t="s">
        <v>56</v>
      </c>
      <c r="B30" s="66" t="s">
        <v>57</v>
      </c>
      <c r="C30" s="69">
        <v>438.84389999999996</v>
      </c>
      <c r="D30" s="69">
        <v>0</v>
      </c>
      <c r="E30" s="69">
        <v>575.87049999999999</v>
      </c>
      <c r="F30" s="69">
        <v>438.84389999999996</v>
      </c>
      <c r="G30" s="69">
        <v>137.0266</v>
      </c>
      <c r="H30" s="69">
        <v>438.84389999999996</v>
      </c>
      <c r="I30" s="69">
        <v>0.32006300000000004</v>
      </c>
      <c r="J30" s="69">
        <v>575.18477799999994</v>
      </c>
      <c r="K30" s="69">
        <v>438.84389999999996</v>
      </c>
      <c r="L30" s="69">
        <v>0</v>
      </c>
      <c r="M30" s="69">
        <v>136.340878</v>
      </c>
      <c r="N30" s="70">
        <v>100</v>
      </c>
      <c r="O30" s="70">
        <v>99.499570156451384</v>
      </c>
      <c r="P30" s="70">
        <v>23.703839742434912</v>
      </c>
      <c r="Q30" s="69">
        <v>0.32006300000000004</v>
      </c>
      <c r="R30" s="70">
        <v>4.6074255521943996E-15</v>
      </c>
      <c r="S30" s="69">
        <v>77.372</v>
      </c>
      <c r="T30" s="69">
        <v>0</v>
      </c>
      <c r="U30" s="69">
        <v>102.6396</v>
      </c>
      <c r="V30" s="69">
        <v>77.372</v>
      </c>
      <c r="W30" s="69">
        <v>25.267600000000002</v>
      </c>
      <c r="X30" s="69">
        <v>77.372</v>
      </c>
      <c r="Y30" s="69">
        <v>0</v>
      </c>
      <c r="Z30" s="69">
        <v>102.6396</v>
      </c>
      <c r="AA30" s="69">
        <v>77.372</v>
      </c>
      <c r="AB30" s="69">
        <v>0</v>
      </c>
      <c r="AC30" s="69">
        <v>25.267600000000002</v>
      </c>
      <c r="AD30" s="70">
        <v>100</v>
      </c>
      <c r="AE30" s="70">
        <v>100</v>
      </c>
      <c r="AF30" s="70">
        <v>24.617788845630734</v>
      </c>
      <c r="AG30" s="70">
        <v>0</v>
      </c>
      <c r="AH30" s="70">
        <v>0</v>
      </c>
      <c r="AI30" s="69">
        <v>2.1173999999999999</v>
      </c>
      <c r="AJ30" s="69">
        <v>0</v>
      </c>
      <c r="AK30" s="69">
        <v>2.7526000000000002</v>
      </c>
      <c r="AL30" s="69">
        <v>2.1173999999999999</v>
      </c>
      <c r="AM30" s="69">
        <v>0.63519999999999999</v>
      </c>
      <c r="AN30" s="69">
        <v>2.1173999999999999</v>
      </c>
      <c r="AO30" s="69">
        <v>0</v>
      </c>
      <c r="AP30" s="69">
        <v>2.7526000000000002</v>
      </c>
      <c r="AQ30" s="69">
        <v>2.1173999999999999</v>
      </c>
      <c r="AR30" s="69">
        <v>0</v>
      </c>
      <c r="AS30" s="69">
        <v>0.63519999999999999</v>
      </c>
      <c r="AT30" s="70">
        <v>100</v>
      </c>
      <c r="AU30" s="70">
        <v>100</v>
      </c>
      <c r="AV30" s="70">
        <v>23.076364164789652</v>
      </c>
      <c r="AW30" s="70">
        <v>0</v>
      </c>
      <c r="AX30" s="70">
        <v>0</v>
      </c>
      <c r="AY30" s="69">
        <v>56.125300000000003</v>
      </c>
      <c r="AZ30" s="69">
        <v>0</v>
      </c>
      <c r="BA30" s="69">
        <v>74.125299999999996</v>
      </c>
      <c r="BB30" s="69">
        <v>56.125300000000003</v>
      </c>
      <c r="BC30" s="69">
        <v>18</v>
      </c>
      <c r="BD30" s="69">
        <v>56.125300000000003</v>
      </c>
      <c r="BE30" s="69">
        <v>0</v>
      </c>
      <c r="BF30" s="69">
        <v>74.026016999999996</v>
      </c>
      <c r="BG30" s="69">
        <v>56.125300000000003</v>
      </c>
      <c r="BH30" s="69">
        <v>0</v>
      </c>
      <c r="BI30" s="69">
        <v>17.900717</v>
      </c>
      <c r="BJ30" s="70">
        <v>100</v>
      </c>
      <c r="BK30" s="70">
        <v>99.448427777777781</v>
      </c>
      <c r="BL30" s="70">
        <v>24.181656295245496</v>
      </c>
      <c r="BM30" s="70">
        <v>0</v>
      </c>
      <c r="BN30" s="70">
        <v>0</v>
      </c>
      <c r="BO30" s="69">
        <v>79.538300000000007</v>
      </c>
      <c r="BP30" s="69">
        <v>0</v>
      </c>
      <c r="BQ30" s="69">
        <v>101.53830000000001</v>
      </c>
      <c r="BR30" s="69">
        <v>79.538300000000007</v>
      </c>
      <c r="BS30" s="69">
        <v>22</v>
      </c>
      <c r="BT30" s="69">
        <v>79.538300000000007</v>
      </c>
      <c r="BU30" s="69">
        <v>0.29866700000000002</v>
      </c>
      <c r="BV30" s="69">
        <v>101.403386</v>
      </c>
      <c r="BW30" s="69">
        <v>79.538300000000007</v>
      </c>
      <c r="BX30" s="69">
        <v>0</v>
      </c>
      <c r="BY30" s="69">
        <v>21.865086000000002</v>
      </c>
      <c r="BZ30" s="70">
        <v>100</v>
      </c>
      <c r="CA30" s="70">
        <v>99.386754545454551</v>
      </c>
      <c r="CB30" s="70">
        <v>21.562481158173558</v>
      </c>
      <c r="CC30" s="70">
        <v>0.29866700000000002</v>
      </c>
      <c r="CD30" s="70">
        <v>-5.3290705182007514E-15</v>
      </c>
      <c r="CE30" s="69">
        <v>0</v>
      </c>
      <c r="CF30" s="69">
        <v>0</v>
      </c>
      <c r="CG30" s="69">
        <v>0</v>
      </c>
      <c r="CH30" s="69">
        <v>0</v>
      </c>
      <c r="CI30" s="69">
        <v>0</v>
      </c>
      <c r="CJ30" s="69">
        <v>0</v>
      </c>
      <c r="CK30" s="69">
        <v>0</v>
      </c>
      <c r="CL30" s="69">
        <v>0</v>
      </c>
      <c r="CM30" s="69">
        <v>0</v>
      </c>
      <c r="CN30" s="69">
        <v>0</v>
      </c>
      <c r="CO30" s="69">
        <v>0</v>
      </c>
      <c r="CP30" s="70" t="s">
        <v>652</v>
      </c>
      <c r="CQ30" s="70" t="s">
        <v>652</v>
      </c>
      <c r="CR30" s="70">
        <v>0</v>
      </c>
      <c r="CS30" s="70">
        <v>0</v>
      </c>
      <c r="CT30" s="70">
        <v>0</v>
      </c>
      <c r="CU30" s="69">
        <v>6.4627999999999997</v>
      </c>
      <c r="CV30" s="69">
        <v>0</v>
      </c>
      <c r="CW30" s="69">
        <v>7.9627999999999997</v>
      </c>
      <c r="CX30" s="69">
        <v>6.4627999999999997</v>
      </c>
      <c r="CY30" s="69">
        <v>1.5</v>
      </c>
      <c r="CZ30" s="69">
        <v>6.4627999999999997</v>
      </c>
      <c r="DA30" s="69">
        <v>5.2599999999999999E-4</v>
      </c>
      <c r="DB30" s="69">
        <v>7.5112750000000004</v>
      </c>
      <c r="DC30" s="69">
        <v>6.4627999999999997</v>
      </c>
      <c r="DD30" s="69">
        <v>0</v>
      </c>
      <c r="DE30" s="69">
        <v>1.048475</v>
      </c>
      <c r="DF30" s="70">
        <v>100</v>
      </c>
      <c r="DG30" s="70">
        <v>69.898333333333341</v>
      </c>
      <c r="DH30" s="70">
        <v>13.958682114554453</v>
      </c>
      <c r="DI30" s="70">
        <v>5.2599999999999999E-4</v>
      </c>
      <c r="DJ30" s="70">
        <v>-1.95590071916385E-16</v>
      </c>
      <c r="DK30" s="69">
        <v>194.4059</v>
      </c>
      <c r="DL30" s="69">
        <v>0</v>
      </c>
      <c r="DM30" s="69">
        <v>257.14589999999998</v>
      </c>
      <c r="DN30" s="69">
        <v>194.4059</v>
      </c>
      <c r="DO30" s="69">
        <v>62.74</v>
      </c>
      <c r="DP30" s="69">
        <v>194.4059</v>
      </c>
      <c r="DQ30" s="69">
        <v>2.087E-2</v>
      </c>
      <c r="DR30" s="69">
        <v>257.14589999999998</v>
      </c>
      <c r="DS30" s="69">
        <v>194.4059</v>
      </c>
      <c r="DT30" s="69">
        <v>0</v>
      </c>
      <c r="DU30" s="69">
        <v>62.74</v>
      </c>
      <c r="DV30" s="70">
        <v>100</v>
      </c>
      <c r="DW30" s="70">
        <v>100</v>
      </c>
      <c r="DX30" s="70">
        <v>24.39860017212019</v>
      </c>
      <c r="DY30" s="70">
        <v>2.087E-2</v>
      </c>
      <c r="DZ30" s="70">
        <v>2.1649348980190553E-15</v>
      </c>
      <c r="EA30" s="69">
        <v>0.58250000000000002</v>
      </c>
      <c r="EB30" s="69">
        <v>0</v>
      </c>
      <c r="EC30" s="69">
        <v>0.79430000000000001</v>
      </c>
      <c r="ED30" s="69">
        <v>0.58250000000000002</v>
      </c>
      <c r="EE30" s="69">
        <v>0.21179999999999999</v>
      </c>
      <c r="EF30" s="69">
        <v>0.58250000000000002</v>
      </c>
      <c r="EG30" s="69">
        <v>0</v>
      </c>
      <c r="EH30" s="69">
        <v>0.79430000000000001</v>
      </c>
      <c r="EI30" s="69">
        <v>0.58250000000000002</v>
      </c>
      <c r="EJ30" s="69">
        <v>0</v>
      </c>
      <c r="EK30" s="69">
        <v>0.21179999999999999</v>
      </c>
      <c r="EL30" s="70">
        <v>100</v>
      </c>
      <c r="EM30" s="70">
        <v>100</v>
      </c>
      <c r="EN30" s="70">
        <v>26.664988039783456</v>
      </c>
      <c r="EO30" s="70">
        <v>0</v>
      </c>
      <c r="EP30" s="70">
        <v>0</v>
      </c>
      <c r="EQ30" s="69">
        <v>22.239699999999999</v>
      </c>
      <c r="ER30" s="69">
        <v>0</v>
      </c>
      <c r="ES30" s="69">
        <v>28.9117</v>
      </c>
      <c r="ET30" s="69">
        <v>22.239699999999999</v>
      </c>
      <c r="EU30" s="69">
        <v>6.6719999999999997</v>
      </c>
      <c r="EV30" s="69">
        <v>22.239699999999999</v>
      </c>
      <c r="EW30" s="69">
        <v>0</v>
      </c>
      <c r="EX30" s="69">
        <v>28.9117</v>
      </c>
      <c r="EY30" s="69">
        <v>22.239699999999999</v>
      </c>
      <c r="EZ30" s="69">
        <v>0</v>
      </c>
      <c r="FA30" s="69">
        <v>6.6719999999999997</v>
      </c>
      <c r="FB30" s="70">
        <v>100</v>
      </c>
      <c r="FC30" s="70">
        <v>100</v>
      </c>
      <c r="FD30" s="70">
        <v>23.077162532815436</v>
      </c>
      <c r="FE30" s="70">
        <v>0</v>
      </c>
      <c r="FF30" s="70">
        <v>0</v>
      </c>
      <c r="FG30" s="69">
        <v>0</v>
      </c>
      <c r="FH30" s="69">
        <v>0</v>
      </c>
      <c r="FI30" s="69">
        <v>0</v>
      </c>
      <c r="FJ30" s="69">
        <v>0</v>
      </c>
      <c r="FK30" s="69">
        <v>0</v>
      </c>
      <c r="FL30" s="69">
        <v>0</v>
      </c>
      <c r="FM30" s="69">
        <v>0</v>
      </c>
      <c r="FN30" s="69">
        <v>0</v>
      </c>
      <c r="FO30" s="69">
        <v>0</v>
      </c>
      <c r="FP30" s="69">
        <v>0</v>
      </c>
      <c r="FQ30" s="69">
        <v>0</v>
      </c>
      <c r="FR30" s="70" t="s">
        <v>652</v>
      </c>
      <c r="FS30" s="70" t="s">
        <v>652</v>
      </c>
      <c r="FT30" s="70">
        <v>0</v>
      </c>
      <c r="FU30" s="70">
        <v>0</v>
      </c>
      <c r="FV30" s="70">
        <v>0</v>
      </c>
      <c r="FW30" s="69">
        <v>0</v>
      </c>
      <c r="FX30" s="69">
        <v>0</v>
      </c>
      <c r="FY30" s="69">
        <v>0</v>
      </c>
      <c r="FZ30" s="69">
        <v>0</v>
      </c>
      <c r="GA30" s="69">
        <v>0</v>
      </c>
      <c r="GB30" s="69">
        <v>0</v>
      </c>
      <c r="GC30" s="69">
        <v>0</v>
      </c>
      <c r="GD30" s="69">
        <v>0</v>
      </c>
      <c r="GE30" s="69">
        <v>0</v>
      </c>
      <c r="GF30" s="69">
        <v>0</v>
      </c>
      <c r="GG30" s="69">
        <v>0</v>
      </c>
      <c r="GH30" s="70" t="s">
        <v>652</v>
      </c>
      <c r="GI30" s="70" t="s">
        <v>652</v>
      </c>
      <c r="GJ30" s="70">
        <v>0</v>
      </c>
      <c r="GK30" s="70">
        <v>0</v>
      </c>
      <c r="GL30" s="70">
        <v>0</v>
      </c>
    </row>
    <row r="31" spans="1:194" ht="15.75" x14ac:dyDescent="0.25">
      <c r="A31" s="11" t="s">
        <v>59</v>
      </c>
      <c r="B31" s="66" t="s">
        <v>60</v>
      </c>
      <c r="C31" s="69">
        <v>341.36759999999998</v>
      </c>
      <c r="D31" s="69">
        <v>0</v>
      </c>
      <c r="E31" s="69">
        <v>588.24760000000003</v>
      </c>
      <c r="F31" s="69">
        <v>341.36759999999998</v>
      </c>
      <c r="G31" s="69">
        <v>246.87999999999997</v>
      </c>
      <c r="H31" s="69">
        <v>341.040818</v>
      </c>
      <c r="I31" s="69">
        <v>0</v>
      </c>
      <c r="J31" s="69">
        <v>587.90170699999999</v>
      </c>
      <c r="K31" s="69">
        <v>341.040818</v>
      </c>
      <c r="L31" s="69">
        <v>0</v>
      </c>
      <c r="M31" s="69">
        <v>246.86088899999999</v>
      </c>
      <c r="N31" s="70">
        <v>99.904272696061383</v>
      </c>
      <c r="O31" s="70">
        <v>99.992258992222943</v>
      </c>
      <c r="P31" s="70">
        <v>41.990163672037099</v>
      </c>
      <c r="Q31" s="69">
        <v>0</v>
      </c>
      <c r="R31" s="70">
        <v>0</v>
      </c>
      <c r="S31" s="69">
        <v>6.8</v>
      </c>
      <c r="T31" s="69">
        <v>0</v>
      </c>
      <c r="U31" s="69">
        <v>8.9629999999999992</v>
      </c>
      <c r="V31" s="69">
        <v>6.8</v>
      </c>
      <c r="W31" s="69">
        <v>2.1629999999999998</v>
      </c>
      <c r="X31" s="69">
        <v>6.4732180000000001</v>
      </c>
      <c r="Y31" s="69">
        <v>0</v>
      </c>
      <c r="Z31" s="69">
        <v>8.6362179999999995</v>
      </c>
      <c r="AA31" s="69">
        <v>6.4732180000000001</v>
      </c>
      <c r="AB31" s="69">
        <v>0</v>
      </c>
      <c r="AC31" s="69">
        <v>2.1629999999999998</v>
      </c>
      <c r="AD31" s="70">
        <v>95.194382352941176</v>
      </c>
      <c r="AE31" s="70">
        <v>100</v>
      </c>
      <c r="AF31" s="70">
        <v>25.045685507244027</v>
      </c>
      <c r="AG31" s="70">
        <v>0</v>
      </c>
      <c r="AH31" s="70">
        <v>0</v>
      </c>
      <c r="AI31" s="69">
        <v>34.783000000000001</v>
      </c>
      <c r="AJ31" s="69">
        <v>0</v>
      </c>
      <c r="AK31" s="69">
        <v>54.317</v>
      </c>
      <c r="AL31" s="69">
        <v>34.783000000000001</v>
      </c>
      <c r="AM31" s="69">
        <v>19.533999999999999</v>
      </c>
      <c r="AN31" s="69">
        <v>34.783000000000001</v>
      </c>
      <c r="AO31" s="69">
        <v>0</v>
      </c>
      <c r="AP31" s="69">
        <v>54.317</v>
      </c>
      <c r="AQ31" s="69">
        <v>34.783000000000001</v>
      </c>
      <c r="AR31" s="69">
        <v>0</v>
      </c>
      <c r="AS31" s="69">
        <v>19.533999999999999</v>
      </c>
      <c r="AT31" s="70">
        <v>100</v>
      </c>
      <c r="AU31" s="70">
        <v>100</v>
      </c>
      <c r="AV31" s="70">
        <v>35.962958189885299</v>
      </c>
      <c r="AW31" s="70">
        <v>0</v>
      </c>
      <c r="AX31" s="70">
        <v>0</v>
      </c>
      <c r="AY31" s="69">
        <v>35.737400000000001</v>
      </c>
      <c r="AZ31" s="69">
        <v>0</v>
      </c>
      <c r="BA31" s="69">
        <v>49.837400000000002</v>
      </c>
      <c r="BB31" s="69">
        <v>35.737400000000001</v>
      </c>
      <c r="BC31" s="69">
        <v>14.1</v>
      </c>
      <c r="BD31" s="69">
        <v>35.737400000000001</v>
      </c>
      <c r="BE31" s="69">
        <v>0</v>
      </c>
      <c r="BF31" s="69">
        <v>49.818289</v>
      </c>
      <c r="BG31" s="69">
        <v>35.737400000000001</v>
      </c>
      <c r="BH31" s="69">
        <v>0</v>
      </c>
      <c r="BI31" s="69">
        <v>14.080889000000001</v>
      </c>
      <c r="BJ31" s="70">
        <v>100</v>
      </c>
      <c r="BK31" s="70">
        <v>99.864460992907809</v>
      </c>
      <c r="BL31" s="70">
        <v>28.264497401747381</v>
      </c>
      <c r="BM31" s="70">
        <v>0</v>
      </c>
      <c r="BN31" s="70">
        <v>0</v>
      </c>
      <c r="BO31" s="69">
        <v>73.442700000000002</v>
      </c>
      <c r="BP31" s="69">
        <v>0</v>
      </c>
      <c r="BQ31" s="69">
        <v>113.4427</v>
      </c>
      <c r="BR31" s="69">
        <v>73.442700000000002</v>
      </c>
      <c r="BS31" s="69">
        <v>40</v>
      </c>
      <c r="BT31" s="69">
        <v>73.442700000000002</v>
      </c>
      <c r="BU31" s="69">
        <v>0</v>
      </c>
      <c r="BV31" s="69">
        <v>113.4427</v>
      </c>
      <c r="BW31" s="69">
        <v>73.442700000000002</v>
      </c>
      <c r="BX31" s="69">
        <v>0</v>
      </c>
      <c r="BY31" s="69">
        <v>40</v>
      </c>
      <c r="BZ31" s="70">
        <v>100</v>
      </c>
      <c r="CA31" s="70">
        <v>100</v>
      </c>
      <c r="CB31" s="70">
        <v>35.260091658608268</v>
      </c>
      <c r="CC31" s="70">
        <v>0</v>
      </c>
      <c r="CD31" s="70">
        <v>0</v>
      </c>
      <c r="CE31" s="69">
        <v>0</v>
      </c>
      <c r="CF31" s="69">
        <v>0</v>
      </c>
      <c r="CG31" s="69">
        <v>0</v>
      </c>
      <c r="CH31" s="69">
        <v>0</v>
      </c>
      <c r="CI31" s="69">
        <v>0</v>
      </c>
      <c r="CJ31" s="69">
        <v>0</v>
      </c>
      <c r="CK31" s="69">
        <v>0</v>
      </c>
      <c r="CL31" s="69">
        <v>0</v>
      </c>
      <c r="CM31" s="69">
        <v>0</v>
      </c>
      <c r="CN31" s="69">
        <v>0</v>
      </c>
      <c r="CO31" s="69">
        <v>0</v>
      </c>
      <c r="CP31" s="70" t="s">
        <v>652</v>
      </c>
      <c r="CQ31" s="70" t="s">
        <v>652</v>
      </c>
      <c r="CR31" s="70">
        <v>0</v>
      </c>
      <c r="CS31" s="70">
        <v>0</v>
      </c>
      <c r="CT31" s="70">
        <v>0</v>
      </c>
      <c r="CU31" s="69">
        <v>1.8621000000000001</v>
      </c>
      <c r="CV31" s="69">
        <v>0</v>
      </c>
      <c r="CW31" s="69">
        <v>2.6621000000000001</v>
      </c>
      <c r="CX31" s="69">
        <v>1.8621000000000001</v>
      </c>
      <c r="CY31" s="69">
        <v>0.8</v>
      </c>
      <c r="CZ31" s="69">
        <v>1.8621000000000001</v>
      </c>
      <c r="DA31" s="69">
        <v>0</v>
      </c>
      <c r="DB31" s="69">
        <v>2.6621000000000001</v>
      </c>
      <c r="DC31" s="69">
        <v>1.8621000000000001</v>
      </c>
      <c r="DD31" s="69">
        <v>0</v>
      </c>
      <c r="DE31" s="69">
        <v>0.8</v>
      </c>
      <c r="DF31" s="70">
        <v>100</v>
      </c>
      <c r="DG31" s="70">
        <v>100</v>
      </c>
      <c r="DH31" s="70">
        <v>30.051463130611172</v>
      </c>
      <c r="DI31" s="70">
        <v>0</v>
      </c>
      <c r="DJ31" s="70">
        <v>0</v>
      </c>
      <c r="DK31" s="69">
        <v>172.46</v>
      </c>
      <c r="DL31" s="69">
        <v>0</v>
      </c>
      <c r="DM31" s="69">
        <v>338.34178000000003</v>
      </c>
      <c r="DN31" s="69">
        <v>172.46</v>
      </c>
      <c r="DO31" s="69">
        <v>165.88177999999999</v>
      </c>
      <c r="DP31" s="69">
        <v>172.46</v>
      </c>
      <c r="DQ31" s="69">
        <v>0</v>
      </c>
      <c r="DR31" s="69">
        <v>338.34178000000003</v>
      </c>
      <c r="DS31" s="69">
        <v>172.46</v>
      </c>
      <c r="DT31" s="69">
        <v>0</v>
      </c>
      <c r="DU31" s="69">
        <v>165.88177999999999</v>
      </c>
      <c r="DV31" s="70">
        <v>100</v>
      </c>
      <c r="DW31" s="70">
        <v>100</v>
      </c>
      <c r="DX31" s="70">
        <v>49.027873530723866</v>
      </c>
      <c r="DY31" s="70">
        <v>0</v>
      </c>
      <c r="DZ31" s="70">
        <v>0</v>
      </c>
      <c r="EA31" s="69">
        <v>5.3943000000000003</v>
      </c>
      <c r="EB31" s="69">
        <v>0</v>
      </c>
      <c r="EC31" s="69">
        <v>6.6474200000000003</v>
      </c>
      <c r="ED31" s="69">
        <v>5.3943000000000003</v>
      </c>
      <c r="EE31" s="69">
        <v>1.25312</v>
      </c>
      <c r="EF31" s="69">
        <v>5.3943000000000003</v>
      </c>
      <c r="EG31" s="69">
        <v>0</v>
      </c>
      <c r="EH31" s="69">
        <v>6.6474200000000003</v>
      </c>
      <c r="EI31" s="69">
        <v>5.3943000000000003</v>
      </c>
      <c r="EJ31" s="69">
        <v>0</v>
      </c>
      <c r="EK31" s="69">
        <v>1.25312</v>
      </c>
      <c r="EL31" s="70">
        <v>100</v>
      </c>
      <c r="EM31" s="70">
        <v>100</v>
      </c>
      <c r="EN31" s="70">
        <v>18.851223482193092</v>
      </c>
      <c r="EO31" s="70">
        <v>0</v>
      </c>
      <c r="EP31" s="70">
        <v>0</v>
      </c>
      <c r="EQ31" s="69">
        <v>10.8881</v>
      </c>
      <c r="ER31" s="69">
        <v>0</v>
      </c>
      <c r="ES31" s="69">
        <v>14.036199999999999</v>
      </c>
      <c r="ET31" s="69">
        <v>10.8881</v>
      </c>
      <c r="EU31" s="69">
        <v>3.1480999999999999</v>
      </c>
      <c r="EV31" s="69">
        <v>10.8881</v>
      </c>
      <c r="EW31" s="69">
        <v>0</v>
      </c>
      <c r="EX31" s="69">
        <v>14.036199999999999</v>
      </c>
      <c r="EY31" s="69">
        <v>10.8881</v>
      </c>
      <c r="EZ31" s="69">
        <v>0</v>
      </c>
      <c r="FA31" s="69">
        <v>3.1480999999999999</v>
      </c>
      <c r="FB31" s="70">
        <v>100</v>
      </c>
      <c r="FC31" s="70">
        <v>100</v>
      </c>
      <c r="FD31" s="70">
        <v>22.428435046522562</v>
      </c>
      <c r="FE31" s="70">
        <v>0</v>
      </c>
      <c r="FF31" s="70">
        <v>0</v>
      </c>
      <c r="FG31" s="69">
        <v>0</v>
      </c>
      <c r="FH31" s="69">
        <v>0</v>
      </c>
      <c r="FI31" s="69">
        <v>0</v>
      </c>
      <c r="FJ31" s="69">
        <v>0</v>
      </c>
      <c r="FK31" s="69">
        <v>0</v>
      </c>
      <c r="FL31" s="69">
        <v>0</v>
      </c>
      <c r="FM31" s="69">
        <v>0</v>
      </c>
      <c r="FN31" s="69">
        <v>0</v>
      </c>
      <c r="FO31" s="69">
        <v>0</v>
      </c>
      <c r="FP31" s="69">
        <v>0</v>
      </c>
      <c r="FQ31" s="69">
        <v>0</v>
      </c>
      <c r="FR31" s="70" t="s">
        <v>652</v>
      </c>
      <c r="FS31" s="70" t="s">
        <v>652</v>
      </c>
      <c r="FT31" s="70">
        <v>0</v>
      </c>
      <c r="FU31" s="70">
        <v>0</v>
      </c>
      <c r="FV31" s="70">
        <v>0</v>
      </c>
      <c r="FW31" s="69">
        <v>0</v>
      </c>
      <c r="FX31" s="69">
        <v>0</v>
      </c>
      <c r="FY31" s="69">
        <v>0</v>
      </c>
      <c r="FZ31" s="69">
        <v>0</v>
      </c>
      <c r="GA31" s="69">
        <v>0</v>
      </c>
      <c r="GB31" s="69">
        <v>0</v>
      </c>
      <c r="GC31" s="69">
        <v>0</v>
      </c>
      <c r="GD31" s="69">
        <v>0</v>
      </c>
      <c r="GE31" s="69">
        <v>0</v>
      </c>
      <c r="GF31" s="69">
        <v>0</v>
      </c>
      <c r="GG31" s="69">
        <v>0</v>
      </c>
      <c r="GH31" s="70" t="s">
        <v>652</v>
      </c>
      <c r="GI31" s="70" t="s">
        <v>652</v>
      </c>
      <c r="GJ31" s="70">
        <v>0</v>
      </c>
      <c r="GK31" s="70">
        <v>0</v>
      </c>
      <c r="GL31" s="70">
        <v>0</v>
      </c>
    </row>
    <row r="32" spans="1:194" ht="15.75" x14ac:dyDescent="0.25">
      <c r="A32" s="60" t="s">
        <v>62</v>
      </c>
      <c r="B32" s="61" t="s">
        <v>63</v>
      </c>
      <c r="C32" s="64">
        <v>4930.8140000000003</v>
      </c>
      <c r="D32" s="64">
        <v>0</v>
      </c>
      <c r="E32" s="64">
        <v>5890.751041999999</v>
      </c>
      <c r="F32" s="64">
        <v>4930.8140000000003</v>
      </c>
      <c r="G32" s="64">
        <v>959.93704199999991</v>
      </c>
      <c r="H32" s="64">
        <v>4659.7436601500003</v>
      </c>
      <c r="I32" s="64">
        <v>91.035687159999995</v>
      </c>
      <c r="J32" s="64">
        <v>5601.076748120001</v>
      </c>
      <c r="K32" s="64">
        <v>4659.73772715</v>
      </c>
      <c r="L32" s="64">
        <v>0</v>
      </c>
      <c r="M32" s="64">
        <v>941.33902096999998</v>
      </c>
      <c r="N32" s="64">
        <v>94.502403196510755</v>
      </c>
      <c r="O32" s="64">
        <v>98.062579084222918</v>
      </c>
      <c r="P32" s="64">
        <v>16.806393900707754</v>
      </c>
      <c r="Q32" s="64">
        <v>91.035687159999995</v>
      </c>
      <c r="R32" s="64">
        <v>5.933000000169622E-3</v>
      </c>
      <c r="S32" s="64">
        <v>181.6996</v>
      </c>
      <c r="T32" s="64">
        <v>0</v>
      </c>
      <c r="U32" s="64">
        <v>219.71663399999997</v>
      </c>
      <c r="V32" s="64">
        <v>181.6996</v>
      </c>
      <c r="W32" s="64">
        <v>38.017034000000002</v>
      </c>
      <c r="X32" s="64">
        <v>124.45043858</v>
      </c>
      <c r="Y32" s="64">
        <v>9.7513480000000001</v>
      </c>
      <c r="Z32" s="64">
        <v>154.31166058000002</v>
      </c>
      <c r="AA32" s="64">
        <v>124.44450558</v>
      </c>
      <c r="AB32" s="64">
        <v>0</v>
      </c>
      <c r="AC32" s="64">
        <v>29.867154999999997</v>
      </c>
      <c r="AD32" s="64">
        <v>68.489146690471529</v>
      </c>
      <c r="AE32" s="64">
        <v>78.562559614724265</v>
      </c>
      <c r="AF32" s="64">
        <v>19.355086250605101</v>
      </c>
      <c r="AG32" s="64">
        <v>9.7513480000000001</v>
      </c>
      <c r="AH32" s="64">
        <v>5.9329999999990779E-3</v>
      </c>
      <c r="AI32" s="64">
        <v>128.25399999999999</v>
      </c>
      <c r="AJ32" s="64">
        <v>0</v>
      </c>
      <c r="AK32" s="64">
        <v>185.77377899999999</v>
      </c>
      <c r="AL32" s="64">
        <v>128.25399999999999</v>
      </c>
      <c r="AM32" s="64">
        <v>57.519779</v>
      </c>
      <c r="AN32" s="64">
        <v>128.25399999999999</v>
      </c>
      <c r="AO32" s="64">
        <v>2.3536539999999997</v>
      </c>
      <c r="AP32" s="64">
        <v>180.89925578999998</v>
      </c>
      <c r="AQ32" s="64">
        <v>128.25399999999999</v>
      </c>
      <c r="AR32" s="64">
        <v>0</v>
      </c>
      <c r="AS32" s="64">
        <v>52.64525579</v>
      </c>
      <c r="AT32" s="64">
        <v>100</v>
      </c>
      <c r="AU32" s="64">
        <v>91.525483416756529</v>
      </c>
      <c r="AV32" s="64">
        <v>29.10197477601243</v>
      </c>
      <c r="AW32" s="64">
        <v>2.3536539999999997</v>
      </c>
      <c r="AX32" s="64">
        <v>2.4633073358870661E-15</v>
      </c>
      <c r="AY32" s="64">
        <v>1724.5914999999998</v>
      </c>
      <c r="AZ32" s="64">
        <v>0</v>
      </c>
      <c r="BA32" s="64">
        <v>1877.9630600000003</v>
      </c>
      <c r="BB32" s="64">
        <v>1724.5914999999998</v>
      </c>
      <c r="BC32" s="64">
        <v>153.37156000000002</v>
      </c>
      <c r="BD32" s="64">
        <v>1511.40174983</v>
      </c>
      <c r="BE32" s="64">
        <v>68.256940659999998</v>
      </c>
      <c r="BF32" s="64">
        <v>1662.6710059900001</v>
      </c>
      <c r="BG32" s="64">
        <v>1511.40174983</v>
      </c>
      <c r="BH32" s="64">
        <v>0</v>
      </c>
      <c r="BI32" s="64">
        <v>151.26925616</v>
      </c>
      <c r="BJ32" s="64">
        <v>87.638246496634139</v>
      </c>
      <c r="BK32" s="64">
        <v>98.629274006210792</v>
      </c>
      <c r="BL32" s="64">
        <v>9.0979668025142537</v>
      </c>
      <c r="BM32" s="64">
        <v>68.256940659999998</v>
      </c>
      <c r="BN32" s="64">
        <v>-1.4627188349436437E-14</v>
      </c>
      <c r="BO32" s="64">
        <v>1660.7543000000001</v>
      </c>
      <c r="BP32" s="64">
        <v>0</v>
      </c>
      <c r="BQ32" s="64">
        <v>2043.542811</v>
      </c>
      <c r="BR32" s="64">
        <v>1660.7543000000001</v>
      </c>
      <c r="BS32" s="64">
        <v>382.78851099999997</v>
      </c>
      <c r="BT32" s="64">
        <v>1660.7542585900001</v>
      </c>
      <c r="BU32" s="64">
        <v>1.5858270000000001</v>
      </c>
      <c r="BV32" s="64">
        <v>2041.8439914399999</v>
      </c>
      <c r="BW32" s="64">
        <v>1660.7542585900001</v>
      </c>
      <c r="BX32" s="64">
        <v>0</v>
      </c>
      <c r="BY32" s="64">
        <v>381.08973285000002</v>
      </c>
      <c r="BZ32" s="64">
        <v>99.999997506554706</v>
      </c>
      <c r="CA32" s="64">
        <v>99.556209734309405</v>
      </c>
      <c r="CB32" s="64">
        <v>18.663998544827045</v>
      </c>
      <c r="CC32" s="64">
        <v>1.5858270000000001</v>
      </c>
      <c r="CD32" s="64">
        <v>1.7763568394002505E-15</v>
      </c>
      <c r="CE32" s="64">
        <v>333.19450000000001</v>
      </c>
      <c r="CF32" s="64">
        <v>0</v>
      </c>
      <c r="CG32" s="64">
        <v>397.79219999999998</v>
      </c>
      <c r="CH32" s="64">
        <v>333.19450000000001</v>
      </c>
      <c r="CI32" s="64">
        <v>64.597700000000003</v>
      </c>
      <c r="CJ32" s="64">
        <v>333.19447700000001</v>
      </c>
      <c r="CK32" s="64">
        <v>0</v>
      </c>
      <c r="CL32" s="64">
        <v>397.46843469000004</v>
      </c>
      <c r="CM32" s="64">
        <v>333.19447700000001</v>
      </c>
      <c r="CN32" s="64">
        <v>0</v>
      </c>
      <c r="CO32" s="64">
        <v>64.273957689999989</v>
      </c>
      <c r="CP32" s="64">
        <v>99.999993097124957</v>
      </c>
      <c r="CQ32" s="64">
        <v>99.498833069908045</v>
      </c>
      <c r="CR32" s="64">
        <v>16.170833223556372</v>
      </c>
      <c r="CS32" s="64">
        <v>0</v>
      </c>
      <c r="CT32" s="64">
        <v>0</v>
      </c>
      <c r="CU32" s="64">
        <v>9.1570000000000018</v>
      </c>
      <c r="CV32" s="64">
        <v>0</v>
      </c>
      <c r="CW32" s="64">
        <v>11.798792000000001</v>
      </c>
      <c r="CX32" s="64">
        <v>9.1570000000000018</v>
      </c>
      <c r="CY32" s="64">
        <v>2.6417919999999997</v>
      </c>
      <c r="CZ32" s="64">
        <v>8.8077256000000013</v>
      </c>
      <c r="DA32" s="64">
        <v>3.7469499999999996E-2</v>
      </c>
      <c r="DB32" s="64">
        <v>10.82131008</v>
      </c>
      <c r="DC32" s="64">
        <v>8.8077256000000013</v>
      </c>
      <c r="DD32" s="64">
        <v>0</v>
      </c>
      <c r="DE32" s="64">
        <v>2.01358448</v>
      </c>
      <c r="DF32" s="64">
        <v>96.185711477558144</v>
      </c>
      <c r="DG32" s="64">
        <v>76.220401909007222</v>
      </c>
      <c r="DH32" s="64">
        <v>18.607585080862961</v>
      </c>
      <c r="DI32" s="64">
        <v>3.7469499999999996E-2</v>
      </c>
      <c r="DJ32" s="64">
        <v>-7.7412035115465017E-17</v>
      </c>
      <c r="DK32" s="64">
        <v>657.64019999999994</v>
      </c>
      <c r="DL32" s="64">
        <v>0</v>
      </c>
      <c r="DM32" s="64">
        <v>793.49960599999997</v>
      </c>
      <c r="DN32" s="64">
        <v>657.64019999999994</v>
      </c>
      <c r="DO32" s="64">
        <v>135.85940600000001</v>
      </c>
      <c r="DP32" s="64">
        <v>657.64019999999994</v>
      </c>
      <c r="DQ32" s="64">
        <v>0</v>
      </c>
      <c r="DR32" s="64">
        <v>793.00327799999991</v>
      </c>
      <c r="DS32" s="64">
        <v>657.64019999999994</v>
      </c>
      <c r="DT32" s="64">
        <v>0</v>
      </c>
      <c r="DU32" s="64">
        <v>135.363078</v>
      </c>
      <c r="DV32" s="64">
        <v>100</v>
      </c>
      <c r="DW32" s="64">
        <v>99.634675275998191</v>
      </c>
      <c r="DX32" s="64">
        <v>17.069674458520968</v>
      </c>
      <c r="DY32" s="64">
        <v>0</v>
      </c>
      <c r="DZ32" s="64">
        <v>0</v>
      </c>
      <c r="EA32" s="64">
        <v>60.049700000000001</v>
      </c>
      <c r="EB32" s="64">
        <v>0</v>
      </c>
      <c r="EC32" s="64">
        <v>78.469617000000014</v>
      </c>
      <c r="ED32" s="64">
        <v>60.049700000000001</v>
      </c>
      <c r="EE32" s="64">
        <v>18.419917000000002</v>
      </c>
      <c r="EF32" s="64">
        <v>59.767610550000001</v>
      </c>
      <c r="EG32" s="64">
        <v>0</v>
      </c>
      <c r="EH32" s="64">
        <v>77.863268550000001</v>
      </c>
      <c r="EI32" s="64">
        <v>59.767610550000001</v>
      </c>
      <c r="EJ32" s="64">
        <v>0</v>
      </c>
      <c r="EK32" s="64">
        <v>18.095658000000004</v>
      </c>
      <c r="EL32" s="64">
        <v>99.530240034504743</v>
      </c>
      <c r="EM32" s="64">
        <v>98.239628332744402</v>
      </c>
      <c r="EN32" s="64">
        <v>23.240301026381719</v>
      </c>
      <c r="EO32" s="64">
        <v>0</v>
      </c>
      <c r="EP32" s="64">
        <v>0</v>
      </c>
      <c r="EQ32" s="64">
        <v>175.47320000000002</v>
      </c>
      <c r="ER32" s="64">
        <v>0</v>
      </c>
      <c r="ES32" s="64">
        <v>282.19454300000001</v>
      </c>
      <c r="ET32" s="64">
        <v>175.47320000000002</v>
      </c>
      <c r="EU32" s="64">
        <v>106.72134299999999</v>
      </c>
      <c r="EV32" s="64">
        <v>175.47320000000002</v>
      </c>
      <c r="EW32" s="64">
        <v>9.0504479999999994</v>
      </c>
      <c r="EX32" s="64">
        <v>282.19454300000001</v>
      </c>
      <c r="EY32" s="64">
        <v>175.47320000000002</v>
      </c>
      <c r="EZ32" s="64">
        <v>0</v>
      </c>
      <c r="FA32" s="64">
        <v>106.72134299999999</v>
      </c>
      <c r="FB32" s="64">
        <v>100</v>
      </c>
      <c r="FC32" s="64">
        <v>100</v>
      </c>
      <c r="FD32" s="64">
        <v>37.818358167188229</v>
      </c>
      <c r="FE32" s="64">
        <v>9.0504479999999994</v>
      </c>
      <c r="FF32" s="64">
        <v>-3.5527136788005009E-15</v>
      </c>
      <c r="FG32" s="64">
        <v>0</v>
      </c>
      <c r="FH32" s="64">
        <v>0</v>
      </c>
      <c r="FI32" s="64">
        <v>0</v>
      </c>
      <c r="FJ32" s="64">
        <v>0</v>
      </c>
      <c r="FK32" s="64">
        <v>0</v>
      </c>
      <c r="FL32" s="64">
        <v>0</v>
      </c>
      <c r="FM32" s="64">
        <v>0</v>
      </c>
      <c r="FN32" s="64">
        <v>0</v>
      </c>
      <c r="FO32" s="64">
        <v>0</v>
      </c>
      <c r="FP32" s="64">
        <v>0</v>
      </c>
      <c r="FQ32" s="64">
        <v>0</v>
      </c>
      <c r="FR32" s="64" t="s">
        <v>652</v>
      </c>
      <c r="FS32" s="64" t="s">
        <v>652</v>
      </c>
      <c r="FT32" s="64">
        <v>0</v>
      </c>
      <c r="FU32" s="64">
        <v>0</v>
      </c>
      <c r="FV32" s="64">
        <v>0</v>
      </c>
      <c r="FW32" s="64">
        <v>0</v>
      </c>
      <c r="FX32" s="64">
        <v>0</v>
      </c>
      <c r="FY32" s="64">
        <v>0</v>
      </c>
      <c r="FZ32" s="64">
        <v>0</v>
      </c>
      <c r="GA32" s="64">
        <v>0</v>
      </c>
      <c r="GB32" s="64">
        <v>0</v>
      </c>
      <c r="GC32" s="64">
        <v>0</v>
      </c>
      <c r="GD32" s="64">
        <v>0</v>
      </c>
      <c r="GE32" s="64">
        <v>0</v>
      </c>
      <c r="GF32" s="64">
        <v>0</v>
      </c>
      <c r="GG32" s="64">
        <v>0</v>
      </c>
      <c r="GH32" s="64" t="s">
        <v>652</v>
      </c>
      <c r="GI32" s="64" t="s">
        <v>652</v>
      </c>
      <c r="GJ32" s="64">
        <v>0</v>
      </c>
      <c r="GK32" s="64">
        <v>0</v>
      </c>
      <c r="GL32" s="64">
        <v>0</v>
      </c>
    </row>
    <row r="33" spans="1:194" ht="15.75" x14ac:dyDescent="0.25">
      <c r="A33" s="11" t="s">
        <v>65</v>
      </c>
      <c r="B33" s="66" t="s">
        <v>66</v>
      </c>
      <c r="C33" s="69">
        <v>46.5045</v>
      </c>
      <c r="D33" s="69">
        <v>0</v>
      </c>
      <c r="E33" s="69">
        <v>49.135888000000001</v>
      </c>
      <c r="F33" s="69">
        <v>46.5045</v>
      </c>
      <c r="G33" s="69">
        <v>2.6313879999999998</v>
      </c>
      <c r="H33" s="69">
        <v>46.5045</v>
      </c>
      <c r="I33" s="69">
        <v>0</v>
      </c>
      <c r="J33" s="69">
        <v>49.135888000000001</v>
      </c>
      <c r="K33" s="69">
        <v>46.5045</v>
      </c>
      <c r="L33" s="69">
        <v>0</v>
      </c>
      <c r="M33" s="69">
        <v>2.6313879999999998</v>
      </c>
      <c r="N33" s="70">
        <v>100</v>
      </c>
      <c r="O33" s="70">
        <v>100</v>
      </c>
      <c r="P33" s="70">
        <v>5.3553280648962724</v>
      </c>
      <c r="Q33" s="69">
        <v>0</v>
      </c>
      <c r="R33" s="70">
        <v>0</v>
      </c>
      <c r="S33" s="69">
        <v>0.1305</v>
      </c>
      <c r="T33" s="69">
        <v>0</v>
      </c>
      <c r="U33" s="69">
        <v>0.15179599999999999</v>
      </c>
      <c r="V33" s="69">
        <v>0.1305</v>
      </c>
      <c r="W33" s="69">
        <v>2.1295999999999999E-2</v>
      </c>
      <c r="X33" s="69">
        <v>0.1305</v>
      </c>
      <c r="Y33" s="69">
        <v>0</v>
      </c>
      <c r="Z33" s="69">
        <v>0.15179599999999999</v>
      </c>
      <c r="AA33" s="69">
        <v>0.1305</v>
      </c>
      <c r="AB33" s="69">
        <v>0</v>
      </c>
      <c r="AC33" s="69">
        <v>2.1295999999999999E-2</v>
      </c>
      <c r="AD33" s="70">
        <v>100</v>
      </c>
      <c r="AE33" s="70">
        <v>100</v>
      </c>
      <c r="AF33" s="70">
        <v>14.02935518722496</v>
      </c>
      <c r="AG33" s="70">
        <v>0</v>
      </c>
      <c r="AH33" s="70">
        <v>0</v>
      </c>
      <c r="AI33" s="69">
        <v>9.8762000000000008</v>
      </c>
      <c r="AJ33" s="69">
        <v>0</v>
      </c>
      <c r="AK33" s="69">
        <v>10.396000000000001</v>
      </c>
      <c r="AL33" s="69">
        <v>9.8762000000000008</v>
      </c>
      <c r="AM33" s="69">
        <v>0.51980000000000004</v>
      </c>
      <c r="AN33" s="69">
        <v>9.8762000000000008</v>
      </c>
      <c r="AO33" s="69">
        <v>0</v>
      </c>
      <c r="AP33" s="69">
        <v>10.396000000000001</v>
      </c>
      <c r="AQ33" s="69">
        <v>9.8762000000000008</v>
      </c>
      <c r="AR33" s="69">
        <v>0</v>
      </c>
      <c r="AS33" s="69">
        <v>0.51980000000000004</v>
      </c>
      <c r="AT33" s="70">
        <v>100</v>
      </c>
      <c r="AU33" s="70">
        <v>100</v>
      </c>
      <c r="AV33" s="70">
        <v>5</v>
      </c>
      <c r="AW33" s="70">
        <v>0</v>
      </c>
      <c r="AX33" s="70">
        <v>0</v>
      </c>
      <c r="AY33" s="69">
        <v>0.50129999999999997</v>
      </c>
      <c r="AZ33" s="69">
        <v>0</v>
      </c>
      <c r="BA33" s="69">
        <v>0.54510000000000003</v>
      </c>
      <c r="BB33" s="69">
        <v>0.50129999999999997</v>
      </c>
      <c r="BC33" s="69">
        <v>4.3799999999999999E-2</v>
      </c>
      <c r="BD33" s="69">
        <v>0.50129999999999997</v>
      </c>
      <c r="BE33" s="69">
        <v>0</v>
      </c>
      <c r="BF33" s="69">
        <v>0.54510000000000003</v>
      </c>
      <c r="BG33" s="69">
        <v>0.50129999999999997</v>
      </c>
      <c r="BH33" s="69">
        <v>0</v>
      </c>
      <c r="BI33" s="69">
        <v>4.3799999999999999E-2</v>
      </c>
      <c r="BJ33" s="70">
        <v>100</v>
      </c>
      <c r="BK33" s="70">
        <v>100</v>
      </c>
      <c r="BL33" s="70">
        <v>8.035222894881672</v>
      </c>
      <c r="BM33" s="70">
        <v>0</v>
      </c>
      <c r="BN33" s="70">
        <v>0</v>
      </c>
      <c r="BO33" s="69">
        <v>11.7408</v>
      </c>
      <c r="BP33" s="69">
        <v>0</v>
      </c>
      <c r="BQ33" s="69">
        <v>12.358737</v>
      </c>
      <c r="BR33" s="69">
        <v>11.7408</v>
      </c>
      <c r="BS33" s="69">
        <v>0.61793699999999996</v>
      </c>
      <c r="BT33" s="69">
        <v>11.7408</v>
      </c>
      <c r="BU33" s="69">
        <v>0</v>
      </c>
      <c r="BV33" s="69">
        <v>12.358737</v>
      </c>
      <c r="BW33" s="69">
        <v>11.7408</v>
      </c>
      <c r="BX33" s="69">
        <v>0</v>
      </c>
      <c r="BY33" s="69">
        <v>0.61793699999999996</v>
      </c>
      <c r="BZ33" s="70">
        <v>100</v>
      </c>
      <c r="CA33" s="70">
        <v>100</v>
      </c>
      <c r="CB33" s="70">
        <v>5.0000012137162555</v>
      </c>
      <c r="CC33" s="70">
        <v>0</v>
      </c>
      <c r="CD33" s="70">
        <v>0</v>
      </c>
      <c r="CE33" s="69">
        <v>11.88</v>
      </c>
      <c r="CF33" s="69">
        <v>0</v>
      </c>
      <c r="CG33" s="69">
        <v>12.58</v>
      </c>
      <c r="CH33" s="69">
        <v>11.88</v>
      </c>
      <c r="CI33" s="69">
        <v>0.7</v>
      </c>
      <c r="CJ33" s="69">
        <v>11.88</v>
      </c>
      <c r="CK33" s="69">
        <v>0</v>
      </c>
      <c r="CL33" s="69">
        <v>12.58</v>
      </c>
      <c r="CM33" s="69">
        <v>11.88</v>
      </c>
      <c r="CN33" s="69">
        <v>0</v>
      </c>
      <c r="CO33" s="69">
        <v>0.7</v>
      </c>
      <c r="CP33" s="70">
        <v>100</v>
      </c>
      <c r="CQ33" s="70">
        <v>100</v>
      </c>
      <c r="CR33" s="70">
        <v>5.5643879173290935</v>
      </c>
      <c r="CS33" s="70">
        <v>0</v>
      </c>
      <c r="CT33" s="70">
        <v>0</v>
      </c>
      <c r="CU33" s="69">
        <v>4.4900000000000002E-2</v>
      </c>
      <c r="CV33" s="69">
        <v>0</v>
      </c>
      <c r="CW33" s="69">
        <v>4.7265000000000001E-2</v>
      </c>
      <c r="CX33" s="69">
        <v>4.4900000000000002E-2</v>
      </c>
      <c r="CY33" s="69">
        <v>2.3649999999999999E-3</v>
      </c>
      <c r="CZ33" s="69">
        <v>4.4900000000000002E-2</v>
      </c>
      <c r="DA33" s="69">
        <v>0</v>
      </c>
      <c r="DB33" s="69">
        <v>4.7265000000000001E-2</v>
      </c>
      <c r="DC33" s="69">
        <v>4.4900000000000002E-2</v>
      </c>
      <c r="DD33" s="69">
        <v>0</v>
      </c>
      <c r="DE33" s="69">
        <v>2.3649999999999999E-3</v>
      </c>
      <c r="DF33" s="70">
        <v>100</v>
      </c>
      <c r="DG33" s="70">
        <v>100</v>
      </c>
      <c r="DH33" s="70">
        <v>5.0037025282978949</v>
      </c>
      <c r="DI33" s="70">
        <v>0</v>
      </c>
      <c r="DJ33" s="70">
        <v>0</v>
      </c>
      <c r="DK33" s="69">
        <v>11.866400000000001</v>
      </c>
      <c r="DL33" s="69">
        <v>0</v>
      </c>
      <c r="DM33" s="69">
        <v>12.534694999999999</v>
      </c>
      <c r="DN33" s="69">
        <v>11.866400000000001</v>
      </c>
      <c r="DO33" s="69">
        <v>0.66829499999999997</v>
      </c>
      <c r="DP33" s="69">
        <v>11.866400000000001</v>
      </c>
      <c r="DQ33" s="69">
        <v>0</v>
      </c>
      <c r="DR33" s="69">
        <v>12.534694999999999</v>
      </c>
      <c r="DS33" s="69">
        <v>11.866400000000001</v>
      </c>
      <c r="DT33" s="69">
        <v>0</v>
      </c>
      <c r="DU33" s="69">
        <v>0.66829499999999997</v>
      </c>
      <c r="DV33" s="70">
        <v>100</v>
      </c>
      <c r="DW33" s="70">
        <v>100</v>
      </c>
      <c r="DX33" s="70">
        <v>5.3315617172974692</v>
      </c>
      <c r="DY33" s="70">
        <v>0</v>
      </c>
      <c r="DZ33" s="70">
        <v>0</v>
      </c>
      <c r="EA33" s="69">
        <v>0.46439999999999998</v>
      </c>
      <c r="EB33" s="69">
        <v>0</v>
      </c>
      <c r="EC33" s="69">
        <v>0.52229499999999995</v>
      </c>
      <c r="ED33" s="69">
        <v>0.46439999999999998</v>
      </c>
      <c r="EE33" s="69">
        <v>5.7895000000000002E-2</v>
      </c>
      <c r="EF33" s="69">
        <v>0.46439999999999998</v>
      </c>
      <c r="EG33" s="69">
        <v>0</v>
      </c>
      <c r="EH33" s="69">
        <v>0.52229499999999995</v>
      </c>
      <c r="EI33" s="69">
        <v>0.46439999999999998</v>
      </c>
      <c r="EJ33" s="69">
        <v>0</v>
      </c>
      <c r="EK33" s="69">
        <v>5.7895000000000002E-2</v>
      </c>
      <c r="EL33" s="70">
        <v>100</v>
      </c>
      <c r="EM33" s="70">
        <v>100</v>
      </c>
      <c r="EN33" s="70">
        <v>11.084731808652199</v>
      </c>
      <c r="EO33" s="70">
        <v>0</v>
      </c>
      <c r="EP33" s="70">
        <v>0</v>
      </c>
      <c r="EQ33" s="69">
        <v>0</v>
      </c>
      <c r="ER33" s="69">
        <v>0</v>
      </c>
      <c r="ES33" s="69">
        <v>0</v>
      </c>
      <c r="ET33" s="69">
        <v>0</v>
      </c>
      <c r="EU33" s="69">
        <v>0</v>
      </c>
      <c r="EV33" s="69">
        <v>0</v>
      </c>
      <c r="EW33" s="69">
        <v>0</v>
      </c>
      <c r="EX33" s="69">
        <v>0</v>
      </c>
      <c r="EY33" s="69">
        <v>0</v>
      </c>
      <c r="EZ33" s="69">
        <v>0</v>
      </c>
      <c r="FA33" s="69">
        <v>0</v>
      </c>
      <c r="FB33" s="70" t="s">
        <v>652</v>
      </c>
      <c r="FC33" s="70" t="s">
        <v>652</v>
      </c>
      <c r="FD33" s="70">
        <v>0</v>
      </c>
      <c r="FE33" s="70">
        <v>0</v>
      </c>
      <c r="FF33" s="70">
        <v>0</v>
      </c>
      <c r="FG33" s="69">
        <v>0</v>
      </c>
      <c r="FH33" s="69">
        <v>0</v>
      </c>
      <c r="FI33" s="69">
        <v>0</v>
      </c>
      <c r="FJ33" s="69">
        <v>0</v>
      </c>
      <c r="FK33" s="69">
        <v>0</v>
      </c>
      <c r="FL33" s="69">
        <v>0</v>
      </c>
      <c r="FM33" s="69">
        <v>0</v>
      </c>
      <c r="FN33" s="69">
        <v>0</v>
      </c>
      <c r="FO33" s="69">
        <v>0</v>
      </c>
      <c r="FP33" s="69">
        <v>0</v>
      </c>
      <c r="FQ33" s="69">
        <v>0</v>
      </c>
      <c r="FR33" s="70" t="s">
        <v>652</v>
      </c>
      <c r="FS33" s="70" t="s">
        <v>652</v>
      </c>
      <c r="FT33" s="70">
        <v>0</v>
      </c>
      <c r="FU33" s="70">
        <v>0</v>
      </c>
      <c r="FV33" s="70">
        <v>0</v>
      </c>
      <c r="FW33" s="69">
        <v>0</v>
      </c>
      <c r="FX33" s="69">
        <v>0</v>
      </c>
      <c r="FY33" s="69">
        <v>0</v>
      </c>
      <c r="FZ33" s="69">
        <v>0</v>
      </c>
      <c r="GA33" s="69">
        <v>0</v>
      </c>
      <c r="GB33" s="69">
        <v>0</v>
      </c>
      <c r="GC33" s="69">
        <v>0</v>
      </c>
      <c r="GD33" s="69">
        <v>0</v>
      </c>
      <c r="GE33" s="69">
        <v>0</v>
      </c>
      <c r="GF33" s="69">
        <v>0</v>
      </c>
      <c r="GG33" s="69">
        <v>0</v>
      </c>
      <c r="GH33" s="70" t="s">
        <v>652</v>
      </c>
      <c r="GI33" s="70" t="s">
        <v>652</v>
      </c>
      <c r="GJ33" s="70">
        <v>0</v>
      </c>
      <c r="GK33" s="70">
        <v>0</v>
      </c>
      <c r="GL33" s="70">
        <v>0</v>
      </c>
    </row>
    <row r="34" spans="1:194" ht="15.75" x14ac:dyDescent="0.25">
      <c r="A34" s="11" t="s">
        <v>68</v>
      </c>
      <c r="B34" s="66" t="s">
        <v>69</v>
      </c>
      <c r="C34" s="69">
        <v>16.648</v>
      </c>
      <c r="D34" s="69">
        <v>0</v>
      </c>
      <c r="E34" s="69">
        <v>24.545158999999998</v>
      </c>
      <c r="F34" s="69">
        <v>16.648</v>
      </c>
      <c r="G34" s="69">
        <v>7.8971589999999994</v>
      </c>
      <c r="H34" s="69">
        <v>16.365910549999999</v>
      </c>
      <c r="I34" s="69">
        <v>0</v>
      </c>
      <c r="J34" s="69">
        <v>21.731394609999999</v>
      </c>
      <c r="K34" s="69">
        <v>16.365910549999999</v>
      </c>
      <c r="L34" s="69">
        <v>0</v>
      </c>
      <c r="M34" s="69">
        <v>5.36548406</v>
      </c>
      <c r="N34" s="70">
        <v>98.305565533397399</v>
      </c>
      <c r="O34" s="70">
        <v>67.941953049191497</v>
      </c>
      <c r="P34" s="70">
        <v>24.690012566110227</v>
      </c>
      <c r="Q34" s="69">
        <v>0</v>
      </c>
      <c r="R34" s="70">
        <v>0</v>
      </c>
      <c r="S34" s="69">
        <v>2.0394999999999999</v>
      </c>
      <c r="T34" s="69">
        <v>0</v>
      </c>
      <c r="U34" s="69">
        <v>3.086659</v>
      </c>
      <c r="V34" s="69">
        <v>2.0394999999999999</v>
      </c>
      <c r="W34" s="69">
        <v>1.047159</v>
      </c>
      <c r="X34" s="69">
        <v>2.0394999999999999</v>
      </c>
      <c r="Y34" s="69">
        <v>0</v>
      </c>
      <c r="Z34" s="69">
        <v>3.086659</v>
      </c>
      <c r="AA34" s="69">
        <v>2.0394999999999999</v>
      </c>
      <c r="AB34" s="69">
        <v>0</v>
      </c>
      <c r="AC34" s="69">
        <v>1.047159</v>
      </c>
      <c r="AD34" s="70">
        <v>100</v>
      </c>
      <c r="AE34" s="70">
        <v>100</v>
      </c>
      <c r="AF34" s="70">
        <v>33.925321844751885</v>
      </c>
      <c r="AG34" s="70">
        <v>0</v>
      </c>
      <c r="AH34" s="70">
        <v>0</v>
      </c>
      <c r="AI34" s="69">
        <v>0.4</v>
      </c>
      <c r="AJ34" s="69">
        <v>0</v>
      </c>
      <c r="AK34" s="69">
        <v>1</v>
      </c>
      <c r="AL34" s="69">
        <v>0.4</v>
      </c>
      <c r="AM34" s="69">
        <v>0.6</v>
      </c>
      <c r="AN34" s="69">
        <v>0.4</v>
      </c>
      <c r="AO34" s="69">
        <v>0</v>
      </c>
      <c r="AP34" s="69">
        <v>0.51975079999999996</v>
      </c>
      <c r="AQ34" s="69">
        <v>0.4</v>
      </c>
      <c r="AR34" s="69">
        <v>0</v>
      </c>
      <c r="AS34" s="69">
        <v>0.1197508</v>
      </c>
      <c r="AT34" s="70">
        <v>100</v>
      </c>
      <c r="AU34" s="70">
        <v>19.95846666666667</v>
      </c>
      <c r="AV34" s="70">
        <v>23.040041496809629</v>
      </c>
      <c r="AW34" s="70">
        <v>0</v>
      </c>
      <c r="AX34" s="70">
        <v>0</v>
      </c>
      <c r="AY34" s="69">
        <v>1.6439999999999999</v>
      </c>
      <c r="AZ34" s="69">
        <v>0</v>
      </c>
      <c r="BA34" s="69">
        <v>2.444</v>
      </c>
      <c r="BB34" s="69">
        <v>1.6439999999999999</v>
      </c>
      <c r="BC34" s="69">
        <v>0.8</v>
      </c>
      <c r="BD34" s="69">
        <v>1.6439999999999999</v>
      </c>
      <c r="BE34" s="69">
        <v>0</v>
      </c>
      <c r="BF34" s="69">
        <v>2.0445039999999999</v>
      </c>
      <c r="BG34" s="69">
        <v>1.6439999999999999</v>
      </c>
      <c r="BH34" s="69">
        <v>0</v>
      </c>
      <c r="BI34" s="69">
        <v>0.40050400000000003</v>
      </c>
      <c r="BJ34" s="70">
        <v>100</v>
      </c>
      <c r="BK34" s="70">
        <v>50.063000000000002</v>
      </c>
      <c r="BL34" s="70">
        <v>19.589298920422753</v>
      </c>
      <c r="BM34" s="70">
        <v>0</v>
      </c>
      <c r="BN34" s="70">
        <v>0</v>
      </c>
      <c r="BO34" s="69">
        <v>0.62429999999999997</v>
      </c>
      <c r="BP34" s="69">
        <v>0</v>
      </c>
      <c r="BQ34" s="69">
        <v>2.4943</v>
      </c>
      <c r="BR34" s="69">
        <v>0.62429999999999997</v>
      </c>
      <c r="BS34" s="69">
        <v>1.87</v>
      </c>
      <c r="BT34" s="69">
        <v>0.62429999999999997</v>
      </c>
      <c r="BU34" s="69">
        <v>0</v>
      </c>
      <c r="BV34" s="69">
        <v>0.93483628000000007</v>
      </c>
      <c r="BW34" s="69">
        <v>0.62429999999999997</v>
      </c>
      <c r="BX34" s="69">
        <v>0</v>
      </c>
      <c r="BY34" s="69">
        <v>0.31053628000000005</v>
      </c>
      <c r="BZ34" s="70">
        <v>100</v>
      </c>
      <c r="CA34" s="70">
        <v>16.606218181818182</v>
      </c>
      <c r="CB34" s="70">
        <v>33.218252933016252</v>
      </c>
      <c r="CC34" s="70">
        <v>0</v>
      </c>
      <c r="CD34" s="70">
        <v>0</v>
      </c>
      <c r="CE34" s="69">
        <v>0.21199999999999999</v>
      </c>
      <c r="CF34" s="69">
        <v>0</v>
      </c>
      <c r="CG34" s="69">
        <v>0.29699999999999999</v>
      </c>
      <c r="CH34" s="69">
        <v>0.21199999999999999</v>
      </c>
      <c r="CI34" s="69">
        <v>8.5000000000000006E-2</v>
      </c>
      <c r="CJ34" s="69">
        <v>0.21199999999999999</v>
      </c>
      <c r="CK34" s="69">
        <v>0</v>
      </c>
      <c r="CL34" s="69">
        <v>0.29150900000000002</v>
      </c>
      <c r="CM34" s="69">
        <v>0.21199999999999999</v>
      </c>
      <c r="CN34" s="69">
        <v>0</v>
      </c>
      <c r="CO34" s="69">
        <v>7.9508999999999996E-2</v>
      </c>
      <c r="CP34" s="70">
        <v>100</v>
      </c>
      <c r="CQ34" s="70">
        <v>93.539999999999992</v>
      </c>
      <c r="CR34" s="70">
        <v>27.274972642354093</v>
      </c>
      <c r="CS34" s="70">
        <v>0</v>
      </c>
      <c r="CT34" s="70">
        <v>0</v>
      </c>
      <c r="CU34" s="69">
        <v>0.79449999999999998</v>
      </c>
      <c r="CV34" s="69">
        <v>0</v>
      </c>
      <c r="CW34" s="69">
        <v>0.92449999999999999</v>
      </c>
      <c r="CX34" s="69">
        <v>0.79449999999999998</v>
      </c>
      <c r="CY34" s="69">
        <v>0.13</v>
      </c>
      <c r="CZ34" s="69">
        <v>0.79449999999999998</v>
      </c>
      <c r="DA34" s="69">
        <v>0</v>
      </c>
      <c r="DB34" s="69">
        <v>0.83752497999999997</v>
      </c>
      <c r="DC34" s="69">
        <v>0.79449999999999998</v>
      </c>
      <c r="DD34" s="69">
        <v>0</v>
      </c>
      <c r="DE34" s="69">
        <v>4.3024980000000004E-2</v>
      </c>
      <c r="DF34" s="70">
        <v>100</v>
      </c>
      <c r="DG34" s="70">
        <v>33.096138461538466</v>
      </c>
      <c r="DH34" s="70">
        <v>5.1371578194599055</v>
      </c>
      <c r="DI34" s="70">
        <v>0</v>
      </c>
      <c r="DJ34" s="70">
        <v>0</v>
      </c>
      <c r="DK34" s="69">
        <v>8.0214999999999996</v>
      </c>
      <c r="DL34" s="69">
        <v>0</v>
      </c>
      <c r="DM34" s="69">
        <v>10.836499999999999</v>
      </c>
      <c r="DN34" s="69">
        <v>8.0214999999999996</v>
      </c>
      <c r="DO34" s="69">
        <v>2.8149999999999999</v>
      </c>
      <c r="DP34" s="69">
        <v>8.0214999999999996</v>
      </c>
      <c r="DQ34" s="69">
        <v>0</v>
      </c>
      <c r="DR34" s="69">
        <v>10.836499999999999</v>
      </c>
      <c r="DS34" s="69">
        <v>8.0214999999999996</v>
      </c>
      <c r="DT34" s="69">
        <v>0</v>
      </c>
      <c r="DU34" s="69">
        <v>2.8149999999999999</v>
      </c>
      <c r="DV34" s="70">
        <v>100</v>
      </c>
      <c r="DW34" s="70">
        <v>100</v>
      </c>
      <c r="DX34" s="70">
        <v>25.977022101231949</v>
      </c>
      <c r="DY34" s="70">
        <v>0</v>
      </c>
      <c r="DZ34" s="70">
        <v>0</v>
      </c>
      <c r="EA34" s="69">
        <v>2.9121999999999999</v>
      </c>
      <c r="EB34" s="69">
        <v>0</v>
      </c>
      <c r="EC34" s="69">
        <v>3.4622000000000002</v>
      </c>
      <c r="ED34" s="69">
        <v>2.9121999999999999</v>
      </c>
      <c r="EE34" s="69">
        <v>0.55000000000000004</v>
      </c>
      <c r="EF34" s="69">
        <v>2.6301105499999999</v>
      </c>
      <c r="EG34" s="69">
        <v>0</v>
      </c>
      <c r="EH34" s="69">
        <v>3.1801105499999998</v>
      </c>
      <c r="EI34" s="69">
        <v>2.6301105499999999</v>
      </c>
      <c r="EJ34" s="69">
        <v>0</v>
      </c>
      <c r="EK34" s="69">
        <v>0.55000000000000004</v>
      </c>
      <c r="EL34" s="70">
        <v>90.313527573655662</v>
      </c>
      <c r="EM34" s="70">
        <v>100</v>
      </c>
      <c r="EN34" s="70">
        <v>17.294996238416935</v>
      </c>
      <c r="EO34" s="70">
        <v>0</v>
      </c>
      <c r="EP34" s="70">
        <v>0</v>
      </c>
      <c r="EQ34" s="69">
        <v>0</v>
      </c>
      <c r="ER34" s="69">
        <v>0</v>
      </c>
      <c r="ES34" s="69">
        <v>0</v>
      </c>
      <c r="ET34" s="69">
        <v>0</v>
      </c>
      <c r="EU34" s="69">
        <v>0</v>
      </c>
      <c r="EV34" s="69">
        <v>0</v>
      </c>
      <c r="EW34" s="69">
        <v>0</v>
      </c>
      <c r="EX34" s="69">
        <v>0</v>
      </c>
      <c r="EY34" s="69">
        <v>0</v>
      </c>
      <c r="EZ34" s="69">
        <v>0</v>
      </c>
      <c r="FA34" s="69">
        <v>0</v>
      </c>
      <c r="FB34" s="70" t="s">
        <v>652</v>
      </c>
      <c r="FC34" s="70" t="s">
        <v>652</v>
      </c>
      <c r="FD34" s="70">
        <v>0</v>
      </c>
      <c r="FE34" s="70">
        <v>0</v>
      </c>
      <c r="FF34" s="70">
        <v>0</v>
      </c>
      <c r="FG34" s="69">
        <v>0</v>
      </c>
      <c r="FH34" s="69">
        <v>0</v>
      </c>
      <c r="FI34" s="69">
        <v>0</v>
      </c>
      <c r="FJ34" s="69">
        <v>0</v>
      </c>
      <c r="FK34" s="69">
        <v>0</v>
      </c>
      <c r="FL34" s="69">
        <v>0</v>
      </c>
      <c r="FM34" s="69">
        <v>0</v>
      </c>
      <c r="FN34" s="69">
        <v>0</v>
      </c>
      <c r="FO34" s="69">
        <v>0</v>
      </c>
      <c r="FP34" s="69">
        <v>0</v>
      </c>
      <c r="FQ34" s="69">
        <v>0</v>
      </c>
      <c r="FR34" s="70" t="s">
        <v>652</v>
      </c>
      <c r="FS34" s="70" t="s">
        <v>652</v>
      </c>
      <c r="FT34" s="70">
        <v>0</v>
      </c>
      <c r="FU34" s="70">
        <v>0</v>
      </c>
      <c r="FV34" s="70">
        <v>0</v>
      </c>
      <c r="FW34" s="69">
        <v>0</v>
      </c>
      <c r="FX34" s="69">
        <v>0</v>
      </c>
      <c r="FY34" s="69">
        <v>0</v>
      </c>
      <c r="FZ34" s="69">
        <v>0</v>
      </c>
      <c r="GA34" s="69">
        <v>0</v>
      </c>
      <c r="GB34" s="69">
        <v>0</v>
      </c>
      <c r="GC34" s="69">
        <v>0</v>
      </c>
      <c r="GD34" s="69">
        <v>0</v>
      </c>
      <c r="GE34" s="69">
        <v>0</v>
      </c>
      <c r="GF34" s="69">
        <v>0</v>
      </c>
      <c r="GG34" s="69">
        <v>0</v>
      </c>
      <c r="GH34" s="70" t="s">
        <v>652</v>
      </c>
      <c r="GI34" s="70" t="s">
        <v>652</v>
      </c>
      <c r="GJ34" s="70">
        <v>0</v>
      </c>
      <c r="GK34" s="70">
        <v>0</v>
      </c>
      <c r="GL34" s="70">
        <v>0</v>
      </c>
    </row>
    <row r="35" spans="1:194" ht="15.75" x14ac:dyDescent="0.25">
      <c r="A35" s="11" t="s">
        <v>71</v>
      </c>
      <c r="B35" s="66" t="s">
        <v>72</v>
      </c>
      <c r="C35" s="69">
        <v>53.653800000000004</v>
      </c>
      <c r="D35" s="69">
        <v>0</v>
      </c>
      <c r="E35" s="69">
        <v>74.689800000000005</v>
      </c>
      <c r="F35" s="69">
        <v>53.653800000000004</v>
      </c>
      <c r="G35" s="69">
        <v>21.035999999999998</v>
      </c>
      <c r="H35" s="69">
        <v>53.355749000000003</v>
      </c>
      <c r="I35" s="69">
        <v>0</v>
      </c>
      <c r="J35" s="69">
        <v>73.882340920000004</v>
      </c>
      <c r="K35" s="69">
        <v>53.355749000000003</v>
      </c>
      <c r="L35" s="69">
        <v>0</v>
      </c>
      <c r="M35" s="69">
        <v>20.526591920000001</v>
      </c>
      <c r="N35" s="70">
        <v>99.444492282000525</v>
      </c>
      <c r="O35" s="70">
        <v>97.578398554858353</v>
      </c>
      <c r="P35" s="70">
        <v>27.782812055490027</v>
      </c>
      <c r="Q35" s="69">
        <v>0</v>
      </c>
      <c r="R35" s="70">
        <v>0</v>
      </c>
      <c r="S35" s="69">
        <v>1.8525</v>
      </c>
      <c r="T35" s="69">
        <v>0</v>
      </c>
      <c r="U35" s="69">
        <v>2.4525000000000001</v>
      </c>
      <c r="V35" s="69">
        <v>1.8525</v>
      </c>
      <c r="W35" s="69">
        <v>0.6</v>
      </c>
      <c r="X35" s="69">
        <v>1.8525</v>
      </c>
      <c r="Y35" s="69">
        <v>0</v>
      </c>
      <c r="Z35" s="69">
        <v>2.4043040000000002</v>
      </c>
      <c r="AA35" s="69">
        <v>1.8525</v>
      </c>
      <c r="AB35" s="69">
        <v>0</v>
      </c>
      <c r="AC35" s="69">
        <v>0.55180399999999996</v>
      </c>
      <c r="AD35" s="70">
        <v>100</v>
      </c>
      <c r="AE35" s="70">
        <v>91.967333333333329</v>
      </c>
      <c r="AF35" s="70">
        <v>22.950675122613443</v>
      </c>
      <c r="AG35" s="70">
        <v>0</v>
      </c>
      <c r="AH35" s="70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70" t="s">
        <v>652</v>
      </c>
      <c r="AU35" s="70" t="s">
        <v>652</v>
      </c>
      <c r="AV35" s="70">
        <v>0</v>
      </c>
      <c r="AW35" s="70">
        <v>0</v>
      </c>
      <c r="AX35" s="70">
        <v>0</v>
      </c>
      <c r="AY35" s="69">
        <v>8.1494</v>
      </c>
      <c r="AZ35" s="69">
        <v>0</v>
      </c>
      <c r="BA35" s="69">
        <v>11.2494</v>
      </c>
      <c r="BB35" s="69">
        <v>8.1494</v>
      </c>
      <c r="BC35" s="69">
        <v>3.1</v>
      </c>
      <c r="BD35" s="69">
        <v>7.8513489999999999</v>
      </c>
      <c r="BE35" s="69">
        <v>0</v>
      </c>
      <c r="BF35" s="69">
        <v>10.801349</v>
      </c>
      <c r="BG35" s="69">
        <v>7.8513489999999999</v>
      </c>
      <c r="BH35" s="69">
        <v>0</v>
      </c>
      <c r="BI35" s="69">
        <v>2.95</v>
      </c>
      <c r="BJ35" s="70">
        <v>96.342663263553135</v>
      </c>
      <c r="BK35" s="70">
        <v>95.161290322580655</v>
      </c>
      <c r="BL35" s="70">
        <v>27.311403418221186</v>
      </c>
      <c r="BM35" s="70">
        <v>0</v>
      </c>
      <c r="BN35" s="70">
        <v>0</v>
      </c>
      <c r="BO35" s="69">
        <v>8.9573</v>
      </c>
      <c r="BP35" s="69">
        <v>0</v>
      </c>
      <c r="BQ35" s="69">
        <v>11.5433</v>
      </c>
      <c r="BR35" s="69">
        <v>8.9573</v>
      </c>
      <c r="BS35" s="69">
        <v>2.5859999999999999</v>
      </c>
      <c r="BT35" s="69">
        <v>8.9573</v>
      </c>
      <c r="BU35" s="69">
        <v>0</v>
      </c>
      <c r="BV35" s="69">
        <v>11.54304192</v>
      </c>
      <c r="BW35" s="69">
        <v>8.9573</v>
      </c>
      <c r="BX35" s="69">
        <v>0</v>
      </c>
      <c r="BY35" s="69">
        <v>2.5857419199999998</v>
      </c>
      <c r="BZ35" s="70">
        <v>100</v>
      </c>
      <c r="CA35" s="70">
        <v>99.990020108275317</v>
      </c>
      <c r="CB35" s="70">
        <v>22.400870913583233</v>
      </c>
      <c r="CC35" s="70">
        <v>0</v>
      </c>
      <c r="CD35" s="70">
        <v>0</v>
      </c>
      <c r="CE35" s="69">
        <v>2.9135</v>
      </c>
      <c r="CF35" s="69">
        <v>0</v>
      </c>
      <c r="CG35" s="69">
        <v>3.2635000000000001</v>
      </c>
      <c r="CH35" s="69">
        <v>2.9135</v>
      </c>
      <c r="CI35" s="69">
        <v>0.35</v>
      </c>
      <c r="CJ35" s="69">
        <v>2.9135</v>
      </c>
      <c r="CK35" s="69">
        <v>0</v>
      </c>
      <c r="CL35" s="69">
        <v>3.261339</v>
      </c>
      <c r="CM35" s="69">
        <v>2.9135</v>
      </c>
      <c r="CN35" s="69">
        <v>0</v>
      </c>
      <c r="CO35" s="69">
        <v>0.34783900000000001</v>
      </c>
      <c r="CP35" s="70">
        <v>100</v>
      </c>
      <c r="CQ35" s="70">
        <v>99.382571428571438</v>
      </c>
      <c r="CR35" s="70">
        <v>10.665527257362697</v>
      </c>
      <c r="CS35" s="70">
        <v>0</v>
      </c>
      <c r="CT35" s="70">
        <v>0</v>
      </c>
      <c r="CU35" s="69">
        <v>0.25559999999999999</v>
      </c>
      <c r="CV35" s="69">
        <v>0</v>
      </c>
      <c r="CW35" s="69">
        <v>0.30559999999999998</v>
      </c>
      <c r="CX35" s="69">
        <v>0.25559999999999999</v>
      </c>
      <c r="CY35" s="69">
        <v>0.05</v>
      </c>
      <c r="CZ35" s="69">
        <v>0.25559999999999999</v>
      </c>
      <c r="DA35" s="69">
        <v>0</v>
      </c>
      <c r="DB35" s="69">
        <v>0.29698799999999997</v>
      </c>
      <c r="DC35" s="69">
        <v>0.25559999999999999</v>
      </c>
      <c r="DD35" s="69">
        <v>0</v>
      </c>
      <c r="DE35" s="69">
        <v>4.1388000000000001E-2</v>
      </c>
      <c r="DF35" s="70">
        <v>100</v>
      </c>
      <c r="DG35" s="70">
        <v>82.775999999999996</v>
      </c>
      <c r="DH35" s="70">
        <v>13.93591660269102</v>
      </c>
      <c r="DI35" s="70">
        <v>0</v>
      </c>
      <c r="DJ35" s="70">
        <v>0</v>
      </c>
      <c r="DK35" s="69">
        <v>24.8508</v>
      </c>
      <c r="DL35" s="69">
        <v>0</v>
      </c>
      <c r="DM35" s="69">
        <v>36.250799999999998</v>
      </c>
      <c r="DN35" s="69">
        <v>24.8508</v>
      </c>
      <c r="DO35" s="69">
        <v>11.4</v>
      </c>
      <c r="DP35" s="69">
        <v>24.8508</v>
      </c>
      <c r="DQ35" s="69">
        <v>0</v>
      </c>
      <c r="DR35" s="69">
        <v>36.250799999999998</v>
      </c>
      <c r="DS35" s="69">
        <v>24.8508</v>
      </c>
      <c r="DT35" s="69">
        <v>0</v>
      </c>
      <c r="DU35" s="69">
        <v>11.4</v>
      </c>
      <c r="DV35" s="70">
        <v>100</v>
      </c>
      <c r="DW35" s="70">
        <v>100</v>
      </c>
      <c r="DX35" s="70">
        <v>31.447581846469596</v>
      </c>
      <c r="DY35" s="70">
        <v>0</v>
      </c>
      <c r="DZ35" s="70">
        <v>0</v>
      </c>
      <c r="EA35" s="69">
        <v>2.1642000000000001</v>
      </c>
      <c r="EB35" s="69">
        <v>0</v>
      </c>
      <c r="EC35" s="69">
        <v>3.0642</v>
      </c>
      <c r="ED35" s="69">
        <v>2.1642000000000001</v>
      </c>
      <c r="EE35" s="69">
        <v>0.9</v>
      </c>
      <c r="EF35" s="69">
        <v>2.1642000000000001</v>
      </c>
      <c r="EG35" s="69">
        <v>0</v>
      </c>
      <c r="EH35" s="69">
        <v>2.7640189999999998</v>
      </c>
      <c r="EI35" s="69">
        <v>2.1642000000000001</v>
      </c>
      <c r="EJ35" s="69">
        <v>0</v>
      </c>
      <c r="EK35" s="69">
        <v>0.59981899999999999</v>
      </c>
      <c r="EL35" s="70">
        <v>100</v>
      </c>
      <c r="EM35" s="70">
        <v>66.646555555555551</v>
      </c>
      <c r="EN35" s="70">
        <v>21.700972388395307</v>
      </c>
      <c r="EO35" s="70">
        <v>0</v>
      </c>
      <c r="EP35" s="70">
        <v>0</v>
      </c>
      <c r="EQ35" s="69">
        <v>4.5105000000000004</v>
      </c>
      <c r="ER35" s="69">
        <v>0</v>
      </c>
      <c r="ES35" s="69">
        <v>6.5605000000000002</v>
      </c>
      <c r="ET35" s="69">
        <v>4.5105000000000004</v>
      </c>
      <c r="EU35" s="69">
        <v>2.0499999999999998</v>
      </c>
      <c r="EV35" s="69">
        <v>4.5105000000000004</v>
      </c>
      <c r="EW35" s="69">
        <v>0</v>
      </c>
      <c r="EX35" s="69">
        <v>6.5605000000000002</v>
      </c>
      <c r="EY35" s="69">
        <v>4.5105000000000004</v>
      </c>
      <c r="EZ35" s="69">
        <v>0</v>
      </c>
      <c r="FA35" s="69">
        <v>2.0499999999999998</v>
      </c>
      <c r="FB35" s="70">
        <v>100</v>
      </c>
      <c r="FC35" s="70">
        <v>100</v>
      </c>
      <c r="FD35" s="70">
        <v>31.247618321774251</v>
      </c>
      <c r="FE35" s="70">
        <v>0</v>
      </c>
      <c r="FF35" s="70">
        <v>0</v>
      </c>
      <c r="FG35" s="69">
        <v>0</v>
      </c>
      <c r="FH35" s="69">
        <v>0</v>
      </c>
      <c r="FI35" s="69">
        <v>0</v>
      </c>
      <c r="FJ35" s="69">
        <v>0</v>
      </c>
      <c r="FK35" s="69">
        <v>0</v>
      </c>
      <c r="FL35" s="69">
        <v>0</v>
      </c>
      <c r="FM35" s="69">
        <v>0</v>
      </c>
      <c r="FN35" s="69">
        <v>0</v>
      </c>
      <c r="FO35" s="69">
        <v>0</v>
      </c>
      <c r="FP35" s="69">
        <v>0</v>
      </c>
      <c r="FQ35" s="69">
        <v>0</v>
      </c>
      <c r="FR35" s="70" t="s">
        <v>652</v>
      </c>
      <c r="FS35" s="70" t="s">
        <v>652</v>
      </c>
      <c r="FT35" s="70">
        <v>0</v>
      </c>
      <c r="FU35" s="70">
        <v>0</v>
      </c>
      <c r="FV35" s="70">
        <v>0</v>
      </c>
      <c r="FW35" s="69">
        <v>0</v>
      </c>
      <c r="FX35" s="69">
        <v>0</v>
      </c>
      <c r="FY35" s="69">
        <v>0</v>
      </c>
      <c r="FZ35" s="69">
        <v>0</v>
      </c>
      <c r="GA35" s="69">
        <v>0</v>
      </c>
      <c r="GB35" s="69">
        <v>0</v>
      </c>
      <c r="GC35" s="69">
        <v>0</v>
      </c>
      <c r="GD35" s="69">
        <v>0</v>
      </c>
      <c r="GE35" s="69">
        <v>0</v>
      </c>
      <c r="GF35" s="69">
        <v>0</v>
      </c>
      <c r="GG35" s="69">
        <v>0</v>
      </c>
      <c r="GH35" s="70" t="s">
        <v>652</v>
      </c>
      <c r="GI35" s="70" t="s">
        <v>652</v>
      </c>
      <c r="GJ35" s="70">
        <v>0</v>
      </c>
      <c r="GK35" s="70">
        <v>0</v>
      </c>
      <c r="GL35" s="70">
        <v>0</v>
      </c>
    </row>
    <row r="36" spans="1:194" ht="15.75" x14ac:dyDescent="0.25">
      <c r="A36" s="11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69">
        <v>0</v>
      </c>
      <c r="R36" s="70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  <c r="AC36" s="69">
        <v>0</v>
      </c>
      <c r="AD36" s="70" t="s">
        <v>652</v>
      </c>
      <c r="AE36" s="70" t="s">
        <v>652</v>
      </c>
      <c r="AF36" s="70">
        <v>0</v>
      </c>
      <c r="AG36" s="70">
        <v>0</v>
      </c>
      <c r="AH36" s="70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69">
        <v>0</v>
      </c>
      <c r="AO36" s="69">
        <v>0</v>
      </c>
      <c r="AP36" s="69">
        <v>0</v>
      </c>
      <c r="AQ36" s="69">
        <v>0</v>
      </c>
      <c r="AR36" s="69">
        <v>0</v>
      </c>
      <c r="AS36" s="69">
        <v>0</v>
      </c>
      <c r="AT36" s="70" t="s">
        <v>652</v>
      </c>
      <c r="AU36" s="70" t="s">
        <v>652</v>
      </c>
      <c r="AV36" s="70">
        <v>0</v>
      </c>
      <c r="AW36" s="70">
        <v>0</v>
      </c>
      <c r="AX36" s="70">
        <v>0</v>
      </c>
      <c r="AY36" s="69">
        <v>0</v>
      </c>
      <c r="AZ36" s="69">
        <v>0</v>
      </c>
      <c r="BA36" s="69">
        <v>0</v>
      </c>
      <c r="BB36" s="69">
        <v>0</v>
      </c>
      <c r="BC36" s="69">
        <v>0</v>
      </c>
      <c r="BD36" s="69">
        <v>0</v>
      </c>
      <c r="BE36" s="69">
        <v>0</v>
      </c>
      <c r="BF36" s="69">
        <v>0</v>
      </c>
      <c r="BG36" s="69">
        <v>0</v>
      </c>
      <c r="BH36" s="69">
        <v>0</v>
      </c>
      <c r="BI36" s="69">
        <v>0</v>
      </c>
      <c r="BJ36" s="70" t="s">
        <v>652</v>
      </c>
      <c r="BK36" s="70" t="s">
        <v>652</v>
      </c>
      <c r="BL36" s="70">
        <v>0</v>
      </c>
      <c r="BM36" s="70">
        <v>0</v>
      </c>
      <c r="BN36" s="70">
        <v>0</v>
      </c>
      <c r="BO36" s="69">
        <v>0</v>
      </c>
      <c r="BP36" s="69">
        <v>0</v>
      </c>
      <c r="BQ36" s="69">
        <v>0</v>
      </c>
      <c r="BR36" s="69">
        <v>0</v>
      </c>
      <c r="BS36" s="69">
        <v>0</v>
      </c>
      <c r="BT36" s="69">
        <v>0</v>
      </c>
      <c r="BU36" s="69">
        <v>0</v>
      </c>
      <c r="BV36" s="69">
        <v>0</v>
      </c>
      <c r="BW36" s="69">
        <v>0</v>
      </c>
      <c r="BX36" s="69">
        <v>0</v>
      </c>
      <c r="BY36" s="69">
        <v>0</v>
      </c>
      <c r="BZ36" s="70" t="s">
        <v>652</v>
      </c>
      <c r="CA36" s="70" t="s">
        <v>652</v>
      </c>
      <c r="CB36" s="70">
        <v>0</v>
      </c>
      <c r="CC36" s="70">
        <v>0</v>
      </c>
      <c r="CD36" s="70">
        <v>0</v>
      </c>
      <c r="CE36" s="69">
        <v>0</v>
      </c>
      <c r="CF36" s="69">
        <v>0</v>
      </c>
      <c r="CG36" s="69">
        <v>0</v>
      </c>
      <c r="CH36" s="69">
        <v>0</v>
      </c>
      <c r="CI36" s="69">
        <v>0</v>
      </c>
      <c r="CJ36" s="69">
        <v>0</v>
      </c>
      <c r="CK36" s="69">
        <v>0</v>
      </c>
      <c r="CL36" s="69">
        <v>0</v>
      </c>
      <c r="CM36" s="69">
        <v>0</v>
      </c>
      <c r="CN36" s="69">
        <v>0</v>
      </c>
      <c r="CO36" s="69">
        <v>0</v>
      </c>
      <c r="CP36" s="70" t="s">
        <v>652</v>
      </c>
      <c r="CQ36" s="70" t="s">
        <v>652</v>
      </c>
      <c r="CR36" s="70">
        <v>0</v>
      </c>
      <c r="CS36" s="70">
        <v>0</v>
      </c>
      <c r="CT36" s="70">
        <v>0</v>
      </c>
      <c r="CU36" s="69">
        <v>0</v>
      </c>
      <c r="CV36" s="69">
        <v>0</v>
      </c>
      <c r="CW36" s="69">
        <v>0</v>
      </c>
      <c r="CX36" s="69">
        <v>0</v>
      </c>
      <c r="CY36" s="69">
        <v>0</v>
      </c>
      <c r="CZ36" s="69">
        <v>0</v>
      </c>
      <c r="DA36" s="69">
        <v>0</v>
      </c>
      <c r="DB36" s="69">
        <v>0</v>
      </c>
      <c r="DC36" s="69">
        <v>0</v>
      </c>
      <c r="DD36" s="69">
        <v>0</v>
      </c>
      <c r="DE36" s="69">
        <v>0</v>
      </c>
      <c r="DF36" s="70" t="s">
        <v>652</v>
      </c>
      <c r="DG36" s="70" t="s">
        <v>652</v>
      </c>
      <c r="DH36" s="70">
        <v>0</v>
      </c>
      <c r="DI36" s="70">
        <v>0</v>
      </c>
      <c r="DJ36" s="70">
        <v>0</v>
      </c>
      <c r="DK36" s="69">
        <v>0</v>
      </c>
      <c r="DL36" s="69">
        <v>0</v>
      </c>
      <c r="DM36" s="69">
        <v>0</v>
      </c>
      <c r="DN36" s="69">
        <v>0</v>
      </c>
      <c r="DO36" s="69">
        <v>0</v>
      </c>
      <c r="DP36" s="69">
        <v>0</v>
      </c>
      <c r="DQ36" s="69">
        <v>0</v>
      </c>
      <c r="DR36" s="69">
        <v>0</v>
      </c>
      <c r="DS36" s="69">
        <v>0</v>
      </c>
      <c r="DT36" s="69">
        <v>0</v>
      </c>
      <c r="DU36" s="69">
        <v>0</v>
      </c>
      <c r="DV36" s="70" t="s">
        <v>652</v>
      </c>
      <c r="DW36" s="70" t="s">
        <v>652</v>
      </c>
      <c r="DX36" s="70">
        <v>0</v>
      </c>
      <c r="DY36" s="70">
        <v>0</v>
      </c>
      <c r="DZ36" s="70">
        <v>0</v>
      </c>
      <c r="EA36" s="69">
        <v>0</v>
      </c>
      <c r="EB36" s="69">
        <v>0</v>
      </c>
      <c r="EC36" s="69">
        <v>0</v>
      </c>
      <c r="ED36" s="69">
        <v>0</v>
      </c>
      <c r="EE36" s="69">
        <v>0</v>
      </c>
      <c r="EF36" s="69">
        <v>0</v>
      </c>
      <c r="EG36" s="69">
        <v>0</v>
      </c>
      <c r="EH36" s="69">
        <v>0</v>
      </c>
      <c r="EI36" s="69">
        <v>0</v>
      </c>
      <c r="EJ36" s="69">
        <v>0</v>
      </c>
      <c r="EK36" s="69">
        <v>0</v>
      </c>
      <c r="EL36" s="70" t="s">
        <v>652</v>
      </c>
      <c r="EM36" s="70" t="s">
        <v>652</v>
      </c>
      <c r="EN36" s="70">
        <v>0</v>
      </c>
      <c r="EO36" s="70">
        <v>0</v>
      </c>
      <c r="EP36" s="70">
        <v>0</v>
      </c>
      <c r="EQ36" s="69">
        <v>0</v>
      </c>
      <c r="ER36" s="69">
        <v>0</v>
      </c>
      <c r="ES36" s="69">
        <v>0</v>
      </c>
      <c r="ET36" s="69">
        <v>0</v>
      </c>
      <c r="EU36" s="69">
        <v>0</v>
      </c>
      <c r="EV36" s="69">
        <v>0</v>
      </c>
      <c r="EW36" s="69">
        <v>0</v>
      </c>
      <c r="EX36" s="69">
        <v>0</v>
      </c>
      <c r="EY36" s="69">
        <v>0</v>
      </c>
      <c r="EZ36" s="69">
        <v>0</v>
      </c>
      <c r="FA36" s="69">
        <v>0</v>
      </c>
      <c r="FB36" s="70" t="s">
        <v>652</v>
      </c>
      <c r="FC36" s="70" t="s">
        <v>652</v>
      </c>
      <c r="FD36" s="70">
        <v>0</v>
      </c>
      <c r="FE36" s="70">
        <v>0</v>
      </c>
      <c r="FF36" s="70">
        <v>0</v>
      </c>
      <c r="FG36" s="69">
        <v>0</v>
      </c>
      <c r="FH36" s="69">
        <v>0</v>
      </c>
      <c r="FI36" s="69">
        <v>0</v>
      </c>
      <c r="FJ36" s="69">
        <v>0</v>
      </c>
      <c r="FK36" s="69">
        <v>0</v>
      </c>
      <c r="FL36" s="69">
        <v>0</v>
      </c>
      <c r="FM36" s="69">
        <v>0</v>
      </c>
      <c r="FN36" s="69">
        <v>0</v>
      </c>
      <c r="FO36" s="69">
        <v>0</v>
      </c>
      <c r="FP36" s="69">
        <v>0</v>
      </c>
      <c r="FQ36" s="69">
        <v>0</v>
      </c>
      <c r="FR36" s="70" t="s">
        <v>652</v>
      </c>
      <c r="FS36" s="70" t="s">
        <v>652</v>
      </c>
      <c r="FT36" s="70">
        <v>0</v>
      </c>
      <c r="FU36" s="70">
        <v>0</v>
      </c>
      <c r="FV36" s="70">
        <v>0</v>
      </c>
      <c r="FW36" s="69">
        <v>0</v>
      </c>
      <c r="FX36" s="69">
        <v>0</v>
      </c>
      <c r="FY36" s="69">
        <v>0</v>
      </c>
      <c r="FZ36" s="69">
        <v>0</v>
      </c>
      <c r="GA36" s="69">
        <v>0</v>
      </c>
      <c r="GB36" s="69">
        <v>0</v>
      </c>
      <c r="GC36" s="69">
        <v>0</v>
      </c>
      <c r="GD36" s="69">
        <v>0</v>
      </c>
      <c r="GE36" s="69">
        <v>0</v>
      </c>
      <c r="GF36" s="69">
        <v>0</v>
      </c>
      <c r="GG36" s="69">
        <v>0</v>
      </c>
      <c r="GH36" s="70" t="s">
        <v>652</v>
      </c>
      <c r="GI36" s="70" t="s">
        <v>652</v>
      </c>
      <c r="GJ36" s="70">
        <v>0</v>
      </c>
      <c r="GK36" s="70">
        <v>0</v>
      </c>
      <c r="GL36" s="70">
        <v>0</v>
      </c>
    </row>
    <row r="37" spans="1:194" ht="15.75" x14ac:dyDescent="0.25">
      <c r="A37" s="11" t="s">
        <v>76</v>
      </c>
      <c r="B37" s="66" t="s">
        <v>77</v>
      </c>
      <c r="C37" s="69">
        <v>481.02869999999996</v>
      </c>
      <c r="D37" s="69">
        <v>0</v>
      </c>
      <c r="E37" s="69">
        <v>508.24334199999998</v>
      </c>
      <c r="F37" s="69">
        <v>481.02869999999996</v>
      </c>
      <c r="G37" s="69">
        <v>27.214642000000001</v>
      </c>
      <c r="H37" s="69">
        <v>218.14857151000004</v>
      </c>
      <c r="I37" s="69">
        <v>13.409134659999999</v>
      </c>
      <c r="J37" s="69">
        <v>245.35728051000001</v>
      </c>
      <c r="K37" s="69">
        <v>218.14263851000001</v>
      </c>
      <c r="L37" s="69">
        <v>0</v>
      </c>
      <c r="M37" s="69">
        <v>27.214642000000001</v>
      </c>
      <c r="N37" s="70">
        <v>45.349194031458005</v>
      </c>
      <c r="O37" s="70">
        <v>100</v>
      </c>
      <c r="P37" s="70">
        <v>11.091842044968711</v>
      </c>
      <c r="Q37" s="69">
        <v>13.409134659999999</v>
      </c>
      <c r="R37" s="70">
        <v>5.933000000034383E-3</v>
      </c>
      <c r="S37" s="69">
        <v>69.395200000000003</v>
      </c>
      <c r="T37" s="69">
        <v>0</v>
      </c>
      <c r="U37" s="69">
        <v>73.047578999999999</v>
      </c>
      <c r="V37" s="69">
        <v>69.395200000000003</v>
      </c>
      <c r="W37" s="69">
        <v>3.6523789999999998</v>
      </c>
      <c r="X37" s="69">
        <v>13.373529</v>
      </c>
      <c r="Y37" s="69">
        <v>9.5113479999999999</v>
      </c>
      <c r="Z37" s="69">
        <v>17.019974999999999</v>
      </c>
      <c r="AA37" s="69">
        <v>13.367596000000001</v>
      </c>
      <c r="AB37" s="69">
        <v>0</v>
      </c>
      <c r="AC37" s="69">
        <v>3.6523789999999998</v>
      </c>
      <c r="AD37" s="70">
        <v>19.262998017153922</v>
      </c>
      <c r="AE37" s="70">
        <v>100</v>
      </c>
      <c r="AF37" s="70">
        <v>21.459367596015859</v>
      </c>
      <c r="AG37" s="70">
        <v>9.5113479999999999</v>
      </c>
      <c r="AH37" s="70">
        <v>5.9329999999988559E-3</v>
      </c>
      <c r="AI37" s="69">
        <v>10</v>
      </c>
      <c r="AJ37" s="69">
        <v>0</v>
      </c>
      <c r="AK37" s="69">
        <v>11.070978999999999</v>
      </c>
      <c r="AL37" s="69">
        <v>10</v>
      </c>
      <c r="AM37" s="69">
        <v>1.0709789999999999</v>
      </c>
      <c r="AN37" s="69">
        <v>10</v>
      </c>
      <c r="AO37" s="69">
        <v>2.0791949999999999</v>
      </c>
      <c r="AP37" s="69">
        <v>11.070978999999999</v>
      </c>
      <c r="AQ37" s="69">
        <v>10</v>
      </c>
      <c r="AR37" s="69">
        <v>0</v>
      </c>
      <c r="AS37" s="69">
        <v>1.0709789999999999</v>
      </c>
      <c r="AT37" s="70">
        <v>100</v>
      </c>
      <c r="AU37" s="70">
        <v>100</v>
      </c>
      <c r="AV37" s="70">
        <v>9.6737515264006912</v>
      </c>
      <c r="AW37" s="70">
        <v>2.0791949999999999</v>
      </c>
      <c r="AX37" s="70">
        <v>4.4408920985006262E-16</v>
      </c>
      <c r="AY37" s="69">
        <v>331.34780000000001</v>
      </c>
      <c r="AZ37" s="69">
        <v>0</v>
      </c>
      <c r="BA37" s="69">
        <v>348.78715999999997</v>
      </c>
      <c r="BB37" s="69">
        <v>331.34780000000001</v>
      </c>
      <c r="BC37" s="69">
        <v>17.439360000000001</v>
      </c>
      <c r="BD37" s="69">
        <v>124.49143100000001</v>
      </c>
      <c r="BE37" s="69">
        <v>0.23121166000000001</v>
      </c>
      <c r="BF37" s="69">
        <v>141.930791</v>
      </c>
      <c r="BG37" s="69">
        <v>124.49143100000001</v>
      </c>
      <c r="BH37" s="69">
        <v>0</v>
      </c>
      <c r="BI37" s="69">
        <v>17.439360000000001</v>
      </c>
      <c r="BJ37" s="70">
        <v>37.57122606517985</v>
      </c>
      <c r="BK37" s="70">
        <v>100</v>
      </c>
      <c r="BL37" s="70">
        <v>12.287228075830283</v>
      </c>
      <c r="BM37" s="70">
        <v>0.23121166000000001</v>
      </c>
      <c r="BN37" s="70">
        <v>-4.163336342344337E-16</v>
      </c>
      <c r="BO37" s="69">
        <v>35.746099999999998</v>
      </c>
      <c r="BP37" s="69">
        <v>0</v>
      </c>
      <c r="BQ37" s="69">
        <v>37.627473999999999</v>
      </c>
      <c r="BR37" s="69">
        <v>35.746099999999998</v>
      </c>
      <c r="BS37" s="69">
        <v>1.8813740000000001</v>
      </c>
      <c r="BT37" s="69">
        <v>35.746099999999998</v>
      </c>
      <c r="BU37" s="69">
        <v>1.5858270000000001</v>
      </c>
      <c r="BV37" s="69">
        <v>37.627473999999999</v>
      </c>
      <c r="BW37" s="69">
        <v>35.746099999999998</v>
      </c>
      <c r="BX37" s="69">
        <v>0</v>
      </c>
      <c r="BY37" s="69">
        <v>1.8813740000000001</v>
      </c>
      <c r="BZ37" s="70">
        <v>100</v>
      </c>
      <c r="CA37" s="70">
        <v>100</v>
      </c>
      <c r="CB37" s="70">
        <v>5.0000007972897675</v>
      </c>
      <c r="CC37" s="70">
        <v>1.5858270000000001</v>
      </c>
      <c r="CD37" s="70">
        <v>1.7763568394002505E-15</v>
      </c>
      <c r="CE37" s="69">
        <v>0</v>
      </c>
      <c r="CF37" s="69">
        <v>0</v>
      </c>
      <c r="CG37" s="69">
        <v>0</v>
      </c>
      <c r="CH37" s="69">
        <v>0</v>
      </c>
      <c r="CI37" s="69">
        <v>0</v>
      </c>
      <c r="CJ37" s="69">
        <v>0</v>
      </c>
      <c r="CK37" s="69">
        <v>0</v>
      </c>
      <c r="CL37" s="69">
        <v>0</v>
      </c>
      <c r="CM37" s="69">
        <v>0</v>
      </c>
      <c r="CN37" s="69">
        <v>0</v>
      </c>
      <c r="CO37" s="69">
        <v>0</v>
      </c>
      <c r="CP37" s="70" t="s">
        <v>652</v>
      </c>
      <c r="CQ37" s="70" t="s">
        <v>652</v>
      </c>
      <c r="CR37" s="70">
        <v>0</v>
      </c>
      <c r="CS37" s="70">
        <v>0</v>
      </c>
      <c r="CT37" s="70">
        <v>0</v>
      </c>
      <c r="CU37" s="69">
        <v>2.4781</v>
      </c>
      <c r="CV37" s="69">
        <v>0</v>
      </c>
      <c r="CW37" s="69">
        <v>2.608527</v>
      </c>
      <c r="CX37" s="69">
        <v>2.4781</v>
      </c>
      <c r="CY37" s="69">
        <v>0.13042699999999999</v>
      </c>
      <c r="CZ37" s="69">
        <v>2.4760115099999997</v>
      </c>
      <c r="DA37" s="69">
        <v>1.5529999999999999E-3</v>
      </c>
      <c r="DB37" s="69">
        <v>2.6064385099999998</v>
      </c>
      <c r="DC37" s="69">
        <v>2.4760115099999997</v>
      </c>
      <c r="DD37" s="69">
        <v>0</v>
      </c>
      <c r="DE37" s="69">
        <v>0.13042699999999999</v>
      </c>
      <c r="DF37" s="70">
        <v>99.915722125822199</v>
      </c>
      <c r="DG37" s="70">
        <v>100</v>
      </c>
      <c r="DH37" s="70">
        <v>5.0040313439045985</v>
      </c>
      <c r="DI37" s="70">
        <v>1.5529999999999999E-3</v>
      </c>
      <c r="DJ37" s="70">
        <v>-8.4350929019372245E-17</v>
      </c>
      <c r="DK37" s="69">
        <v>11.861700000000001</v>
      </c>
      <c r="DL37" s="69">
        <v>0</v>
      </c>
      <c r="DM37" s="69">
        <v>12.853711000000001</v>
      </c>
      <c r="DN37" s="69">
        <v>11.861700000000001</v>
      </c>
      <c r="DO37" s="69">
        <v>0.99201099999999998</v>
      </c>
      <c r="DP37" s="69">
        <v>11.861700000000001</v>
      </c>
      <c r="DQ37" s="69">
        <v>0</v>
      </c>
      <c r="DR37" s="69">
        <v>12.853711000000001</v>
      </c>
      <c r="DS37" s="69">
        <v>11.861700000000001</v>
      </c>
      <c r="DT37" s="69">
        <v>0</v>
      </c>
      <c r="DU37" s="69">
        <v>0.99201099999999998</v>
      </c>
      <c r="DV37" s="70">
        <v>100</v>
      </c>
      <c r="DW37" s="70">
        <v>100</v>
      </c>
      <c r="DX37" s="70">
        <v>7.7177011370490582</v>
      </c>
      <c r="DY37" s="70">
        <v>0</v>
      </c>
      <c r="DZ37" s="70">
        <v>0</v>
      </c>
      <c r="EA37" s="69">
        <v>5</v>
      </c>
      <c r="EB37" s="69">
        <v>0</v>
      </c>
      <c r="EC37" s="69">
        <v>6.2481220000000004</v>
      </c>
      <c r="ED37" s="69">
        <v>5</v>
      </c>
      <c r="EE37" s="69">
        <v>1.248122</v>
      </c>
      <c r="EF37" s="69">
        <v>5</v>
      </c>
      <c r="EG37" s="69">
        <v>0</v>
      </c>
      <c r="EH37" s="69">
        <v>6.2481220000000004</v>
      </c>
      <c r="EI37" s="69">
        <v>5</v>
      </c>
      <c r="EJ37" s="69">
        <v>0</v>
      </c>
      <c r="EK37" s="69">
        <v>1.248122</v>
      </c>
      <c r="EL37" s="70">
        <v>100</v>
      </c>
      <c r="EM37" s="70">
        <v>100</v>
      </c>
      <c r="EN37" s="70">
        <v>19.975954374770531</v>
      </c>
      <c r="EO37" s="70">
        <v>0</v>
      </c>
      <c r="EP37" s="70">
        <v>0</v>
      </c>
      <c r="EQ37" s="69">
        <v>15.1998</v>
      </c>
      <c r="ER37" s="69">
        <v>0</v>
      </c>
      <c r="ES37" s="69">
        <v>15.999790000000001</v>
      </c>
      <c r="ET37" s="69">
        <v>15.1998</v>
      </c>
      <c r="EU37" s="69">
        <v>0.79998999999999998</v>
      </c>
      <c r="EV37" s="69">
        <v>15.1998</v>
      </c>
      <c r="EW37" s="69">
        <v>0</v>
      </c>
      <c r="EX37" s="69">
        <v>15.999790000000001</v>
      </c>
      <c r="EY37" s="69">
        <v>15.1998</v>
      </c>
      <c r="EZ37" s="69">
        <v>0</v>
      </c>
      <c r="FA37" s="69">
        <v>0.79998999999999998</v>
      </c>
      <c r="FB37" s="70">
        <v>100</v>
      </c>
      <c r="FC37" s="70">
        <v>100</v>
      </c>
      <c r="FD37" s="70">
        <v>5.0000031250410162</v>
      </c>
      <c r="FE37" s="70">
        <v>0</v>
      </c>
      <c r="FF37" s="70">
        <v>0</v>
      </c>
      <c r="FG37" s="69">
        <v>0</v>
      </c>
      <c r="FH37" s="69">
        <v>0</v>
      </c>
      <c r="FI37" s="69">
        <v>0</v>
      </c>
      <c r="FJ37" s="69">
        <v>0</v>
      </c>
      <c r="FK37" s="69">
        <v>0</v>
      </c>
      <c r="FL37" s="69">
        <v>0</v>
      </c>
      <c r="FM37" s="69">
        <v>0</v>
      </c>
      <c r="FN37" s="69">
        <v>0</v>
      </c>
      <c r="FO37" s="69">
        <v>0</v>
      </c>
      <c r="FP37" s="69">
        <v>0</v>
      </c>
      <c r="FQ37" s="69">
        <v>0</v>
      </c>
      <c r="FR37" s="70" t="s">
        <v>652</v>
      </c>
      <c r="FS37" s="70" t="s">
        <v>652</v>
      </c>
      <c r="FT37" s="70">
        <v>0</v>
      </c>
      <c r="FU37" s="70">
        <v>0</v>
      </c>
      <c r="FV37" s="70">
        <v>0</v>
      </c>
      <c r="FW37" s="69">
        <v>0</v>
      </c>
      <c r="FX37" s="69">
        <v>0</v>
      </c>
      <c r="FY37" s="69">
        <v>0</v>
      </c>
      <c r="FZ37" s="69">
        <v>0</v>
      </c>
      <c r="GA37" s="69">
        <v>0</v>
      </c>
      <c r="GB37" s="69">
        <v>0</v>
      </c>
      <c r="GC37" s="69">
        <v>0</v>
      </c>
      <c r="GD37" s="69">
        <v>0</v>
      </c>
      <c r="GE37" s="69">
        <v>0</v>
      </c>
      <c r="GF37" s="69">
        <v>0</v>
      </c>
      <c r="GG37" s="69">
        <v>0</v>
      </c>
      <c r="GH37" s="70" t="s">
        <v>652</v>
      </c>
      <c r="GI37" s="70" t="s">
        <v>652</v>
      </c>
      <c r="GJ37" s="70">
        <v>0</v>
      </c>
      <c r="GK37" s="70">
        <v>0</v>
      </c>
      <c r="GL37" s="70">
        <v>0</v>
      </c>
    </row>
    <row r="38" spans="1:194" ht="15.75" x14ac:dyDescent="0.25">
      <c r="A38" s="11" t="s">
        <v>79</v>
      </c>
      <c r="B38" s="66" t="s">
        <v>80</v>
      </c>
      <c r="C38" s="69">
        <v>1981.8276000000001</v>
      </c>
      <c r="D38" s="69">
        <v>0</v>
      </c>
      <c r="E38" s="69">
        <v>2229.7156999999997</v>
      </c>
      <c r="F38" s="69">
        <v>1981.8276000000001</v>
      </c>
      <c r="G38" s="69">
        <v>247.88810000000001</v>
      </c>
      <c r="H38" s="69">
        <v>1975.4452449999999</v>
      </c>
      <c r="I38" s="69">
        <v>0.23730699999999999</v>
      </c>
      <c r="J38" s="69">
        <v>2221.1173050000002</v>
      </c>
      <c r="K38" s="69">
        <v>1975.4452449999999</v>
      </c>
      <c r="L38" s="69">
        <v>0</v>
      </c>
      <c r="M38" s="69">
        <v>245.67205999999999</v>
      </c>
      <c r="N38" s="70">
        <v>99.677956094667351</v>
      </c>
      <c r="O38" s="70">
        <v>99.106032116910797</v>
      </c>
      <c r="P38" s="70">
        <v>11.060742242067217</v>
      </c>
      <c r="Q38" s="69">
        <v>0.23730699999999999</v>
      </c>
      <c r="R38" s="70">
        <v>1.0075273948473296E-13</v>
      </c>
      <c r="S38" s="69">
        <v>80.073899999999995</v>
      </c>
      <c r="T38" s="69">
        <v>0</v>
      </c>
      <c r="U38" s="69">
        <v>97.273899999999998</v>
      </c>
      <c r="V38" s="69">
        <v>80.073899999999995</v>
      </c>
      <c r="W38" s="69">
        <v>17.2</v>
      </c>
      <c r="X38" s="69">
        <v>80.073899999999995</v>
      </c>
      <c r="Y38" s="69">
        <v>0</v>
      </c>
      <c r="Z38" s="69">
        <v>96.772216999999998</v>
      </c>
      <c r="AA38" s="69">
        <v>80.073899999999995</v>
      </c>
      <c r="AB38" s="69">
        <v>0</v>
      </c>
      <c r="AC38" s="69">
        <v>16.698316999999999</v>
      </c>
      <c r="AD38" s="70">
        <v>100</v>
      </c>
      <c r="AE38" s="70">
        <v>97.083238372093035</v>
      </c>
      <c r="AF38" s="70">
        <v>17.255279994257027</v>
      </c>
      <c r="AG38" s="70">
        <v>0</v>
      </c>
      <c r="AH38" s="70">
        <v>0</v>
      </c>
      <c r="AI38" s="69">
        <v>17.927199999999999</v>
      </c>
      <c r="AJ38" s="69">
        <v>0</v>
      </c>
      <c r="AK38" s="69">
        <v>25.627199999999998</v>
      </c>
      <c r="AL38" s="69">
        <v>17.927199999999999</v>
      </c>
      <c r="AM38" s="69">
        <v>7.7</v>
      </c>
      <c r="AN38" s="69">
        <v>17.927199999999999</v>
      </c>
      <c r="AO38" s="69">
        <v>0.23730699999999999</v>
      </c>
      <c r="AP38" s="69">
        <v>25.627199999999998</v>
      </c>
      <c r="AQ38" s="69">
        <v>17.927199999999999</v>
      </c>
      <c r="AR38" s="69">
        <v>0</v>
      </c>
      <c r="AS38" s="69">
        <v>7.7</v>
      </c>
      <c r="AT38" s="70">
        <v>100</v>
      </c>
      <c r="AU38" s="70">
        <v>100</v>
      </c>
      <c r="AV38" s="70">
        <v>30.0462009115315</v>
      </c>
      <c r="AW38" s="70">
        <v>0.23730699999999999</v>
      </c>
      <c r="AX38" s="70">
        <v>1.27675647831893E-15</v>
      </c>
      <c r="AY38" s="69">
        <v>1165.0805</v>
      </c>
      <c r="AZ38" s="69">
        <v>0</v>
      </c>
      <c r="BA38" s="69">
        <v>1226.4005999999999</v>
      </c>
      <c r="BB38" s="69">
        <v>1165.0805</v>
      </c>
      <c r="BC38" s="69">
        <v>61.320099999999996</v>
      </c>
      <c r="BD38" s="69">
        <v>1159.045286</v>
      </c>
      <c r="BE38" s="69">
        <v>0</v>
      </c>
      <c r="BF38" s="69">
        <v>1219.171435</v>
      </c>
      <c r="BG38" s="69">
        <v>1159.045286</v>
      </c>
      <c r="BH38" s="69">
        <v>0</v>
      </c>
      <c r="BI38" s="69">
        <v>60.126148999999998</v>
      </c>
      <c r="BJ38" s="70">
        <v>99.481991673536712</v>
      </c>
      <c r="BK38" s="70">
        <v>98.052920657337481</v>
      </c>
      <c r="BL38" s="70">
        <v>4.9317222561074843</v>
      </c>
      <c r="BM38" s="70">
        <v>0</v>
      </c>
      <c r="BN38" s="70">
        <v>0</v>
      </c>
      <c r="BO38" s="69">
        <v>64.485299999999995</v>
      </c>
      <c r="BP38" s="69">
        <v>0</v>
      </c>
      <c r="BQ38" s="69">
        <v>81.653300000000002</v>
      </c>
      <c r="BR38" s="69">
        <v>64.485299999999995</v>
      </c>
      <c r="BS38" s="69">
        <v>17.167999999999999</v>
      </c>
      <c r="BT38" s="69">
        <v>64.485299999999995</v>
      </c>
      <c r="BU38" s="69">
        <v>0</v>
      </c>
      <c r="BV38" s="69">
        <v>81.653300000000002</v>
      </c>
      <c r="BW38" s="69">
        <v>64.485299999999995</v>
      </c>
      <c r="BX38" s="69">
        <v>0</v>
      </c>
      <c r="BY38" s="69">
        <v>17.167999999999999</v>
      </c>
      <c r="BZ38" s="70">
        <v>100</v>
      </c>
      <c r="CA38" s="70">
        <v>100</v>
      </c>
      <c r="CB38" s="70">
        <v>21.025482129932286</v>
      </c>
      <c r="CC38" s="70">
        <v>0</v>
      </c>
      <c r="CD38" s="70">
        <v>0</v>
      </c>
      <c r="CE38" s="69">
        <v>297.61200000000002</v>
      </c>
      <c r="CF38" s="69">
        <v>0</v>
      </c>
      <c r="CG38" s="69">
        <v>352.61200000000002</v>
      </c>
      <c r="CH38" s="69">
        <v>297.61200000000002</v>
      </c>
      <c r="CI38" s="69">
        <v>55</v>
      </c>
      <c r="CJ38" s="69">
        <v>297.61200000000002</v>
      </c>
      <c r="CK38" s="69">
        <v>0</v>
      </c>
      <c r="CL38" s="69">
        <v>352.61200000000002</v>
      </c>
      <c r="CM38" s="69">
        <v>297.61200000000002</v>
      </c>
      <c r="CN38" s="69">
        <v>0</v>
      </c>
      <c r="CO38" s="69">
        <v>55</v>
      </c>
      <c r="CP38" s="70">
        <v>100</v>
      </c>
      <c r="CQ38" s="70">
        <v>100</v>
      </c>
      <c r="CR38" s="70">
        <v>15.597880956972535</v>
      </c>
      <c r="CS38" s="70">
        <v>0</v>
      </c>
      <c r="CT38" s="70">
        <v>0</v>
      </c>
      <c r="CU38" s="69">
        <v>3.4197000000000002</v>
      </c>
      <c r="CV38" s="69">
        <v>0</v>
      </c>
      <c r="CW38" s="69">
        <v>4.4196999999999997</v>
      </c>
      <c r="CX38" s="69">
        <v>3.4197000000000002</v>
      </c>
      <c r="CY38" s="69">
        <v>1</v>
      </c>
      <c r="CZ38" s="69">
        <v>3.072559</v>
      </c>
      <c r="DA38" s="69">
        <v>0</v>
      </c>
      <c r="DB38" s="69">
        <v>4.072559</v>
      </c>
      <c r="DC38" s="69">
        <v>3.072559</v>
      </c>
      <c r="DD38" s="69">
        <v>0</v>
      </c>
      <c r="DE38" s="69">
        <v>1</v>
      </c>
      <c r="DF38" s="70">
        <v>89.848787905371807</v>
      </c>
      <c r="DG38" s="70">
        <v>100</v>
      </c>
      <c r="DH38" s="70">
        <v>24.554585949522156</v>
      </c>
      <c r="DI38" s="70">
        <v>0</v>
      </c>
      <c r="DJ38" s="70">
        <v>0</v>
      </c>
      <c r="DK38" s="69">
        <v>265.82209999999998</v>
      </c>
      <c r="DL38" s="69">
        <v>0</v>
      </c>
      <c r="DM38" s="69">
        <v>309.82209999999998</v>
      </c>
      <c r="DN38" s="69">
        <v>265.82209999999998</v>
      </c>
      <c r="DO38" s="69">
        <v>44</v>
      </c>
      <c r="DP38" s="69">
        <v>265.82209999999998</v>
      </c>
      <c r="DQ38" s="69">
        <v>0</v>
      </c>
      <c r="DR38" s="69">
        <v>309.32577199999997</v>
      </c>
      <c r="DS38" s="69">
        <v>265.82209999999998</v>
      </c>
      <c r="DT38" s="69">
        <v>0</v>
      </c>
      <c r="DU38" s="69">
        <v>43.503672000000002</v>
      </c>
      <c r="DV38" s="70">
        <v>100</v>
      </c>
      <c r="DW38" s="70">
        <v>98.871981818181823</v>
      </c>
      <c r="DX38" s="70">
        <v>14.06403084965064</v>
      </c>
      <c r="DY38" s="70">
        <v>0</v>
      </c>
      <c r="DZ38" s="70">
        <v>0</v>
      </c>
      <c r="EA38" s="69">
        <v>13.713200000000001</v>
      </c>
      <c r="EB38" s="69">
        <v>0</v>
      </c>
      <c r="EC38" s="69">
        <v>22.213200000000001</v>
      </c>
      <c r="ED38" s="69">
        <v>13.713200000000001</v>
      </c>
      <c r="EE38" s="69">
        <v>8.5</v>
      </c>
      <c r="EF38" s="69">
        <v>13.713200000000001</v>
      </c>
      <c r="EG38" s="69">
        <v>0</v>
      </c>
      <c r="EH38" s="69">
        <v>22.189122000000001</v>
      </c>
      <c r="EI38" s="69">
        <v>13.713200000000001</v>
      </c>
      <c r="EJ38" s="69">
        <v>0</v>
      </c>
      <c r="EK38" s="69">
        <v>8.4759220000000006</v>
      </c>
      <c r="EL38" s="70">
        <v>100</v>
      </c>
      <c r="EM38" s="70">
        <v>99.716729411764717</v>
      </c>
      <c r="EN38" s="70">
        <v>38.198546116425881</v>
      </c>
      <c r="EO38" s="70">
        <v>0</v>
      </c>
      <c r="EP38" s="70">
        <v>0</v>
      </c>
      <c r="EQ38" s="69">
        <v>73.693700000000007</v>
      </c>
      <c r="ER38" s="69">
        <v>0</v>
      </c>
      <c r="ES38" s="69">
        <v>109.69370000000001</v>
      </c>
      <c r="ET38" s="69">
        <v>73.693700000000007</v>
      </c>
      <c r="EU38" s="69">
        <v>36</v>
      </c>
      <c r="EV38" s="69">
        <v>73.693700000000007</v>
      </c>
      <c r="EW38" s="69">
        <v>0</v>
      </c>
      <c r="EX38" s="69">
        <v>109.69370000000001</v>
      </c>
      <c r="EY38" s="69">
        <v>73.693700000000007</v>
      </c>
      <c r="EZ38" s="69">
        <v>0</v>
      </c>
      <c r="FA38" s="69">
        <v>36</v>
      </c>
      <c r="FB38" s="70">
        <v>100</v>
      </c>
      <c r="FC38" s="70">
        <v>100</v>
      </c>
      <c r="FD38" s="70">
        <v>32.8186577715949</v>
      </c>
      <c r="FE38" s="70">
        <v>0</v>
      </c>
      <c r="FF38" s="70">
        <v>0</v>
      </c>
      <c r="FG38" s="69">
        <v>0</v>
      </c>
      <c r="FH38" s="69">
        <v>0</v>
      </c>
      <c r="FI38" s="69">
        <v>0</v>
      </c>
      <c r="FJ38" s="69">
        <v>0</v>
      </c>
      <c r="FK38" s="69">
        <v>0</v>
      </c>
      <c r="FL38" s="69">
        <v>0</v>
      </c>
      <c r="FM38" s="69">
        <v>0</v>
      </c>
      <c r="FN38" s="69">
        <v>0</v>
      </c>
      <c r="FO38" s="69">
        <v>0</v>
      </c>
      <c r="FP38" s="69">
        <v>0</v>
      </c>
      <c r="FQ38" s="69">
        <v>0</v>
      </c>
      <c r="FR38" s="70" t="s">
        <v>652</v>
      </c>
      <c r="FS38" s="70" t="s">
        <v>652</v>
      </c>
      <c r="FT38" s="70">
        <v>0</v>
      </c>
      <c r="FU38" s="70">
        <v>0</v>
      </c>
      <c r="FV38" s="70">
        <v>0</v>
      </c>
      <c r="FW38" s="69">
        <v>0</v>
      </c>
      <c r="FX38" s="69">
        <v>0</v>
      </c>
      <c r="FY38" s="69">
        <v>0</v>
      </c>
      <c r="FZ38" s="69">
        <v>0</v>
      </c>
      <c r="GA38" s="69">
        <v>0</v>
      </c>
      <c r="GB38" s="69">
        <v>0</v>
      </c>
      <c r="GC38" s="69">
        <v>0</v>
      </c>
      <c r="GD38" s="69">
        <v>0</v>
      </c>
      <c r="GE38" s="69">
        <v>0</v>
      </c>
      <c r="GF38" s="69">
        <v>0</v>
      </c>
      <c r="GG38" s="69">
        <v>0</v>
      </c>
      <c r="GH38" s="70" t="s">
        <v>652</v>
      </c>
      <c r="GI38" s="70" t="s">
        <v>652</v>
      </c>
      <c r="GJ38" s="70">
        <v>0</v>
      </c>
      <c r="GK38" s="70">
        <v>0</v>
      </c>
      <c r="GL38" s="70">
        <v>0</v>
      </c>
    </row>
    <row r="39" spans="1:194" ht="15.75" x14ac:dyDescent="0.25">
      <c r="A39" s="11" t="s">
        <v>82</v>
      </c>
      <c r="B39" s="66" t="s">
        <v>83</v>
      </c>
      <c r="C39" s="69">
        <v>919.40779999999995</v>
      </c>
      <c r="D39" s="69">
        <v>0</v>
      </c>
      <c r="E39" s="69">
        <v>1239.1799529999998</v>
      </c>
      <c r="F39" s="69">
        <v>919.40779999999995</v>
      </c>
      <c r="G39" s="69">
        <v>319.772153</v>
      </c>
      <c r="H39" s="69">
        <v>919.40772400000003</v>
      </c>
      <c r="I39" s="69">
        <v>77.316176999999996</v>
      </c>
      <c r="J39" s="69">
        <v>1239.0159570000001</v>
      </c>
      <c r="K39" s="69">
        <v>919.40772400000003</v>
      </c>
      <c r="L39" s="69">
        <v>0</v>
      </c>
      <c r="M39" s="69">
        <v>319.60823299999998</v>
      </c>
      <c r="N39" s="70">
        <v>99.999991733809537</v>
      </c>
      <c r="O39" s="70">
        <v>99.948738500691135</v>
      </c>
      <c r="P39" s="70">
        <v>25.79532823563143</v>
      </c>
      <c r="Q39" s="69">
        <v>77.316176999999996</v>
      </c>
      <c r="R39" s="70">
        <v>4.2632564145606011E-14</v>
      </c>
      <c r="S39" s="69">
        <v>13.364699999999999</v>
      </c>
      <c r="T39" s="69">
        <v>0</v>
      </c>
      <c r="U39" s="69">
        <v>17.564699999999998</v>
      </c>
      <c r="V39" s="69">
        <v>13.364699999999999</v>
      </c>
      <c r="W39" s="69">
        <v>4.2</v>
      </c>
      <c r="X39" s="69">
        <v>13.364699999999999</v>
      </c>
      <c r="Y39" s="69">
        <v>0.24</v>
      </c>
      <c r="Z39" s="69">
        <v>17.564699999999998</v>
      </c>
      <c r="AA39" s="69">
        <v>13.364699999999999</v>
      </c>
      <c r="AB39" s="69">
        <v>0</v>
      </c>
      <c r="AC39" s="69">
        <v>4.2</v>
      </c>
      <c r="AD39" s="70">
        <v>100</v>
      </c>
      <c r="AE39" s="70">
        <v>100</v>
      </c>
      <c r="AF39" s="70">
        <v>23.911595415805568</v>
      </c>
      <c r="AG39" s="70">
        <v>0.24</v>
      </c>
      <c r="AH39" s="70">
        <v>2.2204460492503131E-16</v>
      </c>
      <c r="AI39" s="69">
        <v>59.469299999999997</v>
      </c>
      <c r="AJ39" s="69">
        <v>0</v>
      </c>
      <c r="AK39" s="69">
        <v>82.7012</v>
      </c>
      <c r="AL39" s="69">
        <v>59.469299999999997</v>
      </c>
      <c r="AM39" s="69">
        <v>23.2319</v>
      </c>
      <c r="AN39" s="69">
        <v>59.469299999999997</v>
      </c>
      <c r="AO39" s="69">
        <v>0</v>
      </c>
      <c r="AP39" s="69">
        <v>82.7012</v>
      </c>
      <c r="AQ39" s="69">
        <v>59.469299999999997</v>
      </c>
      <c r="AR39" s="69">
        <v>0</v>
      </c>
      <c r="AS39" s="69">
        <v>23.2319</v>
      </c>
      <c r="AT39" s="70">
        <v>100</v>
      </c>
      <c r="AU39" s="70">
        <v>100</v>
      </c>
      <c r="AV39" s="70">
        <v>28.091369895479147</v>
      </c>
      <c r="AW39" s="70">
        <v>0</v>
      </c>
      <c r="AX39" s="70">
        <v>0</v>
      </c>
      <c r="AY39" s="69">
        <v>175.84829999999999</v>
      </c>
      <c r="AZ39" s="69">
        <v>0</v>
      </c>
      <c r="BA39" s="69">
        <v>229.61240000000001</v>
      </c>
      <c r="BB39" s="69">
        <v>175.84829999999999</v>
      </c>
      <c r="BC39" s="69">
        <v>53.764099999999999</v>
      </c>
      <c r="BD39" s="69">
        <v>175.848263</v>
      </c>
      <c r="BE39" s="69">
        <v>68.025728999999998</v>
      </c>
      <c r="BF39" s="69">
        <v>229.551818</v>
      </c>
      <c r="BG39" s="69">
        <v>175.848263</v>
      </c>
      <c r="BH39" s="69">
        <v>0</v>
      </c>
      <c r="BI39" s="69">
        <v>53.703555000000001</v>
      </c>
      <c r="BJ39" s="70">
        <v>99.999978959136939</v>
      </c>
      <c r="BK39" s="70">
        <v>99.887387680627043</v>
      </c>
      <c r="BL39" s="70">
        <v>23.394959564206111</v>
      </c>
      <c r="BM39" s="70">
        <v>68.025728999999998</v>
      </c>
      <c r="BN39" s="70">
        <v>-1.4210854715202004E-14</v>
      </c>
      <c r="BO39" s="69">
        <v>453.8852</v>
      </c>
      <c r="BP39" s="69">
        <v>0</v>
      </c>
      <c r="BQ39" s="69">
        <v>571.01769999999999</v>
      </c>
      <c r="BR39" s="69">
        <v>453.8852</v>
      </c>
      <c r="BS39" s="69">
        <v>117.13249999999999</v>
      </c>
      <c r="BT39" s="69">
        <v>453.88518399999998</v>
      </c>
      <c r="BU39" s="69">
        <v>0</v>
      </c>
      <c r="BV39" s="69">
        <v>570.914309</v>
      </c>
      <c r="BW39" s="69">
        <v>453.88518399999998</v>
      </c>
      <c r="BX39" s="69">
        <v>0</v>
      </c>
      <c r="BY39" s="69">
        <v>117.02912499999999</v>
      </c>
      <c r="BZ39" s="70">
        <v>99.999996474879552</v>
      </c>
      <c r="CA39" s="70">
        <v>99.911745245768685</v>
      </c>
      <c r="CB39" s="70">
        <v>20.498544729941248</v>
      </c>
      <c r="CC39" s="70">
        <v>0</v>
      </c>
      <c r="CD39" s="70">
        <v>0</v>
      </c>
      <c r="CE39" s="69">
        <v>20.057200000000002</v>
      </c>
      <c r="CF39" s="69">
        <v>0</v>
      </c>
      <c r="CG39" s="69">
        <v>28.0199</v>
      </c>
      <c r="CH39" s="69">
        <v>20.057200000000002</v>
      </c>
      <c r="CI39" s="69">
        <v>7.9626999999999999</v>
      </c>
      <c r="CJ39" s="69">
        <v>20.057176999999999</v>
      </c>
      <c r="CK39" s="69">
        <v>0</v>
      </c>
      <c r="CL39" s="69">
        <v>28.019877000000001</v>
      </c>
      <c r="CM39" s="69">
        <v>20.057176999999999</v>
      </c>
      <c r="CN39" s="69">
        <v>0</v>
      </c>
      <c r="CO39" s="69">
        <v>7.9626999999999999</v>
      </c>
      <c r="CP39" s="70">
        <v>99.999885327962019</v>
      </c>
      <c r="CQ39" s="70">
        <v>100</v>
      </c>
      <c r="CR39" s="70">
        <v>28.418040521733911</v>
      </c>
      <c r="CS39" s="70">
        <v>0</v>
      </c>
      <c r="CT39" s="70">
        <v>0</v>
      </c>
      <c r="CU39" s="69">
        <v>1.1408</v>
      </c>
      <c r="CV39" s="69">
        <v>0</v>
      </c>
      <c r="CW39" s="69">
        <v>1.4108000000000001</v>
      </c>
      <c r="CX39" s="69">
        <v>1.1408</v>
      </c>
      <c r="CY39" s="69">
        <v>0.27</v>
      </c>
      <c r="CZ39" s="69">
        <v>1.1408</v>
      </c>
      <c r="DA39" s="69">
        <v>0</v>
      </c>
      <c r="DB39" s="69">
        <v>1.4108000000000001</v>
      </c>
      <c r="DC39" s="69">
        <v>1.1408</v>
      </c>
      <c r="DD39" s="69">
        <v>0</v>
      </c>
      <c r="DE39" s="69">
        <v>0.27</v>
      </c>
      <c r="DF39" s="70">
        <v>100</v>
      </c>
      <c r="DG39" s="70">
        <v>100</v>
      </c>
      <c r="DH39" s="70">
        <v>19.138077686419052</v>
      </c>
      <c r="DI39" s="70">
        <v>0</v>
      </c>
      <c r="DJ39" s="70">
        <v>0</v>
      </c>
      <c r="DK39" s="69">
        <v>135.72880000000001</v>
      </c>
      <c r="DL39" s="69">
        <v>0</v>
      </c>
      <c r="DM39" s="69">
        <v>192.49289999999999</v>
      </c>
      <c r="DN39" s="69">
        <v>135.72880000000001</v>
      </c>
      <c r="DO39" s="69">
        <v>56.764099999999999</v>
      </c>
      <c r="DP39" s="69">
        <v>135.72880000000001</v>
      </c>
      <c r="DQ39" s="69">
        <v>0</v>
      </c>
      <c r="DR39" s="69">
        <v>192.49289999999999</v>
      </c>
      <c r="DS39" s="69">
        <v>135.72880000000001</v>
      </c>
      <c r="DT39" s="69">
        <v>0</v>
      </c>
      <c r="DU39" s="69">
        <v>56.764099999999999</v>
      </c>
      <c r="DV39" s="70">
        <v>100</v>
      </c>
      <c r="DW39" s="70">
        <v>100</v>
      </c>
      <c r="DX39" s="70">
        <v>29.488931799562479</v>
      </c>
      <c r="DY39" s="70">
        <v>0</v>
      </c>
      <c r="DZ39" s="70">
        <v>0</v>
      </c>
      <c r="EA39" s="69">
        <v>23.186900000000001</v>
      </c>
      <c r="EB39" s="69">
        <v>0</v>
      </c>
      <c r="EC39" s="69">
        <v>29.186900000000001</v>
      </c>
      <c r="ED39" s="69">
        <v>23.186900000000001</v>
      </c>
      <c r="EE39" s="69">
        <v>6</v>
      </c>
      <c r="EF39" s="69">
        <v>23.186900000000001</v>
      </c>
      <c r="EG39" s="69">
        <v>0</v>
      </c>
      <c r="EH39" s="69">
        <v>29.186900000000001</v>
      </c>
      <c r="EI39" s="69">
        <v>23.186900000000001</v>
      </c>
      <c r="EJ39" s="69">
        <v>0</v>
      </c>
      <c r="EK39" s="69">
        <v>6</v>
      </c>
      <c r="EL39" s="70">
        <v>100</v>
      </c>
      <c r="EM39" s="70">
        <v>100</v>
      </c>
      <c r="EN39" s="70">
        <v>20.557167770472368</v>
      </c>
      <c r="EO39" s="70">
        <v>0</v>
      </c>
      <c r="EP39" s="70">
        <v>0</v>
      </c>
      <c r="EQ39" s="69">
        <v>36.726599999999998</v>
      </c>
      <c r="ER39" s="69">
        <v>0</v>
      </c>
      <c r="ES39" s="69">
        <v>87.173452999999995</v>
      </c>
      <c r="ET39" s="69">
        <v>36.726599999999998</v>
      </c>
      <c r="EU39" s="69">
        <v>50.446852999999997</v>
      </c>
      <c r="EV39" s="69">
        <v>36.726599999999998</v>
      </c>
      <c r="EW39" s="69">
        <v>9.0504479999999994</v>
      </c>
      <c r="EX39" s="69">
        <v>87.173452999999995</v>
      </c>
      <c r="EY39" s="69">
        <v>36.726599999999998</v>
      </c>
      <c r="EZ39" s="69">
        <v>0</v>
      </c>
      <c r="FA39" s="69">
        <v>50.446852999999997</v>
      </c>
      <c r="FB39" s="70">
        <v>100</v>
      </c>
      <c r="FC39" s="70">
        <v>100</v>
      </c>
      <c r="FD39" s="70">
        <v>57.86951332534688</v>
      </c>
      <c r="FE39" s="70">
        <v>9.0504479999999994</v>
      </c>
      <c r="FF39" s="70">
        <v>-3.5527136788005009E-15</v>
      </c>
      <c r="FG39" s="69">
        <v>0</v>
      </c>
      <c r="FH39" s="69">
        <v>0</v>
      </c>
      <c r="FI39" s="69">
        <v>0</v>
      </c>
      <c r="FJ39" s="69">
        <v>0</v>
      </c>
      <c r="FK39" s="69">
        <v>0</v>
      </c>
      <c r="FL39" s="69">
        <v>0</v>
      </c>
      <c r="FM39" s="69">
        <v>0</v>
      </c>
      <c r="FN39" s="69">
        <v>0</v>
      </c>
      <c r="FO39" s="69">
        <v>0</v>
      </c>
      <c r="FP39" s="69">
        <v>0</v>
      </c>
      <c r="FQ39" s="69">
        <v>0</v>
      </c>
      <c r="FR39" s="70" t="s">
        <v>652</v>
      </c>
      <c r="FS39" s="70" t="s">
        <v>652</v>
      </c>
      <c r="FT39" s="70">
        <v>0</v>
      </c>
      <c r="FU39" s="70">
        <v>0</v>
      </c>
      <c r="FV39" s="70">
        <v>0</v>
      </c>
      <c r="FW39" s="69">
        <v>0</v>
      </c>
      <c r="FX39" s="69">
        <v>0</v>
      </c>
      <c r="FY39" s="69">
        <v>0</v>
      </c>
      <c r="FZ39" s="69">
        <v>0</v>
      </c>
      <c r="GA39" s="69">
        <v>0</v>
      </c>
      <c r="GB39" s="69">
        <v>0</v>
      </c>
      <c r="GC39" s="69">
        <v>0</v>
      </c>
      <c r="GD39" s="69">
        <v>0</v>
      </c>
      <c r="GE39" s="69">
        <v>0</v>
      </c>
      <c r="GF39" s="69">
        <v>0</v>
      </c>
      <c r="GG39" s="69">
        <v>0</v>
      </c>
      <c r="GH39" s="70" t="s">
        <v>652</v>
      </c>
      <c r="GI39" s="70" t="s">
        <v>652</v>
      </c>
      <c r="GJ39" s="70">
        <v>0</v>
      </c>
      <c r="GK39" s="70">
        <v>0</v>
      </c>
      <c r="GL39" s="70">
        <v>0</v>
      </c>
    </row>
    <row r="40" spans="1:194" ht="15.75" x14ac:dyDescent="0.25">
      <c r="A40" s="11" t="s">
        <v>85</v>
      </c>
      <c r="B40" s="66" t="s">
        <v>299</v>
      </c>
      <c r="C40" s="69">
        <v>37.457599999999999</v>
      </c>
      <c r="D40" s="69">
        <v>0</v>
      </c>
      <c r="E40" s="69">
        <v>54.531300000000002</v>
      </c>
      <c r="F40" s="69">
        <v>37.457599999999999</v>
      </c>
      <c r="G40" s="69">
        <v>17.073699999999999</v>
      </c>
      <c r="H40" s="69">
        <v>37.457599999999999</v>
      </c>
      <c r="I40" s="69">
        <v>0</v>
      </c>
      <c r="J40" s="69">
        <v>54.531300000000002</v>
      </c>
      <c r="K40" s="69">
        <v>37.457599999999999</v>
      </c>
      <c r="L40" s="69">
        <v>0</v>
      </c>
      <c r="M40" s="69">
        <v>17.073699999999999</v>
      </c>
      <c r="N40" s="70">
        <v>100</v>
      </c>
      <c r="O40" s="70">
        <v>100</v>
      </c>
      <c r="P40" s="70">
        <v>31.309908254525382</v>
      </c>
      <c r="Q40" s="69">
        <v>0</v>
      </c>
      <c r="R40" s="70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70" t="s">
        <v>652</v>
      </c>
      <c r="AE40" s="70" t="s">
        <v>652</v>
      </c>
      <c r="AF40" s="70">
        <v>0</v>
      </c>
      <c r="AG40" s="70">
        <v>0</v>
      </c>
      <c r="AH40" s="70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70" t="s">
        <v>652</v>
      </c>
      <c r="AU40" s="70" t="s">
        <v>652</v>
      </c>
      <c r="AV40" s="70">
        <v>0</v>
      </c>
      <c r="AW40" s="70">
        <v>0</v>
      </c>
      <c r="AX40" s="70">
        <v>0</v>
      </c>
      <c r="AY40" s="69">
        <v>0.1804</v>
      </c>
      <c r="AZ40" s="69">
        <v>0</v>
      </c>
      <c r="BA40" s="69">
        <v>0.25409999999999999</v>
      </c>
      <c r="BB40" s="69">
        <v>0.1804</v>
      </c>
      <c r="BC40" s="69">
        <v>7.3700000000000002E-2</v>
      </c>
      <c r="BD40" s="69">
        <v>0.1804</v>
      </c>
      <c r="BE40" s="69">
        <v>0</v>
      </c>
      <c r="BF40" s="69">
        <v>0.25409999999999999</v>
      </c>
      <c r="BG40" s="69">
        <v>0.1804</v>
      </c>
      <c r="BH40" s="69">
        <v>0</v>
      </c>
      <c r="BI40" s="69">
        <v>7.3700000000000002E-2</v>
      </c>
      <c r="BJ40" s="70">
        <v>100</v>
      </c>
      <c r="BK40" s="70">
        <v>100</v>
      </c>
      <c r="BL40" s="70">
        <v>29.004329004329005</v>
      </c>
      <c r="BM40" s="70">
        <v>0</v>
      </c>
      <c r="BN40" s="70">
        <v>0</v>
      </c>
      <c r="BO40" s="69">
        <v>0</v>
      </c>
      <c r="BP40" s="69">
        <v>0</v>
      </c>
      <c r="BQ40" s="69">
        <v>0</v>
      </c>
      <c r="BR40" s="69">
        <v>0</v>
      </c>
      <c r="BS40" s="69">
        <v>0</v>
      </c>
      <c r="BT40" s="69">
        <v>0</v>
      </c>
      <c r="BU40" s="69">
        <v>0</v>
      </c>
      <c r="BV40" s="69">
        <v>0</v>
      </c>
      <c r="BW40" s="69">
        <v>0</v>
      </c>
      <c r="BX40" s="69">
        <v>0</v>
      </c>
      <c r="BY40" s="69">
        <v>0</v>
      </c>
      <c r="BZ40" s="70" t="s">
        <v>652</v>
      </c>
      <c r="CA40" s="70" t="s">
        <v>652</v>
      </c>
      <c r="CB40" s="70">
        <v>0</v>
      </c>
      <c r="CC40" s="70">
        <v>0</v>
      </c>
      <c r="CD40" s="70">
        <v>0</v>
      </c>
      <c r="CE40" s="69">
        <v>0</v>
      </c>
      <c r="CF40" s="69">
        <v>0</v>
      </c>
      <c r="CG40" s="69">
        <v>0</v>
      </c>
      <c r="CH40" s="69">
        <v>0</v>
      </c>
      <c r="CI40" s="69">
        <v>0</v>
      </c>
      <c r="CJ40" s="69">
        <v>0</v>
      </c>
      <c r="CK40" s="69">
        <v>0</v>
      </c>
      <c r="CL40" s="69">
        <v>0</v>
      </c>
      <c r="CM40" s="69">
        <v>0</v>
      </c>
      <c r="CN40" s="69">
        <v>0</v>
      </c>
      <c r="CO40" s="69">
        <v>0</v>
      </c>
      <c r="CP40" s="70" t="s">
        <v>652</v>
      </c>
      <c r="CQ40" s="70" t="s">
        <v>652</v>
      </c>
      <c r="CR40" s="70">
        <v>0</v>
      </c>
      <c r="CS40" s="70">
        <v>0</v>
      </c>
      <c r="CT40" s="70">
        <v>0</v>
      </c>
      <c r="CU40" s="69">
        <v>0</v>
      </c>
      <c r="CV40" s="69">
        <v>0</v>
      </c>
      <c r="CW40" s="69">
        <v>0</v>
      </c>
      <c r="CX40" s="69">
        <v>0</v>
      </c>
      <c r="CY40" s="69">
        <v>0</v>
      </c>
      <c r="CZ40" s="69">
        <v>0</v>
      </c>
      <c r="DA40" s="69">
        <v>0</v>
      </c>
      <c r="DB40" s="69">
        <v>0</v>
      </c>
      <c r="DC40" s="69">
        <v>0</v>
      </c>
      <c r="DD40" s="69">
        <v>0</v>
      </c>
      <c r="DE40" s="69">
        <v>0</v>
      </c>
      <c r="DF40" s="70" t="s">
        <v>652</v>
      </c>
      <c r="DG40" s="70" t="s">
        <v>652</v>
      </c>
      <c r="DH40" s="70">
        <v>0</v>
      </c>
      <c r="DI40" s="70">
        <v>0</v>
      </c>
      <c r="DJ40" s="70">
        <v>0</v>
      </c>
      <c r="DK40" s="69">
        <v>0</v>
      </c>
      <c r="DL40" s="69">
        <v>0</v>
      </c>
      <c r="DM40" s="69">
        <v>0</v>
      </c>
      <c r="DN40" s="69">
        <v>0</v>
      </c>
      <c r="DO40" s="69">
        <v>0</v>
      </c>
      <c r="DP40" s="69">
        <v>0</v>
      </c>
      <c r="DQ40" s="69">
        <v>0</v>
      </c>
      <c r="DR40" s="69">
        <v>0</v>
      </c>
      <c r="DS40" s="69">
        <v>0</v>
      </c>
      <c r="DT40" s="69">
        <v>0</v>
      </c>
      <c r="DU40" s="69">
        <v>0</v>
      </c>
      <c r="DV40" s="70" t="s">
        <v>652</v>
      </c>
      <c r="DW40" s="70" t="s">
        <v>652</v>
      </c>
      <c r="DX40" s="70">
        <v>0</v>
      </c>
      <c r="DY40" s="70">
        <v>0</v>
      </c>
      <c r="DZ40" s="70">
        <v>0</v>
      </c>
      <c r="EA40" s="69">
        <v>0</v>
      </c>
      <c r="EB40" s="69">
        <v>0</v>
      </c>
      <c r="EC40" s="69">
        <v>0</v>
      </c>
      <c r="ED40" s="69">
        <v>0</v>
      </c>
      <c r="EE40" s="69">
        <v>0</v>
      </c>
      <c r="EF40" s="69">
        <v>0</v>
      </c>
      <c r="EG40" s="69">
        <v>0</v>
      </c>
      <c r="EH40" s="69">
        <v>0</v>
      </c>
      <c r="EI40" s="69">
        <v>0</v>
      </c>
      <c r="EJ40" s="69">
        <v>0</v>
      </c>
      <c r="EK40" s="69">
        <v>0</v>
      </c>
      <c r="EL40" s="70" t="s">
        <v>652</v>
      </c>
      <c r="EM40" s="70" t="s">
        <v>652</v>
      </c>
      <c r="EN40" s="70">
        <v>0</v>
      </c>
      <c r="EO40" s="70">
        <v>0</v>
      </c>
      <c r="EP40" s="70">
        <v>0</v>
      </c>
      <c r="EQ40" s="69">
        <v>37.277200000000001</v>
      </c>
      <c r="ER40" s="69">
        <v>0</v>
      </c>
      <c r="ES40" s="69">
        <v>54.277200000000001</v>
      </c>
      <c r="ET40" s="69">
        <v>37.277200000000001</v>
      </c>
      <c r="EU40" s="69">
        <v>17</v>
      </c>
      <c r="EV40" s="69">
        <v>37.277200000000001</v>
      </c>
      <c r="EW40" s="69">
        <v>0</v>
      </c>
      <c r="EX40" s="69">
        <v>54.277200000000001</v>
      </c>
      <c r="EY40" s="69">
        <v>37.277200000000001</v>
      </c>
      <c r="EZ40" s="69">
        <v>0</v>
      </c>
      <c r="FA40" s="69">
        <v>17</v>
      </c>
      <c r="FB40" s="70">
        <v>100</v>
      </c>
      <c r="FC40" s="70">
        <v>100</v>
      </c>
      <c r="FD40" s="70">
        <v>31.320701878505155</v>
      </c>
      <c r="FE40" s="70">
        <v>0</v>
      </c>
      <c r="FF40" s="70">
        <v>0</v>
      </c>
      <c r="FG40" s="69">
        <v>0</v>
      </c>
      <c r="FH40" s="69">
        <v>0</v>
      </c>
      <c r="FI40" s="69">
        <v>0</v>
      </c>
      <c r="FJ40" s="69">
        <v>0</v>
      </c>
      <c r="FK40" s="69">
        <v>0</v>
      </c>
      <c r="FL40" s="69">
        <v>0</v>
      </c>
      <c r="FM40" s="69">
        <v>0</v>
      </c>
      <c r="FN40" s="69">
        <v>0</v>
      </c>
      <c r="FO40" s="69">
        <v>0</v>
      </c>
      <c r="FP40" s="69">
        <v>0</v>
      </c>
      <c r="FQ40" s="69">
        <v>0</v>
      </c>
      <c r="FR40" s="70" t="s">
        <v>652</v>
      </c>
      <c r="FS40" s="70" t="s">
        <v>652</v>
      </c>
      <c r="FT40" s="70">
        <v>0</v>
      </c>
      <c r="FU40" s="70">
        <v>0</v>
      </c>
      <c r="FV40" s="70">
        <v>0</v>
      </c>
      <c r="FW40" s="69">
        <v>0</v>
      </c>
      <c r="FX40" s="69">
        <v>0</v>
      </c>
      <c r="FY40" s="69">
        <v>0</v>
      </c>
      <c r="FZ40" s="69">
        <v>0</v>
      </c>
      <c r="GA40" s="69">
        <v>0</v>
      </c>
      <c r="GB40" s="69">
        <v>0</v>
      </c>
      <c r="GC40" s="69">
        <v>0</v>
      </c>
      <c r="GD40" s="69">
        <v>0</v>
      </c>
      <c r="GE40" s="69">
        <v>0</v>
      </c>
      <c r="GF40" s="69">
        <v>0</v>
      </c>
      <c r="GG40" s="69">
        <v>0</v>
      </c>
      <c r="GH40" s="70" t="s">
        <v>652</v>
      </c>
      <c r="GI40" s="70" t="s">
        <v>652</v>
      </c>
      <c r="GJ40" s="70">
        <v>0</v>
      </c>
      <c r="GK40" s="70">
        <v>0</v>
      </c>
      <c r="GL40" s="70">
        <v>0</v>
      </c>
    </row>
    <row r="41" spans="1:194" ht="15.75" x14ac:dyDescent="0.25">
      <c r="A41" s="11" t="s">
        <v>87</v>
      </c>
      <c r="B41" s="66" t="s">
        <v>88</v>
      </c>
      <c r="C41" s="69">
        <v>0.189</v>
      </c>
      <c r="D41" s="69">
        <v>0</v>
      </c>
      <c r="E41" s="69">
        <v>0.45899999999999996</v>
      </c>
      <c r="F41" s="69">
        <v>0.189</v>
      </c>
      <c r="G41" s="69">
        <v>0.27</v>
      </c>
      <c r="H41" s="69">
        <v>0.18885051</v>
      </c>
      <c r="I41" s="69">
        <v>3.5916499999999997E-2</v>
      </c>
      <c r="J41" s="69">
        <v>0.23561129</v>
      </c>
      <c r="K41" s="69">
        <v>0.18885051</v>
      </c>
      <c r="L41" s="69">
        <v>0</v>
      </c>
      <c r="M41" s="69">
        <v>4.6760779999999995E-2</v>
      </c>
      <c r="N41" s="70">
        <v>99.920904761904765</v>
      </c>
      <c r="O41" s="70">
        <v>17.318807407407405</v>
      </c>
      <c r="P41" s="70">
        <v>19.846578659282414</v>
      </c>
      <c r="Q41" s="69">
        <v>3.5916499999999997E-2</v>
      </c>
      <c r="R41" s="70">
        <v>-6.9388939039072284E-18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70" t="s">
        <v>652</v>
      </c>
      <c r="AE41" s="70" t="s">
        <v>652</v>
      </c>
      <c r="AF41" s="70">
        <v>0</v>
      </c>
      <c r="AG41" s="70">
        <v>0</v>
      </c>
      <c r="AH41" s="70">
        <v>0</v>
      </c>
      <c r="AI41" s="69">
        <v>0</v>
      </c>
      <c r="AJ41" s="69">
        <v>0</v>
      </c>
      <c r="AK41" s="69">
        <v>0</v>
      </c>
      <c r="AL41" s="69">
        <v>0</v>
      </c>
      <c r="AM41" s="69">
        <v>0</v>
      </c>
      <c r="AN41" s="69">
        <v>0</v>
      </c>
      <c r="AO41" s="69">
        <v>0</v>
      </c>
      <c r="AP41" s="69">
        <v>0</v>
      </c>
      <c r="AQ41" s="69">
        <v>0</v>
      </c>
      <c r="AR41" s="69">
        <v>0</v>
      </c>
      <c r="AS41" s="69">
        <v>0</v>
      </c>
      <c r="AT41" s="70" t="s">
        <v>652</v>
      </c>
      <c r="AU41" s="70" t="s">
        <v>652</v>
      </c>
      <c r="AV41" s="70">
        <v>0</v>
      </c>
      <c r="AW41" s="70">
        <v>0</v>
      </c>
      <c r="AX41" s="70">
        <v>0</v>
      </c>
      <c r="AY41" s="69">
        <v>3.2099999999999997E-2</v>
      </c>
      <c r="AZ41" s="69">
        <v>0</v>
      </c>
      <c r="BA41" s="69">
        <v>8.2100000000000006E-2</v>
      </c>
      <c r="BB41" s="69">
        <v>3.2099999999999997E-2</v>
      </c>
      <c r="BC41" s="69">
        <v>0.05</v>
      </c>
      <c r="BD41" s="69">
        <v>3.202083E-2</v>
      </c>
      <c r="BE41" s="69">
        <v>0</v>
      </c>
      <c r="BF41" s="69">
        <v>4.1169629999999999E-2</v>
      </c>
      <c r="BG41" s="69">
        <v>3.202083E-2</v>
      </c>
      <c r="BH41" s="69">
        <v>0</v>
      </c>
      <c r="BI41" s="69">
        <v>9.1487999999999986E-3</v>
      </c>
      <c r="BJ41" s="70">
        <v>99.753364485981322</v>
      </c>
      <c r="BK41" s="70">
        <v>18.297599999999996</v>
      </c>
      <c r="BL41" s="70">
        <v>22.222206029055883</v>
      </c>
      <c r="BM41" s="70">
        <v>0</v>
      </c>
      <c r="BN41" s="70">
        <v>0</v>
      </c>
      <c r="BO41" s="69">
        <v>0.13730000000000001</v>
      </c>
      <c r="BP41" s="69">
        <v>0</v>
      </c>
      <c r="BQ41" s="69">
        <v>0.20730000000000001</v>
      </c>
      <c r="BR41" s="69">
        <v>0.13730000000000001</v>
      </c>
      <c r="BS41" s="69">
        <v>7.0000000000000007E-2</v>
      </c>
      <c r="BT41" s="69">
        <v>0.13727459</v>
      </c>
      <c r="BU41" s="69">
        <v>0</v>
      </c>
      <c r="BV41" s="69">
        <v>0.17159323999999998</v>
      </c>
      <c r="BW41" s="69">
        <v>0.13727459</v>
      </c>
      <c r="BX41" s="69">
        <v>0</v>
      </c>
      <c r="BY41" s="69">
        <v>3.4318649999999999E-2</v>
      </c>
      <c r="BZ41" s="70">
        <v>99.981493080844857</v>
      </c>
      <c r="CA41" s="70">
        <v>49.026642857142846</v>
      </c>
      <c r="CB41" s="70">
        <v>20.000001165547083</v>
      </c>
      <c r="CC41" s="70">
        <v>0</v>
      </c>
      <c r="CD41" s="70">
        <v>0</v>
      </c>
      <c r="CE41" s="69">
        <v>0</v>
      </c>
      <c r="CF41" s="69">
        <v>0</v>
      </c>
      <c r="CG41" s="69">
        <v>0</v>
      </c>
      <c r="CH41" s="69">
        <v>0</v>
      </c>
      <c r="CI41" s="69">
        <v>0</v>
      </c>
      <c r="CJ41" s="69">
        <v>0</v>
      </c>
      <c r="CK41" s="69">
        <v>0</v>
      </c>
      <c r="CL41" s="69">
        <v>0</v>
      </c>
      <c r="CM41" s="69">
        <v>0</v>
      </c>
      <c r="CN41" s="69">
        <v>0</v>
      </c>
      <c r="CO41" s="69">
        <v>0</v>
      </c>
      <c r="CP41" s="70" t="s">
        <v>652</v>
      </c>
      <c r="CQ41" s="70" t="s">
        <v>652</v>
      </c>
      <c r="CR41" s="70">
        <v>0</v>
      </c>
      <c r="CS41" s="70">
        <v>0</v>
      </c>
      <c r="CT41" s="70">
        <v>0</v>
      </c>
      <c r="CU41" s="69">
        <v>1.9599999999999999E-2</v>
      </c>
      <c r="CV41" s="69">
        <v>0</v>
      </c>
      <c r="CW41" s="69">
        <v>0.1696</v>
      </c>
      <c r="CX41" s="69">
        <v>1.9599999999999999E-2</v>
      </c>
      <c r="CY41" s="69">
        <v>0.15</v>
      </c>
      <c r="CZ41" s="69">
        <v>1.9555090000000001E-2</v>
      </c>
      <c r="DA41" s="69">
        <v>3.5916499999999997E-2</v>
      </c>
      <c r="DB41" s="69">
        <v>2.2848419999999998E-2</v>
      </c>
      <c r="DC41" s="69">
        <v>1.9555090000000001E-2</v>
      </c>
      <c r="DD41" s="69">
        <v>0</v>
      </c>
      <c r="DE41" s="69">
        <v>3.2933300000000001E-3</v>
      </c>
      <c r="DF41" s="70">
        <v>99.770867346938786</v>
      </c>
      <c r="DG41" s="70">
        <v>2.1955533333333337</v>
      </c>
      <c r="DH41" s="70">
        <v>14.413819423837623</v>
      </c>
      <c r="DI41" s="70">
        <v>3.5916499999999997E-2</v>
      </c>
      <c r="DJ41" s="70">
        <v>6.9388939039072284E-18</v>
      </c>
      <c r="DK41" s="69">
        <v>0</v>
      </c>
      <c r="DL41" s="69">
        <v>0</v>
      </c>
      <c r="DM41" s="69">
        <v>0</v>
      </c>
      <c r="DN41" s="69">
        <v>0</v>
      </c>
      <c r="DO41" s="69">
        <v>0</v>
      </c>
      <c r="DP41" s="69">
        <v>0</v>
      </c>
      <c r="DQ41" s="69">
        <v>0</v>
      </c>
      <c r="DR41" s="69">
        <v>0</v>
      </c>
      <c r="DS41" s="69">
        <v>0</v>
      </c>
      <c r="DT41" s="69">
        <v>0</v>
      </c>
      <c r="DU41" s="69">
        <v>0</v>
      </c>
      <c r="DV41" s="70" t="s">
        <v>652</v>
      </c>
      <c r="DW41" s="70" t="s">
        <v>652</v>
      </c>
      <c r="DX41" s="70">
        <v>0</v>
      </c>
      <c r="DY41" s="70">
        <v>0</v>
      </c>
      <c r="DZ41" s="70">
        <v>0</v>
      </c>
      <c r="EA41" s="69">
        <v>0</v>
      </c>
      <c r="EB41" s="69">
        <v>0</v>
      </c>
      <c r="EC41" s="69">
        <v>0</v>
      </c>
      <c r="ED41" s="69">
        <v>0</v>
      </c>
      <c r="EE41" s="69">
        <v>0</v>
      </c>
      <c r="EF41" s="69">
        <v>0</v>
      </c>
      <c r="EG41" s="69">
        <v>0</v>
      </c>
      <c r="EH41" s="69">
        <v>0</v>
      </c>
      <c r="EI41" s="69">
        <v>0</v>
      </c>
      <c r="EJ41" s="69">
        <v>0</v>
      </c>
      <c r="EK41" s="69">
        <v>0</v>
      </c>
      <c r="EL41" s="70" t="s">
        <v>652</v>
      </c>
      <c r="EM41" s="70" t="s">
        <v>652</v>
      </c>
      <c r="EN41" s="70">
        <v>0</v>
      </c>
      <c r="EO41" s="70">
        <v>0</v>
      </c>
      <c r="EP41" s="70">
        <v>0</v>
      </c>
      <c r="EQ41" s="69">
        <v>0</v>
      </c>
      <c r="ER41" s="69">
        <v>0</v>
      </c>
      <c r="ES41" s="69">
        <v>0</v>
      </c>
      <c r="ET41" s="69">
        <v>0</v>
      </c>
      <c r="EU41" s="69">
        <v>0</v>
      </c>
      <c r="EV41" s="69">
        <v>0</v>
      </c>
      <c r="EW41" s="69">
        <v>0</v>
      </c>
      <c r="EX41" s="69">
        <v>0</v>
      </c>
      <c r="EY41" s="69">
        <v>0</v>
      </c>
      <c r="EZ41" s="69">
        <v>0</v>
      </c>
      <c r="FA41" s="69">
        <v>0</v>
      </c>
      <c r="FB41" s="70" t="s">
        <v>652</v>
      </c>
      <c r="FC41" s="70" t="s">
        <v>652</v>
      </c>
      <c r="FD41" s="70">
        <v>0</v>
      </c>
      <c r="FE41" s="70">
        <v>0</v>
      </c>
      <c r="FF41" s="70">
        <v>0</v>
      </c>
      <c r="FG41" s="69">
        <v>0</v>
      </c>
      <c r="FH41" s="69">
        <v>0</v>
      </c>
      <c r="FI41" s="69">
        <v>0</v>
      </c>
      <c r="FJ41" s="69">
        <v>0</v>
      </c>
      <c r="FK41" s="69">
        <v>0</v>
      </c>
      <c r="FL41" s="69">
        <v>0</v>
      </c>
      <c r="FM41" s="69">
        <v>0</v>
      </c>
      <c r="FN41" s="69">
        <v>0</v>
      </c>
      <c r="FO41" s="69">
        <v>0</v>
      </c>
      <c r="FP41" s="69">
        <v>0</v>
      </c>
      <c r="FQ41" s="69">
        <v>0</v>
      </c>
      <c r="FR41" s="70" t="s">
        <v>652</v>
      </c>
      <c r="FS41" s="70" t="s">
        <v>652</v>
      </c>
      <c r="FT41" s="70">
        <v>0</v>
      </c>
      <c r="FU41" s="70">
        <v>0</v>
      </c>
      <c r="FV41" s="70">
        <v>0</v>
      </c>
      <c r="FW41" s="69">
        <v>0</v>
      </c>
      <c r="FX41" s="69">
        <v>0</v>
      </c>
      <c r="FY41" s="69">
        <v>0</v>
      </c>
      <c r="FZ41" s="69">
        <v>0</v>
      </c>
      <c r="GA41" s="69">
        <v>0</v>
      </c>
      <c r="GB41" s="69">
        <v>0</v>
      </c>
      <c r="GC41" s="69">
        <v>0</v>
      </c>
      <c r="GD41" s="69">
        <v>0</v>
      </c>
      <c r="GE41" s="69">
        <v>0</v>
      </c>
      <c r="GF41" s="69">
        <v>0</v>
      </c>
      <c r="GG41" s="69">
        <v>0</v>
      </c>
      <c r="GH41" s="70" t="s">
        <v>652</v>
      </c>
      <c r="GI41" s="70" t="s">
        <v>652</v>
      </c>
      <c r="GJ41" s="70">
        <v>0</v>
      </c>
      <c r="GK41" s="70">
        <v>0</v>
      </c>
      <c r="GL41" s="70">
        <v>0</v>
      </c>
    </row>
    <row r="42" spans="1:194" ht="15.75" x14ac:dyDescent="0.25">
      <c r="A42" s="11" t="s">
        <v>90</v>
      </c>
      <c r="B42" s="66" t="s">
        <v>91</v>
      </c>
      <c r="C42" s="69">
        <v>457.41529999999995</v>
      </c>
      <c r="D42" s="69">
        <v>0</v>
      </c>
      <c r="E42" s="69">
        <v>571.26520000000005</v>
      </c>
      <c r="F42" s="69">
        <v>457.41529999999995</v>
      </c>
      <c r="G42" s="69">
        <v>113.84989999999999</v>
      </c>
      <c r="H42" s="69">
        <v>457.41529999999995</v>
      </c>
      <c r="I42" s="69">
        <v>0</v>
      </c>
      <c r="J42" s="69">
        <v>563.56994799999995</v>
      </c>
      <c r="K42" s="69">
        <v>457.41529999999995</v>
      </c>
      <c r="L42" s="69">
        <v>0</v>
      </c>
      <c r="M42" s="69">
        <v>106.15464799999999</v>
      </c>
      <c r="N42" s="70">
        <v>100</v>
      </c>
      <c r="O42" s="70">
        <v>93.240879438629293</v>
      </c>
      <c r="P42" s="70">
        <v>18.836108698968456</v>
      </c>
      <c r="Q42" s="69">
        <v>0</v>
      </c>
      <c r="R42" s="70">
        <v>0</v>
      </c>
      <c r="S42" s="69">
        <v>9.1683000000000003</v>
      </c>
      <c r="T42" s="69">
        <v>0</v>
      </c>
      <c r="U42" s="69">
        <v>19.724499999999999</v>
      </c>
      <c r="V42" s="69">
        <v>9.1683000000000003</v>
      </c>
      <c r="W42" s="69">
        <v>10.5562</v>
      </c>
      <c r="X42" s="69">
        <v>9.1683000000000003</v>
      </c>
      <c r="Y42" s="69">
        <v>0</v>
      </c>
      <c r="Z42" s="69">
        <v>12.124499999999999</v>
      </c>
      <c r="AA42" s="69">
        <v>9.1683000000000003</v>
      </c>
      <c r="AB42" s="69">
        <v>0</v>
      </c>
      <c r="AC42" s="69">
        <v>2.9561999999999999</v>
      </c>
      <c r="AD42" s="70">
        <v>100</v>
      </c>
      <c r="AE42" s="70">
        <v>28.004395521115548</v>
      </c>
      <c r="AF42" s="70">
        <v>24.382036372633927</v>
      </c>
      <c r="AG42" s="70">
        <v>0</v>
      </c>
      <c r="AH42" s="70">
        <v>0</v>
      </c>
      <c r="AI42" s="69">
        <v>15.8576</v>
      </c>
      <c r="AJ42" s="69">
        <v>0</v>
      </c>
      <c r="AK42" s="69">
        <v>26.0547</v>
      </c>
      <c r="AL42" s="69">
        <v>15.8576</v>
      </c>
      <c r="AM42" s="69">
        <v>10.197100000000001</v>
      </c>
      <c r="AN42" s="69">
        <v>15.8576</v>
      </c>
      <c r="AO42" s="69">
        <v>0</v>
      </c>
      <c r="AP42" s="69">
        <v>26.0547</v>
      </c>
      <c r="AQ42" s="69">
        <v>15.8576</v>
      </c>
      <c r="AR42" s="69">
        <v>0</v>
      </c>
      <c r="AS42" s="69">
        <v>10.197100000000001</v>
      </c>
      <c r="AT42" s="70">
        <v>100</v>
      </c>
      <c r="AU42" s="70">
        <v>100</v>
      </c>
      <c r="AV42" s="70">
        <v>39.137276575819335</v>
      </c>
      <c r="AW42" s="70">
        <v>0</v>
      </c>
      <c r="AX42" s="70">
        <v>0</v>
      </c>
      <c r="AY42" s="69">
        <v>22.462399999999999</v>
      </c>
      <c r="AZ42" s="69">
        <v>0</v>
      </c>
      <c r="BA42" s="69">
        <v>33.902900000000002</v>
      </c>
      <c r="BB42" s="69">
        <v>22.462399999999999</v>
      </c>
      <c r="BC42" s="69">
        <v>11.4405</v>
      </c>
      <c r="BD42" s="69">
        <v>22.462399999999999</v>
      </c>
      <c r="BE42" s="69">
        <v>0</v>
      </c>
      <c r="BF42" s="69">
        <v>33.902900000000002</v>
      </c>
      <c r="BG42" s="69">
        <v>22.462399999999999</v>
      </c>
      <c r="BH42" s="69">
        <v>0</v>
      </c>
      <c r="BI42" s="69">
        <v>11.4405</v>
      </c>
      <c r="BJ42" s="70">
        <v>100</v>
      </c>
      <c r="BK42" s="70">
        <v>100</v>
      </c>
      <c r="BL42" s="70">
        <v>33.74490087868589</v>
      </c>
      <c r="BM42" s="70">
        <v>0</v>
      </c>
      <c r="BN42" s="70">
        <v>0</v>
      </c>
      <c r="BO42" s="69">
        <v>396.35</v>
      </c>
      <c r="BP42" s="69">
        <v>0</v>
      </c>
      <c r="BQ42" s="69">
        <v>476.65269999999998</v>
      </c>
      <c r="BR42" s="69">
        <v>396.35</v>
      </c>
      <c r="BS42" s="69">
        <v>80.302700000000002</v>
      </c>
      <c r="BT42" s="69">
        <v>396.35</v>
      </c>
      <c r="BU42" s="69">
        <v>0</v>
      </c>
      <c r="BV42" s="69">
        <v>476.65269999999998</v>
      </c>
      <c r="BW42" s="69">
        <v>396.35</v>
      </c>
      <c r="BX42" s="69">
        <v>0</v>
      </c>
      <c r="BY42" s="69">
        <v>80.302700000000002</v>
      </c>
      <c r="BZ42" s="70">
        <v>100</v>
      </c>
      <c r="CA42" s="70">
        <v>100</v>
      </c>
      <c r="CB42" s="70">
        <v>16.847213914869254</v>
      </c>
      <c r="CC42" s="70">
        <v>0</v>
      </c>
      <c r="CD42" s="70">
        <v>0</v>
      </c>
      <c r="CE42" s="69">
        <v>0</v>
      </c>
      <c r="CF42" s="69">
        <v>0</v>
      </c>
      <c r="CG42" s="69">
        <v>0</v>
      </c>
      <c r="CH42" s="69">
        <v>0</v>
      </c>
      <c r="CI42" s="69">
        <v>0</v>
      </c>
      <c r="CJ42" s="69">
        <v>0</v>
      </c>
      <c r="CK42" s="69">
        <v>0</v>
      </c>
      <c r="CL42" s="69">
        <v>0</v>
      </c>
      <c r="CM42" s="69">
        <v>0</v>
      </c>
      <c r="CN42" s="69">
        <v>0</v>
      </c>
      <c r="CO42" s="69">
        <v>0</v>
      </c>
      <c r="CP42" s="70" t="s">
        <v>652</v>
      </c>
      <c r="CQ42" s="70" t="s">
        <v>652</v>
      </c>
      <c r="CR42" s="70">
        <v>0</v>
      </c>
      <c r="CS42" s="70">
        <v>0</v>
      </c>
      <c r="CT42" s="70">
        <v>0</v>
      </c>
      <c r="CU42" s="69">
        <v>0.7288</v>
      </c>
      <c r="CV42" s="69">
        <v>0</v>
      </c>
      <c r="CW42" s="69">
        <v>1.2738</v>
      </c>
      <c r="CX42" s="69">
        <v>0.7288</v>
      </c>
      <c r="CY42" s="69">
        <v>0.54500000000000004</v>
      </c>
      <c r="CZ42" s="69">
        <v>0.7288</v>
      </c>
      <c r="DA42" s="69">
        <v>0</v>
      </c>
      <c r="DB42" s="69">
        <v>1.1785479999999999</v>
      </c>
      <c r="DC42" s="69">
        <v>0.7288</v>
      </c>
      <c r="DD42" s="69">
        <v>0</v>
      </c>
      <c r="DE42" s="69">
        <v>0.44974799999999998</v>
      </c>
      <c r="DF42" s="70">
        <v>100</v>
      </c>
      <c r="DG42" s="70">
        <v>82.522568807339439</v>
      </c>
      <c r="DH42" s="70">
        <v>38.161194961936211</v>
      </c>
      <c r="DI42" s="70">
        <v>0</v>
      </c>
      <c r="DJ42" s="70">
        <v>0</v>
      </c>
      <c r="DK42" s="69">
        <v>4.1740000000000004</v>
      </c>
      <c r="DL42" s="69">
        <v>0</v>
      </c>
      <c r="DM42" s="69">
        <v>4.3940000000000001</v>
      </c>
      <c r="DN42" s="69">
        <v>4.1740000000000004</v>
      </c>
      <c r="DO42" s="69">
        <v>0.22</v>
      </c>
      <c r="DP42" s="69">
        <v>4.1740000000000004</v>
      </c>
      <c r="DQ42" s="69">
        <v>0</v>
      </c>
      <c r="DR42" s="69">
        <v>4.3940000000000001</v>
      </c>
      <c r="DS42" s="69">
        <v>4.1740000000000004</v>
      </c>
      <c r="DT42" s="69">
        <v>0</v>
      </c>
      <c r="DU42" s="69">
        <v>0.22</v>
      </c>
      <c r="DV42" s="70">
        <v>100</v>
      </c>
      <c r="DW42" s="70">
        <v>100</v>
      </c>
      <c r="DX42" s="70">
        <v>5.006827492034593</v>
      </c>
      <c r="DY42" s="70">
        <v>0</v>
      </c>
      <c r="DZ42" s="70">
        <v>0</v>
      </c>
      <c r="EA42" s="69">
        <v>0.60880000000000001</v>
      </c>
      <c r="EB42" s="69">
        <v>0</v>
      </c>
      <c r="EC42" s="69">
        <v>0.77270000000000005</v>
      </c>
      <c r="ED42" s="69">
        <v>0.60880000000000001</v>
      </c>
      <c r="EE42" s="69">
        <v>0.16389999999999999</v>
      </c>
      <c r="EF42" s="69">
        <v>0.60880000000000001</v>
      </c>
      <c r="EG42" s="69">
        <v>0</v>
      </c>
      <c r="EH42" s="69">
        <v>0.77270000000000005</v>
      </c>
      <c r="EI42" s="69">
        <v>0.60880000000000001</v>
      </c>
      <c r="EJ42" s="69">
        <v>0</v>
      </c>
      <c r="EK42" s="69">
        <v>0.16389999999999999</v>
      </c>
      <c r="EL42" s="70">
        <v>100</v>
      </c>
      <c r="EM42" s="70">
        <v>100</v>
      </c>
      <c r="EN42" s="70">
        <v>21.211336870713083</v>
      </c>
      <c r="EO42" s="70">
        <v>0</v>
      </c>
      <c r="EP42" s="70">
        <v>0</v>
      </c>
      <c r="EQ42" s="69">
        <v>8.0654000000000003</v>
      </c>
      <c r="ER42" s="69">
        <v>0</v>
      </c>
      <c r="ES42" s="69">
        <v>8.4899000000000004</v>
      </c>
      <c r="ET42" s="69">
        <v>8.0654000000000003</v>
      </c>
      <c r="EU42" s="69">
        <v>0.42449999999999999</v>
      </c>
      <c r="EV42" s="69">
        <v>8.0654000000000003</v>
      </c>
      <c r="EW42" s="69">
        <v>0</v>
      </c>
      <c r="EX42" s="69">
        <v>8.4899000000000004</v>
      </c>
      <c r="EY42" s="69">
        <v>8.0654000000000003</v>
      </c>
      <c r="EZ42" s="69">
        <v>0</v>
      </c>
      <c r="FA42" s="69">
        <v>0.42449999999999999</v>
      </c>
      <c r="FB42" s="70">
        <v>100</v>
      </c>
      <c r="FC42" s="70">
        <v>100</v>
      </c>
      <c r="FD42" s="70">
        <v>5.0000588935087569</v>
      </c>
      <c r="FE42" s="70">
        <v>0</v>
      </c>
      <c r="FF42" s="70">
        <v>0</v>
      </c>
      <c r="FG42" s="69">
        <v>0</v>
      </c>
      <c r="FH42" s="69">
        <v>0</v>
      </c>
      <c r="FI42" s="69">
        <v>0</v>
      </c>
      <c r="FJ42" s="69">
        <v>0</v>
      </c>
      <c r="FK42" s="69">
        <v>0</v>
      </c>
      <c r="FL42" s="69">
        <v>0</v>
      </c>
      <c r="FM42" s="69">
        <v>0</v>
      </c>
      <c r="FN42" s="69">
        <v>0</v>
      </c>
      <c r="FO42" s="69">
        <v>0</v>
      </c>
      <c r="FP42" s="69">
        <v>0</v>
      </c>
      <c r="FQ42" s="69">
        <v>0</v>
      </c>
      <c r="FR42" s="70" t="s">
        <v>652</v>
      </c>
      <c r="FS42" s="70" t="s">
        <v>652</v>
      </c>
      <c r="FT42" s="70">
        <v>0</v>
      </c>
      <c r="FU42" s="70">
        <v>0</v>
      </c>
      <c r="FV42" s="70">
        <v>0</v>
      </c>
      <c r="FW42" s="69">
        <v>0</v>
      </c>
      <c r="FX42" s="69">
        <v>0</v>
      </c>
      <c r="FY42" s="69">
        <v>0</v>
      </c>
      <c r="FZ42" s="69">
        <v>0</v>
      </c>
      <c r="GA42" s="69">
        <v>0</v>
      </c>
      <c r="GB42" s="69">
        <v>0</v>
      </c>
      <c r="GC42" s="69">
        <v>0</v>
      </c>
      <c r="GD42" s="69">
        <v>0</v>
      </c>
      <c r="GE42" s="69">
        <v>0</v>
      </c>
      <c r="GF42" s="69">
        <v>0</v>
      </c>
      <c r="GG42" s="69">
        <v>0</v>
      </c>
      <c r="GH42" s="70" t="s">
        <v>652</v>
      </c>
      <c r="GI42" s="70" t="s">
        <v>652</v>
      </c>
      <c r="GJ42" s="70">
        <v>0</v>
      </c>
      <c r="GK42" s="70">
        <v>0</v>
      </c>
      <c r="GL42" s="70">
        <v>0</v>
      </c>
    </row>
    <row r="43" spans="1:194" ht="15.75" x14ac:dyDescent="0.25">
      <c r="A43" s="71">
        <v>32</v>
      </c>
      <c r="B43" s="66" t="s">
        <v>93</v>
      </c>
      <c r="C43" s="69">
        <v>936.68169999999998</v>
      </c>
      <c r="D43" s="69">
        <v>0</v>
      </c>
      <c r="E43" s="69">
        <v>1138.9857000000002</v>
      </c>
      <c r="F43" s="69">
        <v>936.68169999999998</v>
      </c>
      <c r="G43" s="69">
        <v>202.304</v>
      </c>
      <c r="H43" s="69">
        <v>935.45420958</v>
      </c>
      <c r="I43" s="69">
        <v>3.7151999999999998E-2</v>
      </c>
      <c r="J43" s="69">
        <v>1132.4997227900001</v>
      </c>
      <c r="K43" s="69">
        <v>935.45420958</v>
      </c>
      <c r="L43" s="69">
        <v>0</v>
      </c>
      <c r="M43" s="69">
        <v>197.04551321</v>
      </c>
      <c r="N43" s="70">
        <v>99.868953303987894</v>
      </c>
      <c r="O43" s="70">
        <v>97.400700534838663</v>
      </c>
      <c r="P43" s="70">
        <v>17.399166573265308</v>
      </c>
      <c r="Q43" s="69">
        <v>3.7151999999999998E-2</v>
      </c>
      <c r="R43" s="70">
        <v>-8.1393225492831789E-15</v>
      </c>
      <c r="S43" s="69">
        <v>5.6749999999999998</v>
      </c>
      <c r="T43" s="69">
        <v>0</v>
      </c>
      <c r="U43" s="69">
        <v>6.415</v>
      </c>
      <c r="V43" s="69">
        <v>5.6749999999999998</v>
      </c>
      <c r="W43" s="69">
        <v>0.74</v>
      </c>
      <c r="X43" s="69">
        <v>4.4475095800000002</v>
      </c>
      <c r="Y43" s="69">
        <v>0</v>
      </c>
      <c r="Z43" s="69">
        <v>5.1875095800000004</v>
      </c>
      <c r="AA43" s="69">
        <v>4.4475095800000002</v>
      </c>
      <c r="AB43" s="69">
        <v>0</v>
      </c>
      <c r="AC43" s="69">
        <v>0.74</v>
      </c>
      <c r="AD43" s="70">
        <v>78.370212863436123</v>
      </c>
      <c r="AE43" s="70">
        <v>100</v>
      </c>
      <c r="AF43" s="70">
        <v>14.265033897055471</v>
      </c>
      <c r="AG43" s="70">
        <v>0</v>
      </c>
      <c r="AH43" s="70">
        <v>0</v>
      </c>
      <c r="AI43" s="69">
        <v>14.723699999999999</v>
      </c>
      <c r="AJ43" s="69">
        <v>0</v>
      </c>
      <c r="AK43" s="69">
        <v>28.9237</v>
      </c>
      <c r="AL43" s="69">
        <v>14.723699999999999</v>
      </c>
      <c r="AM43" s="69">
        <v>14.2</v>
      </c>
      <c r="AN43" s="69">
        <v>14.723699999999999</v>
      </c>
      <c r="AO43" s="69">
        <v>3.7151999999999998E-2</v>
      </c>
      <c r="AP43" s="69">
        <v>24.52942599</v>
      </c>
      <c r="AQ43" s="69">
        <v>14.723699999999999</v>
      </c>
      <c r="AR43" s="69">
        <v>0</v>
      </c>
      <c r="AS43" s="69">
        <v>9.8057259900000009</v>
      </c>
      <c r="AT43" s="70">
        <v>100</v>
      </c>
      <c r="AU43" s="70">
        <v>69.0544083802817</v>
      </c>
      <c r="AV43" s="70">
        <v>39.975358550980914</v>
      </c>
      <c r="AW43" s="70">
        <v>3.7151999999999998E-2</v>
      </c>
      <c r="AX43" s="70">
        <v>7.4246164771807344E-16</v>
      </c>
      <c r="AY43" s="69">
        <v>19.345300000000002</v>
      </c>
      <c r="AZ43" s="69">
        <v>0</v>
      </c>
      <c r="BA43" s="69">
        <v>24.685300000000002</v>
      </c>
      <c r="BB43" s="69">
        <v>19.345300000000002</v>
      </c>
      <c r="BC43" s="69">
        <v>5.34</v>
      </c>
      <c r="BD43" s="69">
        <v>19.345300000000002</v>
      </c>
      <c r="BE43" s="69">
        <v>0</v>
      </c>
      <c r="BF43" s="69">
        <v>24.42783936</v>
      </c>
      <c r="BG43" s="69">
        <v>19.345300000000002</v>
      </c>
      <c r="BH43" s="69">
        <v>0</v>
      </c>
      <c r="BI43" s="69">
        <v>5.0825393600000002</v>
      </c>
      <c r="BJ43" s="70">
        <v>100</v>
      </c>
      <c r="BK43" s="70">
        <v>95.178639700374532</v>
      </c>
      <c r="BL43" s="70">
        <v>20.80634019692522</v>
      </c>
      <c r="BM43" s="70">
        <v>0</v>
      </c>
      <c r="BN43" s="70">
        <v>0</v>
      </c>
      <c r="BO43" s="69">
        <v>688.82799999999997</v>
      </c>
      <c r="BP43" s="69">
        <v>0</v>
      </c>
      <c r="BQ43" s="69">
        <v>849.98800000000006</v>
      </c>
      <c r="BR43" s="69">
        <v>688.82799999999997</v>
      </c>
      <c r="BS43" s="69">
        <v>161.16</v>
      </c>
      <c r="BT43" s="69">
        <v>688.82799999999997</v>
      </c>
      <c r="BU43" s="69">
        <v>0</v>
      </c>
      <c r="BV43" s="69">
        <v>849.98800000000006</v>
      </c>
      <c r="BW43" s="69">
        <v>688.82799999999997</v>
      </c>
      <c r="BX43" s="69">
        <v>0</v>
      </c>
      <c r="BY43" s="69">
        <v>161.16</v>
      </c>
      <c r="BZ43" s="70">
        <v>100</v>
      </c>
      <c r="CA43" s="70">
        <v>100</v>
      </c>
      <c r="CB43" s="70">
        <v>18.960267674367167</v>
      </c>
      <c r="CC43" s="70">
        <v>0</v>
      </c>
      <c r="CD43" s="70">
        <v>0</v>
      </c>
      <c r="CE43" s="69">
        <v>0.51980000000000004</v>
      </c>
      <c r="CF43" s="69">
        <v>0</v>
      </c>
      <c r="CG43" s="69">
        <v>1.0198</v>
      </c>
      <c r="CH43" s="69">
        <v>0.51980000000000004</v>
      </c>
      <c r="CI43" s="69">
        <v>0.5</v>
      </c>
      <c r="CJ43" s="69">
        <v>0.51980000000000004</v>
      </c>
      <c r="CK43" s="69">
        <v>0</v>
      </c>
      <c r="CL43" s="69">
        <v>0.70370968999999994</v>
      </c>
      <c r="CM43" s="69">
        <v>0.51980000000000004</v>
      </c>
      <c r="CN43" s="69">
        <v>0</v>
      </c>
      <c r="CO43" s="69">
        <v>0.18390969000000001</v>
      </c>
      <c r="CP43" s="70">
        <v>100</v>
      </c>
      <c r="CQ43" s="70">
        <v>36.781938000000004</v>
      </c>
      <c r="CR43" s="70">
        <v>26.13431257426625</v>
      </c>
      <c r="CS43" s="70">
        <v>0</v>
      </c>
      <c r="CT43" s="70">
        <v>0</v>
      </c>
      <c r="CU43" s="69">
        <v>0.27500000000000002</v>
      </c>
      <c r="CV43" s="69">
        <v>0</v>
      </c>
      <c r="CW43" s="69">
        <v>0.63900000000000001</v>
      </c>
      <c r="CX43" s="69">
        <v>0.27500000000000002</v>
      </c>
      <c r="CY43" s="69">
        <v>0.36399999999999999</v>
      </c>
      <c r="CZ43" s="69">
        <v>0.27500000000000002</v>
      </c>
      <c r="DA43" s="69">
        <v>0</v>
      </c>
      <c r="DB43" s="69">
        <v>0.34833817</v>
      </c>
      <c r="DC43" s="69">
        <v>0.27500000000000002</v>
      </c>
      <c r="DD43" s="69">
        <v>0</v>
      </c>
      <c r="DE43" s="69">
        <v>7.3338169999999994E-2</v>
      </c>
      <c r="DF43" s="70">
        <v>100</v>
      </c>
      <c r="DG43" s="70">
        <v>20.1478489010989</v>
      </c>
      <c r="DH43" s="70">
        <v>21.053727761158068</v>
      </c>
      <c r="DI43" s="70">
        <v>0</v>
      </c>
      <c r="DJ43" s="70">
        <v>0</v>
      </c>
      <c r="DK43" s="69">
        <v>195.31489999999999</v>
      </c>
      <c r="DL43" s="69">
        <v>0</v>
      </c>
      <c r="DM43" s="69">
        <v>214.31489999999999</v>
      </c>
      <c r="DN43" s="69">
        <v>195.31489999999999</v>
      </c>
      <c r="DO43" s="69">
        <v>19</v>
      </c>
      <c r="DP43" s="69">
        <v>195.31489999999999</v>
      </c>
      <c r="DQ43" s="69">
        <v>0</v>
      </c>
      <c r="DR43" s="69">
        <v>214.31489999999999</v>
      </c>
      <c r="DS43" s="69">
        <v>195.31489999999999</v>
      </c>
      <c r="DT43" s="69">
        <v>0</v>
      </c>
      <c r="DU43" s="69">
        <v>19</v>
      </c>
      <c r="DV43" s="70">
        <v>100</v>
      </c>
      <c r="DW43" s="70">
        <v>100</v>
      </c>
      <c r="DX43" s="70">
        <v>8.8654591911248364</v>
      </c>
      <c r="DY43" s="70">
        <v>0</v>
      </c>
      <c r="DZ43" s="70">
        <v>0</v>
      </c>
      <c r="EA43" s="69">
        <v>12</v>
      </c>
      <c r="EB43" s="69">
        <v>0</v>
      </c>
      <c r="EC43" s="69">
        <v>13</v>
      </c>
      <c r="ED43" s="69">
        <v>12</v>
      </c>
      <c r="EE43" s="69">
        <v>1</v>
      </c>
      <c r="EF43" s="69">
        <v>12</v>
      </c>
      <c r="EG43" s="69">
        <v>0</v>
      </c>
      <c r="EH43" s="69">
        <v>13</v>
      </c>
      <c r="EI43" s="69">
        <v>12</v>
      </c>
      <c r="EJ43" s="69">
        <v>0</v>
      </c>
      <c r="EK43" s="69">
        <v>1</v>
      </c>
      <c r="EL43" s="70">
        <v>100</v>
      </c>
      <c r="EM43" s="70">
        <v>100</v>
      </c>
      <c r="EN43" s="70">
        <v>7.6923076923076925</v>
      </c>
      <c r="EO43" s="70">
        <v>0</v>
      </c>
      <c r="EP43" s="70">
        <v>0</v>
      </c>
      <c r="EQ43" s="69">
        <v>0</v>
      </c>
      <c r="ER43" s="69">
        <v>0</v>
      </c>
      <c r="ES43" s="69">
        <v>0</v>
      </c>
      <c r="ET43" s="69">
        <v>0</v>
      </c>
      <c r="EU43" s="69">
        <v>0</v>
      </c>
      <c r="EV43" s="69">
        <v>0</v>
      </c>
      <c r="EW43" s="69">
        <v>0</v>
      </c>
      <c r="EX43" s="69">
        <v>0</v>
      </c>
      <c r="EY43" s="69">
        <v>0</v>
      </c>
      <c r="EZ43" s="69">
        <v>0</v>
      </c>
      <c r="FA43" s="69">
        <v>0</v>
      </c>
      <c r="FB43" s="70" t="s">
        <v>652</v>
      </c>
      <c r="FC43" s="70" t="s">
        <v>652</v>
      </c>
      <c r="FD43" s="70">
        <v>0</v>
      </c>
      <c r="FE43" s="70">
        <v>0</v>
      </c>
      <c r="FF43" s="70">
        <v>0</v>
      </c>
      <c r="FG43" s="69">
        <v>0</v>
      </c>
      <c r="FH43" s="69">
        <v>0</v>
      </c>
      <c r="FI43" s="69">
        <v>0</v>
      </c>
      <c r="FJ43" s="69">
        <v>0</v>
      </c>
      <c r="FK43" s="69">
        <v>0</v>
      </c>
      <c r="FL43" s="69">
        <v>0</v>
      </c>
      <c r="FM43" s="69">
        <v>0</v>
      </c>
      <c r="FN43" s="69">
        <v>0</v>
      </c>
      <c r="FO43" s="69">
        <v>0</v>
      </c>
      <c r="FP43" s="69">
        <v>0</v>
      </c>
      <c r="FQ43" s="69">
        <v>0</v>
      </c>
      <c r="FR43" s="70" t="s">
        <v>652</v>
      </c>
      <c r="FS43" s="70" t="s">
        <v>652</v>
      </c>
      <c r="FT43" s="70">
        <v>0</v>
      </c>
      <c r="FU43" s="70">
        <v>0</v>
      </c>
      <c r="FV43" s="70">
        <v>0</v>
      </c>
      <c r="FW43" s="69">
        <v>0</v>
      </c>
      <c r="FX43" s="69">
        <v>0</v>
      </c>
      <c r="FY43" s="69">
        <v>0</v>
      </c>
      <c r="FZ43" s="69">
        <v>0</v>
      </c>
      <c r="GA43" s="69">
        <v>0</v>
      </c>
      <c r="GB43" s="69">
        <v>0</v>
      </c>
      <c r="GC43" s="69">
        <v>0</v>
      </c>
      <c r="GD43" s="69">
        <v>0</v>
      </c>
      <c r="GE43" s="69">
        <v>0</v>
      </c>
      <c r="GF43" s="69">
        <v>0</v>
      </c>
      <c r="GG43" s="69">
        <v>0</v>
      </c>
      <c r="GH43" s="70" t="s">
        <v>652</v>
      </c>
      <c r="GI43" s="70" t="s">
        <v>652</v>
      </c>
      <c r="GJ43" s="70">
        <v>0</v>
      </c>
      <c r="GK43" s="70">
        <v>0</v>
      </c>
      <c r="GL43" s="70">
        <v>0</v>
      </c>
    </row>
    <row r="44" spans="1:194" ht="15.75" x14ac:dyDescent="0.25">
      <c r="A44" s="73">
        <v>33</v>
      </c>
      <c r="B44" s="74" t="s">
        <v>95</v>
      </c>
      <c r="C44" s="64">
        <v>4131.0144999999993</v>
      </c>
      <c r="D44" s="64">
        <v>0</v>
      </c>
      <c r="E44" s="64">
        <v>4982.8258549999991</v>
      </c>
      <c r="F44" s="64">
        <v>4131.0144999999993</v>
      </c>
      <c r="G44" s="64">
        <v>851.81135499999993</v>
      </c>
      <c r="H44" s="64">
        <v>4125.5218853599999</v>
      </c>
      <c r="I44" s="64">
        <v>2.4987870299999999</v>
      </c>
      <c r="J44" s="64">
        <v>4938.4730924200003</v>
      </c>
      <c r="K44" s="64">
        <v>4124.7402571600005</v>
      </c>
      <c r="L44" s="64">
        <v>0</v>
      </c>
      <c r="M44" s="64">
        <v>813.73283526</v>
      </c>
      <c r="N44" s="64">
        <v>99.848118595565367</v>
      </c>
      <c r="O44" s="64">
        <v>95.529700383014983</v>
      </c>
      <c r="P44" s="64">
        <v>16.477417615355407</v>
      </c>
      <c r="Q44" s="64">
        <v>2.4987067700000001</v>
      </c>
      <c r="R44" s="64">
        <v>0.78170845999969274</v>
      </c>
      <c r="S44" s="64">
        <v>470.4162</v>
      </c>
      <c r="T44" s="64">
        <v>0</v>
      </c>
      <c r="U44" s="64">
        <v>550.32103400000005</v>
      </c>
      <c r="V44" s="64">
        <v>470.4162</v>
      </c>
      <c r="W44" s="64">
        <v>79.904833999999994</v>
      </c>
      <c r="X44" s="64">
        <v>468.25242109999999</v>
      </c>
      <c r="Y44" s="64">
        <v>0.73093673000000003</v>
      </c>
      <c r="Z44" s="64">
        <v>540.37008965999996</v>
      </c>
      <c r="AA44" s="64">
        <v>468.25242037999999</v>
      </c>
      <c r="AB44" s="64">
        <v>0</v>
      </c>
      <c r="AC44" s="64">
        <v>72.117669280000001</v>
      </c>
      <c r="AD44" s="64">
        <v>99.540028676733499</v>
      </c>
      <c r="AE44" s="64">
        <v>90.25445103859424</v>
      </c>
      <c r="AF44" s="64">
        <v>13.345977258914596</v>
      </c>
      <c r="AG44" s="64">
        <v>0.73093673000000003</v>
      </c>
      <c r="AH44" s="64">
        <v>7.2000000173391698E-7</v>
      </c>
      <c r="AI44" s="64">
        <v>147.2406</v>
      </c>
      <c r="AJ44" s="64">
        <v>0</v>
      </c>
      <c r="AK44" s="64">
        <v>180.64946700000002</v>
      </c>
      <c r="AL44" s="64">
        <v>147.2406</v>
      </c>
      <c r="AM44" s="64">
        <v>33.408867000000001</v>
      </c>
      <c r="AN44" s="64">
        <v>147.22059999999999</v>
      </c>
      <c r="AO44" s="64">
        <v>0.42059036</v>
      </c>
      <c r="AP44" s="64">
        <v>179.7721861</v>
      </c>
      <c r="AQ44" s="64">
        <v>146.98274065000001</v>
      </c>
      <c r="AR44" s="64">
        <v>0</v>
      </c>
      <c r="AS44" s="64">
        <v>32.789445449999995</v>
      </c>
      <c r="AT44" s="64">
        <v>99.824872114077237</v>
      </c>
      <c r="AU44" s="64">
        <v>98.145936676032733</v>
      </c>
      <c r="AV44" s="64">
        <v>18.239443020268194</v>
      </c>
      <c r="AW44" s="64">
        <v>0.42059036</v>
      </c>
      <c r="AX44" s="64">
        <v>0.2378593499999993</v>
      </c>
      <c r="AY44" s="64">
        <v>1241.0779</v>
      </c>
      <c r="AZ44" s="64">
        <v>0</v>
      </c>
      <c r="BA44" s="64">
        <v>1563.3547409999999</v>
      </c>
      <c r="BB44" s="64">
        <v>1241.0779</v>
      </c>
      <c r="BC44" s="64">
        <v>322.27684099999999</v>
      </c>
      <c r="BD44" s="64">
        <v>1241.0779</v>
      </c>
      <c r="BE44" s="64">
        <v>0.38214599999999999</v>
      </c>
      <c r="BF44" s="64">
        <v>1558.24061366</v>
      </c>
      <c r="BG44" s="64">
        <v>1241.0704387800001</v>
      </c>
      <c r="BH44" s="64">
        <v>0</v>
      </c>
      <c r="BI44" s="64">
        <v>317.17017487999999</v>
      </c>
      <c r="BJ44" s="64">
        <v>99.999398811307501</v>
      </c>
      <c r="BK44" s="64">
        <v>98.415441176550445</v>
      </c>
      <c r="BL44" s="64">
        <v>20.354377372762077</v>
      </c>
      <c r="BM44" s="64">
        <v>0.38214599999999999</v>
      </c>
      <c r="BN44" s="64">
        <v>7.4612200000058193E-3</v>
      </c>
      <c r="BO44" s="64">
        <v>1595.4691</v>
      </c>
      <c r="BP44" s="64">
        <v>0</v>
      </c>
      <c r="BQ44" s="64">
        <v>1908.0925</v>
      </c>
      <c r="BR44" s="64">
        <v>1595.4691</v>
      </c>
      <c r="BS44" s="64">
        <v>312.6234</v>
      </c>
      <c r="BT44" s="64">
        <v>1595.4691</v>
      </c>
      <c r="BU44" s="64">
        <v>9.0084000000000008E-4</v>
      </c>
      <c r="BV44" s="64">
        <v>1895.9036278399999</v>
      </c>
      <c r="BW44" s="64">
        <v>1594.9359776900001</v>
      </c>
      <c r="BX44" s="64">
        <v>0</v>
      </c>
      <c r="BY44" s="64">
        <v>300.96765015</v>
      </c>
      <c r="BZ44" s="64">
        <v>99.966585231265213</v>
      </c>
      <c r="CA44" s="64">
        <v>96.27163230583507</v>
      </c>
      <c r="CB44" s="64">
        <v>15.874628105063124</v>
      </c>
      <c r="CC44" s="64">
        <v>9.0084000000000008E-4</v>
      </c>
      <c r="CD44" s="64">
        <v>0.53312231000000132</v>
      </c>
      <c r="CE44" s="64">
        <v>171.66470000000001</v>
      </c>
      <c r="CF44" s="64">
        <v>0</v>
      </c>
      <c r="CG44" s="64">
        <v>176.12969999999999</v>
      </c>
      <c r="CH44" s="64">
        <v>171.66470000000001</v>
      </c>
      <c r="CI44" s="64">
        <v>4.464999999999999</v>
      </c>
      <c r="CJ44" s="64">
        <v>171.66200662000003</v>
      </c>
      <c r="CK44" s="64">
        <v>0</v>
      </c>
      <c r="CL44" s="64">
        <v>172.52058299000001</v>
      </c>
      <c r="CM44" s="64">
        <v>171.66200662000003</v>
      </c>
      <c r="CN44" s="64">
        <v>0</v>
      </c>
      <c r="CO44" s="64">
        <v>0.85857636999999998</v>
      </c>
      <c r="CP44" s="64">
        <v>99.998431022802009</v>
      </c>
      <c r="CQ44" s="64">
        <v>19.229034042553195</v>
      </c>
      <c r="CR44" s="64">
        <v>0.49766604953437155</v>
      </c>
      <c r="CS44" s="64">
        <v>0</v>
      </c>
      <c r="CT44" s="64">
        <v>0</v>
      </c>
      <c r="CU44" s="64">
        <v>188.78969999999998</v>
      </c>
      <c r="CV44" s="64">
        <v>0</v>
      </c>
      <c r="CW44" s="64">
        <v>221.75125300000002</v>
      </c>
      <c r="CX44" s="64">
        <v>188.78969999999998</v>
      </c>
      <c r="CY44" s="64">
        <v>32.961552999999995</v>
      </c>
      <c r="CZ44" s="64">
        <v>185.48355764000001</v>
      </c>
      <c r="DA44" s="64">
        <v>0.96421309999999993</v>
      </c>
      <c r="DB44" s="64">
        <v>211.54405868999999</v>
      </c>
      <c r="DC44" s="64">
        <v>185.48037304000002</v>
      </c>
      <c r="DD44" s="64">
        <v>0</v>
      </c>
      <c r="DE44" s="64">
        <v>26.063685650000004</v>
      </c>
      <c r="DF44" s="64">
        <v>98.247082886407483</v>
      </c>
      <c r="DG44" s="64">
        <v>79.072990432216613</v>
      </c>
      <c r="DH44" s="64">
        <v>12.320689038208414</v>
      </c>
      <c r="DI44" s="64">
        <v>0.96413283999999999</v>
      </c>
      <c r="DJ44" s="64">
        <v>3.2648600000073774E-3</v>
      </c>
      <c r="DK44" s="64">
        <v>97.999499999999998</v>
      </c>
      <c r="DL44" s="64">
        <v>0</v>
      </c>
      <c r="DM44" s="64">
        <v>116.15764399999999</v>
      </c>
      <c r="DN44" s="64">
        <v>97.999499999999998</v>
      </c>
      <c r="DO44" s="64">
        <v>18.158144</v>
      </c>
      <c r="DP44" s="64">
        <v>97.999499999999998</v>
      </c>
      <c r="DQ44" s="64">
        <v>0</v>
      </c>
      <c r="DR44" s="64">
        <v>115.09518873999998</v>
      </c>
      <c r="DS44" s="64">
        <v>97.999499999999998</v>
      </c>
      <c r="DT44" s="64">
        <v>0</v>
      </c>
      <c r="DU44" s="64">
        <v>17.09568874</v>
      </c>
      <c r="DV44" s="64">
        <v>100</v>
      </c>
      <c r="DW44" s="64">
        <v>94.148877440337515</v>
      </c>
      <c r="DX44" s="64">
        <v>14.853521617327686</v>
      </c>
      <c r="DY44" s="64">
        <v>0</v>
      </c>
      <c r="DZ44" s="64">
        <v>0</v>
      </c>
      <c r="EA44" s="64">
        <v>102.30070000000001</v>
      </c>
      <c r="EB44" s="64">
        <v>0</v>
      </c>
      <c r="EC44" s="64">
        <v>126.58620599999999</v>
      </c>
      <c r="ED44" s="64">
        <v>102.30070000000001</v>
      </c>
      <c r="EE44" s="64">
        <v>24.285506000000002</v>
      </c>
      <c r="EF44" s="64">
        <v>102.30070000000001</v>
      </c>
      <c r="EG44" s="64">
        <v>0</v>
      </c>
      <c r="EH44" s="64">
        <v>125.24346052999999</v>
      </c>
      <c r="EI44" s="64">
        <v>102.30070000000001</v>
      </c>
      <c r="EJ44" s="64">
        <v>0</v>
      </c>
      <c r="EK44" s="64">
        <v>22.942760530000001</v>
      </c>
      <c r="EL44" s="64">
        <v>100</v>
      </c>
      <c r="EM44" s="64">
        <v>94.471000645405539</v>
      </c>
      <c r="EN44" s="64">
        <v>18.318529712379227</v>
      </c>
      <c r="EO44" s="64">
        <v>0</v>
      </c>
      <c r="EP44" s="64">
        <v>0</v>
      </c>
      <c r="EQ44" s="64">
        <v>116.0561</v>
      </c>
      <c r="ER44" s="64">
        <v>0</v>
      </c>
      <c r="ES44" s="64">
        <v>139.78331</v>
      </c>
      <c r="ET44" s="64">
        <v>116.0561</v>
      </c>
      <c r="EU44" s="64">
        <v>23.727209999999999</v>
      </c>
      <c r="EV44" s="64">
        <v>116.0561</v>
      </c>
      <c r="EW44" s="64">
        <v>0</v>
      </c>
      <c r="EX44" s="64">
        <v>139.78328420999998</v>
      </c>
      <c r="EY44" s="64">
        <v>116.0561</v>
      </c>
      <c r="EZ44" s="64">
        <v>0</v>
      </c>
      <c r="FA44" s="64">
        <v>23.727184210000001</v>
      </c>
      <c r="FB44" s="64">
        <v>100</v>
      </c>
      <c r="FC44" s="64">
        <v>99.999891306226061</v>
      </c>
      <c r="FD44" s="64">
        <v>16.974264372236419</v>
      </c>
      <c r="FE44" s="64">
        <v>0</v>
      </c>
      <c r="FF44" s="64">
        <v>0</v>
      </c>
      <c r="FG44" s="64">
        <v>0</v>
      </c>
      <c r="FH44" s="64">
        <v>0</v>
      </c>
      <c r="FI44" s="64">
        <v>0</v>
      </c>
      <c r="FJ44" s="64">
        <v>0</v>
      </c>
      <c r="FK44" s="64">
        <v>0</v>
      </c>
      <c r="FL44" s="64">
        <v>0</v>
      </c>
      <c r="FM44" s="64">
        <v>0</v>
      </c>
      <c r="FN44" s="64">
        <v>0</v>
      </c>
      <c r="FO44" s="64">
        <v>0</v>
      </c>
      <c r="FP44" s="64">
        <v>0</v>
      </c>
      <c r="FQ44" s="64">
        <v>0</v>
      </c>
      <c r="FR44" s="64" t="s">
        <v>652</v>
      </c>
      <c r="FS44" s="64" t="s">
        <v>652</v>
      </c>
      <c r="FT44" s="64">
        <v>0</v>
      </c>
      <c r="FU44" s="64">
        <v>0</v>
      </c>
      <c r="FV44" s="64">
        <v>0</v>
      </c>
      <c r="FW44" s="64">
        <v>0</v>
      </c>
      <c r="FX44" s="64">
        <v>0</v>
      </c>
      <c r="FY44" s="64">
        <v>0</v>
      </c>
      <c r="FZ44" s="64">
        <v>0</v>
      </c>
      <c r="GA44" s="64">
        <v>0</v>
      </c>
      <c r="GB44" s="64">
        <v>0</v>
      </c>
      <c r="GC44" s="64">
        <v>0</v>
      </c>
      <c r="GD44" s="64">
        <v>0</v>
      </c>
      <c r="GE44" s="64">
        <v>0</v>
      </c>
      <c r="GF44" s="64">
        <v>0</v>
      </c>
      <c r="GG44" s="64">
        <v>0</v>
      </c>
      <c r="GH44" s="64" t="s">
        <v>652</v>
      </c>
      <c r="GI44" s="64" t="s">
        <v>652</v>
      </c>
      <c r="GJ44" s="64">
        <v>0</v>
      </c>
      <c r="GK44" s="64">
        <v>0</v>
      </c>
      <c r="GL44" s="64">
        <v>0</v>
      </c>
    </row>
    <row r="45" spans="1:194" ht="15.75" x14ac:dyDescent="0.25">
      <c r="A45" s="75">
        <v>34</v>
      </c>
      <c r="B45" s="17" t="s">
        <v>97</v>
      </c>
      <c r="C45" s="69">
        <v>158.3425</v>
      </c>
      <c r="D45" s="69">
        <v>0</v>
      </c>
      <c r="E45" s="69">
        <v>184.433134</v>
      </c>
      <c r="F45" s="69">
        <v>158.3425</v>
      </c>
      <c r="G45" s="69">
        <v>26.090634000000001</v>
      </c>
      <c r="H45" s="69">
        <v>157.87862699999999</v>
      </c>
      <c r="I45" s="69">
        <v>0</v>
      </c>
      <c r="J45" s="69">
        <v>183.96926099999999</v>
      </c>
      <c r="K45" s="69">
        <v>157.87862699999999</v>
      </c>
      <c r="L45" s="69">
        <v>0</v>
      </c>
      <c r="M45" s="69">
        <v>26.090634000000001</v>
      </c>
      <c r="N45" s="70">
        <v>99.707044539526663</v>
      </c>
      <c r="O45" s="70">
        <v>100</v>
      </c>
      <c r="P45" s="70">
        <v>14.182061643439445</v>
      </c>
      <c r="Q45" s="69">
        <v>0</v>
      </c>
      <c r="R45" s="70">
        <v>0</v>
      </c>
      <c r="S45" s="69">
        <v>11.3</v>
      </c>
      <c r="T45" s="69">
        <v>0</v>
      </c>
      <c r="U45" s="69">
        <v>13.080456</v>
      </c>
      <c r="V45" s="69">
        <v>11.3</v>
      </c>
      <c r="W45" s="69">
        <v>1.780456</v>
      </c>
      <c r="X45" s="69">
        <v>10.836126999999999</v>
      </c>
      <c r="Y45" s="69">
        <v>0</v>
      </c>
      <c r="Z45" s="69">
        <v>12.616583</v>
      </c>
      <c r="AA45" s="69">
        <v>10.836126999999999</v>
      </c>
      <c r="AB45" s="69">
        <v>0</v>
      </c>
      <c r="AC45" s="69">
        <v>1.780456</v>
      </c>
      <c r="AD45" s="70">
        <v>95.894929203539817</v>
      </c>
      <c r="AE45" s="70">
        <v>100</v>
      </c>
      <c r="AF45" s="70">
        <v>14.112030174889668</v>
      </c>
      <c r="AG45" s="70">
        <v>0</v>
      </c>
      <c r="AH45" s="70">
        <v>0</v>
      </c>
      <c r="AI45" s="69">
        <v>18.9207</v>
      </c>
      <c r="AJ45" s="69">
        <v>0</v>
      </c>
      <c r="AK45" s="69">
        <v>24.470967000000002</v>
      </c>
      <c r="AL45" s="69">
        <v>18.9207</v>
      </c>
      <c r="AM45" s="69">
        <v>5.5502669999999998</v>
      </c>
      <c r="AN45" s="69">
        <v>18.9207</v>
      </c>
      <c r="AO45" s="69">
        <v>0</v>
      </c>
      <c r="AP45" s="69">
        <v>24.470967000000002</v>
      </c>
      <c r="AQ45" s="69">
        <v>18.9207</v>
      </c>
      <c r="AR45" s="69">
        <v>0</v>
      </c>
      <c r="AS45" s="69">
        <v>5.5502669999999998</v>
      </c>
      <c r="AT45" s="70">
        <v>100</v>
      </c>
      <c r="AU45" s="70">
        <v>100</v>
      </c>
      <c r="AV45" s="70">
        <v>22.681028502061238</v>
      </c>
      <c r="AW45" s="70">
        <v>0</v>
      </c>
      <c r="AX45" s="70">
        <v>0</v>
      </c>
      <c r="AY45" s="69">
        <v>9.4</v>
      </c>
      <c r="AZ45" s="69">
        <v>0</v>
      </c>
      <c r="BA45" s="69">
        <v>11.102392</v>
      </c>
      <c r="BB45" s="69">
        <v>9.4</v>
      </c>
      <c r="BC45" s="69">
        <v>1.7023919999999999</v>
      </c>
      <c r="BD45" s="69">
        <v>9.4</v>
      </c>
      <c r="BE45" s="69">
        <v>0</v>
      </c>
      <c r="BF45" s="69">
        <v>11.102392</v>
      </c>
      <c r="BG45" s="69">
        <v>9.4</v>
      </c>
      <c r="BH45" s="69">
        <v>0</v>
      </c>
      <c r="BI45" s="69">
        <v>1.7023919999999999</v>
      </c>
      <c r="BJ45" s="70">
        <v>100</v>
      </c>
      <c r="BK45" s="70">
        <v>100</v>
      </c>
      <c r="BL45" s="70">
        <v>15.333560551636079</v>
      </c>
      <c r="BM45" s="70">
        <v>0</v>
      </c>
      <c r="BN45" s="70">
        <v>0</v>
      </c>
      <c r="BO45" s="69">
        <v>73.2</v>
      </c>
      <c r="BP45" s="69">
        <v>0</v>
      </c>
      <c r="BQ45" s="69">
        <v>77.775000000000006</v>
      </c>
      <c r="BR45" s="69">
        <v>73.2</v>
      </c>
      <c r="BS45" s="69">
        <v>4.5750000000000002</v>
      </c>
      <c r="BT45" s="69">
        <v>73.2</v>
      </c>
      <c r="BU45" s="69">
        <v>0</v>
      </c>
      <c r="BV45" s="69">
        <v>77.775000000000006</v>
      </c>
      <c r="BW45" s="69">
        <v>73.2</v>
      </c>
      <c r="BX45" s="69">
        <v>0</v>
      </c>
      <c r="BY45" s="69">
        <v>4.5750000000000002</v>
      </c>
      <c r="BZ45" s="70">
        <v>100</v>
      </c>
      <c r="CA45" s="70">
        <v>100</v>
      </c>
      <c r="CB45" s="70">
        <v>5.8823529411764701</v>
      </c>
      <c r="CC45" s="70">
        <v>0</v>
      </c>
      <c r="CD45" s="70">
        <v>0</v>
      </c>
      <c r="CE45" s="69">
        <v>0</v>
      </c>
      <c r="CF45" s="69">
        <v>0</v>
      </c>
      <c r="CG45" s="69">
        <v>0</v>
      </c>
      <c r="CH45" s="69">
        <v>0</v>
      </c>
      <c r="CI45" s="69">
        <v>0</v>
      </c>
      <c r="CJ45" s="69">
        <v>0</v>
      </c>
      <c r="CK45" s="69">
        <v>0</v>
      </c>
      <c r="CL45" s="69">
        <v>0</v>
      </c>
      <c r="CM45" s="69">
        <v>0</v>
      </c>
      <c r="CN45" s="69">
        <v>0</v>
      </c>
      <c r="CO45" s="69">
        <v>0</v>
      </c>
      <c r="CP45" s="70" t="s">
        <v>652</v>
      </c>
      <c r="CQ45" s="70" t="s">
        <v>652</v>
      </c>
      <c r="CR45" s="70">
        <v>0</v>
      </c>
      <c r="CS45" s="70">
        <v>0</v>
      </c>
      <c r="CT45" s="70">
        <v>0</v>
      </c>
      <c r="CU45" s="69">
        <v>18.943200000000001</v>
      </c>
      <c r="CV45" s="69">
        <v>0</v>
      </c>
      <c r="CW45" s="69">
        <v>24.672302999999999</v>
      </c>
      <c r="CX45" s="69">
        <v>18.943200000000001</v>
      </c>
      <c r="CY45" s="69">
        <v>5.7291030000000003</v>
      </c>
      <c r="CZ45" s="69">
        <v>18.943200000000001</v>
      </c>
      <c r="DA45" s="69">
        <v>0</v>
      </c>
      <c r="DB45" s="69">
        <v>24.672302999999999</v>
      </c>
      <c r="DC45" s="69">
        <v>18.943200000000001</v>
      </c>
      <c r="DD45" s="69">
        <v>0</v>
      </c>
      <c r="DE45" s="69">
        <v>5.7291030000000003</v>
      </c>
      <c r="DF45" s="70">
        <v>100</v>
      </c>
      <c r="DG45" s="70">
        <v>100</v>
      </c>
      <c r="DH45" s="70">
        <v>23.220787293346714</v>
      </c>
      <c r="DI45" s="70">
        <v>0</v>
      </c>
      <c r="DJ45" s="70">
        <v>0</v>
      </c>
      <c r="DK45" s="69">
        <v>0</v>
      </c>
      <c r="DL45" s="69">
        <v>0</v>
      </c>
      <c r="DM45" s="69">
        <v>0</v>
      </c>
      <c r="DN45" s="69">
        <v>0</v>
      </c>
      <c r="DO45" s="69">
        <v>0</v>
      </c>
      <c r="DP45" s="69">
        <v>0</v>
      </c>
      <c r="DQ45" s="69">
        <v>0</v>
      </c>
      <c r="DR45" s="69">
        <v>0</v>
      </c>
      <c r="DS45" s="69">
        <v>0</v>
      </c>
      <c r="DT45" s="69">
        <v>0</v>
      </c>
      <c r="DU45" s="69">
        <v>0</v>
      </c>
      <c r="DV45" s="70" t="s">
        <v>652</v>
      </c>
      <c r="DW45" s="70" t="s">
        <v>652</v>
      </c>
      <c r="DX45" s="70">
        <v>0</v>
      </c>
      <c r="DY45" s="70">
        <v>0</v>
      </c>
      <c r="DZ45" s="70">
        <v>0</v>
      </c>
      <c r="EA45" s="69">
        <v>9.7090999999999994</v>
      </c>
      <c r="EB45" s="69">
        <v>0</v>
      </c>
      <c r="EC45" s="69">
        <v>12.442005999999999</v>
      </c>
      <c r="ED45" s="69">
        <v>9.7090999999999994</v>
      </c>
      <c r="EE45" s="69">
        <v>2.7329059999999998</v>
      </c>
      <c r="EF45" s="69">
        <v>9.7090999999999994</v>
      </c>
      <c r="EG45" s="69">
        <v>0</v>
      </c>
      <c r="EH45" s="69">
        <v>12.442005999999999</v>
      </c>
      <c r="EI45" s="69">
        <v>9.7090999999999994</v>
      </c>
      <c r="EJ45" s="69">
        <v>0</v>
      </c>
      <c r="EK45" s="69">
        <v>2.7329059999999998</v>
      </c>
      <c r="EL45" s="70">
        <v>100</v>
      </c>
      <c r="EM45" s="70">
        <v>100</v>
      </c>
      <c r="EN45" s="70">
        <v>21.965155779542304</v>
      </c>
      <c r="EO45" s="70">
        <v>0</v>
      </c>
      <c r="EP45" s="70">
        <v>0</v>
      </c>
      <c r="EQ45" s="69">
        <v>16.869499999999999</v>
      </c>
      <c r="ER45" s="69">
        <v>0</v>
      </c>
      <c r="ES45" s="69">
        <v>20.89001</v>
      </c>
      <c r="ET45" s="69">
        <v>16.869499999999999</v>
      </c>
      <c r="EU45" s="69">
        <v>4.0205099999999998</v>
      </c>
      <c r="EV45" s="69">
        <v>16.869499999999999</v>
      </c>
      <c r="EW45" s="69">
        <v>0</v>
      </c>
      <c r="EX45" s="69">
        <v>20.89001</v>
      </c>
      <c r="EY45" s="69">
        <v>16.869499999999999</v>
      </c>
      <c r="EZ45" s="69">
        <v>0</v>
      </c>
      <c r="FA45" s="69">
        <v>4.0205099999999998</v>
      </c>
      <c r="FB45" s="70">
        <v>100</v>
      </c>
      <c r="FC45" s="70">
        <v>100</v>
      </c>
      <c r="FD45" s="70">
        <v>19.246089398712591</v>
      </c>
      <c r="FE45" s="70">
        <v>0</v>
      </c>
      <c r="FF45" s="70">
        <v>0</v>
      </c>
      <c r="FG45" s="69">
        <v>0</v>
      </c>
      <c r="FH45" s="69">
        <v>0</v>
      </c>
      <c r="FI45" s="69">
        <v>0</v>
      </c>
      <c r="FJ45" s="69">
        <v>0</v>
      </c>
      <c r="FK45" s="69">
        <v>0</v>
      </c>
      <c r="FL45" s="69">
        <v>0</v>
      </c>
      <c r="FM45" s="69">
        <v>0</v>
      </c>
      <c r="FN45" s="69">
        <v>0</v>
      </c>
      <c r="FO45" s="69">
        <v>0</v>
      </c>
      <c r="FP45" s="69">
        <v>0</v>
      </c>
      <c r="FQ45" s="69">
        <v>0</v>
      </c>
      <c r="FR45" s="70" t="s">
        <v>652</v>
      </c>
      <c r="FS45" s="70" t="s">
        <v>652</v>
      </c>
      <c r="FT45" s="70">
        <v>0</v>
      </c>
      <c r="FU45" s="70">
        <v>0</v>
      </c>
      <c r="FV45" s="70">
        <v>0</v>
      </c>
      <c r="FW45" s="69">
        <v>0</v>
      </c>
      <c r="FX45" s="69">
        <v>0</v>
      </c>
      <c r="FY45" s="69">
        <v>0</v>
      </c>
      <c r="FZ45" s="69">
        <v>0</v>
      </c>
      <c r="GA45" s="69">
        <v>0</v>
      </c>
      <c r="GB45" s="69">
        <v>0</v>
      </c>
      <c r="GC45" s="69">
        <v>0</v>
      </c>
      <c r="GD45" s="69">
        <v>0</v>
      </c>
      <c r="GE45" s="69">
        <v>0</v>
      </c>
      <c r="GF45" s="69">
        <v>0</v>
      </c>
      <c r="GG45" s="69">
        <v>0</v>
      </c>
      <c r="GH45" s="70" t="s">
        <v>652</v>
      </c>
      <c r="GI45" s="70" t="s">
        <v>652</v>
      </c>
      <c r="GJ45" s="70">
        <v>0</v>
      </c>
      <c r="GK45" s="70">
        <v>0</v>
      </c>
      <c r="GL45" s="70">
        <v>0</v>
      </c>
    </row>
    <row r="46" spans="1:194" ht="15.75" x14ac:dyDescent="0.25">
      <c r="A46" s="75">
        <v>35</v>
      </c>
      <c r="B46" s="17" t="s">
        <v>99</v>
      </c>
      <c r="C46" s="69">
        <v>212.26569999999998</v>
      </c>
      <c r="D46" s="69">
        <v>0</v>
      </c>
      <c r="E46" s="69">
        <v>218.66855000000001</v>
      </c>
      <c r="F46" s="69">
        <v>212.26569999999998</v>
      </c>
      <c r="G46" s="69">
        <v>6.4028499999999999</v>
      </c>
      <c r="H46" s="69">
        <v>211.78291894</v>
      </c>
      <c r="I46" s="69">
        <v>4.9062039999999994E-2</v>
      </c>
      <c r="J46" s="69">
        <v>212.34501893999999</v>
      </c>
      <c r="K46" s="69">
        <v>211.78291894</v>
      </c>
      <c r="L46" s="69">
        <v>0</v>
      </c>
      <c r="M46" s="69">
        <v>0.56210000000000004</v>
      </c>
      <c r="N46" s="70">
        <v>99.772558138220177</v>
      </c>
      <c r="O46" s="70">
        <v>8.7789031446933805</v>
      </c>
      <c r="P46" s="70">
        <v>0.26471070656892903</v>
      </c>
      <c r="Q46" s="69">
        <v>4.9062039999999994E-2</v>
      </c>
      <c r="R46" s="70">
        <v>-4.5172199314436057E-15</v>
      </c>
      <c r="S46" s="69">
        <v>1.3122</v>
      </c>
      <c r="T46" s="69">
        <v>0</v>
      </c>
      <c r="U46" s="69">
        <v>1.3813</v>
      </c>
      <c r="V46" s="69">
        <v>1.3122</v>
      </c>
      <c r="W46" s="69">
        <v>6.9099999999999995E-2</v>
      </c>
      <c r="X46" s="69">
        <v>0.82941893999999994</v>
      </c>
      <c r="Y46" s="69">
        <v>0</v>
      </c>
      <c r="Z46" s="69">
        <v>0.8731189399999999</v>
      </c>
      <c r="AA46" s="69">
        <v>0.82941893999999994</v>
      </c>
      <c r="AB46" s="69">
        <v>0</v>
      </c>
      <c r="AC46" s="69">
        <v>4.3700000000000003E-2</v>
      </c>
      <c r="AD46" s="70">
        <v>63.208271604938261</v>
      </c>
      <c r="AE46" s="70">
        <v>63.241678726483364</v>
      </c>
      <c r="AF46" s="70">
        <v>5.0050454752476226</v>
      </c>
      <c r="AG46" s="70">
        <v>0</v>
      </c>
      <c r="AH46" s="70">
        <v>0</v>
      </c>
      <c r="AI46" s="69">
        <v>9.7900000000000001E-2</v>
      </c>
      <c r="AJ46" s="69">
        <v>0</v>
      </c>
      <c r="AK46" s="69">
        <v>0.11459999999999999</v>
      </c>
      <c r="AL46" s="69">
        <v>9.7900000000000001E-2</v>
      </c>
      <c r="AM46" s="69">
        <v>1.67E-2</v>
      </c>
      <c r="AN46" s="69">
        <v>9.7900000000000001E-2</v>
      </c>
      <c r="AO46" s="69">
        <v>0</v>
      </c>
      <c r="AP46" s="69">
        <v>0.11459999999999999</v>
      </c>
      <c r="AQ46" s="69">
        <v>9.7900000000000001E-2</v>
      </c>
      <c r="AR46" s="69">
        <v>0</v>
      </c>
      <c r="AS46" s="69">
        <v>1.67E-2</v>
      </c>
      <c r="AT46" s="70">
        <v>100</v>
      </c>
      <c r="AU46" s="70">
        <v>100</v>
      </c>
      <c r="AV46" s="70">
        <v>14.572425828970331</v>
      </c>
      <c r="AW46" s="70">
        <v>0</v>
      </c>
      <c r="AX46" s="70">
        <v>0</v>
      </c>
      <c r="AY46" s="69">
        <v>3.2696999999999998</v>
      </c>
      <c r="AZ46" s="69">
        <v>0</v>
      </c>
      <c r="BA46" s="69">
        <v>3.6191</v>
      </c>
      <c r="BB46" s="69">
        <v>3.2696999999999998</v>
      </c>
      <c r="BC46" s="69">
        <v>0.34939999999999999</v>
      </c>
      <c r="BD46" s="69">
        <v>3.2696999999999998</v>
      </c>
      <c r="BE46" s="69">
        <v>0</v>
      </c>
      <c r="BF46" s="69">
        <v>3.6191</v>
      </c>
      <c r="BG46" s="69">
        <v>3.2696999999999998</v>
      </c>
      <c r="BH46" s="69">
        <v>0</v>
      </c>
      <c r="BI46" s="69">
        <v>0.34939999999999999</v>
      </c>
      <c r="BJ46" s="70">
        <v>100</v>
      </c>
      <c r="BK46" s="70">
        <v>100</v>
      </c>
      <c r="BL46" s="70">
        <v>9.654333950429665</v>
      </c>
      <c r="BM46" s="70">
        <v>0</v>
      </c>
      <c r="BN46" s="70">
        <v>0</v>
      </c>
      <c r="BO46" s="69">
        <v>0.70099999999999996</v>
      </c>
      <c r="BP46" s="69">
        <v>0</v>
      </c>
      <c r="BQ46" s="69">
        <v>0.85329999999999995</v>
      </c>
      <c r="BR46" s="69">
        <v>0.70099999999999996</v>
      </c>
      <c r="BS46" s="69">
        <v>0.15229999999999999</v>
      </c>
      <c r="BT46" s="69">
        <v>0.70099999999999996</v>
      </c>
      <c r="BU46" s="69">
        <v>9.0084000000000008E-4</v>
      </c>
      <c r="BV46" s="69">
        <v>0.85329999999999995</v>
      </c>
      <c r="BW46" s="69">
        <v>0.70099999999999996</v>
      </c>
      <c r="BX46" s="69">
        <v>0</v>
      </c>
      <c r="BY46" s="69">
        <v>0.15229999999999999</v>
      </c>
      <c r="BZ46" s="70">
        <v>100</v>
      </c>
      <c r="CA46" s="70">
        <v>100</v>
      </c>
      <c r="CB46" s="70">
        <v>17.848353451306693</v>
      </c>
      <c r="CC46" s="70">
        <v>9.0084000000000008E-4</v>
      </c>
      <c r="CD46" s="70">
        <v>1.3769367590565906E-17</v>
      </c>
      <c r="CE46" s="69">
        <v>163.7236</v>
      </c>
      <c r="CF46" s="69">
        <v>0</v>
      </c>
      <c r="CG46" s="69">
        <v>167.26730000000001</v>
      </c>
      <c r="CH46" s="69">
        <v>163.7236</v>
      </c>
      <c r="CI46" s="69">
        <v>3.5436999999999999</v>
      </c>
      <c r="CJ46" s="69">
        <v>163.7236</v>
      </c>
      <c r="CK46" s="69">
        <v>0</v>
      </c>
      <c r="CL46" s="69">
        <v>163.7236</v>
      </c>
      <c r="CM46" s="69">
        <v>163.7236</v>
      </c>
      <c r="CN46" s="69">
        <v>0</v>
      </c>
      <c r="CO46" s="69">
        <v>0</v>
      </c>
      <c r="CP46" s="70">
        <v>100</v>
      </c>
      <c r="CQ46" s="70">
        <v>0</v>
      </c>
      <c r="CR46" s="70">
        <v>0</v>
      </c>
      <c r="CS46" s="70">
        <v>0</v>
      </c>
      <c r="CT46" s="70">
        <v>0</v>
      </c>
      <c r="CU46" s="69">
        <v>43.161299999999997</v>
      </c>
      <c r="CV46" s="69">
        <v>0</v>
      </c>
      <c r="CW46" s="69">
        <v>45.432949999999998</v>
      </c>
      <c r="CX46" s="69">
        <v>43.161299999999997</v>
      </c>
      <c r="CY46" s="69">
        <v>2.2716500000000002</v>
      </c>
      <c r="CZ46" s="69">
        <v>43.161299999999997</v>
      </c>
      <c r="DA46" s="69">
        <v>4.8161199999999994E-2</v>
      </c>
      <c r="DB46" s="69">
        <v>43.161299999999997</v>
      </c>
      <c r="DC46" s="69">
        <v>43.161299999999997</v>
      </c>
      <c r="DD46" s="69">
        <v>0</v>
      </c>
      <c r="DE46" s="69">
        <v>0</v>
      </c>
      <c r="DF46" s="70">
        <v>100</v>
      </c>
      <c r="DG46" s="70">
        <v>0</v>
      </c>
      <c r="DH46" s="70">
        <v>0</v>
      </c>
      <c r="DI46" s="70">
        <v>4.8161199999999994E-2</v>
      </c>
      <c r="DJ46" s="70">
        <v>2.6853519408120974E-15</v>
      </c>
      <c r="DK46" s="69">
        <v>0</v>
      </c>
      <c r="DL46" s="69">
        <v>0</v>
      </c>
      <c r="DM46" s="69">
        <v>0</v>
      </c>
      <c r="DN46" s="69">
        <v>0</v>
      </c>
      <c r="DO46" s="69">
        <v>0</v>
      </c>
      <c r="DP46" s="69">
        <v>0</v>
      </c>
      <c r="DQ46" s="69">
        <v>0</v>
      </c>
      <c r="DR46" s="69">
        <v>0</v>
      </c>
      <c r="DS46" s="69">
        <v>0</v>
      </c>
      <c r="DT46" s="69">
        <v>0</v>
      </c>
      <c r="DU46" s="69">
        <v>0</v>
      </c>
      <c r="DV46" s="70" t="s">
        <v>652</v>
      </c>
      <c r="DW46" s="70" t="s">
        <v>652</v>
      </c>
      <c r="DX46" s="70">
        <v>0</v>
      </c>
      <c r="DY46" s="70">
        <v>0</v>
      </c>
      <c r="DZ46" s="70">
        <v>0</v>
      </c>
      <c r="EA46" s="69">
        <v>0</v>
      </c>
      <c r="EB46" s="69">
        <v>0</v>
      </c>
      <c r="EC46" s="69">
        <v>0</v>
      </c>
      <c r="ED46" s="69">
        <v>0</v>
      </c>
      <c r="EE46" s="69">
        <v>0</v>
      </c>
      <c r="EF46" s="69">
        <v>0</v>
      </c>
      <c r="EG46" s="69">
        <v>0</v>
      </c>
      <c r="EH46" s="69">
        <v>0</v>
      </c>
      <c r="EI46" s="69">
        <v>0</v>
      </c>
      <c r="EJ46" s="69">
        <v>0</v>
      </c>
      <c r="EK46" s="69">
        <v>0</v>
      </c>
      <c r="EL46" s="70" t="s">
        <v>652</v>
      </c>
      <c r="EM46" s="70" t="s">
        <v>652</v>
      </c>
      <c r="EN46" s="70">
        <v>0</v>
      </c>
      <c r="EO46" s="70">
        <v>0</v>
      </c>
      <c r="EP46" s="70">
        <v>0</v>
      </c>
      <c r="EQ46" s="69">
        <v>0</v>
      </c>
      <c r="ER46" s="69">
        <v>0</v>
      </c>
      <c r="ES46" s="69">
        <v>0</v>
      </c>
      <c r="ET46" s="69">
        <v>0</v>
      </c>
      <c r="EU46" s="69">
        <v>0</v>
      </c>
      <c r="EV46" s="69">
        <v>0</v>
      </c>
      <c r="EW46" s="69">
        <v>0</v>
      </c>
      <c r="EX46" s="69">
        <v>0</v>
      </c>
      <c r="EY46" s="69">
        <v>0</v>
      </c>
      <c r="EZ46" s="69">
        <v>0</v>
      </c>
      <c r="FA46" s="69">
        <v>0</v>
      </c>
      <c r="FB46" s="70" t="s">
        <v>652</v>
      </c>
      <c r="FC46" s="70" t="s">
        <v>652</v>
      </c>
      <c r="FD46" s="70">
        <v>0</v>
      </c>
      <c r="FE46" s="70">
        <v>0</v>
      </c>
      <c r="FF46" s="70">
        <v>0</v>
      </c>
      <c r="FG46" s="69">
        <v>0</v>
      </c>
      <c r="FH46" s="69">
        <v>0</v>
      </c>
      <c r="FI46" s="69">
        <v>0</v>
      </c>
      <c r="FJ46" s="69">
        <v>0</v>
      </c>
      <c r="FK46" s="69">
        <v>0</v>
      </c>
      <c r="FL46" s="69">
        <v>0</v>
      </c>
      <c r="FM46" s="69">
        <v>0</v>
      </c>
      <c r="FN46" s="69">
        <v>0</v>
      </c>
      <c r="FO46" s="69">
        <v>0</v>
      </c>
      <c r="FP46" s="69">
        <v>0</v>
      </c>
      <c r="FQ46" s="69">
        <v>0</v>
      </c>
      <c r="FR46" s="70" t="s">
        <v>652</v>
      </c>
      <c r="FS46" s="70" t="s">
        <v>652</v>
      </c>
      <c r="FT46" s="70">
        <v>0</v>
      </c>
      <c r="FU46" s="70">
        <v>0</v>
      </c>
      <c r="FV46" s="70">
        <v>0</v>
      </c>
      <c r="FW46" s="69">
        <v>0</v>
      </c>
      <c r="FX46" s="69">
        <v>0</v>
      </c>
      <c r="FY46" s="69">
        <v>0</v>
      </c>
      <c r="FZ46" s="69">
        <v>0</v>
      </c>
      <c r="GA46" s="69">
        <v>0</v>
      </c>
      <c r="GB46" s="69">
        <v>0</v>
      </c>
      <c r="GC46" s="69">
        <v>0</v>
      </c>
      <c r="GD46" s="69">
        <v>0</v>
      </c>
      <c r="GE46" s="69">
        <v>0</v>
      </c>
      <c r="GF46" s="69">
        <v>0</v>
      </c>
      <c r="GG46" s="69">
        <v>0</v>
      </c>
      <c r="GH46" s="70" t="s">
        <v>652</v>
      </c>
      <c r="GI46" s="70" t="s">
        <v>652</v>
      </c>
      <c r="GJ46" s="70">
        <v>0</v>
      </c>
      <c r="GK46" s="70">
        <v>0</v>
      </c>
      <c r="GL46" s="70">
        <v>0</v>
      </c>
    </row>
    <row r="47" spans="1:194" s="130" customFormat="1" ht="15.75" x14ac:dyDescent="0.25">
      <c r="A47" s="140">
        <v>36</v>
      </c>
      <c r="B47" s="66" t="s">
        <v>318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0.31037144</v>
      </c>
      <c r="J47" s="69">
        <v>0</v>
      </c>
      <c r="K47" s="69">
        <v>0</v>
      </c>
      <c r="L47" s="69">
        <v>0</v>
      </c>
      <c r="M47" s="69">
        <v>0</v>
      </c>
      <c r="N47" s="70" t="s">
        <v>652</v>
      </c>
      <c r="O47" s="70" t="s">
        <v>652</v>
      </c>
      <c r="P47" s="70">
        <v>0</v>
      </c>
      <c r="Q47" s="69">
        <v>0.31037144</v>
      </c>
      <c r="R47" s="70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0.31037144</v>
      </c>
      <c r="Z47" s="69">
        <v>0</v>
      </c>
      <c r="AA47" s="69">
        <v>0</v>
      </c>
      <c r="AB47" s="69">
        <v>0</v>
      </c>
      <c r="AC47" s="69">
        <v>0</v>
      </c>
      <c r="AD47" s="70" t="s">
        <v>652</v>
      </c>
      <c r="AE47" s="70" t="s">
        <v>652</v>
      </c>
      <c r="AF47" s="70">
        <v>0</v>
      </c>
      <c r="AG47" s="70">
        <v>0.31037144</v>
      </c>
      <c r="AH47" s="70">
        <v>0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69">
        <v>0</v>
      </c>
      <c r="AO47" s="69">
        <v>0</v>
      </c>
      <c r="AP47" s="69">
        <v>0</v>
      </c>
      <c r="AQ47" s="69">
        <v>0</v>
      </c>
      <c r="AR47" s="69">
        <v>0</v>
      </c>
      <c r="AS47" s="69">
        <v>0</v>
      </c>
      <c r="AT47" s="70" t="s">
        <v>652</v>
      </c>
      <c r="AU47" s="70" t="s">
        <v>652</v>
      </c>
      <c r="AV47" s="70">
        <v>0</v>
      </c>
      <c r="AW47" s="70">
        <v>0</v>
      </c>
      <c r="AX47" s="70">
        <v>0</v>
      </c>
      <c r="AY47" s="69">
        <v>0</v>
      </c>
      <c r="AZ47" s="69">
        <v>0</v>
      </c>
      <c r="BA47" s="69">
        <v>0</v>
      </c>
      <c r="BB47" s="69">
        <v>0</v>
      </c>
      <c r="BC47" s="69">
        <v>0</v>
      </c>
      <c r="BD47" s="69">
        <v>0</v>
      </c>
      <c r="BE47" s="69">
        <v>0</v>
      </c>
      <c r="BF47" s="69">
        <v>0</v>
      </c>
      <c r="BG47" s="69">
        <v>0</v>
      </c>
      <c r="BH47" s="69">
        <v>0</v>
      </c>
      <c r="BI47" s="69">
        <v>0</v>
      </c>
      <c r="BJ47" s="70" t="s">
        <v>652</v>
      </c>
      <c r="BK47" s="70" t="s">
        <v>652</v>
      </c>
      <c r="BL47" s="70">
        <v>0</v>
      </c>
      <c r="BM47" s="70">
        <v>0</v>
      </c>
      <c r="BN47" s="70">
        <v>0</v>
      </c>
      <c r="BO47" s="69">
        <v>0</v>
      </c>
      <c r="BP47" s="69">
        <v>0</v>
      </c>
      <c r="BQ47" s="69">
        <v>0</v>
      </c>
      <c r="BR47" s="69">
        <v>0</v>
      </c>
      <c r="BS47" s="69">
        <v>0</v>
      </c>
      <c r="BT47" s="69">
        <v>0</v>
      </c>
      <c r="BU47" s="69">
        <v>0</v>
      </c>
      <c r="BV47" s="69">
        <v>0</v>
      </c>
      <c r="BW47" s="69">
        <v>0</v>
      </c>
      <c r="BX47" s="69">
        <v>0</v>
      </c>
      <c r="BY47" s="69">
        <v>0</v>
      </c>
      <c r="BZ47" s="70" t="s">
        <v>652</v>
      </c>
      <c r="CA47" s="70" t="s">
        <v>652</v>
      </c>
      <c r="CB47" s="70">
        <v>0</v>
      </c>
      <c r="CC47" s="70">
        <v>0</v>
      </c>
      <c r="CD47" s="70">
        <v>0</v>
      </c>
      <c r="CE47" s="69">
        <v>0</v>
      </c>
      <c r="CF47" s="69">
        <v>0</v>
      </c>
      <c r="CG47" s="69">
        <v>0</v>
      </c>
      <c r="CH47" s="69">
        <v>0</v>
      </c>
      <c r="CI47" s="69">
        <v>0</v>
      </c>
      <c r="CJ47" s="69">
        <v>0</v>
      </c>
      <c r="CK47" s="69">
        <v>0</v>
      </c>
      <c r="CL47" s="69">
        <v>0</v>
      </c>
      <c r="CM47" s="69">
        <v>0</v>
      </c>
      <c r="CN47" s="69">
        <v>0</v>
      </c>
      <c r="CO47" s="69">
        <v>0</v>
      </c>
      <c r="CP47" s="70" t="s">
        <v>652</v>
      </c>
      <c r="CQ47" s="70" t="s">
        <v>652</v>
      </c>
      <c r="CR47" s="70">
        <v>0</v>
      </c>
      <c r="CS47" s="70">
        <v>0</v>
      </c>
      <c r="CT47" s="70">
        <v>0</v>
      </c>
      <c r="CU47" s="69">
        <v>0</v>
      </c>
      <c r="CV47" s="69">
        <v>0</v>
      </c>
      <c r="CW47" s="69">
        <v>0</v>
      </c>
      <c r="CX47" s="69">
        <v>0</v>
      </c>
      <c r="CY47" s="69">
        <v>0</v>
      </c>
      <c r="CZ47" s="69">
        <v>0</v>
      </c>
      <c r="DA47" s="69">
        <v>0</v>
      </c>
      <c r="DB47" s="69">
        <v>0</v>
      </c>
      <c r="DC47" s="69">
        <v>0</v>
      </c>
      <c r="DD47" s="69">
        <v>0</v>
      </c>
      <c r="DE47" s="69">
        <v>0</v>
      </c>
      <c r="DF47" s="70" t="s">
        <v>652</v>
      </c>
      <c r="DG47" s="70" t="s">
        <v>652</v>
      </c>
      <c r="DH47" s="70">
        <v>0</v>
      </c>
      <c r="DI47" s="70">
        <v>0</v>
      </c>
      <c r="DJ47" s="70">
        <v>0</v>
      </c>
      <c r="DK47" s="69">
        <v>0</v>
      </c>
      <c r="DL47" s="69">
        <v>0</v>
      </c>
      <c r="DM47" s="69">
        <v>0</v>
      </c>
      <c r="DN47" s="69">
        <v>0</v>
      </c>
      <c r="DO47" s="69">
        <v>0</v>
      </c>
      <c r="DP47" s="69">
        <v>0</v>
      </c>
      <c r="DQ47" s="69">
        <v>0</v>
      </c>
      <c r="DR47" s="69">
        <v>0</v>
      </c>
      <c r="DS47" s="69">
        <v>0</v>
      </c>
      <c r="DT47" s="69">
        <v>0</v>
      </c>
      <c r="DU47" s="69">
        <v>0</v>
      </c>
      <c r="DV47" s="70" t="s">
        <v>652</v>
      </c>
      <c r="DW47" s="70" t="s">
        <v>652</v>
      </c>
      <c r="DX47" s="70">
        <v>0</v>
      </c>
      <c r="DY47" s="70">
        <v>0</v>
      </c>
      <c r="DZ47" s="70">
        <v>0</v>
      </c>
      <c r="EA47" s="69">
        <v>0</v>
      </c>
      <c r="EB47" s="69">
        <v>0</v>
      </c>
      <c r="EC47" s="69">
        <v>0</v>
      </c>
      <c r="ED47" s="69">
        <v>0</v>
      </c>
      <c r="EE47" s="69">
        <v>0</v>
      </c>
      <c r="EF47" s="69">
        <v>0</v>
      </c>
      <c r="EG47" s="69">
        <v>0</v>
      </c>
      <c r="EH47" s="69">
        <v>0</v>
      </c>
      <c r="EI47" s="69">
        <v>0</v>
      </c>
      <c r="EJ47" s="69">
        <v>0</v>
      </c>
      <c r="EK47" s="69">
        <v>0</v>
      </c>
      <c r="EL47" s="70" t="s">
        <v>652</v>
      </c>
      <c r="EM47" s="70" t="s">
        <v>652</v>
      </c>
      <c r="EN47" s="70">
        <v>0</v>
      </c>
      <c r="EO47" s="70">
        <v>0</v>
      </c>
      <c r="EP47" s="70">
        <v>0</v>
      </c>
      <c r="EQ47" s="69">
        <v>0</v>
      </c>
      <c r="ER47" s="69">
        <v>0</v>
      </c>
      <c r="ES47" s="69">
        <v>0</v>
      </c>
      <c r="ET47" s="69">
        <v>0</v>
      </c>
      <c r="EU47" s="69">
        <v>0</v>
      </c>
      <c r="EV47" s="69">
        <v>0</v>
      </c>
      <c r="EW47" s="69">
        <v>0</v>
      </c>
      <c r="EX47" s="69">
        <v>0</v>
      </c>
      <c r="EY47" s="69">
        <v>0</v>
      </c>
      <c r="EZ47" s="69">
        <v>0</v>
      </c>
      <c r="FA47" s="69">
        <v>0</v>
      </c>
      <c r="FB47" s="70" t="s">
        <v>652</v>
      </c>
      <c r="FC47" s="70" t="s">
        <v>652</v>
      </c>
      <c r="FD47" s="70">
        <v>0</v>
      </c>
      <c r="FE47" s="70">
        <v>0</v>
      </c>
      <c r="FF47" s="70">
        <v>0</v>
      </c>
      <c r="FG47" s="69">
        <v>0</v>
      </c>
      <c r="FH47" s="69">
        <v>0</v>
      </c>
      <c r="FI47" s="69">
        <v>0</v>
      </c>
      <c r="FJ47" s="69">
        <v>0</v>
      </c>
      <c r="FK47" s="69">
        <v>0</v>
      </c>
      <c r="FL47" s="69">
        <v>0</v>
      </c>
      <c r="FM47" s="69">
        <v>0</v>
      </c>
      <c r="FN47" s="69">
        <v>0</v>
      </c>
      <c r="FO47" s="69">
        <v>0</v>
      </c>
      <c r="FP47" s="69">
        <v>0</v>
      </c>
      <c r="FQ47" s="69">
        <v>0</v>
      </c>
      <c r="FR47" s="70" t="s">
        <v>652</v>
      </c>
      <c r="FS47" s="70" t="s">
        <v>652</v>
      </c>
      <c r="FT47" s="70">
        <v>0</v>
      </c>
      <c r="FU47" s="70">
        <v>0</v>
      </c>
      <c r="FV47" s="70">
        <v>0</v>
      </c>
      <c r="FW47" s="69">
        <v>0</v>
      </c>
      <c r="FX47" s="69">
        <v>0</v>
      </c>
      <c r="FY47" s="69">
        <v>0</v>
      </c>
      <c r="FZ47" s="69">
        <v>0</v>
      </c>
      <c r="GA47" s="69">
        <v>0</v>
      </c>
      <c r="GB47" s="69">
        <v>0</v>
      </c>
      <c r="GC47" s="69">
        <v>0</v>
      </c>
      <c r="GD47" s="69">
        <v>0</v>
      </c>
      <c r="GE47" s="69">
        <v>0</v>
      </c>
      <c r="GF47" s="69">
        <v>0</v>
      </c>
      <c r="GG47" s="69">
        <v>0</v>
      </c>
      <c r="GH47" s="70" t="s">
        <v>652</v>
      </c>
      <c r="GI47" s="70" t="s">
        <v>652</v>
      </c>
      <c r="GJ47" s="70">
        <v>0</v>
      </c>
      <c r="GK47" s="70">
        <v>0</v>
      </c>
      <c r="GL47" s="70">
        <v>0</v>
      </c>
    </row>
    <row r="48" spans="1:194" ht="15.75" x14ac:dyDescent="0.25">
      <c r="A48" s="75">
        <v>37</v>
      </c>
      <c r="B48" s="17" t="s">
        <v>101</v>
      </c>
      <c r="C48" s="69">
        <v>1145.2657999999999</v>
      </c>
      <c r="D48" s="69">
        <v>0</v>
      </c>
      <c r="E48" s="69">
        <v>1338.7683</v>
      </c>
      <c r="F48" s="69">
        <v>1145.2657999999999</v>
      </c>
      <c r="G48" s="69">
        <v>193.5025</v>
      </c>
      <c r="H48" s="69">
        <v>1145.2076413699999</v>
      </c>
      <c r="I48" s="69">
        <v>2.828584E-2</v>
      </c>
      <c r="J48" s="69">
        <v>1317.9432391399998</v>
      </c>
      <c r="K48" s="69">
        <v>1145.2044567700002</v>
      </c>
      <c r="L48" s="69">
        <v>0</v>
      </c>
      <c r="M48" s="69">
        <v>172.73878237000002</v>
      </c>
      <c r="N48" s="70">
        <v>99.994643756060839</v>
      </c>
      <c r="O48" s="70">
        <v>89.269535210139423</v>
      </c>
      <c r="P48" s="70">
        <v>13.106693614720283</v>
      </c>
      <c r="Q48" s="69">
        <v>2.828584E-2</v>
      </c>
      <c r="R48" s="70">
        <v>3.1845999997935984E-3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70" t="s">
        <v>652</v>
      </c>
      <c r="AE48" s="70" t="s">
        <v>652</v>
      </c>
      <c r="AF48" s="70">
        <v>0</v>
      </c>
      <c r="AG48" s="70">
        <v>0</v>
      </c>
      <c r="AH48" s="70">
        <v>0</v>
      </c>
      <c r="AI48" s="69">
        <v>61.947400000000002</v>
      </c>
      <c r="AJ48" s="69">
        <v>0</v>
      </c>
      <c r="AK48" s="69">
        <v>80.547399999999996</v>
      </c>
      <c r="AL48" s="69">
        <v>61.947400000000002</v>
      </c>
      <c r="AM48" s="69">
        <v>18.600000000000001</v>
      </c>
      <c r="AN48" s="69">
        <v>61.947400000000002</v>
      </c>
      <c r="AO48" s="69">
        <v>0</v>
      </c>
      <c r="AP48" s="69">
        <v>80.531619890000002</v>
      </c>
      <c r="AQ48" s="69">
        <v>61.947400000000002</v>
      </c>
      <c r="AR48" s="69">
        <v>0</v>
      </c>
      <c r="AS48" s="69">
        <v>18.58421989</v>
      </c>
      <c r="AT48" s="70">
        <v>100</v>
      </c>
      <c r="AU48" s="70">
        <v>99.915160698924723</v>
      </c>
      <c r="AV48" s="70">
        <v>23.076922971852067</v>
      </c>
      <c r="AW48" s="70">
        <v>0</v>
      </c>
      <c r="AX48" s="70">
        <v>0</v>
      </c>
      <c r="AY48" s="69">
        <v>561.12450000000001</v>
      </c>
      <c r="AZ48" s="69">
        <v>0</v>
      </c>
      <c r="BA48" s="69">
        <v>650.78579999999999</v>
      </c>
      <c r="BB48" s="69">
        <v>561.12450000000001</v>
      </c>
      <c r="BC48" s="69">
        <v>89.661299999999997</v>
      </c>
      <c r="BD48" s="69">
        <v>561.12450000000001</v>
      </c>
      <c r="BE48" s="69">
        <v>0</v>
      </c>
      <c r="BF48" s="69">
        <v>645.67913387999999</v>
      </c>
      <c r="BG48" s="69">
        <v>561.12450000000001</v>
      </c>
      <c r="BH48" s="69">
        <v>0</v>
      </c>
      <c r="BI48" s="69">
        <v>84.554633879999997</v>
      </c>
      <c r="BJ48" s="70">
        <v>100</v>
      </c>
      <c r="BK48" s="70">
        <v>94.304492439882097</v>
      </c>
      <c r="BL48" s="70">
        <v>13.095457084371965</v>
      </c>
      <c r="BM48" s="70">
        <v>0</v>
      </c>
      <c r="BN48" s="70">
        <v>0</v>
      </c>
      <c r="BO48" s="69">
        <v>372.75349999999997</v>
      </c>
      <c r="BP48" s="69">
        <v>0</v>
      </c>
      <c r="BQ48" s="69">
        <v>424.67540000000002</v>
      </c>
      <c r="BR48" s="69">
        <v>372.75349999999997</v>
      </c>
      <c r="BS48" s="69">
        <v>51.921900000000001</v>
      </c>
      <c r="BT48" s="69">
        <v>372.75349999999997</v>
      </c>
      <c r="BU48" s="69">
        <v>0</v>
      </c>
      <c r="BV48" s="69">
        <v>413.01965014999996</v>
      </c>
      <c r="BW48" s="69">
        <v>372.75349999999997</v>
      </c>
      <c r="BX48" s="69">
        <v>0</v>
      </c>
      <c r="BY48" s="69">
        <v>40.266150150000001</v>
      </c>
      <c r="BZ48" s="70">
        <v>100</v>
      </c>
      <c r="CA48" s="70">
        <v>77.551380342398886</v>
      </c>
      <c r="CB48" s="70">
        <v>9.749209301634</v>
      </c>
      <c r="CC48" s="70">
        <v>0</v>
      </c>
      <c r="CD48" s="70">
        <v>0</v>
      </c>
      <c r="CE48" s="69">
        <v>1.0749</v>
      </c>
      <c r="CF48" s="69">
        <v>0</v>
      </c>
      <c r="CG48" s="69">
        <v>1.2676000000000001</v>
      </c>
      <c r="CH48" s="69">
        <v>1.0749</v>
      </c>
      <c r="CI48" s="69">
        <v>0.19270000000000001</v>
      </c>
      <c r="CJ48" s="69">
        <v>1.0723050000000001</v>
      </c>
      <c r="CK48" s="69">
        <v>0</v>
      </c>
      <c r="CL48" s="69">
        <v>1.2022813700000001</v>
      </c>
      <c r="CM48" s="69">
        <v>1.0723050000000001</v>
      </c>
      <c r="CN48" s="69">
        <v>0</v>
      </c>
      <c r="CO48" s="69">
        <v>0.12997637000000001</v>
      </c>
      <c r="CP48" s="70">
        <v>99.758582193692448</v>
      </c>
      <c r="CQ48" s="70">
        <v>67.450114167099116</v>
      </c>
      <c r="CR48" s="70">
        <v>10.810811282886302</v>
      </c>
      <c r="CS48" s="70">
        <v>0</v>
      </c>
      <c r="CT48" s="70">
        <v>0</v>
      </c>
      <c r="CU48" s="69">
        <v>7.9618000000000002</v>
      </c>
      <c r="CV48" s="69">
        <v>0</v>
      </c>
      <c r="CW48" s="69">
        <v>11.9618</v>
      </c>
      <c r="CX48" s="69">
        <v>7.9618000000000002</v>
      </c>
      <c r="CY48" s="69">
        <v>4</v>
      </c>
      <c r="CZ48" s="69">
        <v>7.9062363700000002</v>
      </c>
      <c r="DA48" s="69">
        <v>2.828584E-2</v>
      </c>
      <c r="DB48" s="69">
        <v>10.385424349999999</v>
      </c>
      <c r="DC48" s="69">
        <v>7.9030517699999994</v>
      </c>
      <c r="DD48" s="69">
        <v>0</v>
      </c>
      <c r="DE48" s="69">
        <v>2.4823725800000003</v>
      </c>
      <c r="DF48" s="70">
        <v>99.262123765982551</v>
      </c>
      <c r="DG48" s="70">
        <v>62.059314500000006</v>
      </c>
      <c r="DH48" s="70">
        <v>23.902466537152144</v>
      </c>
      <c r="DI48" s="70">
        <v>2.828584E-2</v>
      </c>
      <c r="DJ48" s="70">
        <v>3.1846000000005439E-3</v>
      </c>
      <c r="DK48" s="69">
        <v>81.809799999999996</v>
      </c>
      <c r="DL48" s="69">
        <v>0</v>
      </c>
      <c r="DM48" s="69">
        <v>94.812899999999999</v>
      </c>
      <c r="DN48" s="69">
        <v>81.809799999999996</v>
      </c>
      <c r="DO48" s="69">
        <v>13.0031</v>
      </c>
      <c r="DP48" s="69">
        <v>81.809799999999996</v>
      </c>
      <c r="DQ48" s="69">
        <v>0</v>
      </c>
      <c r="DR48" s="69">
        <v>93.750444739999992</v>
      </c>
      <c r="DS48" s="69">
        <v>81.809799999999996</v>
      </c>
      <c r="DT48" s="69">
        <v>0</v>
      </c>
      <c r="DU48" s="69">
        <v>11.94064474</v>
      </c>
      <c r="DV48" s="70">
        <v>100</v>
      </c>
      <c r="DW48" s="70">
        <v>91.82921564857611</v>
      </c>
      <c r="DX48" s="70">
        <v>12.736627301465322</v>
      </c>
      <c r="DY48" s="70">
        <v>0</v>
      </c>
      <c r="DZ48" s="70">
        <v>0</v>
      </c>
      <c r="EA48" s="69">
        <v>58.593899999999998</v>
      </c>
      <c r="EB48" s="69">
        <v>0</v>
      </c>
      <c r="EC48" s="69">
        <v>74.717399999999998</v>
      </c>
      <c r="ED48" s="69">
        <v>58.593899999999998</v>
      </c>
      <c r="EE48" s="69">
        <v>16.1235</v>
      </c>
      <c r="EF48" s="69">
        <v>58.593899999999998</v>
      </c>
      <c r="EG48" s="69">
        <v>0</v>
      </c>
      <c r="EH48" s="69">
        <v>73.374684760000008</v>
      </c>
      <c r="EI48" s="69">
        <v>58.593899999999998</v>
      </c>
      <c r="EJ48" s="69">
        <v>0</v>
      </c>
      <c r="EK48" s="69">
        <v>14.78078476</v>
      </c>
      <c r="EL48" s="70">
        <v>100</v>
      </c>
      <c r="EM48" s="70">
        <v>91.672309114026106</v>
      </c>
      <c r="EN48" s="70">
        <v>20.14425657615595</v>
      </c>
      <c r="EO48" s="70">
        <v>0</v>
      </c>
      <c r="EP48" s="70">
        <v>0</v>
      </c>
      <c r="EQ48" s="69">
        <v>0</v>
      </c>
      <c r="ER48" s="69">
        <v>0</v>
      </c>
      <c r="ES48" s="69">
        <v>0</v>
      </c>
      <c r="ET48" s="69">
        <v>0</v>
      </c>
      <c r="EU48" s="69">
        <v>0</v>
      </c>
      <c r="EV48" s="69">
        <v>0</v>
      </c>
      <c r="EW48" s="69">
        <v>0</v>
      </c>
      <c r="EX48" s="69">
        <v>0</v>
      </c>
      <c r="EY48" s="69">
        <v>0</v>
      </c>
      <c r="EZ48" s="69">
        <v>0</v>
      </c>
      <c r="FA48" s="69">
        <v>0</v>
      </c>
      <c r="FB48" s="70" t="s">
        <v>652</v>
      </c>
      <c r="FC48" s="70" t="s">
        <v>652</v>
      </c>
      <c r="FD48" s="70">
        <v>0</v>
      </c>
      <c r="FE48" s="70">
        <v>0</v>
      </c>
      <c r="FF48" s="70">
        <v>0</v>
      </c>
      <c r="FG48" s="69">
        <v>0</v>
      </c>
      <c r="FH48" s="69">
        <v>0</v>
      </c>
      <c r="FI48" s="69">
        <v>0</v>
      </c>
      <c r="FJ48" s="69">
        <v>0</v>
      </c>
      <c r="FK48" s="69">
        <v>0</v>
      </c>
      <c r="FL48" s="69">
        <v>0</v>
      </c>
      <c r="FM48" s="69">
        <v>0</v>
      </c>
      <c r="FN48" s="69">
        <v>0</v>
      </c>
      <c r="FO48" s="69">
        <v>0</v>
      </c>
      <c r="FP48" s="69">
        <v>0</v>
      </c>
      <c r="FQ48" s="69">
        <v>0</v>
      </c>
      <c r="FR48" s="70" t="s">
        <v>652</v>
      </c>
      <c r="FS48" s="70" t="s">
        <v>652</v>
      </c>
      <c r="FT48" s="70">
        <v>0</v>
      </c>
      <c r="FU48" s="70">
        <v>0</v>
      </c>
      <c r="FV48" s="70">
        <v>0</v>
      </c>
      <c r="FW48" s="69">
        <v>0</v>
      </c>
      <c r="FX48" s="69">
        <v>0</v>
      </c>
      <c r="FY48" s="69">
        <v>0</v>
      </c>
      <c r="FZ48" s="69">
        <v>0</v>
      </c>
      <c r="GA48" s="69">
        <v>0</v>
      </c>
      <c r="GB48" s="69">
        <v>0</v>
      </c>
      <c r="GC48" s="69">
        <v>0</v>
      </c>
      <c r="GD48" s="69">
        <v>0</v>
      </c>
      <c r="GE48" s="69">
        <v>0</v>
      </c>
      <c r="GF48" s="69">
        <v>0</v>
      </c>
      <c r="GG48" s="69">
        <v>0</v>
      </c>
      <c r="GH48" s="70" t="s">
        <v>652</v>
      </c>
      <c r="GI48" s="70" t="s">
        <v>652</v>
      </c>
      <c r="GJ48" s="70">
        <v>0</v>
      </c>
      <c r="GK48" s="70">
        <v>0</v>
      </c>
      <c r="GL48" s="70">
        <v>0</v>
      </c>
    </row>
    <row r="49" spans="1:194" ht="15.75" x14ac:dyDescent="0.25">
      <c r="A49" s="75">
        <v>38</v>
      </c>
      <c r="B49" s="17" t="s">
        <v>103</v>
      </c>
      <c r="C49" s="69">
        <v>82.147400000000005</v>
      </c>
      <c r="D49" s="69">
        <v>0</v>
      </c>
      <c r="E49" s="69">
        <v>88.218500000000006</v>
      </c>
      <c r="F49" s="69">
        <v>82.147400000000005</v>
      </c>
      <c r="G49" s="69">
        <v>6.0710999999999995</v>
      </c>
      <c r="H49" s="69">
        <v>77.97337143</v>
      </c>
      <c r="I49" s="69">
        <v>0.47117975000000001</v>
      </c>
      <c r="J49" s="69">
        <v>83.266027829999999</v>
      </c>
      <c r="K49" s="69">
        <v>77.194927829999997</v>
      </c>
      <c r="L49" s="69">
        <v>0</v>
      </c>
      <c r="M49" s="69">
        <v>6.0710999999999995</v>
      </c>
      <c r="N49" s="70">
        <v>93.971236862030921</v>
      </c>
      <c r="O49" s="70">
        <v>100</v>
      </c>
      <c r="P49" s="70">
        <v>7.2912088617882134</v>
      </c>
      <c r="Q49" s="69">
        <v>0.47109949000000001</v>
      </c>
      <c r="R49" s="70">
        <v>0.77852386000000728</v>
      </c>
      <c r="S49" s="69">
        <v>17.0838</v>
      </c>
      <c r="T49" s="69">
        <v>0</v>
      </c>
      <c r="U49" s="69">
        <v>19.299299999999999</v>
      </c>
      <c r="V49" s="69">
        <v>17.0838</v>
      </c>
      <c r="W49" s="69">
        <v>2.2155</v>
      </c>
      <c r="X49" s="69">
        <v>16.180375160000001</v>
      </c>
      <c r="Y49" s="69">
        <v>1.5283290000000001E-2</v>
      </c>
      <c r="Z49" s="69">
        <v>18.39587444</v>
      </c>
      <c r="AA49" s="69">
        <v>16.180374439999998</v>
      </c>
      <c r="AB49" s="69">
        <v>0</v>
      </c>
      <c r="AC49" s="69">
        <v>2.2155</v>
      </c>
      <c r="AD49" s="70">
        <v>94.711799716690649</v>
      </c>
      <c r="AE49" s="70">
        <v>100</v>
      </c>
      <c r="AF49" s="70">
        <v>12.04346119683561</v>
      </c>
      <c r="AG49" s="70">
        <v>1.5283290000000001E-2</v>
      </c>
      <c r="AH49" s="70">
        <v>7.2000000201147274E-7</v>
      </c>
      <c r="AI49" s="69">
        <v>8.7498000000000005</v>
      </c>
      <c r="AJ49" s="69">
        <v>0</v>
      </c>
      <c r="AK49" s="69">
        <v>9.2103999999999999</v>
      </c>
      <c r="AL49" s="69">
        <v>8.7498000000000005</v>
      </c>
      <c r="AM49" s="69">
        <v>0.46060000000000001</v>
      </c>
      <c r="AN49" s="69">
        <v>8.7297999999999991</v>
      </c>
      <c r="AO49" s="69">
        <v>0.30073424999999998</v>
      </c>
      <c r="AP49" s="69">
        <v>8.9525406499999995</v>
      </c>
      <c r="AQ49" s="69">
        <v>8.4919406500000001</v>
      </c>
      <c r="AR49" s="69">
        <v>0</v>
      </c>
      <c r="AS49" s="69">
        <v>0.46060000000000001</v>
      </c>
      <c r="AT49" s="70">
        <v>97.052968639283179</v>
      </c>
      <c r="AU49" s="70">
        <v>100</v>
      </c>
      <c r="AV49" s="70">
        <v>5.1449082222262801</v>
      </c>
      <c r="AW49" s="70">
        <v>0.30073424999999998</v>
      </c>
      <c r="AX49" s="70">
        <v>0.23785934999999869</v>
      </c>
      <c r="AY49" s="69">
        <v>1.9995000000000001</v>
      </c>
      <c r="AZ49" s="69">
        <v>0</v>
      </c>
      <c r="BA49" s="69">
        <v>2.1714000000000002</v>
      </c>
      <c r="BB49" s="69">
        <v>1.9995000000000001</v>
      </c>
      <c r="BC49" s="69">
        <v>0.1719</v>
      </c>
      <c r="BD49" s="69">
        <v>1.9995000000000001</v>
      </c>
      <c r="BE49" s="69">
        <v>0</v>
      </c>
      <c r="BF49" s="69">
        <v>2.1639387799999996</v>
      </c>
      <c r="BG49" s="69">
        <v>1.9920387800000001</v>
      </c>
      <c r="BH49" s="69">
        <v>0</v>
      </c>
      <c r="BI49" s="69">
        <v>0.1719</v>
      </c>
      <c r="BJ49" s="70">
        <v>99.626845711427862</v>
      </c>
      <c r="BK49" s="70">
        <v>100</v>
      </c>
      <c r="BL49" s="70">
        <v>7.9438476535828819</v>
      </c>
      <c r="BM49" s="70">
        <v>0</v>
      </c>
      <c r="BN49" s="70">
        <v>7.4612199999999351E-3</v>
      </c>
      <c r="BO49" s="69">
        <v>12.9474</v>
      </c>
      <c r="BP49" s="69">
        <v>0</v>
      </c>
      <c r="BQ49" s="69">
        <v>13.689</v>
      </c>
      <c r="BR49" s="69">
        <v>12.9474</v>
      </c>
      <c r="BS49" s="69">
        <v>0.74160000000000004</v>
      </c>
      <c r="BT49" s="69">
        <v>12.9474</v>
      </c>
      <c r="BU49" s="69">
        <v>0</v>
      </c>
      <c r="BV49" s="69">
        <v>13.155877689999999</v>
      </c>
      <c r="BW49" s="69">
        <v>12.414277689999999</v>
      </c>
      <c r="BX49" s="69">
        <v>0</v>
      </c>
      <c r="BY49" s="69">
        <v>0.74160000000000004</v>
      </c>
      <c r="BZ49" s="70">
        <v>95.8823987055316</v>
      </c>
      <c r="CA49" s="70">
        <v>100</v>
      </c>
      <c r="CB49" s="70">
        <v>5.6370241307708611</v>
      </c>
      <c r="CC49" s="70">
        <v>0</v>
      </c>
      <c r="CD49" s="70">
        <v>0.53312231000000132</v>
      </c>
      <c r="CE49" s="69">
        <v>4.9799999999999997E-2</v>
      </c>
      <c r="CF49" s="69">
        <v>0</v>
      </c>
      <c r="CG49" s="69">
        <v>0.12239999999999999</v>
      </c>
      <c r="CH49" s="69">
        <v>4.9799999999999997E-2</v>
      </c>
      <c r="CI49" s="69">
        <v>7.2599999999999998E-2</v>
      </c>
      <c r="CJ49" s="69">
        <v>4.9775E-2</v>
      </c>
      <c r="CK49" s="69">
        <v>0</v>
      </c>
      <c r="CL49" s="69">
        <v>0.122375</v>
      </c>
      <c r="CM49" s="69">
        <v>4.9775E-2</v>
      </c>
      <c r="CN49" s="69">
        <v>0</v>
      </c>
      <c r="CO49" s="69">
        <v>7.2599999999999998E-2</v>
      </c>
      <c r="CP49" s="70">
        <v>99.949799196787154</v>
      </c>
      <c r="CQ49" s="70">
        <v>100</v>
      </c>
      <c r="CR49" s="70">
        <v>59.325842696629216</v>
      </c>
      <c r="CS49" s="70">
        <v>0</v>
      </c>
      <c r="CT49" s="70">
        <v>0</v>
      </c>
      <c r="CU49" s="69">
        <v>41.317100000000003</v>
      </c>
      <c r="CV49" s="69">
        <v>0</v>
      </c>
      <c r="CW49" s="69">
        <v>43.725999999999999</v>
      </c>
      <c r="CX49" s="69">
        <v>41.317100000000003</v>
      </c>
      <c r="CY49" s="69">
        <v>2.4089</v>
      </c>
      <c r="CZ49" s="69">
        <v>38.066521270000003</v>
      </c>
      <c r="DA49" s="69">
        <v>0.15516220999999999</v>
      </c>
      <c r="DB49" s="69">
        <v>40.475421270000005</v>
      </c>
      <c r="DC49" s="69">
        <v>38.066521270000003</v>
      </c>
      <c r="DD49" s="69">
        <v>0</v>
      </c>
      <c r="DE49" s="69">
        <v>2.4089</v>
      </c>
      <c r="DF49" s="70">
        <v>92.13260676572169</v>
      </c>
      <c r="DG49" s="70">
        <v>100</v>
      </c>
      <c r="DH49" s="70">
        <v>5.9515131020648662</v>
      </c>
      <c r="DI49" s="70">
        <v>0.15508195000000002</v>
      </c>
      <c r="DJ49" s="70">
        <v>8.0260000000276221E-5</v>
      </c>
      <c r="DK49" s="69">
        <v>0</v>
      </c>
      <c r="DL49" s="69">
        <v>0</v>
      </c>
      <c r="DM49" s="69">
        <v>0</v>
      </c>
      <c r="DN49" s="69">
        <v>0</v>
      </c>
      <c r="DO49" s="69">
        <v>0</v>
      </c>
      <c r="DP49" s="69">
        <v>0</v>
      </c>
      <c r="DQ49" s="69">
        <v>0</v>
      </c>
      <c r="DR49" s="69">
        <v>0</v>
      </c>
      <c r="DS49" s="69">
        <v>0</v>
      </c>
      <c r="DT49" s="69">
        <v>0</v>
      </c>
      <c r="DU49" s="69">
        <v>0</v>
      </c>
      <c r="DV49" s="70" t="s">
        <v>652</v>
      </c>
      <c r="DW49" s="70" t="s">
        <v>652</v>
      </c>
      <c r="DX49" s="70">
        <v>0</v>
      </c>
      <c r="DY49" s="70">
        <v>0</v>
      </c>
      <c r="DZ49" s="70">
        <v>0</v>
      </c>
      <c r="EA49" s="69">
        <v>0</v>
      </c>
      <c r="EB49" s="69">
        <v>0</v>
      </c>
      <c r="EC49" s="69">
        <v>0</v>
      </c>
      <c r="ED49" s="69">
        <v>0</v>
      </c>
      <c r="EE49" s="69">
        <v>0</v>
      </c>
      <c r="EF49" s="69">
        <v>0</v>
      </c>
      <c r="EG49" s="69">
        <v>0</v>
      </c>
      <c r="EH49" s="69">
        <v>0</v>
      </c>
      <c r="EI49" s="69">
        <v>0</v>
      </c>
      <c r="EJ49" s="69">
        <v>0</v>
      </c>
      <c r="EK49" s="69">
        <v>0</v>
      </c>
      <c r="EL49" s="70" t="s">
        <v>652</v>
      </c>
      <c r="EM49" s="70" t="s">
        <v>652</v>
      </c>
      <c r="EN49" s="70">
        <v>0</v>
      </c>
      <c r="EO49" s="70">
        <v>0</v>
      </c>
      <c r="EP49" s="70">
        <v>0</v>
      </c>
      <c r="EQ49" s="69">
        <v>0</v>
      </c>
      <c r="ER49" s="69">
        <v>0</v>
      </c>
      <c r="ES49" s="69">
        <v>0</v>
      </c>
      <c r="ET49" s="69">
        <v>0</v>
      </c>
      <c r="EU49" s="69">
        <v>0</v>
      </c>
      <c r="EV49" s="69">
        <v>0</v>
      </c>
      <c r="EW49" s="69">
        <v>0</v>
      </c>
      <c r="EX49" s="69">
        <v>0</v>
      </c>
      <c r="EY49" s="69">
        <v>0</v>
      </c>
      <c r="EZ49" s="69">
        <v>0</v>
      </c>
      <c r="FA49" s="69">
        <v>0</v>
      </c>
      <c r="FB49" s="70" t="s">
        <v>652</v>
      </c>
      <c r="FC49" s="70" t="s">
        <v>652</v>
      </c>
      <c r="FD49" s="70">
        <v>0</v>
      </c>
      <c r="FE49" s="70">
        <v>0</v>
      </c>
      <c r="FF49" s="70">
        <v>0</v>
      </c>
      <c r="FG49" s="69">
        <v>0</v>
      </c>
      <c r="FH49" s="69">
        <v>0</v>
      </c>
      <c r="FI49" s="69">
        <v>0</v>
      </c>
      <c r="FJ49" s="69">
        <v>0</v>
      </c>
      <c r="FK49" s="69">
        <v>0</v>
      </c>
      <c r="FL49" s="69">
        <v>0</v>
      </c>
      <c r="FM49" s="69">
        <v>0</v>
      </c>
      <c r="FN49" s="69">
        <v>0</v>
      </c>
      <c r="FO49" s="69">
        <v>0</v>
      </c>
      <c r="FP49" s="69">
        <v>0</v>
      </c>
      <c r="FQ49" s="69">
        <v>0</v>
      </c>
      <c r="FR49" s="70" t="s">
        <v>652</v>
      </c>
      <c r="FS49" s="70" t="s">
        <v>652</v>
      </c>
      <c r="FT49" s="70">
        <v>0</v>
      </c>
      <c r="FU49" s="70">
        <v>0</v>
      </c>
      <c r="FV49" s="70">
        <v>0</v>
      </c>
      <c r="FW49" s="69">
        <v>0</v>
      </c>
      <c r="FX49" s="69">
        <v>0</v>
      </c>
      <c r="FY49" s="69">
        <v>0</v>
      </c>
      <c r="FZ49" s="69">
        <v>0</v>
      </c>
      <c r="GA49" s="69">
        <v>0</v>
      </c>
      <c r="GB49" s="69">
        <v>0</v>
      </c>
      <c r="GC49" s="69">
        <v>0</v>
      </c>
      <c r="GD49" s="69">
        <v>0</v>
      </c>
      <c r="GE49" s="69">
        <v>0</v>
      </c>
      <c r="GF49" s="69">
        <v>0</v>
      </c>
      <c r="GG49" s="69">
        <v>0</v>
      </c>
      <c r="GH49" s="70" t="s">
        <v>652</v>
      </c>
      <c r="GI49" s="70" t="s">
        <v>652</v>
      </c>
      <c r="GJ49" s="70">
        <v>0</v>
      </c>
      <c r="GK49" s="70">
        <v>0</v>
      </c>
      <c r="GL49" s="70">
        <v>0</v>
      </c>
    </row>
    <row r="50" spans="1:194" ht="15.75" x14ac:dyDescent="0.25">
      <c r="A50" s="75">
        <v>39</v>
      </c>
      <c r="B50" s="17" t="s">
        <v>105</v>
      </c>
      <c r="C50" s="69">
        <v>644.8889999999999</v>
      </c>
      <c r="D50" s="69">
        <v>0</v>
      </c>
      <c r="E50" s="69">
        <v>682.18529300000012</v>
      </c>
      <c r="F50" s="69">
        <v>644.8889999999999</v>
      </c>
      <c r="G50" s="69">
        <v>37.296292999999999</v>
      </c>
      <c r="H50" s="69">
        <v>644.8889999999999</v>
      </c>
      <c r="I50" s="69">
        <v>0.870058</v>
      </c>
      <c r="J50" s="69">
        <v>682.18529300000012</v>
      </c>
      <c r="K50" s="69">
        <v>644.8889999999999</v>
      </c>
      <c r="L50" s="69">
        <v>0</v>
      </c>
      <c r="M50" s="69">
        <v>37.296292999999999</v>
      </c>
      <c r="N50" s="70">
        <v>100</v>
      </c>
      <c r="O50" s="70">
        <v>100</v>
      </c>
      <c r="P50" s="70">
        <v>5.4671792814507354</v>
      </c>
      <c r="Q50" s="69">
        <v>0.870058</v>
      </c>
      <c r="R50" s="70">
        <v>-2.8199664825478976E-14</v>
      </c>
      <c r="S50" s="69">
        <v>157.3133</v>
      </c>
      <c r="T50" s="69">
        <v>0</v>
      </c>
      <c r="U50" s="69">
        <v>168.94630000000001</v>
      </c>
      <c r="V50" s="69">
        <v>157.3133</v>
      </c>
      <c r="W50" s="69">
        <v>11.632999999999999</v>
      </c>
      <c r="X50" s="69">
        <v>157.3133</v>
      </c>
      <c r="Y50" s="69">
        <v>0.40528199999999998</v>
      </c>
      <c r="Z50" s="69">
        <v>168.94630000000001</v>
      </c>
      <c r="AA50" s="69">
        <v>157.3133</v>
      </c>
      <c r="AB50" s="69">
        <v>0</v>
      </c>
      <c r="AC50" s="69">
        <v>11.632999999999999</v>
      </c>
      <c r="AD50" s="70">
        <v>100</v>
      </c>
      <c r="AE50" s="70">
        <v>100</v>
      </c>
      <c r="AF50" s="70">
        <v>6.8856198685617844</v>
      </c>
      <c r="AG50" s="70">
        <v>0.40528199999999998</v>
      </c>
      <c r="AH50" s="70">
        <v>-2.7755575615628914E-16</v>
      </c>
      <c r="AI50" s="69">
        <v>20.599799999999998</v>
      </c>
      <c r="AJ50" s="69">
        <v>0</v>
      </c>
      <c r="AK50" s="69">
        <v>21.684000000000001</v>
      </c>
      <c r="AL50" s="69">
        <v>20.599799999999998</v>
      </c>
      <c r="AM50" s="69">
        <v>1.0842000000000001</v>
      </c>
      <c r="AN50" s="69">
        <v>20.599799999999998</v>
      </c>
      <c r="AO50" s="69">
        <v>0</v>
      </c>
      <c r="AP50" s="69">
        <v>21.684000000000001</v>
      </c>
      <c r="AQ50" s="69">
        <v>20.599799999999998</v>
      </c>
      <c r="AR50" s="69">
        <v>0</v>
      </c>
      <c r="AS50" s="69">
        <v>1.0842000000000001</v>
      </c>
      <c r="AT50" s="70">
        <v>100</v>
      </c>
      <c r="AU50" s="70">
        <v>100</v>
      </c>
      <c r="AV50" s="70">
        <v>5</v>
      </c>
      <c r="AW50" s="70">
        <v>0</v>
      </c>
      <c r="AX50" s="70">
        <v>0</v>
      </c>
      <c r="AY50" s="69">
        <v>206.9426</v>
      </c>
      <c r="AZ50" s="69">
        <v>0</v>
      </c>
      <c r="BA50" s="69">
        <v>217.83444900000001</v>
      </c>
      <c r="BB50" s="69">
        <v>206.9426</v>
      </c>
      <c r="BC50" s="69">
        <v>10.891849000000001</v>
      </c>
      <c r="BD50" s="69">
        <v>206.9426</v>
      </c>
      <c r="BE50" s="69">
        <v>0.38214599999999999</v>
      </c>
      <c r="BF50" s="69">
        <v>217.83444900000001</v>
      </c>
      <c r="BG50" s="69">
        <v>206.9426</v>
      </c>
      <c r="BH50" s="69">
        <v>0</v>
      </c>
      <c r="BI50" s="69">
        <v>10.891849000000001</v>
      </c>
      <c r="BJ50" s="70">
        <v>100</v>
      </c>
      <c r="BK50" s="70">
        <v>100</v>
      </c>
      <c r="BL50" s="70">
        <v>5.0000580945762163</v>
      </c>
      <c r="BM50" s="70">
        <v>0.38214599999999999</v>
      </c>
      <c r="BN50" s="70">
        <v>5.8841820305133297E-15</v>
      </c>
      <c r="BO50" s="69">
        <v>171.61859999999999</v>
      </c>
      <c r="BP50" s="69">
        <v>0</v>
      </c>
      <c r="BQ50" s="69">
        <v>180.65119999999999</v>
      </c>
      <c r="BR50" s="69">
        <v>171.61859999999999</v>
      </c>
      <c r="BS50" s="69">
        <v>9.0326000000000004</v>
      </c>
      <c r="BT50" s="69">
        <v>171.61859999999999</v>
      </c>
      <c r="BU50" s="69">
        <v>0</v>
      </c>
      <c r="BV50" s="69">
        <v>180.65119999999999</v>
      </c>
      <c r="BW50" s="69">
        <v>171.61859999999999</v>
      </c>
      <c r="BX50" s="69">
        <v>0</v>
      </c>
      <c r="BY50" s="69">
        <v>9.0326000000000004</v>
      </c>
      <c r="BZ50" s="70">
        <v>100</v>
      </c>
      <c r="CA50" s="70">
        <v>100</v>
      </c>
      <c r="CB50" s="70">
        <v>5.0000221421169639</v>
      </c>
      <c r="CC50" s="70">
        <v>0</v>
      </c>
      <c r="CD50" s="70">
        <v>0</v>
      </c>
      <c r="CE50" s="69">
        <v>5.9512</v>
      </c>
      <c r="CF50" s="69">
        <v>0</v>
      </c>
      <c r="CG50" s="69">
        <v>6.2652000000000001</v>
      </c>
      <c r="CH50" s="69">
        <v>5.9512</v>
      </c>
      <c r="CI50" s="69">
        <v>0.314</v>
      </c>
      <c r="CJ50" s="69">
        <v>5.9512</v>
      </c>
      <c r="CK50" s="69">
        <v>0</v>
      </c>
      <c r="CL50" s="69">
        <v>6.2652000000000001</v>
      </c>
      <c r="CM50" s="69">
        <v>5.9512</v>
      </c>
      <c r="CN50" s="69">
        <v>0</v>
      </c>
      <c r="CO50" s="69">
        <v>0.314</v>
      </c>
      <c r="CP50" s="70">
        <v>100</v>
      </c>
      <c r="CQ50" s="70">
        <v>100</v>
      </c>
      <c r="CR50" s="70">
        <v>5.0118112749792507</v>
      </c>
      <c r="CS50" s="70">
        <v>0</v>
      </c>
      <c r="CT50" s="70">
        <v>0</v>
      </c>
      <c r="CU50" s="69">
        <v>29.485499999999998</v>
      </c>
      <c r="CV50" s="69">
        <v>0</v>
      </c>
      <c r="CW50" s="69">
        <v>31.037400000000002</v>
      </c>
      <c r="CX50" s="69">
        <v>29.485499999999998</v>
      </c>
      <c r="CY50" s="69">
        <v>1.5519000000000001</v>
      </c>
      <c r="CZ50" s="69">
        <v>29.485499999999998</v>
      </c>
      <c r="DA50" s="69">
        <v>8.2629999999999995E-2</v>
      </c>
      <c r="DB50" s="69">
        <v>31.037400000000002</v>
      </c>
      <c r="DC50" s="69">
        <v>29.485499999999998</v>
      </c>
      <c r="DD50" s="69">
        <v>0</v>
      </c>
      <c r="DE50" s="69">
        <v>1.5519000000000001</v>
      </c>
      <c r="DF50" s="70">
        <v>100</v>
      </c>
      <c r="DG50" s="70">
        <v>100</v>
      </c>
      <c r="DH50" s="70">
        <v>5.0000966575808539</v>
      </c>
      <c r="DI50" s="70">
        <v>8.2629999999999995E-2</v>
      </c>
      <c r="DJ50" s="70">
        <v>1.762479051592436E-15</v>
      </c>
      <c r="DK50" s="69">
        <v>2.9458000000000002</v>
      </c>
      <c r="DL50" s="69">
        <v>0</v>
      </c>
      <c r="DM50" s="69">
        <v>3.1008439999999999</v>
      </c>
      <c r="DN50" s="69">
        <v>2.9458000000000002</v>
      </c>
      <c r="DO50" s="69">
        <v>0.15504399999999999</v>
      </c>
      <c r="DP50" s="69">
        <v>2.9458000000000002</v>
      </c>
      <c r="DQ50" s="69">
        <v>0</v>
      </c>
      <c r="DR50" s="69">
        <v>3.1008439999999999</v>
      </c>
      <c r="DS50" s="69">
        <v>2.9458000000000002</v>
      </c>
      <c r="DT50" s="69">
        <v>0</v>
      </c>
      <c r="DU50" s="69">
        <v>0.15504399999999999</v>
      </c>
      <c r="DV50" s="70">
        <v>100</v>
      </c>
      <c r="DW50" s="70">
        <v>100</v>
      </c>
      <c r="DX50" s="70">
        <v>5.0000580487118986</v>
      </c>
      <c r="DY50" s="70">
        <v>0</v>
      </c>
      <c r="DZ50" s="70">
        <v>0</v>
      </c>
      <c r="EA50" s="69">
        <v>14.4903</v>
      </c>
      <c r="EB50" s="69">
        <v>0</v>
      </c>
      <c r="EC50" s="69">
        <v>15.253299999999999</v>
      </c>
      <c r="ED50" s="69">
        <v>14.4903</v>
      </c>
      <c r="EE50" s="69">
        <v>0.76300000000000001</v>
      </c>
      <c r="EF50" s="69">
        <v>14.4903</v>
      </c>
      <c r="EG50" s="69">
        <v>0</v>
      </c>
      <c r="EH50" s="69">
        <v>15.253299999999999</v>
      </c>
      <c r="EI50" s="69">
        <v>14.4903</v>
      </c>
      <c r="EJ50" s="69">
        <v>0</v>
      </c>
      <c r="EK50" s="69">
        <v>0.76300000000000001</v>
      </c>
      <c r="EL50" s="70">
        <v>100</v>
      </c>
      <c r="EM50" s="70">
        <v>100</v>
      </c>
      <c r="EN50" s="70">
        <v>5.0021962460582303</v>
      </c>
      <c r="EO50" s="70">
        <v>0</v>
      </c>
      <c r="EP50" s="70">
        <v>0</v>
      </c>
      <c r="EQ50" s="69">
        <v>35.541899999999998</v>
      </c>
      <c r="ER50" s="69">
        <v>0</v>
      </c>
      <c r="ES50" s="69">
        <v>37.412599999999998</v>
      </c>
      <c r="ET50" s="69">
        <v>35.541899999999998</v>
      </c>
      <c r="EU50" s="69">
        <v>1.8707</v>
      </c>
      <c r="EV50" s="69">
        <v>35.541899999999998</v>
      </c>
      <c r="EW50" s="69">
        <v>0</v>
      </c>
      <c r="EX50" s="69">
        <v>37.412599999999998</v>
      </c>
      <c r="EY50" s="69">
        <v>35.541899999999998</v>
      </c>
      <c r="EZ50" s="69">
        <v>0</v>
      </c>
      <c r="FA50" s="69">
        <v>1.8707</v>
      </c>
      <c r="FB50" s="70">
        <v>100</v>
      </c>
      <c r="FC50" s="70">
        <v>100</v>
      </c>
      <c r="FD50" s="70">
        <v>5.0001871027407887</v>
      </c>
      <c r="FE50" s="70">
        <v>0</v>
      </c>
      <c r="FF50" s="70">
        <v>0</v>
      </c>
      <c r="FG50" s="69">
        <v>0</v>
      </c>
      <c r="FH50" s="69">
        <v>0</v>
      </c>
      <c r="FI50" s="69">
        <v>0</v>
      </c>
      <c r="FJ50" s="69">
        <v>0</v>
      </c>
      <c r="FK50" s="69">
        <v>0</v>
      </c>
      <c r="FL50" s="69">
        <v>0</v>
      </c>
      <c r="FM50" s="69">
        <v>0</v>
      </c>
      <c r="FN50" s="69">
        <v>0</v>
      </c>
      <c r="FO50" s="69">
        <v>0</v>
      </c>
      <c r="FP50" s="69">
        <v>0</v>
      </c>
      <c r="FQ50" s="69">
        <v>0</v>
      </c>
      <c r="FR50" s="70" t="s">
        <v>652</v>
      </c>
      <c r="FS50" s="70" t="s">
        <v>652</v>
      </c>
      <c r="FT50" s="70">
        <v>0</v>
      </c>
      <c r="FU50" s="70">
        <v>0</v>
      </c>
      <c r="FV50" s="70">
        <v>0</v>
      </c>
      <c r="FW50" s="69">
        <v>0</v>
      </c>
      <c r="FX50" s="69">
        <v>0</v>
      </c>
      <c r="FY50" s="69">
        <v>0</v>
      </c>
      <c r="FZ50" s="69">
        <v>0</v>
      </c>
      <c r="GA50" s="69">
        <v>0</v>
      </c>
      <c r="GB50" s="69">
        <v>0</v>
      </c>
      <c r="GC50" s="69">
        <v>0</v>
      </c>
      <c r="GD50" s="69">
        <v>0</v>
      </c>
      <c r="GE50" s="69">
        <v>0</v>
      </c>
      <c r="GF50" s="69">
        <v>0</v>
      </c>
      <c r="GG50" s="69">
        <v>0</v>
      </c>
      <c r="GH50" s="70" t="s">
        <v>652</v>
      </c>
      <c r="GI50" s="70" t="s">
        <v>652</v>
      </c>
      <c r="GJ50" s="70">
        <v>0</v>
      </c>
      <c r="GK50" s="70">
        <v>0</v>
      </c>
      <c r="GL50" s="70">
        <v>0</v>
      </c>
    </row>
    <row r="51" spans="1:194" s="130" customFormat="1" ht="15.75" x14ac:dyDescent="0.25">
      <c r="A51" s="71">
        <v>40</v>
      </c>
      <c r="B51" s="17" t="s">
        <v>107</v>
      </c>
      <c r="C51" s="69">
        <v>1886.5155999999999</v>
      </c>
      <c r="D51" s="69">
        <v>0</v>
      </c>
      <c r="E51" s="69">
        <v>2466.7567999999997</v>
      </c>
      <c r="F51" s="69">
        <v>1886.5155999999999</v>
      </c>
      <c r="G51" s="69">
        <v>580.24119999999994</v>
      </c>
      <c r="H51" s="69">
        <v>1886.5155266199999</v>
      </c>
      <c r="I51" s="69">
        <v>0.76982995999999992</v>
      </c>
      <c r="J51" s="69">
        <v>2455.6621678000001</v>
      </c>
      <c r="K51" s="69">
        <v>1886.5155266199999</v>
      </c>
      <c r="L51" s="69">
        <v>0</v>
      </c>
      <c r="M51" s="69">
        <v>569.14664117999996</v>
      </c>
      <c r="N51" s="70">
        <v>99.99999611028926</v>
      </c>
      <c r="O51" s="70">
        <v>98.08794018418547</v>
      </c>
      <c r="P51" s="70">
        <v>23.176911247930001</v>
      </c>
      <c r="Q51" s="69">
        <v>0.76982995999999992</v>
      </c>
      <c r="R51" s="70">
        <v>-7.5384143372048129E-14</v>
      </c>
      <c r="S51" s="69">
        <v>281.8184</v>
      </c>
      <c r="T51" s="69">
        <v>0</v>
      </c>
      <c r="U51" s="69">
        <v>343.8184</v>
      </c>
      <c r="V51" s="69">
        <v>281.8184</v>
      </c>
      <c r="W51" s="69">
        <v>62</v>
      </c>
      <c r="X51" s="69">
        <v>281.8184</v>
      </c>
      <c r="Y51" s="69">
        <v>0</v>
      </c>
      <c r="Z51" s="69">
        <v>336.43612856999999</v>
      </c>
      <c r="AA51" s="69">
        <v>281.8184</v>
      </c>
      <c r="AB51" s="69">
        <v>0</v>
      </c>
      <c r="AC51" s="69">
        <v>54.617728569999997</v>
      </c>
      <c r="AD51" s="70">
        <v>100</v>
      </c>
      <c r="AE51" s="70">
        <v>88.093110596774196</v>
      </c>
      <c r="AF51" s="70">
        <v>16.234204335351592</v>
      </c>
      <c r="AG51" s="70">
        <v>0</v>
      </c>
      <c r="AH51" s="70">
        <v>0</v>
      </c>
      <c r="AI51" s="69">
        <v>36.924999999999997</v>
      </c>
      <c r="AJ51" s="69">
        <v>0</v>
      </c>
      <c r="AK51" s="69">
        <v>44.622100000000003</v>
      </c>
      <c r="AL51" s="69">
        <v>36.924999999999997</v>
      </c>
      <c r="AM51" s="69">
        <v>7.6970999999999998</v>
      </c>
      <c r="AN51" s="69">
        <v>36.924999999999997</v>
      </c>
      <c r="AO51" s="69">
        <v>0.11985611</v>
      </c>
      <c r="AP51" s="69">
        <v>44.018458559999999</v>
      </c>
      <c r="AQ51" s="69">
        <v>36.924999999999997</v>
      </c>
      <c r="AR51" s="69">
        <v>0</v>
      </c>
      <c r="AS51" s="69">
        <v>7.0934585599999993</v>
      </c>
      <c r="AT51" s="70">
        <v>100</v>
      </c>
      <c r="AU51" s="70">
        <v>92.157547128139157</v>
      </c>
      <c r="AV51" s="70">
        <v>16.114736390260369</v>
      </c>
      <c r="AW51" s="70">
        <v>0.11985611</v>
      </c>
      <c r="AX51" s="70">
        <v>6.2450045135165055E-16</v>
      </c>
      <c r="AY51" s="69">
        <v>458.34160000000003</v>
      </c>
      <c r="AZ51" s="69">
        <v>0</v>
      </c>
      <c r="BA51" s="69">
        <v>677.84159999999997</v>
      </c>
      <c r="BB51" s="69">
        <v>458.34160000000003</v>
      </c>
      <c r="BC51" s="69">
        <v>219.5</v>
      </c>
      <c r="BD51" s="69">
        <v>458.34160000000003</v>
      </c>
      <c r="BE51" s="69">
        <v>0</v>
      </c>
      <c r="BF51" s="69">
        <v>677.84159999999997</v>
      </c>
      <c r="BG51" s="69">
        <v>458.34160000000003</v>
      </c>
      <c r="BH51" s="69">
        <v>0</v>
      </c>
      <c r="BI51" s="69">
        <v>219.5</v>
      </c>
      <c r="BJ51" s="70">
        <v>100</v>
      </c>
      <c r="BK51" s="70">
        <v>100</v>
      </c>
      <c r="BL51" s="70">
        <v>32.382196666595853</v>
      </c>
      <c r="BM51" s="70">
        <v>0</v>
      </c>
      <c r="BN51" s="70">
        <v>0</v>
      </c>
      <c r="BO51" s="69">
        <v>964.24860000000001</v>
      </c>
      <c r="BP51" s="69">
        <v>0</v>
      </c>
      <c r="BQ51" s="69">
        <v>1210.4485999999999</v>
      </c>
      <c r="BR51" s="69">
        <v>964.24860000000001</v>
      </c>
      <c r="BS51" s="69">
        <v>246.2</v>
      </c>
      <c r="BT51" s="69">
        <v>964.24860000000001</v>
      </c>
      <c r="BU51" s="69">
        <v>0</v>
      </c>
      <c r="BV51" s="69">
        <v>1210.4485999999999</v>
      </c>
      <c r="BW51" s="69">
        <v>964.24860000000001</v>
      </c>
      <c r="BX51" s="69">
        <v>0</v>
      </c>
      <c r="BY51" s="69">
        <v>246.2</v>
      </c>
      <c r="BZ51" s="70">
        <v>100</v>
      </c>
      <c r="CA51" s="70">
        <v>100</v>
      </c>
      <c r="CB51" s="70">
        <v>20.339566669745416</v>
      </c>
      <c r="CC51" s="70">
        <v>0</v>
      </c>
      <c r="CD51" s="70">
        <v>0</v>
      </c>
      <c r="CE51" s="69">
        <v>0.86519999999999997</v>
      </c>
      <c r="CF51" s="69">
        <v>0</v>
      </c>
      <c r="CG51" s="69">
        <v>1.2072000000000001</v>
      </c>
      <c r="CH51" s="69">
        <v>0.86519999999999997</v>
      </c>
      <c r="CI51" s="69">
        <v>0.34200000000000003</v>
      </c>
      <c r="CJ51" s="69">
        <v>0.86512661999999996</v>
      </c>
      <c r="CK51" s="69">
        <v>0</v>
      </c>
      <c r="CL51" s="69">
        <v>1.2071266200000002</v>
      </c>
      <c r="CM51" s="69">
        <v>0.86512661999999996</v>
      </c>
      <c r="CN51" s="69">
        <v>0</v>
      </c>
      <c r="CO51" s="69">
        <v>0.34200000000000003</v>
      </c>
      <c r="CP51" s="70">
        <v>99.99151872399446</v>
      </c>
      <c r="CQ51" s="70">
        <v>100</v>
      </c>
      <c r="CR51" s="70">
        <v>28.331742033822433</v>
      </c>
      <c r="CS51" s="70">
        <v>0</v>
      </c>
      <c r="CT51" s="70">
        <v>0</v>
      </c>
      <c r="CU51" s="69">
        <v>47.9208</v>
      </c>
      <c r="CV51" s="69">
        <v>0</v>
      </c>
      <c r="CW51" s="69">
        <v>64.9208</v>
      </c>
      <c r="CX51" s="69">
        <v>47.9208</v>
      </c>
      <c r="CY51" s="69">
        <v>17</v>
      </c>
      <c r="CZ51" s="69">
        <v>47.9208</v>
      </c>
      <c r="DA51" s="69">
        <v>0.64997384999999996</v>
      </c>
      <c r="DB51" s="69">
        <v>61.812210069999999</v>
      </c>
      <c r="DC51" s="69">
        <v>47.9208</v>
      </c>
      <c r="DD51" s="69">
        <v>0</v>
      </c>
      <c r="DE51" s="69">
        <v>13.891410070000001</v>
      </c>
      <c r="DF51" s="70">
        <v>100</v>
      </c>
      <c r="DG51" s="70">
        <v>81.714176882352945</v>
      </c>
      <c r="DH51" s="70">
        <v>22.47356963012405</v>
      </c>
      <c r="DI51" s="70">
        <v>0.64997384999999996</v>
      </c>
      <c r="DJ51" s="70">
        <v>2.1094237467877974E-15</v>
      </c>
      <c r="DK51" s="69">
        <v>13.2439</v>
      </c>
      <c r="DL51" s="69">
        <v>0</v>
      </c>
      <c r="DM51" s="69">
        <v>18.2439</v>
      </c>
      <c r="DN51" s="69">
        <v>13.2439</v>
      </c>
      <c r="DO51" s="69">
        <v>5</v>
      </c>
      <c r="DP51" s="69">
        <v>13.2439</v>
      </c>
      <c r="DQ51" s="69">
        <v>0</v>
      </c>
      <c r="DR51" s="69">
        <v>18.2439</v>
      </c>
      <c r="DS51" s="69">
        <v>13.2439</v>
      </c>
      <c r="DT51" s="69">
        <v>0</v>
      </c>
      <c r="DU51" s="69">
        <v>5</v>
      </c>
      <c r="DV51" s="70">
        <v>100</v>
      </c>
      <c r="DW51" s="70">
        <v>100</v>
      </c>
      <c r="DX51" s="70">
        <v>27.406420776259459</v>
      </c>
      <c r="DY51" s="70">
        <v>0</v>
      </c>
      <c r="DZ51" s="70">
        <v>0</v>
      </c>
      <c r="EA51" s="69">
        <v>19.507400000000001</v>
      </c>
      <c r="EB51" s="69">
        <v>0</v>
      </c>
      <c r="EC51" s="69">
        <v>24.173500000000001</v>
      </c>
      <c r="ED51" s="69">
        <v>19.507400000000001</v>
      </c>
      <c r="EE51" s="69">
        <v>4.6661000000000001</v>
      </c>
      <c r="EF51" s="69">
        <v>19.507400000000001</v>
      </c>
      <c r="EG51" s="69">
        <v>0</v>
      </c>
      <c r="EH51" s="69">
        <v>24.173469770000001</v>
      </c>
      <c r="EI51" s="69">
        <v>19.507400000000001</v>
      </c>
      <c r="EJ51" s="69">
        <v>0</v>
      </c>
      <c r="EK51" s="69">
        <v>4.6660697699999991</v>
      </c>
      <c r="EL51" s="70">
        <v>100</v>
      </c>
      <c r="EM51" s="70">
        <v>99.999352135616448</v>
      </c>
      <c r="EN51" s="70">
        <v>19.302441124073681</v>
      </c>
      <c r="EO51" s="70">
        <v>0</v>
      </c>
      <c r="EP51" s="70">
        <v>0</v>
      </c>
      <c r="EQ51" s="69">
        <v>63.6447</v>
      </c>
      <c r="ER51" s="69">
        <v>0</v>
      </c>
      <c r="ES51" s="69">
        <v>81.480699999999999</v>
      </c>
      <c r="ET51" s="69">
        <v>63.6447</v>
      </c>
      <c r="EU51" s="69">
        <v>17.835999999999999</v>
      </c>
      <c r="EV51" s="69">
        <v>63.6447</v>
      </c>
      <c r="EW51" s="69">
        <v>0</v>
      </c>
      <c r="EX51" s="69">
        <v>81.480674209999989</v>
      </c>
      <c r="EY51" s="69">
        <v>63.6447</v>
      </c>
      <c r="EZ51" s="69">
        <v>0</v>
      </c>
      <c r="FA51" s="69">
        <v>17.83597421</v>
      </c>
      <c r="FB51" s="70">
        <v>100</v>
      </c>
      <c r="FC51" s="70">
        <v>99.999855404799291</v>
      </c>
      <c r="FD51" s="70">
        <v>21.889821583988585</v>
      </c>
      <c r="FE51" s="70">
        <v>0</v>
      </c>
      <c r="FF51" s="70">
        <v>0</v>
      </c>
      <c r="FG51" s="69">
        <v>0</v>
      </c>
      <c r="FH51" s="69">
        <v>0</v>
      </c>
      <c r="FI51" s="69">
        <v>0</v>
      </c>
      <c r="FJ51" s="69">
        <v>0</v>
      </c>
      <c r="FK51" s="69">
        <v>0</v>
      </c>
      <c r="FL51" s="69">
        <v>0</v>
      </c>
      <c r="FM51" s="69">
        <v>0</v>
      </c>
      <c r="FN51" s="69">
        <v>0</v>
      </c>
      <c r="FO51" s="69">
        <v>0</v>
      </c>
      <c r="FP51" s="69">
        <v>0</v>
      </c>
      <c r="FQ51" s="69">
        <v>0</v>
      </c>
      <c r="FR51" s="70" t="s">
        <v>652</v>
      </c>
      <c r="FS51" s="70" t="s">
        <v>652</v>
      </c>
      <c r="FT51" s="70">
        <v>0</v>
      </c>
      <c r="FU51" s="70">
        <v>0</v>
      </c>
      <c r="FV51" s="70">
        <v>0</v>
      </c>
      <c r="FW51" s="69">
        <v>0</v>
      </c>
      <c r="FX51" s="69">
        <v>0</v>
      </c>
      <c r="FY51" s="69">
        <v>0</v>
      </c>
      <c r="FZ51" s="69">
        <v>0</v>
      </c>
      <c r="GA51" s="69">
        <v>0</v>
      </c>
      <c r="GB51" s="69">
        <v>0</v>
      </c>
      <c r="GC51" s="69">
        <v>0</v>
      </c>
      <c r="GD51" s="69">
        <v>0</v>
      </c>
      <c r="GE51" s="69">
        <v>0</v>
      </c>
      <c r="GF51" s="69">
        <v>0</v>
      </c>
      <c r="GG51" s="69">
        <v>0</v>
      </c>
      <c r="GH51" s="70" t="s">
        <v>652</v>
      </c>
      <c r="GI51" s="70" t="s">
        <v>652</v>
      </c>
      <c r="GJ51" s="70">
        <v>0</v>
      </c>
      <c r="GK51" s="70">
        <v>0</v>
      </c>
      <c r="GL51" s="70">
        <v>0</v>
      </c>
    </row>
    <row r="52" spans="1:194" ht="15.75" x14ac:dyDescent="0.25">
      <c r="A52" s="140">
        <v>41</v>
      </c>
      <c r="B52" s="66" t="s">
        <v>319</v>
      </c>
      <c r="C52" s="69">
        <v>1.5885</v>
      </c>
      <c r="D52" s="69">
        <v>0</v>
      </c>
      <c r="E52" s="69">
        <v>3.7952780000000002</v>
      </c>
      <c r="F52" s="69">
        <v>1.5885</v>
      </c>
      <c r="G52" s="69">
        <v>2.2067779999999999</v>
      </c>
      <c r="H52" s="69">
        <v>1.2747999999999999</v>
      </c>
      <c r="I52" s="69">
        <v>0</v>
      </c>
      <c r="J52" s="69">
        <v>3.1020847099999997</v>
      </c>
      <c r="K52" s="69">
        <v>1.2747999999999999</v>
      </c>
      <c r="L52" s="69">
        <v>0</v>
      </c>
      <c r="M52" s="69">
        <v>1.82728471</v>
      </c>
      <c r="N52" s="70">
        <v>80.251809883537931</v>
      </c>
      <c r="O52" s="70">
        <v>82.803286510922263</v>
      </c>
      <c r="P52" s="70">
        <v>58.905055174976198</v>
      </c>
      <c r="Q52" s="69">
        <v>0</v>
      </c>
      <c r="R52" s="70">
        <v>0</v>
      </c>
      <c r="S52" s="69">
        <v>1.5885</v>
      </c>
      <c r="T52" s="69">
        <v>0</v>
      </c>
      <c r="U52" s="69">
        <v>3.7952780000000002</v>
      </c>
      <c r="V52" s="69">
        <v>1.5885</v>
      </c>
      <c r="W52" s="69">
        <v>2.2067779999999999</v>
      </c>
      <c r="X52" s="69">
        <v>1.2747999999999999</v>
      </c>
      <c r="Y52" s="69">
        <v>0</v>
      </c>
      <c r="Z52" s="69">
        <v>3.1020847099999997</v>
      </c>
      <c r="AA52" s="69">
        <v>1.2747999999999999</v>
      </c>
      <c r="AB52" s="69">
        <v>0</v>
      </c>
      <c r="AC52" s="69">
        <v>1.82728471</v>
      </c>
      <c r="AD52" s="70">
        <v>80.251809883537931</v>
      </c>
      <c r="AE52" s="70">
        <v>82.803286510922263</v>
      </c>
      <c r="AF52" s="70">
        <v>58.905055174976198</v>
      </c>
      <c r="AG52" s="70">
        <v>0</v>
      </c>
      <c r="AH52" s="70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70" t="s">
        <v>652</v>
      </c>
      <c r="AU52" s="70" t="s">
        <v>652</v>
      </c>
      <c r="AV52" s="70">
        <v>0</v>
      </c>
      <c r="AW52" s="70">
        <v>0</v>
      </c>
      <c r="AX52" s="70">
        <v>0</v>
      </c>
      <c r="AY52" s="69">
        <v>0</v>
      </c>
      <c r="AZ52" s="69">
        <v>0</v>
      </c>
      <c r="BA52" s="69">
        <v>0</v>
      </c>
      <c r="BB52" s="69">
        <v>0</v>
      </c>
      <c r="BC52" s="69">
        <v>0</v>
      </c>
      <c r="BD52" s="69">
        <v>0</v>
      </c>
      <c r="BE52" s="69">
        <v>0</v>
      </c>
      <c r="BF52" s="69">
        <v>0</v>
      </c>
      <c r="BG52" s="69">
        <v>0</v>
      </c>
      <c r="BH52" s="69">
        <v>0</v>
      </c>
      <c r="BI52" s="69">
        <v>0</v>
      </c>
      <c r="BJ52" s="70" t="s">
        <v>652</v>
      </c>
      <c r="BK52" s="70" t="s">
        <v>652</v>
      </c>
      <c r="BL52" s="70">
        <v>0</v>
      </c>
      <c r="BM52" s="70">
        <v>0</v>
      </c>
      <c r="BN52" s="70">
        <v>0</v>
      </c>
      <c r="BO52" s="69">
        <v>0</v>
      </c>
      <c r="BP52" s="69">
        <v>0</v>
      </c>
      <c r="BQ52" s="69">
        <v>0</v>
      </c>
      <c r="BR52" s="69">
        <v>0</v>
      </c>
      <c r="BS52" s="69">
        <v>0</v>
      </c>
      <c r="BT52" s="69">
        <v>0</v>
      </c>
      <c r="BU52" s="69">
        <v>0</v>
      </c>
      <c r="BV52" s="69">
        <v>0</v>
      </c>
      <c r="BW52" s="69">
        <v>0</v>
      </c>
      <c r="BX52" s="69">
        <v>0</v>
      </c>
      <c r="BY52" s="69">
        <v>0</v>
      </c>
      <c r="BZ52" s="70" t="s">
        <v>652</v>
      </c>
      <c r="CA52" s="70" t="s">
        <v>652</v>
      </c>
      <c r="CB52" s="70">
        <v>0</v>
      </c>
      <c r="CC52" s="70">
        <v>0</v>
      </c>
      <c r="CD52" s="70">
        <v>0</v>
      </c>
      <c r="CE52" s="69">
        <v>0</v>
      </c>
      <c r="CF52" s="69">
        <v>0</v>
      </c>
      <c r="CG52" s="69">
        <v>0</v>
      </c>
      <c r="CH52" s="69">
        <v>0</v>
      </c>
      <c r="CI52" s="69">
        <v>0</v>
      </c>
      <c r="CJ52" s="69">
        <v>0</v>
      </c>
      <c r="CK52" s="69">
        <v>0</v>
      </c>
      <c r="CL52" s="69">
        <v>0</v>
      </c>
      <c r="CM52" s="69">
        <v>0</v>
      </c>
      <c r="CN52" s="69">
        <v>0</v>
      </c>
      <c r="CO52" s="69">
        <v>0</v>
      </c>
      <c r="CP52" s="70" t="s">
        <v>652</v>
      </c>
      <c r="CQ52" s="70" t="s">
        <v>652</v>
      </c>
      <c r="CR52" s="70">
        <v>0</v>
      </c>
      <c r="CS52" s="70">
        <v>0</v>
      </c>
      <c r="CT52" s="70">
        <v>0</v>
      </c>
      <c r="CU52" s="69">
        <v>0</v>
      </c>
      <c r="CV52" s="69">
        <v>0</v>
      </c>
      <c r="CW52" s="69">
        <v>0</v>
      </c>
      <c r="CX52" s="69">
        <v>0</v>
      </c>
      <c r="CY52" s="69">
        <v>0</v>
      </c>
      <c r="CZ52" s="69">
        <v>0</v>
      </c>
      <c r="DA52" s="69">
        <v>0</v>
      </c>
      <c r="DB52" s="69">
        <v>0</v>
      </c>
      <c r="DC52" s="69">
        <v>0</v>
      </c>
      <c r="DD52" s="69">
        <v>0</v>
      </c>
      <c r="DE52" s="69">
        <v>0</v>
      </c>
      <c r="DF52" s="70" t="s">
        <v>652</v>
      </c>
      <c r="DG52" s="70" t="s">
        <v>652</v>
      </c>
      <c r="DH52" s="70">
        <v>0</v>
      </c>
      <c r="DI52" s="70">
        <v>0</v>
      </c>
      <c r="DJ52" s="70">
        <v>0</v>
      </c>
      <c r="DK52" s="69">
        <v>0</v>
      </c>
      <c r="DL52" s="69">
        <v>0</v>
      </c>
      <c r="DM52" s="69">
        <v>0</v>
      </c>
      <c r="DN52" s="69">
        <v>0</v>
      </c>
      <c r="DO52" s="69">
        <v>0</v>
      </c>
      <c r="DP52" s="69">
        <v>0</v>
      </c>
      <c r="DQ52" s="69">
        <v>0</v>
      </c>
      <c r="DR52" s="69">
        <v>0</v>
      </c>
      <c r="DS52" s="69">
        <v>0</v>
      </c>
      <c r="DT52" s="69">
        <v>0</v>
      </c>
      <c r="DU52" s="69">
        <v>0</v>
      </c>
      <c r="DV52" s="70" t="s">
        <v>652</v>
      </c>
      <c r="DW52" s="70" t="s">
        <v>652</v>
      </c>
      <c r="DX52" s="70">
        <v>0</v>
      </c>
      <c r="DY52" s="70">
        <v>0</v>
      </c>
      <c r="DZ52" s="70">
        <v>0</v>
      </c>
      <c r="EA52" s="69">
        <v>0</v>
      </c>
      <c r="EB52" s="69">
        <v>0</v>
      </c>
      <c r="EC52" s="69">
        <v>0</v>
      </c>
      <c r="ED52" s="69">
        <v>0</v>
      </c>
      <c r="EE52" s="69">
        <v>0</v>
      </c>
      <c r="EF52" s="69">
        <v>0</v>
      </c>
      <c r="EG52" s="69">
        <v>0</v>
      </c>
      <c r="EH52" s="69">
        <v>0</v>
      </c>
      <c r="EI52" s="69">
        <v>0</v>
      </c>
      <c r="EJ52" s="69">
        <v>0</v>
      </c>
      <c r="EK52" s="69">
        <v>0</v>
      </c>
      <c r="EL52" s="70" t="s">
        <v>652</v>
      </c>
      <c r="EM52" s="70" t="s">
        <v>652</v>
      </c>
      <c r="EN52" s="70">
        <v>0</v>
      </c>
      <c r="EO52" s="70">
        <v>0</v>
      </c>
      <c r="EP52" s="70">
        <v>0</v>
      </c>
      <c r="EQ52" s="69">
        <v>0</v>
      </c>
      <c r="ER52" s="69">
        <v>0</v>
      </c>
      <c r="ES52" s="69">
        <v>0</v>
      </c>
      <c r="ET52" s="69">
        <v>0</v>
      </c>
      <c r="EU52" s="69">
        <v>0</v>
      </c>
      <c r="EV52" s="69">
        <v>0</v>
      </c>
      <c r="EW52" s="69">
        <v>0</v>
      </c>
      <c r="EX52" s="69">
        <v>0</v>
      </c>
      <c r="EY52" s="69">
        <v>0</v>
      </c>
      <c r="EZ52" s="69">
        <v>0</v>
      </c>
      <c r="FA52" s="69">
        <v>0</v>
      </c>
      <c r="FB52" s="70" t="s">
        <v>652</v>
      </c>
      <c r="FC52" s="70" t="s">
        <v>652</v>
      </c>
      <c r="FD52" s="70">
        <v>0</v>
      </c>
      <c r="FE52" s="70">
        <v>0</v>
      </c>
      <c r="FF52" s="70">
        <v>0</v>
      </c>
      <c r="FG52" s="69">
        <v>0</v>
      </c>
      <c r="FH52" s="69">
        <v>0</v>
      </c>
      <c r="FI52" s="69">
        <v>0</v>
      </c>
      <c r="FJ52" s="69">
        <v>0</v>
      </c>
      <c r="FK52" s="69">
        <v>0</v>
      </c>
      <c r="FL52" s="69">
        <v>0</v>
      </c>
      <c r="FM52" s="69">
        <v>0</v>
      </c>
      <c r="FN52" s="69">
        <v>0</v>
      </c>
      <c r="FO52" s="69">
        <v>0</v>
      </c>
      <c r="FP52" s="69">
        <v>0</v>
      </c>
      <c r="FQ52" s="69">
        <v>0</v>
      </c>
      <c r="FR52" s="70" t="s">
        <v>652</v>
      </c>
      <c r="FS52" s="70" t="s">
        <v>652</v>
      </c>
      <c r="FT52" s="70">
        <v>0</v>
      </c>
      <c r="FU52" s="70">
        <v>0</v>
      </c>
      <c r="FV52" s="70">
        <v>0</v>
      </c>
      <c r="FW52" s="69">
        <v>0</v>
      </c>
      <c r="FX52" s="69">
        <v>0</v>
      </c>
      <c r="FY52" s="69">
        <v>0</v>
      </c>
      <c r="FZ52" s="69">
        <v>0</v>
      </c>
      <c r="GA52" s="69">
        <v>0</v>
      </c>
      <c r="GB52" s="69">
        <v>0</v>
      </c>
      <c r="GC52" s="69">
        <v>0</v>
      </c>
      <c r="GD52" s="69">
        <v>0</v>
      </c>
      <c r="GE52" s="69">
        <v>0</v>
      </c>
      <c r="GF52" s="69">
        <v>0</v>
      </c>
      <c r="GG52" s="69">
        <v>0</v>
      </c>
      <c r="GH52" s="70" t="s">
        <v>652</v>
      </c>
      <c r="GI52" s="70" t="s">
        <v>652</v>
      </c>
      <c r="GJ52" s="70">
        <v>0</v>
      </c>
      <c r="GK52" s="70">
        <v>0</v>
      </c>
      <c r="GL52" s="70">
        <v>0</v>
      </c>
    </row>
    <row r="53" spans="1:194" ht="15.75" x14ac:dyDescent="0.25">
      <c r="A53" s="73">
        <v>42</v>
      </c>
      <c r="B53" s="76" t="s">
        <v>109</v>
      </c>
      <c r="C53" s="64">
        <v>3005.6872999999996</v>
      </c>
      <c r="D53" s="64">
        <v>0</v>
      </c>
      <c r="E53" s="64">
        <v>3950.6569210400007</v>
      </c>
      <c r="F53" s="64">
        <v>3005.6872999999996</v>
      </c>
      <c r="G53" s="64">
        <v>944.96962103999988</v>
      </c>
      <c r="H53" s="64">
        <v>2932.8688753199999</v>
      </c>
      <c r="I53" s="64">
        <v>0.72946712999999996</v>
      </c>
      <c r="J53" s="64">
        <v>3742.5417236000003</v>
      </c>
      <c r="K53" s="64">
        <v>2932.8688753199999</v>
      </c>
      <c r="L53" s="64">
        <v>0</v>
      </c>
      <c r="M53" s="64">
        <v>809.67284827999993</v>
      </c>
      <c r="N53" s="64">
        <v>97.577312028433568</v>
      </c>
      <c r="O53" s="64">
        <v>85.682420921521569</v>
      </c>
      <c r="P53" s="64">
        <v>21.63430385222706</v>
      </c>
      <c r="Q53" s="64">
        <v>0.72946712999999996</v>
      </c>
      <c r="R53" s="64">
        <v>4.5893844280442408E-14</v>
      </c>
      <c r="S53" s="64">
        <v>613.84609999999998</v>
      </c>
      <c r="T53" s="64">
        <v>0</v>
      </c>
      <c r="U53" s="64">
        <v>804.67916809999997</v>
      </c>
      <c r="V53" s="64">
        <v>613.84609999999998</v>
      </c>
      <c r="W53" s="64">
        <v>190.83306809999999</v>
      </c>
      <c r="X53" s="64">
        <v>572.96765276999997</v>
      </c>
      <c r="Y53" s="64">
        <v>0</v>
      </c>
      <c r="Z53" s="64">
        <v>761.56117525000002</v>
      </c>
      <c r="AA53" s="64">
        <v>572.96765276999997</v>
      </c>
      <c r="AB53" s="64">
        <v>0</v>
      </c>
      <c r="AC53" s="64">
        <v>188.59352247999999</v>
      </c>
      <c r="AD53" s="64">
        <v>93.340603250554167</v>
      </c>
      <c r="AE53" s="64">
        <v>98.826437345320855</v>
      </c>
      <c r="AF53" s="64">
        <v>24.764067367022726</v>
      </c>
      <c r="AG53" s="64">
        <v>0</v>
      </c>
      <c r="AH53" s="64">
        <v>0</v>
      </c>
      <c r="AI53" s="64">
        <v>69.047399999999996</v>
      </c>
      <c r="AJ53" s="64">
        <v>0</v>
      </c>
      <c r="AK53" s="64">
        <v>98.846779269999985</v>
      </c>
      <c r="AL53" s="64">
        <v>69.047399999999996</v>
      </c>
      <c r="AM53" s="64">
        <v>29.799379270000003</v>
      </c>
      <c r="AN53" s="64">
        <v>69.047399999999996</v>
      </c>
      <c r="AO53" s="64">
        <v>0</v>
      </c>
      <c r="AP53" s="64">
        <v>94.185808139999992</v>
      </c>
      <c r="AQ53" s="64">
        <v>69.047399999999996</v>
      </c>
      <c r="AR53" s="64">
        <v>0</v>
      </c>
      <c r="AS53" s="64">
        <v>25.138408139999999</v>
      </c>
      <c r="AT53" s="64">
        <v>100</v>
      </c>
      <c r="AU53" s="64">
        <v>84.358831478438361</v>
      </c>
      <c r="AV53" s="64">
        <v>26.690229278102791</v>
      </c>
      <c r="AW53" s="64">
        <v>0</v>
      </c>
      <c r="AX53" s="64">
        <v>0</v>
      </c>
      <c r="AY53" s="64">
        <v>788.36959999999999</v>
      </c>
      <c r="AZ53" s="64">
        <v>0</v>
      </c>
      <c r="BA53" s="64">
        <v>1081.3401429999999</v>
      </c>
      <c r="BB53" s="64">
        <v>788.36959999999999</v>
      </c>
      <c r="BC53" s="64">
        <v>292.97054300000002</v>
      </c>
      <c r="BD53" s="64">
        <v>788.34951397999998</v>
      </c>
      <c r="BE53" s="64">
        <v>0</v>
      </c>
      <c r="BF53" s="64">
        <v>984.60046239999997</v>
      </c>
      <c r="BG53" s="64">
        <v>788.34951397999998</v>
      </c>
      <c r="BH53" s="64">
        <v>0</v>
      </c>
      <c r="BI53" s="64">
        <v>196.25094841999999</v>
      </c>
      <c r="BJ53" s="64">
        <v>99.997452207695474</v>
      </c>
      <c r="BK53" s="64">
        <v>66.986580429009194</v>
      </c>
      <c r="BL53" s="64">
        <v>19.932039026432211</v>
      </c>
      <c r="BM53" s="64">
        <v>0</v>
      </c>
      <c r="BN53" s="64">
        <v>0</v>
      </c>
      <c r="BO53" s="64">
        <v>948.53530000000001</v>
      </c>
      <c r="BP53" s="64">
        <v>0</v>
      </c>
      <c r="BQ53" s="64">
        <v>1254.9458049999998</v>
      </c>
      <c r="BR53" s="64">
        <v>948.53530000000001</v>
      </c>
      <c r="BS53" s="64">
        <v>306.410505</v>
      </c>
      <c r="BT53" s="64">
        <v>948.53030000000012</v>
      </c>
      <c r="BU53" s="64">
        <v>0</v>
      </c>
      <c r="BV53" s="64">
        <v>1239.2127283</v>
      </c>
      <c r="BW53" s="64">
        <v>948.53030000000012</v>
      </c>
      <c r="BX53" s="64">
        <v>0</v>
      </c>
      <c r="BY53" s="64">
        <v>290.68242830000003</v>
      </c>
      <c r="BZ53" s="64">
        <v>99.999472871489345</v>
      </c>
      <c r="CA53" s="64">
        <v>94.866991684896718</v>
      </c>
      <c r="CB53" s="64">
        <v>23.457024097772901</v>
      </c>
      <c r="CC53" s="64">
        <v>0</v>
      </c>
      <c r="CD53" s="64">
        <v>0</v>
      </c>
      <c r="CE53" s="64">
        <v>26.9863</v>
      </c>
      <c r="CF53" s="64">
        <v>0</v>
      </c>
      <c r="CG53" s="64">
        <v>29.770035</v>
      </c>
      <c r="CH53" s="64">
        <v>26.9863</v>
      </c>
      <c r="CI53" s="64">
        <v>2.7837350000000001</v>
      </c>
      <c r="CJ53" s="64">
        <v>26.823547680000001</v>
      </c>
      <c r="CK53" s="64">
        <v>0</v>
      </c>
      <c r="CL53" s="64">
        <v>28.562113129999997</v>
      </c>
      <c r="CM53" s="64">
        <v>26.823547680000001</v>
      </c>
      <c r="CN53" s="64">
        <v>0</v>
      </c>
      <c r="CO53" s="64">
        <v>1.7385654500000001</v>
      </c>
      <c r="CP53" s="64">
        <v>99.396907616086679</v>
      </c>
      <c r="CQ53" s="64">
        <v>62.454416458463179</v>
      </c>
      <c r="CR53" s="64">
        <v>6.0869636713745496</v>
      </c>
      <c r="CS53" s="64">
        <v>0</v>
      </c>
      <c r="CT53" s="64">
        <v>0</v>
      </c>
      <c r="CU53" s="64">
        <v>332.43290000000002</v>
      </c>
      <c r="CV53" s="64">
        <v>0</v>
      </c>
      <c r="CW53" s="64">
        <v>404.00258267000004</v>
      </c>
      <c r="CX53" s="64">
        <v>332.43290000000002</v>
      </c>
      <c r="CY53" s="64">
        <v>71.569682670000006</v>
      </c>
      <c r="CZ53" s="64">
        <v>314.97246089000004</v>
      </c>
      <c r="DA53" s="64">
        <v>0.72946712999999996</v>
      </c>
      <c r="DB53" s="64">
        <v>374.32087787</v>
      </c>
      <c r="DC53" s="64">
        <v>314.97246089000004</v>
      </c>
      <c r="DD53" s="64">
        <v>0</v>
      </c>
      <c r="DE53" s="64">
        <v>59.348416980000003</v>
      </c>
      <c r="DF53" s="64">
        <v>94.747680175457972</v>
      </c>
      <c r="DG53" s="64">
        <v>82.923962725458878</v>
      </c>
      <c r="DH53" s="64">
        <v>15.854957735115017</v>
      </c>
      <c r="DI53" s="64">
        <v>0.72946712999999996</v>
      </c>
      <c r="DJ53" s="64">
        <v>-3.8441472227646045E-15</v>
      </c>
      <c r="DK53" s="64">
        <v>154.43450000000001</v>
      </c>
      <c r="DL53" s="64">
        <v>0</v>
      </c>
      <c r="DM53" s="64">
        <v>180.6942</v>
      </c>
      <c r="DN53" s="64">
        <v>154.43450000000001</v>
      </c>
      <c r="DO53" s="64">
        <v>26.259699999999999</v>
      </c>
      <c r="DP53" s="64">
        <v>154.43450000000001</v>
      </c>
      <c r="DQ53" s="64">
        <v>0</v>
      </c>
      <c r="DR53" s="64">
        <v>179.40470850999998</v>
      </c>
      <c r="DS53" s="64">
        <v>154.43450000000001</v>
      </c>
      <c r="DT53" s="64">
        <v>0</v>
      </c>
      <c r="DU53" s="64">
        <v>24.970208509999999</v>
      </c>
      <c r="DV53" s="64">
        <v>100</v>
      </c>
      <c r="DW53" s="64">
        <v>95.089466025887575</v>
      </c>
      <c r="DX53" s="64">
        <v>13.918368540816845</v>
      </c>
      <c r="DY53" s="64">
        <v>0</v>
      </c>
      <c r="DZ53" s="64">
        <v>0</v>
      </c>
      <c r="EA53" s="64">
        <v>34.003299999999996</v>
      </c>
      <c r="EB53" s="64">
        <v>0</v>
      </c>
      <c r="EC53" s="64">
        <v>43.788316999999999</v>
      </c>
      <c r="ED53" s="64">
        <v>34.003299999999996</v>
      </c>
      <c r="EE53" s="64">
        <v>9.7850169999999999</v>
      </c>
      <c r="EF53" s="64">
        <v>26.959800000000001</v>
      </c>
      <c r="EG53" s="64">
        <v>0</v>
      </c>
      <c r="EH53" s="64">
        <v>35.910150000000002</v>
      </c>
      <c r="EI53" s="64">
        <v>26.959800000000001</v>
      </c>
      <c r="EJ53" s="64">
        <v>0</v>
      </c>
      <c r="EK53" s="64">
        <v>8.9503500000000003</v>
      </c>
      <c r="EL53" s="64">
        <v>79.285834021992002</v>
      </c>
      <c r="EM53" s="64">
        <v>91.469948391505099</v>
      </c>
      <c r="EN53" s="64">
        <v>24.924290207643242</v>
      </c>
      <c r="EO53" s="64">
        <v>0</v>
      </c>
      <c r="EP53" s="64">
        <v>0</v>
      </c>
      <c r="EQ53" s="64">
        <v>38.0319</v>
      </c>
      <c r="ER53" s="64">
        <v>0</v>
      </c>
      <c r="ES53" s="64">
        <v>52.589891000000001</v>
      </c>
      <c r="ET53" s="64">
        <v>38.0319</v>
      </c>
      <c r="EU53" s="64">
        <v>14.557990999999999</v>
      </c>
      <c r="EV53" s="64">
        <v>30.7837</v>
      </c>
      <c r="EW53" s="64">
        <v>0</v>
      </c>
      <c r="EX53" s="64">
        <v>44.783700000000003</v>
      </c>
      <c r="EY53" s="64">
        <v>30.7837</v>
      </c>
      <c r="EZ53" s="64">
        <v>0</v>
      </c>
      <c r="FA53" s="64">
        <v>14</v>
      </c>
      <c r="FB53" s="64">
        <v>80.941788340840191</v>
      </c>
      <c r="FC53" s="64">
        <v>96.167115366399116</v>
      </c>
      <c r="FD53" s="64">
        <v>31.261374116028822</v>
      </c>
      <c r="FE53" s="64">
        <v>0</v>
      </c>
      <c r="FF53" s="64">
        <v>0</v>
      </c>
      <c r="FG53" s="64">
        <v>0</v>
      </c>
      <c r="FH53" s="64">
        <v>0</v>
      </c>
      <c r="FI53" s="64">
        <v>0</v>
      </c>
      <c r="FJ53" s="64">
        <v>0</v>
      </c>
      <c r="FK53" s="64">
        <v>0</v>
      </c>
      <c r="FL53" s="64">
        <v>0</v>
      </c>
      <c r="FM53" s="64">
        <v>0</v>
      </c>
      <c r="FN53" s="64">
        <v>0</v>
      </c>
      <c r="FO53" s="64">
        <v>0</v>
      </c>
      <c r="FP53" s="64">
        <v>0</v>
      </c>
      <c r="FQ53" s="64">
        <v>0</v>
      </c>
      <c r="FR53" s="64" t="s">
        <v>652</v>
      </c>
      <c r="FS53" s="64" t="s">
        <v>652</v>
      </c>
      <c r="FT53" s="64">
        <v>0</v>
      </c>
      <c r="FU53" s="64">
        <v>0</v>
      </c>
      <c r="FV53" s="64">
        <v>0</v>
      </c>
      <c r="FW53" s="64">
        <v>0</v>
      </c>
      <c r="FX53" s="64">
        <v>0</v>
      </c>
      <c r="FY53" s="64">
        <v>0</v>
      </c>
      <c r="FZ53" s="64">
        <v>0</v>
      </c>
      <c r="GA53" s="64">
        <v>0</v>
      </c>
      <c r="GB53" s="64">
        <v>0</v>
      </c>
      <c r="GC53" s="64">
        <v>0</v>
      </c>
      <c r="GD53" s="64">
        <v>0</v>
      </c>
      <c r="GE53" s="64">
        <v>0</v>
      </c>
      <c r="GF53" s="64">
        <v>0</v>
      </c>
      <c r="GG53" s="64">
        <v>0</v>
      </c>
      <c r="GH53" s="64" t="s">
        <v>652</v>
      </c>
      <c r="GI53" s="64" t="s">
        <v>652</v>
      </c>
      <c r="GJ53" s="64">
        <v>0</v>
      </c>
      <c r="GK53" s="64">
        <v>0</v>
      </c>
      <c r="GL53" s="64">
        <v>0</v>
      </c>
    </row>
    <row r="54" spans="1:194" ht="15.75" x14ac:dyDescent="0.25">
      <c r="A54" s="75">
        <v>43</v>
      </c>
      <c r="B54" s="17" t="s">
        <v>111</v>
      </c>
      <c r="C54" s="69">
        <v>113.7778</v>
      </c>
      <c r="D54" s="69">
        <v>0</v>
      </c>
      <c r="E54" s="69">
        <v>156.06560000000002</v>
      </c>
      <c r="F54" s="69">
        <v>113.7778</v>
      </c>
      <c r="G54" s="69">
        <v>42.287800000000004</v>
      </c>
      <c r="H54" s="69">
        <v>113.7778</v>
      </c>
      <c r="I54" s="69">
        <v>0</v>
      </c>
      <c r="J54" s="69">
        <v>152.239555</v>
      </c>
      <c r="K54" s="69">
        <v>113.7778</v>
      </c>
      <c r="L54" s="69">
        <v>0</v>
      </c>
      <c r="M54" s="69">
        <v>38.461755000000004</v>
      </c>
      <c r="N54" s="70">
        <v>100</v>
      </c>
      <c r="O54" s="70">
        <v>90.952366876498658</v>
      </c>
      <c r="P54" s="70">
        <v>25.263969669380604</v>
      </c>
      <c r="Q54" s="69">
        <v>0</v>
      </c>
      <c r="R54" s="70">
        <v>0</v>
      </c>
      <c r="S54" s="69">
        <v>15.329700000000001</v>
      </c>
      <c r="T54" s="69">
        <v>0</v>
      </c>
      <c r="U54" s="69">
        <v>19.1297</v>
      </c>
      <c r="V54" s="69">
        <v>15.329700000000001</v>
      </c>
      <c r="W54" s="69">
        <v>3.8</v>
      </c>
      <c r="X54" s="69">
        <v>15.329700000000001</v>
      </c>
      <c r="Y54" s="69">
        <v>0</v>
      </c>
      <c r="Z54" s="69">
        <v>19.1297</v>
      </c>
      <c r="AA54" s="69">
        <v>15.329700000000001</v>
      </c>
      <c r="AB54" s="69">
        <v>0</v>
      </c>
      <c r="AC54" s="69">
        <v>3.8</v>
      </c>
      <c r="AD54" s="70">
        <v>100</v>
      </c>
      <c r="AE54" s="70">
        <v>100</v>
      </c>
      <c r="AF54" s="70">
        <v>19.864399337156357</v>
      </c>
      <c r="AG54" s="70">
        <v>0</v>
      </c>
      <c r="AH54" s="70">
        <v>0</v>
      </c>
      <c r="AI54" s="69">
        <v>0.08</v>
      </c>
      <c r="AJ54" s="69">
        <v>0</v>
      </c>
      <c r="AK54" s="69">
        <v>2.2799999999999998</v>
      </c>
      <c r="AL54" s="69">
        <v>0.08</v>
      </c>
      <c r="AM54" s="69">
        <v>2.2000000000000002</v>
      </c>
      <c r="AN54" s="69">
        <v>0.08</v>
      </c>
      <c r="AO54" s="69">
        <v>0</v>
      </c>
      <c r="AP54" s="69">
        <v>0.28595500000000001</v>
      </c>
      <c r="AQ54" s="69">
        <v>0.08</v>
      </c>
      <c r="AR54" s="69">
        <v>0</v>
      </c>
      <c r="AS54" s="69">
        <v>0.205955</v>
      </c>
      <c r="AT54" s="70">
        <v>100</v>
      </c>
      <c r="AU54" s="70">
        <v>9.3615909090909089</v>
      </c>
      <c r="AV54" s="70">
        <v>72.023570142155236</v>
      </c>
      <c r="AW54" s="70">
        <v>0</v>
      </c>
      <c r="AX54" s="70">
        <v>0</v>
      </c>
      <c r="AY54" s="69">
        <v>26</v>
      </c>
      <c r="AZ54" s="69">
        <v>0</v>
      </c>
      <c r="BA54" s="69">
        <v>34.598799999999997</v>
      </c>
      <c r="BB54" s="69">
        <v>26</v>
      </c>
      <c r="BC54" s="69">
        <v>8.5988000000000007</v>
      </c>
      <c r="BD54" s="69">
        <v>26</v>
      </c>
      <c r="BE54" s="69">
        <v>0</v>
      </c>
      <c r="BF54" s="69">
        <v>34.507800000000003</v>
      </c>
      <c r="BG54" s="69">
        <v>26</v>
      </c>
      <c r="BH54" s="69">
        <v>0</v>
      </c>
      <c r="BI54" s="69">
        <v>8.5077999999999996</v>
      </c>
      <c r="BJ54" s="70">
        <v>100</v>
      </c>
      <c r="BK54" s="70">
        <v>98.941712797134471</v>
      </c>
      <c r="BL54" s="70">
        <v>24.654715745425669</v>
      </c>
      <c r="BM54" s="70">
        <v>0</v>
      </c>
      <c r="BN54" s="70">
        <v>0</v>
      </c>
      <c r="BO54" s="69">
        <v>37.21</v>
      </c>
      <c r="BP54" s="69">
        <v>0</v>
      </c>
      <c r="BQ54" s="69">
        <v>43.173999999999999</v>
      </c>
      <c r="BR54" s="69">
        <v>37.21</v>
      </c>
      <c r="BS54" s="69">
        <v>5.9640000000000004</v>
      </c>
      <c r="BT54" s="69">
        <v>37.21</v>
      </c>
      <c r="BU54" s="69">
        <v>0</v>
      </c>
      <c r="BV54" s="69">
        <v>43.173999999999999</v>
      </c>
      <c r="BW54" s="69">
        <v>37.21</v>
      </c>
      <c r="BX54" s="69">
        <v>0</v>
      </c>
      <c r="BY54" s="69">
        <v>5.9640000000000004</v>
      </c>
      <c r="BZ54" s="70">
        <v>100</v>
      </c>
      <c r="CA54" s="70">
        <v>100</v>
      </c>
      <c r="CB54" s="70">
        <v>13.813869458470377</v>
      </c>
      <c r="CC54" s="70">
        <v>0</v>
      </c>
      <c r="CD54" s="70">
        <v>0</v>
      </c>
      <c r="CE54" s="69">
        <v>0.37630000000000002</v>
      </c>
      <c r="CF54" s="69">
        <v>0</v>
      </c>
      <c r="CG54" s="69">
        <v>1.1263000000000001</v>
      </c>
      <c r="CH54" s="69">
        <v>0.37630000000000002</v>
      </c>
      <c r="CI54" s="69">
        <v>0.75</v>
      </c>
      <c r="CJ54" s="69">
        <v>0.37630000000000002</v>
      </c>
      <c r="CK54" s="69">
        <v>0</v>
      </c>
      <c r="CL54" s="69">
        <v>0.44629999999999997</v>
      </c>
      <c r="CM54" s="69">
        <v>0.37630000000000002</v>
      </c>
      <c r="CN54" s="69">
        <v>0</v>
      </c>
      <c r="CO54" s="69">
        <v>7.0000000000000007E-2</v>
      </c>
      <c r="CP54" s="70">
        <v>100</v>
      </c>
      <c r="CQ54" s="70">
        <v>9.3333333333333339</v>
      </c>
      <c r="CR54" s="70">
        <v>15.68451714093659</v>
      </c>
      <c r="CS54" s="70">
        <v>0</v>
      </c>
      <c r="CT54" s="70">
        <v>0</v>
      </c>
      <c r="CU54" s="69">
        <v>33.8673</v>
      </c>
      <c r="CV54" s="69">
        <v>0</v>
      </c>
      <c r="CW54" s="69">
        <v>53.467300000000002</v>
      </c>
      <c r="CX54" s="69">
        <v>33.8673</v>
      </c>
      <c r="CY54" s="69">
        <v>19.600000000000001</v>
      </c>
      <c r="CZ54" s="69">
        <v>33.8673</v>
      </c>
      <c r="DA54" s="69">
        <v>0</v>
      </c>
      <c r="DB54" s="69">
        <v>53.467300000000002</v>
      </c>
      <c r="DC54" s="69">
        <v>33.8673</v>
      </c>
      <c r="DD54" s="69">
        <v>0</v>
      </c>
      <c r="DE54" s="69">
        <v>19.600000000000001</v>
      </c>
      <c r="DF54" s="70">
        <v>100</v>
      </c>
      <c r="DG54" s="70">
        <v>100</v>
      </c>
      <c r="DH54" s="70">
        <v>36.657919887482635</v>
      </c>
      <c r="DI54" s="70">
        <v>0</v>
      </c>
      <c r="DJ54" s="70">
        <v>0</v>
      </c>
      <c r="DK54" s="69">
        <v>0.91449999999999998</v>
      </c>
      <c r="DL54" s="69">
        <v>0</v>
      </c>
      <c r="DM54" s="69">
        <v>2.2894999999999999</v>
      </c>
      <c r="DN54" s="69">
        <v>0.91449999999999998</v>
      </c>
      <c r="DO54" s="69">
        <v>1.375</v>
      </c>
      <c r="DP54" s="69">
        <v>0.91449999999999998</v>
      </c>
      <c r="DQ54" s="69">
        <v>0</v>
      </c>
      <c r="DR54" s="69">
        <v>1.2284999999999999</v>
      </c>
      <c r="DS54" s="69">
        <v>0.91449999999999998</v>
      </c>
      <c r="DT54" s="69">
        <v>0</v>
      </c>
      <c r="DU54" s="69">
        <v>0.314</v>
      </c>
      <c r="DV54" s="70">
        <v>100</v>
      </c>
      <c r="DW54" s="70">
        <v>22.836363636363636</v>
      </c>
      <c r="DX54" s="70">
        <v>25.559625559625559</v>
      </c>
      <c r="DY54" s="70">
        <v>0</v>
      </c>
      <c r="DZ54" s="70">
        <v>0</v>
      </c>
      <c r="EA54" s="69">
        <v>0</v>
      </c>
      <c r="EB54" s="69">
        <v>0</v>
      </c>
      <c r="EC54" s="69">
        <v>0</v>
      </c>
      <c r="ED54" s="69">
        <v>0</v>
      </c>
      <c r="EE54" s="69">
        <v>0</v>
      </c>
      <c r="EF54" s="69">
        <v>0</v>
      </c>
      <c r="EG54" s="69">
        <v>0</v>
      </c>
      <c r="EH54" s="69">
        <v>0</v>
      </c>
      <c r="EI54" s="69">
        <v>0</v>
      </c>
      <c r="EJ54" s="69">
        <v>0</v>
      </c>
      <c r="EK54" s="69">
        <v>0</v>
      </c>
      <c r="EL54" s="70" t="s">
        <v>652</v>
      </c>
      <c r="EM54" s="70" t="s">
        <v>652</v>
      </c>
      <c r="EN54" s="70">
        <v>0</v>
      </c>
      <c r="EO54" s="70">
        <v>0</v>
      </c>
      <c r="EP54" s="70">
        <v>0</v>
      </c>
      <c r="EQ54" s="69">
        <v>0</v>
      </c>
      <c r="ER54" s="69">
        <v>0</v>
      </c>
      <c r="ES54" s="69">
        <v>0</v>
      </c>
      <c r="ET54" s="69">
        <v>0</v>
      </c>
      <c r="EU54" s="69">
        <v>0</v>
      </c>
      <c r="EV54" s="69">
        <v>0</v>
      </c>
      <c r="EW54" s="69">
        <v>0</v>
      </c>
      <c r="EX54" s="69">
        <v>0</v>
      </c>
      <c r="EY54" s="69">
        <v>0</v>
      </c>
      <c r="EZ54" s="69">
        <v>0</v>
      </c>
      <c r="FA54" s="69">
        <v>0</v>
      </c>
      <c r="FB54" s="70" t="s">
        <v>652</v>
      </c>
      <c r="FC54" s="70" t="s">
        <v>652</v>
      </c>
      <c r="FD54" s="70">
        <v>0</v>
      </c>
      <c r="FE54" s="70">
        <v>0</v>
      </c>
      <c r="FF54" s="70">
        <v>0</v>
      </c>
      <c r="FG54" s="69">
        <v>0</v>
      </c>
      <c r="FH54" s="69">
        <v>0</v>
      </c>
      <c r="FI54" s="69">
        <v>0</v>
      </c>
      <c r="FJ54" s="69">
        <v>0</v>
      </c>
      <c r="FK54" s="69">
        <v>0</v>
      </c>
      <c r="FL54" s="69">
        <v>0</v>
      </c>
      <c r="FM54" s="69">
        <v>0</v>
      </c>
      <c r="FN54" s="69">
        <v>0</v>
      </c>
      <c r="FO54" s="69">
        <v>0</v>
      </c>
      <c r="FP54" s="69">
        <v>0</v>
      </c>
      <c r="FQ54" s="69">
        <v>0</v>
      </c>
      <c r="FR54" s="70" t="s">
        <v>652</v>
      </c>
      <c r="FS54" s="70" t="s">
        <v>652</v>
      </c>
      <c r="FT54" s="70">
        <v>0</v>
      </c>
      <c r="FU54" s="70">
        <v>0</v>
      </c>
      <c r="FV54" s="70">
        <v>0</v>
      </c>
      <c r="FW54" s="69">
        <v>0</v>
      </c>
      <c r="FX54" s="69">
        <v>0</v>
      </c>
      <c r="FY54" s="69">
        <v>0</v>
      </c>
      <c r="FZ54" s="69">
        <v>0</v>
      </c>
      <c r="GA54" s="69">
        <v>0</v>
      </c>
      <c r="GB54" s="69">
        <v>0</v>
      </c>
      <c r="GC54" s="69">
        <v>0</v>
      </c>
      <c r="GD54" s="69">
        <v>0</v>
      </c>
      <c r="GE54" s="69">
        <v>0</v>
      </c>
      <c r="GF54" s="69">
        <v>0</v>
      </c>
      <c r="GG54" s="69">
        <v>0</v>
      </c>
      <c r="GH54" s="70" t="s">
        <v>652</v>
      </c>
      <c r="GI54" s="70" t="s">
        <v>652</v>
      </c>
      <c r="GJ54" s="70">
        <v>0</v>
      </c>
      <c r="GK54" s="70">
        <v>0</v>
      </c>
      <c r="GL54" s="70">
        <v>0</v>
      </c>
    </row>
    <row r="55" spans="1:194" ht="15.75" x14ac:dyDescent="0.25">
      <c r="A55" s="75">
        <v>44</v>
      </c>
      <c r="B55" s="17" t="s">
        <v>113</v>
      </c>
      <c r="C55" s="69">
        <v>35.700200000000002</v>
      </c>
      <c r="D55" s="69">
        <v>0</v>
      </c>
      <c r="E55" s="69">
        <v>37.944677999999996</v>
      </c>
      <c r="F55" s="69">
        <v>35.700200000000002</v>
      </c>
      <c r="G55" s="69">
        <v>2.244478</v>
      </c>
      <c r="H55" s="69">
        <v>35.700200000000002</v>
      </c>
      <c r="I55" s="69">
        <v>0</v>
      </c>
      <c r="J55" s="69">
        <v>35.700200000000002</v>
      </c>
      <c r="K55" s="69">
        <v>35.700200000000002</v>
      </c>
      <c r="L55" s="69">
        <v>0</v>
      </c>
      <c r="M55" s="69">
        <v>0</v>
      </c>
      <c r="N55" s="70">
        <v>100</v>
      </c>
      <c r="O55" s="70">
        <v>0</v>
      </c>
      <c r="P55" s="70">
        <v>0</v>
      </c>
      <c r="Q55" s="69">
        <v>0</v>
      </c>
      <c r="R55" s="70">
        <v>0</v>
      </c>
      <c r="S55" s="69">
        <v>0</v>
      </c>
      <c r="T55" s="69">
        <v>0</v>
      </c>
      <c r="U55" s="69">
        <v>0.18812699999999999</v>
      </c>
      <c r="V55" s="69">
        <v>0</v>
      </c>
      <c r="W55" s="69">
        <v>0.18812699999999999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70" t="s">
        <v>652</v>
      </c>
      <c r="AE55" s="70">
        <v>0</v>
      </c>
      <c r="AF55" s="70">
        <v>0</v>
      </c>
      <c r="AG55" s="70">
        <v>0</v>
      </c>
      <c r="AH55" s="70">
        <v>0</v>
      </c>
      <c r="AI55" s="69">
        <v>0</v>
      </c>
      <c r="AJ55" s="69">
        <v>0</v>
      </c>
      <c r="AK55" s="69">
        <v>3.9505999999999999E-2</v>
      </c>
      <c r="AL55" s="69">
        <v>0</v>
      </c>
      <c r="AM55" s="69">
        <v>3.9505999999999999E-2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70" t="s">
        <v>652</v>
      </c>
      <c r="AU55" s="70">
        <v>0</v>
      </c>
      <c r="AV55" s="70">
        <v>0</v>
      </c>
      <c r="AW55" s="70">
        <v>0</v>
      </c>
      <c r="AX55" s="70">
        <v>0</v>
      </c>
      <c r="AY55" s="69">
        <v>3.4535</v>
      </c>
      <c r="AZ55" s="69">
        <v>0</v>
      </c>
      <c r="BA55" s="69">
        <v>3.6368429999999998</v>
      </c>
      <c r="BB55" s="69">
        <v>3.4535</v>
      </c>
      <c r="BC55" s="69">
        <v>0.18334300000000001</v>
      </c>
      <c r="BD55" s="69">
        <v>3.4535</v>
      </c>
      <c r="BE55" s="69">
        <v>0</v>
      </c>
      <c r="BF55" s="69">
        <v>3.4535</v>
      </c>
      <c r="BG55" s="69">
        <v>3.4535</v>
      </c>
      <c r="BH55" s="69">
        <v>0</v>
      </c>
      <c r="BI55" s="69">
        <v>0</v>
      </c>
      <c r="BJ55" s="70">
        <v>100</v>
      </c>
      <c r="BK55" s="70">
        <v>0</v>
      </c>
      <c r="BL55" s="70">
        <v>0</v>
      </c>
      <c r="BM55" s="70">
        <v>0</v>
      </c>
      <c r="BN55" s="70">
        <v>0</v>
      </c>
      <c r="BO55" s="69">
        <v>2.6539000000000001</v>
      </c>
      <c r="BP55" s="69">
        <v>0</v>
      </c>
      <c r="BQ55" s="69">
        <v>2.8119160000000001</v>
      </c>
      <c r="BR55" s="69">
        <v>2.6539000000000001</v>
      </c>
      <c r="BS55" s="69">
        <v>0.15801599999999999</v>
      </c>
      <c r="BT55" s="69">
        <v>2.6539000000000001</v>
      </c>
      <c r="BU55" s="69">
        <v>0</v>
      </c>
      <c r="BV55" s="69">
        <v>2.6539000000000001</v>
      </c>
      <c r="BW55" s="69">
        <v>2.6539000000000001</v>
      </c>
      <c r="BX55" s="69">
        <v>0</v>
      </c>
      <c r="BY55" s="69">
        <v>0</v>
      </c>
      <c r="BZ55" s="70">
        <v>100</v>
      </c>
      <c r="CA55" s="70">
        <v>0</v>
      </c>
      <c r="CB55" s="70">
        <v>0</v>
      </c>
      <c r="CC55" s="70">
        <v>0</v>
      </c>
      <c r="CD55" s="70">
        <v>0</v>
      </c>
      <c r="CE55" s="69">
        <v>0.90280000000000005</v>
      </c>
      <c r="CF55" s="69">
        <v>0</v>
      </c>
      <c r="CG55" s="69">
        <v>0.99287400000000003</v>
      </c>
      <c r="CH55" s="69">
        <v>0.90280000000000005</v>
      </c>
      <c r="CI55" s="69">
        <v>9.0074000000000001E-2</v>
      </c>
      <c r="CJ55" s="69">
        <v>0.90280000000000005</v>
      </c>
      <c r="CK55" s="69">
        <v>0</v>
      </c>
      <c r="CL55" s="69">
        <v>0.90280000000000005</v>
      </c>
      <c r="CM55" s="69">
        <v>0.90280000000000005</v>
      </c>
      <c r="CN55" s="69">
        <v>0</v>
      </c>
      <c r="CO55" s="69">
        <v>0</v>
      </c>
      <c r="CP55" s="70">
        <v>100</v>
      </c>
      <c r="CQ55" s="70">
        <v>0</v>
      </c>
      <c r="CR55" s="70">
        <v>0</v>
      </c>
      <c r="CS55" s="70">
        <v>0</v>
      </c>
      <c r="CT55" s="70">
        <v>0</v>
      </c>
      <c r="CU55" s="69">
        <v>28.69</v>
      </c>
      <c r="CV55" s="69">
        <v>0</v>
      </c>
      <c r="CW55" s="69">
        <v>30.2</v>
      </c>
      <c r="CX55" s="69">
        <v>28.69</v>
      </c>
      <c r="CY55" s="69">
        <v>1.51</v>
      </c>
      <c r="CZ55" s="69">
        <v>28.69</v>
      </c>
      <c r="DA55" s="69">
        <v>0</v>
      </c>
      <c r="DB55" s="69">
        <v>28.69</v>
      </c>
      <c r="DC55" s="69">
        <v>28.69</v>
      </c>
      <c r="DD55" s="69">
        <v>0</v>
      </c>
      <c r="DE55" s="69">
        <v>0</v>
      </c>
      <c r="DF55" s="70">
        <v>100</v>
      </c>
      <c r="DG55" s="70">
        <v>0</v>
      </c>
      <c r="DH55" s="70">
        <v>0</v>
      </c>
      <c r="DI55" s="70">
        <v>0</v>
      </c>
      <c r="DJ55" s="70">
        <v>0</v>
      </c>
      <c r="DK55" s="69">
        <v>0</v>
      </c>
      <c r="DL55" s="69">
        <v>0</v>
      </c>
      <c r="DM55" s="69">
        <v>0</v>
      </c>
      <c r="DN55" s="69">
        <v>0</v>
      </c>
      <c r="DO55" s="69">
        <v>0</v>
      </c>
      <c r="DP55" s="69">
        <v>0</v>
      </c>
      <c r="DQ55" s="69">
        <v>0</v>
      </c>
      <c r="DR55" s="69">
        <v>0</v>
      </c>
      <c r="DS55" s="69">
        <v>0</v>
      </c>
      <c r="DT55" s="69">
        <v>0</v>
      </c>
      <c r="DU55" s="69">
        <v>0</v>
      </c>
      <c r="DV55" s="70" t="s">
        <v>652</v>
      </c>
      <c r="DW55" s="70" t="s">
        <v>652</v>
      </c>
      <c r="DX55" s="70">
        <v>0</v>
      </c>
      <c r="DY55" s="70">
        <v>0</v>
      </c>
      <c r="DZ55" s="70">
        <v>0</v>
      </c>
      <c r="EA55" s="69">
        <v>0</v>
      </c>
      <c r="EB55" s="69">
        <v>0</v>
      </c>
      <c r="EC55" s="69">
        <v>4.5005999999999997E-2</v>
      </c>
      <c r="ED55" s="69">
        <v>0</v>
      </c>
      <c r="EE55" s="69">
        <v>4.5005999999999997E-2</v>
      </c>
      <c r="EF55" s="69">
        <v>0</v>
      </c>
      <c r="EG55" s="69">
        <v>0</v>
      </c>
      <c r="EH55" s="69">
        <v>0</v>
      </c>
      <c r="EI55" s="69">
        <v>0</v>
      </c>
      <c r="EJ55" s="69">
        <v>0</v>
      </c>
      <c r="EK55" s="69">
        <v>0</v>
      </c>
      <c r="EL55" s="70" t="s">
        <v>652</v>
      </c>
      <c r="EM55" s="70">
        <v>0</v>
      </c>
      <c r="EN55" s="70">
        <v>0</v>
      </c>
      <c r="EO55" s="70">
        <v>0</v>
      </c>
      <c r="EP55" s="70">
        <v>0</v>
      </c>
      <c r="EQ55" s="69">
        <v>0</v>
      </c>
      <c r="ER55" s="69">
        <v>0</v>
      </c>
      <c r="ES55" s="69">
        <v>3.0405999999999999E-2</v>
      </c>
      <c r="ET55" s="69">
        <v>0</v>
      </c>
      <c r="EU55" s="69">
        <v>3.0405999999999999E-2</v>
      </c>
      <c r="EV55" s="69">
        <v>0</v>
      </c>
      <c r="EW55" s="69">
        <v>0</v>
      </c>
      <c r="EX55" s="69">
        <v>0</v>
      </c>
      <c r="EY55" s="69">
        <v>0</v>
      </c>
      <c r="EZ55" s="69">
        <v>0</v>
      </c>
      <c r="FA55" s="69">
        <v>0</v>
      </c>
      <c r="FB55" s="70" t="s">
        <v>652</v>
      </c>
      <c r="FC55" s="70">
        <v>0</v>
      </c>
      <c r="FD55" s="70">
        <v>0</v>
      </c>
      <c r="FE55" s="70">
        <v>0</v>
      </c>
      <c r="FF55" s="70">
        <v>0</v>
      </c>
      <c r="FG55" s="69">
        <v>0</v>
      </c>
      <c r="FH55" s="69">
        <v>0</v>
      </c>
      <c r="FI55" s="69">
        <v>0</v>
      </c>
      <c r="FJ55" s="69">
        <v>0</v>
      </c>
      <c r="FK55" s="69">
        <v>0</v>
      </c>
      <c r="FL55" s="69">
        <v>0</v>
      </c>
      <c r="FM55" s="69">
        <v>0</v>
      </c>
      <c r="FN55" s="69">
        <v>0</v>
      </c>
      <c r="FO55" s="69">
        <v>0</v>
      </c>
      <c r="FP55" s="69">
        <v>0</v>
      </c>
      <c r="FQ55" s="69">
        <v>0</v>
      </c>
      <c r="FR55" s="70" t="s">
        <v>652</v>
      </c>
      <c r="FS55" s="70" t="s">
        <v>652</v>
      </c>
      <c r="FT55" s="70">
        <v>0</v>
      </c>
      <c r="FU55" s="70">
        <v>0</v>
      </c>
      <c r="FV55" s="70">
        <v>0</v>
      </c>
      <c r="FW55" s="69">
        <v>0</v>
      </c>
      <c r="FX55" s="69">
        <v>0</v>
      </c>
      <c r="FY55" s="69">
        <v>0</v>
      </c>
      <c r="FZ55" s="69">
        <v>0</v>
      </c>
      <c r="GA55" s="69">
        <v>0</v>
      </c>
      <c r="GB55" s="69">
        <v>0</v>
      </c>
      <c r="GC55" s="69">
        <v>0</v>
      </c>
      <c r="GD55" s="69">
        <v>0</v>
      </c>
      <c r="GE55" s="69">
        <v>0</v>
      </c>
      <c r="GF55" s="69">
        <v>0</v>
      </c>
      <c r="GG55" s="69">
        <v>0</v>
      </c>
      <c r="GH55" s="70" t="s">
        <v>652</v>
      </c>
      <c r="GI55" s="70" t="s">
        <v>652</v>
      </c>
      <c r="GJ55" s="70">
        <v>0</v>
      </c>
      <c r="GK55" s="70">
        <v>0</v>
      </c>
      <c r="GL55" s="70">
        <v>0</v>
      </c>
    </row>
    <row r="56" spans="1:194" ht="25.5" x14ac:dyDescent="0.25">
      <c r="A56" s="75">
        <v>45</v>
      </c>
      <c r="B56" s="17" t="s">
        <v>115</v>
      </c>
      <c r="C56" s="69">
        <v>517.82380000000001</v>
      </c>
      <c r="D56" s="69">
        <v>0</v>
      </c>
      <c r="E56" s="69">
        <v>664.81319599999995</v>
      </c>
      <c r="F56" s="69">
        <v>517.82380000000001</v>
      </c>
      <c r="G56" s="69">
        <v>146.989396</v>
      </c>
      <c r="H56" s="69">
        <v>450.08698341000002</v>
      </c>
      <c r="I56" s="69">
        <v>8.7079550000000006E-2</v>
      </c>
      <c r="J56" s="69">
        <v>501.02116906000003</v>
      </c>
      <c r="K56" s="69">
        <v>450.08698341000002</v>
      </c>
      <c r="L56" s="69">
        <v>0</v>
      </c>
      <c r="M56" s="69">
        <v>50.934185649999996</v>
      </c>
      <c r="N56" s="70">
        <v>86.918944901721389</v>
      </c>
      <c r="O56" s="70">
        <v>34.651605514454928</v>
      </c>
      <c r="P56" s="70">
        <v>10.166074568378237</v>
      </c>
      <c r="Q56" s="69">
        <v>8.7079550000000006E-2</v>
      </c>
      <c r="R56" s="70">
        <v>-1.4432899320127035E-15</v>
      </c>
      <c r="S56" s="69">
        <v>57.914200000000001</v>
      </c>
      <c r="T56" s="69">
        <v>0</v>
      </c>
      <c r="U56" s="69">
        <v>62.577199999999998</v>
      </c>
      <c r="V56" s="69">
        <v>57.914200000000001</v>
      </c>
      <c r="W56" s="69">
        <v>4.6630000000000003</v>
      </c>
      <c r="X56" s="69">
        <v>17.03613077</v>
      </c>
      <c r="Y56" s="69">
        <v>0</v>
      </c>
      <c r="Z56" s="69">
        <v>20.64771215</v>
      </c>
      <c r="AA56" s="69">
        <v>17.03613077</v>
      </c>
      <c r="AB56" s="69">
        <v>0</v>
      </c>
      <c r="AC56" s="69">
        <v>3.6115813800000001</v>
      </c>
      <c r="AD56" s="70">
        <v>29.416154880840967</v>
      </c>
      <c r="AE56" s="70">
        <v>77.45188462363285</v>
      </c>
      <c r="AF56" s="70">
        <v>17.491436115356731</v>
      </c>
      <c r="AG56" s="70">
        <v>0</v>
      </c>
      <c r="AH56" s="70">
        <v>0</v>
      </c>
      <c r="AI56" s="69">
        <v>10.505699999999999</v>
      </c>
      <c r="AJ56" s="69">
        <v>0</v>
      </c>
      <c r="AK56" s="69">
        <v>13.505699999999999</v>
      </c>
      <c r="AL56" s="69">
        <v>10.505699999999999</v>
      </c>
      <c r="AM56" s="69">
        <v>3</v>
      </c>
      <c r="AN56" s="69">
        <v>10.505699999999999</v>
      </c>
      <c r="AO56" s="69">
        <v>0</v>
      </c>
      <c r="AP56" s="69">
        <v>11.888186080000001</v>
      </c>
      <c r="AQ56" s="69">
        <v>10.505699999999999</v>
      </c>
      <c r="AR56" s="69">
        <v>0</v>
      </c>
      <c r="AS56" s="69">
        <v>1.3824860800000001</v>
      </c>
      <c r="AT56" s="70">
        <v>100</v>
      </c>
      <c r="AU56" s="70">
        <v>46.082869333333335</v>
      </c>
      <c r="AV56" s="70">
        <v>11.629075038838895</v>
      </c>
      <c r="AW56" s="70">
        <v>0</v>
      </c>
      <c r="AX56" s="70">
        <v>0</v>
      </c>
      <c r="AY56" s="69">
        <v>311.02620000000002</v>
      </c>
      <c r="AZ56" s="69">
        <v>0</v>
      </c>
      <c r="BA56" s="69">
        <v>408.80439999999999</v>
      </c>
      <c r="BB56" s="69">
        <v>311.02620000000002</v>
      </c>
      <c r="BC56" s="69">
        <v>97.778199999999998</v>
      </c>
      <c r="BD56" s="69">
        <v>311.02620000000002</v>
      </c>
      <c r="BE56" s="69">
        <v>0</v>
      </c>
      <c r="BF56" s="69">
        <v>333.81295061000003</v>
      </c>
      <c r="BG56" s="69">
        <v>311.02620000000002</v>
      </c>
      <c r="BH56" s="69">
        <v>0</v>
      </c>
      <c r="BI56" s="69">
        <v>22.786750609999999</v>
      </c>
      <c r="BJ56" s="70">
        <v>100</v>
      </c>
      <c r="BK56" s="70">
        <v>23.304530672481185</v>
      </c>
      <c r="BL56" s="70">
        <v>6.8262032879072416</v>
      </c>
      <c r="BM56" s="70">
        <v>0</v>
      </c>
      <c r="BN56" s="70">
        <v>0</v>
      </c>
      <c r="BO56" s="69">
        <v>49.905799999999999</v>
      </c>
      <c r="BP56" s="69">
        <v>0</v>
      </c>
      <c r="BQ56" s="69">
        <v>64.354799999999997</v>
      </c>
      <c r="BR56" s="69">
        <v>49.905799999999999</v>
      </c>
      <c r="BS56" s="69">
        <v>14.449</v>
      </c>
      <c r="BT56" s="69">
        <v>49.905799999999999</v>
      </c>
      <c r="BU56" s="69">
        <v>0</v>
      </c>
      <c r="BV56" s="69">
        <v>49.905799999999999</v>
      </c>
      <c r="BW56" s="69">
        <v>49.905799999999999</v>
      </c>
      <c r="BX56" s="69">
        <v>0</v>
      </c>
      <c r="BY56" s="69">
        <v>0</v>
      </c>
      <c r="BZ56" s="70">
        <v>100</v>
      </c>
      <c r="CA56" s="70">
        <v>0</v>
      </c>
      <c r="CB56" s="70">
        <v>0</v>
      </c>
      <c r="CC56" s="70">
        <v>0</v>
      </c>
      <c r="CD56" s="70">
        <v>0</v>
      </c>
      <c r="CE56" s="69">
        <v>0</v>
      </c>
      <c r="CF56" s="69">
        <v>0</v>
      </c>
      <c r="CG56" s="69">
        <v>0</v>
      </c>
      <c r="CH56" s="69">
        <v>0</v>
      </c>
      <c r="CI56" s="69">
        <v>0</v>
      </c>
      <c r="CJ56" s="69">
        <v>0</v>
      </c>
      <c r="CK56" s="69">
        <v>0</v>
      </c>
      <c r="CL56" s="69">
        <v>0</v>
      </c>
      <c r="CM56" s="69">
        <v>0</v>
      </c>
      <c r="CN56" s="69">
        <v>0</v>
      </c>
      <c r="CO56" s="69">
        <v>0</v>
      </c>
      <c r="CP56" s="70" t="s">
        <v>652</v>
      </c>
      <c r="CQ56" s="70" t="s">
        <v>652</v>
      </c>
      <c r="CR56" s="70">
        <v>0</v>
      </c>
      <c r="CS56" s="70">
        <v>0</v>
      </c>
      <c r="CT56" s="70">
        <v>0</v>
      </c>
      <c r="CU56" s="69">
        <v>74.180199999999999</v>
      </c>
      <c r="CV56" s="69">
        <v>0</v>
      </c>
      <c r="CW56" s="69">
        <v>100.52719999999999</v>
      </c>
      <c r="CX56" s="69">
        <v>74.180199999999999</v>
      </c>
      <c r="CY56" s="69">
        <v>26.347000000000001</v>
      </c>
      <c r="CZ56" s="69">
        <v>61.613152640000003</v>
      </c>
      <c r="DA56" s="69">
        <v>8.7079550000000006E-2</v>
      </c>
      <c r="DB56" s="69">
        <v>84.766520220000004</v>
      </c>
      <c r="DC56" s="69">
        <v>61.613152640000003</v>
      </c>
      <c r="DD56" s="69">
        <v>0</v>
      </c>
      <c r="DE56" s="69">
        <v>23.153367579999998</v>
      </c>
      <c r="DF56" s="70">
        <v>83.058757781726129</v>
      </c>
      <c r="DG56" s="70">
        <v>87.878572816639462</v>
      </c>
      <c r="DH56" s="70">
        <v>27.314283422167822</v>
      </c>
      <c r="DI56" s="70">
        <v>8.7079550000000006E-2</v>
      </c>
      <c r="DJ56" s="70">
        <v>-1.4432899320127035E-15</v>
      </c>
      <c r="DK56" s="69">
        <v>0</v>
      </c>
      <c r="DL56" s="69">
        <v>0</v>
      </c>
      <c r="DM56" s="69">
        <v>0</v>
      </c>
      <c r="DN56" s="69">
        <v>0</v>
      </c>
      <c r="DO56" s="69">
        <v>0</v>
      </c>
      <c r="DP56" s="69">
        <v>0</v>
      </c>
      <c r="DQ56" s="69">
        <v>0</v>
      </c>
      <c r="DR56" s="69">
        <v>0</v>
      </c>
      <c r="DS56" s="69">
        <v>0</v>
      </c>
      <c r="DT56" s="69">
        <v>0</v>
      </c>
      <c r="DU56" s="69">
        <v>0</v>
      </c>
      <c r="DV56" s="70" t="s">
        <v>652</v>
      </c>
      <c r="DW56" s="70" t="s">
        <v>652</v>
      </c>
      <c r="DX56" s="70">
        <v>0</v>
      </c>
      <c r="DY56" s="70">
        <v>0</v>
      </c>
      <c r="DZ56" s="70">
        <v>0</v>
      </c>
      <c r="EA56" s="69">
        <v>7.0434999999999999</v>
      </c>
      <c r="EB56" s="69">
        <v>0</v>
      </c>
      <c r="EC56" s="69">
        <v>7.4142109999999999</v>
      </c>
      <c r="ED56" s="69">
        <v>7.0434999999999999</v>
      </c>
      <c r="EE56" s="69">
        <v>0.37071100000000001</v>
      </c>
      <c r="EF56" s="69">
        <v>0</v>
      </c>
      <c r="EG56" s="69">
        <v>0</v>
      </c>
      <c r="EH56" s="69">
        <v>0</v>
      </c>
      <c r="EI56" s="69">
        <v>0</v>
      </c>
      <c r="EJ56" s="69">
        <v>0</v>
      </c>
      <c r="EK56" s="69">
        <v>0</v>
      </c>
      <c r="EL56" s="70">
        <v>0</v>
      </c>
      <c r="EM56" s="70">
        <v>0</v>
      </c>
      <c r="EN56" s="70">
        <v>0</v>
      </c>
      <c r="EO56" s="70">
        <v>0</v>
      </c>
      <c r="EP56" s="70">
        <v>0</v>
      </c>
      <c r="EQ56" s="69">
        <v>7.2481999999999998</v>
      </c>
      <c r="ER56" s="69">
        <v>0</v>
      </c>
      <c r="ES56" s="69">
        <v>7.6296850000000003</v>
      </c>
      <c r="ET56" s="69">
        <v>7.2481999999999998</v>
      </c>
      <c r="EU56" s="69">
        <v>0.38148500000000002</v>
      </c>
      <c r="EV56" s="69">
        <v>0</v>
      </c>
      <c r="EW56" s="69">
        <v>0</v>
      </c>
      <c r="EX56" s="69">
        <v>0</v>
      </c>
      <c r="EY56" s="69">
        <v>0</v>
      </c>
      <c r="EZ56" s="69">
        <v>0</v>
      </c>
      <c r="FA56" s="69">
        <v>0</v>
      </c>
      <c r="FB56" s="70">
        <v>0</v>
      </c>
      <c r="FC56" s="70">
        <v>0</v>
      </c>
      <c r="FD56" s="70">
        <v>0</v>
      </c>
      <c r="FE56" s="70">
        <v>0</v>
      </c>
      <c r="FF56" s="70">
        <v>0</v>
      </c>
      <c r="FG56" s="69">
        <v>0</v>
      </c>
      <c r="FH56" s="69">
        <v>0</v>
      </c>
      <c r="FI56" s="69">
        <v>0</v>
      </c>
      <c r="FJ56" s="69">
        <v>0</v>
      </c>
      <c r="FK56" s="69">
        <v>0</v>
      </c>
      <c r="FL56" s="69">
        <v>0</v>
      </c>
      <c r="FM56" s="69">
        <v>0</v>
      </c>
      <c r="FN56" s="69">
        <v>0</v>
      </c>
      <c r="FO56" s="69">
        <v>0</v>
      </c>
      <c r="FP56" s="69">
        <v>0</v>
      </c>
      <c r="FQ56" s="69">
        <v>0</v>
      </c>
      <c r="FR56" s="70" t="s">
        <v>652</v>
      </c>
      <c r="FS56" s="70" t="s">
        <v>652</v>
      </c>
      <c r="FT56" s="70">
        <v>0</v>
      </c>
      <c r="FU56" s="70">
        <v>0</v>
      </c>
      <c r="FV56" s="70">
        <v>0</v>
      </c>
      <c r="FW56" s="69">
        <v>0</v>
      </c>
      <c r="FX56" s="69">
        <v>0</v>
      </c>
      <c r="FY56" s="69">
        <v>0</v>
      </c>
      <c r="FZ56" s="69">
        <v>0</v>
      </c>
      <c r="GA56" s="69">
        <v>0</v>
      </c>
      <c r="GB56" s="69">
        <v>0</v>
      </c>
      <c r="GC56" s="69">
        <v>0</v>
      </c>
      <c r="GD56" s="69">
        <v>0</v>
      </c>
      <c r="GE56" s="69">
        <v>0</v>
      </c>
      <c r="GF56" s="69">
        <v>0</v>
      </c>
      <c r="GG56" s="69">
        <v>0</v>
      </c>
      <c r="GH56" s="70" t="s">
        <v>652</v>
      </c>
      <c r="GI56" s="70" t="s">
        <v>652</v>
      </c>
      <c r="GJ56" s="70">
        <v>0</v>
      </c>
      <c r="GK56" s="70">
        <v>0</v>
      </c>
      <c r="GL56" s="70">
        <v>0</v>
      </c>
    </row>
    <row r="57" spans="1:194" ht="25.5" x14ac:dyDescent="0.25">
      <c r="A57" s="75">
        <v>46</v>
      </c>
      <c r="B57" s="17" t="s">
        <v>117</v>
      </c>
      <c r="C57" s="69">
        <v>215.9435</v>
      </c>
      <c r="D57" s="69">
        <v>0</v>
      </c>
      <c r="E57" s="69">
        <v>259.84271899999999</v>
      </c>
      <c r="F57" s="69">
        <v>215.9435</v>
      </c>
      <c r="G57" s="69">
        <v>43.899218999999995</v>
      </c>
      <c r="H57" s="69">
        <v>215.94349941000002</v>
      </c>
      <c r="I57" s="69">
        <v>8.3946699999999999E-2</v>
      </c>
      <c r="J57" s="69">
        <v>251.50758841000001</v>
      </c>
      <c r="K57" s="69">
        <v>215.94349941000002</v>
      </c>
      <c r="L57" s="69">
        <v>0</v>
      </c>
      <c r="M57" s="69">
        <v>35.564088999999996</v>
      </c>
      <c r="N57" s="70">
        <v>99.999999726780388</v>
      </c>
      <c r="O57" s="70">
        <v>81.013033512054051</v>
      </c>
      <c r="P57" s="70">
        <v>14.140364203255967</v>
      </c>
      <c r="Q57" s="69">
        <v>8.3946699999999999E-2</v>
      </c>
      <c r="R57" s="70">
        <v>1.2698175844150228E-14</v>
      </c>
      <c r="S57" s="69">
        <v>42.878700000000002</v>
      </c>
      <c r="T57" s="69">
        <v>0</v>
      </c>
      <c r="U57" s="69">
        <v>50.878700000000002</v>
      </c>
      <c r="V57" s="69">
        <v>42.878700000000002</v>
      </c>
      <c r="W57" s="69">
        <v>8</v>
      </c>
      <c r="X57" s="69">
        <v>42.878700000000002</v>
      </c>
      <c r="Y57" s="69">
        <v>0</v>
      </c>
      <c r="Z57" s="69">
        <v>50.878700000000002</v>
      </c>
      <c r="AA57" s="69">
        <v>42.878700000000002</v>
      </c>
      <c r="AB57" s="69">
        <v>0</v>
      </c>
      <c r="AC57" s="69">
        <v>8</v>
      </c>
      <c r="AD57" s="70">
        <v>100</v>
      </c>
      <c r="AE57" s="70">
        <v>100</v>
      </c>
      <c r="AF57" s="70">
        <v>15.723672185020449</v>
      </c>
      <c r="AG57" s="70">
        <v>0</v>
      </c>
      <c r="AH57" s="70">
        <v>0</v>
      </c>
      <c r="AI57" s="69">
        <v>9.0548000000000002</v>
      </c>
      <c r="AJ57" s="69">
        <v>0</v>
      </c>
      <c r="AK57" s="69">
        <v>10.0548</v>
      </c>
      <c r="AL57" s="69">
        <v>9.0548000000000002</v>
      </c>
      <c r="AM57" s="69">
        <v>1</v>
      </c>
      <c r="AN57" s="69">
        <v>9.0548000000000002</v>
      </c>
      <c r="AO57" s="69">
        <v>0</v>
      </c>
      <c r="AP57" s="69">
        <v>9.0548000000000002</v>
      </c>
      <c r="AQ57" s="69">
        <v>9.0548000000000002</v>
      </c>
      <c r="AR57" s="69">
        <v>0</v>
      </c>
      <c r="AS57" s="69">
        <v>0</v>
      </c>
      <c r="AT57" s="70">
        <v>100</v>
      </c>
      <c r="AU57" s="70">
        <v>0</v>
      </c>
      <c r="AV57" s="70">
        <v>0</v>
      </c>
      <c r="AW57" s="70">
        <v>0</v>
      </c>
      <c r="AX57" s="70">
        <v>0</v>
      </c>
      <c r="AY57" s="69">
        <v>1.4039999999999999</v>
      </c>
      <c r="AZ57" s="69">
        <v>0</v>
      </c>
      <c r="BA57" s="69">
        <v>1.9039999999999999</v>
      </c>
      <c r="BB57" s="69">
        <v>1.4039999999999999</v>
      </c>
      <c r="BC57" s="69">
        <v>0.5</v>
      </c>
      <c r="BD57" s="69">
        <v>1.4039999999999999</v>
      </c>
      <c r="BE57" s="69">
        <v>0</v>
      </c>
      <c r="BF57" s="69">
        <v>1.4039999999999999</v>
      </c>
      <c r="BG57" s="69">
        <v>1.4039999999999999</v>
      </c>
      <c r="BH57" s="69">
        <v>0</v>
      </c>
      <c r="BI57" s="69">
        <v>0</v>
      </c>
      <c r="BJ57" s="70">
        <v>100</v>
      </c>
      <c r="BK57" s="70">
        <v>0</v>
      </c>
      <c r="BL57" s="70">
        <v>0</v>
      </c>
      <c r="BM57" s="70">
        <v>0</v>
      </c>
      <c r="BN57" s="70">
        <v>0</v>
      </c>
      <c r="BO57" s="69">
        <v>113.47929999999999</v>
      </c>
      <c r="BP57" s="69">
        <v>0</v>
      </c>
      <c r="BQ57" s="69">
        <v>141.04338899999999</v>
      </c>
      <c r="BR57" s="69">
        <v>113.47929999999999</v>
      </c>
      <c r="BS57" s="69">
        <v>27.564088999999999</v>
      </c>
      <c r="BT57" s="69">
        <v>113.47929999999999</v>
      </c>
      <c r="BU57" s="69">
        <v>0</v>
      </c>
      <c r="BV57" s="69">
        <v>141.04338899999999</v>
      </c>
      <c r="BW57" s="69">
        <v>113.47929999999999</v>
      </c>
      <c r="BX57" s="69">
        <v>0</v>
      </c>
      <c r="BY57" s="69">
        <v>27.564088999999999</v>
      </c>
      <c r="BZ57" s="70">
        <v>100</v>
      </c>
      <c r="CA57" s="70">
        <v>100</v>
      </c>
      <c r="CB57" s="70">
        <v>19.542985456766075</v>
      </c>
      <c r="CC57" s="70">
        <v>0</v>
      </c>
      <c r="CD57" s="70">
        <v>0</v>
      </c>
      <c r="CE57" s="69">
        <v>0</v>
      </c>
      <c r="CF57" s="69">
        <v>0</v>
      </c>
      <c r="CG57" s="69">
        <v>0</v>
      </c>
      <c r="CH57" s="69">
        <v>0</v>
      </c>
      <c r="CI57" s="69">
        <v>0</v>
      </c>
      <c r="CJ57" s="69">
        <v>0</v>
      </c>
      <c r="CK57" s="69">
        <v>0</v>
      </c>
      <c r="CL57" s="69">
        <v>0</v>
      </c>
      <c r="CM57" s="69">
        <v>0</v>
      </c>
      <c r="CN57" s="69">
        <v>0</v>
      </c>
      <c r="CO57" s="69">
        <v>0</v>
      </c>
      <c r="CP57" s="70" t="s">
        <v>652</v>
      </c>
      <c r="CQ57" s="70" t="s">
        <v>652</v>
      </c>
      <c r="CR57" s="70">
        <v>0</v>
      </c>
      <c r="CS57" s="70">
        <v>0</v>
      </c>
      <c r="CT57" s="70">
        <v>0</v>
      </c>
      <c r="CU57" s="69">
        <v>39.891800000000003</v>
      </c>
      <c r="CV57" s="69">
        <v>0</v>
      </c>
      <c r="CW57" s="69">
        <v>46.161879999999996</v>
      </c>
      <c r="CX57" s="69">
        <v>39.891800000000003</v>
      </c>
      <c r="CY57" s="69">
        <v>6.2700800000000001</v>
      </c>
      <c r="CZ57" s="69">
        <v>39.891799409999997</v>
      </c>
      <c r="DA57" s="69">
        <v>8.3946699999999999E-2</v>
      </c>
      <c r="DB57" s="69">
        <v>39.891799409999997</v>
      </c>
      <c r="DC57" s="69">
        <v>39.891799409999997</v>
      </c>
      <c r="DD57" s="69">
        <v>0</v>
      </c>
      <c r="DE57" s="69">
        <v>0</v>
      </c>
      <c r="DF57" s="70">
        <v>99.999998520999284</v>
      </c>
      <c r="DG57" s="70">
        <v>0</v>
      </c>
      <c r="DH57" s="70">
        <v>0</v>
      </c>
      <c r="DI57" s="70">
        <v>8.3946699999999999E-2</v>
      </c>
      <c r="DJ57" s="70">
        <v>-1.5126788710517758E-15</v>
      </c>
      <c r="DK57" s="69">
        <v>0</v>
      </c>
      <c r="DL57" s="69">
        <v>0</v>
      </c>
      <c r="DM57" s="69">
        <v>0</v>
      </c>
      <c r="DN57" s="69">
        <v>0</v>
      </c>
      <c r="DO57" s="69">
        <v>0</v>
      </c>
      <c r="DP57" s="69">
        <v>0</v>
      </c>
      <c r="DQ57" s="69">
        <v>0</v>
      </c>
      <c r="DR57" s="69">
        <v>0</v>
      </c>
      <c r="DS57" s="69">
        <v>0</v>
      </c>
      <c r="DT57" s="69">
        <v>0</v>
      </c>
      <c r="DU57" s="69">
        <v>0</v>
      </c>
      <c r="DV57" s="70" t="s">
        <v>652</v>
      </c>
      <c r="DW57" s="70" t="s">
        <v>652</v>
      </c>
      <c r="DX57" s="70">
        <v>0</v>
      </c>
      <c r="DY57" s="70">
        <v>0</v>
      </c>
      <c r="DZ57" s="70">
        <v>0</v>
      </c>
      <c r="EA57" s="69">
        <v>7.9598000000000004</v>
      </c>
      <c r="EB57" s="69">
        <v>0</v>
      </c>
      <c r="EC57" s="69">
        <v>8.3787500000000001</v>
      </c>
      <c r="ED57" s="69">
        <v>7.9598000000000004</v>
      </c>
      <c r="EE57" s="69">
        <v>0.41894999999999999</v>
      </c>
      <c r="EF57" s="69">
        <v>7.9598000000000004</v>
      </c>
      <c r="EG57" s="69">
        <v>0</v>
      </c>
      <c r="EH57" s="69">
        <v>7.9598000000000004</v>
      </c>
      <c r="EI57" s="69">
        <v>7.9598000000000004</v>
      </c>
      <c r="EJ57" s="69">
        <v>0</v>
      </c>
      <c r="EK57" s="69">
        <v>0</v>
      </c>
      <c r="EL57" s="70">
        <v>100</v>
      </c>
      <c r="EM57" s="70">
        <v>0</v>
      </c>
      <c r="EN57" s="70">
        <v>0</v>
      </c>
      <c r="EO57" s="70">
        <v>0</v>
      </c>
      <c r="EP57" s="70">
        <v>0</v>
      </c>
      <c r="EQ57" s="69">
        <v>1.2750999999999999</v>
      </c>
      <c r="ER57" s="69">
        <v>0</v>
      </c>
      <c r="ES57" s="69">
        <v>1.4212</v>
      </c>
      <c r="ET57" s="69">
        <v>1.2750999999999999</v>
      </c>
      <c r="EU57" s="69">
        <v>0.14610000000000001</v>
      </c>
      <c r="EV57" s="69">
        <v>1.2750999999999999</v>
      </c>
      <c r="EW57" s="69">
        <v>0</v>
      </c>
      <c r="EX57" s="69">
        <v>1.2750999999999999</v>
      </c>
      <c r="EY57" s="69">
        <v>1.2750999999999999</v>
      </c>
      <c r="EZ57" s="69">
        <v>0</v>
      </c>
      <c r="FA57" s="69">
        <v>0</v>
      </c>
      <c r="FB57" s="70">
        <v>100</v>
      </c>
      <c r="FC57" s="70">
        <v>0</v>
      </c>
      <c r="FD57" s="70">
        <v>0</v>
      </c>
      <c r="FE57" s="70">
        <v>0</v>
      </c>
      <c r="FF57" s="70">
        <v>0</v>
      </c>
      <c r="FG57" s="69">
        <v>0</v>
      </c>
      <c r="FH57" s="69">
        <v>0</v>
      </c>
      <c r="FI57" s="69">
        <v>0</v>
      </c>
      <c r="FJ57" s="69">
        <v>0</v>
      </c>
      <c r="FK57" s="69">
        <v>0</v>
      </c>
      <c r="FL57" s="69">
        <v>0</v>
      </c>
      <c r="FM57" s="69">
        <v>0</v>
      </c>
      <c r="FN57" s="69">
        <v>0</v>
      </c>
      <c r="FO57" s="69">
        <v>0</v>
      </c>
      <c r="FP57" s="69">
        <v>0</v>
      </c>
      <c r="FQ57" s="69">
        <v>0</v>
      </c>
      <c r="FR57" s="70" t="s">
        <v>652</v>
      </c>
      <c r="FS57" s="70" t="s">
        <v>652</v>
      </c>
      <c r="FT57" s="70">
        <v>0</v>
      </c>
      <c r="FU57" s="70">
        <v>0</v>
      </c>
      <c r="FV57" s="70">
        <v>0</v>
      </c>
      <c r="FW57" s="69">
        <v>0</v>
      </c>
      <c r="FX57" s="69">
        <v>0</v>
      </c>
      <c r="FY57" s="69">
        <v>0</v>
      </c>
      <c r="FZ57" s="69">
        <v>0</v>
      </c>
      <c r="GA57" s="69">
        <v>0</v>
      </c>
      <c r="GB57" s="69">
        <v>0</v>
      </c>
      <c r="GC57" s="69">
        <v>0</v>
      </c>
      <c r="GD57" s="69">
        <v>0</v>
      </c>
      <c r="GE57" s="69">
        <v>0</v>
      </c>
      <c r="GF57" s="69">
        <v>0</v>
      </c>
      <c r="GG57" s="69">
        <v>0</v>
      </c>
      <c r="GH57" s="70" t="s">
        <v>652</v>
      </c>
      <c r="GI57" s="70" t="s">
        <v>652</v>
      </c>
      <c r="GJ57" s="70">
        <v>0</v>
      </c>
      <c r="GK57" s="70">
        <v>0</v>
      </c>
      <c r="GL57" s="70">
        <v>0</v>
      </c>
    </row>
    <row r="58" spans="1:194" ht="25.5" x14ac:dyDescent="0.25">
      <c r="A58" s="75">
        <v>47</v>
      </c>
      <c r="B58" s="17" t="s">
        <v>119</v>
      </c>
      <c r="C58" s="69">
        <v>53.839200000000012</v>
      </c>
      <c r="D58" s="69">
        <v>0</v>
      </c>
      <c r="E58" s="69">
        <v>72.9392</v>
      </c>
      <c r="F58" s="69">
        <v>53.839200000000012</v>
      </c>
      <c r="G58" s="69">
        <v>19.100000000000001</v>
      </c>
      <c r="H58" s="69">
        <v>53.684711800000002</v>
      </c>
      <c r="I58" s="69">
        <v>0</v>
      </c>
      <c r="J58" s="69">
        <v>70.162422600000014</v>
      </c>
      <c r="K58" s="69">
        <v>53.684711800000002</v>
      </c>
      <c r="L58" s="69">
        <v>0</v>
      </c>
      <c r="M58" s="69">
        <v>16.477710800000001</v>
      </c>
      <c r="N58" s="70">
        <v>99.713056286126076</v>
      </c>
      <c r="O58" s="70">
        <v>86.270737172774872</v>
      </c>
      <c r="P58" s="70">
        <v>23.485093857064161</v>
      </c>
      <c r="Q58" s="69">
        <v>0</v>
      </c>
      <c r="R58" s="70">
        <v>0</v>
      </c>
      <c r="S58" s="69">
        <v>10</v>
      </c>
      <c r="T58" s="69">
        <v>0</v>
      </c>
      <c r="U58" s="69">
        <v>13</v>
      </c>
      <c r="V58" s="69">
        <v>10</v>
      </c>
      <c r="W58" s="69">
        <v>3</v>
      </c>
      <c r="X58" s="69">
        <v>9.9996220000000005</v>
      </c>
      <c r="Y58" s="69">
        <v>0</v>
      </c>
      <c r="Z58" s="69">
        <v>11.999622</v>
      </c>
      <c r="AA58" s="69">
        <v>9.9996220000000005</v>
      </c>
      <c r="AB58" s="69">
        <v>0</v>
      </c>
      <c r="AC58" s="69">
        <v>2</v>
      </c>
      <c r="AD58" s="70">
        <v>99.996220000000008</v>
      </c>
      <c r="AE58" s="70">
        <v>66.666666666666657</v>
      </c>
      <c r="AF58" s="70">
        <v>16.667191683204688</v>
      </c>
      <c r="AG58" s="70">
        <v>0</v>
      </c>
      <c r="AH58" s="70">
        <v>0</v>
      </c>
      <c r="AI58" s="69">
        <v>2.2406000000000001</v>
      </c>
      <c r="AJ58" s="69">
        <v>0</v>
      </c>
      <c r="AK58" s="69">
        <v>4.2405999999999997</v>
      </c>
      <c r="AL58" s="69">
        <v>2.2406000000000001</v>
      </c>
      <c r="AM58" s="69">
        <v>2</v>
      </c>
      <c r="AN58" s="69">
        <v>2.2406000000000001</v>
      </c>
      <c r="AO58" s="69">
        <v>0</v>
      </c>
      <c r="AP58" s="69">
        <v>4.2306937900000001</v>
      </c>
      <c r="AQ58" s="69">
        <v>2.2406000000000001</v>
      </c>
      <c r="AR58" s="69">
        <v>0</v>
      </c>
      <c r="AS58" s="69">
        <v>1.99009379</v>
      </c>
      <c r="AT58" s="70">
        <v>100</v>
      </c>
      <c r="AU58" s="70">
        <v>99.504689499999998</v>
      </c>
      <c r="AV58" s="70">
        <v>47.039419272175685</v>
      </c>
      <c r="AW58" s="70">
        <v>0</v>
      </c>
      <c r="AX58" s="70">
        <v>0</v>
      </c>
      <c r="AY58" s="69">
        <v>18.408100000000001</v>
      </c>
      <c r="AZ58" s="69">
        <v>0</v>
      </c>
      <c r="BA58" s="69">
        <v>24.408100000000001</v>
      </c>
      <c r="BB58" s="69">
        <v>18.408100000000001</v>
      </c>
      <c r="BC58" s="69">
        <v>6</v>
      </c>
      <c r="BD58" s="69">
        <v>18.38801398</v>
      </c>
      <c r="BE58" s="69">
        <v>0</v>
      </c>
      <c r="BF58" s="69">
        <v>24.38801398</v>
      </c>
      <c r="BG58" s="69">
        <v>18.38801398</v>
      </c>
      <c r="BH58" s="69">
        <v>0</v>
      </c>
      <c r="BI58" s="69">
        <v>6</v>
      </c>
      <c r="BJ58" s="70">
        <v>99.890884882198591</v>
      </c>
      <c r="BK58" s="70">
        <v>100</v>
      </c>
      <c r="BL58" s="70">
        <v>24.602249305418841</v>
      </c>
      <c r="BM58" s="70">
        <v>0</v>
      </c>
      <c r="BN58" s="70">
        <v>0</v>
      </c>
      <c r="BO58" s="69">
        <v>6.5704000000000002</v>
      </c>
      <c r="BP58" s="69">
        <v>0</v>
      </c>
      <c r="BQ58" s="69">
        <v>9.5703999999999994</v>
      </c>
      <c r="BR58" s="69">
        <v>6.5704000000000002</v>
      </c>
      <c r="BS58" s="69">
        <v>3</v>
      </c>
      <c r="BT58" s="69">
        <v>6.5654000000000003</v>
      </c>
      <c r="BU58" s="69">
        <v>0</v>
      </c>
      <c r="BV58" s="69">
        <v>8.4443393000000011</v>
      </c>
      <c r="BW58" s="69">
        <v>6.5654000000000003</v>
      </c>
      <c r="BX58" s="69">
        <v>0</v>
      </c>
      <c r="BY58" s="69">
        <v>1.8789393000000001</v>
      </c>
      <c r="BZ58" s="70">
        <v>99.923901132351162</v>
      </c>
      <c r="CA58" s="70">
        <v>62.631310000000006</v>
      </c>
      <c r="CB58" s="70">
        <v>22.250874026343304</v>
      </c>
      <c r="CC58" s="70">
        <v>0</v>
      </c>
      <c r="CD58" s="70">
        <v>0</v>
      </c>
      <c r="CE58" s="69">
        <v>1.3476999999999999</v>
      </c>
      <c r="CF58" s="69">
        <v>0</v>
      </c>
      <c r="CG58" s="69">
        <v>2.1476999999999999</v>
      </c>
      <c r="CH58" s="69">
        <v>1.3476999999999999</v>
      </c>
      <c r="CI58" s="69">
        <v>0.8</v>
      </c>
      <c r="CJ58" s="69">
        <v>1.2186758200000001</v>
      </c>
      <c r="CK58" s="69">
        <v>0</v>
      </c>
      <c r="CL58" s="69">
        <v>1.75584502</v>
      </c>
      <c r="CM58" s="69">
        <v>1.2186758200000001</v>
      </c>
      <c r="CN58" s="69">
        <v>0</v>
      </c>
      <c r="CO58" s="69">
        <v>0.5371691999999999</v>
      </c>
      <c r="CP58" s="70">
        <v>90.426342657861554</v>
      </c>
      <c r="CQ58" s="70">
        <v>67.146149999999977</v>
      </c>
      <c r="CR58" s="70">
        <v>30.593201215446676</v>
      </c>
      <c r="CS58" s="70">
        <v>0</v>
      </c>
      <c r="CT58" s="70">
        <v>0</v>
      </c>
      <c r="CU58" s="69">
        <v>15.1578</v>
      </c>
      <c r="CV58" s="69">
        <v>0</v>
      </c>
      <c r="CW58" s="69">
        <v>19.157800000000002</v>
      </c>
      <c r="CX58" s="69">
        <v>15.1578</v>
      </c>
      <c r="CY58" s="69">
        <v>4</v>
      </c>
      <c r="CZ58" s="69">
        <v>15.1578</v>
      </c>
      <c r="DA58" s="69">
        <v>0</v>
      </c>
      <c r="DB58" s="69">
        <v>19.157800000000002</v>
      </c>
      <c r="DC58" s="69">
        <v>15.1578</v>
      </c>
      <c r="DD58" s="69">
        <v>0</v>
      </c>
      <c r="DE58" s="69">
        <v>4</v>
      </c>
      <c r="DF58" s="70">
        <v>100</v>
      </c>
      <c r="DG58" s="70">
        <v>100</v>
      </c>
      <c r="DH58" s="70">
        <v>20.879224128031399</v>
      </c>
      <c r="DI58" s="70">
        <v>0</v>
      </c>
      <c r="DJ58" s="70">
        <v>0</v>
      </c>
      <c r="DK58" s="69">
        <v>0.11459999999999999</v>
      </c>
      <c r="DL58" s="69">
        <v>0</v>
      </c>
      <c r="DM58" s="69">
        <v>0.41460000000000002</v>
      </c>
      <c r="DN58" s="69">
        <v>0.11459999999999999</v>
      </c>
      <c r="DO58" s="69">
        <v>0.3</v>
      </c>
      <c r="DP58" s="69">
        <v>0.11459999999999999</v>
      </c>
      <c r="DQ58" s="69">
        <v>0</v>
      </c>
      <c r="DR58" s="69">
        <v>0.18610851</v>
      </c>
      <c r="DS58" s="69">
        <v>0.11459999999999999</v>
      </c>
      <c r="DT58" s="69">
        <v>0</v>
      </c>
      <c r="DU58" s="69">
        <v>7.1508509999999997E-2</v>
      </c>
      <c r="DV58" s="70">
        <v>100</v>
      </c>
      <c r="DW58" s="70">
        <v>23.836170000000003</v>
      </c>
      <c r="DX58" s="70">
        <v>38.423019989789822</v>
      </c>
      <c r="DY58" s="70">
        <v>0</v>
      </c>
      <c r="DZ58" s="70">
        <v>0</v>
      </c>
      <c r="EA58" s="69">
        <v>0</v>
      </c>
      <c r="EB58" s="69">
        <v>0</v>
      </c>
      <c r="EC58" s="69">
        <v>0</v>
      </c>
      <c r="ED58" s="69">
        <v>0</v>
      </c>
      <c r="EE58" s="69">
        <v>0</v>
      </c>
      <c r="EF58" s="69">
        <v>0</v>
      </c>
      <c r="EG58" s="69">
        <v>0</v>
      </c>
      <c r="EH58" s="69">
        <v>0</v>
      </c>
      <c r="EI58" s="69">
        <v>0</v>
      </c>
      <c r="EJ58" s="69">
        <v>0</v>
      </c>
      <c r="EK58" s="69">
        <v>0</v>
      </c>
      <c r="EL58" s="70" t="s">
        <v>652</v>
      </c>
      <c r="EM58" s="70" t="s">
        <v>652</v>
      </c>
      <c r="EN58" s="70">
        <v>0</v>
      </c>
      <c r="EO58" s="70">
        <v>0</v>
      </c>
      <c r="EP58" s="70">
        <v>0</v>
      </c>
      <c r="EQ58" s="69">
        <v>0</v>
      </c>
      <c r="ER58" s="69">
        <v>0</v>
      </c>
      <c r="ES58" s="69">
        <v>0</v>
      </c>
      <c r="ET58" s="69">
        <v>0</v>
      </c>
      <c r="EU58" s="69">
        <v>0</v>
      </c>
      <c r="EV58" s="69">
        <v>0</v>
      </c>
      <c r="EW58" s="69">
        <v>0</v>
      </c>
      <c r="EX58" s="69">
        <v>0</v>
      </c>
      <c r="EY58" s="69">
        <v>0</v>
      </c>
      <c r="EZ58" s="69">
        <v>0</v>
      </c>
      <c r="FA58" s="69">
        <v>0</v>
      </c>
      <c r="FB58" s="70" t="s">
        <v>652</v>
      </c>
      <c r="FC58" s="70" t="s">
        <v>652</v>
      </c>
      <c r="FD58" s="70">
        <v>0</v>
      </c>
      <c r="FE58" s="70">
        <v>0</v>
      </c>
      <c r="FF58" s="70">
        <v>0</v>
      </c>
      <c r="FG58" s="69">
        <v>0</v>
      </c>
      <c r="FH58" s="69">
        <v>0</v>
      </c>
      <c r="FI58" s="69">
        <v>0</v>
      </c>
      <c r="FJ58" s="69">
        <v>0</v>
      </c>
      <c r="FK58" s="69">
        <v>0</v>
      </c>
      <c r="FL58" s="69">
        <v>0</v>
      </c>
      <c r="FM58" s="69">
        <v>0</v>
      </c>
      <c r="FN58" s="69">
        <v>0</v>
      </c>
      <c r="FO58" s="69">
        <v>0</v>
      </c>
      <c r="FP58" s="69">
        <v>0</v>
      </c>
      <c r="FQ58" s="69">
        <v>0</v>
      </c>
      <c r="FR58" s="70" t="s">
        <v>652</v>
      </c>
      <c r="FS58" s="70" t="s">
        <v>652</v>
      </c>
      <c r="FT58" s="70">
        <v>0</v>
      </c>
      <c r="FU58" s="70">
        <v>0</v>
      </c>
      <c r="FV58" s="70">
        <v>0</v>
      </c>
      <c r="FW58" s="69">
        <v>0</v>
      </c>
      <c r="FX58" s="69">
        <v>0</v>
      </c>
      <c r="FY58" s="69">
        <v>0</v>
      </c>
      <c r="FZ58" s="69">
        <v>0</v>
      </c>
      <c r="GA58" s="69">
        <v>0</v>
      </c>
      <c r="GB58" s="69">
        <v>0</v>
      </c>
      <c r="GC58" s="69">
        <v>0</v>
      </c>
      <c r="GD58" s="69">
        <v>0</v>
      </c>
      <c r="GE58" s="69">
        <v>0</v>
      </c>
      <c r="GF58" s="69">
        <v>0</v>
      </c>
      <c r="GG58" s="69">
        <v>0</v>
      </c>
      <c r="GH58" s="70" t="s">
        <v>652</v>
      </c>
      <c r="GI58" s="70" t="s">
        <v>652</v>
      </c>
      <c r="GJ58" s="70">
        <v>0</v>
      </c>
      <c r="GK58" s="70">
        <v>0</v>
      </c>
      <c r="GL58" s="70">
        <v>0</v>
      </c>
    </row>
    <row r="59" spans="1:194" ht="15.75" x14ac:dyDescent="0.25">
      <c r="A59" s="11">
        <v>48</v>
      </c>
      <c r="B59" s="17" t="s">
        <v>122</v>
      </c>
      <c r="C59" s="69">
        <v>332.79910000000001</v>
      </c>
      <c r="D59" s="69">
        <v>0</v>
      </c>
      <c r="E59" s="69">
        <v>351.92843100000005</v>
      </c>
      <c r="F59" s="69">
        <v>332.79910000000001</v>
      </c>
      <c r="G59" s="69">
        <v>19.129331000000001</v>
      </c>
      <c r="H59" s="69">
        <v>332.79910000000001</v>
      </c>
      <c r="I59" s="69">
        <v>0</v>
      </c>
      <c r="J59" s="69">
        <v>351.92843100000005</v>
      </c>
      <c r="K59" s="69">
        <v>332.79910000000001</v>
      </c>
      <c r="L59" s="69">
        <v>0</v>
      </c>
      <c r="M59" s="69">
        <v>19.129331000000001</v>
      </c>
      <c r="N59" s="70">
        <v>100</v>
      </c>
      <c r="O59" s="70">
        <v>100</v>
      </c>
      <c r="P59" s="70">
        <v>5.4355742005964842</v>
      </c>
      <c r="Q59" s="69">
        <v>0</v>
      </c>
      <c r="R59" s="70">
        <v>0</v>
      </c>
      <c r="S59" s="69">
        <v>0.78600000000000003</v>
      </c>
      <c r="T59" s="69">
        <v>0</v>
      </c>
      <c r="U59" s="69">
        <v>1.179</v>
      </c>
      <c r="V59" s="69">
        <v>0.78600000000000003</v>
      </c>
      <c r="W59" s="69">
        <v>0.39300000000000002</v>
      </c>
      <c r="X59" s="69">
        <v>0.78600000000000003</v>
      </c>
      <c r="Y59" s="69">
        <v>0</v>
      </c>
      <c r="Z59" s="69">
        <v>1.179</v>
      </c>
      <c r="AA59" s="69">
        <v>0.78600000000000003</v>
      </c>
      <c r="AB59" s="69">
        <v>0</v>
      </c>
      <c r="AC59" s="69">
        <v>0.39300000000000002</v>
      </c>
      <c r="AD59" s="70">
        <v>100</v>
      </c>
      <c r="AE59" s="70">
        <v>100</v>
      </c>
      <c r="AF59" s="70">
        <v>33.333333333333329</v>
      </c>
      <c r="AG59" s="70">
        <v>0</v>
      </c>
      <c r="AH59" s="70">
        <v>0</v>
      </c>
      <c r="AI59" s="69">
        <v>0</v>
      </c>
      <c r="AJ59" s="69">
        <v>0</v>
      </c>
      <c r="AK59" s="69">
        <v>0</v>
      </c>
      <c r="AL59" s="69">
        <v>0</v>
      </c>
      <c r="AM59" s="69">
        <v>0</v>
      </c>
      <c r="AN59" s="69">
        <v>0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70" t="s">
        <v>652</v>
      </c>
      <c r="AU59" s="70" t="s">
        <v>652</v>
      </c>
      <c r="AV59" s="70">
        <v>0</v>
      </c>
      <c r="AW59" s="70">
        <v>0</v>
      </c>
      <c r="AX59" s="70">
        <v>0</v>
      </c>
      <c r="AY59" s="69">
        <v>87.585099999999997</v>
      </c>
      <c r="AZ59" s="69">
        <v>0</v>
      </c>
      <c r="BA59" s="69">
        <v>93.98</v>
      </c>
      <c r="BB59" s="69">
        <v>87.585099999999997</v>
      </c>
      <c r="BC59" s="69">
        <v>6.3948999999999998</v>
      </c>
      <c r="BD59" s="69">
        <v>87.585099999999997</v>
      </c>
      <c r="BE59" s="69">
        <v>0</v>
      </c>
      <c r="BF59" s="69">
        <v>93.98</v>
      </c>
      <c r="BG59" s="69">
        <v>87.585099999999997</v>
      </c>
      <c r="BH59" s="69">
        <v>0</v>
      </c>
      <c r="BI59" s="69">
        <v>6.3948999999999998</v>
      </c>
      <c r="BJ59" s="70">
        <v>100</v>
      </c>
      <c r="BK59" s="70">
        <v>100</v>
      </c>
      <c r="BL59" s="70">
        <v>6.804532879336028</v>
      </c>
      <c r="BM59" s="70">
        <v>0</v>
      </c>
      <c r="BN59" s="70">
        <v>0</v>
      </c>
      <c r="BO59" s="69">
        <v>22.925799999999999</v>
      </c>
      <c r="BP59" s="69">
        <v>0</v>
      </c>
      <c r="BQ59" s="69">
        <v>24.1325</v>
      </c>
      <c r="BR59" s="69">
        <v>22.925799999999999</v>
      </c>
      <c r="BS59" s="69">
        <v>1.2067000000000001</v>
      </c>
      <c r="BT59" s="69">
        <v>22.925799999999999</v>
      </c>
      <c r="BU59" s="69">
        <v>0</v>
      </c>
      <c r="BV59" s="69">
        <v>24.1325</v>
      </c>
      <c r="BW59" s="69">
        <v>22.925799999999999</v>
      </c>
      <c r="BX59" s="69">
        <v>0</v>
      </c>
      <c r="BY59" s="69">
        <v>1.2067000000000001</v>
      </c>
      <c r="BZ59" s="70">
        <v>100</v>
      </c>
      <c r="CA59" s="70">
        <v>100</v>
      </c>
      <c r="CB59" s="70">
        <v>5.0003107842121626</v>
      </c>
      <c r="CC59" s="70">
        <v>0</v>
      </c>
      <c r="CD59" s="70">
        <v>0</v>
      </c>
      <c r="CE59" s="69">
        <v>23.122</v>
      </c>
      <c r="CF59" s="69">
        <v>0</v>
      </c>
      <c r="CG59" s="69">
        <v>23.815660999999999</v>
      </c>
      <c r="CH59" s="69">
        <v>23.122</v>
      </c>
      <c r="CI59" s="69">
        <v>0.69366099999999997</v>
      </c>
      <c r="CJ59" s="69">
        <v>23.122</v>
      </c>
      <c r="CK59" s="69">
        <v>0</v>
      </c>
      <c r="CL59" s="69">
        <v>23.815660999999999</v>
      </c>
      <c r="CM59" s="69">
        <v>23.122</v>
      </c>
      <c r="CN59" s="69">
        <v>0</v>
      </c>
      <c r="CO59" s="69">
        <v>0.69366099999999997</v>
      </c>
      <c r="CP59" s="70">
        <v>100</v>
      </c>
      <c r="CQ59" s="70">
        <v>100</v>
      </c>
      <c r="CR59" s="70">
        <v>2.9126254358424064</v>
      </c>
      <c r="CS59" s="70">
        <v>0</v>
      </c>
      <c r="CT59" s="70">
        <v>0</v>
      </c>
      <c r="CU59" s="69">
        <v>113.47490000000001</v>
      </c>
      <c r="CV59" s="69">
        <v>0</v>
      </c>
      <c r="CW59" s="69">
        <v>119.44727</v>
      </c>
      <c r="CX59" s="69">
        <v>113.47490000000001</v>
      </c>
      <c r="CY59" s="69">
        <v>5.9723699999999997</v>
      </c>
      <c r="CZ59" s="69">
        <v>113.47490000000001</v>
      </c>
      <c r="DA59" s="69">
        <v>0</v>
      </c>
      <c r="DB59" s="69">
        <v>119.44727</v>
      </c>
      <c r="DC59" s="69">
        <v>113.47490000000001</v>
      </c>
      <c r="DD59" s="69">
        <v>0</v>
      </c>
      <c r="DE59" s="69">
        <v>5.9723699999999997</v>
      </c>
      <c r="DF59" s="70">
        <v>100</v>
      </c>
      <c r="DG59" s="70">
        <v>100</v>
      </c>
      <c r="DH59" s="70">
        <v>5.0000054417317363</v>
      </c>
      <c r="DI59" s="70">
        <v>0</v>
      </c>
      <c r="DJ59" s="70">
        <v>0</v>
      </c>
      <c r="DK59" s="69">
        <v>84.905299999999997</v>
      </c>
      <c r="DL59" s="69">
        <v>0</v>
      </c>
      <c r="DM59" s="69">
        <v>89.373999999999995</v>
      </c>
      <c r="DN59" s="69">
        <v>84.905299999999997</v>
      </c>
      <c r="DO59" s="69">
        <v>4.4687000000000001</v>
      </c>
      <c r="DP59" s="69">
        <v>84.905299999999997</v>
      </c>
      <c r="DQ59" s="69">
        <v>0</v>
      </c>
      <c r="DR59" s="69">
        <v>89.373999999999995</v>
      </c>
      <c r="DS59" s="69">
        <v>84.905299999999997</v>
      </c>
      <c r="DT59" s="69">
        <v>0</v>
      </c>
      <c r="DU59" s="69">
        <v>4.4687000000000001</v>
      </c>
      <c r="DV59" s="70">
        <v>100</v>
      </c>
      <c r="DW59" s="70">
        <v>100</v>
      </c>
      <c r="DX59" s="70">
        <v>5</v>
      </c>
      <c r="DY59" s="70">
        <v>0</v>
      </c>
      <c r="DZ59" s="70">
        <v>0</v>
      </c>
      <c r="EA59" s="69">
        <v>0</v>
      </c>
      <c r="EB59" s="69">
        <v>0</v>
      </c>
      <c r="EC59" s="69">
        <v>0</v>
      </c>
      <c r="ED59" s="69">
        <v>0</v>
      </c>
      <c r="EE59" s="69">
        <v>0</v>
      </c>
      <c r="EF59" s="69">
        <v>0</v>
      </c>
      <c r="EG59" s="69">
        <v>0</v>
      </c>
      <c r="EH59" s="69">
        <v>0</v>
      </c>
      <c r="EI59" s="69">
        <v>0</v>
      </c>
      <c r="EJ59" s="69">
        <v>0</v>
      </c>
      <c r="EK59" s="69">
        <v>0</v>
      </c>
      <c r="EL59" s="70" t="s">
        <v>652</v>
      </c>
      <c r="EM59" s="70" t="s">
        <v>652</v>
      </c>
      <c r="EN59" s="70">
        <v>0</v>
      </c>
      <c r="EO59" s="70">
        <v>0</v>
      </c>
      <c r="EP59" s="70">
        <v>0</v>
      </c>
      <c r="EQ59" s="69">
        <v>0</v>
      </c>
      <c r="ER59" s="69">
        <v>0</v>
      </c>
      <c r="ES59" s="69">
        <v>0</v>
      </c>
      <c r="ET59" s="69">
        <v>0</v>
      </c>
      <c r="EU59" s="69">
        <v>0</v>
      </c>
      <c r="EV59" s="69">
        <v>0</v>
      </c>
      <c r="EW59" s="69">
        <v>0</v>
      </c>
      <c r="EX59" s="69">
        <v>0</v>
      </c>
      <c r="EY59" s="69">
        <v>0</v>
      </c>
      <c r="EZ59" s="69">
        <v>0</v>
      </c>
      <c r="FA59" s="69">
        <v>0</v>
      </c>
      <c r="FB59" s="70" t="s">
        <v>652</v>
      </c>
      <c r="FC59" s="70" t="s">
        <v>652</v>
      </c>
      <c r="FD59" s="70">
        <v>0</v>
      </c>
      <c r="FE59" s="70">
        <v>0</v>
      </c>
      <c r="FF59" s="70">
        <v>0</v>
      </c>
      <c r="FG59" s="69">
        <v>0</v>
      </c>
      <c r="FH59" s="69">
        <v>0</v>
      </c>
      <c r="FI59" s="69">
        <v>0</v>
      </c>
      <c r="FJ59" s="69">
        <v>0</v>
      </c>
      <c r="FK59" s="69">
        <v>0</v>
      </c>
      <c r="FL59" s="69">
        <v>0</v>
      </c>
      <c r="FM59" s="69">
        <v>0</v>
      </c>
      <c r="FN59" s="69">
        <v>0</v>
      </c>
      <c r="FO59" s="69">
        <v>0</v>
      </c>
      <c r="FP59" s="69">
        <v>0</v>
      </c>
      <c r="FQ59" s="69">
        <v>0</v>
      </c>
      <c r="FR59" s="70" t="s">
        <v>652</v>
      </c>
      <c r="FS59" s="70" t="s">
        <v>652</v>
      </c>
      <c r="FT59" s="70">
        <v>0</v>
      </c>
      <c r="FU59" s="70">
        <v>0</v>
      </c>
      <c r="FV59" s="70">
        <v>0</v>
      </c>
      <c r="FW59" s="69">
        <v>0</v>
      </c>
      <c r="FX59" s="69">
        <v>0</v>
      </c>
      <c r="FY59" s="69">
        <v>0</v>
      </c>
      <c r="FZ59" s="69">
        <v>0</v>
      </c>
      <c r="GA59" s="69">
        <v>0</v>
      </c>
      <c r="GB59" s="69">
        <v>0</v>
      </c>
      <c r="GC59" s="69">
        <v>0</v>
      </c>
      <c r="GD59" s="69">
        <v>0</v>
      </c>
      <c r="GE59" s="69">
        <v>0</v>
      </c>
      <c r="GF59" s="69">
        <v>0</v>
      </c>
      <c r="GG59" s="69">
        <v>0</v>
      </c>
      <c r="GH59" s="70" t="s">
        <v>652</v>
      </c>
      <c r="GI59" s="70" t="s">
        <v>652</v>
      </c>
      <c r="GJ59" s="70">
        <v>0</v>
      </c>
      <c r="GK59" s="70">
        <v>0</v>
      </c>
      <c r="GL59" s="70">
        <v>0</v>
      </c>
    </row>
    <row r="60" spans="1:194" ht="15.75" x14ac:dyDescent="0.25">
      <c r="A60" s="77">
        <v>49</v>
      </c>
      <c r="B60" s="17" t="s">
        <v>125</v>
      </c>
      <c r="C60" s="69">
        <v>1735.8036999999999</v>
      </c>
      <c r="D60" s="69">
        <v>0</v>
      </c>
      <c r="E60" s="69">
        <v>2407.1230970400006</v>
      </c>
      <c r="F60" s="69">
        <v>1735.8036999999999</v>
      </c>
      <c r="G60" s="69">
        <v>671.3193970399999</v>
      </c>
      <c r="H60" s="69">
        <v>1730.8765807</v>
      </c>
      <c r="I60" s="69">
        <v>0.55844088000000003</v>
      </c>
      <c r="J60" s="69">
        <v>2379.9823575300002</v>
      </c>
      <c r="K60" s="69">
        <v>1730.8765807</v>
      </c>
      <c r="L60" s="69">
        <v>0</v>
      </c>
      <c r="M60" s="69">
        <v>649.10577682999997</v>
      </c>
      <c r="N60" s="70">
        <v>99.716147666928009</v>
      </c>
      <c r="O60" s="70">
        <v>96.691050443656948</v>
      </c>
      <c r="P60" s="70">
        <v>27.273554141117952</v>
      </c>
      <c r="Q60" s="69">
        <v>0.55844088000000003</v>
      </c>
      <c r="R60" s="70">
        <v>3.4638958368304884E-14</v>
      </c>
      <c r="S60" s="69">
        <v>486.9375</v>
      </c>
      <c r="T60" s="69">
        <v>0</v>
      </c>
      <c r="U60" s="69">
        <v>657.72644109999999</v>
      </c>
      <c r="V60" s="69">
        <v>486.9375</v>
      </c>
      <c r="W60" s="69">
        <v>170.78894109999999</v>
      </c>
      <c r="X60" s="69">
        <v>486.9375</v>
      </c>
      <c r="Y60" s="69">
        <v>0</v>
      </c>
      <c r="Z60" s="69">
        <v>657.72644109999999</v>
      </c>
      <c r="AA60" s="69">
        <v>486.9375</v>
      </c>
      <c r="AB60" s="69">
        <v>0</v>
      </c>
      <c r="AC60" s="69">
        <v>170.78894109999999</v>
      </c>
      <c r="AD60" s="70">
        <v>100</v>
      </c>
      <c r="AE60" s="70">
        <v>100</v>
      </c>
      <c r="AF60" s="70">
        <v>25.966561541051597</v>
      </c>
      <c r="AG60" s="70">
        <v>0</v>
      </c>
      <c r="AH60" s="70">
        <v>0</v>
      </c>
      <c r="AI60" s="69">
        <v>47.1663</v>
      </c>
      <c r="AJ60" s="69">
        <v>0</v>
      </c>
      <c r="AK60" s="69">
        <v>68.72617326999999</v>
      </c>
      <c r="AL60" s="69">
        <v>47.1663</v>
      </c>
      <c r="AM60" s="69">
        <v>21.559873270000001</v>
      </c>
      <c r="AN60" s="69">
        <v>47.1663</v>
      </c>
      <c r="AO60" s="69">
        <v>0</v>
      </c>
      <c r="AP60" s="69">
        <v>68.72617326999999</v>
      </c>
      <c r="AQ60" s="69">
        <v>47.1663</v>
      </c>
      <c r="AR60" s="69">
        <v>0</v>
      </c>
      <c r="AS60" s="69">
        <v>21.559873270000001</v>
      </c>
      <c r="AT60" s="70">
        <v>100</v>
      </c>
      <c r="AU60" s="70">
        <v>100</v>
      </c>
      <c r="AV60" s="70">
        <v>31.370687824126549</v>
      </c>
      <c r="AW60" s="70">
        <v>0</v>
      </c>
      <c r="AX60" s="70">
        <v>0</v>
      </c>
      <c r="AY60" s="69">
        <v>340.49270000000001</v>
      </c>
      <c r="AZ60" s="69">
        <v>0</v>
      </c>
      <c r="BA60" s="69">
        <v>514.00800000000004</v>
      </c>
      <c r="BB60" s="69">
        <v>340.49270000000001</v>
      </c>
      <c r="BC60" s="69">
        <v>173.5153</v>
      </c>
      <c r="BD60" s="69">
        <v>340.49270000000001</v>
      </c>
      <c r="BE60" s="69">
        <v>0</v>
      </c>
      <c r="BF60" s="69">
        <v>493.05419781000001</v>
      </c>
      <c r="BG60" s="69">
        <v>340.49270000000001</v>
      </c>
      <c r="BH60" s="69">
        <v>0</v>
      </c>
      <c r="BI60" s="69">
        <v>152.56149780999999</v>
      </c>
      <c r="BJ60" s="70">
        <v>100</v>
      </c>
      <c r="BK60" s="70">
        <v>87.923945502212192</v>
      </c>
      <c r="BL60" s="70">
        <v>30.942135466574012</v>
      </c>
      <c r="BM60" s="70">
        <v>0</v>
      </c>
      <c r="BN60" s="70">
        <v>0</v>
      </c>
      <c r="BO60" s="69">
        <v>715.79010000000005</v>
      </c>
      <c r="BP60" s="69">
        <v>0</v>
      </c>
      <c r="BQ60" s="69">
        <v>969.85879999999997</v>
      </c>
      <c r="BR60" s="69">
        <v>715.79010000000005</v>
      </c>
      <c r="BS60" s="69">
        <v>254.06870000000001</v>
      </c>
      <c r="BT60" s="69">
        <v>715.79010000000005</v>
      </c>
      <c r="BU60" s="69">
        <v>0</v>
      </c>
      <c r="BV60" s="69">
        <v>969.85879999999997</v>
      </c>
      <c r="BW60" s="69">
        <v>715.79010000000005</v>
      </c>
      <c r="BX60" s="69">
        <v>0</v>
      </c>
      <c r="BY60" s="69">
        <v>254.06870000000001</v>
      </c>
      <c r="BZ60" s="70">
        <v>100</v>
      </c>
      <c r="CA60" s="70">
        <v>100</v>
      </c>
      <c r="CB60" s="70">
        <v>26.196462825310242</v>
      </c>
      <c r="CC60" s="70">
        <v>0</v>
      </c>
      <c r="CD60" s="70">
        <v>0</v>
      </c>
      <c r="CE60" s="69">
        <v>1.2375</v>
      </c>
      <c r="CF60" s="69">
        <v>0</v>
      </c>
      <c r="CG60" s="69">
        <v>1.6875</v>
      </c>
      <c r="CH60" s="69">
        <v>1.2375</v>
      </c>
      <c r="CI60" s="69">
        <v>0.45</v>
      </c>
      <c r="CJ60" s="69">
        <v>1.20377186</v>
      </c>
      <c r="CK60" s="69">
        <v>0</v>
      </c>
      <c r="CL60" s="69">
        <v>1.64150711</v>
      </c>
      <c r="CM60" s="69">
        <v>1.20377186</v>
      </c>
      <c r="CN60" s="69">
        <v>0</v>
      </c>
      <c r="CO60" s="69">
        <v>0.43773525000000002</v>
      </c>
      <c r="CP60" s="70">
        <v>97.274493737373732</v>
      </c>
      <c r="CQ60" s="70">
        <v>97.274500000000003</v>
      </c>
      <c r="CR60" s="70">
        <v>26.666667925672282</v>
      </c>
      <c r="CS60" s="70">
        <v>0</v>
      </c>
      <c r="CT60" s="70">
        <v>0</v>
      </c>
      <c r="CU60" s="69">
        <v>27.1709</v>
      </c>
      <c r="CV60" s="69">
        <v>0</v>
      </c>
      <c r="CW60" s="69">
        <v>35.041132670000003</v>
      </c>
      <c r="CX60" s="69">
        <v>27.1709</v>
      </c>
      <c r="CY60" s="69">
        <v>7.87023267</v>
      </c>
      <c r="CZ60" s="69">
        <v>22.277508839999999</v>
      </c>
      <c r="DA60" s="69">
        <v>0.55844088000000003</v>
      </c>
      <c r="DB60" s="69">
        <v>28.900188239999999</v>
      </c>
      <c r="DC60" s="69">
        <v>22.277508839999999</v>
      </c>
      <c r="DD60" s="69">
        <v>0</v>
      </c>
      <c r="DE60" s="69">
        <v>6.6226794</v>
      </c>
      <c r="DF60" s="70">
        <v>81.990323618282787</v>
      </c>
      <c r="DG60" s="70">
        <v>84.148457583020857</v>
      </c>
      <c r="DH60" s="70">
        <v>22.915696413470837</v>
      </c>
      <c r="DI60" s="70">
        <v>0.55844088000000003</v>
      </c>
      <c r="DJ60" s="70">
        <v>-8.8817841970012523E-16</v>
      </c>
      <c r="DK60" s="69">
        <v>68.500100000000003</v>
      </c>
      <c r="DL60" s="69">
        <v>0</v>
      </c>
      <c r="DM60" s="69">
        <v>88.616100000000003</v>
      </c>
      <c r="DN60" s="69">
        <v>68.500100000000003</v>
      </c>
      <c r="DO60" s="69">
        <v>20.116</v>
      </c>
      <c r="DP60" s="69">
        <v>68.500100000000003</v>
      </c>
      <c r="DQ60" s="69">
        <v>0</v>
      </c>
      <c r="DR60" s="69">
        <v>88.616100000000003</v>
      </c>
      <c r="DS60" s="69">
        <v>68.500100000000003</v>
      </c>
      <c r="DT60" s="69">
        <v>0</v>
      </c>
      <c r="DU60" s="69">
        <v>20.116</v>
      </c>
      <c r="DV60" s="70">
        <v>100</v>
      </c>
      <c r="DW60" s="70">
        <v>100</v>
      </c>
      <c r="DX60" s="70">
        <v>22.700163965690205</v>
      </c>
      <c r="DY60" s="70">
        <v>0</v>
      </c>
      <c r="DZ60" s="70">
        <v>0</v>
      </c>
      <c r="EA60" s="69">
        <v>19</v>
      </c>
      <c r="EB60" s="69">
        <v>0</v>
      </c>
      <c r="EC60" s="69">
        <v>27.95035</v>
      </c>
      <c r="ED60" s="69">
        <v>19</v>
      </c>
      <c r="EE60" s="69">
        <v>8.9503500000000003</v>
      </c>
      <c r="EF60" s="69">
        <v>19</v>
      </c>
      <c r="EG60" s="69">
        <v>0</v>
      </c>
      <c r="EH60" s="69">
        <v>27.95035</v>
      </c>
      <c r="EI60" s="69">
        <v>19</v>
      </c>
      <c r="EJ60" s="69">
        <v>0</v>
      </c>
      <c r="EK60" s="69">
        <v>8.9503500000000003</v>
      </c>
      <c r="EL60" s="70">
        <v>100</v>
      </c>
      <c r="EM60" s="70">
        <v>100</v>
      </c>
      <c r="EN60" s="70">
        <v>32.022318146284398</v>
      </c>
      <c r="EO60" s="70">
        <v>0</v>
      </c>
      <c r="EP60" s="70">
        <v>0</v>
      </c>
      <c r="EQ60" s="69">
        <v>29.508600000000001</v>
      </c>
      <c r="ER60" s="69">
        <v>0</v>
      </c>
      <c r="ES60" s="69">
        <v>43.508600000000001</v>
      </c>
      <c r="ET60" s="69">
        <v>29.508600000000001</v>
      </c>
      <c r="EU60" s="69">
        <v>14</v>
      </c>
      <c r="EV60" s="69">
        <v>29.508600000000001</v>
      </c>
      <c r="EW60" s="69">
        <v>0</v>
      </c>
      <c r="EX60" s="69">
        <v>43.508600000000001</v>
      </c>
      <c r="EY60" s="69">
        <v>29.508600000000001</v>
      </c>
      <c r="EZ60" s="69">
        <v>0</v>
      </c>
      <c r="FA60" s="69">
        <v>14</v>
      </c>
      <c r="FB60" s="70">
        <v>100</v>
      </c>
      <c r="FC60" s="70">
        <v>100</v>
      </c>
      <c r="FD60" s="70">
        <v>32.177546508046682</v>
      </c>
      <c r="FE60" s="70">
        <v>0</v>
      </c>
      <c r="FF60" s="70">
        <v>0</v>
      </c>
      <c r="FG60" s="69">
        <v>0</v>
      </c>
      <c r="FH60" s="69">
        <v>0</v>
      </c>
      <c r="FI60" s="69">
        <v>0</v>
      </c>
      <c r="FJ60" s="69">
        <v>0</v>
      </c>
      <c r="FK60" s="69">
        <v>0</v>
      </c>
      <c r="FL60" s="69">
        <v>0</v>
      </c>
      <c r="FM60" s="69">
        <v>0</v>
      </c>
      <c r="FN60" s="69">
        <v>0</v>
      </c>
      <c r="FO60" s="69">
        <v>0</v>
      </c>
      <c r="FP60" s="69">
        <v>0</v>
      </c>
      <c r="FQ60" s="69">
        <v>0</v>
      </c>
      <c r="FR60" s="70" t="s">
        <v>652</v>
      </c>
      <c r="FS60" s="70" t="s">
        <v>652</v>
      </c>
      <c r="FT60" s="70">
        <v>0</v>
      </c>
      <c r="FU60" s="70">
        <v>0</v>
      </c>
      <c r="FV60" s="70">
        <v>0</v>
      </c>
      <c r="FW60" s="69">
        <v>0</v>
      </c>
      <c r="FX60" s="69">
        <v>0</v>
      </c>
      <c r="FY60" s="69">
        <v>0</v>
      </c>
      <c r="FZ60" s="69">
        <v>0</v>
      </c>
      <c r="GA60" s="69">
        <v>0</v>
      </c>
      <c r="GB60" s="69">
        <v>0</v>
      </c>
      <c r="GC60" s="69">
        <v>0</v>
      </c>
      <c r="GD60" s="69">
        <v>0</v>
      </c>
      <c r="GE60" s="69">
        <v>0</v>
      </c>
      <c r="GF60" s="69">
        <v>0</v>
      </c>
      <c r="GG60" s="69">
        <v>0</v>
      </c>
      <c r="GH60" s="70" t="s">
        <v>652</v>
      </c>
      <c r="GI60" s="70" t="s">
        <v>652</v>
      </c>
      <c r="GJ60" s="70">
        <v>0</v>
      </c>
      <c r="GK60" s="70">
        <v>0</v>
      </c>
      <c r="GL60" s="70">
        <v>0</v>
      </c>
    </row>
    <row r="61" spans="1:194" ht="15.75" x14ac:dyDescent="0.25">
      <c r="A61" s="60">
        <v>50</v>
      </c>
      <c r="B61" s="61" t="s">
        <v>128</v>
      </c>
      <c r="C61" s="64">
        <v>16210.051799999997</v>
      </c>
      <c r="D61" s="64">
        <v>0</v>
      </c>
      <c r="E61" s="64">
        <v>19496.648795860001</v>
      </c>
      <c r="F61" s="64">
        <v>16210.051799999997</v>
      </c>
      <c r="G61" s="64">
        <v>3286.5969958600003</v>
      </c>
      <c r="H61" s="64">
        <v>16195.047525729999</v>
      </c>
      <c r="I61" s="64">
        <v>27.053209030000001</v>
      </c>
      <c r="J61" s="64">
        <v>19436.173507809999</v>
      </c>
      <c r="K61" s="64">
        <v>16192.226047840002</v>
      </c>
      <c r="L61" s="64">
        <v>0</v>
      </c>
      <c r="M61" s="64">
        <v>3243.9474599700002</v>
      </c>
      <c r="N61" s="64">
        <v>99.890032725496937</v>
      </c>
      <c r="O61" s="64">
        <v>98.702319269940176</v>
      </c>
      <c r="P61" s="64">
        <v>16.690257774589689</v>
      </c>
      <c r="Q61" s="64">
        <v>27.053209030000001</v>
      </c>
      <c r="R61" s="64">
        <v>2.8214778900000179</v>
      </c>
      <c r="S61" s="64">
        <v>1561.6466</v>
      </c>
      <c r="T61" s="64">
        <v>0</v>
      </c>
      <c r="U61" s="64">
        <v>1802.926332</v>
      </c>
      <c r="V61" s="64">
        <v>1561.6466</v>
      </c>
      <c r="W61" s="64">
        <v>241.27973200000002</v>
      </c>
      <c r="X61" s="64">
        <v>1560.8136730000001</v>
      </c>
      <c r="Y61" s="64">
        <v>2.0885373599999997</v>
      </c>
      <c r="Z61" s="64">
        <v>1792.4841529999999</v>
      </c>
      <c r="AA61" s="64">
        <v>1560.74747</v>
      </c>
      <c r="AB61" s="64">
        <v>0</v>
      </c>
      <c r="AC61" s="64">
        <v>231.73668300000003</v>
      </c>
      <c r="AD61" s="64">
        <v>99.942424233498144</v>
      </c>
      <c r="AE61" s="64">
        <v>96.044819462912869</v>
      </c>
      <c r="AF61" s="64">
        <v>12.928241659049137</v>
      </c>
      <c r="AG61" s="64">
        <v>2.0885373599999997</v>
      </c>
      <c r="AH61" s="64">
        <v>6.6203000000023091E-2</v>
      </c>
      <c r="AI61" s="64">
        <v>570.6196000000001</v>
      </c>
      <c r="AJ61" s="64">
        <v>0</v>
      </c>
      <c r="AK61" s="64">
        <v>870.39344399999993</v>
      </c>
      <c r="AL61" s="64">
        <v>570.6196000000001</v>
      </c>
      <c r="AM61" s="64">
        <v>299.773844</v>
      </c>
      <c r="AN61" s="64">
        <v>570.6196000000001</v>
      </c>
      <c r="AO61" s="64">
        <v>3.7439698300000002</v>
      </c>
      <c r="AP61" s="64">
        <v>866.6502869499999</v>
      </c>
      <c r="AQ61" s="64">
        <v>570.61690800000008</v>
      </c>
      <c r="AR61" s="64">
        <v>0</v>
      </c>
      <c r="AS61" s="64">
        <v>296.03337895000004</v>
      </c>
      <c r="AT61" s="64">
        <v>99.999528232118209</v>
      </c>
      <c r="AU61" s="64">
        <v>98.752237686887739</v>
      </c>
      <c r="AV61" s="64">
        <v>34.158343152672288</v>
      </c>
      <c r="AW61" s="64">
        <v>3.7439698300000002</v>
      </c>
      <c r="AX61" s="64">
        <v>2.6919999999955226E-3</v>
      </c>
      <c r="AY61" s="64">
        <v>3531.8795999999993</v>
      </c>
      <c r="AZ61" s="64">
        <v>0</v>
      </c>
      <c r="BA61" s="64">
        <v>4093.6545066100002</v>
      </c>
      <c r="BB61" s="64">
        <v>3531.8795999999993</v>
      </c>
      <c r="BC61" s="64">
        <v>561.77490661000002</v>
      </c>
      <c r="BD61" s="64">
        <v>3530.9928529999997</v>
      </c>
      <c r="BE61" s="64">
        <v>1.5154710600000001</v>
      </c>
      <c r="BF61" s="64">
        <v>4082.1378081100002</v>
      </c>
      <c r="BG61" s="64">
        <v>3529.0318852300002</v>
      </c>
      <c r="BH61" s="64">
        <v>0</v>
      </c>
      <c r="BI61" s="64">
        <v>553.10592287999998</v>
      </c>
      <c r="BJ61" s="64">
        <v>99.919371125504981</v>
      </c>
      <c r="BK61" s="64">
        <v>98.456858142291807</v>
      </c>
      <c r="BL61" s="64">
        <v>13.549418194092864</v>
      </c>
      <c r="BM61" s="64">
        <v>1.5154710600000001</v>
      </c>
      <c r="BN61" s="64">
        <v>1.9609677699999779</v>
      </c>
      <c r="BO61" s="64">
        <v>6594.3014999999987</v>
      </c>
      <c r="BP61" s="64">
        <v>0</v>
      </c>
      <c r="BQ61" s="64">
        <v>7854.9987048500006</v>
      </c>
      <c r="BR61" s="64">
        <v>6594.3014999999987</v>
      </c>
      <c r="BS61" s="64">
        <v>1260.6972048499999</v>
      </c>
      <c r="BT61" s="64">
        <v>6594.3014899999989</v>
      </c>
      <c r="BU61" s="64">
        <v>15.078635299999998</v>
      </c>
      <c r="BV61" s="64">
        <v>7847.9911138500011</v>
      </c>
      <c r="BW61" s="64">
        <v>6594.3014899999989</v>
      </c>
      <c r="BX61" s="64">
        <v>0</v>
      </c>
      <c r="BY61" s="64">
        <v>1253.6896238499999</v>
      </c>
      <c r="BZ61" s="64">
        <v>99.999999848353909</v>
      </c>
      <c r="CA61" s="64">
        <v>99.444150350056987</v>
      </c>
      <c r="CB61" s="64">
        <v>15.97465651607976</v>
      </c>
      <c r="CC61" s="64">
        <v>15.078635299999998</v>
      </c>
      <c r="CD61" s="64">
        <v>-2.5590640717609858E-14</v>
      </c>
      <c r="CE61" s="64">
        <v>98.545000000000002</v>
      </c>
      <c r="CF61" s="64">
        <v>0</v>
      </c>
      <c r="CG61" s="64">
        <v>126.81647599999999</v>
      </c>
      <c r="CH61" s="64">
        <v>98.545000000000002</v>
      </c>
      <c r="CI61" s="64">
        <v>28.271476</v>
      </c>
      <c r="CJ61" s="64">
        <v>98.544969000000009</v>
      </c>
      <c r="CK61" s="64">
        <v>2.34913E-2</v>
      </c>
      <c r="CL61" s="64">
        <v>126.09823031000001</v>
      </c>
      <c r="CM61" s="64">
        <v>98.277068000000014</v>
      </c>
      <c r="CN61" s="64">
        <v>0</v>
      </c>
      <c r="CO61" s="64">
        <v>27.821162310000002</v>
      </c>
      <c r="CP61" s="64">
        <v>99.728112030037053</v>
      </c>
      <c r="CQ61" s="64">
        <v>98.407180120344634</v>
      </c>
      <c r="CR61" s="64">
        <v>22.063087040638422</v>
      </c>
      <c r="CS61" s="64">
        <v>2.34913E-2</v>
      </c>
      <c r="CT61" s="64">
        <v>0.26790099999999828</v>
      </c>
      <c r="CU61" s="64">
        <v>1010.3192000000001</v>
      </c>
      <c r="CV61" s="64">
        <v>0</v>
      </c>
      <c r="CW61" s="64">
        <v>1294.5846000000001</v>
      </c>
      <c r="CX61" s="64">
        <v>1010.3192000000001</v>
      </c>
      <c r="CY61" s="64">
        <v>284.26540000000006</v>
      </c>
      <c r="CZ61" s="64">
        <v>997.0352237300001</v>
      </c>
      <c r="DA61" s="64">
        <v>2.14237564</v>
      </c>
      <c r="DB61" s="64">
        <v>1275.8558525100002</v>
      </c>
      <c r="DC61" s="64">
        <v>996.51251861000014</v>
      </c>
      <c r="DD61" s="64">
        <v>0</v>
      </c>
      <c r="DE61" s="64">
        <v>279.34333390000006</v>
      </c>
      <c r="DF61" s="64">
        <v>98.633433731636501</v>
      </c>
      <c r="DG61" s="64">
        <v>98.268496236263715</v>
      </c>
      <c r="DH61" s="64">
        <v>21.894584200123074</v>
      </c>
      <c r="DI61" s="64">
        <v>2.14237564</v>
      </c>
      <c r="DJ61" s="64">
        <v>0.52270511999998392</v>
      </c>
      <c r="DK61" s="64">
        <v>1900.1168999999998</v>
      </c>
      <c r="DL61" s="64">
        <v>0</v>
      </c>
      <c r="DM61" s="64">
        <v>2196.2369000000003</v>
      </c>
      <c r="DN61" s="64">
        <v>1900.1168999999998</v>
      </c>
      <c r="DO61" s="64">
        <v>296.12</v>
      </c>
      <c r="DP61" s="64">
        <v>1900.1163169999998</v>
      </c>
      <c r="DQ61" s="64">
        <v>1.9871743400000002</v>
      </c>
      <c r="DR61" s="64">
        <v>2193.0739126800004</v>
      </c>
      <c r="DS61" s="64">
        <v>1900.1163169999998</v>
      </c>
      <c r="DT61" s="64">
        <v>0</v>
      </c>
      <c r="DU61" s="64">
        <v>292.95759568</v>
      </c>
      <c r="DV61" s="64">
        <v>99.999969317677241</v>
      </c>
      <c r="DW61" s="64">
        <v>98.932053113602592</v>
      </c>
      <c r="DX61" s="64">
        <v>13.358309265646101</v>
      </c>
      <c r="DY61" s="64">
        <v>1.9871743400000002</v>
      </c>
      <c r="DZ61" s="64">
        <v>-4.4686476741162551E-15</v>
      </c>
      <c r="EA61" s="64">
        <v>505.45499999999993</v>
      </c>
      <c r="EB61" s="64">
        <v>0</v>
      </c>
      <c r="EC61" s="64">
        <v>591.42509639999992</v>
      </c>
      <c r="ED61" s="64">
        <v>505.45499999999993</v>
      </c>
      <c r="EE61" s="64">
        <v>85.970096399999989</v>
      </c>
      <c r="EF61" s="64">
        <v>505.45499999999993</v>
      </c>
      <c r="EG61" s="64">
        <v>0</v>
      </c>
      <c r="EH61" s="64">
        <v>590.13042339999993</v>
      </c>
      <c r="EI61" s="64">
        <v>505.45499999999993</v>
      </c>
      <c r="EJ61" s="64">
        <v>0</v>
      </c>
      <c r="EK61" s="64">
        <v>84.675423399999985</v>
      </c>
      <c r="EL61" s="64">
        <v>100</v>
      </c>
      <c r="EM61" s="64">
        <v>98.494042633177742</v>
      </c>
      <c r="EN61" s="64">
        <v>14.348594826233118</v>
      </c>
      <c r="EO61" s="64">
        <v>0</v>
      </c>
      <c r="EP61" s="64">
        <v>0</v>
      </c>
      <c r="EQ61" s="64">
        <v>437.16840000000002</v>
      </c>
      <c r="ER61" s="64">
        <v>0</v>
      </c>
      <c r="ES61" s="64">
        <v>665.61273600000004</v>
      </c>
      <c r="ET61" s="64">
        <v>437.16840000000002</v>
      </c>
      <c r="EU61" s="64">
        <v>228.44433599999999</v>
      </c>
      <c r="EV61" s="64">
        <v>437.16840000000002</v>
      </c>
      <c r="EW61" s="64">
        <v>0.47355420000000004</v>
      </c>
      <c r="EX61" s="64">
        <v>661.75172699999996</v>
      </c>
      <c r="EY61" s="64">
        <v>437.16739100000001</v>
      </c>
      <c r="EZ61" s="64">
        <v>0</v>
      </c>
      <c r="FA61" s="64">
        <v>224.58433600000001</v>
      </c>
      <c r="FB61" s="64">
        <v>99.999769196492693</v>
      </c>
      <c r="FC61" s="64">
        <v>98.310310481937279</v>
      </c>
      <c r="FD61" s="64">
        <v>33.937854158407063</v>
      </c>
      <c r="FE61" s="64">
        <v>0.47355420000000004</v>
      </c>
      <c r="FF61" s="64">
        <v>1.0089999999914889E-3</v>
      </c>
      <c r="FG61" s="64">
        <v>0</v>
      </c>
      <c r="FH61" s="64">
        <v>0</v>
      </c>
      <c r="FI61" s="64">
        <v>0</v>
      </c>
      <c r="FJ61" s="64">
        <v>0</v>
      </c>
      <c r="FK61" s="64">
        <v>0</v>
      </c>
      <c r="FL61" s="64">
        <v>0</v>
      </c>
      <c r="FM61" s="64">
        <v>0</v>
      </c>
      <c r="FN61" s="64">
        <v>0</v>
      </c>
      <c r="FO61" s="64">
        <v>0</v>
      </c>
      <c r="FP61" s="64">
        <v>0</v>
      </c>
      <c r="FQ61" s="64">
        <v>0</v>
      </c>
      <c r="FR61" s="64" t="s">
        <v>652</v>
      </c>
      <c r="FS61" s="64" t="s">
        <v>652</v>
      </c>
      <c r="FT61" s="64">
        <v>0</v>
      </c>
      <c r="FU61" s="64">
        <v>0</v>
      </c>
      <c r="FV61" s="64">
        <v>0</v>
      </c>
      <c r="FW61" s="64">
        <v>0</v>
      </c>
      <c r="FX61" s="64">
        <v>0</v>
      </c>
      <c r="FY61" s="64">
        <v>0</v>
      </c>
      <c r="FZ61" s="64">
        <v>0</v>
      </c>
      <c r="GA61" s="64">
        <v>0</v>
      </c>
      <c r="GB61" s="64">
        <v>0</v>
      </c>
      <c r="GC61" s="64">
        <v>0</v>
      </c>
      <c r="GD61" s="64">
        <v>0</v>
      </c>
      <c r="GE61" s="64">
        <v>0</v>
      </c>
      <c r="GF61" s="64">
        <v>0</v>
      </c>
      <c r="GG61" s="64">
        <v>0</v>
      </c>
      <c r="GH61" s="64" t="s">
        <v>652</v>
      </c>
      <c r="GI61" s="64" t="s">
        <v>652</v>
      </c>
      <c r="GJ61" s="64">
        <v>0</v>
      </c>
      <c r="GK61" s="64">
        <v>0</v>
      </c>
      <c r="GL61" s="64">
        <v>0</v>
      </c>
    </row>
    <row r="62" spans="1:194" ht="15.75" x14ac:dyDescent="0.25">
      <c r="A62" s="11">
        <v>51</v>
      </c>
      <c r="B62" s="66" t="s">
        <v>131</v>
      </c>
      <c r="C62" s="69">
        <v>1740.1390000000001</v>
      </c>
      <c r="D62" s="69">
        <v>0</v>
      </c>
      <c r="E62" s="69">
        <v>2243.5427744600001</v>
      </c>
      <c r="F62" s="69">
        <v>1740.1390000000001</v>
      </c>
      <c r="G62" s="69">
        <v>503.40377445999997</v>
      </c>
      <c r="H62" s="69">
        <v>1740.1390000000001</v>
      </c>
      <c r="I62" s="69">
        <v>6.7839764299999983</v>
      </c>
      <c r="J62" s="69">
        <v>2241.1636034600001</v>
      </c>
      <c r="K62" s="69">
        <v>1740.1390000000001</v>
      </c>
      <c r="L62" s="69">
        <v>0</v>
      </c>
      <c r="M62" s="69">
        <v>501.02460345999998</v>
      </c>
      <c r="N62" s="70">
        <v>100</v>
      </c>
      <c r="O62" s="70">
        <v>99.527383162243439</v>
      </c>
      <c r="P62" s="70">
        <v>22.355556849419546</v>
      </c>
      <c r="Q62" s="69">
        <v>6.7839764299999983</v>
      </c>
      <c r="R62" s="70">
        <v>-5.9507954119908391E-14</v>
      </c>
      <c r="S62" s="69">
        <v>136.18729999999999</v>
      </c>
      <c r="T62" s="69">
        <v>0</v>
      </c>
      <c r="U62" s="69">
        <v>171.627003</v>
      </c>
      <c r="V62" s="69">
        <v>136.18729999999999</v>
      </c>
      <c r="W62" s="69">
        <v>35.439703000000002</v>
      </c>
      <c r="X62" s="69">
        <v>136.18729999999999</v>
      </c>
      <c r="Y62" s="69">
        <v>0.74591465000000001</v>
      </c>
      <c r="Z62" s="69">
        <v>171.627003</v>
      </c>
      <c r="AA62" s="69">
        <v>136.18729999999999</v>
      </c>
      <c r="AB62" s="69">
        <v>0</v>
      </c>
      <c r="AC62" s="69">
        <v>35.439703000000002</v>
      </c>
      <c r="AD62" s="70">
        <v>100</v>
      </c>
      <c r="AE62" s="70">
        <v>100</v>
      </c>
      <c r="AF62" s="70">
        <v>20.649258205598336</v>
      </c>
      <c r="AG62" s="70">
        <v>0.74591465000000001</v>
      </c>
      <c r="AH62" s="70">
        <v>3.1086244689504383E-15</v>
      </c>
      <c r="AI62" s="69">
        <v>61.034100000000002</v>
      </c>
      <c r="AJ62" s="69">
        <v>0</v>
      </c>
      <c r="AK62" s="69">
        <v>79.298789999999997</v>
      </c>
      <c r="AL62" s="69">
        <v>61.034100000000002</v>
      </c>
      <c r="AM62" s="69">
        <v>18.264690000000002</v>
      </c>
      <c r="AN62" s="69">
        <v>61.034100000000002</v>
      </c>
      <c r="AO62" s="69">
        <v>0.26774846000000002</v>
      </c>
      <c r="AP62" s="69">
        <v>79.298789999999997</v>
      </c>
      <c r="AQ62" s="69">
        <v>61.034100000000002</v>
      </c>
      <c r="AR62" s="69">
        <v>0</v>
      </c>
      <c r="AS62" s="69">
        <v>18.264690000000002</v>
      </c>
      <c r="AT62" s="70">
        <v>100</v>
      </c>
      <c r="AU62" s="70">
        <v>100</v>
      </c>
      <c r="AV62" s="70">
        <v>23.032747410143337</v>
      </c>
      <c r="AW62" s="70">
        <v>0.26774846000000002</v>
      </c>
      <c r="AX62" s="70">
        <v>-5.5511151231257827E-17</v>
      </c>
      <c r="AY62" s="69">
        <v>287.9665</v>
      </c>
      <c r="AZ62" s="69">
        <v>0</v>
      </c>
      <c r="BA62" s="69">
        <v>385.37862061000004</v>
      </c>
      <c r="BB62" s="69">
        <v>287.9665</v>
      </c>
      <c r="BC62" s="69">
        <v>97.412120610000002</v>
      </c>
      <c r="BD62" s="69">
        <v>287.9665</v>
      </c>
      <c r="BE62" s="69">
        <v>1.5154710600000001</v>
      </c>
      <c r="BF62" s="69">
        <v>385.08120098000001</v>
      </c>
      <c r="BG62" s="69">
        <v>287.9665</v>
      </c>
      <c r="BH62" s="69">
        <v>0</v>
      </c>
      <c r="BI62" s="69">
        <v>97.114700980000009</v>
      </c>
      <c r="BJ62" s="70">
        <v>100</v>
      </c>
      <c r="BK62" s="70">
        <v>99.694679031585039</v>
      </c>
      <c r="BL62" s="70">
        <v>25.219278617821665</v>
      </c>
      <c r="BM62" s="70">
        <v>1.5154710600000001</v>
      </c>
      <c r="BN62" s="70">
        <v>-1.8429702208777599E-14</v>
      </c>
      <c r="BO62" s="69">
        <v>934.40150000000006</v>
      </c>
      <c r="BP62" s="69">
        <v>0</v>
      </c>
      <c r="BQ62" s="69">
        <v>1179.83858085</v>
      </c>
      <c r="BR62" s="69">
        <v>934.40150000000006</v>
      </c>
      <c r="BS62" s="69">
        <v>245.43708085</v>
      </c>
      <c r="BT62" s="69">
        <v>934.40150000000006</v>
      </c>
      <c r="BU62" s="69">
        <v>1.7668917</v>
      </c>
      <c r="BV62" s="69">
        <v>1179.83858085</v>
      </c>
      <c r="BW62" s="69">
        <v>934.40150000000006</v>
      </c>
      <c r="BX62" s="69">
        <v>0</v>
      </c>
      <c r="BY62" s="69">
        <v>245.43708085</v>
      </c>
      <c r="BZ62" s="70">
        <v>100</v>
      </c>
      <c r="CA62" s="70">
        <v>100</v>
      </c>
      <c r="CB62" s="70">
        <v>20.802598324355348</v>
      </c>
      <c r="CC62" s="70">
        <v>1.7668917</v>
      </c>
      <c r="CD62" s="70">
        <v>-2.6201263381153694E-14</v>
      </c>
      <c r="CE62" s="69">
        <v>4.3535000000000004</v>
      </c>
      <c r="CF62" s="69">
        <v>0</v>
      </c>
      <c r="CG62" s="69">
        <v>5.9365759999999996</v>
      </c>
      <c r="CH62" s="69">
        <v>4.3535000000000004</v>
      </c>
      <c r="CI62" s="69">
        <v>1.5830759999999999</v>
      </c>
      <c r="CJ62" s="69">
        <v>4.3535000000000004</v>
      </c>
      <c r="CK62" s="69">
        <v>2.34913E-2</v>
      </c>
      <c r="CL62" s="69">
        <v>5.9365759999999996</v>
      </c>
      <c r="CM62" s="69">
        <v>4.3535000000000004</v>
      </c>
      <c r="CN62" s="69">
        <v>0</v>
      </c>
      <c r="CO62" s="69">
        <v>1.5830759999999999</v>
      </c>
      <c r="CP62" s="70">
        <v>100</v>
      </c>
      <c r="CQ62" s="70">
        <v>100</v>
      </c>
      <c r="CR62" s="70">
        <v>26.666482497655213</v>
      </c>
      <c r="CS62" s="70">
        <v>2.34913E-2</v>
      </c>
      <c r="CT62" s="70">
        <v>-1.1796119636642288E-16</v>
      </c>
      <c r="CU62" s="69">
        <v>71.298400000000001</v>
      </c>
      <c r="CV62" s="69">
        <v>0</v>
      </c>
      <c r="CW62" s="69">
        <v>98.260900000000007</v>
      </c>
      <c r="CX62" s="69">
        <v>71.298400000000001</v>
      </c>
      <c r="CY62" s="69">
        <v>26.962499999999999</v>
      </c>
      <c r="CZ62" s="69">
        <v>71.298400000000001</v>
      </c>
      <c r="DA62" s="69">
        <v>0.18716072</v>
      </c>
      <c r="DB62" s="69">
        <v>97.641552950000005</v>
      </c>
      <c r="DC62" s="69">
        <v>71.298400000000001</v>
      </c>
      <c r="DD62" s="69">
        <v>0</v>
      </c>
      <c r="DE62" s="69">
        <v>26.34315295</v>
      </c>
      <c r="DF62" s="70">
        <v>100</v>
      </c>
      <c r="DG62" s="70">
        <v>97.70293166434864</v>
      </c>
      <c r="DH62" s="70">
        <v>26.979448968299103</v>
      </c>
      <c r="DI62" s="70">
        <v>0.18716072</v>
      </c>
      <c r="DJ62" s="70">
        <v>-5.7176485768195562E-15</v>
      </c>
      <c r="DK62" s="69">
        <v>115.75700000000001</v>
      </c>
      <c r="DL62" s="69">
        <v>0</v>
      </c>
      <c r="DM62" s="69">
        <v>155.45699999999999</v>
      </c>
      <c r="DN62" s="69">
        <v>115.75700000000001</v>
      </c>
      <c r="DO62" s="69">
        <v>39.700000000000003</v>
      </c>
      <c r="DP62" s="69">
        <v>115.75700000000001</v>
      </c>
      <c r="DQ62" s="69">
        <v>1.8037443400000002</v>
      </c>
      <c r="DR62" s="69">
        <v>153.99459568</v>
      </c>
      <c r="DS62" s="69">
        <v>115.75700000000001</v>
      </c>
      <c r="DT62" s="69">
        <v>0</v>
      </c>
      <c r="DU62" s="69">
        <v>38.237595679999998</v>
      </c>
      <c r="DV62" s="70">
        <v>100</v>
      </c>
      <c r="DW62" s="70">
        <v>96.316361914357671</v>
      </c>
      <c r="DX62" s="70">
        <v>24.830478960091256</v>
      </c>
      <c r="DY62" s="70">
        <v>1.8037443400000002</v>
      </c>
      <c r="DZ62" s="70">
        <v>-5.773159728050814E-15</v>
      </c>
      <c r="EA62" s="69">
        <v>57.332999999999998</v>
      </c>
      <c r="EB62" s="69">
        <v>0</v>
      </c>
      <c r="EC62" s="69">
        <v>74.395303999999996</v>
      </c>
      <c r="ED62" s="69">
        <v>57.332999999999998</v>
      </c>
      <c r="EE62" s="69">
        <v>17.062304000000001</v>
      </c>
      <c r="EF62" s="69">
        <v>57.332999999999998</v>
      </c>
      <c r="EG62" s="69">
        <v>0</v>
      </c>
      <c r="EH62" s="69">
        <v>74.395303999999996</v>
      </c>
      <c r="EI62" s="69">
        <v>57.332999999999998</v>
      </c>
      <c r="EJ62" s="69">
        <v>0</v>
      </c>
      <c r="EK62" s="69">
        <v>17.062304000000001</v>
      </c>
      <c r="EL62" s="70">
        <v>100</v>
      </c>
      <c r="EM62" s="70">
        <v>100</v>
      </c>
      <c r="EN62" s="70">
        <v>22.934651896845534</v>
      </c>
      <c r="EO62" s="70">
        <v>0</v>
      </c>
      <c r="EP62" s="70">
        <v>0</v>
      </c>
      <c r="EQ62" s="69">
        <v>71.807699999999997</v>
      </c>
      <c r="ER62" s="69">
        <v>0</v>
      </c>
      <c r="ES62" s="69">
        <v>93.35</v>
      </c>
      <c r="ET62" s="69">
        <v>71.807699999999997</v>
      </c>
      <c r="EU62" s="69">
        <v>21.542300000000001</v>
      </c>
      <c r="EV62" s="69">
        <v>71.807699999999997</v>
      </c>
      <c r="EW62" s="69">
        <v>0.47355420000000004</v>
      </c>
      <c r="EX62" s="69">
        <v>93.35</v>
      </c>
      <c r="EY62" s="69">
        <v>71.807699999999997</v>
      </c>
      <c r="EZ62" s="69">
        <v>0</v>
      </c>
      <c r="FA62" s="69">
        <v>21.542300000000001</v>
      </c>
      <c r="FB62" s="70">
        <v>100</v>
      </c>
      <c r="FC62" s="70">
        <v>100</v>
      </c>
      <c r="FD62" s="70">
        <v>23.076914836636316</v>
      </c>
      <c r="FE62" s="70">
        <v>0.47355420000000004</v>
      </c>
      <c r="FF62" s="70">
        <v>-4.7739590058881731E-15</v>
      </c>
      <c r="FG62" s="69">
        <v>0</v>
      </c>
      <c r="FH62" s="69">
        <v>0</v>
      </c>
      <c r="FI62" s="69">
        <v>0</v>
      </c>
      <c r="FJ62" s="69">
        <v>0</v>
      </c>
      <c r="FK62" s="69">
        <v>0</v>
      </c>
      <c r="FL62" s="69">
        <v>0</v>
      </c>
      <c r="FM62" s="69">
        <v>0</v>
      </c>
      <c r="FN62" s="69">
        <v>0</v>
      </c>
      <c r="FO62" s="69">
        <v>0</v>
      </c>
      <c r="FP62" s="69">
        <v>0</v>
      </c>
      <c r="FQ62" s="69">
        <v>0</v>
      </c>
      <c r="FR62" s="70" t="s">
        <v>652</v>
      </c>
      <c r="FS62" s="70" t="s">
        <v>652</v>
      </c>
      <c r="FT62" s="70">
        <v>0</v>
      </c>
      <c r="FU62" s="70">
        <v>0</v>
      </c>
      <c r="FV62" s="70">
        <v>0</v>
      </c>
      <c r="FW62" s="69">
        <v>0</v>
      </c>
      <c r="FX62" s="69">
        <v>0</v>
      </c>
      <c r="FY62" s="69">
        <v>0</v>
      </c>
      <c r="FZ62" s="69">
        <v>0</v>
      </c>
      <c r="GA62" s="69">
        <v>0</v>
      </c>
      <c r="GB62" s="69">
        <v>0</v>
      </c>
      <c r="GC62" s="69">
        <v>0</v>
      </c>
      <c r="GD62" s="69">
        <v>0</v>
      </c>
      <c r="GE62" s="69">
        <v>0</v>
      </c>
      <c r="GF62" s="69">
        <v>0</v>
      </c>
      <c r="GG62" s="69">
        <v>0</v>
      </c>
      <c r="GH62" s="70" t="s">
        <v>652</v>
      </c>
      <c r="GI62" s="70" t="s">
        <v>652</v>
      </c>
      <c r="GJ62" s="70">
        <v>0</v>
      </c>
      <c r="GK62" s="70">
        <v>0</v>
      </c>
      <c r="GL62" s="70">
        <v>0</v>
      </c>
    </row>
    <row r="63" spans="1:194" ht="15.75" x14ac:dyDescent="0.25">
      <c r="A63" s="11">
        <v>52</v>
      </c>
      <c r="B63" s="66" t="s">
        <v>134</v>
      </c>
      <c r="C63" s="69">
        <v>1052.8584000000001</v>
      </c>
      <c r="D63" s="69">
        <v>0</v>
      </c>
      <c r="E63" s="69">
        <v>1217.5084490000002</v>
      </c>
      <c r="F63" s="69">
        <v>1052.8584000000001</v>
      </c>
      <c r="G63" s="69">
        <v>164.650049</v>
      </c>
      <c r="H63" s="69">
        <v>1052.8584000000001</v>
      </c>
      <c r="I63" s="69">
        <v>5.4635469999999998E-2</v>
      </c>
      <c r="J63" s="69">
        <v>1187.4170688500001</v>
      </c>
      <c r="K63" s="69">
        <v>1052.8584000000001</v>
      </c>
      <c r="L63" s="69">
        <v>0</v>
      </c>
      <c r="M63" s="69">
        <v>134.55866884999998</v>
      </c>
      <c r="N63" s="70">
        <v>100</v>
      </c>
      <c r="O63" s="70">
        <v>81.724038144683448</v>
      </c>
      <c r="P63" s="70">
        <v>11.332047717683436</v>
      </c>
      <c r="Q63" s="69">
        <v>5.4635469999999998E-2</v>
      </c>
      <c r="R63" s="70">
        <v>-6.1964322561891549E-15</v>
      </c>
      <c r="S63" s="69">
        <v>2.5388999999999999</v>
      </c>
      <c r="T63" s="69">
        <v>0</v>
      </c>
      <c r="U63" s="69">
        <v>9.0819489999999998</v>
      </c>
      <c r="V63" s="69">
        <v>2.5388999999999999</v>
      </c>
      <c r="W63" s="69">
        <v>6.5430489999999999</v>
      </c>
      <c r="X63" s="69">
        <v>2.5388999999999999</v>
      </c>
      <c r="Y63" s="69">
        <v>0</v>
      </c>
      <c r="Z63" s="69">
        <v>2.5388999999999999</v>
      </c>
      <c r="AA63" s="69">
        <v>2.5388999999999999</v>
      </c>
      <c r="AB63" s="69">
        <v>0</v>
      </c>
      <c r="AC63" s="69">
        <v>0</v>
      </c>
      <c r="AD63" s="70">
        <v>100</v>
      </c>
      <c r="AE63" s="70">
        <v>0</v>
      </c>
      <c r="AF63" s="70">
        <v>0</v>
      </c>
      <c r="AG63" s="70">
        <v>0</v>
      </c>
      <c r="AH63" s="70">
        <v>0</v>
      </c>
      <c r="AI63" s="69">
        <v>34.573099999999997</v>
      </c>
      <c r="AJ63" s="69">
        <v>0</v>
      </c>
      <c r="AK63" s="69">
        <v>38.573099999999997</v>
      </c>
      <c r="AL63" s="69">
        <v>34.573099999999997</v>
      </c>
      <c r="AM63" s="69">
        <v>4</v>
      </c>
      <c r="AN63" s="69">
        <v>34.573099999999997</v>
      </c>
      <c r="AO63" s="69">
        <v>0</v>
      </c>
      <c r="AP63" s="69">
        <v>34.832634950000006</v>
      </c>
      <c r="AQ63" s="69">
        <v>34.573099999999997</v>
      </c>
      <c r="AR63" s="69">
        <v>0</v>
      </c>
      <c r="AS63" s="69">
        <v>0.25953494999999999</v>
      </c>
      <c r="AT63" s="70">
        <v>100</v>
      </c>
      <c r="AU63" s="70">
        <v>6.4883737500000001</v>
      </c>
      <c r="AV63" s="70">
        <v>0.74509135003006699</v>
      </c>
      <c r="AW63" s="70">
        <v>0</v>
      </c>
      <c r="AX63" s="70">
        <v>0</v>
      </c>
      <c r="AY63" s="69">
        <v>16.158000000000001</v>
      </c>
      <c r="AZ63" s="69">
        <v>0</v>
      </c>
      <c r="BA63" s="69">
        <v>21.957999999999998</v>
      </c>
      <c r="BB63" s="69">
        <v>16.158000000000001</v>
      </c>
      <c r="BC63" s="69">
        <v>5.8</v>
      </c>
      <c r="BD63" s="69">
        <v>16.158000000000001</v>
      </c>
      <c r="BE63" s="69">
        <v>0</v>
      </c>
      <c r="BF63" s="69">
        <v>16.257133899999999</v>
      </c>
      <c r="BG63" s="69">
        <v>16.158000000000001</v>
      </c>
      <c r="BH63" s="69">
        <v>0</v>
      </c>
      <c r="BI63" s="69">
        <v>9.9133899999999997E-2</v>
      </c>
      <c r="BJ63" s="70">
        <v>100</v>
      </c>
      <c r="BK63" s="70">
        <v>1.7092051724137931</v>
      </c>
      <c r="BL63" s="70">
        <v>0.60978706707951769</v>
      </c>
      <c r="BM63" s="70">
        <v>0</v>
      </c>
      <c r="BN63" s="70">
        <v>0</v>
      </c>
      <c r="BO63" s="69">
        <v>968.16420000000005</v>
      </c>
      <c r="BP63" s="69">
        <v>0</v>
      </c>
      <c r="BQ63" s="69">
        <v>1107.8642</v>
      </c>
      <c r="BR63" s="69">
        <v>968.16420000000005</v>
      </c>
      <c r="BS63" s="69">
        <v>139.69999999999999</v>
      </c>
      <c r="BT63" s="69">
        <v>968.16420000000005</v>
      </c>
      <c r="BU63" s="69">
        <v>0</v>
      </c>
      <c r="BV63" s="69">
        <v>1102.3642</v>
      </c>
      <c r="BW63" s="69">
        <v>968.16420000000005</v>
      </c>
      <c r="BX63" s="69">
        <v>0</v>
      </c>
      <c r="BY63" s="69">
        <v>134.19999999999999</v>
      </c>
      <c r="BZ63" s="70">
        <v>100</v>
      </c>
      <c r="CA63" s="70">
        <v>96.062992125984252</v>
      </c>
      <c r="CB63" s="70">
        <v>12.173835108215595</v>
      </c>
      <c r="CC63" s="70">
        <v>0</v>
      </c>
      <c r="CD63" s="70">
        <v>0</v>
      </c>
      <c r="CE63" s="69">
        <v>0</v>
      </c>
      <c r="CF63" s="69">
        <v>0</v>
      </c>
      <c r="CG63" s="69">
        <v>0</v>
      </c>
      <c r="CH63" s="69">
        <v>0</v>
      </c>
      <c r="CI63" s="69">
        <v>0</v>
      </c>
      <c r="CJ63" s="69">
        <v>0</v>
      </c>
      <c r="CK63" s="69">
        <v>0</v>
      </c>
      <c r="CL63" s="69">
        <v>0</v>
      </c>
      <c r="CM63" s="69">
        <v>0</v>
      </c>
      <c r="CN63" s="69">
        <v>0</v>
      </c>
      <c r="CO63" s="69">
        <v>0</v>
      </c>
      <c r="CP63" s="70" t="s">
        <v>652</v>
      </c>
      <c r="CQ63" s="70" t="s">
        <v>652</v>
      </c>
      <c r="CR63" s="70">
        <v>0</v>
      </c>
      <c r="CS63" s="70">
        <v>0</v>
      </c>
      <c r="CT63" s="70">
        <v>0</v>
      </c>
      <c r="CU63" s="69">
        <v>5.2153</v>
      </c>
      <c r="CV63" s="69">
        <v>0</v>
      </c>
      <c r="CW63" s="69">
        <v>8.0623000000000005</v>
      </c>
      <c r="CX63" s="69">
        <v>5.2153</v>
      </c>
      <c r="CY63" s="69">
        <v>2.847</v>
      </c>
      <c r="CZ63" s="69">
        <v>5.2153</v>
      </c>
      <c r="DA63" s="69">
        <v>5.4635469999999998E-2</v>
      </c>
      <c r="DB63" s="69">
        <v>5.2153</v>
      </c>
      <c r="DC63" s="69">
        <v>5.2153</v>
      </c>
      <c r="DD63" s="69">
        <v>0</v>
      </c>
      <c r="DE63" s="69">
        <v>0</v>
      </c>
      <c r="DF63" s="70">
        <v>100</v>
      </c>
      <c r="DG63" s="70">
        <v>0</v>
      </c>
      <c r="DH63" s="70">
        <v>0</v>
      </c>
      <c r="DI63" s="70">
        <v>5.4635469999999998E-2</v>
      </c>
      <c r="DJ63" s="70">
        <v>2.0816681711721685E-17</v>
      </c>
      <c r="DK63" s="69">
        <v>3.7092000000000001</v>
      </c>
      <c r="DL63" s="69">
        <v>0</v>
      </c>
      <c r="DM63" s="69">
        <v>5.4092000000000002</v>
      </c>
      <c r="DN63" s="69">
        <v>3.7092000000000001</v>
      </c>
      <c r="DO63" s="69">
        <v>1.7</v>
      </c>
      <c r="DP63" s="69">
        <v>3.7092000000000001</v>
      </c>
      <c r="DQ63" s="69">
        <v>0</v>
      </c>
      <c r="DR63" s="69">
        <v>3.7092000000000001</v>
      </c>
      <c r="DS63" s="69">
        <v>3.7092000000000001</v>
      </c>
      <c r="DT63" s="69">
        <v>0</v>
      </c>
      <c r="DU63" s="69">
        <v>0</v>
      </c>
      <c r="DV63" s="70">
        <v>100</v>
      </c>
      <c r="DW63" s="70">
        <v>0</v>
      </c>
      <c r="DX63" s="70">
        <v>0</v>
      </c>
      <c r="DY63" s="70">
        <v>0</v>
      </c>
      <c r="DZ63" s="70">
        <v>0</v>
      </c>
      <c r="EA63" s="69">
        <v>14.4176</v>
      </c>
      <c r="EB63" s="69">
        <v>0</v>
      </c>
      <c r="EC63" s="69">
        <v>15.617599999999999</v>
      </c>
      <c r="ED63" s="69">
        <v>14.4176</v>
      </c>
      <c r="EE63" s="69">
        <v>1.2</v>
      </c>
      <c r="EF63" s="69">
        <v>14.4176</v>
      </c>
      <c r="EG63" s="69">
        <v>0</v>
      </c>
      <c r="EH63" s="69">
        <v>14.4176</v>
      </c>
      <c r="EI63" s="69">
        <v>14.4176</v>
      </c>
      <c r="EJ63" s="69">
        <v>0</v>
      </c>
      <c r="EK63" s="69">
        <v>0</v>
      </c>
      <c r="EL63" s="70">
        <v>100</v>
      </c>
      <c r="EM63" s="70">
        <v>0</v>
      </c>
      <c r="EN63" s="70">
        <v>0</v>
      </c>
      <c r="EO63" s="70">
        <v>0</v>
      </c>
      <c r="EP63" s="70">
        <v>0</v>
      </c>
      <c r="EQ63" s="69">
        <v>8.0821000000000005</v>
      </c>
      <c r="ER63" s="69">
        <v>0</v>
      </c>
      <c r="ES63" s="69">
        <v>10.9421</v>
      </c>
      <c r="ET63" s="69">
        <v>8.0821000000000005</v>
      </c>
      <c r="EU63" s="69">
        <v>2.86</v>
      </c>
      <c r="EV63" s="69">
        <v>8.0821000000000005</v>
      </c>
      <c r="EW63" s="69">
        <v>0</v>
      </c>
      <c r="EX63" s="69">
        <v>8.0821000000000005</v>
      </c>
      <c r="EY63" s="69">
        <v>8.0821000000000005</v>
      </c>
      <c r="EZ63" s="69">
        <v>0</v>
      </c>
      <c r="FA63" s="69">
        <v>0</v>
      </c>
      <c r="FB63" s="70">
        <v>100</v>
      </c>
      <c r="FC63" s="70">
        <v>0</v>
      </c>
      <c r="FD63" s="70">
        <v>0</v>
      </c>
      <c r="FE63" s="70">
        <v>0</v>
      </c>
      <c r="FF63" s="70">
        <v>0</v>
      </c>
      <c r="FG63" s="69">
        <v>0</v>
      </c>
      <c r="FH63" s="69">
        <v>0</v>
      </c>
      <c r="FI63" s="69">
        <v>0</v>
      </c>
      <c r="FJ63" s="69">
        <v>0</v>
      </c>
      <c r="FK63" s="69">
        <v>0</v>
      </c>
      <c r="FL63" s="69">
        <v>0</v>
      </c>
      <c r="FM63" s="69">
        <v>0</v>
      </c>
      <c r="FN63" s="69">
        <v>0</v>
      </c>
      <c r="FO63" s="69">
        <v>0</v>
      </c>
      <c r="FP63" s="69">
        <v>0</v>
      </c>
      <c r="FQ63" s="69">
        <v>0</v>
      </c>
      <c r="FR63" s="70" t="s">
        <v>652</v>
      </c>
      <c r="FS63" s="70" t="s">
        <v>652</v>
      </c>
      <c r="FT63" s="70">
        <v>0</v>
      </c>
      <c r="FU63" s="70">
        <v>0</v>
      </c>
      <c r="FV63" s="70">
        <v>0</v>
      </c>
      <c r="FW63" s="69">
        <v>0</v>
      </c>
      <c r="FX63" s="69">
        <v>0</v>
      </c>
      <c r="FY63" s="69">
        <v>0</v>
      </c>
      <c r="FZ63" s="69">
        <v>0</v>
      </c>
      <c r="GA63" s="69">
        <v>0</v>
      </c>
      <c r="GB63" s="69">
        <v>0</v>
      </c>
      <c r="GC63" s="69">
        <v>0</v>
      </c>
      <c r="GD63" s="69">
        <v>0</v>
      </c>
      <c r="GE63" s="69">
        <v>0</v>
      </c>
      <c r="GF63" s="69">
        <v>0</v>
      </c>
      <c r="GG63" s="69">
        <v>0</v>
      </c>
      <c r="GH63" s="70" t="s">
        <v>652</v>
      </c>
      <c r="GI63" s="70" t="s">
        <v>652</v>
      </c>
      <c r="GJ63" s="70">
        <v>0</v>
      </c>
      <c r="GK63" s="70">
        <v>0</v>
      </c>
      <c r="GL63" s="70">
        <v>0</v>
      </c>
    </row>
    <row r="64" spans="1:194" ht="15.75" x14ac:dyDescent="0.25">
      <c r="A64" s="11">
        <v>53</v>
      </c>
      <c r="B64" s="66" t="s">
        <v>137</v>
      </c>
      <c r="C64" s="69">
        <v>1099.5350999999998</v>
      </c>
      <c r="D64" s="69">
        <v>0</v>
      </c>
      <c r="E64" s="69">
        <v>1553.0996</v>
      </c>
      <c r="F64" s="69">
        <v>1099.5350999999998</v>
      </c>
      <c r="G64" s="69">
        <v>453.56450000000001</v>
      </c>
      <c r="H64" s="69">
        <v>1099.5350999999998</v>
      </c>
      <c r="I64" s="69">
        <v>0</v>
      </c>
      <c r="J64" s="69">
        <v>1549.6763450200001</v>
      </c>
      <c r="K64" s="69">
        <v>1099.5350999999998</v>
      </c>
      <c r="L64" s="69">
        <v>0</v>
      </c>
      <c r="M64" s="69">
        <v>450.14124501999999</v>
      </c>
      <c r="N64" s="70">
        <v>100</v>
      </c>
      <c r="O64" s="70">
        <v>99.245255089408445</v>
      </c>
      <c r="P64" s="70">
        <v>29.047436031824468</v>
      </c>
      <c r="Q64" s="69">
        <v>0</v>
      </c>
      <c r="R64" s="70">
        <v>0</v>
      </c>
      <c r="S64" s="69">
        <v>47.094700000000003</v>
      </c>
      <c r="T64" s="69">
        <v>0</v>
      </c>
      <c r="U64" s="69">
        <v>67.094700000000003</v>
      </c>
      <c r="V64" s="69">
        <v>47.094700000000003</v>
      </c>
      <c r="W64" s="69">
        <v>20</v>
      </c>
      <c r="X64" s="69">
        <v>47.094700000000003</v>
      </c>
      <c r="Y64" s="69">
        <v>0</v>
      </c>
      <c r="Z64" s="69">
        <v>67.094700000000003</v>
      </c>
      <c r="AA64" s="69">
        <v>47.094700000000003</v>
      </c>
      <c r="AB64" s="69">
        <v>0</v>
      </c>
      <c r="AC64" s="69">
        <v>20</v>
      </c>
      <c r="AD64" s="70">
        <v>100</v>
      </c>
      <c r="AE64" s="70">
        <v>100</v>
      </c>
      <c r="AF64" s="70">
        <v>29.808613795128373</v>
      </c>
      <c r="AG64" s="70">
        <v>0</v>
      </c>
      <c r="AH64" s="70">
        <v>0</v>
      </c>
      <c r="AI64" s="69">
        <v>71.367199999999997</v>
      </c>
      <c r="AJ64" s="69">
        <v>0</v>
      </c>
      <c r="AK64" s="69">
        <v>119.3672</v>
      </c>
      <c r="AL64" s="69">
        <v>71.367199999999997</v>
      </c>
      <c r="AM64" s="69">
        <v>48</v>
      </c>
      <c r="AN64" s="69">
        <v>71.367199999999997</v>
      </c>
      <c r="AO64" s="69">
        <v>0</v>
      </c>
      <c r="AP64" s="69">
        <v>119.3672</v>
      </c>
      <c r="AQ64" s="69">
        <v>71.367199999999997</v>
      </c>
      <c r="AR64" s="69">
        <v>0</v>
      </c>
      <c r="AS64" s="69">
        <v>48</v>
      </c>
      <c r="AT64" s="70">
        <v>100</v>
      </c>
      <c r="AU64" s="70">
        <v>100</v>
      </c>
      <c r="AV64" s="70">
        <v>40.212051551850095</v>
      </c>
      <c r="AW64" s="70">
        <v>0</v>
      </c>
      <c r="AX64" s="70">
        <v>0</v>
      </c>
      <c r="AY64" s="69">
        <v>68.985699999999994</v>
      </c>
      <c r="AZ64" s="69">
        <v>0</v>
      </c>
      <c r="BA64" s="69">
        <v>104.98569999999999</v>
      </c>
      <c r="BB64" s="69">
        <v>68.985699999999994</v>
      </c>
      <c r="BC64" s="69">
        <v>36</v>
      </c>
      <c r="BD64" s="69">
        <v>68.985699999999994</v>
      </c>
      <c r="BE64" s="69">
        <v>0</v>
      </c>
      <c r="BF64" s="69">
        <v>102.31500200000001</v>
      </c>
      <c r="BG64" s="69">
        <v>68.985699999999994</v>
      </c>
      <c r="BH64" s="69">
        <v>0</v>
      </c>
      <c r="BI64" s="69">
        <v>33.329301999999998</v>
      </c>
      <c r="BJ64" s="70">
        <v>100</v>
      </c>
      <c r="BK64" s="70">
        <v>92.581394444444442</v>
      </c>
      <c r="BL64" s="70">
        <v>32.575185797289038</v>
      </c>
      <c r="BM64" s="70">
        <v>0</v>
      </c>
      <c r="BN64" s="70">
        <v>0</v>
      </c>
      <c r="BO64" s="69">
        <v>713.63310000000001</v>
      </c>
      <c r="BP64" s="69">
        <v>0</v>
      </c>
      <c r="BQ64" s="69">
        <v>976.39760000000001</v>
      </c>
      <c r="BR64" s="69">
        <v>713.63310000000001</v>
      </c>
      <c r="BS64" s="69">
        <v>262.7645</v>
      </c>
      <c r="BT64" s="69">
        <v>713.63310000000001</v>
      </c>
      <c r="BU64" s="69">
        <v>0</v>
      </c>
      <c r="BV64" s="69">
        <v>976.39760000000001</v>
      </c>
      <c r="BW64" s="69">
        <v>713.63310000000001</v>
      </c>
      <c r="BX64" s="69">
        <v>0</v>
      </c>
      <c r="BY64" s="69">
        <v>262.7645</v>
      </c>
      <c r="BZ64" s="70">
        <v>100</v>
      </c>
      <c r="CA64" s="70">
        <v>100</v>
      </c>
      <c r="CB64" s="70">
        <v>26.911629033090616</v>
      </c>
      <c r="CC64" s="70">
        <v>0</v>
      </c>
      <c r="CD64" s="70">
        <v>0</v>
      </c>
      <c r="CE64" s="69">
        <v>0.3</v>
      </c>
      <c r="CF64" s="69">
        <v>0</v>
      </c>
      <c r="CG64" s="69">
        <v>0.4</v>
      </c>
      <c r="CH64" s="69">
        <v>0.3</v>
      </c>
      <c r="CI64" s="69">
        <v>0.1</v>
      </c>
      <c r="CJ64" s="69">
        <v>0.3</v>
      </c>
      <c r="CK64" s="69">
        <v>0</v>
      </c>
      <c r="CL64" s="69">
        <v>0.4</v>
      </c>
      <c r="CM64" s="69">
        <v>0.3</v>
      </c>
      <c r="CN64" s="69">
        <v>0</v>
      </c>
      <c r="CO64" s="69">
        <v>0.1</v>
      </c>
      <c r="CP64" s="70">
        <v>100</v>
      </c>
      <c r="CQ64" s="70">
        <v>100</v>
      </c>
      <c r="CR64" s="70">
        <v>25</v>
      </c>
      <c r="CS64" s="70">
        <v>0</v>
      </c>
      <c r="CT64" s="70">
        <v>0</v>
      </c>
      <c r="CU64" s="69">
        <v>38.574800000000003</v>
      </c>
      <c r="CV64" s="69">
        <v>0</v>
      </c>
      <c r="CW64" s="69">
        <v>59.274799999999999</v>
      </c>
      <c r="CX64" s="69">
        <v>38.574800000000003</v>
      </c>
      <c r="CY64" s="69">
        <v>20.7</v>
      </c>
      <c r="CZ64" s="69">
        <v>38.574800000000003</v>
      </c>
      <c r="DA64" s="69">
        <v>0</v>
      </c>
      <c r="DB64" s="69">
        <v>58.616916020000005</v>
      </c>
      <c r="DC64" s="69">
        <v>38.574800000000003</v>
      </c>
      <c r="DD64" s="69">
        <v>0</v>
      </c>
      <c r="DE64" s="69">
        <v>20.042116019999998</v>
      </c>
      <c r="DF64" s="70">
        <v>100</v>
      </c>
      <c r="DG64" s="70">
        <v>96.821816521739123</v>
      </c>
      <c r="DH64" s="70">
        <v>34.19169308252529</v>
      </c>
      <c r="DI64" s="70">
        <v>0</v>
      </c>
      <c r="DJ64" s="70">
        <v>0</v>
      </c>
      <c r="DK64" s="69">
        <v>99.796800000000005</v>
      </c>
      <c r="DL64" s="69">
        <v>0</v>
      </c>
      <c r="DM64" s="69">
        <v>129.79679999999999</v>
      </c>
      <c r="DN64" s="69">
        <v>99.796800000000005</v>
      </c>
      <c r="DO64" s="69">
        <v>30</v>
      </c>
      <c r="DP64" s="69">
        <v>99.796800000000005</v>
      </c>
      <c r="DQ64" s="69">
        <v>0</v>
      </c>
      <c r="DR64" s="69">
        <v>129.79679999999999</v>
      </c>
      <c r="DS64" s="69">
        <v>99.796800000000005</v>
      </c>
      <c r="DT64" s="69">
        <v>0</v>
      </c>
      <c r="DU64" s="69">
        <v>30</v>
      </c>
      <c r="DV64" s="70">
        <v>100</v>
      </c>
      <c r="DW64" s="70">
        <v>100</v>
      </c>
      <c r="DX64" s="70">
        <v>23.11305055286417</v>
      </c>
      <c r="DY64" s="70">
        <v>0</v>
      </c>
      <c r="DZ64" s="70">
        <v>0</v>
      </c>
      <c r="EA64" s="69">
        <v>7.72</v>
      </c>
      <c r="EB64" s="69">
        <v>0</v>
      </c>
      <c r="EC64" s="69">
        <v>13.72</v>
      </c>
      <c r="ED64" s="69">
        <v>7.72</v>
      </c>
      <c r="EE64" s="69">
        <v>6</v>
      </c>
      <c r="EF64" s="69">
        <v>7.72</v>
      </c>
      <c r="EG64" s="69">
        <v>0</v>
      </c>
      <c r="EH64" s="69">
        <v>13.625327</v>
      </c>
      <c r="EI64" s="69">
        <v>7.72</v>
      </c>
      <c r="EJ64" s="69">
        <v>0</v>
      </c>
      <c r="EK64" s="69">
        <v>5.9053269999999998</v>
      </c>
      <c r="EL64" s="70">
        <v>100</v>
      </c>
      <c r="EM64" s="70">
        <v>98.422116666666653</v>
      </c>
      <c r="EN64" s="70">
        <v>43.340809361859719</v>
      </c>
      <c r="EO64" s="70">
        <v>0</v>
      </c>
      <c r="EP64" s="70">
        <v>0</v>
      </c>
      <c r="EQ64" s="69">
        <v>52.062800000000003</v>
      </c>
      <c r="ER64" s="69">
        <v>0</v>
      </c>
      <c r="ES64" s="69">
        <v>82.062799999999996</v>
      </c>
      <c r="ET64" s="69">
        <v>52.062800000000003</v>
      </c>
      <c r="EU64" s="69">
        <v>30</v>
      </c>
      <c r="EV64" s="69">
        <v>52.062800000000003</v>
      </c>
      <c r="EW64" s="69">
        <v>0</v>
      </c>
      <c r="EX64" s="69">
        <v>82.062799999999996</v>
      </c>
      <c r="EY64" s="69">
        <v>52.062800000000003</v>
      </c>
      <c r="EZ64" s="69">
        <v>0</v>
      </c>
      <c r="FA64" s="69">
        <v>30</v>
      </c>
      <c r="FB64" s="70">
        <v>100</v>
      </c>
      <c r="FC64" s="70">
        <v>100</v>
      </c>
      <c r="FD64" s="70">
        <v>36.557368259430582</v>
      </c>
      <c r="FE64" s="70">
        <v>0</v>
      </c>
      <c r="FF64" s="70">
        <v>0</v>
      </c>
      <c r="FG64" s="69">
        <v>0</v>
      </c>
      <c r="FH64" s="69">
        <v>0</v>
      </c>
      <c r="FI64" s="69">
        <v>0</v>
      </c>
      <c r="FJ64" s="69">
        <v>0</v>
      </c>
      <c r="FK64" s="69">
        <v>0</v>
      </c>
      <c r="FL64" s="69">
        <v>0</v>
      </c>
      <c r="FM64" s="69">
        <v>0</v>
      </c>
      <c r="FN64" s="69">
        <v>0</v>
      </c>
      <c r="FO64" s="69">
        <v>0</v>
      </c>
      <c r="FP64" s="69">
        <v>0</v>
      </c>
      <c r="FQ64" s="69">
        <v>0</v>
      </c>
      <c r="FR64" s="70" t="s">
        <v>652</v>
      </c>
      <c r="FS64" s="70" t="s">
        <v>652</v>
      </c>
      <c r="FT64" s="70">
        <v>0</v>
      </c>
      <c r="FU64" s="70">
        <v>0</v>
      </c>
      <c r="FV64" s="70">
        <v>0</v>
      </c>
      <c r="FW64" s="69">
        <v>0</v>
      </c>
      <c r="FX64" s="69">
        <v>0</v>
      </c>
      <c r="FY64" s="69">
        <v>0</v>
      </c>
      <c r="FZ64" s="69">
        <v>0</v>
      </c>
      <c r="GA64" s="69">
        <v>0</v>
      </c>
      <c r="GB64" s="69">
        <v>0</v>
      </c>
      <c r="GC64" s="69">
        <v>0</v>
      </c>
      <c r="GD64" s="69">
        <v>0</v>
      </c>
      <c r="GE64" s="69">
        <v>0</v>
      </c>
      <c r="GF64" s="69">
        <v>0</v>
      </c>
      <c r="GG64" s="69">
        <v>0</v>
      </c>
      <c r="GH64" s="70" t="s">
        <v>652</v>
      </c>
      <c r="GI64" s="70" t="s">
        <v>652</v>
      </c>
      <c r="GJ64" s="70">
        <v>0</v>
      </c>
      <c r="GK64" s="70">
        <v>0</v>
      </c>
      <c r="GL64" s="70">
        <v>0</v>
      </c>
    </row>
    <row r="65" spans="1:194" ht="15.75" x14ac:dyDescent="0.25">
      <c r="A65" s="11">
        <v>54</v>
      </c>
      <c r="B65" s="66" t="s">
        <v>140</v>
      </c>
      <c r="C65" s="69">
        <v>5846.8711999999996</v>
      </c>
      <c r="D65" s="69">
        <v>0</v>
      </c>
      <c r="E65" s="69">
        <v>6280.6115</v>
      </c>
      <c r="F65" s="69">
        <v>5846.8711999999996</v>
      </c>
      <c r="G65" s="69">
        <v>433.74029999999999</v>
      </c>
      <c r="H65" s="69">
        <v>5846.8711999999996</v>
      </c>
      <c r="I65" s="69">
        <v>5.2804530000000002E-2</v>
      </c>
      <c r="J65" s="69">
        <v>6280.6115</v>
      </c>
      <c r="K65" s="69">
        <v>5846.8711999999996</v>
      </c>
      <c r="L65" s="69">
        <v>0</v>
      </c>
      <c r="M65" s="69">
        <v>433.74029999999999</v>
      </c>
      <c r="N65" s="70">
        <v>100</v>
      </c>
      <c r="O65" s="70">
        <v>100</v>
      </c>
      <c r="P65" s="70">
        <v>6.9060202179357848</v>
      </c>
      <c r="Q65" s="69">
        <v>5.2804530000000002E-2</v>
      </c>
      <c r="R65" s="70">
        <v>-2.2430668433770506E-13</v>
      </c>
      <c r="S65" s="69">
        <v>539.91660000000002</v>
      </c>
      <c r="T65" s="69">
        <v>0</v>
      </c>
      <c r="U65" s="69">
        <v>579.91660000000002</v>
      </c>
      <c r="V65" s="69">
        <v>539.91660000000002</v>
      </c>
      <c r="W65" s="69">
        <v>40</v>
      </c>
      <c r="X65" s="69">
        <v>539.91660000000002</v>
      </c>
      <c r="Y65" s="69">
        <v>0</v>
      </c>
      <c r="Z65" s="69">
        <v>579.91660000000002</v>
      </c>
      <c r="AA65" s="69">
        <v>539.91660000000002</v>
      </c>
      <c r="AB65" s="69">
        <v>0</v>
      </c>
      <c r="AC65" s="69">
        <v>40</v>
      </c>
      <c r="AD65" s="70">
        <v>100</v>
      </c>
      <c r="AE65" s="70">
        <v>100</v>
      </c>
      <c r="AF65" s="70">
        <v>6.8975435433301966</v>
      </c>
      <c r="AG65" s="70">
        <v>0</v>
      </c>
      <c r="AH65" s="70">
        <v>0</v>
      </c>
      <c r="AI65" s="69">
        <v>56.723199999999999</v>
      </c>
      <c r="AJ65" s="69">
        <v>0</v>
      </c>
      <c r="AK65" s="69">
        <v>68.723200000000006</v>
      </c>
      <c r="AL65" s="69">
        <v>56.723199999999999</v>
      </c>
      <c r="AM65" s="69">
        <v>12</v>
      </c>
      <c r="AN65" s="69">
        <v>56.723199999999999</v>
      </c>
      <c r="AO65" s="69">
        <v>0</v>
      </c>
      <c r="AP65" s="69">
        <v>68.723200000000006</v>
      </c>
      <c r="AQ65" s="69">
        <v>56.723199999999999</v>
      </c>
      <c r="AR65" s="69">
        <v>0</v>
      </c>
      <c r="AS65" s="69">
        <v>12</v>
      </c>
      <c r="AT65" s="70">
        <v>100</v>
      </c>
      <c r="AU65" s="70">
        <v>100</v>
      </c>
      <c r="AV65" s="70">
        <v>17.461352207114917</v>
      </c>
      <c r="AW65" s="70">
        <v>0</v>
      </c>
      <c r="AX65" s="70">
        <v>0</v>
      </c>
      <c r="AY65" s="69">
        <v>1786.9921999999999</v>
      </c>
      <c r="AZ65" s="69">
        <v>0</v>
      </c>
      <c r="BA65" s="69">
        <v>1916.9921999999999</v>
      </c>
      <c r="BB65" s="69">
        <v>1786.9921999999999</v>
      </c>
      <c r="BC65" s="69">
        <v>130</v>
      </c>
      <c r="BD65" s="69">
        <v>1786.9921999999999</v>
      </c>
      <c r="BE65" s="69">
        <v>0</v>
      </c>
      <c r="BF65" s="69">
        <v>1916.9921999999999</v>
      </c>
      <c r="BG65" s="69">
        <v>1786.9921999999999</v>
      </c>
      <c r="BH65" s="69">
        <v>0</v>
      </c>
      <c r="BI65" s="69">
        <v>130</v>
      </c>
      <c r="BJ65" s="70">
        <v>100</v>
      </c>
      <c r="BK65" s="70">
        <v>100</v>
      </c>
      <c r="BL65" s="70">
        <v>6.7814569094230022</v>
      </c>
      <c r="BM65" s="70">
        <v>0</v>
      </c>
      <c r="BN65" s="70">
        <v>0</v>
      </c>
      <c r="BO65" s="69">
        <v>1962.1216999999999</v>
      </c>
      <c r="BP65" s="69">
        <v>0</v>
      </c>
      <c r="BQ65" s="69">
        <v>2067.1217000000001</v>
      </c>
      <c r="BR65" s="69">
        <v>1962.1216999999999</v>
      </c>
      <c r="BS65" s="69">
        <v>105</v>
      </c>
      <c r="BT65" s="69">
        <v>1962.1216999999999</v>
      </c>
      <c r="BU65" s="69">
        <v>0</v>
      </c>
      <c r="BV65" s="69">
        <v>2067.1217000000001</v>
      </c>
      <c r="BW65" s="69">
        <v>1962.1216999999999</v>
      </c>
      <c r="BX65" s="69">
        <v>0</v>
      </c>
      <c r="BY65" s="69">
        <v>105</v>
      </c>
      <c r="BZ65" s="70">
        <v>100</v>
      </c>
      <c r="CA65" s="70">
        <v>100</v>
      </c>
      <c r="CB65" s="70">
        <v>5.0795267641958377</v>
      </c>
      <c r="CC65" s="70">
        <v>0</v>
      </c>
      <c r="CD65" s="70">
        <v>0</v>
      </c>
      <c r="CE65" s="69">
        <v>18.694099999999999</v>
      </c>
      <c r="CF65" s="69">
        <v>0</v>
      </c>
      <c r="CG65" s="69">
        <v>19.694099999999999</v>
      </c>
      <c r="CH65" s="69">
        <v>18.694099999999999</v>
      </c>
      <c r="CI65" s="69">
        <v>1</v>
      </c>
      <c r="CJ65" s="69">
        <v>18.694099999999999</v>
      </c>
      <c r="CK65" s="69">
        <v>0</v>
      </c>
      <c r="CL65" s="69">
        <v>19.694099999999999</v>
      </c>
      <c r="CM65" s="69">
        <v>18.694099999999999</v>
      </c>
      <c r="CN65" s="69">
        <v>0</v>
      </c>
      <c r="CO65" s="69">
        <v>1</v>
      </c>
      <c r="CP65" s="70">
        <v>100</v>
      </c>
      <c r="CQ65" s="70">
        <v>100</v>
      </c>
      <c r="CR65" s="70">
        <v>5.077662853341864</v>
      </c>
      <c r="CS65" s="70">
        <v>0</v>
      </c>
      <c r="CT65" s="70">
        <v>0</v>
      </c>
      <c r="CU65" s="69">
        <v>248.71029999999999</v>
      </c>
      <c r="CV65" s="69">
        <v>0</v>
      </c>
      <c r="CW65" s="69">
        <v>288.71030000000002</v>
      </c>
      <c r="CX65" s="69">
        <v>248.71029999999999</v>
      </c>
      <c r="CY65" s="69">
        <v>40</v>
      </c>
      <c r="CZ65" s="69">
        <v>248.71029999999999</v>
      </c>
      <c r="DA65" s="69">
        <v>5.2804530000000002E-2</v>
      </c>
      <c r="DB65" s="69">
        <v>288.71030000000002</v>
      </c>
      <c r="DC65" s="69">
        <v>248.71029999999999</v>
      </c>
      <c r="DD65" s="69">
        <v>0</v>
      </c>
      <c r="DE65" s="69">
        <v>40</v>
      </c>
      <c r="DF65" s="70">
        <v>100</v>
      </c>
      <c r="DG65" s="70">
        <v>100</v>
      </c>
      <c r="DH65" s="70">
        <v>13.85471872669593</v>
      </c>
      <c r="DI65" s="70">
        <v>5.2804530000000002E-2</v>
      </c>
      <c r="DJ65" s="70">
        <v>3.0669911055269949E-15</v>
      </c>
      <c r="DK65" s="69">
        <v>985.36429999999996</v>
      </c>
      <c r="DL65" s="69">
        <v>0</v>
      </c>
      <c r="DM65" s="69">
        <v>1045.3643</v>
      </c>
      <c r="DN65" s="69">
        <v>985.36429999999996</v>
      </c>
      <c r="DO65" s="69">
        <v>60</v>
      </c>
      <c r="DP65" s="69">
        <v>985.36429999999996</v>
      </c>
      <c r="DQ65" s="69">
        <v>0</v>
      </c>
      <c r="DR65" s="69">
        <v>1045.3643</v>
      </c>
      <c r="DS65" s="69">
        <v>985.36429999999996</v>
      </c>
      <c r="DT65" s="69">
        <v>0</v>
      </c>
      <c r="DU65" s="69">
        <v>60</v>
      </c>
      <c r="DV65" s="70">
        <v>100</v>
      </c>
      <c r="DW65" s="70">
        <v>100</v>
      </c>
      <c r="DX65" s="70">
        <v>5.7396258892713288</v>
      </c>
      <c r="DY65" s="70">
        <v>0</v>
      </c>
      <c r="DZ65" s="70">
        <v>0</v>
      </c>
      <c r="EA65" s="69">
        <v>202.01939999999999</v>
      </c>
      <c r="EB65" s="69">
        <v>0</v>
      </c>
      <c r="EC65" s="69">
        <v>213.01939999999999</v>
      </c>
      <c r="ED65" s="69">
        <v>202.01939999999999</v>
      </c>
      <c r="EE65" s="69">
        <v>11</v>
      </c>
      <c r="EF65" s="69">
        <v>202.01939999999999</v>
      </c>
      <c r="EG65" s="69">
        <v>0</v>
      </c>
      <c r="EH65" s="69">
        <v>213.01939999999999</v>
      </c>
      <c r="EI65" s="69">
        <v>202.01939999999999</v>
      </c>
      <c r="EJ65" s="69">
        <v>0</v>
      </c>
      <c r="EK65" s="69">
        <v>11</v>
      </c>
      <c r="EL65" s="70">
        <v>100</v>
      </c>
      <c r="EM65" s="70">
        <v>100</v>
      </c>
      <c r="EN65" s="70">
        <v>5.1638489264358087</v>
      </c>
      <c r="EO65" s="70">
        <v>0</v>
      </c>
      <c r="EP65" s="70">
        <v>0</v>
      </c>
      <c r="EQ65" s="69">
        <v>46.3294</v>
      </c>
      <c r="ER65" s="69">
        <v>0</v>
      </c>
      <c r="ES65" s="69">
        <v>81.069699999999997</v>
      </c>
      <c r="ET65" s="69">
        <v>46.3294</v>
      </c>
      <c r="EU65" s="69">
        <v>34.740299999999998</v>
      </c>
      <c r="EV65" s="69">
        <v>46.3294</v>
      </c>
      <c r="EW65" s="69">
        <v>0</v>
      </c>
      <c r="EX65" s="69">
        <v>81.069699999999997</v>
      </c>
      <c r="EY65" s="69">
        <v>46.3294</v>
      </c>
      <c r="EZ65" s="69">
        <v>0</v>
      </c>
      <c r="FA65" s="69">
        <v>34.740299999999998</v>
      </c>
      <c r="FB65" s="70">
        <v>100</v>
      </c>
      <c r="FC65" s="70">
        <v>100</v>
      </c>
      <c r="FD65" s="70">
        <v>42.852385046447679</v>
      </c>
      <c r="FE65" s="70">
        <v>0</v>
      </c>
      <c r="FF65" s="70">
        <v>0</v>
      </c>
      <c r="FG65" s="69">
        <v>0</v>
      </c>
      <c r="FH65" s="69">
        <v>0</v>
      </c>
      <c r="FI65" s="69">
        <v>0</v>
      </c>
      <c r="FJ65" s="69">
        <v>0</v>
      </c>
      <c r="FK65" s="69">
        <v>0</v>
      </c>
      <c r="FL65" s="69">
        <v>0</v>
      </c>
      <c r="FM65" s="69">
        <v>0</v>
      </c>
      <c r="FN65" s="69">
        <v>0</v>
      </c>
      <c r="FO65" s="69">
        <v>0</v>
      </c>
      <c r="FP65" s="69">
        <v>0</v>
      </c>
      <c r="FQ65" s="69">
        <v>0</v>
      </c>
      <c r="FR65" s="70" t="s">
        <v>652</v>
      </c>
      <c r="FS65" s="70" t="s">
        <v>652</v>
      </c>
      <c r="FT65" s="70">
        <v>0</v>
      </c>
      <c r="FU65" s="70">
        <v>0</v>
      </c>
      <c r="FV65" s="70">
        <v>0</v>
      </c>
      <c r="FW65" s="69">
        <v>0</v>
      </c>
      <c r="FX65" s="69">
        <v>0</v>
      </c>
      <c r="FY65" s="69">
        <v>0</v>
      </c>
      <c r="FZ65" s="69">
        <v>0</v>
      </c>
      <c r="GA65" s="69">
        <v>0</v>
      </c>
      <c r="GB65" s="69">
        <v>0</v>
      </c>
      <c r="GC65" s="69">
        <v>0</v>
      </c>
      <c r="GD65" s="69">
        <v>0</v>
      </c>
      <c r="GE65" s="69">
        <v>0</v>
      </c>
      <c r="GF65" s="69">
        <v>0</v>
      </c>
      <c r="GG65" s="69">
        <v>0</v>
      </c>
      <c r="GH65" s="70" t="s">
        <v>652</v>
      </c>
      <c r="GI65" s="70" t="s">
        <v>652</v>
      </c>
      <c r="GJ65" s="70">
        <v>0</v>
      </c>
      <c r="GK65" s="70">
        <v>0</v>
      </c>
      <c r="GL65" s="70">
        <v>0</v>
      </c>
    </row>
    <row r="66" spans="1:194" ht="15.75" x14ac:dyDescent="0.25">
      <c r="A66" s="11">
        <v>55</v>
      </c>
      <c r="B66" s="66" t="s">
        <v>143</v>
      </c>
      <c r="C66" s="69">
        <v>348.41219999999998</v>
      </c>
      <c r="D66" s="69">
        <v>0</v>
      </c>
      <c r="E66" s="69">
        <v>524.2802999999999</v>
      </c>
      <c r="F66" s="69">
        <v>348.41219999999998</v>
      </c>
      <c r="G66" s="69">
        <v>175.8681</v>
      </c>
      <c r="H66" s="69">
        <v>347.52545300000003</v>
      </c>
      <c r="I66" s="69">
        <v>3.8373430000000002</v>
      </c>
      <c r="J66" s="69">
        <v>523.39355299999988</v>
      </c>
      <c r="K66" s="69">
        <v>347.52545300000003</v>
      </c>
      <c r="L66" s="69">
        <v>0</v>
      </c>
      <c r="M66" s="69">
        <v>175.8681</v>
      </c>
      <c r="N66" s="70">
        <v>99.745489107442282</v>
      </c>
      <c r="O66" s="70">
        <v>100</v>
      </c>
      <c r="P66" s="70">
        <v>33.60150292107248</v>
      </c>
      <c r="Q66" s="69">
        <v>3.8373430000000002</v>
      </c>
      <c r="R66" s="70">
        <v>-2.4424906541753444E-14</v>
      </c>
      <c r="S66" s="69">
        <v>8.0505999999999993</v>
      </c>
      <c r="T66" s="69">
        <v>0</v>
      </c>
      <c r="U66" s="69">
        <v>10.0631</v>
      </c>
      <c r="V66" s="69">
        <v>8.0505999999999993</v>
      </c>
      <c r="W66" s="69">
        <v>2.0125000000000002</v>
      </c>
      <c r="X66" s="69">
        <v>8.0505999999999993</v>
      </c>
      <c r="Y66" s="69">
        <v>1.0544469999999999</v>
      </c>
      <c r="Z66" s="69">
        <v>10.0631</v>
      </c>
      <c r="AA66" s="69">
        <v>8.0505999999999993</v>
      </c>
      <c r="AB66" s="69">
        <v>0</v>
      </c>
      <c r="AC66" s="69">
        <v>2.0125000000000002</v>
      </c>
      <c r="AD66" s="70">
        <v>100</v>
      </c>
      <c r="AE66" s="70">
        <v>100</v>
      </c>
      <c r="AF66" s="70">
        <v>19.998807524520281</v>
      </c>
      <c r="AG66" s="70">
        <v>1.0544469999999999</v>
      </c>
      <c r="AH66" s="70">
        <v>-2.2204460492503131E-16</v>
      </c>
      <c r="AI66" s="69">
        <v>83.248800000000003</v>
      </c>
      <c r="AJ66" s="69">
        <v>0</v>
      </c>
      <c r="AK66" s="69">
        <v>173.24879999999999</v>
      </c>
      <c r="AL66" s="69">
        <v>83.248800000000003</v>
      </c>
      <c r="AM66" s="69">
        <v>90</v>
      </c>
      <c r="AN66" s="69">
        <v>83.248800000000003</v>
      </c>
      <c r="AO66" s="69">
        <v>2.3804159999999999</v>
      </c>
      <c r="AP66" s="69">
        <v>173.24879999999999</v>
      </c>
      <c r="AQ66" s="69">
        <v>83.248800000000003</v>
      </c>
      <c r="AR66" s="69">
        <v>0</v>
      </c>
      <c r="AS66" s="69">
        <v>90</v>
      </c>
      <c r="AT66" s="70">
        <v>100</v>
      </c>
      <c r="AU66" s="70">
        <v>100</v>
      </c>
      <c r="AV66" s="70">
        <v>51.948411763891009</v>
      </c>
      <c r="AW66" s="70">
        <v>2.3804159999999999</v>
      </c>
      <c r="AX66" s="70">
        <v>-3.1086244689504383E-15</v>
      </c>
      <c r="AY66" s="69">
        <v>27.5824</v>
      </c>
      <c r="AZ66" s="69">
        <v>0</v>
      </c>
      <c r="BA66" s="69">
        <v>34.478000000000002</v>
      </c>
      <c r="BB66" s="69">
        <v>27.5824</v>
      </c>
      <c r="BC66" s="69">
        <v>6.8956</v>
      </c>
      <c r="BD66" s="69">
        <v>26.695653</v>
      </c>
      <c r="BE66" s="69">
        <v>0</v>
      </c>
      <c r="BF66" s="69">
        <v>33.591253000000002</v>
      </c>
      <c r="BG66" s="69">
        <v>26.695653</v>
      </c>
      <c r="BH66" s="69">
        <v>0</v>
      </c>
      <c r="BI66" s="69">
        <v>6.8956</v>
      </c>
      <c r="BJ66" s="70">
        <v>96.785098468588671</v>
      </c>
      <c r="BK66" s="70">
        <v>100</v>
      </c>
      <c r="BL66" s="70">
        <v>20.527963038473139</v>
      </c>
      <c r="BM66" s="70">
        <v>0</v>
      </c>
      <c r="BN66" s="70">
        <v>0</v>
      </c>
      <c r="BO66" s="69">
        <v>100.0732</v>
      </c>
      <c r="BP66" s="69">
        <v>0</v>
      </c>
      <c r="BQ66" s="69">
        <v>122.30670000000001</v>
      </c>
      <c r="BR66" s="69">
        <v>100.0732</v>
      </c>
      <c r="BS66" s="69">
        <v>22.233499999999999</v>
      </c>
      <c r="BT66" s="69">
        <v>100.0732</v>
      </c>
      <c r="BU66" s="69">
        <v>0.40248</v>
      </c>
      <c r="BV66" s="69">
        <v>122.30670000000001</v>
      </c>
      <c r="BW66" s="69">
        <v>100.0732</v>
      </c>
      <c r="BX66" s="69">
        <v>0</v>
      </c>
      <c r="BY66" s="69">
        <v>22.233499999999999</v>
      </c>
      <c r="BZ66" s="70">
        <v>100</v>
      </c>
      <c r="CA66" s="70">
        <v>100</v>
      </c>
      <c r="CB66" s="70">
        <v>18.178480819121109</v>
      </c>
      <c r="CC66" s="70">
        <v>0.40248</v>
      </c>
      <c r="CD66" s="70">
        <v>-2.9420910152566648E-15</v>
      </c>
      <c r="CE66" s="69">
        <v>0</v>
      </c>
      <c r="CF66" s="69">
        <v>0</v>
      </c>
      <c r="CG66" s="69">
        <v>0</v>
      </c>
      <c r="CH66" s="69">
        <v>0</v>
      </c>
      <c r="CI66" s="69">
        <v>0</v>
      </c>
      <c r="CJ66" s="69">
        <v>0</v>
      </c>
      <c r="CK66" s="69">
        <v>0</v>
      </c>
      <c r="CL66" s="69">
        <v>0</v>
      </c>
      <c r="CM66" s="69">
        <v>0</v>
      </c>
      <c r="CN66" s="69">
        <v>0</v>
      </c>
      <c r="CO66" s="69">
        <v>0</v>
      </c>
      <c r="CP66" s="70" t="s">
        <v>652</v>
      </c>
      <c r="CQ66" s="70" t="s">
        <v>652</v>
      </c>
      <c r="CR66" s="70">
        <v>0</v>
      </c>
      <c r="CS66" s="70">
        <v>0</v>
      </c>
      <c r="CT66" s="70">
        <v>0</v>
      </c>
      <c r="CU66" s="69">
        <v>7.3414000000000001</v>
      </c>
      <c r="CV66" s="69">
        <v>0</v>
      </c>
      <c r="CW66" s="69">
        <v>8.3737999999999992</v>
      </c>
      <c r="CX66" s="69">
        <v>7.3414000000000001</v>
      </c>
      <c r="CY66" s="69">
        <v>1.0324</v>
      </c>
      <c r="CZ66" s="69">
        <v>7.3414000000000001</v>
      </c>
      <c r="DA66" s="69">
        <v>0</v>
      </c>
      <c r="DB66" s="69">
        <v>8.3737999999999992</v>
      </c>
      <c r="DC66" s="69">
        <v>7.3414000000000001</v>
      </c>
      <c r="DD66" s="69">
        <v>0</v>
      </c>
      <c r="DE66" s="69">
        <v>1.0324</v>
      </c>
      <c r="DF66" s="70">
        <v>100</v>
      </c>
      <c r="DG66" s="70">
        <v>100</v>
      </c>
      <c r="DH66" s="70">
        <v>12.328930712460293</v>
      </c>
      <c r="DI66" s="70">
        <v>0</v>
      </c>
      <c r="DJ66" s="70">
        <v>0</v>
      </c>
      <c r="DK66" s="69">
        <v>37.356699999999996</v>
      </c>
      <c r="DL66" s="69">
        <v>0</v>
      </c>
      <c r="DM66" s="69">
        <v>48.904000000000003</v>
      </c>
      <c r="DN66" s="69">
        <v>37.356699999999996</v>
      </c>
      <c r="DO66" s="69">
        <v>11.5473</v>
      </c>
      <c r="DP66" s="69">
        <v>37.356699999999996</v>
      </c>
      <c r="DQ66" s="69">
        <v>0</v>
      </c>
      <c r="DR66" s="69">
        <v>48.904000000000003</v>
      </c>
      <c r="DS66" s="69">
        <v>37.356699999999996</v>
      </c>
      <c r="DT66" s="69">
        <v>0</v>
      </c>
      <c r="DU66" s="69">
        <v>11.5473</v>
      </c>
      <c r="DV66" s="70">
        <v>100</v>
      </c>
      <c r="DW66" s="70">
        <v>100</v>
      </c>
      <c r="DX66" s="70">
        <v>23.612178962866022</v>
      </c>
      <c r="DY66" s="70">
        <v>0</v>
      </c>
      <c r="DZ66" s="70">
        <v>0</v>
      </c>
      <c r="EA66" s="69">
        <v>44.284599999999998</v>
      </c>
      <c r="EB66" s="69">
        <v>0</v>
      </c>
      <c r="EC66" s="69">
        <v>62.610599999999998</v>
      </c>
      <c r="ED66" s="69">
        <v>44.284599999999998</v>
      </c>
      <c r="EE66" s="69">
        <v>18.326000000000001</v>
      </c>
      <c r="EF66" s="69">
        <v>44.284599999999998</v>
      </c>
      <c r="EG66" s="69">
        <v>0</v>
      </c>
      <c r="EH66" s="69">
        <v>62.610599999999998</v>
      </c>
      <c r="EI66" s="69">
        <v>44.284599999999998</v>
      </c>
      <c r="EJ66" s="69">
        <v>0</v>
      </c>
      <c r="EK66" s="69">
        <v>18.326000000000001</v>
      </c>
      <c r="EL66" s="70">
        <v>100</v>
      </c>
      <c r="EM66" s="70">
        <v>100</v>
      </c>
      <c r="EN66" s="70">
        <v>29.269804154568078</v>
      </c>
      <c r="EO66" s="70">
        <v>0</v>
      </c>
      <c r="EP66" s="70">
        <v>0</v>
      </c>
      <c r="EQ66" s="69">
        <v>40.474499999999999</v>
      </c>
      <c r="ER66" s="69">
        <v>0</v>
      </c>
      <c r="ES66" s="69">
        <v>64.295299999999997</v>
      </c>
      <c r="ET66" s="69">
        <v>40.474499999999999</v>
      </c>
      <c r="EU66" s="69">
        <v>23.820799999999998</v>
      </c>
      <c r="EV66" s="69">
        <v>40.474499999999999</v>
      </c>
      <c r="EW66" s="69">
        <v>0</v>
      </c>
      <c r="EX66" s="69">
        <v>64.295299999999997</v>
      </c>
      <c r="EY66" s="69">
        <v>40.474499999999999</v>
      </c>
      <c r="EZ66" s="69">
        <v>0</v>
      </c>
      <c r="FA66" s="69">
        <v>23.820799999999998</v>
      </c>
      <c r="FB66" s="70">
        <v>100</v>
      </c>
      <c r="FC66" s="70">
        <v>100</v>
      </c>
      <c r="FD66" s="70">
        <v>37.049053352266803</v>
      </c>
      <c r="FE66" s="70">
        <v>0</v>
      </c>
      <c r="FF66" s="70">
        <v>0</v>
      </c>
      <c r="FG66" s="69">
        <v>0</v>
      </c>
      <c r="FH66" s="69">
        <v>0</v>
      </c>
      <c r="FI66" s="69">
        <v>0</v>
      </c>
      <c r="FJ66" s="69">
        <v>0</v>
      </c>
      <c r="FK66" s="69">
        <v>0</v>
      </c>
      <c r="FL66" s="69">
        <v>0</v>
      </c>
      <c r="FM66" s="69">
        <v>0</v>
      </c>
      <c r="FN66" s="69">
        <v>0</v>
      </c>
      <c r="FO66" s="69">
        <v>0</v>
      </c>
      <c r="FP66" s="69">
        <v>0</v>
      </c>
      <c r="FQ66" s="69">
        <v>0</v>
      </c>
      <c r="FR66" s="70" t="s">
        <v>652</v>
      </c>
      <c r="FS66" s="70" t="s">
        <v>652</v>
      </c>
      <c r="FT66" s="70">
        <v>0</v>
      </c>
      <c r="FU66" s="70">
        <v>0</v>
      </c>
      <c r="FV66" s="70">
        <v>0</v>
      </c>
      <c r="FW66" s="69">
        <v>0</v>
      </c>
      <c r="FX66" s="69">
        <v>0</v>
      </c>
      <c r="FY66" s="69">
        <v>0</v>
      </c>
      <c r="FZ66" s="69">
        <v>0</v>
      </c>
      <c r="GA66" s="69">
        <v>0</v>
      </c>
      <c r="GB66" s="69">
        <v>0</v>
      </c>
      <c r="GC66" s="69">
        <v>0</v>
      </c>
      <c r="GD66" s="69">
        <v>0</v>
      </c>
      <c r="GE66" s="69">
        <v>0</v>
      </c>
      <c r="GF66" s="69">
        <v>0</v>
      </c>
      <c r="GG66" s="69">
        <v>0</v>
      </c>
      <c r="GH66" s="70" t="s">
        <v>652</v>
      </c>
      <c r="GI66" s="70" t="s">
        <v>652</v>
      </c>
      <c r="GJ66" s="70">
        <v>0</v>
      </c>
      <c r="GK66" s="70">
        <v>0</v>
      </c>
      <c r="GL66" s="70">
        <v>0</v>
      </c>
    </row>
    <row r="67" spans="1:194" ht="15.75" x14ac:dyDescent="0.25">
      <c r="A67" s="11">
        <v>56</v>
      </c>
      <c r="B67" s="66" t="s">
        <v>146</v>
      </c>
      <c r="C67" s="69">
        <v>898.44830000000002</v>
      </c>
      <c r="D67" s="69">
        <v>0</v>
      </c>
      <c r="E67" s="69">
        <v>1249.4040054</v>
      </c>
      <c r="F67" s="69">
        <v>898.44830000000002</v>
      </c>
      <c r="G67" s="69">
        <v>350.9557054</v>
      </c>
      <c r="H67" s="69">
        <v>886.34926900000005</v>
      </c>
      <c r="I67" s="69">
        <v>3.8590930999999999</v>
      </c>
      <c r="J67" s="69">
        <v>1236.9799787099998</v>
      </c>
      <c r="K67" s="69">
        <v>886.34264200000007</v>
      </c>
      <c r="L67" s="69">
        <v>0</v>
      </c>
      <c r="M67" s="69">
        <v>350.63733671000006</v>
      </c>
      <c r="N67" s="70">
        <v>98.652603828177988</v>
      </c>
      <c r="O67" s="70">
        <v>99.90928522172419</v>
      </c>
      <c r="P67" s="70">
        <v>28.346241874962814</v>
      </c>
      <c r="Q67" s="69">
        <v>3.8590930999999999</v>
      </c>
      <c r="R67" s="70">
        <v>6.6269999999759577E-3</v>
      </c>
      <c r="S67" s="69">
        <v>18.1401</v>
      </c>
      <c r="T67" s="69">
        <v>0</v>
      </c>
      <c r="U67" s="69">
        <v>27.210100000000001</v>
      </c>
      <c r="V67" s="69">
        <v>18.1401</v>
      </c>
      <c r="W67" s="69">
        <v>9.07</v>
      </c>
      <c r="X67" s="69">
        <v>18.1401</v>
      </c>
      <c r="Y67" s="69">
        <v>3.1469999999999998E-2</v>
      </c>
      <c r="Z67" s="69">
        <v>27.210100000000001</v>
      </c>
      <c r="AA67" s="69">
        <v>18.1401</v>
      </c>
      <c r="AB67" s="69">
        <v>0</v>
      </c>
      <c r="AC67" s="69">
        <v>9.07</v>
      </c>
      <c r="AD67" s="70">
        <v>100</v>
      </c>
      <c r="AE67" s="70">
        <v>100</v>
      </c>
      <c r="AF67" s="70">
        <v>33.333210829802169</v>
      </c>
      <c r="AG67" s="70">
        <v>3.1469999999999998E-2</v>
      </c>
      <c r="AH67" s="70">
        <v>-1.2212453270876722E-15</v>
      </c>
      <c r="AI67" s="69">
        <v>32.354700000000001</v>
      </c>
      <c r="AJ67" s="69">
        <v>0</v>
      </c>
      <c r="AK67" s="69">
        <v>57.8583</v>
      </c>
      <c r="AL67" s="69">
        <v>32.354700000000001</v>
      </c>
      <c r="AM67" s="69">
        <v>25.503599999999999</v>
      </c>
      <c r="AN67" s="69">
        <v>32.354700000000001</v>
      </c>
      <c r="AO67" s="69">
        <v>0</v>
      </c>
      <c r="AP67" s="69">
        <v>57.8583</v>
      </c>
      <c r="AQ67" s="69">
        <v>32.354700000000001</v>
      </c>
      <c r="AR67" s="69">
        <v>0</v>
      </c>
      <c r="AS67" s="69">
        <v>25.503599999999999</v>
      </c>
      <c r="AT67" s="70">
        <v>100</v>
      </c>
      <c r="AU67" s="70">
        <v>100</v>
      </c>
      <c r="AV67" s="70">
        <v>44.079414708002133</v>
      </c>
      <c r="AW67" s="70">
        <v>0</v>
      </c>
      <c r="AX67" s="70">
        <v>0</v>
      </c>
      <c r="AY67" s="69">
        <v>124.6562</v>
      </c>
      <c r="AZ67" s="69">
        <v>0</v>
      </c>
      <c r="BA67" s="69">
        <v>164.65620000000001</v>
      </c>
      <c r="BB67" s="69">
        <v>124.6562</v>
      </c>
      <c r="BC67" s="69">
        <v>40</v>
      </c>
      <c r="BD67" s="69">
        <v>124.6562</v>
      </c>
      <c r="BE67" s="69">
        <v>0</v>
      </c>
      <c r="BF67" s="69">
        <v>164.65620000000001</v>
      </c>
      <c r="BG67" s="69">
        <v>124.6562</v>
      </c>
      <c r="BH67" s="69">
        <v>0</v>
      </c>
      <c r="BI67" s="69">
        <v>40</v>
      </c>
      <c r="BJ67" s="70">
        <v>100</v>
      </c>
      <c r="BK67" s="70">
        <v>100</v>
      </c>
      <c r="BL67" s="70">
        <v>24.293042108344537</v>
      </c>
      <c r="BM67" s="70">
        <v>0</v>
      </c>
      <c r="BN67" s="70">
        <v>0</v>
      </c>
      <c r="BO67" s="69">
        <v>273.24279999999999</v>
      </c>
      <c r="BP67" s="69">
        <v>0</v>
      </c>
      <c r="BQ67" s="69">
        <v>373.25299999999999</v>
      </c>
      <c r="BR67" s="69">
        <v>273.24279999999999</v>
      </c>
      <c r="BS67" s="69">
        <v>100.0102</v>
      </c>
      <c r="BT67" s="69">
        <v>273.24279999999999</v>
      </c>
      <c r="BU67" s="69">
        <v>2.5183385999999999</v>
      </c>
      <c r="BV67" s="69">
        <v>373.25299999999999</v>
      </c>
      <c r="BW67" s="69">
        <v>273.24279999999999</v>
      </c>
      <c r="BX67" s="69">
        <v>0</v>
      </c>
      <c r="BY67" s="69">
        <v>100.0102</v>
      </c>
      <c r="BZ67" s="70">
        <v>100</v>
      </c>
      <c r="CA67" s="70">
        <v>100</v>
      </c>
      <c r="CB67" s="70">
        <v>26.794211968825437</v>
      </c>
      <c r="CC67" s="70">
        <v>2.5183385999999999</v>
      </c>
      <c r="CD67" s="70">
        <v>-7.1054273576010019E-15</v>
      </c>
      <c r="CE67" s="69">
        <v>0.15110000000000001</v>
      </c>
      <c r="CF67" s="69">
        <v>0</v>
      </c>
      <c r="CG67" s="69">
        <v>0.57950000000000002</v>
      </c>
      <c r="CH67" s="69">
        <v>0.15110000000000001</v>
      </c>
      <c r="CI67" s="69">
        <v>0.4284</v>
      </c>
      <c r="CJ67" s="69">
        <v>0.15110000000000001</v>
      </c>
      <c r="CK67" s="69">
        <v>0</v>
      </c>
      <c r="CL67" s="69">
        <v>0.26113131000000001</v>
      </c>
      <c r="CM67" s="69">
        <v>0.15110000000000001</v>
      </c>
      <c r="CN67" s="69">
        <v>0</v>
      </c>
      <c r="CO67" s="69">
        <v>0.11003130999999999</v>
      </c>
      <c r="CP67" s="70">
        <v>100</v>
      </c>
      <c r="CQ67" s="70">
        <v>25.684246031746028</v>
      </c>
      <c r="CR67" s="70">
        <v>42.136391074666605</v>
      </c>
      <c r="CS67" s="70">
        <v>0</v>
      </c>
      <c r="CT67" s="70">
        <v>0</v>
      </c>
      <c r="CU67" s="69">
        <v>351.41</v>
      </c>
      <c r="CV67" s="69">
        <v>0</v>
      </c>
      <c r="CW67" s="69">
        <v>484.56</v>
      </c>
      <c r="CX67" s="69">
        <v>351.41</v>
      </c>
      <c r="CY67" s="69">
        <v>133.15</v>
      </c>
      <c r="CZ67" s="69">
        <v>339.310969</v>
      </c>
      <c r="DA67" s="69">
        <v>1.1258545</v>
      </c>
      <c r="DB67" s="69">
        <v>472.454342</v>
      </c>
      <c r="DC67" s="69">
        <v>339.30434200000002</v>
      </c>
      <c r="DD67" s="69">
        <v>0</v>
      </c>
      <c r="DE67" s="69">
        <v>133.15</v>
      </c>
      <c r="DF67" s="70">
        <v>96.555118522523543</v>
      </c>
      <c r="DG67" s="70">
        <v>100</v>
      </c>
      <c r="DH67" s="70">
        <v>28.182617485606688</v>
      </c>
      <c r="DI67" s="70">
        <v>1.1258545</v>
      </c>
      <c r="DJ67" s="70">
        <v>6.6269999999830631E-3</v>
      </c>
      <c r="DK67" s="69">
        <v>82.704099999999997</v>
      </c>
      <c r="DL67" s="69">
        <v>0</v>
      </c>
      <c r="DM67" s="69">
        <v>106.8096</v>
      </c>
      <c r="DN67" s="69">
        <v>82.704099999999997</v>
      </c>
      <c r="DO67" s="69">
        <v>24.105499999999999</v>
      </c>
      <c r="DP67" s="69">
        <v>82.704099999999997</v>
      </c>
      <c r="DQ67" s="69">
        <v>0.18343000000000001</v>
      </c>
      <c r="DR67" s="69">
        <v>106.8096</v>
      </c>
      <c r="DS67" s="69">
        <v>82.704099999999997</v>
      </c>
      <c r="DT67" s="69">
        <v>0</v>
      </c>
      <c r="DU67" s="69">
        <v>24.105499999999999</v>
      </c>
      <c r="DV67" s="70">
        <v>100</v>
      </c>
      <c r="DW67" s="70">
        <v>100</v>
      </c>
      <c r="DX67" s="70">
        <v>22.568664239918508</v>
      </c>
      <c r="DY67" s="70">
        <v>0.18343000000000001</v>
      </c>
      <c r="DZ67" s="70">
        <v>1.3045120539345589E-15</v>
      </c>
      <c r="EA67" s="69">
        <v>1.8931</v>
      </c>
      <c r="EB67" s="69">
        <v>0</v>
      </c>
      <c r="EC67" s="69">
        <v>2.4589053999999999</v>
      </c>
      <c r="ED67" s="69">
        <v>1.8931</v>
      </c>
      <c r="EE67" s="69">
        <v>0.56580540000000001</v>
      </c>
      <c r="EF67" s="69">
        <v>1.8931</v>
      </c>
      <c r="EG67" s="69">
        <v>0</v>
      </c>
      <c r="EH67" s="69">
        <v>2.4589053999999999</v>
      </c>
      <c r="EI67" s="69">
        <v>1.8931</v>
      </c>
      <c r="EJ67" s="69">
        <v>0</v>
      </c>
      <c r="EK67" s="69">
        <v>0.56580540000000001</v>
      </c>
      <c r="EL67" s="70">
        <v>100</v>
      </c>
      <c r="EM67" s="70">
        <v>100</v>
      </c>
      <c r="EN67" s="70">
        <v>23.010458230723312</v>
      </c>
      <c r="EO67" s="70">
        <v>0</v>
      </c>
      <c r="EP67" s="70">
        <v>0</v>
      </c>
      <c r="EQ67" s="69">
        <v>13.8962</v>
      </c>
      <c r="ER67" s="69">
        <v>0</v>
      </c>
      <c r="ES67" s="69">
        <v>32.0184</v>
      </c>
      <c r="ET67" s="69">
        <v>13.8962</v>
      </c>
      <c r="EU67" s="69">
        <v>18.122199999999999</v>
      </c>
      <c r="EV67" s="69">
        <v>13.8962</v>
      </c>
      <c r="EW67" s="69">
        <v>0</v>
      </c>
      <c r="EX67" s="69">
        <v>32.0184</v>
      </c>
      <c r="EY67" s="69">
        <v>13.8962</v>
      </c>
      <c r="EZ67" s="69">
        <v>0</v>
      </c>
      <c r="FA67" s="69">
        <v>18.122199999999999</v>
      </c>
      <c r="FB67" s="70">
        <v>100</v>
      </c>
      <c r="FC67" s="70">
        <v>100</v>
      </c>
      <c r="FD67" s="70">
        <v>56.599330385028615</v>
      </c>
      <c r="FE67" s="70">
        <v>0</v>
      </c>
      <c r="FF67" s="70">
        <v>0</v>
      </c>
      <c r="FG67" s="69">
        <v>0</v>
      </c>
      <c r="FH67" s="69">
        <v>0</v>
      </c>
      <c r="FI67" s="69">
        <v>0</v>
      </c>
      <c r="FJ67" s="69">
        <v>0</v>
      </c>
      <c r="FK67" s="69">
        <v>0</v>
      </c>
      <c r="FL67" s="69">
        <v>0</v>
      </c>
      <c r="FM67" s="69">
        <v>0</v>
      </c>
      <c r="FN67" s="69">
        <v>0</v>
      </c>
      <c r="FO67" s="69">
        <v>0</v>
      </c>
      <c r="FP67" s="69">
        <v>0</v>
      </c>
      <c r="FQ67" s="69">
        <v>0</v>
      </c>
      <c r="FR67" s="70" t="s">
        <v>652</v>
      </c>
      <c r="FS67" s="70" t="s">
        <v>652</v>
      </c>
      <c r="FT67" s="70">
        <v>0</v>
      </c>
      <c r="FU67" s="70">
        <v>0</v>
      </c>
      <c r="FV67" s="70">
        <v>0</v>
      </c>
      <c r="FW67" s="69">
        <v>0</v>
      </c>
      <c r="FX67" s="69">
        <v>0</v>
      </c>
      <c r="FY67" s="69">
        <v>0</v>
      </c>
      <c r="FZ67" s="69">
        <v>0</v>
      </c>
      <c r="GA67" s="69">
        <v>0</v>
      </c>
      <c r="GB67" s="69">
        <v>0</v>
      </c>
      <c r="GC67" s="69">
        <v>0</v>
      </c>
      <c r="GD67" s="69">
        <v>0</v>
      </c>
      <c r="GE67" s="69">
        <v>0</v>
      </c>
      <c r="GF67" s="69">
        <v>0</v>
      </c>
      <c r="GG67" s="69">
        <v>0</v>
      </c>
      <c r="GH67" s="70" t="s">
        <v>652</v>
      </c>
      <c r="GI67" s="70" t="s">
        <v>652</v>
      </c>
      <c r="GJ67" s="70">
        <v>0</v>
      </c>
      <c r="GK67" s="70">
        <v>0</v>
      </c>
      <c r="GL67" s="70">
        <v>0</v>
      </c>
    </row>
    <row r="68" spans="1:194" ht="15.75" x14ac:dyDescent="0.25">
      <c r="A68" s="11">
        <v>57</v>
      </c>
      <c r="B68" s="66" t="s">
        <v>149</v>
      </c>
      <c r="C68" s="69">
        <v>275.26900000000001</v>
      </c>
      <c r="D68" s="69">
        <v>0</v>
      </c>
      <c r="E68" s="69">
        <v>372.11010000000005</v>
      </c>
      <c r="F68" s="69">
        <v>275.26900000000001</v>
      </c>
      <c r="G68" s="69">
        <v>96.841100000000012</v>
      </c>
      <c r="H68" s="69">
        <v>274.08847373000003</v>
      </c>
      <c r="I68" s="69">
        <v>3.7464730000000002E-2</v>
      </c>
      <c r="J68" s="69">
        <v>365.91554353999999</v>
      </c>
      <c r="K68" s="69">
        <v>273.85216560999999</v>
      </c>
      <c r="L68" s="69">
        <v>0</v>
      </c>
      <c r="M68" s="69">
        <v>92.063377930000001</v>
      </c>
      <c r="N68" s="70">
        <v>99.485290973556772</v>
      </c>
      <c r="O68" s="70">
        <v>95.066431432521924</v>
      </c>
      <c r="P68" s="70">
        <v>25.159734139562755</v>
      </c>
      <c r="Q68" s="69">
        <v>3.7464730000000002E-2</v>
      </c>
      <c r="R68" s="70">
        <v>0.23630812000005713</v>
      </c>
      <c r="S68" s="69">
        <v>23.8001</v>
      </c>
      <c r="T68" s="69">
        <v>0</v>
      </c>
      <c r="U68" s="69">
        <v>32.250100000000003</v>
      </c>
      <c r="V68" s="69">
        <v>23.8001</v>
      </c>
      <c r="W68" s="69">
        <v>8.4499999999999993</v>
      </c>
      <c r="X68" s="69">
        <v>23.8001</v>
      </c>
      <c r="Y68" s="69">
        <v>0</v>
      </c>
      <c r="Z68" s="69">
        <v>29.2501</v>
      </c>
      <c r="AA68" s="69">
        <v>23.8001</v>
      </c>
      <c r="AB68" s="69">
        <v>0</v>
      </c>
      <c r="AC68" s="69">
        <v>5.45</v>
      </c>
      <c r="AD68" s="70">
        <v>100</v>
      </c>
      <c r="AE68" s="70">
        <v>64.49704142011835</v>
      </c>
      <c r="AF68" s="70">
        <v>18.632414931914766</v>
      </c>
      <c r="AG68" s="70">
        <v>0</v>
      </c>
      <c r="AH68" s="70">
        <v>0</v>
      </c>
      <c r="AI68" s="69">
        <v>27.3432</v>
      </c>
      <c r="AJ68" s="69">
        <v>0</v>
      </c>
      <c r="AK68" s="69">
        <v>37.502200000000002</v>
      </c>
      <c r="AL68" s="69">
        <v>27.3432</v>
      </c>
      <c r="AM68" s="69">
        <v>10.159000000000001</v>
      </c>
      <c r="AN68" s="69">
        <v>27.3432</v>
      </c>
      <c r="AO68" s="69">
        <v>0</v>
      </c>
      <c r="AP68" s="69">
        <v>37.502200000000002</v>
      </c>
      <c r="AQ68" s="69">
        <v>27.3432</v>
      </c>
      <c r="AR68" s="69">
        <v>0</v>
      </c>
      <c r="AS68" s="69">
        <v>10.159000000000001</v>
      </c>
      <c r="AT68" s="70">
        <v>100</v>
      </c>
      <c r="AU68" s="70">
        <v>100</v>
      </c>
      <c r="AV68" s="70">
        <v>27.089077440790138</v>
      </c>
      <c r="AW68" s="70">
        <v>0</v>
      </c>
      <c r="AX68" s="70">
        <v>0</v>
      </c>
      <c r="AY68" s="69">
        <v>18.217400000000001</v>
      </c>
      <c r="AZ68" s="69">
        <v>0</v>
      </c>
      <c r="BA68" s="69">
        <v>29.008700000000001</v>
      </c>
      <c r="BB68" s="69">
        <v>18.217400000000001</v>
      </c>
      <c r="BC68" s="69">
        <v>10.7913</v>
      </c>
      <c r="BD68" s="69">
        <v>18.217400000000001</v>
      </c>
      <c r="BE68" s="69">
        <v>0</v>
      </c>
      <c r="BF68" s="69">
        <v>29.008700000000001</v>
      </c>
      <c r="BG68" s="69">
        <v>18.217400000000001</v>
      </c>
      <c r="BH68" s="69">
        <v>0</v>
      </c>
      <c r="BI68" s="69">
        <v>10.7913</v>
      </c>
      <c r="BJ68" s="70">
        <v>100</v>
      </c>
      <c r="BK68" s="70">
        <v>100</v>
      </c>
      <c r="BL68" s="70">
        <v>37.20021924457145</v>
      </c>
      <c r="BM68" s="70">
        <v>0</v>
      </c>
      <c r="BN68" s="70">
        <v>0</v>
      </c>
      <c r="BO68" s="69">
        <v>125.7008</v>
      </c>
      <c r="BP68" s="69">
        <v>0</v>
      </c>
      <c r="BQ68" s="69">
        <v>153.30080000000001</v>
      </c>
      <c r="BR68" s="69">
        <v>125.7008</v>
      </c>
      <c r="BS68" s="69">
        <v>27.6</v>
      </c>
      <c r="BT68" s="69">
        <v>125.7008</v>
      </c>
      <c r="BU68" s="69">
        <v>0</v>
      </c>
      <c r="BV68" s="69">
        <v>153.30080000000001</v>
      </c>
      <c r="BW68" s="69">
        <v>125.7008</v>
      </c>
      <c r="BX68" s="69">
        <v>0</v>
      </c>
      <c r="BY68" s="69">
        <v>27.6</v>
      </c>
      <c r="BZ68" s="70">
        <v>100</v>
      </c>
      <c r="CA68" s="70">
        <v>100</v>
      </c>
      <c r="CB68" s="70">
        <v>18.003819940926597</v>
      </c>
      <c r="CC68" s="70">
        <v>0</v>
      </c>
      <c r="CD68" s="70">
        <v>0</v>
      </c>
      <c r="CE68" s="69">
        <v>0</v>
      </c>
      <c r="CF68" s="69">
        <v>0</v>
      </c>
      <c r="CG68" s="69">
        <v>0</v>
      </c>
      <c r="CH68" s="69">
        <v>0</v>
      </c>
      <c r="CI68" s="69">
        <v>0</v>
      </c>
      <c r="CJ68" s="69">
        <v>0</v>
      </c>
      <c r="CK68" s="69">
        <v>0</v>
      </c>
      <c r="CL68" s="69">
        <v>0</v>
      </c>
      <c r="CM68" s="69">
        <v>0</v>
      </c>
      <c r="CN68" s="69">
        <v>0</v>
      </c>
      <c r="CO68" s="69">
        <v>0</v>
      </c>
      <c r="CP68" s="70" t="s">
        <v>652</v>
      </c>
      <c r="CQ68" s="70" t="s">
        <v>652</v>
      </c>
      <c r="CR68" s="70">
        <v>0</v>
      </c>
      <c r="CS68" s="70">
        <v>0</v>
      </c>
      <c r="CT68" s="70">
        <v>0</v>
      </c>
      <c r="CU68" s="69">
        <v>14.495100000000001</v>
      </c>
      <c r="CV68" s="69">
        <v>0</v>
      </c>
      <c r="CW68" s="69">
        <v>19.1951</v>
      </c>
      <c r="CX68" s="69">
        <v>14.495100000000001</v>
      </c>
      <c r="CY68" s="69">
        <v>4.7</v>
      </c>
      <c r="CZ68" s="69">
        <v>13.314573730000001</v>
      </c>
      <c r="DA68" s="69">
        <v>3.7464730000000002E-2</v>
      </c>
      <c r="DB68" s="69">
        <v>17.000543539999999</v>
      </c>
      <c r="DC68" s="69">
        <v>13.078265609999999</v>
      </c>
      <c r="DD68" s="69">
        <v>0</v>
      </c>
      <c r="DE68" s="69">
        <v>3.9222779300000004</v>
      </c>
      <c r="DF68" s="70">
        <v>90.225425212658067</v>
      </c>
      <c r="DG68" s="70">
        <v>83.45272191489363</v>
      </c>
      <c r="DH68" s="70">
        <v>23.071485454399777</v>
      </c>
      <c r="DI68" s="70">
        <v>3.7464730000000002E-2</v>
      </c>
      <c r="DJ68" s="70">
        <v>0.23630812000000206</v>
      </c>
      <c r="DK68" s="69">
        <v>17.724399999999999</v>
      </c>
      <c r="DL68" s="69">
        <v>0</v>
      </c>
      <c r="DM68" s="69">
        <v>27.803100000000001</v>
      </c>
      <c r="DN68" s="69">
        <v>17.724399999999999</v>
      </c>
      <c r="DO68" s="69">
        <v>10.0787</v>
      </c>
      <c r="DP68" s="69">
        <v>17.724399999999999</v>
      </c>
      <c r="DQ68" s="69">
        <v>0</v>
      </c>
      <c r="DR68" s="69">
        <v>27.803100000000001</v>
      </c>
      <c r="DS68" s="69">
        <v>17.724399999999999</v>
      </c>
      <c r="DT68" s="69">
        <v>0</v>
      </c>
      <c r="DU68" s="69">
        <v>10.0787</v>
      </c>
      <c r="DV68" s="70">
        <v>100</v>
      </c>
      <c r="DW68" s="70">
        <v>100</v>
      </c>
      <c r="DX68" s="70">
        <v>36.250274249993701</v>
      </c>
      <c r="DY68" s="70">
        <v>0</v>
      </c>
      <c r="DZ68" s="70">
        <v>0</v>
      </c>
      <c r="EA68" s="69">
        <v>30.131399999999999</v>
      </c>
      <c r="EB68" s="69">
        <v>0</v>
      </c>
      <c r="EC68" s="69">
        <v>41.735100000000003</v>
      </c>
      <c r="ED68" s="69">
        <v>30.131399999999999</v>
      </c>
      <c r="EE68" s="69">
        <v>11.6037</v>
      </c>
      <c r="EF68" s="69">
        <v>30.131399999999999</v>
      </c>
      <c r="EG68" s="69">
        <v>0</v>
      </c>
      <c r="EH68" s="69">
        <v>41.735100000000003</v>
      </c>
      <c r="EI68" s="69">
        <v>30.131399999999999</v>
      </c>
      <c r="EJ68" s="69">
        <v>0</v>
      </c>
      <c r="EK68" s="69">
        <v>11.6037</v>
      </c>
      <c r="EL68" s="70">
        <v>100</v>
      </c>
      <c r="EM68" s="70">
        <v>100</v>
      </c>
      <c r="EN68" s="70">
        <v>27.803215998044813</v>
      </c>
      <c r="EO68" s="70">
        <v>0</v>
      </c>
      <c r="EP68" s="70">
        <v>0</v>
      </c>
      <c r="EQ68" s="69">
        <v>17.8566</v>
      </c>
      <c r="ER68" s="69">
        <v>0</v>
      </c>
      <c r="ES68" s="69">
        <v>31.315000000000001</v>
      </c>
      <c r="ET68" s="69">
        <v>17.8566</v>
      </c>
      <c r="EU68" s="69">
        <v>13.458399999999999</v>
      </c>
      <c r="EV68" s="69">
        <v>17.8566</v>
      </c>
      <c r="EW68" s="69">
        <v>0</v>
      </c>
      <c r="EX68" s="69">
        <v>30.315000000000001</v>
      </c>
      <c r="EY68" s="69">
        <v>17.8566</v>
      </c>
      <c r="EZ68" s="69">
        <v>0</v>
      </c>
      <c r="FA68" s="69">
        <v>12.458399999999999</v>
      </c>
      <c r="FB68" s="70">
        <v>100</v>
      </c>
      <c r="FC68" s="70">
        <v>92.56969624918267</v>
      </c>
      <c r="FD68" s="70">
        <v>41.096486887679362</v>
      </c>
      <c r="FE68" s="70">
        <v>0</v>
      </c>
      <c r="FF68" s="70">
        <v>0</v>
      </c>
      <c r="FG68" s="69">
        <v>0</v>
      </c>
      <c r="FH68" s="69">
        <v>0</v>
      </c>
      <c r="FI68" s="69">
        <v>0</v>
      </c>
      <c r="FJ68" s="69">
        <v>0</v>
      </c>
      <c r="FK68" s="69">
        <v>0</v>
      </c>
      <c r="FL68" s="69">
        <v>0</v>
      </c>
      <c r="FM68" s="69">
        <v>0</v>
      </c>
      <c r="FN68" s="69">
        <v>0</v>
      </c>
      <c r="FO68" s="69">
        <v>0</v>
      </c>
      <c r="FP68" s="69">
        <v>0</v>
      </c>
      <c r="FQ68" s="69">
        <v>0</v>
      </c>
      <c r="FR68" s="70" t="s">
        <v>652</v>
      </c>
      <c r="FS68" s="70" t="s">
        <v>652</v>
      </c>
      <c r="FT68" s="70">
        <v>0</v>
      </c>
      <c r="FU68" s="70">
        <v>0</v>
      </c>
      <c r="FV68" s="70">
        <v>0</v>
      </c>
      <c r="FW68" s="69">
        <v>0</v>
      </c>
      <c r="FX68" s="69">
        <v>0</v>
      </c>
      <c r="FY68" s="69">
        <v>0</v>
      </c>
      <c r="FZ68" s="69">
        <v>0</v>
      </c>
      <c r="GA68" s="69">
        <v>0</v>
      </c>
      <c r="GB68" s="69">
        <v>0</v>
      </c>
      <c r="GC68" s="69">
        <v>0</v>
      </c>
      <c r="GD68" s="69">
        <v>0</v>
      </c>
      <c r="GE68" s="69">
        <v>0</v>
      </c>
      <c r="GF68" s="69">
        <v>0</v>
      </c>
      <c r="GG68" s="69">
        <v>0</v>
      </c>
      <c r="GH68" s="70" t="s">
        <v>652</v>
      </c>
      <c r="GI68" s="70" t="s">
        <v>652</v>
      </c>
      <c r="GJ68" s="70">
        <v>0</v>
      </c>
      <c r="GK68" s="70">
        <v>0</v>
      </c>
      <c r="GL68" s="70">
        <v>0</v>
      </c>
    </row>
    <row r="69" spans="1:194" ht="15.75" x14ac:dyDescent="0.25">
      <c r="A69" s="11">
        <v>58</v>
      </c>
      <c r="B69" s="66" t="s">
        <v>152</v>
      </c>
      <c r="C69" s="69">
        <v>531.96429999999998</v>
      </c>
      <c r="D69" s="69">
        <v>0</v>
      </c>
      <c r="E69" s="69">
        <v>745.03430000000003</v>
      </c>
      <c r="F69" s="69">
        <v>531.96429999999998</v>
      </c>
      <c r="G69" s="69">
        <v>213.06999999999996</v>
      </c>
      <c r="H69" s="69">
        <v>531.959881</v>
      </c>
      <c r="I69" s="69">
        <v>8.0630000000000007E-3</v>
      </c>
      <c r="J69" s="69">
        <v>744.86908799999992</v>
      </c>
      <c r="K69" s="69">
        <v>531.959881</v>
      </c>
      <c r="L69" s="69">
        <v>0</v>
      </c>
      <c r="M69" s="69">
        <v>212.90920700000001</v>
      </c>
      <c r="N69" s="70">
        <v>99.999169305158262</v>
      </c>
      <c r="O69" s="70">
        <v>99.924535129300253</v>
      </c>
      <c r="P69" s="70">
        <v>28.583439752033318</v>
      </c>
      <c r="Q69" s="69">
        <v>8.0630000000000007E-3</v>
      </c>
      <c r="R69" s="70">
        <v>-7.1748162966400741E-15</v>
      </c>
      <c r="S69" s="69">
        <v>43</v>
      </c>
      <c r="T69" s="69">
        <v>0</v>
      </c>
      <c r="U69" s="69">
        <v>62.3</v>
      </c>
      <c r="V69" s="69">
        <v>43</v>
      </c>
      <c r="W69" s="69">
        <v>19.3</v>
      </c>
      <c r="X69" s="69">
        <v>43</v>
      </c>
      <c r="Y69" s="69">
        <v>0</v>
      </c>
      <c r="Z69" s="69">
        <v>62.3</v>
      </c>
      <c r="AA69" s="69">
        <v>43</v>
      </c>
      <c r="AB69" s="69">
        <v>0</v>
      </c>
      <c r="AC69" s="69">
        <v>19.3</v>
      </c>
      <c r="AD69" s="70">
        <v>100</v>
      </c>
      <c r="AE69" s="70">
        <v>100</v>
      </c>
      <c r="AF69" s="70">
        <v>30.97913322632424</v>
      </c>
      <c r="AG69" s="70">
        <v>0</v>
      </c>
      <c r="AH69" s="70">
        <v>0</v>
      </c>
      <c r="AI69" s="69">
        <v>34.776200000000003</v>
      </c>
      <c r="AJ69" s="69">
        <v>0</v>
      </c>
      <c r="AK69" s="69">
        <v>61.646900000000002</v>
      </c>
      <c r="AL69" s="69">
        <v>34.776200000000003</v>
      </c>
      <c r="AM69" s="69">
        <v>26.870699999999999</v>
      </c>
      <c r="AN69" s="69">
        <v>34.776200000000003</v>
      </c>
      <c r="AO69" s="69">
        <v>2.4060000000000002E-3</v>
      </c>
      <c r="AP69" s="69">
        <v>61.646900000000002</v>
      </c>
      <c r="AQ69" s="69">
        <v>34.776200000000003</v>
      </c>
      <c r="AR69" s="69">
        <v>0</v>
      </c>
      <c r="AS69" s="69">
        <v>26.870699999999999</v>
      </c>
      <c r="AT69" s="70">
        <v>100</v>
      </c>
      <c r="AU69" s="70">
        <v>100</v>
      </c>
      <c r="AV69" s="70">
        <v>43.588079854785882</v>
      </c>
      <c r="AW69" s="70">
        <v>2.4060000000000002E-3</v>
      </c>
      <c r="AX69" s="70">
        <v>5.7419347054832315E-16</v>
      </c>
      <c r="AY69" s="69">
        <v>143.50649999999999</v>
      </c>
      <c r="AZ69" s="69">
        <v>0</v>
      </c>
      <c r="BA69" s="69">
        <v>193.50649999999999</v>
      </c>
      <c r="BB69" s="69">
        <v>143.50649999999999</v>
      </c>
      <c r="BC69" s="69">
        <v>50</v>
      </c>
      <c r="BD69" s="69">
        <v>143.50649999999999</v>
      </c>
      <c r="BE69" s="69">
        <v>0</v>
      </c>
      <c r="BF69" s="69">
        <v>193.50649999999999</v>
      </c>
      <c r="BG69" s="69">
        <v>143.50649999999999</v>
      </c>
      <c r="BH69" s="69">
        <v>0</v>
      </c>
      <c r="BI69" s="69">
        <v>50</v>
      </c>
      <c r="BJ69" s="70">
        <v>100</v>
      </c>
      <c r="BK69" s="70">
        <v>100</v>
      </c>
      <c r="BL69" s="70">
        <v>25.838925307418613</v>
      </c>
      <c r="BM69" s="70">
        <v>0</v>
      </c>
      <c r="BN69" s="70">
        <v>0</v>
      </c>
      <c r="BO69" s="69">
        <v>117.4866</v>
      </c>
      <c r="BP69" s="69">
        <v>0</v>
      </c>
      <c r="BQ69" s="69">
        <v>149.5343</v>
      </c>
      <c r="BR69" s="69">
        <v>117.4866</v>
      </c>
      <c r="BS69" s="69">
        <v>32.047699999999999</v>
      </c>
      <c r="BT69" s="69">
        <v>117.4866</v>
      </c>
      <c r="BU69" s="69">
        <v>0</v>
      </c>
      <c r="BV69" s="69">
        <v>149.37686500000001</v>
      </c>
      <c r="BW69" s="69">
        <v>117.4866</v>
      </c>
      <c r="BX69" s="69">
        <v>0</v>
      </c>
      <c r="BY69" s="69">
        <v>31.890264999999999</v>
      </c>
      <c r="BZ69" s="70">
        <v>100</v>
      </c>
      <c r="CA69" s="70">
        <v>99.508747897665046</v>
      </c>
      <c r="CB69" s="70">
        <v>21.348864832583008</v>
      </c>
      <c r="CC69" s="70">
        <v>0</v>
      </c>
      <c r="CD69" s="70">
        <v>0</v>
      </c>
      <c r="CE69" s="69">
        <v>1.4211</v>
      </c>
      <c r="CF69" s="69">
        <v>0</v>
      </c>
      <c r="CG69" s="69">
        <v>1.7222</v>
      </c>
      <c r="CH69" s="69">
        <v>1.4211</v>
      </c>
      <c r="CI69" s="69">
        <v>0.30109999999999998</v>
      </c>
      <c r="CJ69" s="69">
        <v>1.4211</v>
      </c>
      <c r="CK69" s="69">
        <v>0</v>
      </c>
      <c r="CL69" s="69">
        <v>1.7221949999999999</v>
      </c>
      <c r="CM69" s="69">
        <v>1.4211</v>
      </c>
      <c r="CN69" s="69">
        <v>0</v>
      </c>
      <c r="CO69" s="69">
        <v>0.301095</v>
      </c>
      <c r="CP69" s="70">
        <v>100</v>
      </c>
      <c r="CQ69" s="70">
        <v>99.998339422118903</v>
      </c>
      <c r="CR69" s="70">
        <v>17.48321183141282</v>
      </c>
      <c r="CS69" s="70">
        <v>0</v>
      </c>
      <c r="CT69" s="70">
        <v>0</v>
      </c>
      <c r="CU69" s="69">
        <v>3.4872000000000001</v>
      </c>
      <c r="CV69" s="69">
        <v>0</v>
      </c>
      <c r="CW69" s="69">
        <v>4.1871999999999998</v>
      </c>
      <c r="CX69" s="69">
        <v>3.4872000000000001</v>
      </c>
      <c r="CY69" s="69">
        <v>0.7</v>
      </c>
      <c r="CZ69" s="69">
        <v>3.4827810000000001</v>
      </c>
      <c r="DA69" s="69">
        <v>5.6569999999999997E-3</v>
      </c>
      <c r="DB69" s="69">
        <v>4.1794279999999997</v>
      </c>
      <c r="DC69" s="69">
        <v>3.4827810000000001</v>
      </c>
      <c r="DD69" s="69">
        <v>0</v>
      </c>
      <c r="DE69" s="69">
        <v>0.69664700000000002</v>
      </c>
      <c r="DF69" s="70">
        <v>99.873279421885755</v>
      </c>
      <c r="DG69" s="70">
        <v>99.521000000000001</v>
      </c>
      <c r="DH69" s="70">
        <v>16.668477121749675</v>
      </c>
      <c r="DI69" s="70">
        <v>5.6569999999999997E-3</v>
      </c>
      <c r="DJ69" s="70">
        <v>-1.9862583799934441E-16</v>
      </c>
      <c r="DK69" s="69">
        <v>126.8133</v>
      </c>
      <c r="DL69" s="69">
        <v>0</v>
      </c>
      <c r="DM69" s="69">
        <v>174.06379999999999</v>
      </c>
      <c r="DN69" s="69">
        <v>126.8133</v>
      </c>
      <c r="DO69" s="69">
        <v>47.250500000000002</v>
      </c>
      <c r="DP69" s="69">
        <v>126.8133</v>
      </c>
      <c r="DQ69" s="69">
        <v>0</v>
      </c>
      <c r="DR69" s="69">
        <v>174.06379999999999</v>
      </c>
      <c r="DS69" s="69">
        <v>126.8133</v>
      </c>
      <c r="DT69" s="69">
        <v>0</v>
      </c>
      <c r="DU69" s="69">
        <v>47.250500000000002</v>
      </c>
      <c r="DV69" s="70">
        <v>100</v>
      </c>
      <c r="DW69" s="70">
        <v>100</v>
      </c>
      <c r="DX69" s="70">
        <v>27.145506417761766</v>
      </c>
      <c r="DY69" s="70">
        <v>0</v>
      </c>
      <c r="DZ69" s="70">
        <v>0</v>
      </c>
      <c r="EA69" s="69">
        <v>30</v>
      </c>
      <c r="EB69" s="69">
        <v>0</v>
      </c>
      <c r="EC69" s="69">
        <v>36.6</v>
      </c>
      <c r="ED69" s="69">
        <v>30</v>
      </c>
      <c r="EE69" s="69">
        <v>6.6</v>
      </c>
      <c r="EF69" s="69">
        <v>30</v>
      </c>
      <c r="EG69" s="69">
        <v>0</v>
      </c>
      <c r="EH69" s="69">
        <v>36.6</v>
      </c>
      <c r="EI69" s="69">
        <v>30</v>
      </c>
      <c r="EJ69" s="69">
        <v>0</v>
      </c>
      <c r="EK69" s="69">
        <v>6.6</v>
      </c>
      <c r="EL69" s="70">
        <v>100</v>
      </c>
      <c r="EM69" s="70">
        <v>100</v>
      </c>
      <c r="EN69" s="70">
        <v>18.032786885245898</v>
      </c>
      <c r="EO69" s="70">
        <v>0</v>
      </c>
      <c r="EP69" s="70">
        <v>0</v>
      </c>
      <c r="EQ69" s="69">
        <v>31.473400000000002</v>
      </c>
      <c r="ER69" s="69">
        <v>0</v>
      </c>
      <c r="ES69" s="69">
        <v>61.473399999999998</v>
      </c>
      <c r="ET69" s="69">
        <v>31.473400000000002</v>
      </c>
      <c r="EU69" s="69">
        <v>30</v>
      </c>
      <c r="EV69" s="69">
        <v>31.473400000000002</v>
      </c>
      <c r="EW69" s="69">
        <v>0</v>
      </c>
      <c r="EX69" s="69">
        <v>61.473399999999998</v>
      </c>
      <c r="EY69" s="69">
        <v>31.473400000000002</v>
      </c>
      <c r="EZ69" s="69">
        <v>0</v>
      </c>
      <c r="FA69" s="69">
        <v>30</v>
      </c>
      <c r="FB69" s="70">
        <v>100</v>
      </c>
      <c r="FC69" s="70">
        <v>100</v>
      </c>
      <c r="FD69" s="70">
        <v>48.801595486828454</v>
      </c>
      <c r="FE69" s="70">
        <v>0</v>
      </c>
      <c r="FF69" s="70">
        <v>0</v>
      </c>
      <c r="FG69" s="69">
        <v>0</v>
      </c>
      <c r="FH69" s="69">
        <v>0</v>
      </c>
      <c r="FI69" s="69">
        <v>0</v>
      </c>
      <c r="FJ69" s="69">
        <v>0</v>
      </c>
      <c r="FK69" s="69">
        <v>0</v>
      </c>
      <c r="FL69" s="69">
        <v>0</v>
      </c>
      <c r="FM69" s="69">
        <v>0</v>
      </c>
      <c r="FN69" s="69">
        <v>0</v>
      </c>
      <c r="FO69" s="69">
        <v>0</v>
      </c>
      <c r="FP69" s="69">
        <v>0</v>
      </c>
      <c r="FQ69" s="69">
        <v>0</v>
      </c>
      <c r="FR69" s="70" t="s">
        <v>652</v>
      </c>
      <c r="FS69" s="70" t="s">
        <v>652</v>
      </c>
      <c r="FT69" s="70">
        <v>0</v>
      </c>
      <c r="FU69" s="70">
        <v>0</v>
      </c>
      <c r="FV69" s="70">
        <v>0</v>
      </c>
      <c r="FW69" s="69">
        <v>0</v>
      </c>
      <c r="FX69" s="69">
        <v>0</v>
      </c>
      <c r="FY69" s="69">
        <v>0</v>
      </c>
      <c r="FZ69" s="69">
        <v>0</v>
      </c>
      <c r="GA69" s="69">
        <v>0</v>
      </c>
      <c r="GB69" s="69">
        <v>0</v>
      </c>
      <c r="GC69" s="69">
        <v>0</v>
      </c>
      <c r="GD69" s="69">
        <v>0</v>
      </c>
      <c r="GE69" s="69">
        <v>0</v>
      </c>
      <c r="GF69" s="69">
        <v>0</v>
      </c>
      <c r="GG69" s="69">
        <v>0</v>
      </c>
      <c r="GH69" s="70" t="s">
        <v>652</v>
      </c>
      <c r="GI69" s="70" t="s">
        <v>652</v>
      </c>
      <c r="GJ69" s="70">
        <v>0</v>
      </c>
      <c r="GK69" s="70">
        <v>0</v>
      </c>
      <c r="GL69" s="70">
        <v>0</v>
      </c>
    </row>
    <row r="70" spans="1:194" ht="15.75" x14ac:dyDescent="0.25">
      <c r="A70" s="11">
        <v>59</v>
      </c>
      <c r="B70" s="66" t="s">
        <v>155</v>
      </c>
      <c r="C70" s="69">
        <v>630.51090000000011</v>
      </c>
      <c r="D70" s="69">
        <v>0</v>
      </c>
      <c r="E70" s="69">
        <v>880.87769800000001</v>
      </c>
      <c r="F70" s="69">
        <v>630.51090000000011</v>
      </c>
      <c r="G70" s="69">
        <v>250.36679800000002</v>
      </c>
      <c r="H70" s="69">
        <v>630.51090000000011</v>
      </c>
      <c r="I70" s="69">
        <v>10.632878</v>
      </c>
      <c r="J70" s="69">
        <v>880.39859200000001</v>
      </c>
      <c r="K70" s="69">
        <v>630.18040400000007</v>
      </c>
      <c r="L70" s="69">
        <v>0</v>
      </c>
      <c r="M70" s="69">
        <v>250.218188</v>
      </c>
      <c r="N70" s="70">
        <v>99.94758282529294</v>
      </c>
      <c r="O70" s="70">
        <v>99.940643087986444</v>
      </c>
      <c r="P70" s="70">
        <v>28.42101183187717</v>
      </c>
      <c r="Q70" s="69">
        <v>10.632878</v>
      </c>
      <c r="R70" s="70">
        <v>0.33049600000004453</v>
      </c>
      <c r="S70" s="69">
        <v>60</v>
      </c>
      <c r="T70" s="69">
        <v>0</v>
      </c>
      <c r="U70" s="69">
        <v>76.5</v>
      </c>
      <c r="V70" s="69">
        <v>60</v>
      </c>
      <c r="W70" s="69">
        <v>16.5</v>
      </c>
      <c r="X70" s="69">
        <v>60</v>
      </c>
      <c r="Y70" s="69">
        <v>0</v>
      </c>
      <c r="Z70" s="69">
        <v>76.5</v>
      </c>
      <c r="AA70" s="69">
        <v>60</v>
      </c>
      <c r="AB70" s="69">
        <v>0</v>
      </c>
      <c r="AC70" s="69">
        <v>16.5</v>
      </c>
      <c r="AD70" s="70">
        <v>100</v>
      </c>
      <c r="AE70" s="70">
        <v>100</v>
      </c>
      <c r="AF70" s="70">
        <v>21.568627450980394</v>
      </c>
      <c r="AG70" s="70">
        <v>0</v>
      </c>
      <c r="AH70" s="70">
        <v>0</v>
      </c>
      <c r="AI70" s="69">
        <v>36.792099999999998</v>
      </c>
      <c r="AJ70" s="69">
        <v>0</v>
      </c>
      <c r="AK70" s="69">
        <v>71.547162</v>
      </c>
      <c r="AL70" s="69">
        <v>36.792099999999998</v>
      </c>
      <c r="AM70" s="69">
        <v>34.755062000000002</v>
      </c>
      <c r="AN70" s="69">
        <v>36.792099999999998</v>
      </c>
      <c r="AO70" s="69">
        <v>0</v>
      </c>
      <c r="AP70" s="69">
        <v>71.547162</v>
      </c>
      <c r="AQ70" s="69">
        <v>36.792099999999998</v>
      </c>
      <c r="AR70" s="69">
        <v>0</v>
      </c>
      <c r="AS70" s="69">
        <v>34.755062000000002</v>
      </c>
      <c r="AT70" s="70">
        <v>100</v>
      </c>
      <c r="AU70" s="70">
        <v>100</v>
      </c>
      <c r="AV70" s="70">
        <v>48.576436896267111</v>
      </c>
      <c r="AW70" s="70">
        <v>0</v>
      </c>
      <c r="AX70" s="70">
        <v>0</v>
      </c>
      <c r="AY70" s="69">
        <v>105.07769999999999</v>
      </c>
      <c r="AZ70" s="69">
        <v>0</v>
      </c>
      <c r="BA70" s="69">
        <v>136.67769999999999</v>
      </c>
      <c r="BB70" s="69">
        <v>105.07769999999999</v>
      </c>
      <c r="BC70" s="69">
        <v>31.6</v>
      </c>
      <c r="BD70" s="69">
        <v>105.07769999999999</v>
      </c>
      <c r="BE70" s="69">
        <v>0</v>
      </c>
      <c r="BF70" s="69">
        <v>136.67769999999999</v>
      </c>
      <c r="BG70" s="69">
        <v>105.07769999999999</v>
      </c>
      <c r="BH70" s="69">
        <v>0</v>
      </c>
      <c r="BI70" s="69">
        <v>31.6</v>
      </c>
      <c r="BJ70" s="70">
        <v>100</v>
      </c>
      <c r="BK70" s="70">
        <v>100</v>
      </c>
      <c r="BL70" s="70">
        <v>23.120084695601406</v>
      </c>
      <c r="BM70" s="70">
        <v>0</v>
      </c>
      <c r="BN70" s="70">
        <v>0</v>
      </c>
      <c r="BO70" s="69">
        <v>146.0111</v>
      </c>
      <c r="BP70" s="69">
        <v>0</v>
      </c>
      <c r="BQ70" s="69">
        <v>195.4511</v>
      </c>
      <c r="BR70" s="69">
        <v>146.0111</v>
      </c>
      <c r="BS70" s="69">
        <v>49.44</v>
      </c>
      <c r="BT70" s="69">
        <v>146.0111</v>
      </c>
      <c r="BU70" s="69">
        <v>10.390924999999999</v>
      </c>
      <c r="BV70" s="69">
        <v>195.4511</v>
      </c>
      <c r="BW70" s="69">
        <v>146.0111</v>
      </c>
      <c r="BX70" s="69">
        <v>0</v>
      </c>
      <c r="BY70" s="69">
        <v>49.44</v>
      </c>
      <c r="BZ70" s="70">
        <v>100</v>
      </c>
      <c r="CA70" s="70">
        <v>100</v>
      </c>
      <c r="CB70" s="70">
        <v>25.295329624647799</v>
      </c>
      <c r="CC70" s="70">
        <v>10.390924999999999</v>
      </c>
      <c r="CD70" s="70">
        <v>1.0658141036401503E-14</v>
      </c>
      <c r="CE70" s="69">
        <v>13.513299999999999</v>
      </c>
      <c r="CF70" s="69">
        <v>0</v>
      </c>
      <c r="CG70" s="69">
        <v>18.0733</v>
      </c>
      <c r="CH70" s="69">
        <v>13.513299999999999</v>
      </c>
      <c r="CI70" s="69">
        <v>4.5599999999999996</v>
      </c>
      <c r="CJ70" s="69">
        <v>13.513299999999999</v>
      </c>
      <c r="CK70" s="69">
        <v>0</v>
      </c>
      <c r="CL70" s="69">
        <v>17.673459000000001</v>
      </c>
      <c r="CM70" s="69">
        <v>13.245399000000001</v>
      </c>
      <c r="CN70" s="69">
        <v>0</v>
      </c>
      <c r="CO70" s="69">
        <v>4.4280600000000003</v>
      </c>
      <c r="CP70" s="70">
        <v>98.017501276520179</v>
      </c>
      <c r="CQ70" s="70">
        <v>97.106578947368433</v>
      </c>
      <c r="CR70" s="70">
        <v>25.054857682358616</v>
      </c>
      <c r="CS70" s="70">
        <v>0</v>
      </c>
      <c r="CT70" s="70">
        <v>0.26790099999999839</v>
      </c>
      <c r="CU70" s="69">
        <v>43.620600000000003</v>
      </c>
      <c r="CV70" s="69">
        <v>0</v>
      </c>
      <c r="CW70" s="69">
        <v>59.937600000000003</v>
      </c>
      <c r="CX70" s="69">
        <v>43.620600000000003</v>
      </c>
      <c r="CY70" s="69">
        <v>16.317</v>
      </c>
      <c r="CZ70" s="69">
        <v>43.620600000000003</v>
      </c>
      <c r="DA70" s="69">
        <v>0.241953</v>
      </c>
      <c r="DB70" s="69">
        <v>59.858334999999997</v>
      </c>
      <c r="DC70" s="69">
        <v>43.558005000000001</v>
      </c>
      <c r="DD70" s="69">
        <v>0</v>
      </c>
      <c r="DE70" s="69">
        <v>16.300329999999999</v>
      </c>
      <c r="DF70" s="70">
        <v>99.856501286089596</v>
      </c>
      <c r="DG70" s="70">
        <v>99.897836612122319</v>
      </c>
      <c r="DH70" s="70">
        <v>27.231512537059377</v>
      </c>
      <c r="DI70" s="70">
        <v>0.241953</v>
      </c>
      <c r="DJ70" s="70">
        <v>6.2595000000004036E-2</v>
      </c>
      <c r="DK70" s="69">
        <v>147.8382</v>
      </c>
      <c r="DL70" s="69">
        <v>0</v>
      </c>
      <c r="DM70" s="69">
        <v>198.3742</v>
      </c>
      <c r="DN70" s="69">
        <v>147.8382</v>
      </c>
      <c r="DO70" s="69">
        <v>50.536000000000001</v>
      </c>
      <c r="DP70" s="69">
        <v>147.8382</v>
      </c>
      <c r="DQ70" s="69">
        <v>0</v>
      </c>
      <c r="DR70" s="69">
        <v>198.3742</v>
      </c>
      <c r="DS70" s="69">
        <v>147.8382</v>
      </c>
      <c r="DT70" s="69">
        <v>0</v>
      </c>
      <c r="DU70" s="69">
        <v>50.536000000000001</v>
      </c>
      <c r="DV70" s="70">
        <v>100</v>
      </c>
      <c r="DW70" s="70">
        <v>100</v>
      </c>
      <c r="DX70" s="70">
        <v>25.475086982077304</v>
      </c>
      <c r="DY70" s="70">
        <v>0</v>
      </c>
      <c r="DZ70" s="70">
        <v>0</v>
      </c>
      <c r="EA70" s="69">
        <v>34.714500000000001</v>
      </c>
      <c r="EB70" s="69">
        <v>0</v>
      </c>
      <c r="EC70" s="69">
        <v>41.9345</v>
      </c>
      <c r="ED70" s="69">
        <v>34.714500000000001</v>
      </c>
      <c r="EE70" s="69">
        <v>7.22</v>
      </c>
      <c r="EF70" s="69">
        <v>34.714500000000001</v>
      </c>
      <c r="EG70" s="69">
        <v>0</v>
      </c>
      <c r="EH70" s="69">
        <v>41.9345</v>
      </c>
      <c r="EI70" s="69">
        <v>34.714500000000001</v>
      </c>
      <c r="EJ70" s="69">
        <v>0</v>
      </c>
      <c r="EK70" s="69">
        <v>7.22</v>
      </c>
      <c r="EL70" s="70">
        <v>100</v>
      </c>
      <c r="EM70" s="70">
        <v>100</v>
      </c>
      <c r="EN70" s="70">
        <v>17.217327021903206</v>
      </c>
      <c r="EO70" s="70">
        <v>0</v>
      </c>
      <c r="EP70" s="70">
        <v>0</v>
      </c>
      <c r="EQ70" s="69">
        <v>42.943399999999997</v>
      </c>
      <c r="ER70" s="69">
        <v>0</v>
      </c>
      <c r="ES70" s="69">
        <v>82.382136000000003</v>
      </c>
      <c r="ET70" s="69">
        <v>42.943399999999997</v>
      </c>
      <c r="EU70" s="69">
        <v>39.438735999999999</v>
      </c>
      <c r="EV70" s="69">
        <v>42.943399999999997</v>
      </c>
      <c r="EW70" s="69">
        <v>0</v>
      </c>
      <c r="EX70" s="69">
        <v>82.382136000000003</v>
      </c>
      <c r="EY70" s="69">
        <v>42.943399999999997</v>
      </c>
      <c r="EZ70" s="69">
        <v>0</v>
      </c>
      <c r="FA70" s="69">
        <v>39.438735999999999</v>
      </c>
      <c r="FB70" s="70">
        <v>100</v>
      </c>
      <c r="FC70" s="70">
        <v>100</v>
      </c>
      <c r="FD70" s="70">
        <v>47.872922352972246</v>
      </c>
      <c r="FE70" s="70">
        <v>0</v>
      </c>
      <c r="FF70" s="70">
        <v>0</v>
      </c>
      <c r="FG70" s="69">
        <v>0</v>
      </c>
      <c r="FH70" s="69">
        <v>0</v>
      </c>
      <c r="FI70" s="69">
        <v>0</v>
      </c>
      <c r="FJ70" s="69">
        <v>0</v>
      </c>
      <c r="FK70" s="69">
        <v>0</v>
      </c>
      <c r="FL70" s="69">
        <v>0</v>
      </c>
      <c r="FM70" s="69">
        <v>0</v>
      </c>
      <c r="FN70" s="69">
        <v>0</v>
      </c>
      <c r="FO70" s="69">
        <v>0</v>
      </c>
      <c r="FP70" s="69">
        <v>0</v>
      </c>
      <c r="FQ70" s="69">
        <v>0</v>
      </c>
      <c r="FR70" s="70" t="s">
        <v>652</v>
      </c>
      <c r="FS70" s="70" t="s">
        <v>652</v>
      </c>
      <c r="FT70" s="70">
        <v>0</v>
      </c>
      <c r="FU70" s="70">
        <v>0</v>
      </c>
      <c r="FV70" s="70">
        <v>0</v>
      </c>
      <c r="FW70" s="69">
        <v>0</v>
      </c>
      <c r="FX70" s="69">
        <v>0</v>
      </c>
      <c r="FY70" s="69">
        <v>0</v>
      </c>
      <c r="FZ70" s="69">
        <v>0</v>
      </c>
      <c r="GA70" s="69">
        <v>0</v>
      </c>
      <c r="GB70" s="69">
        <v>0</v>
      </c>
      <c r="GC70" s="69">
        <v>0</v>
      </c>
      <c r="GD70" s="69">
        <v>0</v>
      </c>
      <c r="GE70" s="69">
        <v>0</v>
      </c>
      <c r="GF70" s="69">
        <v>0</v>
      </c>
      <c r="GG70" s="69">
        <v>0</v>
      </c>
      <c r="GH70" s="70" t="s">
        <v>652</v>
      </c>
      <c r="GI70" s="70" t="s">
        <v>652</v>
      </c>
      <c r="GJ70" s="70">
        <v>0</v>
      </c>
      <c r="GK70" s="70">
        <v>0</v>
      </c>
      <c r="GL70" s="70">
        <v>0</v>
      </c>
    </row>
    <row r="71" spans="1:194" ht="15.75" x14ac:dyDescent="0.25">
      <c r="A71" s="11">
        <v>60</v>
      </c>
      <c r="B71" s="66" t="s">
        <v>158</v>
      </c>
      <c r="C71" s="69">
        <v>749.99930000000006</v>
      </c>
      <c r="D71" s="69">
        <v>0</v>
      </c>
      <c r="E71" s="69">
        <v>960.19920999999988</v>
      </c>
      <c r="F71" s="69">
        <v>749.99930000000006</v>
      </c>
      <c r="G71" s="69">
        <v>210.19991000000002</v>
      </c>
      <c r="H71" s="69">
        <v>749.99930000000006</v>
      </c>
      <c r="I71" s="69">
        <v>1.5703678999999999</v>
      </c>
      <c r="J71" s="69">
        <v>960.15096622999988</v>
      </c>
      <c r="K71" s="69">
        <v>749.95105622999995</v>
      </c>
      <c r="L71" s="69">
        <v>0</v>
      </c>
      <c r="M71" s="69">
        <v>210.19991000000002</v>
      </c>
      <c r="N71" s="70">
        <v>99.993567491329642</v>
      </c>
      <c r="O71" s="70">
        <v>100</v>
      </c>
      <c r="P71" s="70">
        <v>21.892381239311025</v>
      </c>
      <c r="Q71" s="69">
        <v>1.5703678999999999</v>
      </c>
      <c r="R71" s="70">
        <v>4.8243770000063968E-2</v>
      </c>
      <c r="S71" s="69">
        <v>106.46080000000001</v>
      </c>
      <c r="T71" s="69">
        <v>0</v>
      </c>
      <c r="U71" s="69">
        <v>133.2945</v>
      </c>
      <c r="V71" s="69">
        <v>106.46080000000001</v>
      </c>
      <c r="W71" s="69">
        <v>26.8337</v>
      </c>
      <c r="X71" s="69">
        <v>106.46080000000001</v>
      </c>
      <c r="Y71" s="69">
        <v>0.15772570999999999</v>
      </c>
      <c r="Z71" s="69">
        <v>133.2945</v>
      </c>
      <c r="AA71" s="69">
        <v>106.46080000000001</v>
      </c>
      <c r="AB71" s="69">
        <v>0</v>
      </c>
      <c r="AC71" s="69">
        <v>26.8337</v>
      </c>
      <c r="AD71" s="70">
        <v>100</v>
      </c>
      <c r="AE71" s="70">
        <v>100</v>
      </c>
      <c r="AF71" s="70">
        <v>20.131138193999</v>
      </c>
      <c r="AG71" s="70">
        <v>0.15772570999999999</v>
      </c>
      <c r="AH71" s="70">
        <v>-5.9674487573602164E-15</v>
      </c>
      <c r="AI71" s="69">
        <v>36.601100000000002</v>
      </c>
      <c r="AJ71" s="69">
        <v>0</v>
      </c>
      <c r="AK71" s="69">
        <v>46.601100000000002</v>
      </c>
      <c r="AL71" s="69">
        <v>36.601100000000002</v>
      </c>
      <c r="AM71" s="69">
        <v>10</v>
      </c>
      <c r="AN71" s="69">
        <v>36.601100000000002</v>
      </c>
      <c r="AO71" s="69">
        <v>1.0263685</v>
      </c>
      <c r="AP71" s="69">
        <v>46.601100000000002</v>
      </c>
      <c r="AQ71" s="69">
        <v>36.601100000000002</v>
      </c>
      <c r="AR71" s="69">
        <v>0</v>
      </c>
      <c r="AS71" s="69">
        <v>10</v>
      </c>
      <c r="AT71" s="70">
        <v>100</v>
      </c>
      <c r="AU71" s="70">
        <v>100</v>
      </c>
      <c r="AV71" s="70">
        <v>21.458720931480158</v>
      </c>
      <c r="AW71" s="70">
        <v>1.0263685</v>
      </c>
      <c r="AX71" s="70">
        <v>-3.3306690738754696E-15</v>
      </c>
      <c r="AY71" s="69">
        <v>253.24950000000001</v>
      </c>
      <c r="AZ71" s="69">
        <v>0</v>
      </c>
      <c r="BA71" s="69">
        <v>338.185586</v>
      </c>
      <c r="BB71" s="69">
        <v>253.24950000000001</v>
      </c>
      <c r="BC71" s="69">
        <v>84.936086000000003</v>
      </c>
      <c r="BD71" s="69">
        <v>253.24950000000001</v>
      </c>
      <c r="BE71" s="69">
        <v>0</v>
      </c>
      <c r="BF71" s="69">
        <v>338.13734223</v>
      </c>
      <c r="BG71" s="69">
        <v>253.20125622999998</v>
      </c>
      <c r="BH71" s="69">
        <v>0</v>
      </c>
      <c r="BI71" s="69">
        <v>84.936086000000003</v>
      </c>
      <c r="BJ71" s="70">
        <v>99.980950102566823</v>
      </c>
      <c r="BK71" s="70">
        <v>100</v>
      </c>
      <c r="BL71" s="70">
        <v>25.118812799512312</v>
      </c>
      <c r="BM71" s="70">
        <v>0</v>
      </c>
      <c r="BN71" s="70">
        <v>4.8243770000027553E-2</v>
      </c>
      <c r="BO71" s="69">
        <v>163.4836</v>
      </c>
      <c r="BP71" s="69">
        <v>0</v>
      </c>
      <c r="BQ71" s="69">
        <v>202.41422399999999</v>
      </c>
      <c r="BR71" s="69">
        <v>163.4836</v>
      </c>
      <c r="BS71" s="69">
        <v>38.930624000000002</v>
      </c>
      <c r="BT71" s="69">
        <v>163.4836</v>
      </c>
      <c r="BU71" s="69">
        <v>0</v>
      </c>
      <c r="BV71" s="69">
        <v>202.41422399999999</v>
      </c>
      <c r="BW71" s="69">
        <v>163.4836</v>
      </c>
      <c r="BX71" s="69">
        <v>0</v>
      </c>
      <c r="BY71" s="69">
        <v>38.930624000000002</v>
      </c>
      <c r="BZ71" s="70">
        <v>100</v>
      </c>
      <c r="CA71" s="70">
        <v>100</v>
      </c>
      <c r="CB71" s="70">
        <v>19.233146382044776</v>
      </c>
      <c r="CC71" s="70">
        <v>0</v>
      </c>
      <c r="CD71" s="70">
        <v>0</v>
      </c>
      <c r="CE71" s="69">
        <v>57.154600000000002</v>
      </c>
      <c r="CF71" s="69">
        <v>0</v>
      </c>
      <c r="CG71" s="69">
        <v>77.154600000000002</v>
      </c>
      <c r="CH71" s="69">
        <v>57.154600000000002</v>
      </c>
      <c r="CI71" s="69">
        <v>20</v>
      </c>
      <c r="CJ71" s="69">
        <v>57.154600000000002</v>
      </c>
      <c r="CK71" s="69">
        <v>0</v>
      </c>
      <c r="CL71" s="69">
        <v>77.154600000000002</v>
      </c>
      <c r="CM71" s="69">
        <v>57.154600000000002</v>
      </c>
      <c r="CN71" s="69">
        <v>0</v>
      </c>
      <c r="CO71" s="69">
        <v>20</v>
      </c>
      <c r="CP71" s="70">
        <v>100</v>
      </c>
      <c r="CQ71" s="70">
        <v>100</v>
      </c>
      <c r="CR71" s="70">
        <v>25.921980024522188</v>
      </c>
      <c r="CS71" s="70">
        <v>0</v>
      </c>
      <c r="CT71" s="70">
        <v>0</v>
      </c>
      <c r="CU71" s="69">
        <v>96</v>
      </c>
      <c r="CV71" s="69">
        <v>0</v>
      </c>
      <c r="CW71" s="69">
        <v>119</v>
      </c>
      <c r="CX71" s="69">
        <v>96</v>
      </c>
      <c r="CY71" s="69">
        <v>23</v>
      </c>
      <c r="CZ71" s="69">
        <v>96</v>
      </c>
      <c r="DA71" s="69">
        <v>0.38627369</v>
      </c>
      <c r="DB71" s="69">
        <v>119</v>
      </c>
      <c r="DC71" s="69">
        <v>96</v>
      </c>
      <c r="DD71" s="69">
        <v>0</v>
      </c>
      <c r="DE71" s="69">
        <v>23</v>
      </c>
      <c r="DF71" s="70">
        <v>100</v>
      </c>
      <c r="DG71" s="70">
        <v>100</v>
      </c>
      <c r="DH71" s="70">
        <v>19.327731092436977</v>
      </c>
      <c r="DI71" s="70">
        <v>0.38627369</v>
      </c>
      <c r="DJ71" s="70">
        <v>-4.1078251911130792E-15</v>
      </c>
      <c r="DK71" s="69">
        <v>14.775700000000001</v>
      </c>
      <c r="DL71" s="69">
        <v>0</v>
      </c>
      <c r="DM71" s="69">
        <v>19.203800000000001</v>
      </c>
      <c r="DN71" s="69">
        <v>14.775700000000001</v>
      </c>
      <c r="DO71" s="69">
        <v>4.4280999999999997</v>
      </c>
      <c r="DP71" s="69">
        <v>14.775700000000001</v>
      </c>
      <c r="DQ71" s="69">
        <v>0</v>
      </c>
      <c r="DR71" s="69">
        <v>19.203800000000001</v>
      </c>
      <c r="DS71" s="69">
        <v>14.775700000000001</v>
      </c>
      <c r="DT71" s="69">
        <v>0</v>
      </c>
      <c r="DU71" s="69">
        <v>4.4280999999999997</v>
      </c>
      <c r="DV71" s="70">
        <v>100</v>
      </c>
      <c r="DW71" s="70">
        <v>100</v>
      </c>
      <c r="DX71" s="70">
        <v>23.05845718034972</v>
      </c>
      <c r="DY71" s="70">
        <v>0</v>
      </c>
      <c r="DZ71" s="70">
        <v>0</v>
      </c>
      <c r="EA71" s="69">
        <v>15.7186</v>
      </c>
      <c r="EB71" s="69">
        <v>0</v>
      </c>
      <c r="EC71" s="69">
        <v>16.9467</v>
      </c>
      <c r="ED71" s="69">
        <v>15.7186</v>
      </c>
      <c r="EE71" s="69">
        <v>1.2281</v>
      </c>
      <c r="EF71" s="69">
        <v>15.7186</v>
      </c>
      <c r="EG71" s="69">
        <v>0</v>
      </c>
      <c r="EH71" s="69">
        <v>16.9467</v>
      </c>
      <c r="EI71" s="69">
        <v>15.7186</v>
      </c>
      <c r="EJ71" s="69">
        <v>0</v>
      </c>
      <c r="EK71" s="69">
        <v>1.2281</v>
      </c>
      <c r="EL71" s="70">
        <v>100</v>
      </c>
      <c r="EM71" s="70">
        <v>100</v>
      </c>
      <c r="EN71" s="70">
        <v>7.2468386175479589</v>
      </c>
      <c r="EO71" s="70">
        <v>0</v>
      </c>
      <c r="EP71" s="70">
        <v>0</v>
      </c>
      <c r="EQ71" s="69">
        <v>6.5553999999999997</v>
      </c>
      <c r="ER71" s="69">
        <v>0</v>
      </c>
      <c r="ES71" s="69">
        <v>7.3986999999999998</v>
      </c>
      <c r="ET71" s="69">
        <v>6.5553999999999997</v>
      </c>
      <c r="EU71" s="69">
        <v>0.84330000000000005</v>
      </c>
      <c r="EV71" s="69">
        <v>6.5553999999999997</v>
      </c>
      <c r="EW71" s="69">
        <v>0</v>
      </c>
      <c r="EX71" s="69">
        <v>7.3986999999999998</v>
      </c>
      <c r="EY71" s="69">
        <v>6.5553999999999997</v>
      </c>
      <c r="EZ71" s="69">
        <v>0</v>
      </c>
      <c r="FA71" s="69">
        <v>0.84330000000000005</v>
      </c>
      <c r="FB71" s="70">
        <v>100</v>
      </c>
      <c r="FC71" s="70">
        <v>100</v>
      </c>
      <c r="FD71" s="70">
        <v>11.397948288212795</v>
      </c>
      <c r="FE71" s="70">
        <v>0</v>
      </c>
      <c r="FF71" s="70">
        <v>0</v>
      </c>
      <c r="FG71" s="69">
        <v>0</v>
      </c>
      <c r="FH71" s="69">
        <v>0</v>
      </c>
      <c r="FI71" s="69">
        <v>0</v>
      </c>
      <c r="FJ71" s="69">
        <v>0</v>
      </c>
      <c r="FK71" s="69">
        <v>0</v>
      </c>
      <c r="FL71" s="69">
        <v>0</v>
      </c>
      <c r="FM71" s="69">
        <v>0</v>
      </c>
      <c r="FN71" s="69">
        <v>0</v>
      </c>
      <c r="FO71" s="69">
        <v>0</v>
      </c>
      <c r="FP71" s="69">
        <v>0</v>
      </c>
      <c r="FQ71" s="69">
        <v>0</v>
      </c>
      <c r="FR71" s="70" t="s">
        <v>652</v>
      </c>
      <c r="FS71" s="70" t="s">
        <v>652</v>
      </c>
      <c r="FT71" s="70">
        <v>0</v>
      </c>
      <c r="FU71" s="70">
        <v>0</v>
      </c>
      <c r="FV71" s="70">
        <v>0</v>
      </c>
      <c r="FW71" s="69">
        <v>0</v>
      </c>
      <c r="FX71" s="69">
        <v>0</v>
      </c>
      <c r="FY71" s="69">
        <v>0</v>
      </c>
      <c r="FZ71" s="69">
        <v>0</v>
      </c>
      <c r="GA71" s="69">
        <v>0</v>
      </c>
      <c r="GB71" s="69">
        <v>0</v>
      </c>
      <c r="GC71" s="69">
        <v>0</v>
      </c>
      <c r="GD71" s="69">
        <v>0</v>
      </c>
      <c r="GE71" s="69">
        <v>0</v>
      </c>
      <c r="GF71" s="69">
        <v>0</v>
      </c>
      <c r="GG71" s="69">
        <v>0</v>
      </c>
      <c r="GH71" s="70" t="s">
        <v>652</v>
      </c>
      <c r="GI71" s="70" t="s">
        <v>652</v>
      </c>
      <c r="GJ71" s="70">
        <v>0</v>
      </c>
      <c r="GK71" s="70">
        <v>0</v>
      </c>
      <c r="GL71" s="70">
        <v>0</v>
      </c>
    </row>
    <row r="72" spans="1:194" ht="15.75" x14ac:dyDescent="0.25">
      <c r="A72" s="11">
        <v>61</v>
      </c>
      <c r="B72" s="66" t="s">
        <v>161</v>
      </c>
      <c r="C72" s="69">
        <v>1665.1030000000001</v>
      </c>
      <c r="D72" s="69">
        <v>0</v>
      </c>
      <c r="E72" s="69">
        <v>1975.0273589999997</v>
      </c>
      <c r="F72" s="69">
        <v>1665.1030000000001</v>
      </c>
      <c r="G72" s="69">
        <v>309.92435900000004</v>
      </c>
      <c r="H72" s="69">
        <v>1665.1030000000001</v>
      </c>
      <c r="I72" s="69">
        <v>5.0571999999999999E-2</v>
      </c>
      <c r="J72" s="69">
        <v>1975.0273589999997</v>
      </c>
      <c r="K72" s="69">
        <v>1665.1030000000001</v>
      </c>
      <c r="L72" s="69">
        <v>0</v>
      </c>
      <c r="M72" s="69">
        <v>309.92435900000004</v>
      </c>
      <c r="N72" s="70">
        <v>100</v>
      </c>
      <c r="O72" s="70">
        <v>100</v>
      </c>
      <c r="P72" s="70">
        <v>15.692155229531688</v>
      </c>
      <c r="Q72" s="69">
        <v>5.0571999999999999E-2</v>
      </c>
      <c r="R72" s="70">
        <v>1.0198092370572454E-13</v>
      </c>
      <c r="S72" s="69">
        <v>162.6713</v>
      </c>
      <c r="T72" s="69">
        <v>0</v>
      </c>
      <c r="U72" s="69">
        <v>189.86508000000001</v>
      </c>
      <c r="V72" s="69">
        <v>162.6713</v>
      </c>
      <c r="W72" s="69">
        <v>27.19378</v>
      </c>
      <c r="X72" s="69">
        <v>162.6713</v>
      </c>
      <c r="Y72" s="69">
        <v>0</v>
      </c>
      <c r="Z72" s="69">
        <v>189.86508000000001</v>
      </c>
      <c r="AA72" s="69">
        <v>162.6713</v>
      </c>
      <c r="AB72" s="69">
        <v>0</v>
      </c>
      <c r="AC72" s="69">
        <v>27.19378</v>
      </c>
      <c r="AD72" s="70">
        <v>100</v>
      </c>
      <c r="AE72" s="70">
        <v>100</v>
      </c>
      <c r="AF72" s="70">
        <v>14.32268640447206</v>
      </c>
      <c r="AG72" s="70">
        <v>0</v>
      </c>
      <c r="AH72" s="70">
        <v>0</v>
      </c>
      <c r="AI72" s="69">
        <v>60.571100000000001</v>
      </c>
      <c r="AJ72" s="69">
        <v>0</v>
      </c>
      <c r="AK72" s="69">
        <v>76.408292000000003</v>
      </c>
      <c r="AL72" s="69">
        <v>60.571100000000001</v>
      </c>
      <c r="AM72" s="69">
        <v>15.837192</v>
      </c>
      <c r="AN72" s="69">
        <v>60.571100000000001</v>
      </c>
      <c r="AO72" s="69">
        <v>0</v>
      </c>
      <c r="AP72" s="69">
        <v>76.408292000000003</v>
      </c>
      <c r="AQ72" s="69">
        <v>60.571100000000001</v>
      </c>
      <c r="AR72" s="69">
        <v>0</v>
      </c>
      <c r="AS72" s="69">
        <v>15.837192</v>
      </c>
      <c r="AT72" s="70">
        <v>100</v>
      </c>
      <c r="AU72" s="70">
        <v>100</v>
      </c>
      <c r="AV72" s="70">
        <v>20.727059309217381</v>
      </c>
      <c r="AW72" s="70">
        <v>0</v>
      </c>
      <c r="AX72" s="70">
        <v>0</v>
      </c>
      <c r="AY72" s="69">
        <v>148.77119999999999</v>
      </c>
      <c r="AZ72" s="69">
        <v>0</v>
      </c>
      <c r="BA72" s="69">
        <v>172.77119999999999</v>
      </c>
      <c r="BB72" s="69">
        <v>148.77119999999999</v>
      </c>
      <c r="BC72" s="69">
        <v>24</v>
      </c>
      <c r="BD72" s="69">
        <v>148.77119999999999</v>
      </c>
      <c r="BE72" s="69">
        <v>0</v>
      </c>
      <c r="BF72" s="69">
        <v>172.77119999999999</v>
      </c>
      <c r="BG72" s="69">
        <v>148.77119999999999</v>
      </c>
      <c r="BH72" s="69">
        <v>0</v>
      </c>
      <c r="BI72" s="69">
        <v>24</v>
      </c>
      <c r="BJ72" s="70">
        <v>100</v>
      </c>
      <c r="BK72" s="70">
        <v>100</v>
      </c>
      <c r="BL72" s="70">
        <v>13.891204089570486</v>
      </c>
      <c r="BM72" s="70">
        <v>0</v>
      </c>
      <c r="BN72" s="70">
        <v>0</v>
      </c>
      <c r="BO72" s="69">
        <v>996.21489999999994</v>
      </c>
      <c r="BP72" s="69">
        <v>0</v>
      </c>
      <c r="BQ72" s="69">
        <v>1216.2148999999999</v>
      </c>
      <c r="BR72" s="69">
        <v>996.21489999999994</v>
      </c>
      <c r="BS72" s="69">
        <v>220</v>
      </c>
      <c r="BT72" s="69">
        <v>996.21489999999994</v>
      </c>
      <c r="BU72" s="69">
        <v>0</v>
      </c>
      <c r="BV72" s="69">
        <v>1216.2148999999999</v>
      </c>
      <c r="BW72" s="69">
        <v>996.21489999999994</v>
      </c>
      <c r="BX72" s="69">
        <v>0</v>
      </c>
      <c r="BY72" s="69">
        <v>220</v>
      </c>
      <c r="BZ72" s="70">
        <v>100</v>
      </c>
      <c r="CA72" s="70">
        <v>100</v>
      </c>
      <c r="CB72" s="70">
        <v>18.088908465107608</v>
      </c>
      <c r="CC72" s="70">
        <v>0</v>
      </c>
      <c r="CD72" s="70">
        <v>0</v>
      </c>
      <c r="CE72" s="69">
        <v>0</v>
      </c>
      <c r="CF72" s="69">
        <v>0</v>
      </c>
      <c r="CG72" s="69">
        <v>0</v>
      </c>
      <c r="CH72" s="69">
        <v>0</v>
      </c>
      <c r="CI72" s="69">
        <v>0</v>
      </c>
      <c r="CJ72" s="69">
        <v>0</v>
      </c>
      <c r="CK72" s="69">
        <v>0</v>
      </c>
      <c r="CL72" s="69">
        <v>0</v>
      </c>
      <c r="CM72" s="69">
        <v>0</v>
      </c>
      <c r="CN72" s="69">
        <v>0</v>
      </c>
      <c r="CO72" s="69">
        <v>0</v>
      </c>
      <c r="CP72" s="70" t="s">
        <v>652</v>
      </c>
      <c r="CQ72" s="70" t="s">
        <v>652</v>
      </c>
      <c r="CR72" s="70">
        <v>0</v>
      </c>
      <c r="CS72" s="70">
        <v>0</v>
      </c>
      <c r="CT72" s="70">
        <v>0</v>
      </c>
      <c r="CU72" s="69">
        <v>9.3323999999999998</v>
      </c>
      <c r="CV72" s="69">
        <v>0</v>
      </c>
      <c r="CW72" s="69">
        <v>12.3996</v>
      </c>
      <c r="CX72" s="69">
        <v>9.3323999999999998</v>
      </c>
      <c r="CY72" s="69">
        <v>3.0672000000000001</v>
      </c>
      <c r="CZ72" s="69">
        <v>9.3323999999999998</v>
      </c>
      <c r="DA72" s="69">
        <v>5.0571999999999999E-2</v>
      </c>
      <c r="DB72" s="69">
        <v>12.3996</v>
      </c>
      <c r="DC72" s="69">
        <v>9.3323999999999998</v>
      </c>
      <c r="DD72" s="69">
        <v>0</v>
      </c>
      <c r="DE72" s="69">
        <v>3.0672000000000001</v>
      </c>
      <c r="DF72" s="70">
        <v>100</v>
      </c>
      <c r="DG72" s="70">
        <v>100</v>
      </c>
      <c r="DH72" s="70">
        <v>24.736281815542437</v>
      </c>
      <c r="DI72" s="70">
        <v>5.0571999999999999E-2</v>
      </c>
      <c r="DJ72" s="70">
        <v>7.2858385991025898E-16</v>
      </c>
      <c r="DK72" s="69">
        <v>201.1439</v>
      </c>
      <c r="DL72" s="69">
        <v>0</v>
      </c>
      <c r="DM72" s="69">
        <v>211.83189999999999</v>
      </c>
      <c r="DN72" s="69">
        <v>201.1439</v>
      </c>
      <c r="DO72" s="69">
        <v>10.688000000000001</v>
      </c>
      <c r="DP72" s="69">
        <v>201.1439</v>
      </c>
      <c r="DQ72" s="69">
        <v>0</v>
      </c>
      <c r="DR72" s="69">
        <v>211.83189999999999</v>
      </c>
      <c r="DS72" s="69">
        <v>201.1439</v>
      </c>
      <c r="DT72" s="69">
        <v>0</v>
      </c>
      <c r="DU72" s="69">
        <v>10.688000000000001</v>
      </c>
      <c r="DV72" s="70">
        <v>100</v>
      </c>
      <c r="DW72" s="70">
        <v>100</v>
      </c>
      <c r="DX72" s="70">
        <v>5.0455101427122173</v>
      </c>
      <c r="DY72" s="70">
        <v>0</v>
      </c>
      <c r="DZ72" s="70">
        <v>0</v>
      </c>
      <c r="EA72" s="69">
        <v>51.439399999999999</v>
      </c>
      <c r="EB72" s="69">
        <v>0</v>
      </c>
      <c r="EC72" s="69">
        <v>55.077587000000001</v>
      </c>
      <c r="ED72" s="69">
        <v>51.439399999999999</v>
      </c>
      <c r="EE72" s="69">
        <v>3.6381869999999998</v>
      </c>
      <c r="EF72" s="69">
        <v>51.439399999999999</v>
      </c>
      <c r="EG72" s="69">
        <v>0</v>
      </c>
      <c r="EH72" s="69">
        <v>55.077587000000001</v>
      </c>
      <c r="EI72" s="69">
        <v>51.439399999999999</v>
      </c>
      <c r="EJ72" s="69">
        <v>0</v>
      </c>
      <c r="EK72" s="69">
        <v>3.6381869999999998</v>
      </c>
      <c r="EL72" s="70">
        <v>100</v>
      </c>
      <c r="EM72" s="70">
        <v>100</v>
      </c>
      <c r="EN72" s="70">
        <v>6.6055671611031181</v>
      </c>
      <c r="EO72" s="70">
        <v>0</v>
      </c>
      <c r="EP72" s="70">
        <v>0</v>
      </c>
      <c r="EQ72" s="69">
        <v>34.958799999999997</v>
      </c>
      <c r="ER72" s="69">
        <v>0</v>
      </c>
      <c r="ES72" s="69">
        <v>40.458799999999997</v>
      </c>
      <c r="ET72" s="69">
        <v>34.958799999999997</v>
      </c>
      <c r="EU72" s="69">
        <v>5.5</v>
      </c>
      <c r="EV72" s="69">
        <v>34.958799999999997</v>
      </c>
      <c r="EW72" s="69">
        <v>0</v>
      </c>
      <c r="EX72" s="69">
        <v>40.458799999999997</v>
      </c>
      <c r="EY72" s="69">
        <v>34.958799999999997</v>
      </c>
      <c r="EZ72" s="69">
        <v>0</v>
      </c>
      <c r="FA72" s="69">
        <v>5.5</v>
      </c>
      <c r="FB72" s="70">
        <v>100</v>
      </c>
      <c r="FC72" s="70">
        <v>100</v>
      </c>
      <c r="FD72" s="70">
        <v>13.594075948866502</v>
      </c>
      <c r="FE72" s="70">
        <v>0</v>
      </c>
      <c r="FF72" s="70">
        <v>0</v>
      </c>
      <c r="FG72" s="69">
        <v>0</v>
      </c>
      <c r="FH72" s="69">
        <v>0</v>
      </c>
      <c r="FI72" s="69">
        <v>0</v>
      </c>
      <c r="FJ72" s="69">
        <v>0</v>
      </c>
      <c r="FK72" s="69">
        <v>0</v>
      </c>
      <c r="FL72" s="69">
        <v>0</v>
      </c>
      <c r="FM72" s="69">
        <v>0</v>
      </c>
      <c r="FN72" s="69">
        <v>0</v>
      </c>
      <c r="FO72" s="69">
        <v>0</v>
      </c>
      <c r="FP72" s="69">
        <v>0</v>
      </c>
      <c r="FQ72" s="69">
        <v>0</v>
      </c>
      <c r="FR72" s="70" t="s">
        <v>652</v>
      </c>
      <c r="FS72" s="70" t="s">
        <v>652</v>
      </c>
      <c r="FT72" s="70">
        <v>0</v>
      </c>
      <c r="FU72" s="70">
        <v>0</v>
      </c>
      <c r="FV72" s="70">
        <v>0</v>
      </c>
      <c r="FW72" s="69">
        <v>0</v>
      </c>
      <c r="FX72" s="69">
        <v>0</v>
      </c>
      <c r="FY72" s="69">
        <v>0</v>
      </c>
      <c r="FZ72" s="69">
        <v>0</v>
      </c>
      <c r="GA72" s="69">
        <v>0</v>
      </c>
      <c r="GB72" s="69">
        <v>0</v>
      </c>
      <c r="GC72" s="69">
        <v>0</v>
      </c>
      <c r="GD72" s="69">
        <v>0</v>
      </c>
      <c r="GE72" s="69">
        <v>0</v>
      </c>
      <c r="GF72" s="69">
        <v>0</v>
      </c>
      <c r="GG72" s="69">
        <v>0</v>
      </c>
      <c r="GH72" s="70" t="s">
        <v>652</v>
      </c>
      <c r="GI72" s="70" t="s">
        <v>652</v>
      </c>
      <c r="GJ72" s="70">
        <v>0</v>
      </c>
      <c r="GK72" s="70">
        <v>0</v>
      </c>
      <c r="GL72" s="70">
        <v>0</v>
      </c>
    </row>
    <row r="73" spans="1:194" ht="15.75" x14ac:dyDescent="0.25">
      <c r="A73" s="11">
        <v>62</v>
      </c>
      <c r="B73" s="66" t="s">
        <v>164</v>
      </c>
      <c r="C73" s="69">
        <v>570.54589999999996</v>
      </c>
      <c r="D73" s="69">
        <v>0</v>
      </c>
      <c r="E73" s="69">
        <v>603.3931</v>
      </c>
      <c r="F73" s="69">
        <v>570.54589999999996</v>
      </c>
      <c r="G73" s="69">
        <v>32.847199999999994</v>
      </c>
      <c r="H73" s="69">
        <v>569.71234900000002</v>
      </c>
      <c r="I73" s="69">
        <v>0</v>
      </c>
      <c r="J73" s="69">
        <v>602.27224699999988</v>
      </c>
      <c r="K73" s="69">
        <v>569.42504699999995</v>
      </c>
      <c r="L73" s="69">
        <v>0</v>
      </c>
      <c r="M73" s="69">
        <v>32.847199999999994</v>
      </c>
      <c r="N73" s="70">
        <v>99.803547269378328</v>
      </c>
      <c r="O73" s="70">
        <v>100</v>
      </c>
      <c r="P73" s="70">
        <v>5.4538790660895256</v>
      </c>
      <c r="Q73" s="69">
        <v>0</v>
      </c>
      <c r="R73" s="70">
        <v>0.28730200000006789</v>
      </c>
      <c r="S73" s="69">
        <v>293.28620000000001</v>
      </c>
      <c r="T73" s="69">
        <v>0</v>
      </c>
      <c r="U73" s="69">
        <v>308.72320000000002</v>
      </c>
      <c r="V73" s="69">
        <v>293.28620000000001</v>
      </c>
      <c r="W73" s="69">
        <v>15.436999999999999</v>
      </c>
      <c r="X73" s="69">
        <v>292.45327300000002</v>
      </c>
      <c r="Y73" s="69">
        <v>0</v>
      </c>
      <c r="Z73" s="69">
        <v>307.82407000000001</v>
      </c>
      <c r="AA73" s="69">
        <v>292.38706999999999</v>
      </c>
      <c r="AB73" s="69">
        <v>0</v>
      </c>
      <c r="AC73" s="69">
        <v>15.436999999999999</v>
      </c>
      <c r="AD73" s="70">
        <v>99.693429148729123</v>
      </c>
      <c r="AE73" s="70">
        <v>100</v>
      </c>
      <c r="AF73" s="70">
        <v>5.0148774915489875</v>
      </c>
      <c r="AG73" s="70">
        <v>0</v>
      </c>
      <c r="AH73" s="70">
        <v>6.6203000000029988E-2</v>
      </c>
      <c r="AI73" s="69">
        <v>10.798400000000001</v>
      </c>
      <c r="AJ73" s="69">
        <v>0</v>
      </c>
      <c r="AK73" s="69">
        <v>11.3668</v>
      </c>
      <c r="AL73" s="69">
        <v>10.798400000000001</v>
      </c>
      <c r="AM73" s="69">
        <v>0.56840000000000002</v>
      </c>
      <c r="AN73" s="69">
        <v>10.798400000000001</v>
      </c>
      <c r="AO73" s="69">
        <v>0</v>
      </c>
      <c r="AP73" s="69">
        <v>11.364108</v>
      </c>
      <c r="AQ73" s="69">
        <v>10.795707999999999</v>
      </c>
      <c r="AR73" s="69">
        <v>0</v>
      </c>
      <c r="AS73" s="69">
        <v>0.56840000000000002</v>
      </c>
      <c r="AT73" s="70">
        <v>99.975070380797135</v>
      </c>
      <c r="AU73" s="70">
        <v>100</v>
      </c>
      <c r="AV73" s="70">
        <v>5.0017124089281797</v>
      </c>
      <c r="AW73" s="70">
        <v>0</v>
      </c>
      <c r="AX73" s="70">
        <v>2.692000000001471E-3</v>
      </c>
      <c r="AY73" s="69">
        <v>176.1559</v>
      </c>
      <c r="AZ73" s="69">
        <v>0</v>
      </c>
      <c r="BA73" s="69">
        <v>186.2159</v>
      </c>
      <c r="BB73" s="69">
        <v>176.1559</v>
      </c>
      <c r="BC73" s="69">
        <v>10.06</v>
      </c>
      <c r="BD73" s="69">
        <v>176.1559</v>
      </c>
      <c r="BE73" s="69">
        <v>0</v>
      </c>
      <c r="BF73" s="69">
        <v>186.215677</v>
      </c>
      <c r="BG73" s="69">
        <v>176.155677</v>
      </c>
      <c r="BH73" s="69">
        <v>0</v>
      </c>
      <c r="BI73" s="69">
        <v>10.06</v>
      </c>
      <c r="BJ73" s="70">
        <v>99.999873407589519</v>
      </c>
      <c r="BK73" s="70">
        <v>100</v>
      </c>
      <c r="BL73" s="70">
        <v>5.4023378493530387</v>
      </c>
      <c r="BM73" s="70">
        <v>0</v>
      </c>
      <c r="BN73" s="70">
        <v>2.2300000000541331E-4</v>
      </c>
      <c r="BO73" s="69">
        <v>11.759</v>
      </c>
      <c r="BP73" s="69">
        <v>0</v>
      </c>
      <c r="BQ73" s="69">
        <v>14.242599999999999</v>
      </c>
      <c r="BR73" s="69">
        <v>11.759</v>
      </c>
      <c r="BS73" s="69">
        <v>2.4836</v>
      </c>
      <c r="BT73" s="69">
        <v>11.758990000000001</v>
      </c>
      <c r="BU73" s="69">
        <v>0</v>
      </c>
      <c r="BV73" s="69">
        <v>14.24259</v>
      </c>
      <c r="BW73" s="69">
        <v>11.758990000000001</v>
      </c>
      <c r="BX73" s="69">
        <v>0</v>
      </c>
      <c r="BY73" s="69">
        <v>2.4836</v>
      </c>
      <c r="BZ73" s="70">
        <v>99.999914958754999</v>
      </c>
      <c r="CA73" s="70">
        <v>100</v>
      </c>
      <c r="CB73" s="70">
        <v>17.437839606419899</v>
      </c>
      <c r="CC73" s="70">
        <v>0</v>
      </c>
      <c r="CD73" s="70">
        <v>0</v>
      </c>
      <c r="CE73" s="69">
        <v>1.8</v>
      </c>
      <c r="CF73" s="69">
        <v>0</v>
      </c>
      <c r="CG73" s="69">
        <v>2.0379999999999998</v>
      </c>
      <c r="CH73" s="69">
        <v>1.8</v>
      </c>
      <c r="CI73" s="69">
        <v>0.23799999999999999</v>
      </c>
      <c r="CJ73" s="69">
        <v>1.7999689999999999</v>
      </c>
      <c r="CK73" s="69">
        <v>0</v>
      </c>
      <c r="CL73" s="69">
        <v>2.0379689999999999</v>
      </c>
      <c r="CM73" s="69">
        <v>1.7999689999999999</v>
      </c>
      <c r="CN73" s="69">
        <v>0</v>
      </c>
      <c r="CO73" s="69">
        <v>0.23799999999999999</v>
      </c>
      <c r="CP73" s="70">
        <v>99.998277777777773</v>
      </c>
      <c r="CQ73" s="70">
        <v>100</v>
      </c>
      <c r="CR73" s="70">
        <v>11.678293438222074</v>
      </c>
      <c r="CS73" s="70">
        <v>0</v>
      </c>
      <c r="CT73" s="70">
        <v>0</v>
      </c>
      <c r="CU73" s="69">
        <v>19.5913</v>
      </c>
      <c r="CV73" s="69">
        <v>0</v>
      </c>
      <c r="CW73" s="69">
        <v>20.622499999999999</v>
      </c>
      <c r="CX73" s="69">
        <v>19.5913</v>
      </c>
      <c r="CY73" s="69">
        <v>1.0311999999999999</v>
      </c>
      <c r="CZ73" s="69">
        <v>19.5913</v>
      </c>
      <c r="DA73" s="69">
        <v>0</v>
      </c>
      <c r="DB73" s="69">
        <v>20.405325000000001</v>
      </c>
      <c r="DC73" s="69">
        <v>19.374124999999999</v>
      </c>
      <c r="DD73" s="69">
        <v>0</v>
      </c>
      <c r="DE73" s="69">
        <v>1.0311999999999999</v>
      </c>
      <c r="DF73" s="70">
        <v>98.891472235124766</v>
      </c>
      <c r="DG73" s="70">
        <v>100</v>
      </c>
      <c r="DH73" s="70">
        <v>5.0535828270316685</v>
      </c>
      <c r="DI73" s="70">
        <v>0</v>
      </c>
      <c r="DJ73" s="70">
        <v>0.21717500000000101</v>
      </c>
      <c r="DK73" s="69">
        <v>22.066299999999998</v>
      </c>
      <c r="DL73" s="69">
        <v>0</v>
      </c>
      <c r="DM73" s="69">
        <v>23.2483</v>
      </c>
      <c r="DN73" s="69">
        <v>22.066299999999998</v>
      </c>
      <c r="DO73" s="69">
        <v>1.1819999999999999</v>
      </c>
      <c r="DP73" s="69">
        <v>22.065716999999999</v>
      </c>
      <c r="DQ73" s="69">
        <v>0</v>
      </c>
      <c r="DR73" s="69">
        <v>23.247717000000002</v>
      </c>
      <c r="DS73" s="69">
        <v>22.065716999999999</v>
      </c>
      <c r="DT73" s="69">
        <v>0</v>
      </c>
      <c r="DU73" s="69">
        <v>1.1819999999999999</v>
      </c>
      <c r="DV73" s="70">
        <v>99.997357962141365</v>
      </c>
      <c r="DW73" s="70">
        <v>100</v>
      </c>
      <c r="DX73" s="70">
        <v>5.0843702200951597</v>
      </c>
      <c r="DY73" s="70">
        <v>0</v>
      </c>
      <c r="DZ73" s="70">
        <v>0</v>
      </c>
      <c r="EA73" s="69">
        <v>0</v>
      </c>
      <c r="EB73" s="69">
        <v>0</v>
      </c>
      <c r="EC73" s="69">
        <v>0</v>
      </c>
      <c r="ED73" s="69">
        <v>0</v>
      </c>
      <c r="EE73" s="69">
        <v>0</v>
      </c>
      <c r="EF73" s="69">
        <v>0</v>
      </c>
      <c r="EG73" s="69">
        <v>0</v>
      </c>
      <c r="EH73" s="69">
        <v>0</v>
      </c>
      <c r="EI73" s="69">
        <v>0</v>
      </c>
      <c r="EJ73" s="69">
        <v>0</v>
      </c>
      <c r="EK73" s="69">
        <v>0</v>
      </c>
      <c r="EL73" s="70" t="s">
        <v>652</v>
      </c>
      <c r="EM73" s="70" t="s">
        <v>652</v>
      </c>
      <c r="EN73" s="70">
        <v>0</v>
      </c>
      <c r="EO73" s="70">
        <v>0</v>
      </c>
      <c r="EP73" s="70">
        <v>0</v>
      </c>
      <c r="EQ73" s="69">
        <v>35.088799999999999</v>
      </c>
      <c r="ER73" s="69">
        <v>0</v>
      </c>
      <c r="ES73" s="69">
        <v>36.9358</v>
      </c>
      <c r="ET73" s="69">
        <v>35.088799999999999</v>
      </c>
      <c r="EU73" s="69">
        <v>1.847</v>
      </c>
      <c r="EV73" s="69">
        <v>35.088799999999999</v>
      </c>
      <c r="EW73" s="69">
        <v>0</v>
      </c>
      <c r="EX73" s="69">
        <v>36.934790999999997</v>
      </c>
      <c r="EY73" s="69">
        <v>35.087791000000003</v>
      </c>
      <c r="EZ73" s="69">
        <v>0</v>
      </c>
      <c r="FA73" s="69">
        <v>1.847</v>
      </c>
      <c r="FB73" s="70">
        <v>99.997124438567297</v>
      </c>
      <c r="FC73" s="70">
        <v>100</v>
      </c>
      <c r="FD73" s="70">
        <v>5.0007051616997105</v>
      </c>
      <c r="FE73" s="70">
        <v>0</v>
      </c>
      <c r="FF73" s="70">
        <v>1.0089999999962629E-3</v>
      </c>
      <c r="FG73" s="69">
        <v>0</v>
      </c>
      <c r="FH73" s="69">
        <v>0</v>
      </c>
      <c r="FI73" s="69">
        <v>0</v>
      </c>
      <c r="FJ73" s="69">
        <v>0</v>
      </c>
      <c r="FK73" s="69">
        <v>0</v>
      </c>
      <c r="FL73" s="69">
        <v>0</v>
      </c>
      <c r="FM73" s="69">
        <v>0</v>
      </c>
      <c r="FN73" s="69">
        <v>0</v>
      </c>
      <c r="FO73" s="69">
        <v>0</v>
      </c>
      <c r="FP73" s="69">
        <v>0</v>
      </c>
      <c r="FQ73" s="69">
        <v>0</v>
      </c>
      <c r="FR73" s="70" t="s">
        <v>652</v>
      </c>
      <c r="FS73" s="70" t="s">
        <v>652</v>
      </c>
      <c r="FT73" s="70">
        <v>0</v>
      </c>
      <c r="FU73" s="70">
        <v>0</v>
      </c>
      <c r="FV73" s="70">
        <v>0</v>
      </c>
      <c r="FW73" s="69">
        <v>0</v>
      </c>
      <c r="FX73" s="69">
        <v>0</v>
      </c>
      <c r="FY73" s="69">
        <v>0</v>
      </c>
      <c r="FZ73" s="69">
        <v>0</v>
      </c>
      <c r="GA73" s="69">
        <v>0</v>
      </c>
      <c r="GB73" s="69">
        <v>0</v>
      </c>
      <c r="GC73" s="69">
        <v>0</v>
      </c>
      <c r="GD73" s="69">
        <v>0</v>
      </c>
      <c r="GE73" s="69">
        <v>0</v>
      </c>
      <c r="GF73" s="69">
        <v>0</v>
      </c>
      <c r="GG73" s="69">
        <v>0</v>
      </c>
      <c r="GH73" s="70" t="s">
        <v>652</v>
      </c>
      <c r="GI73" s="70" t="s">
        <v>652</v>
      </c>
      <c r="GJ73" s="70">
        <v>0</v>
      </c>
      <c r="GK73" s="70">
        <v>0</v>
      </c>
      <c r="GL73" s="70">
        <v>0</v>
      </c>
    </row>
    <row r="74" spans="1:194" ht="15.75" x14ac:dyDescent="0.25">
      <c r="A74" s="11">
        <v>63</v>
      </c>
      <c r="B74" s="66" t="s">
        <v>167</v>
      </c>
      <c r="C74" s="69">
        <v>563.63570000000004</v>
      </c>
      <c r="D74" s="69">
        <v>0</v>
      </c>
      <c r="E74" s="69">
        <v>593.30089999999996</v>
      </c>
      <c r="F74" s="69">
        <v>563.63570000000004</v>
      </c>
      <c r="G74" s="69">
        <v>29.665200000000002</v>
      </c>
      <c r="H74" s="69">
        <v>563.63570000000004</v>
      </c>
      <c r="I74" s="69">
        <v>0</v>
      </c>
      <c r="J74" s="69">
        <v>590.03816299999994</v>
      </c>
      <c r="K74" s="69">
        <v>561.72319900000002</v>
      </c>
      <c r="L74" s="69">
        <v>0</v>
      </c>
      <c r="M74" s="69">
        <v>28.314964</v>
      </c>
      <c r="N74" s="70">
        <v>99.660684906935444</v>
      </c>
      <c r="O74" s="70">
        <v>95.448417674581648</v>
      </c>
      <c r="P74" s="70">
        <v>4.7988360373225554</v>
      </c>
      <c r="Q74" s="69">
        <v>0</v>
      </c>
      <c r="R74" s="70">
        <v>1.9125010000000202</v>
      </c>
      <c r="S74" s="69">
        <v>85.5</v>
      </c>
      <c r="T74" s="69">
        <v>0</v>
      </c>
      <c r="U74" s="69">
        <v>90</v>
      </c>
      <c r="V74" s="69">
        <v>85.5</v>
      </c>
      <c r="W74" s="69">
        <v>4.5</v>
      </c>
      <c r="X74" s="69">
        <v>85.5</v>
      </c>
      <c r="Y74" s="69">
        <v>0</v>
      </c>
      <c r="Z74" s="69">
        <v>90</v>
      </c>
      <c r="AA74" s="69">
        <v>85.5</v>
      </c>
      <c r="AB74" s="69">
        <v>0</v>
      </c>
      <c r="AC74" s="69">
        <v>4.5</v>
      </c>
      <c r="AD74" s="70">
        <v>100</v>
      </c>
      <c r="AE74" s="70">
        <v>100</v>
      </c>
      <c r="AF74" s="70">
        <v>5</v>
      </c>
      <c r="AG74" s="70">
        <v>0</v>
      </c>
      <c r="AH74" s="70">
        <v>0</v>
      </c>
      <c r="AI74" s="69">
        <v>15.487299999999999</v>
      </c>
      <c r="AJ74" s="69">
        <v>0</v>
      </c>
      <c r="AK74" s="69">
        <v>16.302499999999998</v>
      </c>
      <c r="AL74" s="69">
        <v>15.487299999999999</v>
      </c>
      <c r="AM74" s="69">
        <v>0.81520000000000004</v>
      </c>
      <c r="AN74" s="69">
        <v>15.487299999999999</v>
      </c>
      <c r="AO74" s="69">
        <v>0</v>
      </c>
      <c r="AP74" s="69">
        <v>16.302499999999998</v>
      </c>
      <c r="AQ74" s="69">
        <v>15.487299999999999</v>
      </c>
      <c r="AR74" s="69">
        <v>0</v>
      </c>
      <c r="AS74" s="69">
        <v>0.81520000000000004</v>
      </c>
      <c r="AT74" s="70">
        <v>100</v>
      </c>
      <c r="AU74" s="70">
        <v>100</v>
      </c>
      <c r="AV74" s="70">
        <v>5.0004600521392435</v>
      </c>
      <c r="AW74" s="70">
        <v>0</v>
      </c>
      <c r="AX74" s="70">
        <v>0</v>
      </c>
      <c r="AY74" s="69">
        <v>347.31619999999998</v>
      </c>
      <c r="AZ74" s="69">
        <v>0</v>
      </c>
      <c r="BA74" s="69">
        <v>365.596</v>
      </c>
      <c r="BB74" s="69">
        <v>347.31619999999998</v>
      </c>
      <c r="BC74" s="69">
        <v>18.279800000000002</v>
      </c>
      <c r="BD74" s="69">
        <v>347.31619999999998</v>
      </c>
      <c r="BE74" s="69">
        <v>0</v>
      </c>
      <c r="BF74" s="69">
        <v>363.68349899999998</v>
      </c>
      <c r="BG74" s="69">
        <v>345.40369900000002</v>
      </c>
      <c r="BH74" s="69">
        <v>0</v>
      </c>
      <c r="BI74" s="69">
        <v>18.279800000000002</v>
      </c>
      <c r="BJ74" s="70">
        <v>99.449348749064981</v>
      </c>
      <c r="BK74" s="70">
        <v>100</v>
      </c>
      <c r="BL74" s="70">
        <v>5.026293480529894</v>
      </c>
      <c r="BM74" s="70">
        <v>0</v>
      </c>
      <c r="BN74" s="70">
        <v>1.9125009999999634</v>
      </c>
      <c r="BO74" s="69">
        <v>29.45</v>
      </c>
      <c r="BP74" s="69">
        <v>0</v>
      </c>
      <c r="BQ74" s="69">
        <v>31</v>
      </c>
      <c r="BR74" s="69">
        <v>29.45</v>
      </c>
      <c r="BS74" s="69">
        <v>1.55</v>
      </c>
      <c r="BT74" s="69">
        <v>29.45</v>
      </c>
      <c r="BU74" s="69">
        <v>0</v>
      </c>
      <c r="BV74" s="69">
        <v>29.649854000000001</v>
      </c>
      <c r="BW74" s="69">
        <v>29.45</v>
      </c>
      <c r="BX74" s="69">
        <v>0</v>
      </c>
      <c r="BY74" s="69">
        <v>0.199854</v>
      </c>
      <c r="BZ74" s="70">
        <v>100</v>
      </c>
      <c r="CA74" s="70">
        <v>12.893806451612901</v>
      </c>
      <c r="CB74" s="70">
        <v>0.67404716394219</v>
      </c>
      <c r="CC74" s="70">
        <v>0</v>
      </c>
      <c r="CD74" s="70">
        <v>0</v>
      </c>
      <c r="CE74" s="69">
        <v>1.1573</v>
      </c>
      <c r="CF74" s="69">
        <v>0</v>
      </c>
      <c r="CG74" s="69">
        <v>1.2181999999999999</v>
      </c>
      <c r="CH74" s="69">
        <v>1.1573</v>
      </c>
      <c r="CI74" s="69">
        <v>6.0900000000000003E-2</v>
      </c>
      <c r="CJ74" s="69">
        <v>1.1573</v>
      </c>
      <c r="CK74" s="69">
        <v>0</v>
      </c>
      <c r="CL74" s="69">
        <v>1.2181999999999999</v>
      </c>
      <c r="CM74" s="69">
        <v>1.1573</v>
      </c>
      <c r="CN74" s="69">
        <v>0</v>
      </c>
      <c r="CO74" s="69">
        <v>6.0900000000000003E-2</v>
      </c>
      <c r="CP74" s="70">
        <v>100</v>
      </c>
      <c r="CQ74" s="70">
        <v>100</v>
      </c>
      <c r="CR74" s="70">
        <v>4.9991791167296018</v>
      </c>
      <c r="CS74" s="70">
        <v>0</v>
      </c>
      <c r="CT74" s="70">
        <v>0</v>
      </c>
      <c r="CU74" s="69">
        <v>14.402799999999999</v>
      </c>
      <c r="CV74" s="69">
        <v>0</v>
      </c>
      <c r="CW74" s="69">
        <v>15.1609</v>
      </c>
      <c r="CX74" s="69">
        <v>14.402799999999999</v>
      </c>
      <c r="CY74" s="69">
        <v>0.7581</v>
      </c>
      <c r="CZ74" s="69">
        <v>14.402799999999999</v>
      </c>
      <c r="DA74" s="69">
        <v>0</v>
      </c>
      <c r="DB74" s="69">
        <v>15.16081</v>
      </c>
      <c r="DC74" s="69">
        <v>14.402799999999999</v>
      </c>
      <c r="DD74" s="69">
        <v>0</v>
      </c>
      <c r="DE74" s="69">
        <v>0.75800999999999996</v>
      </c>
      <c r="DF74" s="70">
        <v>100</v>
      </c>
      <c r="DG74" s="70">
        <v>99.988128215275026</v>
      </c>
      <c r="DH74" s="70">
        <v>4.999798823413788</v>
      </c>
      <c r="DI74" s="70">
        <v>0</v>
      </c>
      <c r="DJ74" s="70">
        <v>0</v>
      </c>
      <c r="DK74" s="69">
        <v>36.173699999999997</v>
      </c>
      <c r="DL74" s="69">
        <v>0</v>
      </c>
      <c r="DM74" s="69">
        <v>38.077599999999997</v>
      </c>
      <c r="DN74" s="69">
        <v>36.173699999999997</v>
      </c>
      <c r="DO74" s="69">
        <v>1.9038999999999999</v>
      </c>
      <c r="DP74" s="69">
        <v>36.173699999999997</v>
      </c>
      <c r="DQ74" s="69">
        <v>0</v>
      </c>
      <c r="DR74" s="69">
        <v>38.077599999999997</v>
      </c>
      <c r="DS74" s="69">
        <v>36.173699999999997</v>
      </c>
      <c r="DT74" s="69">
        <v>0</v>
      </c>
      <c r="DU74" s="69">
        <v>1.9038999999999999</v>
      </c>
      <c r="DV74" s="70">
        <v>100</v>
      </c>
      <c r="DW74" s="70">
        <v>100</v>
      </c>
      <c r="DX74" s="70">
        <v>5.0000525243187601</v>
      </c>
      <c r="DY74" s="70">
        <v>0</v>
      </c>
      <c r="DZ74" s="70">
        <v>0</v>
      </c>
      <c r="EA74" s="69">
        <v>9.9939999999999998</v>
      </c>
      <c r="EB74" s="69">
        <v>0</v>
      </c>
      <c r="EC74" s="69">
        <v>10.52</v>
      </c>
      <c r="ED74" s="69">
        <v>9.9939999999999998</v>
      </c>
      <c r="EE74" s="69">
        <v>0.52600000000000002</v>
      </c>
      <c r="EF74" s="69">
        <v>9.9939999999999998</v>
      </c>
      <c r="EG74" s="69">
        <v>0</v>
      </c>
      <c r="EH74" s="69">
        <v>10.52</v>
      </c>
      <c r="EI74" s="69">
        <v>9.9939999999999998</v>
      </c>
      <c r="EJ74" s="69">
        <v>0</v>
      </c>
      <c r="EK74" s="69">
        <v>0.52600000000000002</v>
      </c>
      <c r="EL74" s="70">
        <v>100</v>
      </c>
      <c r="EM74" s="70">
        <v>100</v>
      </c>
      <c r="EN74" s="70">
        <v>5</v>
      </c>
      <c r="EO74" s="70">
        <v>0</v>
      </c>
      <c r="EP74" s="70">
        <v>0</v>
      </c>
      <c r="EQ74" s="69">
        <v>24.154399999999999</v>
      </c>
      <c r="ER74" s="69">
        <v>0</v>
      </c>
      <c r="ES74" s="69">
        <v>25.425699999999999</v>
      </c>
      <c r="ET74" s="69">
        <v>24.154399999999999</v>
      </c>
      <c r="EU74" s="69">
        <v>1.2713000000000001</v>
      </c>
      <c r="EV74" s="69">
        <v>24.154399999999999</v>
      </c>
      <c r="EW74" s="69">
        <v>0</v>
      </c>
      <c r="EX74" s="69">
        <v>25.425699999999999</v>
      </c>
      <c r="EY74" s="69">
        <v>24.154399999999999</v>
      </c>
      <c r="EZ74" s="69">
        <v>0</v>
      </c>
      <c r="FA74" s="69">
        <v>1.2713000000000001</v>
      </c>
      <c r="FB74" s="70">
        <v>100</v>
      </c>
      <c r="FC74" s="70">
        <v>100</v>
      </c>
      <c r="FD74" s="70">
        <v>5.0000589954258885</v>
      </c>
      <c r="FE74" s="70">
        <v>0</v>
      </c>
      <c r="FF74" s="70">
        <v>0</v>
      </c>
      <c r="FG74" s="69">
        <v>0</v>
      </c>
      <c r="FH74" s="69">
        <v>0</v>
      </c>
      <c r="FI74" s="69">
        <v>0</v>
      </c>
      <c r="FJ74" s="69">
        <v>0</v>
      </c>
      <c r="FK74" s="69">
        <v>0</v>
      </c>
      <c r="FL74" s="69">
        <v>0</v>
      </c>
      <c r="FM74" s="69">
        <v>0</v>
      </c>
      <c r="FN74" s="69">
        <v>0</v>
      </c>
      <c r="FO74" s="69">
        <v>0</v>
      </c>
      <c r="FP74" s="69">
        <v>0</v>
      </c>
      <c r="FQ74" s="69">
        <v>0</v>
      </c>
      <c r="FR74" s="70" t="s">
        <v>652</v>
      </c>
      <c r="FS74" s="70" t="s">
        <v>652</v>
      </c>
      <c r="FT74" s="70">
        <v>0</v>
      </c>
      <c r="FU74" s="70">
        <v>0</v>
      </c>
      <c r="FV74" s="70">
        <v>0</v>
      </c>
      <c r="FW74" s="69">
        <v>0</v>
      </c>
      <c r="FX74" s="69">
        <v>0</v>
      </c>
      <c r="FY74" s="69">
        <v>0</v>
      </c>
      <c r="FZ74" s="69">
        <v>0</v>
      </c>
      <c r="GA74" s="69">
        <v>0</v>
      </c>
      <c r="GB74" s="69">
        <v>0</v>
      </c>
      <c r="GC74" s="69">
        <v>0</v>
      </c>
      <c r="GD74" s="69">
        <v>0</v>
      </c>
      <c r="GE74" s="69">
        <v>0</v>
      </c>
      <c r="GF74" s="69">
        <v>0</v>
      </c>
      <c r="GG74" s="69">
        <v>0</v>
      </c>
      <c r="GH74" s="70" t="s">
        <v>652</v>
      </c>
      <c r="GI74" s="70" t="s">
        <v>652</v>
      </c>
      <c r="GJ74" s="70">
        <v>0</v>
      </c>
      <c r="GK74" s="70">
        <v>0</v>
      </c>
      <c r="GL74" s="70">
        <v>0</v>
      </c>
    </row>
    <row r="75" spans="1:194" ht="15.75" x14ac:dyDescent="0.25">
      <c r="A75" s="77">
        <v>64</v>
      </c>
      <c r="B75" s="66" t="s">
        <v>170</v>
      </c>
      <c r="C75" s="69">
        <v>236.75950000000003</v>
      </c>
      <c r="D75" s="69">
        <v>0</v>
      </c>
      <c r="E75" s="69">
        <v>298.2595</v>
      </c>
      <c r="F75" s="69">
        <v>236.75950000000003</v>
      </c>
      <c r="G75" s="69">
        <v>61.5</v>
      </c>
      <c r="H75" s="69">
        <v>236.75950000000003</v>
      </c>
      <c r="I75" s="69">
        <v>0.16601086999999998</v>
      </c>
      <c r="J75" s="69">
        <v>298.2595</v>
      </c>
      <c r="K75" s="69">
        <v>236.75950000000003</v>
      </c>
      <c r="L75" s="69">
        <v>0</v>
      </c>
      <c r="M75" s="69">
        <v>61.5</v>
      </c>
      <c r="N75" s="70">
        <v>100</v>
      </c>
      <c r="O75" s="70">
        <v>100</v>
      </c>
      <c r="P75" s="70">
        <v>20.619628209663063</v>
      </c>
      <c r="Q75" s="69">
        <v>0.16601086999999998</v>
      </c>
      <c r="R75" s="70">
        <v>8.0491169285323849E-15</v>
      </c>
      <c r="S75" s="69">
        <v>35</v>
      </c>
      <c r="T75" s="69">
        <v>0</v>
      </c>
      <c r="U75" s="69">
        <v>45</v>
      </c>
      <c r="V75" s="69">
        <v>35</v>
      </c>
      <c r="W75" s="69">
        <v>10</v>
      </c>
      <c r="X75" s="69">
        <v>35</v>
      </c>
      <c r="Y75" s="69">
        <v>9.8979999999999999E-2</v>
      </c>
      <c r="Z75" s="69">
        <v>45</v>
      </c>
      <c r="AA75" s="69">
        <v>35</v>
      </c>
      <c r="AB75" s="69">
        <v>0</v>
      </c>
      <c r="AC75" s="69">
        <v>10</v>
      </c>
      <c r="AD75" s="70">
        <v>100</v>
      </c>
      <c r="AE75" s="70">
        <v>100</v>
      </c>
      <c r="AF75" s="70">
        <v>22.222222222222221</v>
      </c>
      <c r="AG75" s="70">
        <v>9.8979999999999999E-2</v>
      </c>
      <c r="AH75" s="70">
        <v>-2.5951463200613034E-15</v>
      </c>
      <c r="AI75" s="69">
        <v>8.9490999999999996</v>
      </c>
      <c r="AJ75" s="69">
        <v>0</v>
      </c>
      <c r="AK75" s="69">
        <v>11.9491</v>
      </c>
      <c r="AL75" s="69">
        <v>8.9490999999999996</v>
      </c>
      <c r="AM75" s="69">
        <v>3</v>
      </c>
      <c r="AN75" s="69">
        <v>8.9490999999999996</v>
      </c>
      <c r="AO75" s="69">
        <v>6.7030869999999992E-2</v>
      </c>
      <c r="AP75" s="69">
        <v>11.9491</v>
      </c>
      <c r="AQ75" s="69">
        <v>8.9490999999999996</v>
      </c>
      <c r="AR75" s="69">
        <v>0</v>
      </c>
      <c r="AS75" s="69">
        <v>3</v>
      </c>
      <c r="AT75" s="70">
        <v>100</v>
      </c>
      <c r="AU75" s="70">
        <v>100</v>
      </c>
      <c r="AV75" s="70">
        <v>25.106493376070166</v>
      </c>
      <c r="AW75" s="70">
        <v>6.7030869999999992E-2</v>
      </c>
      <c r="AX75" s="70">
        <v>-2.7755575615628914E-17</v>
      </c>
      <c r="AY75" s="69">
        <v>27.244199999999999</v>
      </c>
      <c r="AZ75" s="69">
        <v>0</v>
      </c>
      <c r="BA75" s="69">
        <v>43.244199999999999</v>
      </c>
      <c r="BB75" s="69">
        <v>27.244199999999999</v>
      </c>
      <c r="BC75" s="69">
        <v>16</v>
      </c>
      <c r="BD75" s="69">
        <v>27.244199999999999</v>
      </c>
      <c r="BE75" s="69">
        <v>0</v>
      </c>
      <c r="BF75" s="69">
        <v>43.244199999999999</v>
      </c>
      <c r="BG75" s="69">
        <v>27.244199999999999</v>
      </c>
      <c r="BH75" s="69">
        <v>0</v>
      </c>
      <c r="BI75" s="69">
        <v>16</v>
      </c>
      <c r="BJ75" s="70">
        <v>100</v>
      </c>
      <c r="BK75" s="70">
        <v>100</v>
      </c>
      <c r="BL75" s="70">
        <v>36.999181393111677</v>
      </c>
      <c r="BM75" s="70">
        <v>0</v>
      </c>
      <c r="BN75" s="70">
        <v>0</v>
      </c>
      <c r="BO75" s="69">
        <v>52.558999999999997</v>
      </c>
      <c r="BP75" s="69">
        <v>0</v>
      </c>
      <c r="BQ75" s="69">
        <v>66.058999999999997</v>
      </c>
      <c r="BR75" s="69">
        <v>52.558999999999997</v>
      </c>
      <c r="BS75" s="69">
        <v>13.5</v>
      </c>
      <c r="BT75" s="69">
        <v>52.558999999999997</v>
      </c>
      <c r="BU75" s="69">
        <v>0</v>
      </c>
      <c r="BV75" s="69">
        <v>66.058999999999997</v>
      </c>
      <c r="BW75" s="69">
        <v>52.558999999999997</v>
      </c>
      <c r="BX75" s="69">
        <v>0</v>
      </c>
      <c r="BY75" s="69">
        <v>13.5</v>
      </c>
      <c r="BZ75" s="70">
        <v>100</v>
      </c>
      <c r="CA75" s="70">
        <v>100</v>
      </c>
      <c r="CB75" s="70">
        <v>20.436276661772055</v>
      </c>
      <c r="CC75" s="70">
        <v>0</v>
      </c>
      <c r="CD75" s="70">
        <v>0</v>
      </c>
      <c r="CE75" s="69">
        <v>0</v>
      </c>
      <c r="CF75" s="69">
        <v>0</v>
      </c>
      <c r="CG75" s="69">
        <v>0</v>
      </c>
      <c r="CH75" s="69">
        <v>0</v>
      </c>
      <c r="CI75" s="69">
        <v>0</v>
      </c>
      <c r="CJ75" s="69">
        <v>0</v>
      </c>
      <c r="CK75" s="69">
        <v>0</v>
      </c>
      <c r="CL75" s="69">
        <v>0</v>
      </c>
      <c r="CM75" s="69">
        <v>0</v>
      </c>
      <c r="CN75" s="69">
        <v>0</v>
      </c>
      <c r="CO75" s="69">
        <v>0</v>
      </c>
      <c r="CP75" s="70" t="s">
        <v>652</v>
      </c>
      <c r="CQ75" s="70" t="s">
        <v>652</v>
      </c>
      <c r="CR75" s="70">
        <v>0</v>
      </c>
      <c r="CS75" s="70">
        <v>0</v>
      </c>
      <c r="CT75" s="70">
        <v>0</v>
      </c>
      <c r="CU75" s="69">
        <v>86.839600000000004</v>
      </c>
      <c r="CV75" s="69">
        <v>0</v>
      </c>
      <c r="CW75" s="69">
        <v>96.839600000000004</v>
      </c>
      <c r="CX75" s="69">
        <v>86.839600000000004</v>
      </c>
      <c r="CY75" s="69">
        <v>10</v>
      </c>
      <c r="CZ75" s="69">
        <v>86.839600000000004</v>
      </c>
      <c r="DA75" s="69">
        <v>0</v>
      </c>
      <c r="DB75" s="69">
        <v>96.839600000000004</v>
      </c>
      <c r="DC75" s="69">
        <v>86.839600000000004</v>
      </c>
      <c r="DD75" s="69">
        <v>0</v>
      </c>
      <c r="DE75" s="69">
        <v>10</v>
      </c>
      <c r="DF75" s="70">
        <v>100</v>
      </c>
      <c r="DG75" s="70">
        <v>100</v>
      </c>
      <c r="DH75" s="70">
        <v>10.326354094812453</v>
      </c>
      <c r="DI75" s="70">
        <v>0</v>
      </c>
      <c r="DJ75" s="70">
        <v>0</v>
      </c>
      <c r="DK75" s="69">
        <v>8.8933</v>
      </c>
      <c r="DL75" s="69">
        <v>0</v>
      </c>
      <c r="DM75" s="69">
        <v>11.8933</v>
      </c>
      <c r="DN75" s="69">
        <v>8.8933</v>
      </c>
      <c r="DO75" s="69">
        <v>3</v>
      </c>
      <c r="DP75" s="69">
        <v>8.8933</v>
      </c>
      <c r="DQ75" s="69">
        <v>0</v>
      </c>
      <c r="DR75" s="69">
        <v>11.8933</v>
      </c>
      <c r="DS75" s="69">
        <v>8.8933</v>
      </c>
      <c r="DT75" s="69">
        <v>0</v>
      </c>
      <c r="DU75" s="69">
        <v>3</v>
      </c>
      <c r="DV75" s="70">
        <v>100</v>
      </c>
      <c r="DW75" s="70">
        <v>100</v>
      </c>
      <c r="DX75" s="70">
        <v>25.224285942505443</v>
      </c>
      <c r="DY75" s="70">
        <v>0</v>
      </c>
      <c r="DZ75" s="70">
        <v>0</v>
      </c>
      <c r="EA75" s="69">
        <v>5.7893999999999997</v>
      </c>
      <c r="EB75" s="69">
        <v>0</v>
      </c>
      <c r="EC75" s="69">
        <v>6.7893999999999997</v>
      </c>
      <c r="ED75" s="69">
        <v>5.7893999999999997</v>
      </c>
      <c r="EE75" s="69">
        <v>1</v>
      </c>
      <c r="EF75" s="69">
        <v>5.7893999999999997</v>
      </c>
      <c r="EG75" s="69">
        <v>0</v>
      </c>
      <c r="EH75" s="69">
        <v>6.7893999999999997</v>
      </c>
      <c r="EI75" s="69">
        <v>5.7893999999999997</v>
      </c>
      <c r="EJ75" s="69">
        <v>0</v>
      </c>
      <c r="EK75" s="69">
        <v>1</v>
      </c>
      <c r="EL75" s="70">
        <v>100</v>
      </c>
      <c r="EM75" s="70">
        <v>100</v>
      </c>
      <c r="EN75" s="70">
        <v>14.72884201844051</v>
      </c>
      <c r="EO75" s="70">
        <v>0</v>
      </c>
      <c r="EP75" s="70">
        <v>0</v>
      </c>
      <c r="EQ75" s="69">
        <v>11.4849</v>
      </c>
      <c r="ER75" s="69">
        <v>0</v>
      </c>
      <c r="ES75" s="69">
        <v>16.4849</v>
      </c>
      <c r="ET75" s="69">
        <v>11.4849</v>
      </c>
      <c r="EU75" s="69">
        <v>5</v>
      </c>
      <c r="EV75" s="69">
        <v>11.4849</v>
      </c>
      <c r="EW75" s="69">
        <v>0</v>
      </c>
      <c r="EX75" s="69">
        <v>16.4849</v>
      </c>
      <c r="EY75" s="69">
        <v>11.4849</v>
      </c>
      <c r="EZ75" s="69">
        <v>0</v>
      </c>
      <c r="FA75" s="69">
        <v>5</v>
      </c>
      <c r="FB75" s="70">
        <v>100</v>
      </c>
      <c r="FC75" s="70">
        <v>100</v>
      </c>
      <c r="FD75" s="70">
        <v>30.330787569230022</v>
      </c>
      <c r="FE75" s="70">
        <v>0</v>
      </c>
      <c r="FF75" s="70">
        <v>0</v>
      </c>
      <c r="FG75" s="69">
        <v>0</v>
      </c>
      <c r="FH75" s="69">
        <v>0</v>
      </c>
      <c r="FI75" s="69">
        <v>0</v>
      </c>
      <c r="FJ75" s="69">
        <v>0</v>
      </c>
      <c r="FK75" s="69">
        <v>0</v>
      </c>
      <c r="FL75" s="69">
        <v>0</v>
      </c>
      <c r="FM75" s="69">
        <v>0</v>
      </c>
      <c r="FN75" s="69">
        <v>0</v>
      </c>
      <c r="FO75" s="69">
        <v>0</v>
      </c>
      <c r="FP75" s="69">
        <v>0</v>
      </c>
      <c r="FQ75" s="69">
        <v>0</v>
      </c>
      <c r="FR75" s="70" t="s">
        <v>652</v>
      </c>
      <c r="FS75" s="70" t="s">
        <v>652</v>
      </c>
      <c r="FT75" s="70">
        <v>0</v>
      </c>
      <c r="FU75" s="70">
        <v>0</v>
      </c>
      <c r="FV75" s="70">
        <v>0</v>
      </c>
      <c r="FW75" s="69">
        <v>0</v>
      </c>
      <c r="FX75" s="69">
        <v>0</v>
      </c>
      <c r="FY75" s="69">
        <v>0</v>
      </c>
      <c r="FZ75" s="69">
        <v>0</v>
      </c>
      <c r="GA75" s="69">
        <v>0</v>
      </c>
      <c r="GB75" s="69">
        <v>0</v>
      </c>
      <c r="GC75" s="69">
        <v>0</v>
      </c>
      <c r="GD75" s="69">
        <v>0</v>
      </c>
      <c r="GE75" s="69">
        <v>0</v>
      </c>
      <c r="GF75" s="69">
        <v>0</v>
      </c>
      <c r="GG75" s="69">
        <v>0</v>
      </c>
      <c r="GH75" s="70" t="s">
        <v>652</v>
      </c>
      <c r="GI75" s="70" t="s">
        <v>652</v>
      </c>
      <c r="GJ75" s="70">
        <v>0</v>
      </c>
      <c r="GK75" s="70">
        <v>0</v>
      </c>
      <c r="GL75" s="70">
        <v>0</v>
      </c>
    </row>
    <row r="76" spans="1:194" ht="15.75" x14ac:dyDescent="0.25">
      <c r="A76" s="60">
        <v>65</v>
      </c>
      <c r="B76" s="61" t="s">
        <v>173</v>
      </c>
      <c r="C76" s="64">
        <v>3171.1372000000001</v>
      </c>
      <c r="D76" s="64">
        <v>0</v>
      </c>
      <c r="E76" s="64">
        <v>4174.3263349999997</v>
      </c>
      <c r="F76" s="64">
        <v>3171.1372000000001</v>
      </c>
      <c r="G76" s="64">
        <v>1003.189135</v>
      </c>
      <c r="H76" s="64">
        <v>3171.1224700000002</v>
      </c>
      <c r="I76" s="64">
        <v>4.10038999</v>
      </c>
      <c r="J76" s="64">
        <v>4172.7118964700003</v>
      </c>
      <c r="K76" s="64">
        <v>3170.66125281</v>
      </c>
      <c r="L76" s="64">
        <v>0</v>
      </c>
      <c r="M76" s="64">
        <v>1002.05064366</v>
      </c>
      <c r="N76" s="64">
        <v>99.98499127726167</v>
      </c>
      <c r="O76" s="64">
        <v>99.886512792027006</v>
      </c>
      <c r="P76" s="64">
        <v>24.014374069480027</v>
      </c>
      <c r="Q76" s="64">
        <v>4.0842158400000006</v>
      </c>
      <c r="R76" s="64">
        <v>0.47739134000012351</v>
      </c>
      <c r="S76" s="64">
        <v>234.67930000000001</v>
      </c>
      <c r="T76" s="64">
        <v>0</v>
      </c>
      <c r="U76" s="64">
        <v>350.91792499999997</v>
      </c>
      <c r="V76" s="64">
        <v>234.67930000000001</v>
      </c>
      <c r="W76" s="64">
        <v>116.23862499999998</v>
      </c>
      <c r="X76" s="64">
        <v>234.67927200000003</v>
      </c>
      <c r="Y76" s="64">
        <v>0</v>
      </c>
      <c r="Z76" s="64">
        <v>350.36775899999998</v>
      </c>
      <c r="AA76" s="64">
        <v>234.67927200000003</v>
      </c>
      <c r="AB76" s="64">
        <v>0</v>
      </c>
      <c r="AC76" s="64">
        <v>115.68848700000001</v>
      </c>
      <c r="AD76" s="64">
        <v>99.999988068824138</v>
      </c>
      <c r="AE76" s="64">
        <v>99.526716700236278</v>
      </c>
      <c r="AF76" s="64">
        <v>33.019158877572416</v>
      </c>
      <c r="AG76" s="64">
        <v>0</v>
      </c>
      <c r="AH76" s="64">
        <v>0</v>
      </c>
      <c r="AI76" s="64">
        <v>298.6678</v>
      </c>
      <c r="AJ76" s="64">
        <v>0</v>
      </c>
      <c r="AK76" s="64">
        <v>503.03898100000004</v>
      </c>
      <c r="AL76" s="64">
        <v>298.6678</v>
      </c>
      <c r="AM76" s="64">
        <v>204.37118100000001</v>
      </c>
      <c r="AN76" s="64">
        <v>298.66778099999999</v>
      </c>
      <c r="AO76" s="64">
        <v>0.85550700000000002</v>
      </c>
      <c r="AP76" s="64">
        <v>502.75455287</v>
      </c>
      <c r="AQ76" s="64">
        <v>298.66778099999999</v>
      </c>
      <c r="AR76" s="64">
        <v>0</v>
      </c>
      <c r="AS76" s="64">
        <v>204.08677187000001</v>
      </c>
      <c r="AT76" s="64">
        <v>99.999993638416996</v>
      </c>
      <c r="AU76" s="64">
        <v>99.860836968985367</v>
      </c>
      <c r="AV76" s="64">
        <v>40.593719282095066</v>
      </c>
      <c r="AW76" s="64">
        <v>0.85550700000000002</v>
      </c>
      <c r="AX76" s="64">
        <v>2.886579864025407E-15</v>
      </c>
      <c r="AY76" s="64">
        <v>598.80610000000001</v>
      </c>
      <c r="AZ76" s="64">
        <v>0</v>
      </c>
      <c r="BA76" s="64">
        <v>841.11533800000007</v>
      </c>
      <c r="BB76" s="64">
        <v>598.80610000000001</v>
      </c>
      <c r="BC76" s="64">
        <v>242.30923799999999</v>
      </c>
      <c r="BD76" s="64">
        <v>598.79231200000004</v>
      </c>
      <c r="BE76" s="64">
        <v>0.125858</v>
      </c>
      <c r="BF76" s="64">
        <v>840.98844299999996</v>
      </c>
      <c r="BG76" s="64">
        <v>598.79231200000004</v>
      </c>
      <c r="BH76" s="64">
        <v>0</v>
      </c>
      <c r="BI76" s="64">
        <v>242.19613100000004</v>
      </c>
      <c r="BJ76" s="64">
        <v>99.997697418246076</v>
      </c>
      <c r="BK76" s="64">
        <v>99.953321218401115</v>
      </c>
      <c r="BL76" s="64">
        <v>28.798984458814974</v>
      </c>
      <c r="BM76" s="64">
        <v>0.125858</v>
      </c>
      <c r="BN76" s="64">
        <v>-6.1894933622852477E-15</v>
      </c>
      <c r="BO76" s="64">
        <v>1672.577</v>
      </c>
      <c r="BP76" s="64">
        <v>0</v>
      </c>
      <c r="BQ76" s="64">
        <v>1874.599504</v>
      </c>
      <c r="BR76" s="64">
        <v>1672.577</v>
      </c>
      <c r="BS76" s="64">
        <v>202.02250400000003</v>
      </c>
      <c r="BT76" s="64">
        <v>1672.576826</v>
      </c>
      <c r="BU76" s="64">
        <v>0.50022</v>
      </c>
      <c r="BV76" s="64">
        <v>1874.2339609999999</v>
      </c>
      <c r="BW76" s="64">
        <v>1672.2123489999999</v>
      </c>
      <c r="BX76" s="64">
        <v>0</v>
      </c>
      <c r="BY76" s="64">
        <v>202.021612</v>
      </c>
      <c r="BZ76" s="64">
        <v>99.978198253353952</v>
      </c>
      <c r="CA76" s="64">
        <v>99.999558465031186</v>
      </c>
      <c r="CB76" s="64">
        <v>10.778889733286613</v>
      </c>
      <c r="CC76" s="64">
        <v>0.50022</v>
      </c>
      <c r="CD76" s="64">
        <v>0.36447700000000671</v>
      </c>
      <c r="CE76" s="64">
        <v>3.8769</v>
      </c>
      <c r="CF76" s="64">
        <v>0</v>
      </c>
      <c r="CG76" s="64">
        <v>6.6896019999999998</v>
      </c>
      <c r="CH76" s="64">
        <v>3.8769</v>
      </c>
      <c r="CI76" s="64">
        <v>2.8127019999999998</v>
      </c>
      <c r="CJ76" s="64">
        <v>3.8769</v>
      </c>
      <c r="CK76" s="64">
        <v>0</v>
      </c>
      <c r="CL76" s="64">
        <v>6.6896019999999998</v>
      </c>
      <c r="CM76" s="64">
        <v>3.8769</v>
      </c>
      <c r="CN76" s="64">
        <v>0</v>
      </c>
      <c r="CO76" s="64">
        <v>2.8127019999999998</v>
      </c>
      <c r="CP76" s="64">
        <v>100</v>
      </c>
      <c r="CQ76" s="64">
        <v>100</v>
      </c>
      <c r="CR76" s="64">
        <v>42.045879560547846</v>
      </c>
      <c r="CS76" s="64">
        <v>0</v>
      </c>
      <c r="CT76" s="64">
        <v>0</v>
      </c>
      <c r="CU76" s="64">
        <v>85.815100000000001</v>
      </c>
      <c r="CV76" s="64">
        <v>0</v>
      </c>
      <c r="CW76" s="64">
        <v>122.80208299999998</v>
      </c>
      <c r="CX76" s="64">
        <v>85.815100000000001</v>
      </c>
      <c r="CY76" s="64">
        <v>36.986983000000002</v>
      </c>
      <c r="CZ76" s="64">
        <v>85.815100000000001</v>
      </c>
      <c r="DA76" s="64">
        <v>7.609399E-2</v>
      </c>
      <c r="DB76" s="64">
        <v>122.55736060000001</v>
      </c>
      <c r="DC76" s="64">
        <v>85.71835981000001</v>
      </c>
      <c r="DD76" s="64">
        <v>0</v>
      </c>
      <c r="DE76" s="64">
        <v>36.83900079</v>
      </c>
      <c r="DF76" s="64">
        <v>99.887269035402866</v>
      </c>
      <c r="DG76" s="64">
        <v>99.599907324152383</v>
      </c>
      <c r="DH76" s="64">
        <v>30.058578782741829</v>
      </c>
      <c r="DI76" s="64">
        <v>5.9919839999999995E-2</v>
      </c>
      <c r="DJ76" s="64">
        <v>0.11291433999999884</v>
      </c>
      <c r="DK76" s="64">
        <v>126.93310000000001</v>
      </c>
      <c r="DL76" s="64">
        <v>0</v>
      </c>
      <c r="DM76" s="64">
        <v>177.03196799999998</v>
      </c>
      <c r="DN76" s="64">
        <v>126.93310000000001</v>
      </c>
      <c r="DO76" s="64">
        <v>50.098867999999996</v>
      </c>
      <c r="DP76" s="64">
        <v>126.93237900000001</v>
      </c>
      <c r="DQ76" s="64">
        <v>2.5427110000000002</v>
      </c>
      <c r="DR76" s="64">
        <v>176.98928399999997</v>
      </c>
      <c r="DS76" s="64">
        <v>126.93237900000001</v>
      </c>
      <c r="DT76" s="64">
        <v>0</v>
      </c>
      <c r="DU76" s="64">
        <v>50.056905</v>
      </c>
      <c r="DV76" s="64">
        <v>99.999431984249981</v>
      </c>
      <c r="DW76" s="64">
        <v>99.916239624416264</v>
      </c>
      <c r="DX76" s="64">
        <v>28.282449574743751</v>
      </c>
      <c r="DY76" s="64">
        <v>2.5427110000000002</v>
      </c>
      <c r="DZ76" s="64">
        <v>-3.1086244689504383E-15</v>
      </c>
      <c r="EA76" s="64">
        <v>50.395000000000003</v>
      </c>
      <c r="EB76" s="64">
        <v>0</v>
      </c>
      <c r="EC76" s="64">
        <v>75.353966000000014</v>
      </c>
      <c r="ED76" s="64">
        <v>50.395000000000003</v>
      </c>
      <c r="EE76" s="64">
        <v>24.958966</v>
      </c>
      <c r="EF76" s="64">
        <v>50.395000000000003</v>
      </c>
      <c r="EG76" s="64">
        <v>0</v>
      </c>
      <c r="EH76" s="64">
        <v>75.353966000000014</v>
      </c>
      <c r="EI76" s="64">
        <v>50.395000000000003</v>
      </c>
      <c r="EJ76" s="64">
        <v>0</v>
      </c>
      <c r="EK76" s="64">
        <v>24.958966</v>
      </c>
      <c r="EL76" s="64">
        <v>100</v>
      </c>
      <c r="EM76" s="64">
        <v>100</v>
      </c>
      <c r="EN76" s="64">
        <v>33.122299097037569</v>
      </c>
      <c r="EO76" s="64">
        <v>0</v>
      </c>
      <c r="EP76" s="64">
        <v>0</v>
      </c>
      <c r="EQ76" s="64">
        <v>99.386899999999997</v>
      </c>
      <c r="ER76" s="64">
        <v>0</v>
      </c>
      <c r="ES76" s="64">
        <v>222.77696800000001</v>
      </c>
      <c r="ET76" s="64">
        <v>99.386899999999997</v>
      </c>
      <c r="EU76" s="64">
        <v>123.390068</v>
      </c>
      <c r="EV76" s="64">
        <v>99.386899999999997</v>
      </c>
      <c r="EW76" s="64">
        <v>0</v>
      </c>
      <c r="EX76" s="64">
        <v>222.77696800000001</v>
      </c>
      <c r="EY76" s="64">
        <v>99.386899999999997</v>
      </c>
      <c r="EZ76" s="64">
        <v>0</v>
      </c>
      <c r="FA76" s="64">
        <v>123.390068</v>
      </c>
      <c r="FB76" s="64">
        <v>100</v>
      </c>
      <c r="FC76" s="64">
        <v>100</v>
      </c>
      <c r="FD76" s="64">
        <v>55.387264270514713</v>
      </c>
      <c r="FE76" s="64">
        <v>0</v>
      </c>
      <c r="FF76" s="64">
        <v>0</v>
      </c>
      <c r="FG76" s="64">
        <v>0</v>
      </c>
      <c r="FH76" s="64">
        <v>0</v>
      </c>
      <c r="FI76" s="64">
        <v>0</v>
      </c>
      <c r="FJ76" s="64">
        <v>0</v>
      </c>
      <c r="FK76" s="64">
        <v>0</v>
      </c>
      <c r="FL76" s="64">
        <v>0</v>
      </c>
      <c r="FM76" s="64">
        <v>0</v>
      </c>
      <c r="FN76" s="64">
        <v>0</v>
      </c>
      <c r="FO76" s="64">
        <v>0</v>
      </c>
      <c r="FP76" s="64">
        <v>0</v>
      </c>
      <c r="FQ76" s="64">
        <v>0</v>
      </c>
      <c r="FR76" s="64" t="s">
        <v>652</v>
      </c>
      <c r="FS76" s="64" t="s">
        <v>652</v>
      </c>
      <c r="FT76" s="64">
        <v>0</v>
      </c>
      <c r="FU76" s="64">
        <v>0</v>
      </c>
      <c r="FV76" s="64">
        <v>0</v>
      </c>
      <c r="FW76" s="64">
        <v>0</v>
      </c>
      <c r="FX76" s="64">
        <v>0</v>
      </c>
      <c r="FY76" s="64">
        <v>0</v>
      </c>
      <c r="FZ76" s="64">
        <v>0</v>
      </c>
      <c r="GA76" s="64">
        <v>0</v>
      </c>
      <c r="GB76" s="64">
        <v>0</v>
      </c>
      <c r="GC76" s="64">
        <v>0</v>
      </c>
      <c r="GD76" s="64">
        <v>0</v>
      </c>
      <c r="GE76" s="64">
        <v>0</v>
      </c>
      <c r="GF76" s="64">
        <v>0</v>
      </c>
      <c r="GG76" s="64">
        <v>0</v>
      </c>
      <c r="GH76" s="64" t="s">
        <v>652</v>
      </c>
      <c r="GI76" s="64" t="s">
        <v>652</v>
      </c>
      <c r="GJ76" s="64">
        <v>0</v>
      </c>
      <c r="GK76" s="64">
        <v>0</v>
      </c>
      <c r="GL76" s="64">
        <v>0</v>
      </c>
    </row>
    <row r="77" spans="1:194" ht="15.75" x14ac:dyDescent="0.25">
      <c r="A77" s="11">
        <v>66</v>
      </c>
      <c r="B77" s="66" t="s">
        <v>176</v>
      </c>
      <c r="C77" s="69">
        <v>147.20109999999997</v>
      </c>
      <c r="D77" s="69">
        <v>0</v>
      </c>
      <c r="E77" s="69">
        <v>267.57222599999994</v>
      </c>
      <c r="F77" s="69">
        <v>147.20109999999997</v>
      </c>
      <c r="G77" s="69">
        <v>120.37112599999999</v>
      </c>
      <c r="H77" s="69">
        <v>147.20109999999997</v>
      </c>
      <c r="I77" s="69">
        <v>0</v>
      </c>
      <c r="J77" s="69">
        <v>267.01269099999996</v>
      </c>
      <c r="K77" s="69">
        <v>147.20109999999997</v>
      </c>
      <c r="L77" s="69">
        <v>0</v>
      </c>
      <c r="M77" s="69">
        <v>119.81159099999999</v>
      </c>
      <c r="N77" s="70">
        <v>100</v>
      </c>
      <c r="O77" s="70">
        <v>99.535158456522211</v>
      </c>
      <c r="P77" s="70">
        <v>44.871122249391519</v>
      </c>
      <c r="Q77" s="69">
        <v>0</v>
      </c>
      <c r="R77" s="70">
        <v>0</v>
      </c>
      <c r="S77" s="69">
        <v>47</v>
      </c>
      <c r="T77" s="69">
        <v>0</v>
      </c>
      <c r="U77" s="69">
        <v>82.498110999999994</v>
      </c>
      <c r="V77" s="69">
        <v>47</v>
      </c>
      <c r="W77" s="69">
        <v>35.498111000000002</v>
      </c>
      <c r="X77" s="69">
        <v>47</v>
      </c>
      <c r="Y77" s="69">
        <v>0</v>
      </c>
      <c r="Z77" s="69">
        <v>81.948058000000003</v>
      </c>
      <c r="AA77" s="69">
        <v>47</v>
      </c>
      <c r="AB77" s="69">
        <v>0</v>
      </c>
      <c r="AC77" s="69">
        <v>34.948058000000003</v>
      </c>
      <c r="AD77" s="70">
        <v>100</v>
      </c>
      <c r="AE77" s="70">
        <v>98.450472477253797</v>
      </c>
      <c r="AF77" s="70">
        <v>42.646596945592051</v>
      </c>
      <c r="AG77" s="70">
        <v>0</v>
      </c>
      <c r="AH77" s="70">
        <v>0</v>
      </c>
      <c r="AI77" s="69">
        <v>6.3834</v>
      </c>
      <c r="AJ77" s="69">
        <v>0</v>
      </c>
      <c r="AK77" s="69">
        <v>15.59492</v>
      </c>
      <c r="AL77" s="69">
        <v>6.3834</v>
      </c>
      <c r="AM77" s="69">
        <v>9.2115200000000002</v>
      </c>
      <c r="AN77" s="69">
        <v>6.3834</v>
      </c>
      <c r="AO77" s="69">
        <v>0</v>
      </c>
      <c r="AP77" s="69">
        <v>15.585438</v>
      </c>
      <c r="AQ77" s="69">
        <v>6.3834</v>
      </c>
      <c r="AR77" s="69">
        <v>0</v>
      </c>
      <c r="AS77" s="69">
        <v>9.2020379999999999</v>
      </c>
      <c r="AT77" s="70">
        <v>100</v>
      </c>
      <c r="AU77" s="70">
        <v>99.897063676787326</v>
      </c>
      <c r="AV77" s="70">
        <v>59.042537014359176</v>
      </c>
      <c r="AW77" s="70">
        <v>0</v>
      </c>
      <c r="AX77" s="70">
        <v>0</v>
      </c>
      <c r="AY77" s="69">
        <v>55</v>
      </c>
      <c r="AZ77" s="69">
        <v>0</v>
      </c>
      <c r="BA77" s="69">
        <v>103.542733</v>
      </c>
      <c r="BB77" s="69">
        <v>55</v>
      </c>
      <c r="BC77" s="69">
        <v>48.542732999999998</v>
      </c>
      <c r="BD77" s="69">
        <v>55</v>
      </c>
      <c r="BE77" s="69">
        <v>0</v>
      </c>
      <c r="BF77" s="69">
        <v>103.542733</v>
      </c>
      <c r="BG77" s="69">
        <v>55</v>
      </c>
      <c r="BH77" s="69">
        <v>0</v>
      </c>
      <c r="BI77" s="69">
        <v>48.542732999999998</v>
      </c>
      <c r="BJ77" s="70">
        <v>100</v>
      </c>
      <c r="BK77" s="70">
        <v>100</v>
      </c>
      <c r="BL77" s="70">
        <v>46.881834768645717</v>
      </c>
      <c r="BM77" s="70">
        <v>0</v>
      </c>
      <c r="BN77" s="70">
        <v>0</v>
      </c>
      <c r="BO77" s="69">
        <v>17.629300000000001</v>
      </c>
      <c r="BP77" s="69">
        <v>0</v>
      </c>
      <c r="BQ77" s="69">
        <v>27.311299999999999</v>
      </c>
      <c r="BR77" s="69">
        <v>17.629300000000001</v>
      </c>
      <c r="BS77" s="69">
        <v>9.6820000000000004</v>
      </c>
      <c r="BT77" s="69">
        <v>17.629300000000001</v>
      </c>
      <c r="BU77" s="69">
        <v>0</v>
      </c>
      <c r="BV77" s="69">
        <v>27.311299999999999</v>
      </c>
      <c r="BW77" s="69">
        <v>17.629300000000001</v>
      </c>
      <c r="BX77" s="69">
        <v>0</v>
      </c>
      <c r="BY77" s="69">
        <v>9.6820000000000004</v>
      </c>
      <c r="BZ77" s="70">
        <v>100</v>
      </c>
      <c r="CA77" s="70">
        <v>100</v>
      </c>
      <c r="CB77" s="70">
        <v>35.450527803509907</v>
      </c>
      <c r="CC77" s="70">
        <v>0</v>
      </c>
      <c r="CD77" s="70">
        <v>0</v>
      </c>
      <c r="CE77" s="69">
        <v>0.29389999999999999</v>
      </c>
      <c r="CF77" s="69">
        <v>0</v>
      </c>
      <c r="CG77" s="69">
        <v>1.786602</v>
      </c>
      <c r="CH77" s="69">
        <v>0.29389999999999999</v>
      </c>
      <c r="CI77" s="69">
        <v>1.492702</v>
      </c>
      <c r="CJ77" s="69">
        <v>0.29389999999999999</v>
      </c>
      <c r="CK77" s="69">
        <v>0</v>
      </c>
      <c r="CL77" s="69">
        <v>1.786602</v>
      </c>
      <c r="CM77" s="69">
        <v>0.29389999999999999</v>
      </c>
      <c r="CN77" s="69">
        <v>0</v>
      </c>
      <c r="CO77" s="69">
        <v>1.492702</v>
      </c>
      <c r="CP77" s="70">
        <v>100</v>
      </c>
      <c r="CQ77" s="70">
        <v>100</v>
      </c>
      <c r="CR77" s="70">
        <v>83.549777734492622</v>
      </c>
      <c r="CS77" s="70">
        <v>0</v>
      </c>
      <c r="CT77" s="70">
        <v>0</v>
      </c>
      <c r="CU77" s="69">
        <v>11.6</v>
      </c>
      <c r="CV77" s="69">
        <v>0</v>
      </c>
      <c r="CW77" s="69">
        <v>21.13</v>
      </c>
      <c r="CX77" s="69">
        <v>11.6</v>
      </c>
      <c r="CY77" s="69">
        <v>9.5299999999999994</v>
      </c>
      <c r="CZ77" s="69">
        <v>11.6</v>
      </c>
      <c r="DA77" s="69">
        <v>0</v>
      </c>
      <c r="DB77" s="69">
        <v>21.13</v>
      </c>
      <c r="DC77" s="69">
        <v>11.6</v>
      </c>
      <c r="DD77" s="69">
        <v>0</v>
      </c>
      <c r="DE77" s="69">
        <v>9.5299999999999994</v>
      </c>
      <c r="DF77" s="70">
        <v>100</v>
      </c>
      <c r="DG77" s="70">
        <v>100</v>
      </c>
      <c r="DH77" s="70">
        <v>45.101751064836726</v>
      </c>
      <c r="DI77" s="70">
        <v>0</v>
      </c>
      <c r="DJ77" s="70">
        <v>0</v>
      </c>
      <c r="DK77" s="69">
        <v>0.224</v>
      </c>
      <c r="DL77" s="69">
        <v>0</v>
      </c>
      <c r="DM77" s="69">
        <v>0.30567899999999998</v>
      </c>
      <c r="DN77" s="69">
        <v>0.224</v>
      </c>
      <c r="DO77" s="69">
        <v>8.1679000000000002E-2</v>
      </c>
      <c r="DP77" s="69">
        <v>0.224</v>
      </c>
      <c r="DQ77" s="69">
        <v>0</v>
      </c>
      <c r="DR77" s="69">
        <v>0.30567899999999998</v>
      </c>
      <c r="DS77" s="69">
        <v>0.224</v>
      </c>
      <c r="DT77" s="69">
        <v>0</v>
      </c>
      <c r="DU77" s="69">
        <v>8.1679000000000002E-2</v>
      </c>
      <c r="DV77" s="70">
        <v>100</v>
      </c>
      <c r="DW77" s="70">
        <v>100</v>
      </c>
      <c r="DX77" s="70">
        <v>26.720514003251779</v>
      </c>
      <c r="DY77" s="70">
        <v>0</v>
      </c>
      <c r="DZ77" s="70">
        <v>0</v>
      </c>
      <c r="EA77" s="69">
        <v>3.3626</v>
      </c>
      <c r="EB77" s="69">
        <v>0</v>
      </c>
      <c r="EC77" s="69">
        <v>5.5509040000000001</v>
      </c>
      <c r="ED77" s="69">
        <v>3.3626</v>
      </c>
      <c r="EE77" s="69">
        <v>2.188304</v>
      </c>
      <c r="EF77" s="69">
        <v>3.3626</v>
      </c>
      <c r="EG77" s="69">
        <v>0</v>
      </c>
      <c r="EH77" s="69">
        <v>5.5509040000000001</v>
      </c>
      <c r="EI77" s="69">
        <v>3.3626</v>
      </c>
      <c r="EJ77" s="69">
        <v>0</v>
      </c>
      <c r="EK77" s="69">
        <v>2.188304</v>
      </c>
      <c r="EL77" s="70">
        <v>100</v>
      </c>
      <c r="EM77" s="70">
        <v>100</v>
      </c>
      <c r="EN77" s="70">
        <v>39.422479653764505</v>
      </c>
      <c r="EO77" s="70">
        <v>0</v>
      </c>
      <c r="EP77" s="70">
        <v>0</v>
      </c>
      <c r="EQ77" s="69">
        <v>5.7079000000000004</v>
      </c>
      <c r="ER77" s="69">
        <v>0</v>
      </c>
      <c r="ES77" s="69">
        <v>9.8519769999999998</v>
      </c>
      <c r="ET77" s="69">
        <v>5.7079000000000004</v>
      </c>
      <c r="EU77" s="69">
        <v>4.1440770000000002</v>
      </c>
      <c r="EV77" s="69">
        <v>5.7079000000000004</v>
      </c>
      <c r="EW77" s="69">
        <v>0</v>
      </c>
      <c r="EX77" s="69">
        <v>9.8519769999999998</v>
      </c>
      <c r="EY77" s="69">
        <v>5.7079000000000004</v>
      </c>
      <c r="EZ77" s="69">
        <v>0</v>
      </c>
      <c r="FA77" s="69">
        <v>4.1440770000000002</v>
      </c>
      <c r="FB77" s="70">
        <v>100</v>
      </c>
      <c r="FC77" s="70">
        <v>100</v>
      </c>
      <c r="FD77" s="70">
        <v>42.063405141932428</v>
      </c>
      <c r="FE77" s="70">
        <v>0</v>
      </c>
      <c r="FF77" s="70">
        <v>0</v>
      </c>
      <c r="FG77" s="69">
        <v>0</v>
      </c>
      <c r="FH77" s="69">
        <v>0</v>
      </c>
      <c r="FI77" s="69">
        <v>0</v>
      </c>
      <c r="FJ77" s="69">
        <v>0</v>
      </c>
      <c r="FK77" s="69">
        <v>0</v>
      </c>
      <c r="FL77" s="69">
        <v>0</v>
      </c>
      <c r="FM77" s="69">
        <v>0</v>
      </c>
      <c r="FN77" s="69">
        <v>0</v>
      </c>
      <c r="FO77" s="69">
        <v>0</v>
      </c>
      <c r="FP77" s="69">
        <v>0</v>
      </c>
      <c r="FQ77" s="69">
        <v>0</v>
      </c>
      <c r="FR77" s="70" t="s">
        <v>652</v>
      </c>
      <c r="FS77" s="70" t="s">
        <v>652</v>
      </c>
      <c r="FT77" s="70">
        <v>0</v>
      </c>
      <c r="FU77" s="70">
        <v>0</v>
      </c>
      <c r="FV77" s="70">
        <v>0</v>
      </c>
      <c r="FW77" s="69">
        <v>0</v>
      </c>
      <c r="FX77" s="69">
        <v>0</v>
      </c>
      <c r="FY77" s="69">
        <v>0</v>
      </c>
      <c r="FZ77" s="69">
        <v>0</v>
      </c>
      <c r="GA77" s="69">
        <v>0</v>
      </c>
      <c r="GB77" s="69">
        <v>0</v>
      </c>
      <c r="GC77" s="69">
        <v>0</v>
      </c>
      <c r="GD77" s="69">
        <v>0</v>
      </c>
      <c r="GE77" s="69">
        <v>0</v>
      </c>
      <c r="GF77" s="69">
        <v>0</v>
      </c>
      <c r="GG77" s="69">
        <v>0</v>
      </c>
      <c r="GH77" s="70" t="s">
        <v>652</v>
      </c>
      <c r="GI77" s="70" t="s">
        <v>652</v>
      </c>
      <c r="GJ77" s="70">
        <v>0</v>
      </c>
      <c r="GK77" s="70">
        <v>0</v>
      </c>
      <c r="GL77" s="70">
        <v>0</v>
      </c>
    </row>
    <row r="78" spans="1:194" ht="15.75" x14ac:dyDescent="0.25">
      <c r="A78" s="11">
        <v>67</v>
      </c>
      <c r="B78" s="66" t="s">
        <v>179</v>
      </c>
      <c r="C78" s="69">
        <v>555.92759999999998</v>
      </c>
      <c r="D78" s="69">
        <v>0</v>
      </c>
      <c r="E78" s="69">
        <v>814.21159999999998</v>
      </c>
      <c r="F78" s="69">
        <v>555.92759999999998</v>
      </c>
      <c r="G78" s="69">
        <v>258.28399999999999</v>
      </c>
      <c r="H78" s="69">
        <v>555.92759999999998</v>
      </c>
      <c r="I78" s="69">
        <v>1.4815849999999999</v>
      </c>
      <c r="J78" s="69">
        <v>813.84694100000002</v>
      </c>
      <c r="K78" s="69">
        <v>555.56312299999991</v>
      </c>
      <c r="L78" s="69">
        <v>0</v>
      </c>
      <c r="M78" s="69">
        <v>258.283818</v>
      </c>
      <c r="N78" s="70">
        <v>99.934438045529646</v>
      </c>
      <c r="O78" s="70">
        <v>99.999929534930544</v>
      </c>
      <c r="P78" s="70">
        <v>31.73616622342259</v>
      </c>
      <c r="Q78" s="69">
        <v>1.4815849999999999</v>
      </c>
      <c r="R78" s="70">
        <v>0.36447700000007455</v>
      </c>
      <c r="S78" s="69">
        <v>50.308700000000002</v>
      </c>
      <c r="T78" s="69">
        <v>0</v>
      </c>
      <c r="U78" s="69">
        <v>77.706500000000005</v>
      </c>
      <c r="V78" s="69">
        <v>50.308700000000002</v>
      </c>
      <c r="W78" s="69">
        <v>27.3978</v>
      </c>
      <c r="X78" s="69">
        <v>50.308700000000002</v>
      </c>
      <c r="Y78" s="69">
        <v>0</v>
      </c>
      <c r="Z78" s="69">
        <v>77.706500000000005</v>
      </c>
      <c r="AA78" s="69">
        <v>50.308700000000002</v>
      </c>
      <c r="AB78" s="69">
        <v>0</v>
      </c>
      <c r="AC78" s="69">
        <v>27.3978</v>
      </c>
      <c r="AD78" s="70">
        <v>100</v>
      </c>
      <c r="AE78" s="70">
        <v>100</v>
      </c>
      <c r="AF78" s="70">
        <v>35.258054345518069</v>
      </c>
      <c r="AG78" s="70">
        <v>0</v>
      </c>
      <c r="AH78" s="70">
        <v>0</v>
      </c>
      <c r="AI78" s="69">
        <v>76.497600000000006</v>
      </c>
      <c r="AJ78" s="69">
        <v>0</v>
      </c>
      <c r="AK78" s="69">
        <v>175.74340000000001</v>
      </c>
      <c r="AL78" s="69">
        <v>76.497600000000006</v>
      </c>
      <c r="AM78" s="69">
        <v>99.245800000000003</v>
      </c>
      <c r="AN78" s="69">
        <v>76.497600000000006</v>
      </c>
      <c r="AO78" s="69">
        <v>0.85550700000000002</v>
      </c>
      <c r="AP78" s="69">
        <v>175.74340000000001</v>
      </c>
      <c r="AQ78" s="69">
        <v>76.497600000000006</v>
      </c>
      <c r="AR78" s="69">
        <v>0</v>
      </c>
      <c r="AS78" s="69">
        <v>99.245800000000003</v>
      </c>
      <c r="AT78" s="70">
        <v>100</v>
      </c>
      <c r="AU78" s="70">
        <v>100</v>
      </c>
      <c r="AV78" s="70">
        <v>56.471992689341391</v>
      </c>
      <c r="AW78" s="70">
        <v>0.85550700000000002</v>
      </c>
      <c r="AX78" s="70">
        <v>2.886579864025407E-15</v>
      </c>
      <c r="AY78" s="69">
        <v>83.0899</v>
      </c>
      <c r="AZ78" s="69">
        <v>0</v>
      </c>
      <c r="BA78" s="69">
        <v>112.3814</v>
      </c>
      <c r="BB78" s="69">
        <v>83.0899</v>
      </c>
      <c r="BC78" s="69">
        <v>29.291499999999999</v>
      </c>
      <c r="BD78" s="69">
        <v>83.0899</v>
      </c>
      <c r="BE78" s="69">
        <v>0.125858</v>
      </c>
      <c r="BF78" s="69">
        <v>112.3814</v>
      </c>
      <c r="BG78" s="69">
        <v>83.0899</v>
      </c>
      <c r="BH78" s="69">
        <v>0</v>
      </c>
      <c r="BI78" s="69">
        <v>29.291499999999999</v>
      </c>
      <c r="BJ78" s="70">
        <v>100</v>
      </c>
      <c r="BK78" s="70">
        <v>100</v>
      </c>
      <c r="BL78" s="70">
        <v>26.06436652328588</v>
      </c>
      <c r="BM78" s="70">
        <v>0.125858</v>
      </c>
      <c r="BN78" s="70">
        <v>-6.1894933622852477E-15</v>
      </c>
      <c r="BO78" s="69">
        <v>237.47579999999999</v>
      </c>
      <c r="BP78" s="69">
        <v>0</v>
      </c>
      <c r="BQ78" s="69">
        <v>274.56130000000002</v>
      </c>
      <c r="BR78" s="69">
        <v>237.47579999999999</v>
      </c>
      <c r="BS78" s="69">
        <v>37.085500000000003</v>
      </c>
      <c r="BT78" s="69">
        <v>237.47579999999999</v>
      </c>
      <c r="BU78" s="69">
        <v>0.50022</v>
      </c>
      <c r="BV78" s="69">
        <v>274.19677999999999</v>
      </c>
      <c r="BW78" s="69">
        <v>237.111323</v>
      </c>
      <c r="BX78" s="69">
        <v>0</v>
      </c>
      <c r="BY78" s="69">
        <v>37.085456999999998</v>
      </c>
      <c r="BZ78" s="70">
        <v>99.846520361232606</v>
      </c>
      <c r="CA78" s="70">
        <v>99.999884051718311</v>
      </c>
      <c r="CB78" s="70">
        <v>13.525124912116034</v>
      </c>
      <c r="CC78" s="70">
        <v>0.50022</v>
      </c>
      <c r="CD78" s="70">
        <v>0.36447700000000671</v>
      </c>
      <c r="CE78" s="69">
        <v>0</v>
      </c>
      <c r="CF78" s="69">
        <v>0</v>
      </c>
      <c r="CG78" s="69">
        <v>0</v>
      </c>
      <c r="CH78" s="69">
        <v>0</v>
      </c>
      <c r="CI78" s="69">
        <v>0</v>
      </c>
      <c r="CJ78" s="69">
        <v>0</v>
      </c>
      <c r="CK78" s="69">
        <v>0</v>
      </c>
      <c r="CL78" s="69">
        <v>0</v>
      </c>
      <c r="CM78" s="69">
        <v>0</v>
      </c>
      <c r="CN78" s="69">
        <v>0</v>
      </c>
      <c r="CO78" s="69">
        <v>0</v>
      </c>
      <c r="CP78" s="70" t="s">
        <v>652</v>
      </c>
      <c r="CQ78" s="70" t="s">
        <v>652</v>
      </c>
      <c r="CR78" s="70">
        <v>0</v>
      </c>
      <c r="CS78" s="70">
        <v>0</v>
      </c>
      <c r="CT78" s="70">
        <v>0</v>
      </c>
      <c r="CU78" s="69">
        <v>14.6853</v>
      </c>
      <c r="CV78" s="69">
        <v>0</v>
      </c>
      <c r="CW78" s="69">
        <v>23.392099999999999</v>
      </c>
      <c r="CX78" s="69">
        <v>14.6853</v>
      </c>
      <c r="CY78" s="69">
        <v>8.7067999999999994</v>
      </c>
      <c r="CZ78" s="69">
        <v>14.6853</v>
      </c>
      <c r="DA78" s="69">
        <v>0</v>
      </c>
      <c r="DB78" s="69">
        <v>23.392018</v>
      </c>
      <c r="DC78" s="69">
        <v>14.6853</v>
      </c>
      <c r="DD78" s="69">
        <v>0</v>
      </c>
      <c r="DE78" s="69">
        <v>8.7067180000000004</v>
      </c>
      <c r="DF78" s="70">
        <v>100</v>
      </c>
      <c r="DG78" s="70">
        <v>99.999058207378155</v>
      </c>
      <c r="DH78" s="70">
        <v>37.220893041378474</v>
      </c>
      <c r="DI78" s="70">
        <v>0</v>
      </c>
      <c r="DJ78" s="70">
        <v>0</v>
      </c>
      <c r="DK78" s="69">
        <v>34.5291</v>
      </c>
      <c r="DL78" s="69">
        <v>0</v>
      </c>
      <c r="DM78" s="69">
        <v>54.052300000000002</v>
      </c>
      <c r="DN78" s="69">
        <v>34.5291</v>
      </c>
      <c r="DO78" s="69">
        <v>19.523199999999999</v>
      </c>
      <c r="DP78" s="69">
        <v>34.5291</v>
      </c>
      <c r="DQ78" s="69">
        <v>0</v>
      </c>
      <c r="DR78" s="69">
        <v>54.052242999999997</v>
      </c>
      <c r="DS78" s="69">
        <v>34.5291</v>
      </c>
      <c r="DT78" s="69">
        <v>0</v>
      </c>
      <c r="DU78" s="69">
        <v>19.523143000000001</v>
      </c>
      <c r="DV78" s="70">
        <v>100</v>
      </c>
      <c r="DW78" s="70">
        <v>99.999708039665634</v>
      </c>
      <c r="DX78" s="70">
        <v>36.119024699863061</v>
      </c>
      <c r="DY78" s="70">
        <v>0</v>
      </c>
      <c r="DZ78" s="70">
        <v>0</v>
      </c>
      <c r="EA78" s="69">
        <v>28.6922</v>
      </c>
      <c r="EB78" s="69">
        <v>0</v>
      </c>
      <c r="EC78" s="69">
        <v>48.048499999999997</v>
      </c>
      <c r="ED78" s="69">
        <v>28.6922</v>
      </c>
      <c r="EE78" s="69">
        <v>19.356300000000001</v>
      </c>
      <c r="EF78" s="69">
        <v>28.6922</v>
      </c>
      <c r="EG78" s="69">
        <v>0</v>
      </c>
      <c r="EH78" s="69">
        <v>48.048499999999997</v>
      </c>
      <c r="EI78" s="69">
        <v>28.6922</v>
      </c>
      <c r="EJ78" s="69">
        <v>0</v>
      </c>
      <c r="EK78" s="69">
        <v>19.356300000000001</v>
      </c>
      <c r="EL78" s="70">
        <v>100</v>
      </c>
      <c r="EM78" s="70">
        <v>100</v>
      </c>
      <c r="EN78" s="70">
        <v>40.284920444967071</v>
      </c>
      <c r="EO78" s="70">
        <v>0</v>
      </c>
      <c r="EP78" s="70">
        <v>0</v>
      </c>
      <c r="EQ78" s="69">
        <v>30.649000000000001</v>
      </c>
      <c r="ER78" s="69">
        <v>0</v>
      </c>
      <c r="ES78" s="69">
        <v>48.326099999999997</v>
      </c>
      <c r="ET78" s="69">
        <v>30.649000000000001</v>
      </c>
      <c r="EU78" s="69">
        <v>17.677099999999999</v>
      </c>
      <c r="EV78" s="69">
        <v>30.649000000000001</v>
      </c>
      <c r="EW78" s="69">
        <v>0</v>
      </c>
      <c r="EX78" s="69">
        <v>48.326099999999997</v>
      </c>
      <c r="EY78" s="69">
        <v>30.649000000000001</v>
      </c>
      <c r="EZ78" s="69">
        <v>0</v>
      </c>
      <c r="FA78" s="69">
        <v>17.677099999999999</v>
      </c>
      <c r="FB78" s="70">
        <v>100</v>
      </c>
      <c r="FC78" s="70">
        <v>100</v>
      </c>
      <c r="FD78" s="70">
        <v>36.578784549135975</v>
      </c>
      <c r="FE78" s="70">
        <v>0</v>
      </c>
      <c r="FF78" s="70">
        <v>0</v>
      </c>
      <c r="FG78" s="69">
        <v>0</v>
      </c>
      <c r="FH78" s="69">
        <v>0</v>
      </c>
      <c r="FI78" s="69">
        <v>0</v>
      </c>
      <c r="FJ78" s="69">
        <v>0</v>
      </c>
      <c r="FK78" s="69">
        <v>0</v>
      </c>
      <c r="FL78" s="69">
        <v>0</v>
      </c>
      <c r="FM78" s="69">
        <v>0</v>
      </c>
      <c r="FN78" s="69">
        <v>0</v>
      </c>
      <c r="FO78" s="69">
        <v>0</v>
      </c>
      <c r="FP78" s="69">
        <v>0</v>
      </c>
      <c r="FQ78" s="69">
        <v>0</v>
      </c>
      <c r="FR78" s="70" t="s">
        <v>652</v>
      </c>
      <c r="FS78" s="70" t="s">
        <v>652</v>
      </c>
      <c r="FT78" s="70">
        <v>0</v>
      </c>
      <c r="FU78" s="70">
        <v>0</v>
      </c>
      <c r="FV78" s="70">
        <v>0</v>
      </c>
      <c r="FW78" s="69">
        <v>0</v>
      </c>
      <c r="FX78" s="69">
        <v>0</v>
      </c>
      <c r="FY78" s="69">
        <v>0</v>
      </c>
      <c r="FZ78" s="69">
        <v>0</v>
      </c>
      <c r="GA78" s="69">
        <v>0</v>
      </c>
      <c r="GB78" s="69">
        <v>0</v>
      </c>
      <c r="GC78" s="69">
        <v>0</v>
      </c>
      <c r="GD78" s="69">
        <v>0</v>
      </c>
      <c r="GE78" s="69">
        <v>0</v>
      </c>
      <c r="GF78" s="69">
        <v>0</v>
      </c>
      <c r="GG78" s="69">
        <v>0</v>
      </c>
      <c r="GH78" s="70" t="s">
        <v>652</v>
      </c>
      <c r="GI78" s="70" t="s">
        <v>652</v>
      </c>
      <c r="GJ78" s="70">
        <v>0</v>
      </c>
      <c r="GK78" s="70">
        <v>0</v>
      </c>
      <c r="GL78" s="70">
        <v>0</v>
      </c>
    </row>
    <row r="79" spans="1:194" ht="15.75" x14ac:dyDescent="0.25">
      <c r="A79" s="11">
        <v>68</v>
      </c>
      <c r="B79" s="66" t="s">
        <v>182</v>
      </c>
      <c r="C79" s="69">
        <v>385.15650000000005</v>
      </c>
      <c r="D79" s="69">
        <v>0</v>
      </c>
      <c r="E79" s="69">
        <v>552.40900900000008</v>
      </c>
      <c r="F79" s="69">
        <v>385.15650000000005</v>
      </c>
      <c r="G79" s="69">
        <v>167.252509</v>
      </c>
      <c r="H79" s="69">
        <v>385.14184299999999</v>
      </c>
      <c r="I79" s="69">
        <v>2.6188049900000001</v>
      </c>
      <c r="J79" s="69">
        <v>551.99384960000009</v>
      </c>
      <c r="K79" s="69">
        <v>385.04510280999995</v>
      </c>
      <c r="L79" s="69">
        <v>0</v>
      </c>
      <c r="M79" s="69">
        <v>166.94874679</v>
      </c>
      <c r="N79" s="70">
        <v>99.971077421775277</v>
      </c>
      <c r="O79" s="70">
        <v>99.818381074331143</v>
      </c>
      <c r="P79" s="70">
        <v>30.244675173641639</v>
      </c>
      <c r="Q79" s="69">
        <v>2.6026308400000002</v>
      </c>
      <c r="R79" s="70">
        <v>0.11291434000004896</v>
      </c>
      <c r="S79" s="69">
        <v>67.100200000000001</v>
      </c>
      <c r="T79" s="69">
        <v>0</v>
      </c>
      <c r="U79" s="69">
        <v>99.819013999999996</v>
      </c>
      <c r="V79" s="69">
        <v>67.100200000000001</v>
      </c>
      <c r="W79" s="69">
        <v>32.718814000000002</v>
      </c>
      <c r="X79" s="69">
        <v>67.100200000000001</v>
      </c>
      <c r="Y79" s="69">
        <v>0</v>
      </c>
      <c r="Z79" s="69">
        <v>99.819013999999996</v>
      </c>
      <c r="AA79" s="69">
        <v>67.100200000000001</v>
      </c>
      <c r="AB79" s="69">
        <v>0</v>
      </c>
      <c r="AC79" s="69">
        <v>32.718814000000002</v>
      </c>
      <c r="AD79" s="70">
        <v>100</v>
      </c>
      <c r="AE79" s="70">
        <v>100</v>
      </c>
      <c r="AF79" s="70">
        <v>32.778137840552105</v>
      </c>
      <c r="AG79" s="70">
        <v>0</v>
      </c>
      <c r="AH79" s="70">
        <v>0</v>
      </c>
      <c r="AI79" s="69">
        <v>25.182700000000001</v>
      </c>
      <c r="AJ79" s="69">
        <v>0</v>
      </c>
      <c r="AK79" s="69">
        <v>37.774023999999997</v>
      </c>
      <c r="AL79" s="69">
        <v>25.182700000000001</v>
      </c>
      <c r="AM79" s="69">
        <v>12.591324</v>
      </c>
      <c r="AN79" s="69">
        <v>25.182700000000001</v>
      </c>
      <c r="AO79" s="69">
        <v>0</v>
      </c>
      <c r="AP79" s="69">
        <v>37.774023999999997</v>
      </c>
      <c r="AQ79" s="69">
        <v>25.182700000000001</v>
      </c>
      <c r="AR79" s="69">
        <v>0</v>
      </c>
      <c r="AS79" s="69">
        <v>12.591324</v>
      </c>
      <c r="AT79" s="70">
        <v>100</v>
      </c>
      <c r="AU79" s="70">
        <v>100</v>
      </c>
      <c r="AV79" s="70">
        <v>33.333287446420854</v>
      </c>
      <c r="AW79" s="70">
        <v>0</v>
      </c>
      <c r="AX79" s="70">
        <v>0</v>
      </c>
      <c r="AY79" s="69">
        <v>170.28270000000001</v>
      </c>
      <c r="AZ79" s="69">
        <v>0</v>
      </c>
      <c r="BA79" s="69">
        <v>251.491705</v>
      </c>
      <c r="BB79" s="69">
        <v>170.28270000000001</v>
      </c>
      <c r="BC79" s="69">
        <v>81.209005000000005</v>
      </c>
      <c r="BD79" s="69">
        <v>170.268912</v>
      </c>
      <c r="BE79" s="69">
        <v>0</v>
      </c>
      <c r="BF79" s="69">
        <v>251.36481000000001</v>
      </c>
      <c r="BG79" s="69">
        <v>170.268912</v>
      </c>
      <c r="BH79" s="69">
        <v>0</v>
      </c>
      <c r="BI79" s="69">
        <v>81.095898000000005</v>
      </c>
      <c r="BJ79" s="70">
        <v>99.991902876804275</v>
      </c>
      <c r="BK79" s="70">
        <v>99.860721110916202</v>
      </c>
      <c r="BL79" s="70">
        <v>32.262231932942406</v>
      </c>
      <c r="BM79" s="70">
        <v>0</v>
      </c>
      <c r="BN79" s="70">
        <v>0</v>
      </c>
      <c r="BO79" s="69">
        <v>15.8721</v>
      </c>
      <c r="BP79" s="69">
        <v>0</v>
      </c>
      <c r="BQ79" s="69">
        <v>21.237100000000002</v>
      </c>
      <c r="BR79" s="69">
        <v>15.8721</v>
      </c>
      <c r="BS79" s="69">
        <v>5.3650000000000002</v>
      </c>
      <c r="BT79" s="69">
        <v>15.871926</v>
      </c>
      <c r="BU79" s="69">
        <v>0</v>
      </c>
      <c r="BV79" s="69">
        <v>21.236077000000002</v>
      </c>
      <c r="BW79" s="69">
        <v>15.871926</v>
      </c>
      <c r="BX79" s="69">
        <v>0</v>
      </c>
      <c r="BY79" s="69">
        <v>5.3641509999999997</v>
      </c>
      <c r="BZ79" s="70">
        <v>99.998903736745618</v>
      </c>
      <c r="CA79" s="70">
        <v>99.984175209692438</v>
      </c>
      <c r="CB79" s="70">
        <v>25.259613628260997</v>
      </c>
      <c r="CC79" s="70">
        <v>0</v>
      </c>
      <c r="CD79" s="70">
        <v>0</v>
      </c>
      <c r="CE79" s="69">
        <v>0</v>
      </c>
      <c r="CF79" s="69">
        <v>0</v>
      </c>
      <c r="CG79" s="69">
        <v>0</v>
      </c>
      <c r="CH79" s="69">
        <v>0</v>
      </c>
      <c r="CI79" s="69">
        <v>0</v>
      </c>
      <c r="CJ79" s="69">
        <v>0</v>
      </c>
      <c r="CK79" s="69">
        <v>0</v>
      </c>
      <c r="CL79" s="69">
        <v>0</v>
      </c>
      <c r="CM79" s="69">
        <v>0</v>
      </c>
      <c r="CN79" s="69">
        <v>0</v>
      </c>
      <c r="CO79" s="69">
        <v>0</v>
      </c>
      <c r="CP79" s="70" t="s">
        <v>652</v>
      </c>
      <c r="CQ79" s="70" t="s">
        <v>652</v>
      </c>
      <c r="CR79" s="70">
        <v>0</v>
      </c>
      <c r="CS79" s="70">
        <v>0</v>
      </c>
      <c r="CT79" s="70">
        <v>0</v>
      </c>
      <c r="CU79" s="69">
        <v>13.990399999999999</v>
      </c>
      <c r="CV79" s="69">
        <v>0</v>
      </c>
      <c r="CW79" s="69">
        <v>18.840582999999999</v>
      </c>
      <c r="CX79" s="69">
        <v>13.990399999999999</v>
      </c>
      <c r="CY79" s="69">
        <v>4.8501830000000004</v>
      </c>
      <c r="CZ79" s="69">
        <v>13.990399999999999</v>
      </c>
      <c r="DA79" s="69">
        <v>7.609399E-2</v>
      </c>
      <c r="DB79" s="69">
        <v>18.595942600000001</v>
      </c>
      <c r="DC79" s="69">
        <v>13.893659810000001</v>
      </c>
      <c r="DD79" s="69">
        <v>0</v>
      </c>
      <c r="DE79" s="69">
        <v>4.7022827899999999</v>
      </c>
      <c r="DF79" s="70">
        <v>99.308524488220513</v>
      </c>
      <c r="DG79" s="70">
        <v>96.950626192867347</v>
      </c>
      <c r="DH79" s="70">
        <v>25.286606283673947</v>
      </c>
      <c r="DI79" s="70">
        <v>5.9919839999999995E-2</v>
      </c>
      <c r="DJ79" s="70">
        <v>0.11291433999999884</v>
      </c>
      <c r="DK79" s="69">
        <v>80.526200000000003</v>
      </c>
      <c r="DL79" s="69">
        <v>0</v>
      </c>
      <c r="DM79" s="69">
        <v>107.35773</v>
      </c>
      <c r="DN79" s="69">
        <v>80.526200000000003</v>
      </c>
      <c r="DO79" s="69">
        <v>26.831530000000001</v>
      </c>
      <c r="DP79" s="69">
        <v>80.525504999999995</v>
      </c>
      <c r="DQ79" s="69">
        <v>2.5427110000000002</v>
      </c>
      <c r="DR79" s="69">
        <v>107.315129</v>
      </c>
      <c r="DS79" s="69">
        <v>80.525504999999995</v>
      </c>
      <c r="DT79" s="69">
        <v>0</v>
      </c>
      <c r="DU79" s="69">
        <v>26.789624</v>
      </c>
      <c r="DV79" s="70">
        <v>99.999136926863542</v>
      </c>
      <c r="DW79" s="70">
        <v>99.843818075227162</v>
      </c>
      <c r="DX79" s="70">
        <v>24.963510969641568</v>
      </c>
      <c r="DY79" s="70">
        <v>2.5427110000000002</v>
      </c>
      <c r="DZ79" s="70">
        <v>-3.1086244689504383E-15</v>
      </c>
      <c r="EA79" s="69">
        <v>9.6576000000000004</v>
      </c>
      <c r="EB79" s="69">
        <v>0</v>
      </c>
      <c r="EC79" s="69">
        <v>12.071961999999999</v>
      </c>
      <c r="ED79" s="69">
        <v>9.6576000000000004</v>
      </c>
      <c r="EE79" s="69">
        <v>2.4143620000000001</v>
      </c>
      <c r="EF79" s="69">
        <v>9.6576000000000004</v>
      </c>
      <c r="EG79" s="69">
        <v>0</v>
      </c>
      <c r="EH79" s="69">
        <v>12.071961999999999</v>
      </c>
      <c r="EI79" s="69">
        <v>9.6576000000000004</v>
      </c>
      <c r="EJ79" s="69">
        <v>0</v>
      </c>
      <c r="EK79" s="69">
        <v>2.4143620000000001</v>
      </c>
      <c r="EL79" s="70">
        <v>100</v>
      </c>
      <c r="EM79" s="70">
        <v>100</v>
      </c>
      <c r="EN79" s="70">
        <v>19.999748176808378</v>
      </c>
      <c r="EO79" s="70">
        <v>0</v>
      </c>
      <c r="EP79" s="70">
        <v>0</v>
      </c>
      <c r="EQ79" s="69">
        <v>2.5446</v>
      </c>
      <c r="ER79" s="69">
        <v>0</v>
      </c>
      <c r="ES79" s="69">
        <v>3.816891</v>
      </c>
      <c r="ET79" s="69">
        <v>2.5446</v>
      </c>
      <c r="EU79" s="69">
        <v>1.2722910000000001</v>
      </c>
      <c r="EV79" s="69">
        <v>2.5446</v>
      </c>
      <c r="EW79" s="69">
        <v>0</v>
      </c>
      <c r="EX79" s="69">
        <v>3.816891</v>
      </c>
      <c r="EY79" s="69">
        <v>2.5446</v>
      </c>
      <c r="EZ79" s="69">
        <v>0</v>
      </c>
      <c r="FA79" s="69">
        <v>1.2722910000000001</v>
      </c>
      <c r="FB79" s="70">
        <v>100</v>
      </c>
      <c r="FC79" s="70">
        <v>100</v>
      </c>
      <c r="FD79" s="70">
        <v>33.333176137332714</v>
      </c>
      <c r="FE79" s="70">
        <v>0</v>
      </c>
      <c r="FF79" s="70">
        <v>0</v>
      </c>
      <c r="FG79" s="69">
        <v>0</v>
      </c>
      <c r="FH79" s="69">
        <v>0</v>
      </c>
      <c r="FI79" s="69">
        <v>0</v>
      </c>
      <c r="FJ79" s="69">
        <v>0</v>
      </c>
      <c r="FK79" s="69">
        <v>0</v>
      </c>
      <c r="FL79" s="69">
        <v>0</v>
      </c>
      <c r="FM79" s="69">
        <v>0</v>
      </c>
      <c r="FN79" s="69">
        <v>0</v>
      </c>
      <c r="FO79" s="69">
        <v>0</v>
      </c>
      <c r="FP79" s="69">
        <v>0</v>
      </c>
      <c r="FQ79" s="69">
        <v>0</v>
      </c>
      <c r="FR79" s="70" t="s">
        <v>652</v>
      </c>
      <c r="FS79" s="70" t="s">
        <v>652</v>
      </c>
      <c r="FT79" s="70">
        <v>0</v>
      </c>
      <c r="FU79" s="70">
        <v>0</v>
      </c>
      <c r="FV79" s="70">
        <v>0</v>
      </c>
      <c r="FW79" s="69">
        <v>0</v>
      </c>
      <c r="FX79" s="69">
        <v>0</v>
      </c>
      <c r="FY79" s="69">
        <v>0</v>
      </c>
      <c r="FZ79" s="69">
        <v>0</v>
      </c>
      <c r="GA79" s="69">
        <v>0</v>
      </c>
      <c r="GB79" s="69">
        <v>0</v>
      </c>
      <c r="GC79" s="69">
        <v>0</v>
      </c>
      <c r="GD79" s="69">
        <v>0</v>
      </c>
      <c r="GE79" s="69">
        <v>0</v>
      </c>
      <c r="GF79" s="69">
        <v>0</v>
      </c>
      <c r="GG79" s="69">
        <v>0</v>
      </c>
      <c r="GH79" s="70" t="s">
        <v>652</v>
      </c>
      <c r="GI79" s="70" t="s">
        <v>652</v>
      </c>
      <c r="GJ79" s="70">
        <v>0</v>
      </c>
      <c r="GK79" s="70">
        <v>0</v>
      </c>
      <c r="GL79" s="70">
        <v>0</v>
      </c>
    </row>
    <row r="80" spans="1:194" ht="26.25" x14ac:dyDescent="0.25">
      <c r="A80" s="11">
        <v>69</v>
      </c>
      <c r="B80" s="78" t="s">
        <v>300</v>
      </c>
      <c r="C80" s="69">
        <v>19.590800000000002</v>
      </c>
      <c r="D80" s="69">
        <v>0</v>
      </c>
      <c r="E80" s="69">
        <v>27.511699999999998</v>
      </c>
      <c r="F80" s="69">
        <v>19.590800000000002</v>
      </c>
      <c r="G80" s="69">
        <v>7.9209000000000005</v>
      </c>
      <c r="H80" s="69">
        <v>19.590727000000001</v>
      </c>
      <c r="I80" s="69">
        <v>0</v>
      </c>
      <c r="J80" s="69">
        <v>27.511541529999995</v>
      </c>
      <c r="K80" s="69">
        <v>19.590727000000001</v>
      </c>
      <c r="L80" s="69">
        <v>0</v>
      </c>
      <c r="M80" s="69">
        <v>7.9208145300000004</v>
      </c>
      <c r="N80" s="70">
        <v>99.999627376115313</v>
      </c>
      <c r="O80" s="70">
        <v>99.998920955951974</v>
      </c>
      <c r="P80" s="70">
        <v>28.790878625840499</v>
      </c>
      <c r="Q80" s="69">
        <v>0</v>
      </c>
      <c r="R80" s="70">
        <v>0</v>
      </c>
      <c r="S80" s="69">
        <v>8.6199999999999999E-2</v>
      </c>
      <c r="T80" s="69">
        <v>0</v>
      </c>
      <c r="U80" s="69">
        <v>0.1101</v>
      </c>
      <c r="V80" s="69">
        <v>8.6199999999999999E-2</v>
      </c>
      <c r="W80" s="69">
        <v>2.3900000000000001E-2</v>
      </c>
      <c r="X80" s="69">
        <v>8.6171999999999999E-2</v>
      </c>
      <c r="Y80" s="69">
        <v>0</v>
      </c>
      <c r="Z80" s="69">
        <v>0.109987</v>
      </c>
      <c r="AA80" s="69">
        <v>8.6171999999999999E-2</v>
      </c>
      <c r="AB80" s="69">
        <v>0</v>
      </c>
      <c r="AC80" s="69">
        <v>2.3814999999999999E-2</v>
      </c>
      <c r="AD80" s="70">
        <v>99.967517401392115</v>
      </c>
      <c r="AE80" s="70">
        <v>99.644351464435147</v>
      </c>
      <c r="AF80" s="70">
        <v>21.652558938783674</v>
      </c>
      <c r="AG80" s="70">
        <v>0</v>
      </c>
      <c r="AH80" s="70">
        <v>0</v>
      </c>
      <c r="AI80" s="69">
        <v>0.20630000000000001</v>
      </c>
      <c r="AJ80" s="69">
        <v>0</v>
      </c>
      <c r="AK80" s="69">
        <v>0.28483700000000001</v>
      </c>
      <c r="AL80" s="69">
        <v>0.20630000000000001</v>
      </c>
      <c r="AM80" s="69">
        <v>7.8536999999999996E-2</v>
      </c>
      <c r="AN80" s="69">
        <v>0.20628099999999999</v>
      </c>
      <c r="AO80" s="69">
        <v>0</v>
      </c>
      <c r="AP80" s="69">
        <v>0.28481753000000004</v>
      </c>
      <c r="AQ80" s="69">
        <v>0.20628099999999999</v>
      </c>
      <c r="AR80" s="69">
        <v>0</v>
      </c>
      <c r="AS80" s="69">
        <v>7.8536529999999993E-2</v>
      </c>
      <c r="AT80" s="70">
        <v>99.99079011148811</v>
      </c>
      <c r="AU80" s="70">
        <v>99.99940155595452</v>
      </c>
      <c r="AV80" s="70">
        <v>27.574331537809481</v>
      </c>
      <c r="AW80" s="70">
        <v>0</v>
      </c>
      <c r="AX80" s="70">
        <v>0</v>
      </c>
      <c r="AY80" s="69">
        <v>9.9868000000000006</v>
      </c>
      <c r="AZ80" s="69">
        <v>0</v>
      </c>
      <c r="BA80" s="69">
        <v>14.3028</v>
      </c>
      <c r="BB80" s="69">
        <v>9.9868000000000006</v>
      </c>
      <c r="BC80" s="69">
        <v>4.3159999999999998</v>
      </c>
      <c r="BD80" s="69">
        <v>9.9868000000000006</v>
      </c>
      <c r="BE80" s="69">
        <v>0</v>
      </c>
      <c r="BF80" s="69">
        <v>14.3028</v>
      </c>
      <c r="BG80" s="69">
        <v>9.9868000000000006</v>
      </c>
      <c r="BH80" s="69">
        <v>0</v>
      </c>
      <c r="BI80" s="69">
        <v>4.3159999999999998</v>
      </c>
      <c r="BJ80" s="70">
        <v>100</v>
      </c>
      <c r="BK80" s="70">
        <v>100</v>
      </c>
      <c r="BL80" s="70">
        <v>30.175909612103922</v>
      </c>
      <c r="BM80" s="70">
        <v>0</v>
      </c>
      <c r="BN80" s="70">
        <v>0</v>
      </c>
      <c r="BO80" s="69">
        <v>3.7945000000000002</v>
      </c>
      <c r="BP80" s="69">
        <v>0</v>
      </c>
      <c r="BQ80" s="69">
        <v>5.4045040000000002</v>
      </c>
      <c r="BR80" s="69">
        <v>3.7945000000000002</v>
      </c>
      <c r="BS80" s="69">
        <v>1.610004</v>
      </c>
      <c r="BT80" s="69">
        <v>3.7945000000000002</v>
      </c>
      <c r="BU80" s="69">
        <v>0</v>
      </c>
      <c r="BV80" s="69">
        <v>5.4045040000000002</v>
      </c>
      <c r="BW80" s="69">
        <v>3.7945000000000002</v>
      </c>
      <c r="BX80" s="69">
        <v>0</v>
      </c>
      <c r="BY80" s="69">
        <v>1.610004</v>
      </c>
      <c r="BZ80" s="70">
        <v>100</v>
      </c>
      <c r="CA80" s="70">
        <v>100</v>
      </c>
      <c r="CB80" s="70">
        <v>29.790041787368459</v>
      </c>
      <c r="CC80" s="70">
        <v>0</v>
      </c>
      <c r="CD80" s="70">
        <v>0</v>
      </c>
      <c r="CE80" s="69">
        <v>3.5830000000000002</v>
      </c>
      <c r="CF80" s="69">
        <v>0</v>
      </c>
      <c r="CG80" s="69">
        <v>4.9029999999999996</v>
      </c>
      <c r="CH80" s="69">
        <v>3.5830000000000002</v>
      </c>
      <c r="CI80" s="69">
        <v>1.32</v>
      </c>
      <c r="CJ80" s="69">
        <v>3.5830000000000002</v>
      </c>
      <c r="CK80" s="69">
        <v>0</v>
      </c>
      <c r="CL80" s="69">
        <v>4.9029999999999996</v>
      </c>
      <c r="CM80" s="69">
        <v>3.5830000000000002</v>
      </c>
      <c r="CN80" s="69">
        <v>0</v>
      </c>
      <c r="CO80" s="69">
        <v>1.32</v>
      </c>
      <c r="CP80" s="70">
        <v>100</v>
      </c>
      <c r="CQ80" s="70">
        <v>100</v>
      </c>
      <c r="CR80" s="70">
        <v>26.922292473995519</v>
      </c>
      <c r="CS80" s="70">
        <v>0</v>
      </c>
      <c r="CT80" s="70">
        <v>0</v>
      </c>
      <c r="CU80" s="69">
        <v>0.55220000000000002</v>
      </c>
      <c r="CV80" s="69">
        <v>0</v>
      </c>
      <c r="CW80" s="69">
        <v>0.62219999999999998</v>
      </c>
      <c r="CX80" s="69">
        <v>0.55220000000000002</v>
      </c>
      <c r="CY80" s="69">
        <v>7.0000000000000007E-2</v>
      </c>
      <c r="CZ80" s="69">
        <v>0.55220000000000002</v>
      </c>
      <c r="DA80" s="69">
        <v>0</v>
      </c>
      <c r="DB80" s="69">
        <v>0.62219999999999998</v>
      </c>
      <c r="DC80" s="69">
        <v>0.55220000000000002</v>
      </c>
      <c r="DD80" s="69">
        <v>0</v>
      </c>
      <c r="DE80" s="69">
        <v>7.0000000000000007E-2</v>
      </c>
      <c r="DF80" s="70">
        <v>100</v>
      </c>
      <c r="DG80" s="70">
        <v>100</v>
      </c>
      <c r="DH80" s="70">
        <v>11.25040180006429</v>
      </c>
      <c r="DI80" s="70">
        <v>0</v>
      </c>
      <c r="DJ80" s="70">
        <v>0</v>
      </c>
      <c r="DK80" s="69">
        <v>1.3817999999999999</v>
      </c>
      <c r="DL80" s="69">
        <v>0</v>
      </c>
      <c r="DM80" s="69">
        <v>1.8842589999999999</v>
      </c>
      <c r="DN80" s="69">
        <v>1.3817999999999999</v>
      </c>
      <c r="DO80" s="69">
        <v>0.50245899999999999</v>
      </c>
      <c r="DP80" s="69">
        <v>1.3817740000000001</v>
      </c>
      <c r="DQ80" s="69">
        <v>0</v>
      </c>
      <c r="DR80" s="69">
        <v>1.884233</v>
      </c>
      <c r="DS80" s="69">
        <v>1.3817740000000001</v>
      </c>
      <c r="DT80" s="69">
        <v>0</v>
      </c>
      <c r="DU80" s="69">
        <v>0.50245899999999999</v>
      </c>
      <c r="DV80" s="70">
        <v>99.9981183962947</v>
      </c>
      <c r="DW80" s="70">
        <v>100</v>
      </c>
      <c r="DX80" s="70">
        <v>26.66650037442291</v>
      </c>
      <c r="DY80" s="70">
        <v>0</v>
      </c>
      <c r="DZ80" s="70">
        <v>0</v>
      </c>
      <c r="EA80" s="69">
        <v>0</v>
      </c>
      <c r="EB80" s="69">
        <v>0</v>
      </c>
      <c r="EC80" s="69">
        <v>0</v>
      </c>
      <c r="ED80" s="69">
        <v>0</v>
      </c>
      <c r="EE80" s="69">
        <v>0</v>
      </c>
      <c r="EF80" s="69">
        <v>0</v>
      </c>
      <c r="EG80" s="69">
        <v>0</v>
      </c>
      <c r="EH80" s="69">
        <v>0</v>
      </c>
      <c r="EI80" s="69">
        <v>0</v>
      </c>
      <c r="EJ80" s="69">
        <v>0</v>
      </c>
      <c r="EK80" s="69">
        <v>0</v>
      </c>
      <c r="EL80" s="70" t="s">
        <v>652</v>
      </c>
      <c r="EM80" s="70" t="s">
        <v>652</v>
      </c>
      <c r="EN80" s="70">
        <v>0</v>
      </c>
      <c r="EO80" s="70">
        <v>0</v>
      </c>
      <c r="EP80" s="70">
        <v>0</v>
      </c>
      <c r="EQ80" s="69">
        <v>0</v>
      </c>
      <c r="ER80" s="69">
        <v>0</v>
      </c>
      <c r="ES80" s="69">
        <v>0</v>
      </c>
      <c r="ET80" s="69">
        <v>0</v>
      </c>
      <c r="EU80" s="69">
        <v>0</v>
      </c>
      <c r="EV80" s="69">
        <v>0</v>
      </c>
      <c r="EW80" s="69">
        <v>0</v>
      </c>
      <c r="EX80" s="69">
        <v>0</v>
      </c>
      <c r="EY80" s="69">
        <v>0</v>
      </c>
      <c r="EZ80" s="69">
        <v>0</v>
      </c>
      <c r="FA80" s="69">
        <v>0</v>
      </c>
      <c r="FB80" s="70" t="s">
        <v>652</v>
      </c>
      <c r="FC80" s="70" t="s">
        <v>652</v>
      </c>
      <c r="FD80" s="70">
        <v>0</v>
      </c>
      <c r="FE80" s="70">
        <v>0</v>
      </c>
      <c r="FF80" s="70">
        <v>0</v>
      </c>
      <c r="FG80" s="69">
        <v>0</v>
      </c>
      <c r="FH80" s="69">
        <v>0</v>
      </c>
      <c r="FI80" s="69">
        <v>0</v>
      </c>
      <c r="FJ80" s="69">
        <v>0</v>
      </c>
      <c r="FK80" s="69">
        <v>0</v>
      </c>
      <c r="FL80" s="69">
        <v>0</v>
      </c>
      <c r="FM80" s="69">
        <v>0</v>
      </c>
      <c r="FN80" s="69">
        <v>0</v>
      </c>
      <c r="FO80" s="69">
        <v>0</v>
      </c>
      <c r="FP80" s="69">
        <v>0</v>
      </c>
      <c r="FQ80" s="69">
        <v>0</v>
      </c>
      <c r="FR80" s="70" t="s">
        <v>652</v>
      </c>
      <c r="FS80" s="70" t="s">
        <v>652</v>
      </c>
      <c r="FT80" s="70">
        <v>0</v>
      </c>
      <c r="FU80" s="70">
        <v>0</v>
      </c>
      <c r="FV80" s="70">
        <v>0</v>
      </c>
      <c r="FW80" s="69">
        <v>0</v>
      </c>
      <c r="FX80" s="69">
        <v>0</v>
      </c>
      <c r="FY80" s="69">
        <v>0</v>
      </c>
      <c r="FZ80" s="69">
        <v>0</v>
      </c>
      <c r="GA80" s="69">
        <v>0</v>
      </c>
      <c r="GB80" s="69">
        <v>0</v>
      </c>
      <c r="GC80" s="69">
        <v>0</v>
      </c>
      <c r="GD80" s="69">
        <v>0</v>
      </c>
      <c r="GE80" s="69">
        <v>0</v>
      </c>
      <c r="GF80" s="69">
        <v>0</v>
      </c>
      <c r="GG80" s="69">
        <v>0</v>
      </c>
      <c r="GH80" s="70" t="s">
        <v>652</v>
      </c>
      <c r="GI80" s="70" t="s">
        <v>652</v>
      </c>
      <c r="GJ80" s="70">
        <v>0</v>
      </c>
      <c r="GK80" s="70">
        <v>0</v>
      </c>
      <c r="GL80" s="70">
        <v>0</v>
      </c>
    </row>
    <row r="81" spans="1:194" ht="26.25" x14ac:dyDescent="0.25">
      <c r="A81" s="11">
        <v>70</v>
      </c>
      <c r="B81" s="78" t="s">
        <v>301</v>
      </c>
      <c r="C81" s="69">
        <v>0.56799999999999995</v>
      </c>
      <c r="D81" s="69">
        <v>0</v>
      </c>
      <c r="E81" s="69">
        <v>1.2270000000000001</v>
      </c>
      <c r="F81" s="69">
        <v>0.56799999999999995</v>
      </c>
      <c r="G81" s="69">
        <v>0.65900000000000003</v>
      </c>
      <c r="H81" s="69">
        <v>0.56799999999999995</v>
      </c>
      <c r="I81" s="69">
        <v>0</v>
      </c>
      <c r="J81" s="69">
        <v>0.95207333999999999</v>
      </c>
      <c r="K81" s="69">
        <v>0.56799999999999995</v>
      </c>
      <c r="L81" s="69">
        <v>0</v>
      </c>
      <c r="M81" s="69">
        <v>0.38407334000000004</v>
      </c>
      <c r="N81" s="70">
        <v>100</v>
      </c>
      <c r="O81" s="70">
        <v>58.28123520485584</v>
      </c>
      <c r="P81" s="70">
        <v>40.340730473557848</v>
      </c>
      <c r="Q81" s="69">
        <v>0</v>
      </c>
      <c r="R81" s="70">
        <v>0</v>
      </c>
      <c r="S81" s="69">
        <v>0</v>
      </c>
      <c r="T81" s="69">
        <v>0</v>
      </c>
      <c r="U81" s="69">
        <v>0</v>
      </c>
      <c r="V81" s="69">
        <v>0</v>
      </c>
      <c r="W81" s="69">
        <v>0</v>
      </c>
      <c r="X81" s="69">
        <v>0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70" t="s">
        <v>652</v>
      </c>
      <c r="AE81" s="70" t="s">
        <v>652</v>
      </c>
      <c r="AF81" s="70">
        <v>0</v>
      </c>
      <c r="AG81" s="70">
        <v>0</v>
      </c>
      <c r="AH81" s="70">
        <v>0</v>
      </c>
      <c r="AI81" s="69">
        <v>0.56799999999999995</v>
      </c>
      <c r="AJ81" s="69">
        <v>0</v>
      </c>
      <c r="AK81" s="69">
        <v>1.2270000000000001</v>
      </c>
      <c r="AL81" s="69">
        <v>0.56799999999999995</v>
      </c>
      <c r="AM81" s="69">
        <v>0.65900000000000003</v>
      </c>
      <c r="AN81" s="69">
        <v>0.56799999999999995</v>
      </c>
      <c r="AO81" s="69">
        <v>0</v>
      </c>
      <c r="AP81" s="69">
        <v>0.95207333999999999</v>
      </c>
      <c r="AQ81" s="69">
        <v>0.56799999999999995</v>
      </c>
      <c r="AR81" s="69">
        <v>0</v>
      </c>
      <c r="AS81" s="69">
        <v>0.38407334000000004</v>
      </c>
      <c r="AT81" s="70">
        <v>100</v>
      </c>
      <c r="AU81" s="70">
        <v>58.28123520485584</v>
      </c>
      <c r="AV81" s="70">
        <v>40.340730473557848</v>
      </c>
      <c r="AW81" s="70">
        <v>0</v>
      </c>
      <c r="AX81" s="70">
        <v>0</v>
      </c>
      <c r="AY81" s="69">
        <v>0</v>
      </c>
      <c r="AZ81" s="69">
        <v>0</v>
      </c>
      <c r="BA81" s="69">
        <v>0</v>
      </c>
      <c r="BB81" s="69">
        <v>0</v>
      </c>
      <c r="BC81" s="69">
        <v>0</v>
      </c>
      <c r="BD81" s="69">
        <v>0</v>
      </c>
      <c r="BE81" s="69">
        <v>0</v>
      </c>
      <c r="BF81" s="69">
        <v>0</v>
      </c>
      <c r="BG81" s="69">
        <v>0</v>
      </c>
      <c r="BH81" s="69">
        <v>0</v>
      </c>
      <c r="BI81" s="69">
        <v>0</v>
      </c>
      <c r="BJ81" s="70" t="s">
        <v>652</v>
      </c>
      <c r="BK81" s="70" t="s">
        <v>652</v>
      </c>
      <c r="BL81" s="70">
        <v>0</v>
      </c>
      <c r="BM81" s="70">
        <v>0</v>
      </c>
      <c r="BN81" s="70">
        <v>0</v>
      </c>
      <c r="BO81" s="69">
        <v>0</v>
      </c>
      <c r="BP81" s="69">
        <v>0</v>
      </c>
      <c r="BQ81" s="69">
        <v>0</v>
      </c>
      <c r="BR81" s="69">
        <v>0</v>
      </c>
      <c r="BS81" s="69">
        <v>0</v>
      </c>
      <c r="BT81" s="69">
        <v>0</v>
      </c>
      <c r="BU81" s="69">
        <v>0</v>
      </c>
      <c r="BV81" s="69">
        <v>0</v>
      </c>
      <c r="BW81" s="69">
        <v>0</v>
      </c>
      <c r="BX81" s="69">
        <v>0</v>
      </c>
      <c r="BY81" s="69">
        <v>0</v>
      </c>
      <c r="BZ81" s="70" t="s">
        <v>652</v>
      </c>
      <c r="CA81" s="70" t="s">
        <v>652</v>
      </c>
      <c r="CB81" s="70">
        <v>0</v>
      </c>
      <c r="CC81" s="70">
        <v>0</v>
      </c>
      <c r="CD81" s="70">
        <v>0</v>
      </c>
      <c r="CE81" s="69">
        <v>0</v>
      </c>
      <c r="CF81" s="69">
        <v>0</v>
      </c>
      <c r="CG81" s="69">
        <v>0</v>
      </c>
      <c r="CH81" s="69">
        <v>0</v>
      </c>
      <c r="CI81" s="69">
        <v>0</v>
      </c>
      <c r="CJ81" s="69">
        <v>0</v>
      </c>
      <c r="CK81" s="69">
        <v>0</v>
      </c>
      <c r="CL81" s="69">
        <v>0</v>
      </c>
      <c r="CM81" s="69">
        <v>0</v>
      </c>
      <c r="CN81" s="69">
        <v>0</v>
      </c>
      <c r="CO81" s="69">
        <v>0</v>
      </c>
      <c r="CP81" s="70" t="s">
        <v>652</v>
      </c>
      <c r="CQ81" s="70" t="s">
        <v>652</v>
      </c>
      <c r="CR81" s="70">
        <v>0</v>
      </c>
      <c r="CS81" s="70">
        <v>0</v>
      </c>
      <c r="CT81" s="70">
        <v>0</v>
      </c>
      <c r="CU81" s="69">
        <v>0</v>
      </c>
      <c r="CV81" s="69">
        <v>0</v>
      </c>
      <c r="CW81" s="69">
        <v>0</v>
      </c>
      <c r="CX81" s="69">
        <v>0</v>
      </c>
      <c r="CY81" s="69">
        <v>0</v>
      </c>
      <c r="CZ81" s="69">
        <v>0</v>
      </c>
      <c r="DA81" s="69">
        <v>0</v>
      </c>
      <c r="DB81" s="69">
        <v>0</v>
      </c>
      <c r="DC81" s="69">
        <v>0</v>
      </c>
      <c r="DD81" s="69">
        <v>0</v>
      </c>
      <c r="DE81" s="69">
        <v>0</v>
      </c>
      <c r="DF81" s="70" t="s">
        <v>652</v>
      </c>
      <c r="DG81" s="70" t="s">
        <v>652</v>
      </c>
      <c r="DH81" s="70">
        <v>0</v>
      </c>
      <c r="DI81" s="70">
        <v>0</v>
      </c>
      <c r="DJ81" s="70">
        <v>0</v>
      </c>
      <c r="DK81" s="69">
        <v>0</v>
      </c>
      <c r="DL81" s="69">
        <v>0</v>
      </c>
      <c r="DM81" s="69">
        <v>0</v>
      </c>
      <c r="DN81" s="69">
        <v>0</v>
      </c>
      <c r="DO81" s="69">
        <v>0</v>
      </c>
      <c r="DP81" s="69">
        <v>0</v>
      </c>
      <c r="DQ81" s="69">
        <v>0</v>
      </c>
      <c r="DR81" s="69">
        <v>0</v>
      </c>
      <c r="DS81" s="69">
        <v>0</v>
      </c>
      <c r="DT81" s="69">
        <v>0</v>
      </c>
      <c r="DU81" s="69">
        <v>0</v>
      </c>
      <c r="DV81" s="70" t="s">
        <v>652</v>
      </c>
      <c r="DW81" s="70" t="s">
        <v>652</v>
      </c>
      <c r="DX81" s="70">
        <v>0</v>
      </c>
      <c r="DY81" s="70">
        <v>0</v>
      </c>
      <c r="DZ81" s="70">
        <v>0</v>
      </c>
      <c r="EA81" s="69">
        <v>0</v>
      </c>
      <c r="EB81" s="69">
        <v>0</v>
      </c>
      <c r="EC81" s="69">
        <v>0</v>
      </c>
      <c r="ED81" s="69">
        <v>0</v>
      </c>
      <c r="EE81" s="69">
        <v>0</v>
      </c>
      <c r="EF81" s="69">
        <v>0</v>
      </c>
      <c r="EG81" s="69">
        <v>0</v>
      </c>
      <c r="EH81" s="69">
        <v>0</v>
      </c>
      <c r="EI81" s="69">
        <v>0</v>
      </c>
      <c r="EJ81" s="69">
        <v>0</v>
      </c>
      <c r="EK81" s="69">
        <v>0</v>
      </c>
      <c r="EL81" s="70" t="s">
        <v>652</v>
      </c>
      <c r="EM81" s="70" t="s">
        <v>652</v>
      </c>
      <c r="EN81" s="70">
        <v>0</v>
      </c>
      <c r="EO81" s="70">
        <v>0</v>
      </c>
      <c r="EP81" s="70">
        <v>0</v>
      </c>
      <c r="EQ81" s="69">
        <v>0</v>
      </c>
      <c r="ER81" s="69">
        <v>0</v>
      </c>
      <c r="ES81" s="69">
        <v>0</v>
      </c>
      <c r="ET81" s="69">
        <v>0</v>
      </c>
      <c r="EU81" s="69">
        <v>0</v>
      </c>
      <c r="EV81" s="69">
        <v>0</v>
      </c>
      <c r="EW81" s="69">
        <v>0</v>
      </c>
      <c r="EX81" s="69">
        <v>0</v>
      </c>
      <c r="EY81" s="69">
        <v>0</v>
      </c>
      <c r="EZ81" s="69">
        <v>0</v>
      </c>
      <c r="FA81" s="69">
        <v>0</v>
      </c>
      <c r="FB81" s="70" t="s">
        <v>652</v>
      </c>
      <c r="FC81" s="70" t="s">
        <v>652</v>
      </c>
      <c r="FD81" s="70">
        <v>0</v>
      </c>
      <c r="FE81" s="70">
        <v>0</v>
      </c>
      <c r="FF81" s="70">
        <v>0</v>
      </c>
      <c r="FG81" s="69">
        <v>0</v>
      </c>
      <c r="FH81" s="69">
        <v>0</v>
      </c>
      <c r="FI81" s="69">
        <v>0</v>
      </c>
      <c r="FJ81" s="69">
        <v>0</v>
      </c>
      <c r="FK81" s="69">
        <v>0</v>
      </c>
      <c r="FL81" s="69">
        <v>0</v>
      </c>
      <c r="FM81" s="69">
        <v>0</v>
      </c>
      <c r="FN81" s="69">
        <v>0</v>
      </c>
      <c r="FO81" s="69">
        <v>0</v>
      </c>
      <c r="FP81" s="69">
        <v>0</v>
      </c>
      <c r="FQ81" s="69">
        <v>0</v>
      </c>
      <c r="FR81" s="70" t="s">
        <v>652</v>
      </c>
      <c r="FS81" s="70" t="s">
        <v>652</v>
      </c>
      <c r="FT81" s="70">
        <v>0</v>
      </c>
      <c r="FU81" s="70">
        <v>0</v>
      </c>
      <c r="FV81" s="70">
        <v>0</v>
      </c>
      <c r="FW81" s="69">
        <v>0</v>
      </c>
      <c r="FX81" s="69">
        <v>0</v>
      </c>
      <c r="FY81" s="69">
        <v>0</v>
      </c>
      <c r="FZ81" s="69">
        <v>0</v>
      </c>
      <c r="GA81" s="69">
        <v>0</v>
      </c>
      <c r="GB81" s="69">
        <v>0</v>
      </c>
      <c r="GC81" s="69">
        <v>0</v>
      </c>
      <c r="GD81" s="69">
        <v>0</v>
      </c>
      <c r="GE81" s="69">
        <v>0</v>
      </c>
      <c r="GF81" s="69">
        <v>0</v>
      </c>
      <c r="GG81" s="69">
        <v>0</v>
      </c>
      <c r="GH81" s="70" t="s">
        <v>652</v>
      </c>
      <c r="GI81" s="70" t="s">
        <v>652</v>
      </c>
      <c r="GJ81" s="70">
        <v>0</v>
      </c>
      <c r="GK81" s="70">
        <v>0</v>
      </c>
      <c r="GL81" s="70">
        <v>0</v>
      </c>
    </row>
    <row r="82" spans="1:194" ht="15.75" x14ac:dyDescent="0.25">
      <c r="A82" s="77">
        <v>71</v>
      </c>
      <c r="B82" s="66" t="s">
        <v>189</v>
      </c>
      <c r="C82" s="69">
        <v>2062.6932000000002</v>
      </c>
      <c r="D82" s="69">
        <v>0</v>
      </c>
      <c r="E82" s="69">
        <v>2511.3948</v>
      </c>
      <c r="F82" s="69">
        <v>2062.6932000000002</v>
      </c>
      <c r="G82" s="69">
        <v>448.70159999999998</v>
      </c>
      <c r="H82" s="69">
        <v>2062.6932000000002</v>
      </c>
      <c r="I82" s="69">
        <v>0</v>
      </c>
      <c r="J82" s="69">
        <v>2511.3948</v>
      </c>
      <c r="K82" s="69">
        <v>2062.6932000000002</v>
      </c>
      <c r="L82" s="69">
        <v>0</v>
      </c>
      <c r="M82" s="69">
        <v>448.70159999999998</v>
      </c>
      <c r="N82" s="70">
        <v>100</v>
      </c>
      <c r="O82" s="70">
        <v>100</v>
      </c>
      <c r="P82" s="70">
        <v>17.866629332831302</v>
      </c>
      <c r="Q82" s="69">
        <v>0</v>
      </c>
      <c r="R82" s="70">
        <v>0</v>
      </c>
      <c r="S82" s="69">
        <v>70.184200000000004</v>
      </c>
      <c r="T82" s="69">
        <v>0</v>
      </c>
      <c r="U82" s="69">
        <v>90.784199999999998</v>
      </c>
      <c r="V82" s="69">
        <v>70.184200000000004</v>
      </c>
      <c r="W82" s="69">
        <v>20.6</v>
      </c>
      <c r="X82" s="69">
        <v>70.184200000000004</v>
      </c>
      <c r="Y82" s="69">
        <v>0</v>
      </c>
      <c r="Z82" s="69">
        <v>90.784199999999998</v>
      </c>
      <c r="AA82" s="69">
        <v>70.184200000000004</v>
      </c>
      <c r="AB82" s="69">
        <v>0</v>
      </c>
      <c r="AC82" s="69">
        <v>20.6</v>
      </c>
      <c r="AD82" s="70">
        <v>100</v>
      </c>
      <c r="AE82" s="70">
        <v>100</v>
      </c>
      <c r="AF82" s="70">
        <v>22.691173133651013</v>
      </c>
      <c r="AG82" s="70">
        <v>0</v>
      </c>
      <c r="AH82" s="70">
        <v>0</v>
      </c>
      <c r="AI82" s="69">
        <v>189.82980000000001</v>
      </c>
      <c r="AJ82" s="69">
        <v>0</v>
      </c>
      <c r="AK82" s="69">
        <v>272.41480000000001</v>
      </c>
      <c r="AL82" s="69">
        <v>189.82980000000001</v>
      </c>
      <c r="AM82" s="69">
        <v>82.584999999999994</v>
      </c>
      <c r="AN82" s="69">
        <v>189.82980000000001</v>
      </c>
      <c r="AO82" s="69">
        <v>0</v>
      </c>
      <c r="AP82" s="69">
        <v>272.41480000000001</v>
      </c>
      <c r="AQ82" s="69">
        <v>189.82980000000001</v>
      </c>
      <c r="AR82" s="69">
        <v>0</v>
      </c>
      <c r="AS82" s="69">
        <v>82.584999999999994</v>
      </c>
      <c r="AT82" s="70">
        <v>100</v>
      </c>
      <c r="AU82" s="70">
        <v>100</v>
      </c>
      <c r="AV82" s="70">
        <v>30.315900604519282</v>
      </c>
      <c r="AW82" s="70">
        <v>0</v>
      </c>
      <c r="AX82" s="70">
        <v>0</v>
      </c>
      <c r="AY82" s="69">
        <v>280.44670000000002</v>
      </c>
      <c r="AZ82" s="69">
        <v>0</v>
      </c>
      <c r="BA82" s="69">
        <v>359.39670000000001</v>
      </c>
      <c r="BB82" s="69">
        <v>280.44670000000002</v>
      </c>
      <c r="BC82" s="69">
        <v>78.95</v>
      </c>
      <c r="BD82" s="69">
        <v>280.44670000000002</v>
      </c>
      <c r="BE82" s="69">
        <v>0</v>
      </c>
      <c r="BF82" s="69">
        <v>359.39670000000001</v>
      </c>
      <c r="BG82" s="69">
        <v>280.44670000000002</v>
      </c>
      <c r="BH82" s="69">
        <v>0</v>
      </c>
      <c r="BI82" s="69">
        <v>78.95</v>
      </c>
      <c r="BJ82" s="70">
        <v>100</v>
      </c>
      <c r="BK82" s="70">
        <v>100</v>
      </c>
      <c r="BL82" s="70">
        <v>21.967369205115126</v>
      </c>
      <c r="BM82" s="70">
        <v>0</v>
      </c>
      <c r="BN82" s="70">
        <v>0</v>
      </c>
      <c r="BO82" s="69">
        <v>1397.8053</v>
      </c>
      <c r="BP82" s="69">
        <v>0</v>
      </c>
      <c r="BQ82" s="69">
        <v>1546.0853</v>
      </c>
      <c r="BR82" s="69">
        <v>1397.8053</v>
      </c>
      <c r="BS82" s="69">
        <v>148.28</v>
      </c>
      <c r="BT82" s="69">
        <v>1397.8053</v>
      </c>
      <c r="BU82" s="69">
        <v>0</v>
      </c>
      <c r="BV82" s="69">
        <v>1546.0853</v>
      </c>
      <c r="BW82" s="69">
        <v>1397.8053</v>
      </c>
      <c r="BX82" s="69">
        <v>0</v>
      </c>
      <c r="BY82" s="69">
        <v>148.28</v>
      </c>
      <c r="BZ82" s="70">
        <v>100</v>
      </c>
      <c r="CA82" s="70">
        <v>100</v>
      </c>
      <c r="CB82" s="70">
        <v>9.5906739427637007</v>
      </c>
      <c r="CC82" s="70">
        <v>0</v>
      </c>
      <c r="CD82" s="70">
        <v>0</v>
      </c>
      <c r="CE82" s="69">
        <v>0</v>
      </c>
      <c r="CF82" s="69">
        <v>0</v>
      </c>
      <c r="CG82" s="69">
        <v>0</v>
      </c>
      <c r="CH82" s="69">
        <v>0</v>
      </c>
      <c r="CI82" s="69">
        <v>0</v>
      </c>
      <c r="CJ82" s="69">
        <v>0</v>
      </c>
      <c r="CK82" s="69">
        <v>0</v>
      </c>
      <c r="CL82" s="69">
        <v>0</v>
      </c>
      <c r="CM82" s="69">
        <v>0</v>
      </c>
      <c r="CN82" s="69">
        <v>0</v>
      </c>
      <c r="CO82" s="69">
        <v>0</v>
      </c>
      <c r="CP82" s="70" t="s">
        <v>652</v>
      </c>
      <c r="CQ82" s="70" t="s">
        <v>652</v>
      </c>
      <c r="CR82" s="70">
        <v>0</v>
      </c>
      <c r="CS82" s="70">
        <v>0</v>
      </c>
      <c r="CT82" s="70">
        <v>0</v>
      </c>
      <c r="CU82" s="69">
        <v>44.987200000000001</v>
      </c>
      <c r="CV82" s="69">
        <v>0</v>
      </c>
      <c r="CW82" s="69">
        <v>58.8172</v>
      </c>
      <c r="CX82" s="69">
        <v>44.987200000000001</v>
      </c>
      <c r="CY82" s="69">
        <v>13.83</v>
      </c>
      <c r="CZ82" s="69">
        <v>44.987200000000001</v>
      </c>
      <c r="DA82" s="69">
        <v>0</v>
      </c>
      <c r="DB82" s="69">
        <v>58.8172</v>
      </c>
      <c r="DC82" s="69">
        <v>44.987200000000001</v>
      </c>
      <c r="DD82" s="69">
        <v>0</v>
      </c>
      <c r="DE82" s="69">
        <v>13.83</v>
      </c>
      <c r="DF82" s="70">
        <v>100</v>
      </c>
      <c r="DG82" s="70">
        <v>100</v>
      </c>
      <c r="DH82" s="70">
        <v>23.513530055834011</v>
      </c>
      <c r="DI82" s="70">
        <v>0</v>
      </c>
      <c r="DJ82" s="70">
        <v>0</v>
      </c>
      <c r="DK82" s="69">
        <v>10.272</v>
      </c>
      <c r="DL82" s="69">
        <v>0</v>
      </c>
      <c r="DM82" s="69">
        <v>13.432</v>
      </c>
      <c r="DN82" s="69">
        <v>10.272</v>
      </c>
      <c r="DO82" s="69">
        <v>3.16</v>
      </c>
      <c r="DP82" s="69">
        <v>10.272</v>
      </c>
      <c r="DQ82" s="69">
        <v>0</v>
      </c>
      <c r="DR82" s="69">
        <v>13.432</v>
      </c>
      <c r="DS82" s="69">
        <v>10.272</v>
      </c>
      <c r="DT82" s="69">
        <v>0</v>
      </c>
      <c r="DU82" s="69">
        <v>3.16</v>
      </c>
      <c r="DV82" s="70">
        <v>100</v>
      </c>
      <c r="DW82" s="70">
        <v>100</v>
      </c>
      <c r="DX82" s="70">
        <v>23.525908278737344</v>
      </c>
      <c r="DY82" s="70">
        <v>0</v>
      </c>
      <c r="DZ82" s="70">
        <v>0</v>
      </c>
      <c r="EA82" s="69">
        <v>8.6826000000000008</v>
      </c>
      <c r="EB82" s="69">
        <v>0</v>
      </c>
      <c r="EC82" s="69">
        <v>9.6826000000000008</v>
      </c>
      <c r="ED82" s="69">
        <v>8.6826000000000008</v>
      </c>
      <c r="EE82" s="69">
        <v>1</v>
      </c>
      <c r="EF82" s="69">
        <v>8.6826000000000008</v>
      </c>
      <c r="EG82" s="69">
        <v>0</v>
      </c>
      <c r="EH82" s="69">
        <v>9.6826000000000008</v>
      </c>
      <c r="EI82" s="69">
        <v>8.6826000000000008</v>
      </c>
      <c r="EJ82" s="69">
        <v>0</v>
      </c>
      <c r="EK82" s="69">
        <v>1</v>
      </c>
      <c r="EL82" s="70">
        <v>100</v>
      </c>
      <c r="EM82" s="70">
        <v>100</v>
      </c>
      <c r="EN82" s="70">
        <v>10.327804515316133</v>
      </c>
      <c r="EO82" s="70">
        <v>0</v>
      </c>
      <c r="EP82" s="70">
        <v>0</v>
      </c>
      <c r="EQ82" s="69">
        <v>60.485399999999998</v>
      </c>
      <c r="ER82" s="69">
        <v>0</v>
      </c>
      <c r="ES82" s="69">
        <v>160.78200000000001</v>
      </c>
      <c r="ET82" s="69">
        <v>60.485399999999998</v>
      </c>
      <c r="EU82" s="69">
        <v>100.2966</v>
      </c>
      <c r="EV82" s="69">
        <v>60.485399999999998</v>
      </c>
      <c r="EW82" s="69">
        <v>0</v>
      </c>
      <c r="EX82" s="69">
        <v>160.78200000000001</v>
      </c>
      <c r="EY82" s="69">
        <v>60.485399999999998</v>
      </c>
      <c r="EZ82" s="69">
        <v>0</v>
      </c>
      <c r="FA82" s="69">
        <v>100.2966</v>
      </c>
      <c r="FB82" s="70">
        <v>100</v>
      </c>
      <c r="FC82" s="70">
        <v>100</v>
      </c>
      <c r="FD82" s="70">
        <v>62.380490353397768</v>
      </c>
      <c r="FE82" s="70">
        <v>0</v>
      </c>
      <c r="FF82" s="70">
        <v>0</v>
      </c>
      <c r="FG82" s="69">
        <v>0</v>
      </c>
      <c r="FH82" s="69">
        <v>0</v>
      </c>
      <c r="FI82" s="69">
        <v>0</v>
      </c>
      <c r="FJ82" s="69">
        <v>0</v>
      </c>
      <c r="FK82" s="69">
        <v>0</v>
      </c>
      <c r="FL82" s="69">
        <v>0</v>
      </c>
      <c r="FM82" s="69">
        <v>0</v>
      </c>
      <c r="FN82" s="69">
        <v>0</v>
      </c>
      <c r="FO82" s="69">
        <v>0</v>
      </c>
      <c r="FP82" s="69">
        <v>0</v>
      </c>
      <c r="FQ82" s="69">
        <v>0</v>
      </c>
      <c r="FR82" s="70" t="s">
        <v>652</v>
      </c>
      <c r="FS82" s="70" t="s">
        <v>652</v>
      </c>
      <c r="FT82" s="70">
        <v>0</v>
      </c>
      <c r="FU82" s="70">
        <v>0</v>
      </c>
      <c r="FV82" s="70">
        <v>0</v>
      </c>
      <c r="FW82" s="69">
        <v>0</v>
      </c>
      <c r="FX82" s="69">
        <v>0</v>
      </c>
      <c r="FY82" s="69">
        <v>0</v>
      </c>
      <c r="FZ82" s="69">
        <v>0</v>
      </c>
      <c r="GA82" s="69">
        <v>0</v>
      </c>
      <c r="GB82" s="69">
        <v>0</v>
      </c>
      <c r="GC82" s="69">
        <v>0</v>
      </c>
      <c r="GD82" s="69">
        <v>0</v>
      </c>
      <c r="GE82" s="69">
        <v>0</v>
      </c>
      <c r="GF82" s="69">
        <v>0</v>
      </c>
      <c r="GG82" s="69">
        <v>0</v>
      </c>
      <c r="GH82" s="70" t="s">
        <v>652</v>
      </c>
      <c r="GI82" s="70" t="s">
        <v>652</v>
      </c>
      <c r="GJ82" s="70">
        <v>0</v>
      </c>
      <c r="GK82" s="70">
        <v>0</v>
      </c>
      <c r="GL82" s="70">
        <v>0</v>
      </c>
    </row>
    <row r="83" spans="1:194" ht="15.75" x14ac:dyDescent="0.25">
      <c r="A83" s="60">
        <v>72</v>
      </c>
      <c r="B83" s="61" t="s">
        <v>192</v>
      </c>
      <c r="C83" s="64">
        <v>4089.5279999999998</v>
      </c>
      <c r="D83" s="64">
        <v>0</v>
      </c>
      <c r="E83" s="64">
        <v>5434.8312989800015</v>
      </c>
      <c r="F83" s="64">
        <v>4089.5279999999998</v>
      </c>
      <c r="G83" s="64">
        <v>1345.3032989799999</v>
      </c>
      <c r="H83" s="64">
        <v>4038.8790684899996</v>
      </c>
      <c r="I83" s="64">
        <v>6.1656675100000005</v>
      </c>
      <c r="J83" s="64">
        <v>5313.6088632000001</v>
      </c>
      <c r="K83" s="64">
        <v>4037.9983373399996</v>
      </c>
      <c r="L83" s="64">
        <v>0</v>
      </c>
      <c r="M83" s="64">
        <v>1275.6105258599998</v>
      </c>
      <c r="N83" s="64">
        <v>98.739960634576889</v>
      </c>
      <c r="O83" s="64">
        <v>94.819549377984828</v>
      </c>
      <c r="P83" s="64">
        <v>24.006481446054206</v>
      </c>
      <c r="Q83" s="64">
        <v>6.1656675100000005</v>
      </c>
      <c r="R83" s="64">
        <v>0.88073114999972368</v>
      </c>
      <c r="S83" s="64">
        <v>450.60559999999998</v>
      </c>
      <c r="T83" s="64">
        <v>0</v>
      </c>
      <c r="U83" s="64">
        <v>582.37488784999994</v>
      </c>
      <c r="V83" s="64">
        <v>450.60559999999998</v>
      </c>
      <c r="W83" s="64">
        <v>131.76928785000001</v>
      </c>
      <c r="X83" s="64">
        <v>428.36155644999997</v>
      </c>
      <c r="Y83" s="64">
        <v>3.8294715900000003</v>
      </c>
      <c r="Z83" s="64">
        <v>554.44807229999992</v>
      </c>
      <c r="AA83" s="64">
        <v>428.36155644999997</v>
      </c>
      <c r="AB83" s="64">
        <v>0</v>
      </c>
      <c r="AC83" s="64">
        <v>126.08651585</v>
      </c>
      <c r="AD83" s="64">
        <v>95.063522612679463</v>
      </c>
      <c r="AE83" s="64">
        <v>95.687331932408242</v>
      </c>
      <c r="AF83" s="64">
        <v>22.740906164027077</v>
      </c>
      <c r="AG83" s="64">
        <v>3.8294715900000003</v>
      </c>
      <c r="AH83" s="64">
        <v>7.6154360595381831E-15</v>
      </c>
      <c r="AI83" s="64">
        <v>294.73320000000001</v>
      </c>
      <c r="AJ83" s="64">
        <v>0</v>
      </c>
      <c r="AK83" s="64">
        <v>403.22307386999995</v>
      </c>
      <c r="AL83" s="64">
        <v>294.73320000000001</v>
      </c>
      <c r="AM83" s="64">
        <v>108.48987387</v>
      </c>
      <c r="AN83" s="64">
        <v>293.1246936</v>
      </c>
      <c r="AO83" s="64">
        <v>0.89982918000000001</v>
      </c>
      <c r="AP83" s="64">
        <v>400.96334926999992</v>
      </c>
      <c r="AQ83" s="64">
        <v>293.1246936</v>
      </c>
      <c r="AR83" s="64">
        <v>0</v>
      </c>
      <c r="AS83" s="64">
        <v>107.83865566999999</v>
      </c>
      <c r="AT83" s="64">
        <v>99.454250013232297</v>
      </c>
      <c r="AU83" s="64">
        <v>99.399742872979701</v>
      </c>
      <c r="AV83" s="64">
        <v>26.894890983510766</v>
      </c>
      <c r="AW83" s="64">
        <v>0.89982918000000001</v>
      </c>
      <c r="AX83" s="64">
        <v>-2.4424906541753444E-15</v>
      </c>
      <c r="AY83" s="64">
        <v>696.99109999999996</v>
      </c>
      <c r="AZ83" s="64">
        <v>0</v>
      </c>
      <c r="BA83" s="64">
        <v>919.43485654000006</v>
      </c>
      <c r="BB83" s="64">
        <v>696.99109999999996</v>
      </c>
      <c r="BC83" s="64">
        <v>222.44375654000001</v>
      </c>
      <c r="BD83" s="64">
        <v>695.43963448999989</v>
      </c>
      <c r="BE83" s="64">
        <v>0.83809610999999995</v>
      </c>
      <c r="BF83" s="64">
        <v>892.05624903</v>
      </c>
      <c r="BG83" s="64">
        <v>695.37341569</v>
      </c>
      <c r="BH83" s="64">
        <v>0</v>
      </c>
      <c r="BI83" s="64">
        <v>196.68283334</v>
      </c>
      <c r="BJ83" s="64">
        <v>99.767904595912356</v>
      </c>
      <c r="BK83" s="64">
        <v>88.419129581023924</v>
      </c>
      <c r="BL83" s="64">
        <v>22.0482546424475</v>
      </c>
      <c r="BM83" s="64">
        <v>0.83809610999999995</v>
      </c>
      <c r="BN83" s="64">
        <v>6.6218800000001854E-2</v>
      </c>
      <c r="BO83" s="64">
        <v>1597.01</v>
      </c>
      <c r="BP83" s="64">
        <v>0</v>
      </c>
      <c r="BQ83" s="64">
        <v>2155.4453386599998</v>
      </c>
      <c r="BR83" s="64">
        <v>1597.01</v>
      </c>
      <c r="BS83" s="64">
        <v>558.43533865999996</v>
      </c>
      <c r="BT83" s="64">
        <v>1596.9185850000001</v>
      </c>
      <c r="BU83" s="64">
        <v>0.12449499999999999</v>
      </c>
      <c r="BV83" s="64">
        <v>2126.9671388400002</v>
      </c>
      <c r="BW83" s="64">
        <v>1596.9185850000001</v>
      </c>
      <c r="BX83" s="64">
        <v>0</v>
      </c>
      <c r="BY83" s="64">
        <v>530.04855383999995</v>
      </c>
      <c r="BZ83" s="64">
        <v>99.994275865523704</v>
      </c>
      <c r="CA83" s="64">
        <v>94.916728427660786</v>
      </c>
      <c r="CB83" s="64">
        <v>24.920392241183212</v>
      </c>
      <c r="CC83" s="64">
        <v>0.12449499999999999</v>
      </c>
      <c r="CD83" s="64">
        <v>-4.163336342344337E-16</v>
      </c>
      <c r="CE83" s="64">
        <v>14.202199999999998</v>
      </c>
      <c r="CF83" s="64">
        <v>0</v>
      </c>
      <c r="CG83" s="64">
        <v>18.260251719999999</v>
      </c>
      <c r="CH83" s="64">
        <v>14.202199999999998</v>
      </c>
      <c r="CI83" s="64">
        <v>4.0580517199999999</v>
      </c>
      <c r="CJ83" s="64">
        <v>14.202199999999998</v>
      </c>
      <c r="CK83" s="64">
        <v>0</v>
      </c>
      <c r="CL83" s="64">
        <v>18.062021720000001</v>
      </c>
      <c r="CM83" s="64">
        <v>14.202199999999998</v>
      </c>
      <c r="CN83" s="64">
        <v>0</v>
      </c>
      <c r="CO83" s="64">
        <v>3.8598217200000002</v>
      </c>
      <c r="CP83" s="64">
        <v>100</v>
      </c>
      <c r="CQ83" s="64">
        <v>95.115143579293772</v>
      </c>
      <c r="CR83" s="64">
        <v>21.369821052346737</v>
      </c>
      <c r="CS83" s="64">
        <v>0</v>
      </c>
      <c r="CT83" s="64">
        <v>0</v>
      </c>
      <c r="CU83" s="64">
        <v>281.90499999999997</v>
      </c>
      <c r="CV83" s="64">
        <v>0</v>
      </c>
      <c r="CW83" s="64">
        <v>353.84556000000003</v>
      </c>
      <c r="CX83" s="64">
        <v>281.90499999999997</v>
      </c>
      <c r="CY83" s="64">
        <v>71.940560000000005</v>
      </c>
      <c r="CZ83" s="64">
        <v>267.43554453000002</v>
      </c>
      <c r="DA83" s="64">
        <v>0.47377563</v>
      </c>
      <c r="DB83" s="64">
        <v>337.51833128000004</v>
      </c>
      <c r="DC83" s="64">
        <v>266.62103217999999</v>
      </c>
      <c r="DD83" s="64">
        <v>0</v>
      </c>
      <c r="DE83" s="64">
        <v>70.897299100000012</v>
      </c>
      <c r="DF83" s="64">
        <v>94.578326805129393</v>
      </c>
      <c r="DG83" s="64">
        <v>98.549829331325753</v>
      </c>
      <c r="DH83" s="64">
        <v>21.00546623086516</v>
      </c>
      <c r="DI83" s="64">
        <v>0.47377563</v>
      </c>
      <c r="DJ83" s="64">
        <v>0.81451235000000421</v>
      </c>
      <c r="DK83" s="64">
        <v>346.39249999999998</v>
      </c>
      <c r="DL83" s="64">
        <v>0</v>
      </c>
      <c r="DM83" s="64">
        <v>468.19811833999995</v>
      </c>
      <c r="DN83" s="64">
        <v>346.39249999999998</v>
      </c>
      <c r="DO83" s="64">
        <v>121.80561834</v>
      </c>
      <c r="DP83" s="64">
        <v>346.15833600000002</v>
      </c>
      <c r="DQ83" s="64">
        <v>0</v>
      </c>
      <c r="DR83" s="64">
        <v>467.48072133999995</v>
      </c>
      <c r="DS83" s="64">
        <v>346.15833600000002</v>
      </c>
      <c r="DT83" s="64">
        <v>0</v>
      </c>
      <c r="DU83" s="64">
        <v>121.32238533999998</v>
      </c>
      <c r="DV83" s="64">
        <v>99.932399229198097</v>
      </c>
      <c r="DW83" s="64">
        <v>99.603275278607299</v>
      </c>
      <c r="DX83" s="64">
        <v>25.952382590716912</v>
      </c>
      <c r="DY83" s="64">
        <v>0</v>
      </c>
      <c r="DZ83" s="64">
        <v>0</v>
      </c>
      <c r="EA83" s="64">
        <v>157.57239999999999</v>
      </c>
      <c r="EB83" s="64">
        <v>0</v>
      </c>
      <c r="EC83" s="64">
        <v>198.08430199999998</v>
      </c>
      <c r="ED83" s="64">
        <v>157.57239999999999</v>
      </c>
      <c r="EE83" s="64">
        <v>40.511901999999992</v>
      </c>
      <c r="EF83" s="64">
        <v>147.22471842000002</v>
      </c>
      <c r="EG83" s="64">
        <v>0</v>
      </c>
      <c r="EH83" s="64">
        <v>180.30859141999997</v>
      </c>
      <c r="EI83" s="64">
        <v>147.22471842000002</v>
      </c>
      <c r="EJ83" s="64">
        <v>0</v>
      </c>
      <c r="EK83" s="64">
        <v>33.083872999999997</v>
      </c>
      <c r="EL83" s="64">
        <v>93.433062147939623</v>
      </c>
      <c r="EM83" s="64">
        <v>81.664576005342838</v>
      </c>
      <c r="EN83" s="64">
        <v>18.348472881658985</v>
      </c>
      <c r="EO83" s="64">
        <v>0</v>
      </c>
      <c r="EP83" s="64">
        <v>0</v>
      </c>
      <c r="EQ83" s="64">
        <v>250.11599999999999</v>
      </c>
      <c r="ER83" s="64">
        <v>0</v>
      </c>
      <c r="ES83" s="64">
        <v>335.96490999999997</v>
      </c>
      <c r="ET83" s="64">
        <v>250.11599999999999</v>
      </c>
      <c r="EU83" s="64">
        <v>85.848909999999989</v>
      </c>
      <c r="EV83" s="64">
        <v>250.0138</v>
      </c>
      <c r="EW83" s="64">
        <v>0</v>
      </c>
      <c r="EX83" s="64">
        <v>335.80438799999996</v>
      </c>
      <c r="EY83" s="64">
        <v>250.0138</v>
      </c>
      <c r="EZ83" s="64">
        <v>0</v>
      </c>
      <c r="FA83" s="64">
        <v>85.790588</v>
      </c>
      <c r="FB83" s="64">
        <v>99.959138959522789</v>
      </c>
      <c r="FC83" s="64">
        <v>99.932064367503344</v>
      </c>
      <c r="FD83" s="64">
        <v>25.547786469067823</v>
      </c>
      <c r="FE83" s="64">
        <v>0</v>
      </c>
      <c r="FF83" s="64">
        <v>0</v>
      </c>
      <c r="FG83" s="64">
        <v>0</v>
      </c>
      <c r="FH83" s="64">
        <v>0</v>
      </c>
      <c r="FI83" s="64">
        <v>0</v>
      </c>
      <c r="FJ83" s="64">
        <v>0</v>
      </c>
      <c r="FK83" s="64">
        <v>0</v>
      </c>
      <c r="FL83" s="64">
        <v>0</v>
      </c>
      <c r="FM83" s="64">
        <v>0</v>
      </c>
      <c r="FN83" s="64">
        <v>0</v>
      </c>
      <c r="FO83" s="64">
        <v>0</v>
      </c>
      <c r="FP83" s="64">
        <v>0</v>
      </c>
      <c r="FQ83" s="64">
        <v>0</v>
      </c>
      <c r="FR83" s="64" t="s">
        <v>652</v>
      </c>
      <c r="FS83" s="64" t="s">
        <v>652</v>
      </c>
      <c r="FT83" s="64">
        <v>0</v>
      </c>
      <c r="FU83" s="64">
        <v>0</v>
      </c>
      <c r="FV83" s="64">
        <v>0</v>
      </c>
      <c r="FW83" s="64">
        <v>0</v>
      </c>
      <c r="FX83" s="64">
        <v>0</v>
      </c>
      <c r="FY83" s="64">
        <v>0</v>
      </c>
      <c r="FZ83" s="64">
        <v>0</v>
      </c>
      <c r="GA83" s="64">
        <v>0</v>
      </c>
      <c r="GB83" s="64">
        <v>0</v>
      </c>
      <c r="GC83" s="64">
        <v>0</v>
      </c>
      <c r="GD83" s="64">
        <v>0</v>
      </c>
      <c r="GE83" s="64">
        <v>0</v>
      </c>
      <c r="GF83" s="64">
        <v>0</v>
      </c>
      <c r="GG83" s="64">
        <v>0</v>
      </c>
      <c r="GH83" s="64" t="s">
        <v>652</v>
      </c>
      <c r="GI83" s="64" t="s">
        <v>652</v>
      </c>
      <c r="GJ83" s="64">
        <v>0</v>
      </c>
      <c r="GK83" s="64">
        <v>0</v>
      </c>
      <c r="GL83" s="64">
        <v>0</v>
      </c>
    </row>
    <row r="84" spans="1:194" ht="15.75" x14ac:dyDescent="0.25">
      <c r="A84" s="11">
        <v>73</v>
      </c>
      <c r="B84" s="66" t="s">
        <v>195</v>
      </c>
      <c r="C84" s="69">
        <v>40.173500000000004</v>
      </c>
      <c r="D84" s="69">
        <v>0</v>
      </c>
      <c r="E84" s="69">
        <v>44.143599999999999</v>
      </c>
      <c r="F84" s="69">
        <v>40.173500000000004</v>
      </c>
      <c r="G84" s="69">
        <v>3.9701000000000004</v>
      </c>
      <c r="H84" s="69">
        <v>40.173500000000004</v>
      </c>
      <c r="I84" s="69">
        <v>0</v>
      </c>
      <c r="J84" s="69">
        <v>44.122875219999997</v>
      </c>
      <c r="K84" s="69">
        <v>40.173500000000004</v>
      </c>
      <c r="L84" s="69">
        <v>0</v>
      </c>
      <c r="M84" s="69">
        <v>3.9493752200000003</v>
      </c>
      <c r="N84" s="70">
        <v>100</v>
      </c>
      <c r="O84" s="70">
        <v>99.477978388453693</v>
      </c>
      <c r="P84" s="70">
        <v>8.9508564442097587</v>
      </c>
      <c r="Q84" s="69">
        <v>0</v>
      </c>
      <c r="R84" s="70">
        <v>0</v>
      </c>
      <c r="S84" s="69">
        <v>2</v>
      </c>
      <c r="T84" s="69">
        <v>0</v>
      </c>
      <c r="U84" s="69">
        <v>2.5</v>
      </c>
      <c r="V84" s="69">
        <v>2</v>
      </c>
      <c r="W84" s="69">
        <v>0.5</v>
      </c>
      <c r="X84" s="69">
        <v>2</v>
      </c>
      <c r="Y84" s="69">
        <v>0</v>
      </c>
      <c r="Z84" s="69">
        <v>2.5</v>
      </c>
      <c r="AA84" s="69">
        <v>2</v>
      </c>
      <c r="AB84" s="69">
        <v>0</v>
      </c>
      <c r="AC84" s="69">
        <v>0.5</v>
      </c>
      <c r="AD84" s="70">
        <v>100</v>
      </c>
      <c r="AE84" s="70">
        <v>100</v>
      </c>
      <c r="AF84" s="70">
        <v>20</v>
      </c>
      <c r="AG84" s="70">
        <v>0</v>
      </c>
      <c r="AH84" s="70">
        <v>0</v>
      </c>
      <c r="AI84" s="69">
        <v>0.5</v>
      </c>
      <c r="AJ84" s="69">
        <v>0</v>
      </c>
      <c r="AK84" s="69">
        <v>0.65</v>
      </c>
      <c r="AL84" s="69">
        <v>0.5</v>
      </c>
      <c r="AM84" s="69">
        <v>0.15</v>
      </c>
      <c r="AN84" s="69">
        <v>0.5</v>
      </c>
      <c r="AO84" s="69">
        <v>0</v>
      </c>
      <c r="AP84" s="69">
        <v>0.65</v>
      </c>
      <c r="AQ84" s="69">
        <v>0.5</v>
      </c>
      <c r="AR84" s="69">
        <v>0</v>
      </c>
      <c r="AS84" s="69">
        <v>0.15</v>
      </c>
      <c r="AT84" s="70">
        <v>100</v>
      </c>
      <c r="AU84" s="70">
        <v>100</v>
      </c>
      <c r="AV84" s="70">
        <v>23.076923076923077</v>
      </c>
      <c r="AW84" s="70">
        <v>0</v>
      </c>
      <c r="AX84" s="70">
        <v>0</v>
      </c>
      <c r="AY84" s="69">
        <v>0.24690000000000001</v>
      </c>
      <c r="AZ84" s="69">
        <v>0</v>
      </c>
      <c r="BA84" s="69">
        <v>0.45689999999999997</v>
      </c>
      <c r="BB84" s="69">
        <v>0.24690000000000001</v>
      </c>
      <c r="BC84" s="69">
        <v>0.21</v>
      </c>
      <c r="BD84" s="69">
        <v>0.24690000000000001</v>
      </c>
      <c r="BE84" s="69">
        <v>0</v>
      </c>
      <c r="BF84" s="69">
        <v>0.45689999999999997</v>
      </c>
      <c r="BG84" s="69">
        <v>0.24690000000000001</v>
      </c>
      <c r="BH84" s="69">
        <v>0</v>
      </c>
      <c r="BI84" s="69">
        <v>0.21</v>
      </c>
      <c r="BJ84" s="70">
        <v>100</v>
      </c>
      <c r="BK84" s="70">
        <v>100</v>
      </c>
      <c r="BL84" s="70">
        <v>45.961917268548916</v>
      </c>
      <c r="BM84" s="70">
        <v>0</v>
      </c>
      <c r="BN84" s="70">
        <v>0</v>
      </c>
      <c r="BO84" s="69">
        <v>0.27839999999999998</v>
      </c>
      <c r="BP84" s="69">
        <v>0</v>
      </c>
      <c r="BQ84" s="69">
        <v>0.4284</v>
      </c>
      <c r="BR84" s="69">
        <v>0.27839999999999998</v>
      </c>
      <c r="BS84" s="69">
        <v>0.15</v>
      </c>
      <c r="BT84" s="69">
        <v>0.27839999999999998</v>
      </c>
      <c r="BU84" s="69">
        <v>0</v>
      </c>
      <c r="BV84" s="69">
        <v>0.40775018000000002</v>
      </c>
      <c r="BW84" s="69">
        <v>0.27839999999999998</v>
      </c>
      <c r="BX84" s="69">
        <v>0</v>
      </c>
      <c r="BY84" s="69">
        <v>0.12935017999999998</v>
      </c>
      <c r="BZ84" s="70">
        <v>100</v>
      </c>
      <c r="CA84" s="70">
        <v>86.233453333333316</v>
      </c>
      <c r="CB84" s="70">
        <v>31.722899545991613</v>
      </c>
      <c r="CC84" s="70">
        <v>0</v>
      </c>
      <c r="CD84" s="70">
        <v>0</v>
      </c>
      <c r="CE84" s="69">
        <v>0.06</v>
      </c>
      <c r="CF84" s="69">
        <v>0</v>
      </c>
      <c r="CG84" s="69">
        <v>9.6000000000000002E-2</v>
      </c>
      <c r="CH84" s="69">
        <v>0.06</v>
      </c>
      <c r="CI84" s="69">
        <v>3.5999999999999997E-2</v>
      </c>
      <c r="CJ84" s="69">
        <v>0.06</v>
      </c>
      <c r="CK84" s="69">
        <v>0</v>
      </c>
      <c r="CL84" s="69">
        <v>9.6000000000000002E-2</v>
      </c>
      <c r="CM84" s="69">
        <v>0.06</v>
      </c>
      <c r="CN84" s="69">
        <v>0</v>
      </c>
      <c r="CO84" s="69">
        <v>3.5999999999999997E-2</v>
      </c>
      <c r="CP84" s="70">
        <v>100</v>
      </c>
      <c r="CQ84" s="70">
        <v>100</v>
      </c>
      <c r="CR84" s="70">
        <v>37.499999999999993</v>
      </c>
      <c r="CS84" s="70">
        <v>0</v>
      </c>
      <c r="CT84" s="70">
        <v>0</v>
      </c>
      <c r="CU84" s="69">
        <v>35</v>
      </c>
      <c r="CV84" s="69">
        <v>0</v>
      </c>
      <c r="CW84" s="69">
        <v>37.0443</v>
      </c>
      <c r="CX84" s="69">
        <v>35</v>
      </c>
      <c r="CY84" s="69">
        <v>2.0442999999999998</v>
      </c>
      <c r="CZ84" s="69">
        <v>35</v>
      </c>
      <c r="DA84" s="69">
        <v>0</v>
      </c>
      <c r="DB84" s="69">
        <v>37.044225040000001</v>
      </c>
      <c r="DC84" s="69">
        <v>35</v>
      </c>
      <c r="DD84" s="69">
        <v>0</v>
      </c>
      <c r="DE84" s="69">
        <v>2.0442250400000002</v>
      </c>
      <c r="DF84" s="70">
        <v>100</v>
      </c>
      <c r="DG84" s="70">
        <v>99.996333219194852</v>
      </c>
      <c r="DH84" s="70">
        <v>5.5183366308585624</v>
      </c>
      <c r="DI84" s="70">
        <v>0</v>
      </c>
      <c r="DJ84" s="70">
        <v>0</v>
      </c>
      <c r="DK84" s="69">
        <v>1.8982000000000001</v>
      </c>
      <c r="DL84" s="69">
        <v>0</v>
      </c>
      <c r="DM84" s="69">
        <v>2.7482000000000002</v>
      </c>
      <c r="DN84" s="69">
        <v>1.8982000000000001</v>
      </c>
      <c r="DO84" s="69">
        <v>0.85</v>
      </c>
      <c r="DP84" s="69">
        <v>1.8982000000000001</v>
      </c>
      <c r="DQ84" s="69">
        <v>0</v>
      </c>
      <c r="DR84" s="69">
        <v>2.7482000000000002</v>
      </c>
      <c r="DS84" s="69">
        <v>1.8982000000000001</v>
      </c>
      <c r="DT84" s="69">
        <v>0</v>
      </c>
      <c r="DU84" s="69">
        <v>0.85</v>
      </c>
      <c r="DV84" s="70">
        <v>100</v>
      </c>
      <c r="DW84" s="70">
        <v>100</v>
      </c>
      <c r="DX84" s="70">
        <v>30.929335565097148</v>
      </c>
      <c r="DY84" s="70">
        <v>0</v>
      </c>
      <c r="DZ84" s="70">
        <v>0</v>
      </c>
      <c r="EA84" s="69">
        <v>4.3799999999999999E-2</v>
      </c>
      <c r="EB84" s="69">
        <v>0</v>
      </c>
      <c r="EC84" s="69">
        <v>4.8300000000000003E-2</v>
      </c>
      <c r="ED84" s="69">
        <v>4.3799999999999999E-2</v>
      </c>
      <c r="EE84" s="69">
        <v>4.4999999999999997E-3</v>
      </c>
      <c r="EF84" s="69">
        <v>4.3799999999999999E-2</v>
      </c>
      <c r="EG84" s="69">
        <v>0</v>
      </c>
      <c r="EH84" s="69">
        <v>4.8300000000000003E-2</v>
      </c>
      <c r="EI84" s="69">
        <v>4.3799999999999999E-2</v>
      </c>
      <c r="EJ84" s="69">
        <v>0</v>
      </c>
      <c r="EK84" s="69">
        <v>4.4999999999999997E-3</v>
      </c>
      <c r="EL84" s="70">
        <v>100</v>
      </c>
      <c r="EM84" s="70">
        <v>100</v>
      </c>
      <c r="EN84" s="70">
        <v>9.3167701863354022</v>
      </c>
      <c r="EO84" s="70">
        <v>0</v>
      </c>
      <c r="EP84" s="70">
        <v>0</v>
      </c>
      <c r="EQ84" s="69">
        <v>0.1462</v>
      </c>
      <c r="ER84" s="69">
        <v>0</v>
      </c>
      <c r="ES84" s="69">
        <v>0.17150000000000001</v>
      </c>
      <c r="ET84" s="69">
        <v>0.1462</v>
      </c>
      <c r="EU84" s="69">
        <v>2.53E-2</v>
      </c>
      <c r="EV84" s="69">
        <v>0.1462</v>
      </c>
      <c r="EW84" s="69">
        <v>0</v>
      </c>
      <c r="EX84" s="69">
        <v>0.17150000000000001</v>
      </c>
      <c r="EY84" s="69">
        <v>0.1462</v>
      </c>
      <c r="EZ84" s="69">
        <v>0</v>
      </c>
      <c r="FA84" s="69">
        <v>2.53E-2</v>
      </c>
      <c r="FB84" s="70">
        <v>100</v>
      </c>
      <c r="FC84" s="70">
        <v>100</v>
      </c>
      <c r="FD84" s="70">
        <v>14.752186588921282</v>
      </c>
      <c r="FE84" s="70">
        <v>0</v>
      </c>
      <c r="FF84" s="70">
        <v>0</v>
      </c>
      <c r="FG84" s="69">
        <v>0</v>
      </c>
      <c r="FH84" s="69">
        <v>0</v>
      </c>
      <c r="FI84" s="69">
        <v>0</v>
      </c>
      <c r="FJ84" s="69">
        <v>0</v>
      </c>
      <c r="FK84" s="69">
        <v>0</v>
      </c>
      <c r="FL84" s="69">
        <v>0</v>
      </c>
      <c r="FM84" s="69">
        <v>0</v>
      </c>
      <c r="FN84" s="69">
        <v>0</v>
      </c>
      <c r="FO84" s="69">
        <v>0</v>
      </c>
      <c r="FP84" s="69">
        <v>0</v>
      </c>
      <c r="FQ84" s="69">
        <v>0</v>
      </c>
      <c r="FR84" s="70" t="s">
        <v>652</v>
      </c>
      <c r="FS84" s="70" t="s">
        <v>652</v>
      </c>
      <c r="FT84" s="70">
        <v>0</v>
      </c>
      <c r="FU84" s="70">
        <v>0</v>
      </c>
      <c r="FV84" s="70">
        <v>0</v>
      </c>
      <c r="FW84" s="69">
        <v>0</v>
      </c>
      <c r="FX84" s="69">
        <v>0</v>
      </c>
      <c r="FY84" s="69">
        <v>0</v>
      </c>
      <c r="FZ84" s="69">
        <v>0</v>
      </c>
      <c r="GA84" s="69">
        <v>0</v>
      </c>
      <c r="GB84" s="69">
        <v>0</v>
      </c>
      <c r="GC84" s="69">
        <v>0</v>
      </c>
      <c r="GD84" s="69">
        <v>0</v>
      </c>
      <c r="GE84" s="69">
        <v>0</v>
      </c>
      <c r="GF84" s="69">
        <v>0</v>
      </c>
      <c r="GG84" s="69">
        <v>0</v>
      </c>
      <c r="GH84" s="70" t="s">
        <v>652</v>
      </c>
      <c r="GI84" s="70" t="s">
        <v>652</v>
      </c>
      <c r="GJ84" s="70">
        <v>0</v>
      </c>
      <c r="GK84" s="70">
        <v>0</v>
      </c>
      <c r="GL84" s="70">
        <v>0</v>
      </c>
    </row>
    <row r="85" spans="1:194" ht="15.75" x14ac:dyDescent="0.25">
      <c r="A85" s="11">
        <v>74</v>
      </c>
      <c r="B85" s="66" t="s">
        <v>198</v>
      </c>
      <c r="C85" s="69">
        <v>186.83310000000003</v>
      </c>
      <c r="D85" s="69">
        <v>0</v>
      </c>
      <c r="E85" s="69">
        <v>254.45510000000002</v>
      </c>
      <c r="F85" s="69">
        <v>186.83310000000003</v>
      </c>
      <c r="G85" s="69">
        <v>67.621999999999986</v>
      </c>
      <c r="H85" s="69">
        <v>186.83310000000003</v>
      </c>
      <c r="I85" s="69">
        <v>0.45736911000000002</v>
      </c>
      <c r="J85" s="69">
        <v>240.37593300000003</v>
      </c>
      <c r="K85" s="69">
        <v>186.83310000000003</v>
      </c>
      <c r="L85" s="69">
        <v>0</v>
      </c>
      <c r="M85" s="69">
        <v>53.542833000000002</v>
      </c>
      <c r="N85" s="70">
        <v>100</v>
      </c>
      <c r="O85" s="70">
        <v>79.179605749608143</v>
      </c>
      <c r="P85" s="70">
        <v>22.274623058873367</v>
      </c>
      <c r="Q85" s="69">
        <v>0.45736911000000002</v>
      </c>
      <c r="R85" s="70">
        <v>1.8873791418627661E-15</v>
      </c>
      <c r="S85" s="69">
        <v>5.5</v>
      </c>
      <c r="T85" s="69">
        <v>0</v>
      </c>
      <c r="U85" s="69">
        <v>10.176</v>
      </c>
      <c r="V85" s="69">
        <v>5.5</v>
      </c>
      <c r="W85" s="69">
        <v>4.6760000000000002</v>
      </c>
      <c r="X85" s="69">
        <v>5.5</v>
      </c>
      <c r="Y85" s="69">
        <v>2.6633E-2</v>
      </c>
      <c r="Z85" s="69">
        <v>7.7039540000000004</v>
      </c>
      <c r="AA85" s="69">
        <v>5.5</v>
      </c>
      <c r="AB85" s="69">
        <v>0</v>
      </c>
      <c r="AC85" s="69">
        <v>2.203954</v>
      </c>
      <c r="AD85" s="70">
        <v>100</v>
      </c>
      <c r="AE85" s="70">
        <v>47.133319076133446</v>
      </c>
      <c r="AF85" s="70">
        <v>28.608088781423145</v>
      </c>
      <c r="AG85" s="70">
        <v>2.6633E-2</v>
      </c>
      <c r="AH85" s="70">
        <v>3.5041414214731503E-16</v>
      </c>
      <c r="AI85" s="69">
        <v>5.2579000000000002</v>
      </c>
      <c r="AJ85" s="69">
        <v>0</v>
      </c>
      <c r="AK85" s="69">
        <v>7.7019000000000002</v>
      </c>
      <c r="AL85" s="69">
        <v>5.2579000000000002</v>
      </c>
      <c r="AM85" s="69">
        <v>2.444</v>
      </c>
      <c r="AN85" s="69">
        <v>5.2579000000000002</v>
      </c>
      <c r="AO85" s="69">
        <v>0</v>
      </c>
      <c r="AP85" s="69">
        <v>7.2393910000000004</v>
      </c>
      <c r="AQ85" s="69">
        <v>5.2579000000000002</v>
      </c>
      <c r="AR85" s="69">
        <v>0</v>
      </c>
      <c r="AS85" s="69">
        <v>1.9814909999999999</v>
      </c>
      <c r="AT85" s="70">
        <v>100</v>
      </c>
      <c r="AU85" s="70">
        <v>81.075736497545009</v>
      </c>
      <c r="AV85" s="70">
        <v>27.370962557485839</v>
      </c>
      <c r="AW85" s="70">
        <v>0</v>
      </c>
      <c r="AX85" s="70">
        <v>0</v>
      </c>
      <c r="AY85" s="69">
        <v>8.0899000000000001</v>
      </c>
      <c r="AZ85" s="69">
        <v>0</v>
      </c>
      <c r="BA85" s="69">
        <v>10.8019</v>
      </c>
      <c r="BB85" s="69">
        <v>8.0899000000000001</v>
      </c>
      <c r="BC85" s="69">
        <v>2.7120000000000002</v>
      </c>
      <c r="BD85" s="69">
        <v>8.0899000000000001</v>
      </c>
      <c r="BE85" s="69">
        <v>0.43073611000000001</v>
      </c>
      <c r="BF85" s="69">
        <v>10.8019</v>
      </c>
      <c r="BG85" s="69">
        <v>8.0899000000000001</v>
      </c>
      <c r="BH85" s="69">
        <v>0</v>
      </c>
      <c r="BI85" s="69">
        <v>2.7120000000000002</v>
      </c>
      <c r="BJ85" s="70">
        <v>100</v>
      </c>
      <c r="BK85" s="70">
        <v>100</v>
      </c>
      <c r="BL85" s="70">
        <v>25.106694192688327</v>
      </c>
      <c r="BM85" s="70">
        <v>0.43073611000000001</v>
      </c>
      <c r="BN85" s="70">
        <v>-2.2204460492503131E-16</v>
      </c>
      <c r="BO85" s="69">
        <v>153.32550000000001</v>
      </c>
      <c r="BP85" s="69">
        <v>0</v>
      </c>
      <c r="BQ85" s="69">
        <v>206.7655</v>
      </c>
      <c r="BR85" s="69">
        <v>153.32550000000001</v>
      </c>
      <c r="BS85" s="69">
        <v>53.44</v>
      </c>
      <c r="BT85" s="69">
        <v>153.32550000000001</v>
      </c>
      <c r="BU85" s="69">
        <v>0</v>
      </c>
      <c r="BV85" s="69">
        <v>195.66881900000001</v>
      </c>
      <c r="BW85" s="69">
        <v>153.32550000000001</v>
      </c>
      <c r="BX85" s="69">
        <v>0</v>
      </c>
      <c r="BY85" s="69">
        <v>42.343319000000001</v>
      </c>
      <c r="BZ85" s="70">
        <v>100</v>
      </c>
      <c r="CA85" s="70">
        <v>79.235252619760487</v>
      </c>
      <c r="CB85" s="70">
        <v>21.640299776123246</v>
      </c>
      <c r="CC85" s="70">
        <v>0</v>
      </c>
      <c r="CD85" s="70">
        <v>0</v>
      </c>
      <c r="CE85" s="69">
        <v>0</v>
      </c>
      <c r="CF85" s="69">
        <v>0</v>
      </c>
      <c r="CG85" s="69">
        <v>0</v>
      </c>
      <c r="CH85" s="69">
        <v>0</v>
      </c>
      <c r="CI85" s="69">
        <v>0</v>
      </c>
      <c r="CJ85" s="69">
        <v>0</v>
      </c>
      <c r="CK85" s="69">
        <v>0</v>
      </c>
      <c r="CL85" s="69">
        <v>0</v>
      </c>
      <c r="CM85" s="69">
        <v>0</v>
      </c>
      <c r="CN85" s="69">
        <v>0</v>
      </c>
      <c r="CO85" s="69">
        <v>0</v>
      </c>
      <c r="CP85" s="70" t="s">
        <v>652</v>
      </c>
      <c r="CQ85" s="70" t="s">
        <v>652</v>
      </c>
      <c r="CR85" s="70">
        <v>0</v>
      </c>
      <c r="CS85" s="70">
        <v>0</v>
      </c>
      <c r="CT85" s="70">
        <v>0</v>
      </c>
      <c r="CU85" s="69">
        <v>13.995900000000001</v>
      </c>
      <c r="CV85" s="69">
        <v>0</v>
      </c>
      <c r="CW85" s="69">
        <v>17.995899999999999</v>
      </c>
      <c r="CX85" s="69">
        <v>13.995900000000001</v>
      </c>
      <c r="CY85" s="69">
        <v>4</v>
      </c>
      <c r="CZ85" s="69">
        <v>13.995900000000001</v>
      </c>
      <c r="DA85" s="69">
        <v>0</v>
      </c>
      <c r="DB85" s="69">
        <v>17.995899999999999</v>
      </c>
      <c r="DC85" s="69">
        <v>13.995900000000001</v>
      </c>
      <c r="DD85" s="69">
        <v>0</v>
      </c>
      <c r="DE85" s="69">
        <v>4</v>
      </c>
      <c r="DF85" s="70">
        <v>100</v>
      </c>
      <c r="DG85" s="70">
        <v>100</v>
      </c>
      <c r="DH85" s="70">
        <v>22.227285103829207</v>
      </c>
      <c r="DI85" s="70">
        <v>0</v>
      </c>
      <c r="DJ85" s="70">
        <v>0</v>
      </c>
      <c r="DK85" s="69">
        <v>0.66390000000000005</v>
      </c>
      <c r="DL85" s="69">
        <v>0</v>
      </c>
      <c r="DM85" s="69">
        <v>1.0139</v>
      </c>
      <c r="DN85" s="69">
        <v>0.66390000000000005</v>
      </c>
      <c r="DO85" s="69">
        <v>0.35</v>
      </c>
      <c r="DP85" s="69">
        <v>0.66390000000000005</v>
      </c>
      <c r="DQ85" s="69">
        <v>0</v>
      </c>
      <c r="DR85" s="69">
        <v>0.96596899999999997</v>
      </c>
      <c r="DS85" s="69">
        <v>0.66390000000000005</v>
      </c>
      <c r="DT85" s="69">
        <v>0</v>
      </c>
      <c r="DU85" s="69">
        <v>0.30206899999999998</v>
      </c>
      <c r="DV85" s="70">
        <v>100</v>
      </c>
      <c r="DW85" s="70">
        <v>86.305428571428564</v>
      </c>
      <c r="DX85" s="70">
        <v>31.271086339209642</v>
      </c>
      <c r="DY85" s="70">
        <v>0</v>
      </c>
      <c r="DZ85" s="70">
        <v>0</v>
      </c>
      <c r="EA85" s="69">
        <v>0</v>
      </c>
      <c r="EB85" s="69">
        <v>0</v>
      </c>
      <c r="EC85" s="69">
        <v>0</v>
      </c>
      <c r="ED85" s="69">
        <v>0</v>
      </c>
      <c r="EE85" s="69">
        <v>0</v>
      </c>
      <c r="EF85" s="69">
        <v>0</v>
      </c>
      <c r="EG85" s="69">
        <v>0</v>
      </c>
      <c r="EH85" s="69">
        <v>0</v>
      </c>
      <c r="EI85" s="69">
        <v>0</v>
      </c>
      <c r="EJ85" s="69">
        <v>0</v>
      </c>
      <c r="EK85" s="69">
        <v>0</v>
      </c>
      <c r="EL85" s="70" t="s">
        <v>652</v>
      </c>
      <c r="EM85" s="70" t="s">
        <v>652</v>
      </c>
      <c r="EN85" s="70">
        <v>0</v>
      </c>
      <c r="EO85" s="70">
        <v>0</v>
      </c>
      <c r="EP85" s="70">
        <v>0</v>
      </c>
      <c r="EQ85" s="69">
        <v>0</v>
      </c>
      <c r="ER85" s="69">
        <v>0</v>
      </c>
      <c r="ES85" s="69">
        <v>0</v>
      </c>
      <c r="ET85" s="69">
        <v>0</v>
      </c>
      <c r="EU85" s="69">
        <v>0</v>
      </c>
      <c r="EV85" s="69">
        <v>0</v>
      </c>
      <c r="EW85" s="69">
        <v>0</v>
      </c>
      <c r="EX85" s="69">
        <v>0</v>
      </c>
      <c r="EY85" s="69">
        <v>0</v>
      </c>
      <c r="EZ85" s="69">
        <v>0</v>
      </c>
      <c r="FA85" s="69">
        <v>0</v>
      </c>
      <c r="FB85" s="70" t="s">
        <v>652</v>
      </c>
      <c r="FC85" s="70" t="s">
        <v>652</v>
      </c>
      <c r="FD85" s="70">
        <v>0</v>
      </c>
      <c r="FE85" s="70">
        <v>0</v>
      </c>
      <c r="FF85" s="70">
        <v>0</v>
      </c>
      <c r="FG85" s="69">
        <v>0</v>
      </c>
      <c r="FH85" s="69">
        <v>0</v>
      </c>
      <c r="FI85" s="69">
        <v>0</v>
      </c>
      <c r="FJ85" s="69">
        <v>0</v>
      </c>
      <c r="FK85" s="69">
        <v>0</v>
      </c>
      <c r="FL85" s="69">
        <v>0</v>
      </c>
      <c r="FM85" s="69">
        <v>0</v>
      </c>
      <c r="FN85" s="69">
        <v>0</v>
      </c>
      <c r="FO85" s="69">
        <v>0</v>
      </c>
      <c r="FP85" s="69">
        <v>0</v>
      </c>
      <c r="FQ85" s="69">
        <v>0</v>
      </c>
      <c r="FR85" s="70" t="s">
        <v>652</v>
      </c>
      <c r="FS85" s="70" t="s">
        <v>652</v>
      </c>
      <c r="FT85" s="70">
        <v>0</v>
      </c>
      <c r="FU85" s="70">
        <v>0</v>
      </c>
      <c r="FV85" s="70">
        <v>0</v>
      </c>
      <c r="FW85" s="69">
        <v>0</v>
      </c>
      <c r="FX85" s="69">
        <v>0</v>
      </c>
      <c r="FY85" s="69">
        <v>0</v>
      </c>
      <c r="FZ85" s="69">
        <v>0</v>
      </c>
      <c r="GA85" s="69">
        <v>0</v>
      </c>
      <c r="GB85" s="69">
        <v>0</v>
      </c>
      <c r="GC85" s="69">
        <v>0</v>
      </c>
      <c r="GD85" s="69">
        <v>0</v>
      </c>
      <c r="GE85" s="69">
        <v>0</v>
      </c>
      <c r="GF85" s="69">
        <v>0</v>
      </c>
      <c r="GG85" s="69">
        <v>0</v>
      </c>
      <c r="GH85" s="70" t="s">
        <v>652</v>
      </c>
      <c r="GI85" s="70" t="s">
        <v>652</v>
      </c>
      <c r="GJ85" s="70">
        <v>0</v>
      </c>
      <c r="GK85" s="70">
        <v>0</v>
      </c>
      <c r="GL85" s="70">
        <v>0</v>
      </c>
    </row>
    <row r="86" spans="1:194" ht="15.75" x14ac:dyDescent="0.25">
      <c r="A86" s="11">
        <v>75</v>
      </c>
      <c r="B86" s="66" t="s">
        <v>201</v>
      </c>
      <c r="C86" s="69">
        <v>8.9063999999999997</v>
      </c>
      <c r="D86" s="69">
        <v>0</v>
      </c>
      <c r="E86" s="69">
        <v>9.7628469999999989</v>
      </c>
      <c r="F86" s="69">
        <v>8.9063999999999997</v>
      </c>
      <c r="G86" s="69">
        <v>0.85644699999999996</v>
      </c>
      <c r="H86" s="69">
        <v>5.3615805400000003</v>
      </c>
      <c r="I86" s="69">
        <v>0</v>
      </c>
      <c r="J86" s="69">
        <v>5.8816297100000003</v>
      </c>
      <c r="K86" s="69">
        <v>5.3615805400000003</v>
      </c>
      <c r="L86" s="69">
        <v>0</v>
      </c>
      <c r="M86" s="69">
        <v>0.52004917000000006</v>
      </c>
      <c r="N86" s="70">
        <v>60.199188673313571</v>
      </c>
      <c r="O86" s="70">
        <v>60.721699066025117</v>
      </c>
      <c r="P86" s="70">
        <v>8.8419229982432892</v>
      </c>
      <c r="Q86" s="69">
        <v>0</v>
      </c>
      <c r="R86" s="70">
        <v>0</v>
      </c>
      <c r="S86" s="69">
        <v>1.143</v>
      </c>
      <c r="T86" s="69">
        <v>0</v>
      </c>
      <c r="U86" s="69">
        <v>1.2031579999999999</v>
      </c>
      <c r="V86" s="69">
        <v>1.143</v>
      </c>
      <c r="W86" s="69">
        <v>6.0158000000000003E-2</v>
      </c>
      <c r="X86" s="69">
        <v>0.12905644999999999</v>
      </c>
      <c r="Y86" s="69">
        <v>0</v>
      </c>
      <c r="Z86" s="69">
        <v>0.12905644999999999</v>
      </c>
      <c r="AA86" s="69">
        <v>0.12905644999999999</v>
      </c>
      <c r="AB86" s="69">
        <v>0</v>
      </c>
      <c r="AC86" s="69">
        <v>0</v>
      </c>
      <c r="AD86" s="70">
        <v>11.291027996500437</v>
      </c>
      <c r="AE86" s="70">
        <v>0</v>
      </c>
      <c r="AF86" s="70">
        <v>0</v>
      </c>
      <c r="AG86" s="70">
        <v>0</v>
      </c>
      <c r="AH86" s="70">
        <v>0</v>
      </c>
      <c r="AI86" s="69">
        <v>1.6577999999999999</v>
      </c>
      <c r="AJ86" s="69">
        <v>0</v>
      </c>
      <c r="AK86" s="69">
        <v>1.745053</v>
      </c>
      <c r="AL86" s="69">
        <v>1.6577999999999999</v>
      </c>
      <c r="AM86" s="69">
        <v>8.7252999999999997E-2</v>
      </c>
      <c r="AN86" s="69">
        <v>4.92936E-2</v>
      </c>
      <c r="AO86" s="69">
        <v>0</v>
      </c>
      <c r="AP86" s="69">
        <v>5.8408980000000006E-2</v>
      </c>
      <c r="AQ86" s="69">
        <v>4.92936E-2</v>
      </c>
      <c r="AR86" s="69">
        <v>0</v>
      </c>
      <c r="AS86" s="69">
        <v>9.1153799999999993E-3</v>
      </c>
      <c r="AT86" s="70">
        <v>2.9734346724574738</v>
      </c>
      <c r="AU86" s="70">
        <v>10.447067722599796</v>
      </c>
      <c r="AV86" s="70">
        <v>15.606127687900043</v>
      </c>
      <c r="AW86" s="70">
        <v>0</v>
      </c>
      <c r="AX86" s="70">
        <v>0</v>
      </c>
      <c r="AY86" s="69">
        <v>0.46179999999999999</v>
      </c>
      <c r="AZ86" s="69">
        <v>0</v>
      </c>
      <c r="BA86" s="69">
        <v>0.65225</v>
      </c>
      <c r="BB86" s="69">
        <v>0.46179999999999999</v>
      </c>
      <c r="BC86" s="69">
        <v>0.19045000000000001</v>
      </c>
      <c r="BD86" s="69">
        <v>0.16853048999999998</v>
      </c>
      <c r="BE86" s="69">
        <v>0</v>
      </c>
      <c r="BF86" s="69">
        <v>0.19398927999999999</v>
      </c>
      <c r="BG86" s="69">
        <v>0.16853048999999998</v>
      </c>
      <c r="BH86" s="69">
        <v>0</v>
      </c>
      <c r="BI86" s="69">
        <v>2.5458790000000002E-2</v>
      </c>
      <c r="BJ86" s="70">
        <v>36.494259419662193</v>
      </c>
      <c r="BK86" s="70">
        <v>13.367702809136256</v>
      </c>
      <c r="BL86" s="70">
        <v>13.123812820997122</v>
      </c>
      <c r="BM86" s="70">
        <v>0</v>
      </c>
      <c r="BN86" s="70">
        <v>0</v>
      </c>
      <c r="BO86" s="69">
        <v>1.2054</v>
      </c>
      <c r="BP86" s="69">
        <v>0</v>
      </c>
      <c r="BQ86" s="69">
        <v>1.490375</v>
      </c>
      <c r="BR86" s="69">
        <v>1.2054</v>
      </c>
      <c r="BS86" s="69">
        <v>0.28497499999999998</v>
      </c>
      <c r="BT86" s="69">
        <v>1.2054</v>
      </c>
      <c r="BU86" s="69">
        <v>0</v>
      </c>
      <c r="BV86" s="69">
        <v>1.490375</v>
      </c>
      <c r="BW86" s="69">
        <v>1.2054</v>
      </c>
      <c r="BX86" s="69">
        <v>0</v>
      </c>
      <c r="BY86" s="69">
        <v>0.28497499999999998</v>
      </c>
      <c r="BZ86" s="70">
        <v>100</v>
      </c>
      <c r="CA86" s="70">
        <v>100</v>
      </c>
      <c r="CB86" s="70">
        <v>19.121026587268304</v>
      </c>
      <c r="CC86" s="70">
        <v>0</v>
      </c>
      <c r="CD86" s="70">
        <v>0</v>
      </c>
      <c r="CE86" s="69">
        <v>0</v>
      </c>
      <c r="CF86" s="69">
        <v>0</v>
      </c>
      <c r="CG86" s="69">
        <v>0</v>
      </c>
      <c r="CH86" s="69">
        <v>0</v>
      </c>
      <c r="CI86" s="69">
        <v>0</v>
      </c>
      <c r="CJ86" s="69">
        <v>0</v>
      </c>
      <c r="CK86" s="69">
        <v>0</v>
      </c>
      <c r="CL86" s="69">
        <v>0</v>
      </c>
      <c r="CM86" s="69">
        <v>0</v>
      </c>
      <c r="CN86" s="69">
        <v>0</v>
      </c>
      <c r="CO86" s="69">
        <v>0</v>
      </c>
      <c r="CP86" s="70" t="s">
        <v>652</v>
      </c>
      <c r="CQ86" s="70" t="s">
        <v>652</v>
      </c>
      <c r="CR86" s="70">
        <v>0</v>
      </c>
      <c r="CS86" s="70">
        <v>0</v>
      </c>
      <c r="CT86" s="70">
        <v>0</v>
      </c>
      <c r="CU86" s="69">
        <v>3.8092999999999999</v>
      </c>
      <c r="CV86" s="69">
        <v>0</v>
      </c>
      <c r="CW86" s="69">
        <v>4.0098000000000003</v>
      </c>
      <c r="CX86" s="69">
        <v>3.8092999999999999</v>
      </c>
      <c r="CY86" s="69">
        <v>0.20050000000000001</v>
      </c>
      <c r="CZ86" s="69">
        <v>3.8092999999999999</v>
      </c>
      <c r="DA86" s="69">
        <v>0</v>
      </c>
      <c r="DB86" s="69">
        <v>4.0098000000000003</v>
      </c>
      <c r="DC86" s="69">
        <v>3.8092999999999999</v>
      </c>
      <c r="DD86" s="69">
        <v>0</v>
      </c>
      <c r="DE86" s="69">
        <v>0.20050000000000001</v>
      </c>
      <c r="DF86" s="70">
        <v>100</v>
      </c>
      <c r="DG86" s="70">
        <v>100</v>
      </c>
      <c r="DH86" s="70">
        <v>5.0002493889969575</v>
      </c>
      <c r="DI86" s="70">
        <v>0</v>
      </c>
      <c r="DJ86" s="70">
        <v>0</v>
      </c>
      <c r="DK86" s="69">
        <v>0</v>
      </c>
      <c r="DL86" s="69">
        <v>0</v>
      </c>
      <c r="DM86" s="69">
        <v>0</v>
      </c>
      <c r="DN86" s="69">
        <v>0</v>
      </c>
      <c r="DO86" s="69">
        <v>0</v>
      </c>
      <c r="DP86" s="69">
        <v>0</v>
      </c>
      <c r="DQ86" s="69">
        <v>0</v>
      </c>
      <c r="DR86" s="69">
        <v>0</v>
      </c>
      <c r="DS86" s="69">
        <v>0</v>
      </c>
      <c r="DT86" s="69">
        <v>0</v>
      </c>
      <c r="DU86" s="69">
        <v>0</v>
      </c>
      <c r="DV86" s="70" t="s">
        <v>652</v>
      </c>
      <c r="DW86" s="70" t="s">
        <v>652</v>
      </c>
      <c r="DX86" s="70">
        <v>0</v>
      </c>
      <c r="DY86" s="70">
        <v>0</v>
      </c>
      <c r="DZ86" s="70">
        <v>0</v>
      </c>
      <c r="EA86" s="69">
        <v>0.52690000000000003</v>
      </c>
      <c r="EB86" s="69">
        <v>0</v>
      </c>
      <c r="EC86" s="69">
        <v>0.55463200000000001</v>
      </c>
      <c r="ED86" s="69">
        <v>0.52690000000000003</v>
      </c>
      <c r="EE86" s="69">
        <v>2.7732E-2</v>
      </c>
      <c r="EF86" s="69">
        <v>0</v>
      </c>
      <c r="EG86" s="69">
        <v>0</v>
      </c>
      <c r="EH86" s="69">
        <v>0</v>
      </c>
      <c r="EI86" s="69">
        <v>0</v>
      </c>
      <c r="EJ86" s="69">
        <v>0</v>
      </c>
      <c r="EK86" s="69">
        <v>0</v>
      </c>
      <c r="EL86" s="70">
        <v>0</v>
      </c>
      <c r="EM86" s="70">
        <v>0</v>
      </c>
      <c r="EN86" s="70">
        <v>0</v>
      </c>
      <c r="EO86" s="70">
        <v>0</v>
      </c>
      <c r="EP86" s="70">
        <v>0</v>
      </c>
      <c r="EQ86" s="69">
        <v>0.1022</v>
      </c>
      <c r="ER86" s="69">
        <v>0</v>
      </c>
      <c r="ES86" s="69">
        <v>0.10757899999999999</v>
      </c>
      <c r="ET86" s="69">
        <v>0.1022</v>
      </c>
      <c r="EU86" s="69">
        <v>5.3790000000000001E-3</v>
      </c>
      <c r="EV86" s="69">
        <v>0</v>
      </c>
      <c r="EW86" s="69">
        <v>0</v>
      </c>
      <c r="EX86" s="69">
        <v>0</v>
      </c>
      <c r="EY86" s="69">
        <v>0</v>
      </c>
      <c r="EZ86" s="69">
        <v>0</v>
      </c>
      <c r="FA86" s="69">
        <v>0</v>
      </c>
      <c r="FB86" s="70">
        <v>0</v>
      </c>
      <c r="FC86" s="70">
        <v>0</v>
      </c>
      <c r="FD86" s="70">
        <v>0</v>
      </c>
      <c r="FE86" s="70">
        <v>0</v>
      </c>
      <c r="FF86" s="70">
        <v>0</v>
      </c>
      <c r="FG86" s="69">
        <v>0</v>
      </c>
      <c r="FH86" s="69">
        <v>0</v>
      </c>
      <c r="FI86" s="69">
        <v>0</v>
      </c>
      <c r="FJ86" s="69">
        <v>0</v>
      </c>
      <c r="FK86" s="69">
        <v>0</v>
      </c>
      <c r="FL86" s="69">
        <v>0</v>
      </c>
      <c r="FM86" s="69">
        <v>0</v>
      </c>
      <c r="FN86" s="69">
        <v>0</v>
      </c>
      <c r="FO86" s="69">
        <v>0</v>
      </c>
      <c r="FP86" s="69">
        <v>0</v>
      </c>
      <c r="FQ86" s="69">
        <v>0</v>
      </c>
      <c r="FR86" s="70" t="s">
        <v>652</v>
      </c>
      <c r="FS86" s="70" t="s">
        <v>652</v>
      </c>
      <c r="FT86" s="70">
        <v>0</v>
      </c>
      <c r="FU86" s="70">
        <v>0</v>
      </c>
      <c r="FV86" s="70">
        <v>0</v>
      </c>
      <c r="FW86" s="69">
        <v>0</v>
      </c>
      <c r="FX86" s="69">
        <v>0</v>
      </c>
      <c r="FY86" s="69">
        <v>0</v>
      </c>
      <c r="FZ86" s="69">
        <v>0</v>
      </c>
      <c r="GA86" s="69">
        <v>0</v>
      </c>
      <c r="GB86" s="69">
        <v>0</v>
      </c>
      <c r="GC86" s="69">
        <v>0</v>
      </c>
      <c r="GD86" s="69">
        <v>0</v>
      </c>
      <c r="GE86" s="69">
        <v>0</v>
      </c>
      <c r="GF86" s="69">
        <v>0</v>
      </c>
      <c r="GG86" s="69">
        <v>0</v>
      </c>
      <c r="GH86" s="70" t="s">
        <v>652</v>
      </c>
      <c r="GI86" s="70" t="s">
        <v>652</v>
      </c>
      <c r="GJ86" s="70">
        <v>0</v>
      </c>
      <c r="GK86" s="70">
        <v>0</v>
      </c>
      <c r="GL86" s="70">
        <v>0</v>
      </c>
    </row>
    <row r="87" spans="1:194" ht="15.75" x14ac:dyDescent="0.25">
      <c r="A87" s="11">
        <v>76</v>
      </c>
      <c r="B87" s="66" t="s">
        <v>204</v>
      </c>
      <c r="C87" s="69">
        <v>29.364400000000003</v>
      </c>
      <c r="D87" s="69">
        <v>0</v>
      </c>
      <c r="E87" s="69">
        <v>42.164400000000008</v>
      </c>
      <c r="F87" s="69">
        <v>29.364400000000003</v>
      </c>
      <c r="G87" s="69">
        <v>12.799999999999999</v>
      </c>
      <c r="H87" s="69">
        <v>27.725245999999999</v>
      </c>
      <c r="I87" s="69">
        <v>2.7608000000000001E-2</v>
      </c>
      <c r="J87" s="69">
        <v>34.925671999999999</v>
      </c>
      <c r="K87" s="69">
        <v>27.725245999999999</v>
      </c>
      <c r="L87" s="69">
        <v>0</v>
      </c>
      <c r="M87" s="69">
        <v>7.2004259999999993</v>
      </c>
      <c r="N87" s="70">
        <v>94.417886965168691</v>
      </c>
      <c r="O87" s="70">
        <v>56.253328125000003</v>
      </c>
      <c r="P87" s="70">
        <v>20.616427938738013</v>
      </c>
      <c r="Q87" s="69">
        <v>2.7608000000000001E-2</v>
      </c>
      <c r="R87" s="70">
        <v>7.4246164771807344E-16</v>
      </c>
      <c r="S87" s="69">
        <v>0.2039</v>
      </c>
      <c r="T87" s="69">
        <v>0</v>
      </c>
      <c r="U87" s="69">
        <v>2.2039</v>
      </c>
      <c r="V87" s="69">
        <v>0.2039</v>
      </c>
      <c r="W87" s="69">
        <v>2</v>
      </c>
      <c r="X87" s="69">
        <v>0.2039</v>
      </c>
      <c r="Y87" s="69">
        <v>0</v>
      </c>
      <c r="Z87" s="69">
        <v>0.57233999999999996</v>
      </c>
      <c r="AA87" s="69">
        <v>0.2039</v>
      </c>
      <c r="AB87" s="69">
        <v>0</v>
      </c>
      <c r="AC87" s="69">
        <v>0.36843999999999999</v>
      </c>
      <c r="AD87" s="70">
        <v>100</v>
      </c>
      <c r="AE87" s="70">
        <v>18.422000000000001</v>
      </c>
      <c r="AF87" s="70">
        <v>64.374322954886949</v>
      </c>
      <c r="AG87" s="70">
        <v>0</v>
      </c>
      <c r="AH87" s="70">
        <v>0</v>
      </c>
      <c r="AI87" s="69">
        <v>0</v>
      </c>
      <c r="AJ87" s="69">
        <v>0</v>
      </c>
      <c r="AK87" s="69">
        <v>0</v>
      </c>
      <c r="AL87" s="69">
        <v>0</v>
      </c>
      <c r="AM87" s="69">
        <v>0</v>
      </c>
      <c r="AN87" s="69">
        <v>0</v>
      </c>
      <c r="AO87" s="69">
        <v>0</v>
      </c>
      <c r="AP87" s="69">
        <v>0</v>
      </c>
      <c r="AQ87" s="69">
        <v>0</v>
      </c>
      <c r="AR87" s="69">
        <v>0</v>
      </c>
      <c r="AS87" s="69">
        <v>0</v>
      </c>
      <c r="AT87" s="70" t="s">
        <v>652</v>
      </c>
      <c r="AU87" s="70" t="s">
        <v>652</v>
      </c>
      <c r="AV87" s="70">
        <v>0</v>
      </c>
      <c r="AW87" s="70">
        <v>0</v>
      </c>
      <c r="AX87" s="70">
        <v>0</v>
      </c>
      <c r="AY87" s="69">
        <v>20.691800000000001</v>
      </c>
      <c r="AZ87" s="69">
        <v>0</v>
      </c>
      <c r="BA87" s="69">
        <v>28.691800000000001</v>
      </c>
      <c r="BB87" s="69">
        <v>20.691800000000001</v>
      </c>
      <c r="BC87" s="69">
        <v>8</v>
      </c>
      <c r="BD87" s="69">
        <v>19.433603999999999</v>
      </c>
      <c r="BE87" s="69">
        <v>0</v>
      </c>
      <c r="BF87" s="69">
        <v>24.760342999999999</v>
      </c>
      <c r="BG87" s="69">
        <v>19.433603999999999</v>
      </c>
      <c r="BH87" s="69">
        <v>0</v>
      </c>
      <c r="BI87" s="69">
        <v>5.3267389999999999</v>
      </c>
      <c r="BJ87" s="70">
        <v>93.919349694081717</v>
      </c>
      <c r="BK87" s="70">
        <v>66.5842375</v>
      </c>
      <c r="BL87" s="70">
        <v>21.513187438477733</v>
      </c>
      <c r="BM87" s="70">
        <v>0</v>
      </c>
      <c r="BN87" s="70">
        <v>0</v>
      </c>
      <c r="BO87" s="69">
        <v>1.7681</v>
      </c>
      <c r="BP87" s="69">
        <v>0</v>
      </c>
      <c r="BQ87" s="69">
        <v>2.3681000000000001</v>
      </c>
      <c r="BR87" s="69">
        <v>1.7681</v>
      </c>
      <c r="BS87" s="69">
        <v>0.6</v>
      </c>
      <c r="BT87" s="69">
        <v>1.676685</v>
      </c>
      <c r="BU87" s="69">
        <v>0</v>
      </c>
      <c r="BV87" s="69">
        <v>2.1463299999999998</v>
      </c>
      <c r="BW87" s="69">
        <v>1.676685</v>
      </c>
      <c r="BX87" s="69">
        <v>0</v>
      </c>
      <c r="BY87" s="69">
        <v>0.46964499999999998</v>
      </c>
      <c r="BZ87" s="70">
        <v>94.829760760138001</v>
      </c>
      <c r="CA87" s="70">
        <v>78.274166666666673</v>
      </c>
      <c r="CB87" s="70">
        <v>21.88130436605741</v>
      </c>
      <c r="CC87" s="70">
        <v>0</v>
      </c>
      <c r="CD87" s="70">
        <v>0</v>
      </c>
      <c r="CE87" s="69">
        <v>0</v>
      </c>
      <c r="CF87" s="69">
        <v>0</v>
      </c>
      <c r="CG87" s="69">
        <v>0</v>
      </c>
      <c r="CH87" s="69">
        <v>0</v>
      </c>
      <c r="CI87" s="69">
        <v>0</v>
      </c>
      <c r="CJ87" s="69">
        <v>0</v>
      </c>
      <c r="CK87" s="69">
        <v>0</v>
      </c>
      <c r="CL87" s="69">
        <v>0</v>
      </c>
      <c r="CM87" s="69">
        <v>0</v>
      </c>
      <c r="CN87" s="69">
        <v>0</v>
      </c>
      <c r="CO87" s="69">
        <v>0</v>
      </c>
      <c r="CP87" s="70" t="s">
        <v>652</v>
      </c>
      <c r="CQ87" s="70" t="s">
        <v>652</v>
      </c>
      <c r="CR87" s="70">
        <v>0</v>
      </c>
      <c r="CS87" s="70">
        <v>0</v>
      </c>
      <c r="CT87" s="70">
        <v>0</v>
      </c>
      <c r="CU87" s="69">
        <v>3.6049000000000002</v>
      </c>
      <c r="CV87" s="69">
        <v>0</v>
      </c>
      <c r="CW87" s="69">
        <v>5.1048999999999998</v>
      </c>
      <c r="CX87" s="69">
        <v>3.6049000000000002</v>
      </c>
      <c r="CY87" s="69">
        <v>1.5</v>
      </c>
      <c r="CZ87" s="69">
        <v>3.5495209999999999</v>
      </c>
      <c r="DA87" s="69">
        <v>2.7608000000000001E-2</v>
      </c>
      <c r="DB87" s="69">
        <v>4.3716799999999996</v>
      </c>
      <c r="DC87" s="69">
        <v>3.5495209999999999</v>
      </c>
      <c r="DD87" s="69">
        <v>0</v>
      </c>
      <c r="DE87" s="69">
        <v>0.82215899999999997</v>
      </c>
      <c r="DF87" s="70">
        <v>98.463785403201186</v>
      </c>
      <c r="DG87" s="70">
        <v>54.810600000000001</v>
      </c>
      <c r="DH87" s="70">
        <v>18.806477143798269</v>
      </c>
      <c r="DI87" s="70">
        <v>2.7608000000000001E-2</v>
      </c>
      <c r="DJ87" s="70">
        <v>-1.457167719820518E-16</v>
      </c>
      <c r="DK87" s="69">
        <v>3</v>
      </c>
      <c r="DL87" s="69">
        <v>0</v>
      </c>
      <c r="DM87" s="69">
        <v>3.6</v>
      </c>
      <c r="DN87" s="69">
        <v>3</v>
      </c>
      <c r="DO87" s="69">
        <v>0.6</v>
      </c>
      <c r="DP87" s="69">
        <v>2.7658360000000002</v>
      </c>
      <c r="DQ87" s="69">
        <v>0</v>
      </c>
      <c r="DR87" s="69">
        <v>2.9312740000000002</v>
      </c>
      <c r="DS87" s="69">
        <v>2.7658360000000002</v>
      </c>
      <c r="DT87" s="69">
        <v>0</v>
      </c>
      <c r="DU87" s="69">
        <v>0.165438</v>
      </c>
      <c r="DV87" s="70">
        <v>92.194533333333339</v>
      </c>
      <c r="DW87" s="70">
        <v>27.573000000000004</v>
      </c>
      <c r="DX87" s="70">
        <v>5.6438940883724964</v>
      </c>
      <c r="DY87" s="70">
        <v>0</v>
      </c>
      <c r="DZ87" s="70">
        <v>0</v>
      </c>
      <c r="EA87" s="69">
        <v>0</v>
      </c>
      <c r="EB87" s="69">
        <v>0</v>
      </c>
      <c r="EC87" s="69">
        <v>0</v>
      </c>
      <c r="ED87" s="69">
        <v>0</v>
      </c>
      <c r="EE87" s="69">
        <v>0</v>
      </c>
      <c r="EF87" s="69">
        <v>0</v>
      </c>
      <c r="EG87" s="69">
        <v>0</v>
      </c>
      <c r="EH87" s="69">
        <v>0</v>
      </c>
      <c r="EI87" s="69">
        <v>0</v>
      </c>
      <c r="EJ87" s="69">
        <v>0</v>
      </c>
      <c r="EK87" s="69">
        <v>0</v>
      </c>
      <c r="EL87" s="70" t="s">
        <v>652</v>
      </c>
      <c r="EM87" s="70" t="s">
        <v>652</v>
      </c>
      <c r="EN87" s="70">
        <v>0</v>
      </c>
      <c r="EO87" s="70">
        <v>0</v>
      </c>
      <c r="EP87" s="70">
        <v>0</v>
      </c>
      <c r="EQ87" s="69">
        <v>9.5699999999999993E-2</v>
      </c>
      <c r="ER87" s="69">
        <v>0</v>
      </c>
      <c r="ES87" s="69">
        <v>0.19570000000000001</v>
      </c>
      <c r="ET87" s="69">
        <v>9.5699999999999993E-2</v>
      </c>
      <c r="EU87" s="69">
        <v>0.1</v>
      </c>
      <c r="EV87" s="69">
        <v>9.5699999999999993E-2</v>
      </c>
      <c r="EW87" s="69">
        <v>0</v>
      </c>
      <c r="EX87" s="69">
        <v>0.143705</v>
      </c>
      <c r="EY87" s="69">
        <v>9.5699999999999993E-2</v>
      </c>
      <c r="EZ87" s="69">
        <v>0</v>
      </c>
      <c r="FA87" s="69">
        <v>4.8004999999999999E-2</v>
      </c>
      <c r="FB87" s="70">
        <v>100</v>
      </c>
      <c r="FC87" s="70">
        <v>48.004999999999995</v>
      </c>
      <c r="FD87" s="70">
        <v>33.405239901186455</v>
      </c>
      <c r="FE87" s="70">
        <v>0</v>
      </c>
      <c r="FF87" s="70">
        <v>0</v>
      </c>
      <c r="FG87" s="69">
        <v>0</v>
      </c>
      <c r="FH87" s="69">
        <v>0</v>
      </c>
      <c r="FI87" s="69">
        <v>0</v>
      </c>
      <c r="FJ87" s="69">
        <v>0</v>
      </c>
      <c r="FK87" s="69">
        <v>0</v>
      </c>
      <c r="FL87" s="69">
        <v>0</v>
      </c>
      <c r="FM87" s="69">
        <v>0</v>
      </c>
      <c r="FN87" s="69">
        <v>0</v>
      </c>
      <c r="FO87" s="69">
        <v>0</v>
      </c>
      <c r="FP87" s="69">
        <v>0</v>
      </c>
      <c r="FQ87" s="69">
        <v>0</v>
      </c>
      <c r="FR87" s="70" t="s">
        <v>652</v>
      </c>
      <c r="FS87" s="70" t="s">
        <v>652</v>
      </c>
      <c r="FT87" s="70">
        <v>0</v>
      </c>
      <c r="FU87" s="70">
        <v>0</v>
      </c>
      <c r="FV87" s="70">
        <v>0</v>
      </c>
      <c r="FW87" s="69">
        <v>0</v>
      </c>
      <c r="FX87" s="69">
        <v>0</v>
      </c>
      <c r="FY87" s="69">
        <v>0</v>
      </c>
      <c r="FZ87" s="69">
        <v>0</v>
      </c>
      <c r="GA87" s="69">
        <v>0</v>
      </c>
      <c r="GB87" s="69">
        <v>0</v>
      </c>
      <c r="GC87" s="69">
        <v>0</v>
      </c>
      <c r="GD87" s="69">
        <v>0</v>
      </c>
      <c r="GE87" s="69">
        <v>0</v>
      </c>
      <c r="GF87" s="69">
        <v>0</v>
      </c>
      <c r="GG87" s="69">
        <v>0</v>
      </c>
      <c r="GH87" s="70" t="s">
        <v>652</v>
      </c>
      <c r="GI87" s="70" t="s">
        <v>652</v>
      </c>
      <c r="GJ87" s="70">
        <v>0</v>
      </c>
      <c r="GK87" s="70">
        <v>0</v>
      </c>
      <c r="GL87" s="70">
        <v>0</v>
      </c>
    </row>
    <row r="88" spans="1:194" ht="15.75" x14ac:dyDescent="0.25">
      <c r="A88" s="11">
        <v>77</v>
      </c>
      <c r="B88" s="66" t="s">
        <v>207</v>
      </c>
      <c r="C88" s="69">
        <v>699.12649999999985</v>
      </c>
      <c r="D88" s="69">
        <v>0</v>
      </c>
      <c r="E88" s="69">
        <v>800.52842400000009</v>
      </c>
      <c r="F88" s="69">
        <v>699.12649999999985</v>
      </c>
      <c r="G88" s="69">
        <v>101.40192400000001</v>
      </c>
      <c r="H88" s="69">
        <v>686.50162299999988</v>
      </c>
      <c r="I88" s="69">
        <v>4.1907060000000005</v>
      </c>
      <c r="J88" s="69">
        <v>787.90354700000012</v>
      </c>
      <c r="K88" s="69">
        <v>686.50162299999988</v>
      </c>
      <c r="L88" s="69">
        <v>0</v>
      </c>
      <c r="M88" s="69">
        <v>101.40192400000001</v>
      </c>
      <c r="N88" s="70">
        <v>98.194192753385835</v>
      </c>
      <c r="O88" s="70">
        <v>100</v>
      </c>
      <c r="P88" s="70">
        <v>12.869839764790397</v>
      </c>
      <c r="Q88" s="69">
        <v>4.1907060000000005</v>
      </c>
      <c r="R88" s="70">
        <v>-2.3092638912203256E-14</v>
      </c>
      <c r="S88" s="69">
        <v>142.53200000000001</v>
      </c>
      <c r="T88" s="69">
        <v>0</v>
      </c>
      <c r="U88" s="69">
        <v>154.63399999999999</v>
      </c>
      <c r="V88" s="69">
        <v>142.53200000000001</v>
      </c>
      <c r="W88" s="69">
        <v>12.102</v>
      </c>
      <c r="X88" s="69">
        <v>142.53200000000001</v>
      </c>
      <c r="Y88" s="69">
        <v>3.6775570000000002</v>
      </c>
      <c r="Z88" s="69">
        <v>154.63399999999999</v>
      </c>
      <c r="AA88" s="69">
        <v>142.53200000000001</v>
      </c>
      <c r="AB88" s="69">
        <v>0</v>
      </c>
      <c r="AC88" s="69">
        <v>12.102</v>
      </c>
      <c r="AD88" s="70">
        <v>100</v>
      </c>
      <c r="AE88" s="70">
        <v>100</v>
      </c>
      <c r="AF88" s="70">
        <v>7.8262219175601748</v>
      </c>
      <c r="AG88" s="70">
        <v>3.6775570000000002</v>
      </c>
      <c r="AH88" s="70">
        <v>7.1054273576010019E-15</v>
      </c>
      <c r="AI88" s="69">
        <v>53.6447</v>
      </c>
      <c r="AJ88" s="69">
        <v>0</v>
      </c>
      <c r="AK88" s="69">
        <v>56.544699999999999</v>
      </c>
      <c r="AL88" s="69">
        <v>53.6447</v>
      </c>
      <c r="AM88" s="69">
        <v>2.9</v>
      </c>
      <c r="AN88" s="69">
        <v>53.6447</v>
      </c>
      <c r="AO88" s="69">
        <v>0</v>
      </c>
      <c r="AP88" s="69">
        <v>56.544699999999999</v>
      </c>
      <c r="AQ88" s="69">
        <v>53.6447</v>
      </c>
      <c r="AR88" s="69">
        <v>0</v>
      </c>
      <c r="AS88" s="69">
        <v>2.9</v>
      </c>
      <c r="AT88" s="70">
        <v>100</v>
      </c>
      <c r="AU88" s="70">
        <v>100</v>
      </c>
      <c r="AV88" s="70">
        <v>5.1286858007912324</v>
      </c>
      <c r="AW88" s="70">
        <v>0</v>
      </c>
      <c r="AX88" s="70">
        <v>0</v>
      </c>
      <c r="AY88" s="69">
        <v>204.44470000000001</v>
      </c>
      <c r="AZ88" s="69">
        <v>0</v>
      </c>
      <c r="BA88" s="69">
        <v>244.29470000000001</v>
      </c>
      <c r="BB88" s="69">
        <v>204.44470000000001</v>
      </c>
      <c r="BC88" s="69">
        <v>39.85</v>
      </c>
      <c r="BD88" s="69">
        <v>204.44470000000001</v>
      </c>
      <c r="BE88" s="69">
        <v>0</v>
      </c>
      <c r="BF88" s="69">
        <v>244.29470000000001</v>
      </c>
      <c r="BG88" s="69">
        <v>204.44470000000001</v>
      </c>
      <c r="BH88" s="69">
        <v>0</v>
      </c>
      <c r="BI88" s="69">
        <v>39.85</v>
      </c>
      <c r="BJ88" s="70">
        <v>100</v>
      </c>
      <c r="BK88" s="70">
        <v>100</v>
      </c>
      <c r="BL88" s="70">
        <v>16.312265472808047</v>
      </c>
      <c r="BM88" s="70">
        <v>0</v>
      </c>
      <c r="BN88" s="70">
        <v>0</v>
      </c>
      <c r="BO88" s="69">
        <v>22.673999999999999</v>
      </c>
      <c r="BP88" s="69">
        <v>0</v>
      </c>
      <c r="BQ88" s="69">
        <v>26.018692999999999</v>
      </c>
      <c r="BR88" s="69">
        <v>22.673999999999999</v>
      </c>
      <c r="BS88" s="69">
        <v>3.3446929999999999</v>
      </c>
      <c r="BT88" s="69">
        <v>22.673999999999999</v>
      </c>
      <c r="BU88" s="69">
        <v>0.12449499999999999</v>
      </c>
      <c r="BV88" s="69">
        <v>26.018692999999999</v>
      </c>
      <c r="BW88" s="69">
        <v>22.673999999999999</v>
      </c>
      <c r="BX88" s="69">
        <v>0</v>
      </c>
      <c r="BY88" s="69">
        <v>3.3446929999999999</v>
      </c>
      <c r="BZ88" s="70">
        <v>100</v>
      </c>
      <c r="CA88" s="70">
        <v>100</v>
      </c>
      <c r="CB88" s="70">
        <v>12.854961623168389</v>
      </c>
      <c r="CC88" s="70">
        <v>0.12449499999999999</v>
      </c>
      <c r="CD88" s="70">
        <v>-4.163336342344337E-16</v>
      </c>
      <c r="CE88" s="69">
        <v>5.18</v>
      </c>
      <c r="CF88" s="69">
        <v>0</v>
      </c>
      <c r="CG88" s="69">
        <v>5.7789999999999999</v>
      </c>
      <c r="CH88" s="69">
        <v>5.18</v>
      </c>
      <c r="CI88" s="69">
        <v>0.59899999999999998</v>
      </c>
      <c r="CJ88" s="69">
        <v>5.18</v>
      </c>
      <c r="CK88" s="69">
        <v>0</v>
      </c>
      <c r="CL88" s="69">
        <v>5.7789999999999999</v>
      </c>
      <c r="CM88" s="69">
        <v>5.18</v>
      </c>
      <c r="CN88" s="69">
        <v>0</v>
      </c>
      <c r="CO88" s="69">
        <v>0.59899999999999998</v>
      </c>
      <c r="CP88" s="70">
        <v>100</v>
      </c>
      <c r="CQ88" s="70">
        <v>100</v>
      </c>
      <c r="CR88" s="70">
        <v>10.365115071811731</v>
      </c>
      <c r="CS88" s="70">
        <v>0</v>
      </c>
      <c r="CT88" s="70">
        <v>0</v>
      </c>
      <c r="CU88" s="69">
        <v>81.14</v>
      </c>
      <c r="CV88" s="69">
        <v>0</v>
      </c>
      <c r="CW88" s="69">
        <v>103.34</v>
      </c>
      <c r="CX88" s="69">
        <v>81.14</v>
      </c>
      <c r="CY88" s="69">
        <v>22.2</v>
      </c>
      <c r="CZ88" s="69">
        <v>68.515123000000003</v>
      </c>
      <c r="DA88" s="69">
        <v>0.388654</v>
      </c>
      <c r="DB88" s="69">
        <v>90.715123000000006</v>
      </c>
      <c r="DC88" s="69">
        <v>68.515123000000003</v>
      </c>
      <c r="DD88" s="69">
        <v>0</v>
      </c>
      <c r="DE88" s="69">
        <v>22.2</v>
      </c>
      <c r="DF88" s="70">
        <v>84.44062484594528</v>
      </c>
      <c r="DG88" s="70">
        <v>100</v>
      </c>
      <c r="DH88" s="70">
        <v>24.472215068263754</v>
      </c>
      <c r="DI88" s="70">
        <v>0.388654</v>
      </c>
      <c r="DJ88" s="70">
        <v>2.4980018054066022E-15</v>
      </c>
      <c r="DK88" s="69">
        <v>52.243600000000001</v>
      </c>
      <c r="DL88" s="69">
        <v>0</v>
      </c>
      <c r="DM88" s="69">
        <v>58.2376</v>
      </c>
      <c r="DN88" s="69">
        <v>52.243600000000001</v>
      </c>
      <c r="DO88" s="69">
        <v>5.9939999999999998</v>
      </c>
      <c r="DP88" s="69">
        <v>52.243600000000001</v>
      </c>
      <c r="DQ88" s="69">
        <v>0</v>
      </c>
      <c r="DR88" s="69">
        <v>58.2376</v>
      </c>
      <c r="DS88" s="69">
        <v>52.243600000000001</v>
      </c>
      <c r="DT88" s="69">
        <v>0</v>
      </c>
      <c r="DU88" s="69">
        <v>5.9939999999999998</v>
      </c>
      <c r="DV88" s="70">
        <v>100</v>
      </c>
      <c r="DW88" s="70">
        <v>100</v>
      </c>
      <c r="DX88" s="70">
        <v>10.292319738450759</v>
      </c>
      <c r="DY88" s="70">
        <v>0</v>
      </c>
      <c r="DZ88" s="70">
        <v>0</v>
      </c>
      <c r="EA88" s="69">
        <v>86.427700000000002</v>
      </c>
      <c r="EB88" s="69">
        <v>0</v>
      </c>
      <c r="EC88" s="69">
        <v>96.130700000000004</v>
      </c>
      <c r="ED88" s="69">
        <v>86.427700000000002</v>
      </c>
      <c r="EE88" s="69">
        <v>9.7029999999999994</v>
      </c>
      <c r="EF88" s="69">
        <v>86.427700000000002</v>
      </c>
      <c r="EG88" s="69">
        <v>0</v>
      </c>
      <c r="EH88" s="69">
        <v>96.130700000000004</v>
      </c>
      <c r="EI88" s="69">
        <v>86.427700000000002</v>
      </c>
      <c r="EJ88" s="69">
        <v>0</v>
      </c>
      <c r="EK88" s="69">
        <v>9.7029999999999994</v>
      </c>
      <c r="EL88" s="70">
        <v>100</v>
      </c>
      <c r="EM88" s="70">
        <v>100</v>
      </c>
      <c r="EN88" s="70">
        <v>10.093549719288426</v>
      </c>
      <c r="EO88" s="70">
        <v>0</v>
      </c>
      <c r="EP88" s="70">
        <v>0</v>
      </c>
      <c r="EQ88" s="69">
        <v>50.839799999999997</v>
      </c>
      <c r="ER88" s="69">
        <v>0</v>
      </c>
      <c r="ES88" s="69">
        <v>55.549030999999999</v>
      </c>
      <c r="ET88" s="69">
        <v>50.839799999999997</v>
      </c>
      <c r="EU88" s="69">
        <v>4.7092309999999999</v>
      </c>
      <c r="EV88" s="69">
        <v>50.839799999999997</v>
      </c>
      <c r="EW88" s="69">
        <v>0</v>
      </c>
      <c r="EX88" s="69">
        <v>55.549030999999999</v>
      </c>
      <c r="EY88" s="69">
        <v>50.839799999999997</v>
      </c>
      <c r="EZ88" s="69">
        <v>0</v>
      </c>
      <c r="FA88" s="69">
        <v>4.7092309999999999</v>
      </c>
      <c r="FB88" s="70">
        <v>100</v>
      </c>
      <c r="FC88" s="70">
        <v>100</v>
      </c>
      <c r="FD88" s="70">
        <v>8.4776114276412855</v>
      </c>
      <c r="FE88" s="70">
        <v>0</v>
      </c>
      <c r="FF88" s="70">
        <v>0</v>
      </c>
      <c r="FG88" s="69">
        <v>0</v>
      </c>
      <c r="FH88" s="69">
        <v>0</v>
      </c>
      <c r="FI88" s="69">
        <v>0</v>
      </c>
      <c r="FJ88" s="69">
        <v>0</v>
      </c>
      <c r="FK88" s="69">
        <v>0</v>
      </c>
      <c r="FL88" s="69">
        <v>0</v>
      </c>
      <c r="FM88" s="69">
        <v>0</v>
      </c>
      <c r="FN88" s="69">
        <v>0</v>
      </c>
      <c r="FO88" s="69">
        <v>0</v>
      </c>
      <c r="FP88" s="69">
        <v>0</v>
      </c>
      <c r="FQ88" s="69">
        <v>0</v>
      </c>
      <c r="FR88" s="70" t="s">
        <v>652</v>
      </c>
      <c r="FS88" s="70" t="s">
        <v>652</v>
      </c>
      <c r="FT88" s="70">
        <v>0</v>
      </c>
      <c r="FU88" s="70">
        <v>0</v>
      </c>
      <c r="FV88" s="70">
        <v>0</v>
      </c>
      <c r="FW88" s="69">
        <v>0</v>
      </c>
      <c r="FX88" s="69">
        <v>0</v>
      </c>
      <c r="FY88" s="69">
        <v>0</v>
      </c>
      <c r="FZ88" s="69">
        <v>0</v>
      </c>
      <c r="GA88" s="69">
        <v>0</v>
      </c>
      <c r="GB88" s="69">
        <v>0</v>
      </c>
      <c r="GC88" s="69">
        <v>0</v>
      </c>
      <c r="GD88" s="69">
        <v>0</v>
      </c>
      <c r="GE88" s="69">
        <v>0</v>
      </c>
      <c r="GF88" s="69">
        <v>0</v>
      </c>
      <c r="GG88" s="69">
        <v>0</v>
      </c>
      <c r="GH88" s="70" t="s">
        <v>652</v>
      </c>
      <c r="GI88" s="70" t="s">
        <v>652</v>
      </c>
      <c r="GJ88" s="70">
        <v>0</v>
      </c>
      <c r="GK88" s="70">
        <v>0</v>
      </c>
      <c r="GL88" s="70">
        <v>0</v>
      </c>
    </row>
    <row r="89" spans="1:194" ht="15.75" x14ac:dyDescent="0.25">
      <c r="A89" s="11">
        <v>78</v>
      </c>
      <c r="B89" s="66" t="s">
        <v>210</v>
      </c>
      <c r="C89" s="69">
        <v>44.497100000000003</v>
      </c>
      <c r="D89" s="69">
        <v>0</v>
      </c>
      <c r="E89" s="69">
        <v>59.133111979999995</v>
      </c>
      <c r="F89" s="69">
        <v>44.497100000000003</v>
      </c>
      <c r="G89" s="69">
        <v>14.636011979999999</v>
      </c>
      <c r="H89" s="69">
        <v>43.593465530000003</v>
      </c>
      <c r="I89" s="69">
        <v>4.3700000000000003E-2</v>
      </c>
      <c r="J89" s="69">
        <v>58.229477509999995</v>
      </c>
      <c r="K89" s="69">
        <v>43.593465530000003</v>
      </c>
      <c r="L89" s="69">
        <v>0</v>
      </c>
      <c r="M89" s="69">
        <v>14.636011979999999</v>
      </c>
      <c r="N89" s="70">
        <v>97.969228399154105</v>
      </c>
      <c r="O89" s="70">
        <v>100</v>
      </c>
      <c r="P89" s="70">
        <v>25.135056342359409</v>
      </c>
      <c r="Q89" s="69">
        <v>4.3700000000000003E-2</v>
      </c>
      <c r="R89" s="70">
        <v>1.1796119636642288E-15</v>
      </c>
      <c r="S89" s="69">
        <v>2.1638000000000002</v>
      </c>
      <c r="T89" s="69">
        <v>0</v>
      </c>
      <c r="U89" s="69">
        <v>2.96813985</v>
      </c>
      <c r="V89" s="69">
        <v>2.1638000000000002</v>
      </c>
      <c r="W89" s="69">
        <v>0.80433984999999997</v>
      </c>
      <c r="X89" s="69">
        <v>2.1638000000000002</v>
      </c>
      <c r="Y89" s="69">
        <v>0</v>
      </c>
      <c r="Z89" s="69">
        <v>2.96813985</v>
      </c>
      <c r="AA89" s="69">
        <v>2.1638000000000002</v>
      </c>
      <c r="AB89" s="69">
        <v>0</v>
      </c>
      <c r="AC89" s="69">
        <v>0.80433984999999997</v>
      </c>
      <c r="AD89" s="70">
        <v>100</v>
      </c>
      <c r="AE89" s="70">
        <v>100</v>
      </c>
      <c r="AF89" s="70">
        <v>27.099122367835864</v>
      </c>
      <c r="AG89" s="70">
        <v>0</v>
      </c>
      <c r="AH89" s="70">
        <v>0</v>
      </c>
      <c r="AI89" s="69">
        <v>0.1827</v>
      </c>
      <c r="AJ89" s="69">
        <v>0</v>
      </c>
      <c r="AK89" s="69">
        <v>0.26172086999999999</v>
      </c>
      <c r="AL89" s="69">
        <v>0.1827</v>
      </c>
      <c r="AM89" s="69">
        <v>7.9020869999999993E-2</v>
      </c>
      <c r="AN89" s="69">
        <v>0.1827</v>
      </c>
      <c r="AO89" s="69">
        <v>0</v>
      </c>
      <c r="AP89" s="69">
        <v>0.26172086999999999</v>
      </c>
      <c r="AQ89" s="69">
        <v>0.1827</v>
      </c>
      <c r="AR89" s="69">
        <v>0</v>
      </c>
      <c r="AS89" s="69">
        <v>7.9020869999999993E-2</v>
      </c>
      <c r="AT89" s="70">
        <v>100</v>
      </c>
      <c r="AU89" s="70">
        <v>100</v>
      </c>
      <c r="AV89" s="70">
        <v>30.192804265093571</v>
      </c>
      <c r="AW89" s="70">
        <v>0</v>
      </c>
      <c r="AX89" s="70">
        <v>0</v>
      </c>
      <c r="AY89" s="69">
        <v>0.91749999999999998</v>
      </c>
      <c r="AZ89" s="69">
        <v>0</v>
      </c>
      <c r="BA89" s="69">
        <v>1.37590554</v>
      </c>
      <c r="BB89" s="69">
        <v>0.91749999999999998</v>
      </c>
      <c r="BC89" s="69">
        <v>0.45840554</v>
      </c>
      <c r="BD89" s="69">
        <v>0.91749999999999998</v>
      </c>
      <c r="BE89" s="69">
        <v>0</v>
      </c>
      <c r="BF89" s="69">
        <v>1.37590554</v>
      </c>
      <c r="BG89" s="69">
        <v>0.91749999999999998</v>
      </c>
      <c r="BH89" s="69">
        <v>0</v>
      </c>
      <c r="BI89" s="69">
        <v>0.45840554</v>
      </c>
      <c r="BJ89" s="70">
        <v>100</v>
      </c>
      <c r="BK89" s="70">
        <v>100</v>
      </c>
      <c r="BL89" s="70">
        <v>33.316643234098755</v>
      </c>
      <c r="BM89" s="70">
        <v>0</v>
      </c>
      <c r="BN89" s="70">
        <v>0</v>
      </c>
      <c r="BO89" s="69">
        <v>8.3897999999999993</v>
      </c>
      <c r="BP89" s="69">
        <v>0</v>
      </c>
      <c r="BQ89" s="69">
        <v>11.24125866</v>
      </c>
      <c r="BR89" s="69">
        <v>8.3897999999999993</v>
      </c>
      <c r="BS89" s="69">
        <v>2.85145866</v>
      </c>
      <c r="BT89" s="69">
        <v>8.3897999999999993</v>
      </c>
      <c r="BU89" s="69">
        <v>0</v>
      </c>
      <c r="BV89" s="69">
        <v>11.24125866</v>
      </c>
      <c r="BW89" s="69">
        <v>8.3897999999999993</v>
      </c>
      <c r="BX89" s="69">
        <v>0</v>
      </c>
      <c r="BY89" s="69">
        <v>2.85145866</v>
      </c>
      <c r="BZ89" s="70">
        <v>100</v>
      </c>
      <c r="CA89" s="70">
        <v>100</v>
      </c>
      <c r="CB89" s="70">
        <v>25.36600879175927</v>
      </c>
      <c r="CC89" s="70">
        <v>0</v>
      </c>
      <c r="CD89" s="70">
        <v>0</v>
      </c>
      <c r="CE89" s="69">
        <v>0.82809999999999995</v>
      </c>
      <c r="CF89" s="69">
        <v>0</v>
      </c>
      <c r="CG89" s="69">
        <v>1.1872687200000001</v>
      </c>
      <c r="CH89" s="69">
        <v>0.82809999999999995</v>
      </c>
      <c r="CI89" s="69">
        <v>0.35916872</v>
      </c>
      <c r="CJ89" s="69">
        <v>0.82809999999999995</v>
      </c>
      <c r="CK89" s="69">
        <v>0</v>
      </c>
      <c r="CL89" s="69">
        <v>1.1872687200000001</v>
      </c>
      <c r="CM89" s="69">
        <v>0.82809999999999995</v>
      </c>
      <c r="CN89" s="69">
        <v>0</v>
      </c>
      <c r="CO89" s="69">
        <v>0.35916872</v>
      </c>
      <c r="CP89" s="70">
        <v>100</v>
      </c>
      <c r="CQ89" s="70">
        <v>100</v>
      </c>
      <c r="CR89" s="70">
        <v>30.251678828024708</v>
      </c>
      <c r="CS89" s="70">
        <v>0</v>
      </c>
      <c r="CT89" s="70">
        <v>0</v>
      </c>
      <c r="CU89" s="69">
        <v>31.8</v>
      </c>
      <c r="CV89" s="69">
        <v>0</v>
      </c>
      <c r="CW89" s="69">
        <v>41.8</v>
      </c>
      <c r="CX89" s="69">
        <v>31.8</v>
      </c>
      <c r="CY89" s="69">
        <v>10</v>
      </c>
      <c r="CZ89" s="69">
        <v>30.896365530000001</v>
      </c>
      <c r="DA89" s="69">
        <v>4.3700000000000003E-2</v>
      </c>
      <c r="DB89" s="69">
        <v>40.896365530000004</v>
      </c>
      <c r="DC89" s="69">
        <v>30.896365530000001</v>
      </c>
      <c r="DD89" s="69">
        <v>0</v>
      </c>
      <c r="DE89" s="69">
        <v>10</v>
      </c>
      <c r="DF89" s="70">
        <v>97.158382169811318</v>
      </c>
      <c r="DG89" s="70">
        <v>100</v>
      </c>
      <c r="DH89" s="70">
        <v>24.452050617222657</v>
      </c>
      <c r="DI89" s="70">
        <v>4.3700000000000003E-2</v>
      </c>
      <c r="DJ89" s="70">
        <v>1.1796119636642288E-15</v>
      </c>
      <c r="DK89" s="69">
        <v>0.2152</v>
      </c>
      <c r="DL89" s="69">
        <v>0</v>
      </c>
      <c r="DM89" s="69">
        <v>0.29881834000000002</v>
      </c>
      <c r="DN89" s="69">
        <v>0.2152</v>
      </c>
      <c r="DO89" s="69">
        <v>8.3618339999999999E-2</v>
      </c>
      <c r="DP89" s="69">
        <v>0.2152</v>
      </c>
      <c r="DQ89" s="69">
        <v>0</v>
      </c>
      <c r="DR89" s="69">
        <v>0.29881834000000002</v>
      </c>
      <c r="DS89" s="69">
        <v>0.2152</v>
      </c>
      <c r="DT89" s="69">
        <v>0</v>
      </c>
      <c r="DU89" s="69">
        <v>8.3618339999999999E-2</v>
      </c>
      <c r="DV89" s="70">
        <v>100</v>
      </c>
      <c r="DW89" s="70">
        <v>100</v>
      </c>
      <c r="DX89" s="70">
        <v>27.983001311097571</v>
      </c>
      <c r="DY89" s="70">
        <v>0</v>
      </c>
      <c r="DZ89" s="70">
        <v>0</v>
      </c>
      <c r="EA89" s="69">
        <v>0</v>
      </c>
      <c r="EB89" s="69">
        <v>0</v>
      </c>
      <c r="EC89" s="69">
        <v>0</v>
      </c>
      <c r="ED89" s="69">
        <v>0</v>
      </c>
      <c r="EE89" s="69">
        <v>0</v>
      </c>
      <c r="EF89" s="69">
        <v>0</v>
      </c>
      <c r="EG89" s="69">
        <v>0</v>
      </c>
      <c r="EH89" s="69">
        <v>0</v>
      </c>
      <c r="EI89" s="69">
        <v>0</v>
      </c>
      <c r="EJ89" s="69">
        <v>0</v>
      </c>
      <c r="EK89" s="69">
        <v>0</v>
      </c>
      <c r="EL89" s="70" t="s">
        <v>652</v>
      </c>
      <c r="EM89" s="70" t="s">
        <v>652</v>
      </c>
      <c r="EN89" s="70">
        <v>0</v>
      </c>
      <c r="EO89" s="70">
        <v>0</v>
      </c>
      <c r="EP89" s="70">
        <v>0</v>
      </c>
      <c r="EQ89" s="69">
        <v>0</v>
      </c>
      <c r="ER89" s="69">
        <v>0</v>
      </c>
      <c r="ES89" s="69">
        <v>0</v>
      </c>
      <c r="ET89" s="69">
        <v>0</v>
      </c>
      <c r="EU89" s="69">
        <v>0</v>
      </c>
      <c r="EV89" s="69">
        <v>0</v>
      </c>
      <c r="EW89" s="69">
        <v>0</v>
      </c>
      <c r="EX89" s="69">
        <v>0</v>
      </c>
      <c r="EY89" s="69">
        <v>0</v>
      </c>
      <c r="EZ89" s="69">
        <v>0</v>
      </c>
      <c r="FA89" s="69">
        <v>0</v>
      </c>
      <c r="FB89" s="70" t="s">
        <v>652</v>
      </c>
      <c r="FC89" s="70" t="s">
        <v>652</v>
      </c>
      <c r="FD89" s="70">
        <v>0</v>
      </c>
      <c r="FE89" s="70">
        <v>0</v>
      </c>
      <c r="FF89" s="70">
        <v>0</v>
      </c>
      <c r="FG89" s="69">
        <v>0</v>
      </c>
      <c r="FH89" s="69">
        <v>0</v>
      </c>
      <c r="FI89" s="69">
        <v>0</v>
      </c>
      <c r="FJ89" s="69">
        <v>0</v>
      </c>
      <c r="FK89" s="69">
        <v>0</v>
      </c>
      <c r="FL89" s="69">
        <v>0</v>
      </c>
      <c r="FM89" s="69">
        <v>0</v>
      </c>
      <c r="FN89" s="69">
        <v>0</v>
      </c>
      <c r="FO89" s="69">
        <v>0</v>
      </c>
      <c r="FP89" s="69">
        <v>0</v>
      </c>
      <c r="FQ89" s="69">
        <v>0</v>
      </c>
      <c r="FR89" s="70" t="s">
        <v>652</v>
      </c>
      <c r="FS89" s="70" t="s">
        <v>652</v>
      </c>
      <c r="FT89" s="70">
        <v>0</v>
      </c>
      <c r="FU89" s="70">
        <v>0</v>
      </c>
      <c r="FV89" s="70">
        <v>0</v>
      </c>
      <c r="FW89" s="69">
        <v>0</v>
      </c>
      <c r="FX89" s="69">
        <v>0</v>
      </c>
      <c r="FY89" s="69">
        <v>0</v>
      </c>
      <c r="FZ89" s="69">
        <v>0</v>
      </c>
      <c r="GA89" s="69">
        <v>0</v>
      </c>
      <c r="GB89" s="69">
        <v>0</v>
      </c>
      <c r="GC89" s="69">
        <v>0</v>
      </c>
      <c r="GD89" s="69">
        <v>0</v>
      </c>
      <c r="GE89" s="69">
        <v>0</v>
      </c>
      <c r="GF89" s="69">
        <v>0</v>
      </c>
      <c r="GG89" s="69">
        <v>0</v>
      </c>
      <c r="GH89" s="70" t="s">
        <v>652</v>
      </c>
      <c r="GI89" s="70" t="s">
        <v>652</v>
      </c>
      <c r="GJ89" s="70">
        <v>0</v>
      </c>
      <c r="GK89" s="70">
        <v>0</v>
      </c>
      <c r="GL89" s="70">
        <v>0</v>
      </c>
    </row>
    <row r="90" spans="1:194" ht="15.75" x14ac:dyDescent="0.25">
      <c r="A90" s="11">
        <v>79</v>
      </c>
      <c r="B90" s="66" t="s">
        <v>213</v>
      </c>
      <c r="C90" s="69">
        <v>513.06820000000005</v>
      </c>
      <c r="D90" s="69">
        <v>0</v>
      </c>
      <c r="E90" s="69">
        <v>965.02328899999998</v>
      </c>
      <c r="F90" s="69">
        <v>513.06820000000005</v>
      </c>
      <c r="G90" s="69">
        <v>451.95508899999999</v>
      </c>
      <c r="H90" s="69">
        <v>510.35385270000006</v>
      </c>
      <c r="I90" s="69">
        <v>3.3420749999999999E-2</v>
      </c>
      <c r="J90" s="69">
        <v>954.53280003999998</v>
      </c>
      <c r="K90" s="69">
        <v>510.12567722000006</v>
      </c>
      <c r="L90" s="69">
        <v>0</v>
      </c>
      <c r="M90" s="69">
        <v>444.40712282000004</v>
      </c>
      <c r="N90" s="70">
        <v>99.426485059880932</v>
      </c>
      <c r="O90" s="70">
        <v>98.329930038690208</v>
      </c>
      <c r="P90" s="70">
        <v>46.557553894573033</v>
      </c>
      <c r="Q90" s="69">
        <v>3.3420749999999999E-2</v>
      </c>
      <c r="R90" s="70">
        <v>0.2281754800000092</v>
      </c>
      <c r="S90" s="69">
        <v>65.855699999999999</v>
      </c>
      <c r="T90" s="69">
        <v>0</v>
      </c>
      <c r="U90" s="69">
        <v>113.6708</v>
      </c>
      <c r="V90" s="69">
        <v>65.855699999999999</v>
      </c>
      <c r="W90" s="69">
        <v>47.815100000000001</v>
      </c>
      <c r="X90" s="69">
        <v>65.855699999999999</v>
      </c>
      <c r="Y90" s="69">
        <v>2.528159E-2</v>
      </c>
      <c r="Z90" s="69">
        <v>113.6708</v>
      </c>
      <c r="AA90" s="69">
        <v>65.855699999999999</v>
      </c>
      <c r="AB90" s="69">
        <v>0</v>
      </c>
      <c r="AC90" s="69">
        <v>47.815100000000001</v>
      </c>
      <c r="AD90" s="70">
        <v>100</v>
      </c>
      <c r="AE90" s="70">
        <v>100</v>
      </c>
      <c r="AF90" s="70">
        <v>42.064540761567613</v>
      </c>
      <c r="AG90" s="70">
        <v>2.528159E-2</v>
      </c>
      <c r="AH90" s="70">
        <v>5.8494875609937935E-15</v>
      </c>
      <c r="AI90" s="69">
        <v>2.8852000000000002</v>
      </c>
      <c r="AJ90" s="69">
        <v>0</v>
      </c>
      <c r="AK90" s="69">
        <v>7.3852000000000002</v>
      </c>
      <c r="AL90" s="69">
        <v>2.8852000000000002</v>
      </c>
      <c r="AM90" s="69">
        <v>4.5</v>
      </c>
      <c r="AN90" s="69">
        <v>2.8852000000000002</v>
      </c>
      <c r="AO90" s="69">
        <v>0</v>
      </c>
      <c r="AP90" s="69">
        <v>7.27507342</v>
      </c>
      <c r="AQ90" s="69">
        <v>2.8852000000000002</v>
      </c>
      <c r="AR90" s="69">
        <v>0</v>
      </c>
      <c r="AS90" s="69">
        <v>4.3898734199999998</v>
      </c>
      <c r="AT90" s="70">
        <v>100</v>
      </c>
      <c r="AU90" s="70">
        <v>97.55274266666666</v>
      </c>
      <c r="AV90" s="70">
        <v>60.341293710270207</v>
      </c>
      <c r="AW90" s="70">
        <v>0</v>
      </c>
      <c r="AX90" s="70">
        <v>0</v>
      </c>
      <c r="AY90" s="69">
        <v>73.064400000000006</v>
      </c>
      <c r="AZ90" s="69">
        <v>0</v>
      </c>
      <c r="BA90" s="69">
        <v>103.1005</v>
      </c>
      <c r="BB90" s="69">
        <v>73.064400000000006</v>
      </c>
      <c r="BC90" s="69">
        <v>30.036100000000001</v>
      </c>
      <c r="BD90" s="69">
        <v>73.064400000000006</v>
      </c>
      <c r="BE90" s="69">
        <v>0</v>
      </c>
      <c r="BF90" s="69">
        <v>103.1005</v>
      </c>
      <c r="BG90" s="69">
        <v>73.064400000000006</v>
      </c>
      <c r="BH90" s="69">
        <v>0</v>
      </c>
      <c r="BI90" s="69">
        <v>30.036100000000001</v>
      </c>
      <c r="BJ90" s="70">
        <v>100</v>
      </c>
      <c r="BK90" s="70">
        <v>100</v>
      </c>
      <c r="BL90" s="70">
        <v>29.132836407194922</v>
      </c>
      <c r="BM90" s="70">
        <v>0</v>
      </c>
      <c r="BN90" s="70">
        <v>0</v>
      </c>
      <c r="BO90" s="69">
        <v>307.65140000000002</v>
      </c>
      <c r="BP90" s="69">
        <v>0</v>
      </c>
      <c r="BQ90" s="69">
        <v>626.01938900000005</v>
      </c>
      <c r="BR90" s="69">
        <v>307.65140000000002</v>
      </c>
      <c r="BS90" s="69">
        <v>318.36798900000002</v>
      </c>
      <c r="BT90" s="69">
        <v>307.65140000000002</v>
      </c>
      <c r="BU90" s="69">
        <v>0</v>
      </c>
      <c r="BV90" s="69">
        <v>626.01938900000005</v>
      </c>
      <c r="BW90" s="69">
        <v>307.65140000000002</v>
      </c>
      <c r="BX90" s="69">
        <v>0</v>
      </c>
      <c r="BY90" s="69">
        <v>318.36798900000002</v>
      </c>
      <c r="BZ90" s="70">
        <v>100</v>
      </c>
      <c r="CA90" s="70">
        <v>100</v>
      </c>
      <c r="CB90" s="70">
        <v>50.855931077240172</v>
      </c>
      <c r="CC90" s="70">
        <v>0</v>
      </c>
      <c r="CD90" s="70">
        <v>0</v>
      </c>
      <c r="CE90" s="69">
        <v>0</v>
      </c>
      <c r="CF90" s="69">
        <v>0</v>
      </c>
      <c r="CG90" s="69">
        <v>0</v>
      </c>
      <c r="CH90" s="69">
        <v>0</v>
      </c>
      <c r="CI90" s="69">
        <v>0</v>
      </c>
      <c r="CJ90" s="69">
        <v>0</v>
      </c>
      <c r="CK90" s="69">
        <v>0</v>
      </c>
      <c r="CL90" s="69">
        <v>0</v>
      </c>
      <c r="CM90" s="69">
        <v>0</v>
      </c>
      <c r="CN90" s="69">
        <v>0</v>
      </c>
      <c r="CO90" s="69">
        <v>0</v>
      </c>
      <c r="CP90" s="70" t="s">
        <v>652</v>
      </c>
      <c r="CQ90" s="70" t="s">
        <v>652</v>
      </c>
      <c r="CR90" s="70">
        <v>0</v>
      </c>
      <c r="CS90" s="70">
        <v>0</v>
      </c>
      <c r="CT90" s="70">
        <v>0</v>
      </c>
      <c r="CU90" s="69">
        <v>14.7089</v>
      </c>
      <c r="CV90" s="69">
        <v>0</v>
      </c>
      <c r="CW90" s="69">
        <v>16.614100000000001</v>
      </c>
      <c r="CX90" s="69">
        <v>14.7089</v>
      </c>
      <c r="CY90" s="69">
        <v>1.9052</v>
      </c>
      <c r="CZ90" s="69">
        <v>14.7089</v>
      </c>
      <c r="DA90" s="69">
        <v>8.1391599999999995E-3</v>
      </c>
      <c r="DB90" s="69">
        <v>16.348084920000002</v>
      </c>
      <c r="DC90" s="69">
        <v>14.480724519999999</v>
      </c>
      <c r="DD90" s="69">
        <v>0</v>
      </c>
      <c r="DE90" s="69">
        <v>1.8673603999999999</v>
      </c>
      <c r="DF90" s="70">
        <v>98.448725057618162</v>
      </c>
      <c r="DG90" s="70">
        <v>98.013877808104127</v>
      </c>
      <c r="DH90" s="70">
        <v>11.42250244684929</v>
      </c>
      <c r="DI90" s="70">
        <v>8.1391599999999995E-3</v>
      </c>
      <c r="DJ90" s="70">
        <v>0.22817548000000157</v>
      </c>
      <c r="DK90" s="69">
        <v>21.699400000000001</v>
      </c>
      <c r="DL90" s="69">
        <v>0</v>
      </c>
      <c r="DM90" s="69">
        <v>34.123399999999997</v>
      </c>
      <c r="DN90" s="69">
        <v>21.699400000000001</v>
      </c>
      <c r="DO90" s="69">
        <v>12.423999999999999</v>
      </c>
      <c r="DP90" s="69">
        <v>21.699400000000001</v>
      </c>
      <c r="DQ90" s="69">
        <v>0</v>
      </c>
      <c r="DR90" s="69">
        <v>34.123399999999997</v>
      </c>
      <c r="DS90" s="69">
        <v>21.699400000000001</v>
      </c>
      <c r="DT90" s="69">
        <v>0</v>
      </c>
      <c r="DU90" s="69">
        <v>12.423999999999999</v>
      </c>
      <c r="DV90" s="70">
        <v>100</v>
      </c>
      <c r="DW90" s="70">
        <v>100</v>
      </c>
      <c r="DX90" s="70">
        <v>36.409033097522524</v>
      </c>
      <c r="DY90" s="70">
        <v>0</v>
      </c>
      <c r="DZ90" s="70">
        <v>0</v>
      </c>
      <c r="EA90" s="69">
        <v>20.3032</v>
      </c>
      <c r="EB90" s="69">
        <v>0</v>
      </c>
      <c r="EC90" s="69">
        <v>42.709899999999998</v>
      </c>
      <c r="ED90" s="69">
        <v>20.3032</v>
      </c>
      <c r="EE90" s="69">
        <v>22.406700000000001</v>
      </c>
      <c r="EF90" s="69">
        <v>17.5888527</v>
      </c>
      <c r="EG90" s="69">
        <v>0</v>
      </c>
      <c r="EH90" s="69">
        <v>32.595552699999999</v>
      </c>
      <c r="EI90" s="69">
        <v>17.5888527</v>
      </c>
      <c r="EJ90" s="69">
        <v>0</v>
      </c>
      <c r="EK90" s="69">
        <v>15.0067</v>
      </c>
      <c r="EL90" s="70">
        <v>86.630938472753058</v>
      </c>
      <c r="EM90" s="70">
        <v>66.974163977738797</v>
      </c>
      <c r="EN90" s="70">
        <v>46.039102751584885</v>
      </c>
      <c r="EO90" s="70">
        <v>0</v>
      </c>
      <c r="EP90" s="70">
        <v>0</v>
      </c>
      <c r="EQ90" s="69">
        <v>6.9</v>
      </c>
      <c r="ER90" s="69">
        <v>0</v>
      </c>
      <c r="ES90" s="69">
        <v>21.4</v>
      </c>
      <c r="ET90" s="69">
        <v>6.9</v>
      </c>
      <c r="EU90" s="69">
        <v>14.5</v>
      </c>
      <c r="EV90" s="69">
        <v>6.9</v>
      </c>
      <c r="EW90" s="69">
        <v>0</v>
      </c>
      <c r="EX90" s="69">
        <v>21.4</v>
      </c>
      <c r="EY90" s="69">
        <v>6.9</v>
      </c>
      <c r="EZ90" s="69">
        <v>0</v>
      </c>
      <c r="FA90" s="69">
        <v>14.5</v>
      </c>
      <c r="FB90" s="70">
        <v>100</v>
      </c>
      <c r="FC90" s="70">
        <v>100</v>
      </c>
      <c r="FD90" s="70">
        <v>67.757009345794401</v>
      </c>
      <c r="FE90" s="70">
        <v>0</v>
      </c>
      <c r="FF90" s="70">
        <v>0</v>
      </c>
      <c r="FG90" s="69">
        <v>0</v>
      </c>
      <c r="FH90" s="69">
        <v>0</v>
      </c>
      <c r="FI90" s="69">
        <v>0</v>
      </c>
      <c r="FJ90" s="69">
        <v>0</v>
      </c>
      <c r="FK90" s="69">
        <v>0</v>
      </c>
      <c r="FL90" s="69">
        <v>0</v>
      </c>
      <c r="FM90" s="69">
        <v>0</v>
      </c>
      <c r="FN90" s="69">
        <v>0</v>
      </c>
      <c r="FO90" s="69">
        <v>0</v>
      </c>
      <c r="FP90" s="69">
        <v>0</v>
      </c>
      <c r="FQ90" s="69">
        <v>0</v>
      </c>
      <c r="FR90" s="70" t="s">
        <v>652</v>
      </c>
      <c r="FS90" s="70" t="s">
        <v>652</v>
      </c>
      <c r="FT90" s="70">
        <v>0</v>
      </c>
      <c r="FU90" s="70">
        <v>0</v>
      </c>
      <c r="FV90" s="70">
        <v>0</v>
      </c>
      <c r="FW90" s="69">
        <v>0</v>
      </c>
      <c r="FX90" s="69">
        <v>0</v>
      </c>
      <c r="FY90" s="69">
        <v>0</v>
      </c>
      <c r="FZ90" s="69">
        <v>0</v>
      </c>
      <c r="GA90" s="69">
        <v>0</v>
      </c>
      <c r="GB90" s="69">
        <v>0</v>
      </c>
      <c r="GC90" s="69">
        <v>0</v>
      </c>
      <c r="GD90" s="69">
        <v>0</v>
      </c>
      <c r="GE90" s="69">
        <v>0</v>
      </c>
      <c r="GF90" s="69">
        <v>0</v>
      </c>
      <c r="GG90" s="69">
        <v>0</v>
      </c>
      <c r="GH90" s="70" t="s">
        <v>652</v>
      </c>
      <c r="GI90" s="70" t="s">
        <v>652</v>
      </c>
      <c r="GJ90" s="70">
        <v>0</v>
      </c>
      <c r="GK90" s="70">
        <v>0</v>
      </c>
      <c r="GL90" s="70">
        <v>0</v>
      </c>
    </row>
    <row r="91" spans="1:194" ht="15.75" x14ac:dyDescent="0.25">
      <c r="A91" s="11">
        <v>80</v>
      </c>
      <c r="B91" s="66" t="s">
        <v>216</v>
      </c>
      <c r="C91" s="69">
        <v>225.12889999999996</v>
      </c>
      <c r="D91" s="69">
        <v>0</v>
      </c>
      <c r="E91" s="69">
        <v>356.15090000000009</v>
      </c>
      <c r="F91" s="69">
        <v>225.12889999999996</v>
      </c>
      <c r="G91" s="69">
        <v>131.02199999999999</v>
      </c>
      <c r="H91" s="69">
        <v>225.12889971999996</v>
      </c>
      <c r="I91" s="69">
        <v>0</v>
      </c>
      <c r="J91" s="69">
        <v>355.59871673000009</v>
      </c>
      <c r="K91" s="69">
        <v>225.12889971999996</v>
      </c>
      <c r="L91" s="69">
        <v>0</v>
      </c>
      <c r="M91" s="69">
        <v>130.46981700999999</v>
      </c>
      <c r="N91" s="70">
        <v>99.999999875626813</v>
      </c>
      <c r="O91" s="70">
        <v>99.578557043855227</v>
      </c>
      <c r="P91" s="70">
        <v>36.690182183380443</v>
      </c>
      <c r="Q91" s="69">
        <v>0</v>
      </c>
      <c r="R91" s="70">
        <v>0</v>
      </c>
      <c r="S91" s="69">
        <v>40</v>
      </c>
      <c r="T91" s="69">
        <v>0</v>
      </c>
      <c r="U91" s="69">
        <v>65</v>
      </c>
      <c r="V91" s="69">
        <v>40</v>
      </c>
      <c r="W91" s="69">
        <v>25</v>
      </c>
      <c r="X91" s="69">
        <v>40</v>
      </c>
      <c r="Y91" s="69">
        <v>0</v>
      </c>
      <c r="Z91" s="69">
        <v>65</v>
      </c>
      <c r="AA91" s="69">
        <v>40</v>
      </c>
      <c r="AB91" s="69">
        <v>0</v>
      </c>
      <c r="AC91" s="69">
        <v>25</v>
      </c>
      <c r="AD91" s="70">
        <v>100</v>
      </c>
      <c r="AE91" s="70">
        <v>100</v>
      </c>
      <c r="AF91" s="70">
        <v>38.461538461538467</v>
      </c>
      <c r="AG91" s="70">
        <v>0</v>
      </c>
      <c r="AH91" s="70">
        <v>0</v>
      </c>
      <c r="AI91" s="69">
        <v>29.6279</v>
      </c>
      <c r="AJ91" s="69">
        <v>0</v>
      </c>
      <c r="AK91" s="69">
        <v>71.627899999999997</v>
      </c>
      <c r="AL91" s="69">
        <v>29.6279</v>
      </c>
      <c r="AM91" s="69">
        <v>42</v>
      </c>
      <c r="AN91" s="69">
        <v>29.6279</v>
      </c>
      <c r="AO91" s="69">
        <v>0</v>
      </c>
      <c r="AP91" s="69">
        <v>71.627899999999997</v>
      </c>
      <c r="AQ91" s="69">
        <v>29.6279</v>
      </c>
      <c r="AR91" s="69">
        <v>0</v>
      </c>
      <c r="AS91" s="69">
        <v>42</v>
      </c>
      <c r="AT91" s="70">
        <v>100</v>
      </c>
      <c r="AU91" s="70">
        <v>100</v>
      </c>
      <c r="AV91" s="70">
        <v>58.636369347698313</v>
      </c>
      <c r="AW91" s="70">
        <v>0</v>
      </c>
      <c r="AX91" s="70">
        <v>0</v>
      </c>
      <c r="AY91" s="69">
        <v>14.2691</v>
      </c>
      <c r="AZ91" s="69">
        <v>0</v>
      </c>
      <c r="BA91" s="69">
        <v>22.769100000000002</v>
      </c>
      <c r="BB91" s="69">
        <v>14.2691</v>
      </c>
      <c r="BC91" s="69">
        <v>8.5</v>
      </c>
      <c r="BD91" s="69">
        <v>14.2691</v>
      </c>
      <c r="BE91" s="69">
        <v>0</v>
      </c>
      <c r="BF91" s="69">
        <v>22.216917010000003</v>
      </c>
      <c r="BG91" s="69">
        <v>14.2691</v>
      </c>
      <c r="BH91" s="69">
        <v>0</v>
      </c>
      <c r="BI91" s="69">
        <v>7.9478170099999996</v>
      </c>
      <c r="BJ91" s="70">
        <v>100</v>
      </c>
      <c r="BK91" s="70">
        <v>93.503729529411757</v>
      </c>
      <c r="BL91" s="70">
        <v>35.773716967221993</v>
      </c>
      <c r="BM91" s="70">
        <v>0</v>
      </c>
      <c r="BN91" s="70">
        <v>0</v>
      </c>
      <c r="BO91" s="69">
        <v>49.5931</v>
      </c>
      <c r="BP91" s="69">
        <v>0</v>
      </c>
      <c r="BQ91" s="69">
        <v>61.293100000000003</v>
      </c>
      <c r="BR91" s="69">
        <v>49.5931</v>
      </c>
      <c r="BS91" s="69">
        <v>11.7</v>
      </c>
      <c r="BT91" s="69">
        <v>49.5931</v>
      </c>
      <c r="BU91" s="69">
        <v>0</v>
      </c>
      <c r="BV91" s="69">
        <v>61.293100000000003</v>
      </c>
      <c r="BW91" s="69">
        <v>49.5931</v>
      </c>
      <c r="BX91" s="69">
        <v>0</v>
      </c>
      <c r="BY91" s="69">
        <v>11.7</v>
      </c>
      <c r="BZ91" s="70">
        <v>100</v>
      </c>
      <c r="CA91" s="70">
        <v>100</v>
      </c>
      <c r="CB91" s="70">
        <v>19.088608668838742</v>
      </c>
      <c r="CC91" s="70">
        <v>0</v>
      </c>
      <c r="CD91" s="70">
        <v>0</v>
      </c>
      <c r="CE91" s="69">
        <v>3.516</v>
      </c>
      <c r="CF91" s="69">
        <v>0</v>
      </c>
      <c r="CG91" s="69">
        <v>4.7160000000000002</v>
      </c>
      <c r="CH91" s="69">
        <v>3.516</v>
      </c>
      <c r="CI91" s="69">
        <v>1.2</v>
      </c>
      <c r="CJ91" s="69">
        <v>3.516</v>
      </c>
      <c r="CK91" s="69">
        <v>0</v>
      </c>
      <c r="CL91" s="69">
        <v>4.7160000000000002</v>
      </c>
      <c r="CM91" s="69">
        <v>3.516</v>
      </c>
      <c r="CN91" s="69">
        <v>0</v>
      </c>
      <c r="CO91" s="69">
        <v>1.2</v>
      </c>
      <c r="CP91" s="70">
        <v>100</v>
      </c>
      <c r="CQ91" s="70">
        <v>100</v>
      </c>
      <c r="CR91" s="70">
        <v>25.445292620865139</v>
      </c>
      <c r="CS91" s="70">
        <v>0</v>
      </c>
      <c r="CT91" s="70">
        <v>0</v>
      </c>
      <c r="CU91" s="69">
        <v>37.855400000000003</v>
      </c>
      <c r="CV91" s="69">
        <v>0</v>
      </c>
      <c r="CW91" s="69">
        <v>52.355400000000003</v>
      </c>
      <c r="CX91" s="69">
        <v>37.855400000000003</v>
      </c>
      <c r="CY91" s="69">
        <v>14.5</v>
      </c>
      <c r="CZ91" s="69">
        <v>37.855400000000003</v>
      </c>
      <c r="DA91" s="69">
        <v>0</v>
      </c>
      <c r="DB91" s="69">
        <v>52.355400000000003</v>
      </c>
      <c r="DC91" s="69">
        <v>37.855400000000003</v>
      </c>
      <c r="DD91" s="69">
        <v>0</v>
      </c>
      <c r="DE91" s="69">
        <v>14.5</v>
      </c>
      <c r="DF91" s="70">
        <v>100</v>
      </c>
      <c r="DG91" s="70">
        <v>100</v>
      </c>
      <c r="DH91" s="70">
        <v>27.695328466595615</v>
      </c>
      <c r="DI91" s="70">
        <v>0</v>
      </c>
      <c r="DJ91" s="70">
        <v>0</v>
      </c>
      <c r="DK91" s="69">
        <v>42.536299999999997</v>
      </c>
      <c r="DL91" s="69">
        <v>0</v>
      </c>
      <c r="DM91" s="69">
        <v>59.058300000000003</v>
      </c>
      <c r="DN91" s="69">
        <v>42.536299999999997</v>
      </c>
      <c r="DO91" s="69">
        <v>16.521999999999998</v>
      </c>
      <c r="DP91" s="69">
        <v>42.536299999999997</v>
      </c>
      <c r="DQ91" s="69">
        <v>0</v>
      </c>
      <c r="DR91" s="69">
        <v>59.058300000000003</v>
      </c>
      <c r="DS91" s="69">
        <v>42.536299999999997</v>
      </c>
      <c r="DT91" s="69">
        <v>0</v>
      </c>
      <c r="DU91" s="69">
        <v>16.521999999999998</v>
      </c>
      <c r="DV91" s="70">
        <v>100</v>
      </c>
      <c r="DW91" s="70">
        <v>100</v>
      </c>
      <c r="DX91" s="70">
        <v>27.975746000138841</v>
      </c>
      <c r="DY91" s="70">
        <v>0</v>
      </c>
      <c r="DZ91" s="70">
        <v>0</v>
      </c>
      <c r="EA91" s="69">
        <v>0.9919</v>
      </c>
      <c r="EB91" s="69">
        <v>0</v>
      </c>
      <c r="EC91" s="69">
        <v>1.5919000000000001</v>
      </c>
      <c r="ED91" s="69">
        <v>0.9919</v>
      </c>
      <c r="EE91" s="69">
        <v>0.6</v>
      </c>
      <c r="EF91" s="69">
        <v>0.99189971999999993</v>
      </c>
      <c r="EG91" s="69">
        <v>0</v>
      </c>
      <c r="EH91" s="69">
        <v>1.59189972</v>
      </c>
      <c r="EI91" s="69">
        <v>0.99189971999999993</v>
      </c>
      <c r="EJ91" s="69">
        <v>0</v>
      </c>
      <c r="EK91" s="69">
        <v>0.6</v>
      </c>
      <c r="EL91" s="70">
        <v>99.999971771347901</v>
      </c>
      <c r="EM91" s="70">
        <v>100</v>
      </c>
      <c r="EN91" s="70">
        <v>37.690816353683381</v>
      </c>
      <c r="EO91" s="70">
        <v>0</v>
      </c>
      <c r="EP91" s="70">
        <v>0</v>
      </c>
      <c r="EQ91" s="69">
        <v>6.7392000000000003</v>
      </c>
      <c r="ER91" s="69">
        <v>0</v>
      </c>
      <c r="ES91" s="69">
        <v>17.7392</v>
      </c>
      <c r="ET91" s="69">
        <v>6.7392000000000003</v>
      </c>
      <c r="EU91" s="69">
        <v>11</v>
      </c>
      <c r="EV91" s="69">
        <v>6.7392000000000003</v>
      </c>
      <c r="EW91" s="69">
        <v>0</v>
      </c>
      <c r="EX91" s="69">
        <v>17.7392</v>
      </c>
      <c r="EY91" s="69">
        <v>6.7392000000000003</v>
      </c>
      <c r="EZ91" s="69">
        <v>0</v>
      </c>
      <c r="FA91" s="69">
        <v>11</v>
      </c>
      <c r="FB91" s="70">
        <v>100</v>
      </c>
      <c r="FC91" s="70">
        <v>100</v>
      </c>
      <c r="FD91" s="70">
        <v>62.009560746820604</v>
      </c>
      <c r="FE91" s="70">
        <v>0</v>
      </c>
      <c r="FF91" s="70">
        <v>0</v>
      </c>
      <c r="FG91" s="69">
        <v>0</v>
      </c>
      <c r="FH91" s="69">
        <v>0</v>
      </c>
      <c r="FI91" s="69">
        <v>0</v>
      </c>
      <c r="FJ91" s="69">
        <v>0</v>
      </c>
      <c r="FK91" s="69">
        <v>0</v>
      </c>
      <c r="FL91" s="69">
        <v>0</v>
      </c>
      <c r="FM91" s="69">
        <v>0</v>
      </c>
      <c r="FN91" s="69">
        <v>0</v>
      </c>
      <c r="FO91" s="69">
        <v>0</v>
      </c>
      <c r="FP91" s="69">
        <v>0</v>
      </c>
      <c r="FQ91" s="69">
        <v>0</v>
      </c>
      <c r="FR91" s="70" t="s">
        <v>652</v>
      </c>
      <c r="FS91" s="70" t="s">
        <v>652</v>
      </c>
      <c r="FT91" s="70">
        <v>0</v>
      </c>
      <c r="FU91" s="70">
        <v>0</v>
      </c>
      <c r="FV91" s="70">
        <v>0</v>
      </c>
      <c r="FW91" s="69">
        <v>0</v>
      </c>
      <c r="FX91" s="69">
        <v>0</v>
      </c>
      <c r="FY91" s="69">
        <v>0</v>
      </c>
      <c r="FZ91" s="69">
        <v>0</v>
      </c>
      <c r="GA91" s="69">
        <v>0</v>
      </c>
      <c r="GB91" s="69">
        <v>0</v>
      </c>
      <c r="GC91" s="69">
        <v>0</v>
      </c>
      <c r="GD91" s="69">
        <v>0</v>
      </c>
      <c r="GE91" s="69">
        <v>0</v>
      </c>
      <c r="GF91" s="69">
        <v>0</v>
      </c>
      <c r="GG91" s="69">
        <v>0</v>
      </c>
      <c r="GH91" s="70" t="s">
        <v>652</v>
      </c>
      <c r="GI91" s="70" t="s">
        <v>652</v>
      </c>
      <c r="GJ91" s="70">
        <v>0</v>
      </c>
      <c r="GK91" s="70">
        <v>0</v>
      </c>
      <c r="GL91" s="70">
        <v>0</v>
      </c>
    </row>
    <row r="92" spans="1:194" ht="15.75" x14ac:dyDescent="0.25">
      <c r="A92" s="11">
        <v>81</v>
      </c>
      <c r="B92" s="66" t="s">
        <v>219</v>
      </c>
      <c r="C92" s="69">
        <v>235.29370000000003</v>
      </c>
      <c r="D92" s="69">
        <v>0</v>
      </c>
      <c r="E92" s="69">
        <v>309.78469999999999</v>
      </c>
      <c r="F92" s="69">
        <v>235.29370000000003</v>
      </c>
      <c r="G92" s="69">
        <v>74.490999999999985</v>
      </c>
      <c r="H92" s="69">
        <v>206.957166</v>
      </c>
      <c r="I92" s="69">
        <v>0.40736</v>
      </c>
      <c r="J92" s="69">
        <v>279.92570700000005</v>
      </c>
      <c r="K92" s="69">
        <v>206.957166</v>
      </c>
      <c r="L92" s="69">
        <v>0</v>
      </c>
      <c r="M92" s="69">
        <v>72.968541000000002</v>
      </c>
      <c r="N92" s="70">
        <v>87.956951673589217</v>
      </c>
      <c r="O92" s="70">
        <v>97.956183968533125</v>
      </c>
      <c r="P92" s="70">
        <v>26.067109656348926</v>
      </c>
      <c r="Q92" s="69">
        <v>0.40736</v>
      </c>
      <c r="R92" s="70">
        <v>1.1268763699945339E-14</v>
      </c>
      <c r="S92" s="69">
        <v>46.192100000000003</v>
      </c>
      <c r="T92" s="69">
        <v>0</v>
      </c>
      <c r="U92" s="69">
        <v>60.192100000000003</v>
      </c>
      <c r="V92" s="69">
        <v>46.192100000000003</v>
      </c>
      <c r="W92" s="69">
        <v>14</v>
      </c>
      <c r="X92" s="69">
        <v>24.962</v>
      </c>
      <c r="Y92" s="69">
        <v>0</v>
      </c>
      <c r="Z92" s="69">
        <v>37.442991999999997</v>
      </c>
      <c r="AA92" s="69">
        <v>24.962</v>
      </c>
      <c r="AB92" s="69">
        <v>0</v>
      </c>
      <c r="AC92" s="69">
        <v>12.480992000000001</v>
      </c>
      <c r="AD92" s="70">
        <v>54.039543558314087</v>
      </c>
      <c r="AE92" s="70">
        <v>89.149942857142861</v>
      </c>
      <c r="AF92" s="70">
        <v>33.333319089457383</v>
      </c>
      <c r="AG92" s="70">
        <v>0</v>
      </c>
      <c r="AH92" s="70">
        <v>0</v>
      </c>
      <c r="AI92" s="69">
        <v>19.010300000000001</v>
      </c>
      <c r="AJ92" s="69">
        <v>0</v>
      </c>
      <c r="AK92" s="69">
        <v>27.993300000000001</v>
      </c>
      <c r="AL92" s="69">
        <v>19.010300000000001</v>
      </c>
      <c r="AM92" s="69">
        <v>8.9830000000000005</v>
      </c>
      <c r="AN92" s="69">
        <v>19.010300000000001</v>
      </c>
      <c r="AO92" s="69">
        <v>0</v>
      </c>
      <c r="AP92" s="69">
        <v>27.992854999999999</v>
      </c>
      <c r="AQ92" s="69">
        <v>19.010300000000001</v>
      </c>
      <c r="AR92" s="69">
        <v>0</v>
      </c>
      <c r="AS92" s="69">
        <v>8.9825549999999996</v>
      </c>
      <c r="AT92" s="70">
        <v>100</v>
      </c>
      <c r="AU92" s="70">
        <v>99.995046198374695</v>
      </c>
      <c r="AV92" s="70">
        <v>32.0887419307534</v>
      </c>
      <c r="AW92" s="70">
        <v>0</v>
      </c>
      <c r="AX92" s="70">
        <v>0</v>
      </c>
      <c r="AY92" s="69">
        <v>17.2743</v>
      </c>
      <c r="AZ92" s="69">
        <v>0</v>
      </c>
      <c r="BA92" s="69">
        <v>22.224299999999999</v>
      </c>
      <c r="BB92" s="69">
        <v>17.2743</v>
      </c>
      <c r="BC92" s="69">
        <v>4.95</v>
      </c>
      <c r="BD92" s="69">
        <v>17.2743</v>
      </c>
      <c r="BE92" s="69">
        <v>0.40736</v>
      </c>
      <c r="BF92" s="69">
        <v>22.224299999999999</v>
      </c>
      <c r="BG92" s="69">
        <v>17.2743</v>
      </c>
      <c r="BH92" s="69">
        <v>0</v>
      </c>
      <c r="BI92" s="69">
        <v>4.95</v>
      </c>
      <c r="BJ92" s="70">
        <v>100</v>
      </c>
      <c r="BK92" s="70">
        <v>100</v>
      </c>
      <c r="BL92" s="70">
        <v>22.272917482215416</v>
      </c>
      <c r="BM92" s="70">
        <v>0.40736</v>
      </c>
      <c r="BN92" s="70">
        <v>6.106226635438361E-16</v>
      </c>
      <c r="BO92" s="69">
        <v>25.387</v>
      </c>
      <c r="BP92" s="69">
        <v>0</v>
      </c>
      <c r="BQ92" s="69">
        <v>29.731999999999999</v>
      </c>
      <c r="BR92" s="69">
        <v>25.387</v>
      </c>
      <c r="BS92" s="69">
        <v>4.3449999999999998</v>
      </c>
      <c r="BT92" s="69">
        <v>25.387</v>
      </c>
      <c r="BU92" s="69">
        <v>0</v>
      </c>
      <c r="BV92" s="69">
        <v>29.73188</v>
      </c>
      <c r="BW92" s="69">
        <v>25.387</v>
      </c>
      <c r="BX92" s="69">
        <v>0</v>
      </c>
      <c r="BY92" s="69">
        <v>4.3448799999999999</v>
      </c>
      <c r="BZ92" s="70">
        <v>100</v>
      </c>
      <c r="CA92" s="70">
        <v>99.997238204833138</v>
      </c>
      <c r="CB92" s="70">
        <v>14.613539406186222</v>
      </c>
      <c r="CC92" s="70">
        <v>0</v>
      </c>
      <c r="CD92" s="70">
        <v>0</v>
      </c>
      <c r="CE92" s="69">
        <v>0</v>
      </c>
      <c r="CF92" s="69">
        <v>0</v>
      </c>
      <c r="CG92" s="69">
        <v>0</v>
      </c>
      <c r="CH92" s="69">
        <v>0</v>
      </c>
      <c r="CI92" s="69">
        <v>0</v>
      </c>
      <c r="CJ92" s="69">
        <v>0</v>
      </c>
      <c r="CK92" s="69">
        <v>0</v>
      </c>
      <c r="CL92" s="69">
        <v>0</v>
      </c>
      <c r="CM92" s="69">
        <v>0</v>
      </c>
      <c r="CN92" s="69">
        <v>0</v>
      </c>
      <c r="CO92" s="69">
        <v>0</v>
      </c>
      <c r="CP92" s="70" t="s">
        <v>652</v>
      </c>
      <c r="CQ92" s="70" t="s">
        <v>652</v>
      </c>
      <c r="CR92" s="70">
        <v>0</v>
      </c>
      <c r="CS92" s="70">
        <v>0</v>
      </c>
      <c r="CT92" s="70">
        <v>0</v>
      </c>
      <c r="CU92" s="69">
        <v>15.099</v>
      </c>
      <c r="CV92" s="69">
        <v>0</v>
      </c>
      <c r="CW92" s="69">
        <v>18.29</v>
      </c>
      <c r="CX92" s="69">
        <v>15.099</v>
      </c>
      <c r="CY92" s="69">
        <v>3.1909999999999998</v>
      </c>
      <c r="CZ92" s="69">
        <v>15.099</v>
      </c>
      <c r="DA92" s="69">
        <v>0</v>
      </c>
      <c r="DB92" s="69">
        <v>18.289099</v>
      </c>
      <c r="DC92" s="69">
        <v>15.099</v>
      </c>
      <c r="DD92" s="69">
        <v>0</v>
      </c>
      <c r="DE92" s="69">
        <v>3.190099</v>
      </c>
      <c r="DF92" s="70">
        <v>100</v>
      </c>
      <c r="DG92" s="70">
        <v>99.97176433719838</v>
      </c>
      <c r="DH92" s="70">
        <v>17.442625249062296</v>
      </c>
      <c r="DI92" s="70">
        <v>0</v>
      </c>
      <c r="DJ92" s="70">
        <v>0</v>
      </c>
      <c r="DK92" s="69">
        <v>91.238900000000001</v>
      </c>
      <c r="DL92" s="69">
        <v>0</v>
      </c>
      <c r="DM92" s="69">
        <v>123.7209</v>
      </c>
      <c r="DN92" s="69">
        <v>91.238900000000001</v>
      </c>
      <c r="DO92" s="69">
        <v>32.481999999999999</v>
      </c>
      <c r="DP92" s="69">
        <v>91.238900000000001</v>
      </c>
      <c r="DQ92" s="69">
        <v>0</v>
      </c>
      <c r="DR92" s="69">
        <v>123.72016000000001</v>
      </c>
      <c r="DS92" s="69">
        <v>91.238900000000001</v>
      </c>
      <c r="DT92" s="69">
        <v>0</v>
      </c>
      <c r="DU92" s="69">
        <v>32.481259999999999</v>
      </c>
      <c r="DV92" s="70">
        <v>100</v>
      </c>
      <c r="DW92" s="70">
        <v>99.997721815159167</v>
      </c>
      <c r="DX92" s="70">
        <v>26.253813444793472</v>
      </c>
      <c r="DY92" s="70">
        <v>0</v>
      </c>
      <c r="DZ92" s="70">
        <v>0</v>
      </c>
      <c r="EA92" s="69">
        <v>9.7100000000000009</v>
      </c>
      <c r="EB92" s="69">
        <v>0</v>
      </c>
      <c r="EC92" s="69">
        <v>10.558</v>
      </c>
      <c r="ED92" s="69">
        <v>9.7100000000000009</v>
      </c>
      <c r="EE92" s="69">
        <v>0.84799999999999998</v>
      </c>
      <c r="EF92" s="69">
        <v>2.6035659999999998</v>
      </c>
      <c r="EG92" s="69">
        <v>0</v>
      </c>
      <c r="EH92" s="69">
        <v>3.4512689999999999</v>
      </c>
      <c r="EI92" s="69">
        <v>2.6035659999999998</v>
      </c>
      <c r="EJ92" s="69">
        <v>0</v>
      </c>
      <c r="EK92" s="69">
        <v>0.84770299999999998</v>
      </c>
      <c r="EL92" s="70">
        <v>26.813244078269822</v>
      </c>
      <c r="EM92" s="70">
        <v>99.964976415094341</v>
      </c>
      <c r="EN92" s="70">
        <v>24.562066880327208</v>
      </c>
      <c r="EO92" s="70">
        <v>0</v>
      </c>
      <c r="EP92" s="70">
        <v>0</v>
      </c>
      <c r="EQ92" s="69">
        <v>11.382099999999999</v>
      </c>
      <c r="ER92" s="69">
        <v>0</v>
      </c>
      <c r="ES92" s="69">
        <v>17.074100000000001</v>
      </c>
      <c r="ET92" s="69">
        <v>11.382099999999999</v>
      </c>
      <c r="EU92" s="69">
        <v>5.6920000000000002</v>
      </c>
      <c r="EV92" s="69">
        <v>11.382099999999999</v>
      </c>
      <c r="EW92" s="69">
        <v>0</v>
      </c>
      <c r="EX92" s="69">
        <v>17.073152</v>
      </c>
      <c r="EY92" s="69">
        <v>11.382099999999999</v>
      </c>
      <c r="EZ92" s="69">
        <v>0</v>
      </c>
      <c r="FA92" s="69">
        <v>5.691052</v>
      </c>
      <c r="FB92" s="70">
        <v>100</v>
      </c>
      <c r="FC92" s="70">
        <v>99.983345045678135</v>
      </c>
      <c r="FD92" s="70">
        <v>33.333341142865706</v>
      </c>
      <c r="FE92" s="70">
        <v>0</v>
      </c>
      <c r="FF92" s="70">
        <v>0</v>
      </c>
      <c r="FG92" s="69">
        <v>0</v>
      </c>
      <c r="FH92" s="69">
        <v>0</v>
      </c>
      <c r="FI92" s="69">
        <v>0</v>
      </c>
      <c r="FJ92" s="69">
        <v>0</v>
      </c>
      <c r="FK92" s="69">
        <v>0</v>
      </c>
      <c r="FL92" s="69">
        <v>0</v>
      </c>
      <c r="FM92" s="69">
        <v>0</v>
      </c>
      <c r="FN92" s="69">
        <v>0</v>
      </c>
      <c r="FO92" s="69">
        <v>0</v>
      </c>
      <c r="FP92" s="69">
        <v>0</v>
      </c>
      <c r="FQ92" s="69">
        <v>0</v>
      </c>
      <c r="FR92" s="70" t="s">
        <v>652</v>
      </c>
      <c r="FS92" s="70" t="s">
        <v>652</v>
      </c>
      <c r="FT92" s="70">
        <v>0</v>
      </c>
      <c r="FU92" s="70">
        <v>0</v>
      </c>
      <c r="FV92" s="70">
        <v>0</v>
      </c>
      <c r="FW92" s="69">
        <v>0</v>
      </c>
      <c r="FX92" s="69">
        <v>0</v>
      </c>
      <c r="FY92" s="69">
        <v>0</v>
      </c>
      <c r="FZ92" s="69">
        <v>0</v>
      </c>
      <c r="GA92" s="69">
        <v>0</v>
      </c>
      <c r="GB92" s="69">
        <v>0</v>
      </c>
      <c r="GC92" s="69">
        <v>0</v>
      </c>
      <c r="GD92" s="69">
        <v>0</v>
      </c>
      <c r="GE92" s="69">
        <v>0</v>
      </c>
      <c r="GF92" s="69">
        <v>0</v>
      </c>
      <c r="GG92" s="69">
        <v>0</v>
      </c>
      <c r="GH92" s="70" t="s">
        <v>652</v>
      </c>
      <c r="GI92" s="70" t="s">
        <v>652</v>
      </c>
      <c r="GJ92" s="70">
        <v>0</v>
      </c>
      <c r="GK92" s="70">
        <v>0</v>
      </c>
      <c r="GL92" s="70">
        <v>0</v>
      </c>
    </row>
    <row r="93" spans="1:194" ht="15.75" x14ac:dyDescent="0.25">
      <c r="A93" s="11">
        <v>82</v>
      </c>
      <c r="B93" s="66" t="s">
        <v>222</v>
      </c>
      <c r="C93" s="69">
        <v>659.31730000000005</v>
      </c>
      <c r="D93" s="69">
        <v>0</v>
      </c>
      <c r="E93" s="69">
        <v>855.53058800000008</v>
      </c>
      <c r="F93" s="69">
        <v>659.31730000000005</v>
      </c>
      <c r="G93" s="69">
        <v>196.21328800000003</v>
      </c>
      <c r="H93" s="69">
        <v>658.431735</v>
      </c>
      <c r="I93" s="69">
        <v>0.1</v>
      </c>
      <c r="J93" s="69">
        <v>814.78327799999988</v>
      </c>
      <c r="K93" s="69">
        <v>658.431735</v>
      </c>
      <c r="L93" s="69">
        <v>0</v>
      </c>
      <c r="M93" s="69">
        <v>156.35154299999999</v>
      </c>
      <c r="N93" s="70">
        <v>99.865684549760786</v>
      </c>
      <c r="O93" s="70">
        <v>79.68448242914107</v>
      </c>
      <c r="P93" s="70">
        <v>19.189341168584956</v>
      </c>
      <c r="Q93" s="69">
        <v>0.1</v>
      </c>
      <c r="R93" s="70">
        <v>2.273181642920008E-14</v>
      </c>
      <c r="S93" s="69">
        <v>71.151799999999994</v>
      </c>
      <c r="T93" s="69">
        <v>0</v>
      </c>
      <c r="U93" s="69">
        <v>85.891729999999995</v>
      </c>
      <c r="V93" s="69">
        <v>71.151799999999994</v>
      </c>
      <c r="W93" s="69">
        <v>14.739929999999999</v>
      </c>
      <c r="X93" s="69">
        <v>71.151799999999994</v>
      </c>
      <c r="Y93" s="69">
        <v>0.1</v>
      </c>
      <c r="Z93" s="69">
        <v>85.891729999999995</v>
      </c>
      <c r="AA93" s="69">
        <v>71.151799999999994</v>
      </c>
      <c r="AB93" s="69">
        <v>0</v>
      </c>
      <c r="AC93" s="69">
        <v>14.739929999999999</v>
      </c>
      <c r="AD93" s="70">
        <v>100</v>
      </c>
      <c r="AE93" s="70">
        <v>100</v>
      </c>
      <c r="AF93" s="70">
        <v>17.161058462787977</v>
      </c>
      <c r="AG93" s="70">
        <v>0.1</v>
      </c>
      <c r="AH93" s="70">
        <v>-5.6898930012039273E-15</v>
      </c>
      <c r="AI93" s="69">
        <v>40.541600000000003</v>
      </c>
      <c r="AJ93" s="69">
        <v>0</v>
      </c>
      <c r="AK93" s="69">
        <v>46.928600000000003</v>
      </c>
      <c r="AL93" s="69">
        <v>40.541600000000003</v>
      </c>
      <c r="AM93" s="69">
        <v>6.3869999999999996</v>
      </c>
      <c r="AN93" s="69">
        <v>40.541600000000003</v>
      </c>
      <c r="AO93" s="69">
        <v>0</v>
      </c>
      <c r="AP93" s="69">
        <v>46.928600000000003</v>
      </c>
      <c r="AQ93" s="69">
        <v>40.541600000000003</v>
      </c>
      <c r="AR93" s="69">
        <v>0</v>
      </c>
      <c r="AS93" s="69">
        <v>6.3869999999999996</v>
      </c>
      <c r="AT93" s="70">
        <v>100</v>
      </c>
      <c r="AU93" s="70">
        <v>100</v>
      </c>
      <c r="AV93" s="70">
        <v>13.610037375928535</v>
      </c>
      <c r="AW93" s="70">
        <v>0</v>
      </c>
      <c r="AX93" s="70">
        <v>0</v>
      </c>
      <c r="AY93" s="69">
        <v>136.0898</v>
      </c>
      <c r="AZ93" s="69">
        <v>0</v>
      </c>
      <c r="BA93" s="69">
        <v>198.30164400000001</v>
      </c>
      <c r="BB93" s="69">
        <v>136.0898</v>
      </c>
      <c r="BC93" s="69">
        <v>62.211843999999999</v>
      </c>
      <c r="BD93" s="69">
        <v>136.0898</v>
      </c>
      <c r="BE93" s="69">
        <v>0</v>
      </c>
      <c r="BF93" s="69">
        <v>175.93115599999999</v>
      </c>
      <c r="BG93" s="69">
        <v>136.0898</v>
      </c>
      <c r="BH93" s="69">
        <v>0</v>
      </c>
      <c r="BI93" s="69">
        <v>39.841355999999998</v>
      </c>
      <c r="BJ93" s="70">
        <v>100</v>
      </c>
      <c r="BK93" s="70">
        <v>64.04143236776585</v>
      </c>
      <c r="BL93" s="70">
        <v>22.645992276660763</v>
      </c>
      <c r="BM93" s="70">
        <v>0</v>
      </c>
      <c r="BN93" s="70">
        <v>0</v>
      </c>
      <c r="BO93" s="69">
        <v>235.1746</v>
      </c>
      <c r="BP93" s="69">
        <v>0</v>
      </c>
      <c r="BQ93" s="69">
        <v>306.313579</v>
      </c>
      <c r="BR93" s="69">
        <v>235.1746</v>
      </c>
      <c r="BS93" s="69">
        <v>71.138979000000006</v>
      </c>
      <c r="BT93" s="69">
        <v>235.1746</v>
      </c>
      <c r="BU93" s="69">
        <v>0</v>
      </c>
      <c r="BV93" s="69">
        <v>289.1746</v>
      </c>
      <c r="BW93" s="69">
        <v>235.1746</v>
      </c>
      <c r="BX93" s="69">
        <v>0</v>
      </c>
      <c r="BY93" s="69">
        <v>54</v>
      </c>
      <c r="BZ93" s="70">
        <v>100</v>
      </c>
      <c r="CA93" s="70">
        <v>75.907752344885353</v>
      </c>
      <c r="CB93" s="70">
        <v>18.673839265274335</v>
      </c>
      <c r="CC93" s="70">
        <v>0</v>
      </c>
      <c r="CD93" s="70">
        <v>0</v>
      </c>
      <c r="CE93" s="69">
        <v>1.7495000000000001</v>
      </c>
      <c r="CF93" s="69">
        <v>0</v>
      </c>
      <c r="CG93" s="69">
        <v>2.5870649999999999</v>
      </c>
      <c r="CH93" s="69">
        <v>1.7495000000000001</v>
      </c>
      <c r="CI93" s="69">
        <v>0.837565</v>
      </c>
      <c r="CJ93" s="69">
        <v>1.7495000000000001</v>
      </c>
      <c r="CK93" s="69">
        <v>0</v>
      </c>
      <c r="CL93" s="69">
        <v>2.3888349999999998</v>
      </c>
      <c r="CM93" s="69">
        <v>1.7495000000000001</v>
      </c>
      <c r="CN93" s="69">
        <v>0</v>
      </c>
      <c r="CO93" s="69">
        <v>0.63933499999999999</v>
      </c>
      <c r="CP93" s="70">
        <v>100</v>
      </c>
      <c r="CQ93" s="70">
        <v>76.332583142800857</v>
      </c>
      <c r="CR93" s="70">
        <v>26.763464199076122</v>
      </c>
      <c r="CS93" s="70">
        <v>0</v>
      </c>
      <c r="CT93" s="70">
        <v>0</v>
      </c>
      <c r="CU93" s="69">
        <v>7.8651999999999997</v>
      </c>
      <c r="CV93" s="69">
        <v>0</v>
      </c>
      <c r="CW93" s="69">
        <v>9.3542000000000005</v>
      </c>
      <c r="CX93" s="69">
        <v>7.8651999999999997</v>
      </c>
      <c r="CY93" s="69">
        <v>1.4890000000000001</v>
      </c>
      <c r="CZ93" s="69">
        <v>6.979635</v>
      </c>
      <c r="DA93" s="69">
        <v>0</v>
      </c>
      <c r="DB93" s="69">
        <v>8.3145869999999995</v>
      </c>
      <c r="DC93" s="69">
        <v>6.979635</v>
      </c>
      <c r="DD93" s="69">
        <v>0</v>
      </c>
      <c r="DE93" s="69">
        <v>1.3349519999999999</v>
      </c>
      <c r="DF93" s="70">
        <v>88.740718608554133</v>
      </c>
      <c r="DG93" s="70">
        <v>89.654264607118861</v>
      </c>
      <c r="DH93" s="70">
        <v>16.055541904847466</v>
      </c>
      <c r="DI93" s="70">
        <v>0</v>
      </c>
      <c r="DJ93" s="70">
        <v>0</v>
      </c>
      <c r="DK93" s="69">
        <v>82.373199999999997</v>
      </c>
      <c r="DL93" s="69">
        <v>0</v>
      </c>
      <c r="DM93" s="69">
        <v>107.2732</v>
      </c>
      <c r="DN93" s="69">
        <v>82.373199999999997</v>
      </c>
      <c r="DO93" s="69">
        <v>24.9</v>
      </c>
      <c r="DP93" s="69">
        <v>82.373199999999997</v>
      </c>
      <c r="DQ93" s="69">
        <v>0</v>
      </c>
      <c r="DR93" s="69">
        <v>107.2732</v>
      </c>
      <c r="DS93" s="69">
        <v>82.373199999999997</v>
      </c>
      <c r="DT93" s="69">
        <v>0</v>
      </c>
      <c r="DU93" s="69">
        <v>24.9</v>
      </c>
      <c r="DV93" s="70">
        <v>100</v>
      </c>
      <c r="DW93" s="70">
        <v>100</v>
      </c>
      <c r="DX93" s="70">
        <v>23.211762117658463</v>
      </c>
      <c r="DY93" s="70">
        <v>0</v>
      </c>
      <c r="DZ93" s="70">
        <v>0</v>
      </c>
      <c r="EA93" s="69">
        <v>38.651200000000003</v>
      </c>
      <c r="EB93" s="69">
        <v>0</v>
      </c>
      <c r="EC93" s="69">
        <v>45.343170000000001</v>
      </c>
      <c r="ED93" s="69">
        <v>38.651200000000003</v>
      </c>
      <c r="EE93" s="69">
        <v>6.6919700000000004</v>
      </c>
      <c r="EF93" s="69">
        <v>38.651200000000003</v>
      </c>
      <c r="EG93" s="69">
        <v>0</v>
      </c>
      <c r="EH93" s="69">
        <v>45.343170000000001</v>
      </c>
      <c r="EI93" s="69">
        <v>38.651200000000003</v>
      </c>
      <c r="EJ93" s="69">
        <v>0</v>
      </c>
      <c r="EK93" s="69">
        <v>6.6919700000000004</v>
      </c>
      <c r="EL93" s="70">
        <v>100</v>
      </c>
      <c r="EM93" s="70">
        <v>100</v>
      </c>
      <c r="EN93" s="70">
        <v>14.758496152783321</v>
      </c>
      <c r="EO93" s="70">
        <v>0</v>
      </c>
      <c r="EP93" s="70">
        <v>0</v>
      </c>
      <c r="EQ93" s="69">
        <v>45.720399999999998</v>
      </c>
      <c r="ER93" s="69">
        <v>0</v>
      </c>
      <c r="ES93" s="69">
        <v>53.537399999999998</v>
      </c>
      <c r="ET93" s="69">
        <v>45.720399999999998</v>
      </c>
      <c r="EU93" s="69">
        <v>7.8170000000000002</v>
      </c>
      <c r="EV93" s="69">
        <v>45.720399999999998</v>
      </c>
      <c r="EW93" s="69">
        <v>0</v>
      </c>
      <c r="EX93" s="69">
        <v>53.537399999999998</v>
      </c>
      <c r="EY93" s="69">
        <v>45.720399999999998</v>
      </c>
      <c r="EZ93" s="69">
        <v>0</v>
      </c>
      <c r="FA93" s="69">
        <v>7.8170000000000002</v>
      </c>
      <c r="FB93" s="70">
        <v>100</v>
      </c>
      <c r="FC93" s="70">
        <v>100</v>
      </c>
      <c r="FD93" s="70">
        <v>14.601007893547315</v>
      </c>
      <c r="FE93" s="70">
        <v>0</v>
      </c>
      <c r="FF93" s="70">
        <v>0</v>
      </c>
      <c r="FG93" s="69">
        <v>0</v>
      </c>
      <c r="FH93" s="69">
        <v>0</v>
      </c>
      <c r="FI93" s="69">
        <v>0</v>
      </c>
      <c r="FJ93" s="69">
        <v>0</v>
      </c>
      <c r="FK93" s="69">
        <v>0</v>
      </c>
      <c r="FL93" s="69">
        <v>0</v>
      </c>
      <c r="FM93" s="69">
        <v>0</v>
      </c>
      <c r="FN93" s="69">
        <v>0</v>
      </c>
      <c r="FO93" s="69">
        <v>0</v>
      </c>
      <c r="FP93" s="69">
        <v>0</v>
      </c>
      <c r="FQ93" s="69">
        <v>0</v>
      </c>
      <c r="FR93" s="70" t="s">
        <v>652</v>
      </c>
      <c r="FS93" s="70" t="s">
        <v>652</v>
      </c>
      <c r="FT93" s="70">
        <v>0</v>
      </c>
      <c r="FU93" s="70">
        <v>0</v>
      </c>
      <c r="FV93" s="70">
        <v>0</v>
      </c>
      <c r="FW93" s="69">
        <v>0</v>
      </c>
      <c r="FX93" s="69">
        <v>0</v>
      </c>
      <c r="FY93" s="69">
        <v>0</v>
      </c>
      <c r="FZ93" s="69">
        <v>0</v>
      </c>
      <c r="GA93" s="69">
        <v>0</v>
      </c>
      <c r="GB93" s="69">
        <v>0</v>
      </c>
      <c r="GC93" s="69">
        <v>0</v>
      </c>
      <c r="GD93" s="69">
        <v>0</v>
      </c>
      <c r="GE93" s="69">
        <v>0</v>
      </c>
      <c r="GF93" s="69">
        <v>0</v>
      </c>
      <c r="GG93" s="69">
        <v>0</v>
      </c>
      <c r="GH93" s="70" t="s">
        <v>652</v>
      </c>
      <c r="GI93" s="70" t="s">
        <v>652</v>
      </c>
      <c r="GJ93" s="70">
        <v>0</v>
      </c>
      <c r="GK93" s="70">
        <v>0</v>
      </c>
      <c r="GL93" s="70">
        <v>0</v>
      </c>
    </row>
    <row r="94" spans="1:194" ht="15.75" x14ac:dyDescent="0.25">
      <c r="A94" s="11">
        <v>83</v>
      </c>
      <c r="B94" s="66" t="s">
        <v>225</v>
      </c>
      <c r="C94" s="69">
        <v>1137.7500999999997</v>
      </c>
      <c r="D94" s="69">
        <v>0</v>
      </c>
      <c r="E94" s="69">
        <v>1277.5718390000002</v>
      </c>
      <c r="F94" s="69">
        <v>1137.7500999999997</v>
      </c>
      <c r="G94" s="69">
        <v>139.82173900000001</v>
      </c>
      <c r="H94" s="69">
        <v>1137.7500999999997</v>
      </c>
      <c r="I94" s="69">
        <v>0.90550364999999999</v>
      </c>
      <c r="J94" s="69">
        <v>1276.9279343799999</v>
      </c>
      <c r="K94" s="69">
        <v>1137.2537342099999</v>
      </c>
      <c r="L94" s="69">
        <v>0</v>
      </c>
      <c r="M94" s="69">
        <v>139.67420017000001</v>
      </c>
      <c r="N94" s="70">
        <v>99.956373039211357</v>
      </c>
      <c r="O94" s="70">
        <v>99.894480764539779</v>
      </c>
      <c r="P94" s="70">
        <v>10.938299367522058</v>
      </c>
      <c r="Q94" s="69">
        <v>0.90550364999999999</v>
      </c>
      <c r="R94" s="70">
        <v>0.49636578999970027</v>
      </c>
      <c r="S94" s="69">
        <v>64.363299999999995</v>
      </c>
      <c r="T94" s="69">
        <v>0</v>
      </c>
      <c r="U94" s="69">
        <v>71.435059999999993</v>
      </c>
      <c r="V94" s="69">
        <v>64.363299999999995</v>
      </c>
      <c r="W94" s="69">
        <v>7.0717600000000003</v>
      </c>
      <c r="X94" s="69">
        <v>64.363299999999995</v>
      </c>
      <c r="Y94" s="69">
        <v>0</v>
      </c>
      <c r="Z94" s="69">
        <v>71.435059999999993</v>
      </c>
      <c r="AA94" s="69">
        <v>64.363299999999995</v>
      </c>
      <c r="AB94" s="69">
        <v>0</v>
      </c>
      <c r="AC94" s="69">
        <v>7.0717600000000003</v>
      </c>
      <c r="AD94" s="70">
        <v>100</v>
      </c>
      <c r="AE94" s="70">
        <v>100</v>
      </c>
      <c r="AF94" s="70">
        <v>9.8995647235405144</v>
      </c>
      <c r="AG94" s="70">
        <v>0</v>
      </c>
      <c r="AH94" s="70">
        <v>0</v>
      </c>
      <c r="AI94" s="69">
        <v>89.505799999999994</v>
      </c>
      <c r="AJ94" s="69">
        <v>0</v>
      </c>
      <c r="AK94" s="69">
        <v>104.50579999999999</v>
      </c>
      <c r="AL94" s="69">
        <v>89.505799999999994</v>
      </c>
      <c r="AM94" s="69">
        <v>15</v>
      </c>
      <c r="AN94" s="69">
        <v>89.505799999999994</v>
      </c>
      <c r="AO94" s="69">
        <v>0.89982918000000001</v>
      </c>
      <c r="AP94" s="69">
        <v>104.50579999999999</v>
      </c>
      <c r="AQ94" s="69">
        <v>89.505799999999994</v>
      </c>
      <c r="AR94" s="69">
        <v>0</v>
      </c>
      <c r="AS94" s="69">
        <v>15</v>
      </c>
      <c r="AT94" s="70">
        <v>100</v>
      </c>
      <c r="AU94" s="70">
        <v>100</v>
      </c>
      <c r="AV94" s="70">
        <v>14.353270344803832</v>
      </c>
      <c r="AW94" s="70">
        <v>0.89982918000000001</v>
      </c>
      <c r="AX94" s="70">
        <v>-2.4424906541753444E-15</v>
      </c>
      <c r="AY94" s="69">
        <v>171.4409</v>
      </c>
      <c r="AZ94" s="69">
        <v>0</v>
      </c>
      <c r="BA94" s="69">
        <v>206.36585700000001</v>
      </c>
      <c r="BB94" s="69">
        <v>171.4409</v>
      </c>
      <c r="BC94" s="69">
        <v>34.924956999999999</v>
      </c>
      <c r="BD94" s="69">
        <v>171.4409</v>
      </c>
      <c r="BE94" s="69">
        <v>0</v>
      </c>
      <c r="BF94" s="69">
        <v>206.29963819999998</v>
      </c>
      <c r="BG94" s="69">
        <v>171.3746812</v>
      </c>
      <c r="BH94" s="69">
        <v>0</v>
      </c>
      <c r="BI94" s="69">
        <v>34.924956999999999</v>
      </c>
      <c r="BJ94" s="70">
        <v>99.961375144437525</v>
      </c>
      <c r="BK94" s="70">
        <v>100</v>
      </c>
      <c r="BL94" s="70">
        <v>16.929238124083149</v>
      </c>
      <c r="BM94" s="70">
        <v>0</v>
      </c>
      <c r="BN94" s="70">
        <v>6.6218800000001465E-2</v>
      </c>
      <c r="BO94" s="69">
        <v>685.14509999999996</v>
      </c>
      <c r="BP94" s="69">
        <v>0</v>
      </c>
      <c r="BQ94" s="69">
        <v>735.05734399999994</v>
      </c>
      <c r="BR94" s="69">
        <v>685.14509999999996</v>
      </c>
      <c r="BS94" s="69">
        <v>49.912244000000001</v>
      </c>
      <c r="BT94" s="69">
        <v>685.14509999999996</v>
      </c>
      <c r="BU94" s="69">
        <v>0</v>
      </c>
      <c r="BV94" s="69">
        <v>735.05734399999994</v>
      </c>
      <c r="BW94" s="69">
        <v>685.14509999999996</v>
      </c>
      <c r="BX94" s="69">
        <v>0</v>
      </c>
      <c r="BY94" s="69">
        <v>49.912244000000001</v>
      </c>
      <c r="BZ94" s="70">
        <v>100</v>
      </c>
      <c r="CA94" s="70">
        <v>100</v>
      </c>
      <c r="CB94" s="70">
        <v>6.7902517276257566</v>
      </c>
      <c r="CC94" s="70">
        <v>0</v>
      </c>
      <c r="CD94" s="70">
        <v>0</v>
      </c>
      <c r="CE94" s="69">
        <v>6.8599999999999994E-2</v>
      </c>
      <c r="CF94" s="69">
        <v>0</v>
      </c>
      <c r="CG94" s="69">
        <v>7.6918E-2</v>
      </c>
      <c r="CH94" s="69">
        <v>6.8599999999999994E-2</v>
      </c>
      <c r="CI94" s="69">
        <v>8.3180000000000007E-3</v>
      </c>
      <c r="CJ94" s="69">
        <v>6.8599999999999994E-2</v>
      </c>
      <c r="CK94" s="69">
        <v>0</v>
      </c>
      <c r="CL94" s="69">
        <v>7.6918E-2</v>
      </c>
      <c r="CM94" s="69">
        <v>6.8599999999999994E-2</v>
      </c>
      <c r="CN94" s="69">
        <v>0</v>
      </c>
      <c r="CO94" s="69">
        <v>8.3180000000000007E-3</v>
      </c>
      <c r="CP94" s="70">
        <v>100</v>
      </c>
      <c r="CQ94" s="70">
        <v>100</v>
      </c>
      <c r="CR94" s="70">
        <v>10.81411373150628</v>
      </c>
      <c r="CS94" s="70">
        <v>0</v>
      </c>
      <c r="CT94" s="70">
        <v>0</v>
      </c>
      <c r="CU94" s="69">
        <v>32.205399999999997</v>
      </c>
      <c r="CV94" s="69">
        <v>0</v>
      </c>
      <c r="CW94" s="69">
        <v>42.009860000000003</v>
      </c>
      <c r="CX94" s="69">
        <v>32.205399999999997</v>
      </c>
      <c r="CY94" s="69">
        <v>9.8044600000000006</v>
      </c>
      <c r="CZ94" s="69">
        <v>32.205399999999997</v>
      </c>
      <c r="DA94" s="69">
        <v>5.67447E-3</v>
      </c>
      <c r="DB94" s="69">
        <v>41.432174179999997</v>
      </c>
      <c r="DC94" s="69">
        <v>31.77525301</v>
      </c>
      <c r="DD94" s="69">
        <v>0</v>
      </c>
      <c r="DE94" s="69">
        <v>9.6569211700000004</v>
      </c>
      <c r="DF94" s="70">
        <v>98.664363771293011</v>
      </c>
      <c r="DG94" s="70">
        <v>98.495186578353113</v>
      </c>
      <c r="DH94" s="70">
        <v>23.307782806777151</v>
      </c>
      <c r="DI94" s="70">
        <v>5.67447E-3</v>
      </c>
      <c r="DJ94" s="70">
        <v>0.43014698999999967</v>
      </c>
      <c r="DK94" s="69">
        <v>8.7469999999999999</v>
      </c>
      <c r="DL94" s="69">
        <v>0</v>
      </c>
      <c r="DM94" s="69">
        <v>9.8469999999999995</v>
      </c>
      <c r="DN94" s="69">
        <v>8.7469999999999999</v>
      </c>
      <c r="DO94" s="69">
        <v>1.1000000000000001</v>
      </c>
      <c r="DP94" s="69">
        <v>8.7469999999999999</v>
      </c>
      <c r="DQ94" s="69">
        <v>0</v>
      </c>
      <c r="DR94" s="69">
        <v>9.8469999999999995</v>
      </c>
      <c r="DS94" s="69">
        <v>8.7469999999999999</v>
      </c>
      <c r="DT94" s="69">
        <v>0</v>
      </c>
      <c r="DU94" s="69">
        <v>1.1000000000000001</v>
      </c>
      <c r="DV94" s="70">
        <v>100</v>
      </c>
      <c r="DW94" s="70">
        <v>100</v>
      </c>
      <c r="DX94" s="70">
        <v>11.170914999492233</v>
      </c>
      <c r="DY94" s="70">
        <v>0</v>
      </c>
      <c r="DZ94" s="70">
        <v>0</v>
      </c>
      <c r="EA94" s="69">
        <v>0</v>
      </c>
      <c r="EB94" s="69">
        <v>0</v>
      </c>
      <c r="EC94" s="69">
        <v>0</v>
      </c>
      <c r="ED94" s="69">
        <v>0</v>
      </c>
      <c r="EE94" s="69">
        <v>0</v>
      </c>
      <c r="EF94" s="69">
        <v>0</v>
      </c>
      <c r="EG94" s="69">
        <v>0</v>
      </c>
      <c r="EH94" s="69">
        <v>0</v>
      </c>
      <c r="EI94" s="69">
        <v>0</v>
      </c>
      <c r="EJ94" s="69">
        <v>0</v>
      </c>
      <c r="EK94" s="69">
        <v>0</v>
      </c>
      <c r="EL94" s="70" t="s">
        <v>652</v>
      </c>
      <c r="EM94" s="70" t="s">
        <v>652</v>
      </c>
      <c r="EN94" s="70">
        <v>0</v>
      </c>
      <c r="EO94" s="70">
        <v>0</v>
      </c>
      <c r="EP94" s="70">
        <v>0</v>
      </c>
      <c r="EQ94" s="69">
        <v>86.274000000000001</v>
      </c>
      <c r="ER94" s="69">
        <v>0</v>
      </c>
      <c r="ES94" s="69">
        <v>108.274</v>
      </c>
      <c r="ET94" s="69">
        <v>86.274000000000001</v>
      </c>
      <c r="EU94" s="69">
        <v>22</v>
      </c>
      <c r="EV94" s="69">
        <v>86.274000000000001</v>
      </c>
      <c r="EW94" s="69">
        <v>0</v>
      </c>
      <c r="EX94" s="69">
        <v>108.274</v>
      </c>
      <c r="EY94" s="69">
        <v>86.274000000000001</v>
      </c>
      <c r="EZ94" s="69">
        <v>0</v>
      </c>
      <c r="FA94" s="69">
        <v>22</v>
      </c>
      <c r="FB94" s="70">
        <v>100</v>
      </c>
      <c r="FC94" s="70">
        <v>100</v>
      </c>
      <c r="FD94" s="70">
        <v>20.318820769529157</v>
      </c>
      <c r="FE94" s="70">
        <v>0</v>
      </c>
      <c r="FF94" s="70">
        <v>0</v>
      </c>
      <c r="FG94" s="69">
        <v>0</v>
      </c>
      <c r="FH94" s="69">
        <v>0</v>
      </c>
      <c r="FI94" s="69">
        <v>0</v>
      </c>
      <c r="FJ94" s="69">
        <v>0</v>
      </c>
      <c r="FK94" s="69">
        <v>0</v>
      </c>
      <c r="FL94" s="69">
        <v>0</v>
      </c>
      <c r="FM94" s="69">
        <v>0</v>
      </c>
      <c r="FN94" s="69">
        <v>0</v>
      </c>
      <c r="FO94" s="69">
        <v>0</v>
      </c>
      <c r="FP94" s="69">
        <v>0</v>
      </c>
      <c r="FQ94" s="69">
        <v>0</v>
      </c>
      <c r="FR94" s="70" t="s">
        <v>652</v>
      </c>
      <c r="FS94" s="70" t="s">
        <v>652</v>
      </c>
      <c r="FT94" s="70">
        <v>0</v>
      </c>
      <c r="FU94" s="70">
        <v>0</v>
      </c>
      <c r="FV94" s="70">
        <v>0</v>
      </c>
      <c r="FW94" s="69">
        <v>0</v>
      </c>
      <c r="FX94" s="69">
        <v>0</v>
      </c>
      <c r="FY94" s="69">
        <v>0</v>
      </c>
      <c r="FZ94" s="69">
        <v>0</v>
      </c>
      <c r="GA94" s="69">
        <v>0</v>
      </c>
      <c r="GB94" s="69">
        <v>0</v>
      </c>
      <c r="GC94" s="69">
        <v>0</v>
      </c>
      <c r="GD94" s="69">
        <v>0</v>
      </c>
      <c r="GE94" s="69">
        <v>0</v>
      </c>
      <c r="GF94" s="69">
        <v>0</v>
      </c>
      <c r="GG94" s="69">
        <v>0</v>
      </c>
      <c r="GH94" s="70" t="s">
        <v>652</v>
      </c>
      <c r="GI94" s="70" t="s">
        <v>652</v>
      </c>
      <c r="GJ94" s="70">
        <v>0</v>
      </c>
      <c r="GK94" s="70">
        <v>0</v>
      </c>
      <c r="GL94" s="70">
        <v>0</v>
      </c>
    </row>
    <row r="95" spans="1:194" ht="15.75" x14ac:dyDescent="0.25">
      <c r="A95" s="77">
        <v>84</v>
      </c>
      <c r="B95" s="66" t="s">
        <v>228</v>
      </c>
      <c r="C95" s="69">
        <v>310.06880000000001</v>
      </c>
      <c r="D95" s="69">
        <v>0</v>
      </c>
      <c r="E95" s="69">
        <v>460.58249999999998</v>
      </c>
      <c r="F95" s="69">
        <v>310.06880000000001</v>
      </c>
      <c r="G95" s="69">
        <v>150.5137</v>
      </c>
      <c r="H95" s="69">
        <v>310.06880000000001</v>
      </c>
      <c r="I95" s="69">
        <v>0</v>
      </c>
      <c r="J95" s="69">
        <v>460.40129260999998</v>
      </c>
      <c r="K95" s="69">
        <v>309.91261012000001</v>
      </c>
      <c r="L95" s="69">
        <v>0</v>
      </c>
      <c r="M95" s="69">
        <v>150.48868249</v>
      </c>
      <c r="N95" s="70">
        <v>99.949627347221011</v>
      </c>
      <c r="O95" s="70">
        <v>99.983378582813401</v>
      </c>
      <c r="P95" s="70">
        <v>32.686416155976573</v>
      </c>
      <c r="Q95" s="69">
        <v>0</v>
      </c>
      <c r="R95" s="70">
        <v>0.15618987999999945</v>
      </c>
      <c r="S95" s="69">
        <v>9.5</v>
      </c>
      <c r="T95" s="69">
        <v>0</v>
      </c>
      <c r="U95" s="69">
        <v>12.5</v>
      </c>
      <c r="V95" s="69">
        <v>9.5</v>
      </c>
      <c r="W95" s="69">
        <v>3</v>
      </c>
      <c r="X95" s="69">
        <v>9.5</v>
      </c>
      <c r="Y95" s="69">
        <v>0</v>
      </c>
      <c r="Z95" s="69">
        <v>12.5</v>
      </c>
      <c r="AA95" s="69">
        <v>9.5</v>
      </c>
      <c r="AB95" s="69">
        <v>0</v>
      </c>
      <c r="AC95" s="69">
        <v>3</v>
      </c>
      <c r="AD95" s="70">
        <v>100</v>
      </c>
      <c r="AE95" s="70">
        <v>100</v>
      </c>
      <c r="AF95" s="70">
        <v>24</v>
      </c>
      <c r="AG95" s="70">
        <v>0</v>
      </c>
      <c r="AH95" s="70">
        <v>0</v>
      </c>
      <c r="AI95" s="69">
        <v>51.9193</v>
      </c>
      <c r="AJ95" s="69">
        <v>0</v>
      </c>
      <c r="AK95" s="69">
        <v>77.878900000000002</v>
      </c>
      <c r="AL95" s="69">
        <v>51.9193</v>
      </c>
      <c r="AM95" s="69">
        <v>25.959599999999998</v>
      </c>
      <c r="AN95" s="69">
        <v>51.9193</v>
      </c>
      <c r="AO95" s="69">
        <v>0</v>
      </c>
      <c r="AP95" s="69">
        <v>77.878900000000002</v>
      </c>
      <c r="AQ95" s="69">
        <v>51.9193</v>
      </c>
      <c r="AR95" s="69">
        <v>0</v>
      </c>
      <c r="AS95" s="69">
        <v>25.959599999999998</v>
      </c>
      <c r="AT95" s="70">
        <v>100</v>
      </c>
      <c r="AU95" s="70">
        <v>100</v>
      </c>
      <c r="AV95" s="70">
        <v>33.333290531838536</v>
      </c>
      <c r="AW95" s="70">
        <v>0</v>
      </c>
      <c r="AX95" s="70">
        <v>0</v>
      </c>
      <c r="AY95" s="69">
        <v>50</v>
      </c>
      <c r="AZ95" s="69">
        <v>0</v>
      </c>
      <c r="BA95" s="69">
        <v>80.400000000000006</v>
      </c>
      <c r="BB95" s="69">
        <v>50</v>
      </c>
      <c r="BC95" s="69">
        <v>30.4</v>
      </c>
      <c r="BD95" s="69">
        <v>50</v>
      </c>
      <c r="BE95" s="69">
        <v>0</v>
      </c>
      <c r="BF95" s="69">
        <v>80.400000000000006</v>
      </c>
      <c r="BG95" s="69">
        <v>50</v>
      </c>
      <c r="BH95" s="69">
        <v>0</v>
      </c>
      <c r="BI95" s="69">
        <v>30.4</v>
      </c>
      <c r="BJ95" s="70">
        <v>100</v>
      </c>
      <c r="BK95" s="70">
        <v>100</v>
      </c>
      <c r="BL95" s="70">
        <v>37.810945273631837</v>
      </c>
      <c r="BM95" s="70">
        <v>0</v>
      </c>
      <c r="BN95" s="70">
        <v>0</v>
      </c>
      <c r="BO95" s="69">
        <v>106.41759999999999</v>
      </c>
      <c r="BP95" s="69">
        <v>0</v>
      </c>
      <c r="BQ95" s="69">
        <v>148.7176</v>
      </c>
      <c r="BR95" s="69">
        <v>106.41759999999999</v>
      </c>
      <c r="BS95" s="69">
        <v>42.3</v>
      </c>
      <c r="BT95" s="69">
        <v>106.41759999999999</v>
      </c>
      <c r="BU95" s="69">
        <v>0</v>
      </c>
      <c r="BV95" s="69">
        <v>148.7176</v>
      </c>
      <c r="BW95" s="69">
        <v>106.41759999999999</v>
      </c>
      <c r="BX95" s="69">
        <v>0</v>
      </c>
      <c r="BY95" s="69">
        <v>42.3</v>
      </c>
      <c r="BZ95" s="70">
        <v>100</v>
      </c>
      <c r="CA95" s="70">
        <v>100</v>
      </c>
      <c r="CB95" s="70">
        <v>28.443170142605851</v>
      </c>
      <c r="CC95" s="70">
        <v>0</v>
      </c>
      <c r="CD95" s="70">
        <v>0</v>
      </c>
      <c r="CE95" s="69">
        <v>2.8</v>
      </c>
      <c r="CF95" s="69">
        <v>0</v>
      </c>
      <c r="CG95" s="69">
        <v>3.8180000000000001</v>
      </c>
      <c r="CH95" s="69">
        <v>2.8</v>
      </c>
      <c r="CI95" s="69">
        <v>1.018</v>
      </c>
      <c r="CJ95" s="69">
        <v>2.8</v>
      </c>
      <c r="CK95" s="69">
        <v>0</v>
      </c>
      <c r="CL95" s="69">
        <v>3.8180000000000001</v>
      </c>
      <c r="CM95" s="69">
        <v>2.8</v>
      </c>
      <c r="CN95" s="69">
        <v>0</v>
      </c>
      <c r="CO95" s="69">
        <v>1.018</v>
      </c>
      <c r="CP95" s="70">
        <v>100</v>
      </c>
      <c r="CQ95" s="70">
        <v>100</v>
      </c>
      <c r="CR95" s="70">
        <v>26.663174436877945</v>
      </c>
      <c r="CS95" s="70">
        <v>0</v>
      </c>
      <c r="CT95" s="70">
        <v>0</v>
      </c>
      <c r="CU95" s="69">
        <v>4.8209999999999997</v>
      </c>
      <c r="CV95" s="69">
        <v>0</v>
      </c>
      <c r="CW95" s="69">
        <v>5.9271000000000003</v>
      </c>
      <c r="CX95" s="69">
        <v>4.8209999999999997</v>
      </c>
      <c r="CY95" s="69">
        <v>1.1061000000000001</v>
      </c>
      <c r="CZ95" s="69">
        <v>4.8209999999999997</v>
      </c>
      <c r="DA95" s="69">
        <v>0</v>
      </c>
      <c r="DB95" s="69">
        <v>5.7458926100000003</v>
      </c>
      <c r="DC95" s="69">
        <v>4.6648101200000003</v>
      </c>
      <c r="DD95" s="69">
        <v>0</v>
      </c>
      <c r="DE95" s="69">
        <v>1.08108249</v>
      </c>
      <c r="DF95" s="70">
        <v>96.760218211989226</v>
      </c>
      <c r="DG95" s="70">
        <v>97.738223487930568</v>
      </c>
      <c r="DH95" s="70">
        <v>18.814874613537199</v>
      </c>
      <c r="DI95" s="70">
        <v>0</v>
      </c>
      <c r="DJ95" s="70">
        <v>0.15618987999999945</v>
      </c>
      <c r="DK95" s="69">
        <v>41.776800000000001</v>
      </c>
      <c r="DL95" s="69">
        <v>0</v>
      </c>
      <c r="DM95" s="69">
        <v>68.276799999999994</v>
      </c>
      <c r="DN95" s="69">
        <v>41.776800000000001</v>
      </c>
      <c r="DO95" s="69">
        <v>26.5</v>
      </c>
      <c r="DP95" s="69">
        <v>41.776800000000001</v>
      </c>
      <c r="DQ95" s="69">
        <v>0</v>
      </c>
      <c r="DR95" s="69">
        <v>68.276799999999994</v>
      </c>
      <c r="DS95" s="69">
        <v>41.776800000000001</v>
      </c>
      <c r="DT95" s="69">
        <v>0</v>
      </c>
      <c r="DU95" s="69">
        <v>26.5</v>
      </c>
      <c r="DV95" s="70">
        <v>100</v>
      </c>
      <c r="DW95" s="70">
        <v>100</v>
      </c>
      <c r="DX95" s="70">
        <v>38.812598129965089</v>
      </c>
      <c r="DY95" s="70">
        <v>0</v>
      </c>
      <c r="DZ95" s="70">
        <v>0</v>
      </c>
      <c r="EA95" s="69">
        <v>0.91769999999999996</v>
      </c>
      <c r="EB95" s="69">
        <v>0</v>
      </c>
      <c r="EC95" s="69">
        <v>1.1476999999999999</v>
      </c>
      <c r="ED95" s="69">
        <v>0.91769999999999996</v>
      </c>
      <c r="EE95" s="69">
        <v>0.23</v>
      </c>
      <c r="EF95" s="69">
        <v>0.91769999999999996</v>
      </c>
      <c r="EG95" s="69">
        <v>0</v>
      </c>
      <c r="EH95" s="69">
        <v>1.1476999999999999</v>
      </c>
      <c r="EI95" s="69">
        <v>0.91769999999999996</v>
      </c>
      <c r="EJ95" s="69">
        <v>0</v>
      </c>
      <c r="EK95" s="69">
        <v>0.23</v>
      </c>
      <c r="EL95" s="70">
        <v>100</v>
      </c>
      <c r="EM95" s="70">
        <v>100</v>
      </c>
      <c r="EN95" s="70">
        <v>20.040080160320642</v>
      </c>
      <c r="EO95" s="70">
        <v>0</v>
      </c>
      <c r="EP95" s="70">
        <v>0</v>
      </c>
      <c r="EQ95" s="69">
        <v>41.916400000000003</v>
      </c>
      <c r="ER95" s="69">
        <v>0</v>
      </c>
      <c r="ES95" s="69">
        <v>61.916400000000003</v>
      </c>
      <c r="ET95" s="69">
        <v>41.916400000000003</v>
      </c>
      <c r="EU95" s="69">
        <v>20</v>
      </c>
      <c r="EV95" s="69">
        <v>41.916400000000003</v>
      </c>
      <c r="EW95" s="69">
        <v>0</v>
      </c>
      <c r="EX95" s="69">
        <v>61.916400000000003</v>
      </c>
      <c r="EY95" s="69">
        <v>41.916400000000003</v>
      </c>
      <c r="EZ95" s="69">
        <v>0</v>
      </c>
      <c r="FA95" s="69">
        <v>20</v>
      </c>
      <c r="FB95" s="70">
        <v>100</v>
      </c>
      <c r="FC95" s="70">
        <v>100</v>
      </c>
      <c r="FD95" s="70">
        <v>32.301619603206902</v>
      </c>
      <c r="FE95" s="70">
        <v>0</v>
      </c>
      <c r="FF95" s="70">
        <v>0</v>
      </c>
      <c r="FG95" s="69">
        <v>0</v>
      </c>
      <c r="FH95" s="69">
        <v>0</v>
      </c>
      <c r="FI95" s="69">
        <v>0</v>
      </c>
      <c r="FJ95" s="69">
        <v>0</v>
      </c>
      <c r="FK95" s="69">
        <v>0</v>
      </c>
      <c r="FL95" s="69">
        <v>0</v>
      </c>
      <c r="FM95" s="69">
        <v>0</v>
      </c>
      <c r="FN95" s="69">
        <v>0</v>
      </c>
      <c r="FO95" s="69">
        <v>0</v>
      </c>
      <c r="FP95" s="69">
        <v>0</v>
      </c>
      <c r="FQ95" s="69">
        <v>0</v>
      </c>
      <c r="FR95" s="70" t="s">
        <v>652</v>
      </c>
      <c r="FS95" s="70" t="s">
        <v>652</v>
      </c>
      <c r="FT95" s="70">
        <v>0</v>
      </c>
      <c r="FU95" s="70">
        <v>0</v>
      </c>
      <c r="FV95" s="70">
        <v>0</v>
      </c>
      <c r="FW95" s="69">
        <v>0</v>
      </c>
      <c r="FX95" s="69">
        <v>0</v>
      </c>
      <c r="FY95" s="69">
        <v>0</v>
      </c>
      <c r="FZ95" s="69">
        <v>0</v>
      </c>
      <c r="GA95" s="69">
        <v>0</v>
      </c>
      <c r="GB95" s="69">
        <v>0</v>
      </c>
      <c r="GC95" s="69">
        <v>0</v>
      </c>
      <c r="GD95" s="69">
        <v>0</v>
      </c>
      <c r="GE95" s="69">
        <v>0</v>
      </c>
      <c r="GF95" s="69">
        <v>0</v>
      </c>
      <c r="GG95" s="69">
        <v>0</v>
      </c>
      <c r="GH95" s="70" t="s">
        <v>652</v>
      </c>
      <c r="GI95" s="70" t="s">
        <v>652</v>
      </c>
      <c r="GJ95" s="70">
        <v>0</v>
      </c>
      <c r="GK95" s="70">
        <v>0</v>
      </c>
      <c r="GL95" s="70">
        <v>0</v>
      </c>
    </row>
    <row r="96" spans="1:194" ht="15.75" x14ac:dyDescent="0.25">
      <c r="A96" s="60">
        <v>85</v>
      </c>
      <c r="B96" s="61" t="s">
        <v>231</v>
      </c>
      <c r="C96" s="64">
        <v>1019.8543000000001</v>
      </c>
      <c r="D96" s="64">
        <v>0</v>
      </c>
      <c r="E96" s="64">
        <v>1494.1242890000001</v>
      </c>
      <c r="F96" s="64">
        <v>1019.8543000000001</v>
      </c>
      <c r="G96" s="64">
        <v>474.26998900000001</v>
      </c>
      <c r="H96" s="64">
        <v>965.87639458000001</v>
      </c>
      <c r="I96" s="64">
        <v>0.41697165000000003</v>
      </c>
      <c r="J96" s="64">
        <v>1316.05909496</v>
      </c>
      <c r="K96" s="64">
        <v>923.77098074999992</v>
      </c>
      <c r="L96" s="64">
        <v>0</v>
      </c>
      <c r="M96" s="64">
        <v>392.28811421000006</v>
      </c>
      <c r="N96" s="64">
        <v>90.578720975143199</v>
      </c>
      <c r="O96" s="64">
        <v>82.714091827134368</v>
      </c>
      <c r="P96" s="64">
        <v>29.807788701306244</v>
      </c>
      <c r="Q96" s="64">
        <v>0.41697165000000003</v>
      </c>
      <c r="R96" s="64">
        <v>42.105413829999975</v>
      </c>
      <c r="S96" s="64">
        <v>231.8484</v>
      </c>
      <c r="T96" s="64">
        <v>0</v>
      </c>
      <c r="U96" s="64">
        <v>325.21538800000002</v>
      </c>
      <c r="V96" s="64">
        <v>231.8484</v>
      </c>
      <c r="W96" s="64">
        <v>93.366987999999992</v>
      </c>
      <c r="X96" s="64">
        <v>231.51523628000001</v>
      </c>
      <c r="Y96" s="64">
        <v>0.32550517000000001</v>
      </c>
      <c r="Z96" s="64">
        <v>321.62644115000001</v>
      </c>
      <c r="AA96" s="64">
        <v>231.51523628000001</v>
      </c>
      <c r="AB96" s="64">
        <v>0</v>
      </c>
      <c r="AC96" s="64">
        <v>90.111204870000009</v>
      </c>
      <c r="AD96" s="64">
        <v>99.856301048443726</v>
      </c>
      <c r="AE96" s="64">
        <v>96.51291832397979</v>
      </c>
      <c r="AF96" s="64">
        <v>28.017349738970616</v>
      </c>
      <c r="AG96" s="64">
        <v>0.32550517000000001</v>
      </c>
      <c r="AH96" s="64">
        <v>4.0141501234103316E-15</v>
      </c>
      <c r="AI96" s="64">
        <v>21.966899999999999</v>
      </c>
      <c r="AJ96" s="64">
        <v>0</v>
      </c>
      <c r="AK96" s="64">
        <v>39.118399999999994</v>
      </c>
      <c r="AL96" s="64">
        <v>21.966899999999999</v>
      </c>
      <c r="AM96" s="64">
        <v>17.151500000000002</v>
      </c>
      <c r="AN96" s="64">
        <v>20.722790400000001</v>
      </c>
      <c r="AO96" s="64">
        <v>0</v>
      </c>
      <c r="AP96" s="64">
        <v>37.497555860000006</v>
      </c>
      <c r="AQ96" s="64">
        <v>20.722790400000001</v>
      </c>
      <c r="AR96" s="64">
        <v>0</v>
      </c>
      <c r="AS96" s="64">
        <v>16.774765460000001</v>
      </c>
      <c r="AT96" s="64">
        <v>94.336435273069938</v>
      </c>
      <c r="AU96" s="64">
        <v>97.803489257499336</v>
      </c>
      <c r="AV96" s="64">
        <v>44.735623630057042</v>
      </c>
      <c r="AW96" s="64">
        <v>0</v>
      </c>
      <c r="AX96" s="64">
        <v>0</v>
      </c>
      <c r="AY96" s="64">
        <v>184.416</v>
      </c>
      <c r="AZ96" s="64">
        <v>0</v>
      </c>
      <c r="BA96" s="64">
        <v>271.93667299999998</v>
      </c>
      <c r="BB96" s="64">
        <v>184.416</v>
      </c>
      <c r="BC96" s="64">
        <v>87.520672999999988</v>
      </c>
      <c r="BD96" s="64">
        <v>181.56894392000001</v>
      </c>
      <c r="BE96" s="64">
        <v>8.6247000000000006E-4</v>
      </c>
      <c r="BF96" s="64">
        <v>256.51465402000002</v>
      </c>
      <c r="BG96" s="64">
        <v>181.56893792</v>
      </c>
      <c r="BH96" s="64">
        <v>0</v>
      </c>
      <c r="BI96" s="64">
        <v>74.945716099999999</v>
      </c>
      <c r="BJ96" s="64">
        <v>98.456174041297942</v>
      </c>
      <c r="BK96" s="64">
        <v>85.632015306829288</v>
      </c>
      <c r="BL96" s="64">
        <v>29.216933584681914</v>
      </c>
      <c r="BM96" s="64">
        <v>8.6247000000000006E-4</v>
      </c>
      <c r="BN96" s="64">
        <v>5.9999999994826561E-6</v>
      </c>
      <c r="BO96" s="64">
        <v>314.05860000000001</v>
      </c>
      <c r="BP96" s="64">
        <v>0</v>
      </c>
      <c r="BQ96" s="64">
        <v>513.01730699999996</v>
      </c>
      <c r="BR96" s="64">
        <v>314.05860000000001</v>
      </c>
      <c r="BS96" s="64">
        <v>198.95870699999998</v>
      </c>
      <c r="BT96" s="64">
        <v>313.29109260000013</v>
      </c>
      <c r="BU96" s="64">
        <v>1.182444E-2</v>
      </c>
      <c r="BV96" s="64">
        <v>422.89498286999998</v>
      </c>
      <c r="BW96" s="64">
        <v>271.18668853000003</v>
      </c>
      <c r="BX96" s="64">
        <v>0</v>
      </c>
      <c r="BY96" s="64">
        <v>151.70829433999998</v>
      </c>
      <c r="BZ96" s="64">
        <v>86.349072603011038</v>
      </c>
      <c r="CA96" s="64">
        <v>76.251146093344886</v>
      </c>
      <c r="CB96" s="64">
        <v>35.873751282274227</v>
      </c>
      <c r="CC96" s="64">
        <v>1.182444E-2</v>
      </c>
      <c r="CD96" s="64">
        <v>42.104404070000015</v>
      </c>
      <c r="CE96" s="64">
        <v>0</v>
      </c>
      <c r="CF96" s="64">
        <v>0</v>
      </c>
      <c r="CG96" s="64">
        <v>0</v>
      </c>
      <c r="CH96" s="64">
        <v>0</v>
      </c>
      <c r="CI96" s="64">
        <v>0</v>
      </c>
      <c r="CJ96" s="64">
        <v>0</v>
      </c>
      <c r="CK96" s="64">
        <v>0</v>
      </c>
      <c r="CL96" s="64">
        <v>0</v>
      </c>
      <c r="CM96" s="64">
        <v>0</v>
      </c>
      <c r="CN96" s="64">
        <v>0</v>
      </c>
      <c r="CO96" s="64">
        <v>0</v>
      </c>
      <c r="CP96" s="64" t="s">
        <v>652</v>
      </c>
      <c r="CQ96" s="64" t="s">
        <v>652</v>
      </c>
      <c r="CR96" s="64">
        <v>0</v>
      </c>
      <c r="CS96" s="64">
        <v>0</v>
      </c>
      <c r="CT96" s="64">
        <v>0</v>
      </c>
      <c r="CU96" s="64">
        <v>33.481200000000001</v>
      </c>
      <c r="CV96" s="64">
        <v>0</v>
      </c>
      <c r="CW96" s="64">
        <v>49.666815</v>
      </c>
      <c r="CX96" s="64">
        <v>33.481200000000001</v>
      </c>
      <c r="CY96" s="64">
        <v>16.185614999999999</v>
      </c>
      <c r="CZ96" s="64">
        <v>31.610186999999996</v>
      </c>
      <c r="DA96" s="64">
        <v>7.8779569999999993E-2</v>
      </c>
      <c r="DB96" s="64">
        <v>39.770115759999996</v>
      </c>
      <c r="DC96" s="64">
        <v>31.609183239999997</v>
      </c>
      <c r="DD96" s="64">
        <v>0</v>
      </c>
      <c r="DE96" s="64">
        <v>8.1609325199999994</v>
      </c>
      <c r="DF96" s="64">
        <v>94.408752493936888</v>
      </c>
      <c r="DG96" s="64">
        <v>50.420898557144724</v>
      </c>
      <c r="DH96" s="64">
        <v>20.520263429074816</v>
      </c>
      <c r="DI96" s="64">
        <v>7.8779569999999993E-2</v>
      </c>
      <c r="DJ96" s="64">
        <v>1.0037599999996004E-3</v>
      </c>
      <c r="DK96" s="64">
        <v>153.7869</v>
      </c>
      <c r="DL96" s="64">
        <v>0</v>
      </c>
      <c r="DM96" s="64">
        <v>180.88350800000001</v>
      </c>
      <c r="DN96" s="64">
        <v>153.7869</v>
      </c>
      <c r="DO96" s="64">
        <v>27.096608000000003</v>
      </c>
      <c r="DP96" s="64">
        <v>130.44758304000001</v>
      </c>
      <c r="DQ96" s="64">
        <v>0</v>
      </c>
      <c r="DR96" s="64">
        <v>154.89331106000003</v>
      </c>
      <c r="DS96" s="64">
        <v>130.44758304000001</v>
      </c>
      <c r="DT96" s="64">
        <v>0</v>
      </c>
      <c r="DU96" s="64">
        <v>24.445728019999997</v>
      </c>
      <c r="DV96" s="64">
        <v>84.823598785072079</v>
      </c>
      <c r="DW96" s="64">
        <v>90.216930547174002</v>
      </c>
      <c r="DX96" s="64">
        <v>15.782300638231311</v>
      </c>
      <c r="DY96" s="64">
        <v>0</v>
      </c>
      <c r="DZ96" s="64">
        <v>0</v>
      </c>
      <c r="EA96" s="64">
        <v>52.212000000000003</v>
      </c>
      <c r="EB96" s="64">
        <v>0</v>
      </c>
      <c r="EC96" s="64">
        <v>71.812000000000012</v>
      </c>
      <c r="ED96" s="64">
        <v>52.212000000000003</v>
      </c>
      <c r="EE96" s="64">
        <v>19.600000000000001</v>
      </c>
      <c r="EF96" s="64">
        <v>28.636261340000001</v>
      </c>
      <c r="EG96" s="64">
        <v>0</v>
      </c>
      <c r="EH96" s="64">
        <v>40.390908240000002</v>
      </c>
      <c r="EI96" s="64">
        <v>28.636261340000001</v>
      </c>
      <c r="EJ96" s="64">
        <v>0</v>
      </c>
      <c r="EK96" s="64">
        <v>11.754646900000001</v>
      </c>
      <c r="EL96" s="64">
        <v>54.846129893511062</v>
      </c>
      <c r="EM96" s="64">
        <v>59.972688265306118</v>
      </c>
      <c r="EN96" s="64">
        <v>29.102209908612842</v>
      </c>
      <c r="EO96" s="64">
        <v>0</v>
      </c>
      <c r="EP96" s="64">
        <v>0</v>
      </c>
      <c r="EQ96" s="64">
        <v>28.084299999999999</v>
      </c>
      <c r="ER96" s="64">
        <v>0</v>
      </c>
      <c r="ES96" s="64">
        <v>42.474198000000001</v>
      </c>
      <c r="ET96" s="64">
        <v>28.084299999999999</v>
      </c>
      <c r="EU96" s="64">
        <v>14.389897999999999</v>
      </c>
      <c r="EV96" s="64">
        <v>28.084299999999999</v>
      </c>
      <c r="EW96" s="64">
        <v>0</v>
      </c>
      <c r="EX96" s="64">
        <v>42.471125999999998</v>
      </c>
      <c r="EY96" s="64">
        <v>28.084299999999999</v>
      </c>
      <c r="EZ96" s="64">
        <v>0</v>
      </c>
      <c r="FA96" s="64">
        <v>14.386825999999999</v>
      </c>
      <c r="FB96" s="64">
        <v>100</v>
      </c>
      <c r="FC96" s="64">
        <v>99.978651690234372</v>
      </c>
      <c r="FD96" s="64">
        <v>33.874369141990726</v>
      </c>
      <c r="FE96" s="64">
        <v>0</v>
      </c>
      <c r="FF96" s="64">
        <v>0</v>
      </c>
      <c r="FG96" s="64">
        <v>0</v>
      </c>
      <c r="FH96" s="64">
        <v>0</v>
      </c>
      <c r="FI96" s="64">
        <v>0</v>
      </c>
      <c r="FJ96" s="64">
        <v>0</v>
      </c>
      <c r="FK96" s="64">
        <v>0</v>
      </c>
      <c r="FL96" s="64">
        <v>0</v>
      </c>
      <c r="FM96" s="64">
        <v>0</v>
      </c>
      <c r="FN96" s="64">
        <v>0</v>
      </c>
      <c r="FO96" s="64">
        <v>0</v>
      </c>
      <c r="FP96" s="64">
        <v>0</v>
      </c>
      <c r="FQ96" s="64">
        <v>0</v>
      </c>
      <c r="FR96" s="64" t="s">
        <v>652</v>
      </c>
      <c r="FS96" s="64" t="s">
        <v>652</v>
      </c>
      <c r="FT96" s="64">
        <v>0</v>
      </c>
      <c r="FU96" s="64">
        <v>0</v>
      </c>
      <c r="FV96" s="64">
        <v>0</v>
      </c>
      <c r="FW96" s="64">
        <v>0</v>
      </c>
      <c r="FX96" s="64">
        <v>0</v>
      </c>
      <c r="FY96" s="64">
        <v>0</v>
      </c>
      <c r="FZ96" s="64">
        <v>0</v>
      </c>
      <c r="GA96" s="64">
        <v>0</v>
      </c>
      <c r="GB96" s="64">
        <v>0</v>
      </c>
      <c r="GC96" s="64">
        <v>0</v>
      </c>
      <c r="GD96" s="64">
        <v>0</v>
      </c>
      <c r="GE96" s="64">
        <v>0</v>
      </c>
      <c r="GF96" s="64">
        <v>0</v>
      </c>
      <c r="GG96" s="64">
        <v>0</v>
      </c>
      <c r="GH96" s="64" t="s">
        <v>652</v>
      </c>
      <c r="GI96" s="64" t="s">
        <v>652</v>
      </c>
      <c r="GJ96" s="64">
        <v>0</v>
      </c>
      <c r="GK96" s="64">
        <v>0</v>
      </c>
      <c r="GL96" s="64">
        <v>0</v>
      </c>
    </row>
    <row r="97" spans="1:194" ht="15.75" x14ac:dyDescent="0.25">
      <c r="A97" s="11">
        <v>86</v>
      </c>
      <c r="B97" s="66" t="s">
        <v>234</v>
      </c>
      <c r="C97" s="69">
        <v>42.654600000000002</v>
      </c>
      <c r="D97" s="69">
        <v>0</v>
      </c>
      <c r="E97" s="69">
        <v>66.745990000000006</v>
      </c>
      <c r="F97" s="69">
        <v>42.654600000000002</v>
      </c>
      <c r="G97" s="69">
        <v>24.091390000000001</v>
      </c>
      <c r="H97" s="69">
        <v>41.819734410000002</v>
      </c>
      <c r="I97" s="69">
        <v>1.4719659999999999E-2</v>
      </c>
      <c r="J97" s="69">
        <v>55.577154350000001</v>
      </c>
      <c r="K97" s="69">
        <v>41.819734410000002</v>
      </c>
      <c r="L97" s="69">
        <v>0</v>
      </c>
      <c r="M97" s="69">
        <v>13.75741994</v>
      </c>
      <c r="N97" s="70">
        <v>98.042730233081542</v>
      </c>
      <c r="O97" s="70">
        <v>57.105131501337205</v>
      </c>
      <c r="P97" s="70">
        <v>24.753732178085151</v>
      </c>
      <c r="Q97" s="69">
        <v>1.4719659999999999E-2</v>
      </c>
      <c r="R97" s="70">
        <v>-2.7512714328992161E-15</v>
      </c>
      <c r="S97" s="69">
        <v>0.3</v>
      </c>
      <c r="T97" s="69">
        <v>0</v>
      </c>
      <c r="U97" s="69">
        <v>2.3170299999999999</v>
      </c>
      <c r="V97" s="69">
        <v>0.3</v>
      </c>
      <c r="W97" s="69">
        <v>2.0170300000000001</v>
      </c>
      <c r="X97" s="69">
        <v>4.2492199999999994E-2</v>
      </c>
      <c r="Y97" s="69">
        <v>0</v>
      </c>
      <c r="Z97" s="69">
        <v>5.6963559999999996E-2</v>
      </c>
      <c r="AA97" s="69">
        <v>4.2492199999999994E-2</v>
      </c>
      <c r="AB97" s="69">
        <v>0</v>
      </c>
      <c r="AC97" s="69">
        <v>1.4471360000000001E-2</v>
      </c>
      <c r="AD97" s="70">
        <v>14.164066666666667</v>
      </c>
      <c r="AE97" s="70">
        <v>0.71745883799447696</v>
      </c>
      <c r="AF97" s="70">
        <v>25.404591988281634</v>
      </c>
      <c r="AG97" s="70">
        <v>0</v>
      </c>
      <c r="AH97" s="70">
        <v>0</v>
      </c>
      <c r="AI97" s="69">
        <v>5.37</v>
      </c>
      <c r="AJ97" s="69">
        <v>0</v>
      </c>
      <c r="AK97" s="69">
        <v>7.3879999999999999</v>
      </c>
      <c r="AL97" s="69">
        <v>5.37</v>
      </c>
      <c r="AM97" s="69">
        <v>2.0179999999999998</v>
      </c>
      <c r="AN97" s="69">
        <v>5.37</v>
      </c>
      <c r="AO97" s="69">
        <v>0</v>
      </c>
      <c r="AP97" s="69">
        <v>7.3879999999999999</v>
      </c>
      <c r="AQ97" s="69">
        <v>5.37</v>
      </c>
      <c r="AR97" s="69">
        <v>0</v>
      </c>
      <c r="AS97" s="69">
        <v>2.0179999999999998</v>
      </c>
      <c r="AT97" s="70">
        <v>100</v>
      </c>
      <c r="AU97" s="70">
        <v>100</v>
      </c>
      <c r="AV97" s="70">
        <v>27.314564158094207</v>
      </c>
      <c r="AW97" s="70">
        <v>0</v>
      </c>
      <c r="AX97" s="70">
        <v>0</v>
      </c>
      <c r="AY97" s="69">
        <v>1.1064000000000001</v>
      </c>
      <c r="AZ97" s="69">
        <v>0</v>
      </c>
      <c r="BA97" s="69">
        <v>2.3287599999999999</v>
      </c>
      <c r="BB97" s="69">
        <v>1.1064000000000001</v>
      </c>
      <c r="BC97" s="69">
        <v>1.2223599999999999</v>
      </c>
      <c r="BD97" s="69">
        <v>0.75759829000000001</v>
      </c>
      <c r="BE97" s="69">
        <v>0</v>
      </c>
      <c r="BF97" s="69">
        <v>1.0819666799999998</v>
      </c>
      <c r="BG97" s="69">
        <v>0.75759829000000001</v>
      </c>
      <c r="BH97" s="69">
        <v>0</v>
      </c>
      <c r="BI97" s="69">
        <v>0.32436839000000001</v>
      </c>
      <c r="BJ97" s="70">
        <v>68.474176608821409</v>
      </c>
      <c r="BK97" s="70">
        <v>26.536240551065156</v>
      </c>
      <c r="BL97" s="70">
        <v>29.979517483847108</v>
      </c>
      <c r="BM97" s="70">
        <v>0</v>
      </c>
      <c r="BN97" s="70">
        <v>0</v>
      </c>
      <c r="BO97" s="69">
        <v>10.423500000000001</v>
      </c>
      <c r="BP97" s="69">
        <v>0</v>
      </c>
      <c r="BQ97" s="69">
        <v>16.136500000000002</v>
      </c>
      <c r="BR97" s="69">
        <v>10.423500000000001</v>
      </c>
      <c r="BS97" s="69">
        <v>5.7130000000000001</v>
      </c>
      <c r="BT97" s="69">
        <v>10.294949000000001</v>
      </c>
      <c r="BU97" s="69">
        <v>0</v>
      </c>
      <c r="BV97" s="69">
        <v>14.08869977</v>
      </c>
      <c r="BW97" s="69">
        <v>10.294949000000001</v>
      </c>
      <c r="BX97" s="69">
        <v>0</v>
      </c>
      <c r="BY97" s="69">
        <v>3.7937507699999999</v>
      </c>
      <c r="BZ97" s="70">
        <v>98.766719432052568</v>
      </c>
      <c r="CA97" s="70">
        <v>66.405579730439342</v>
      </c>
      <c r="CB97" s="70">
        <v>26.927614555874662</v>
      </c>
      <c r="CC97" s="70">
        <v>0</v>
      </c>
      <c r="CD97" s="70">
        <v>0</v>
      </c>
      <c r="CE97" s="69">
        <v>0</v>
      </c>
      <c r="CF97" s="69">
        <v>0</v>
      </c>
      <c r="CG97" s="69">
        <v>0</v>
      </c>
      <c r="CH97" s="69">
        <v>0</v>
      </c>
      <c r="CI97" s="69">
        <v>0</v>
      </c>
      <c r="CJ97" s="69">
        <v>0</v>
      </c>
      <c r="CK97" s="69">
        <v>0</v>
      </c>
      <c r="CL97" s="69">
        <v>0</v>
      </c>
      <c r="CM97" s="69">
        <v>0</v>
      </c>
      <c r="CN97" s="69">
        <v>0</v>
      </c>
      <c r="CO97" s="69">
        <v>0</v>
      </c>
      <c r="CP97" s="70" t="s">
        <v>652</v>
      </c>
      <c r="CQ97" s="70" t="s">
        <v>652</v>
      </c>
      <c r="CR97" s="70">
        <v>0</v>
      </c>
      <c r="CS97" s="70">
        <v>0</v>
      </c>
      <c r="CT97" s="70">
        <v>0</v>
      </c>
      <c r="CU97" s="69">
        <v>5.6013999999999999</v>
      </c>
      <c r="CV97" s="69">
        <v>0</v>
      </c>
      <c r="CW97" s="69">
        <v>12.7224</v>
      </c>
      <c r="CX97" s="69">
        <v>5.6013999999999999</v>
      </c>
      <c r="CY97" s="69">
        <v>7.1210000000000004</v>
      </c>
      <c r="CZ97" s="69">
        <v>5.6013999999999999</v>
      </c>
      <c r="DA97" s="69">
        <v>1.4719659999999999E-2</v>
      </c>
      <c r="DB97" s="69">
        <v>7.2082294200000003</v>
      </c>
      <c r="DC97" s="69">
        <v>5.6013999999999999</v>
      </c>
      <c r="DD97" s="69">
        <v>0</v>
      </c>
      <c r="DE97" s="69">
        <v>1.60682942</v>
      </c>
      <c r="DF97" s="70">
        <v>100</v>
      </c>
      <c r="DG97" s="70">
        <v>22.564659738800728</v>
      </c>
      <c r="DH97" s="70">
        <v>22.291596540222216</v>
      </c>
      <c r="DI97" s="70">
        <v>1.4719659999999999E-2</v>
      </c>
      <c r="DJ97" s="70">
        <v>-8.6736173798840355E-17</v>
      </c>
      <c r="DK97" s="69">
        <v>19.853300000000001</v>
      </c>
      <c r="DL97" s="69">
        <v>0</v>
      </c>
      <c r="DM97" s="69">
        <v>25.853300000000001</v>
      </c>
      <c r="DN97" s="69">
        <v>19.853300000000001</v>
      </c>
      <c r="DO97" s="69">
        <v>6</v>
      </c>
      <c r="DP97" s="69">
        <v>19.753294920000002</v>
      </c>
      <c r="DQ97" s="69">
        <v>0</v>
      </c>
      <c r="DR97" s="69">
        <v>25.753294920000002</v>
      </c>
      <c r="DS97" s="69">
        <v>19.753294920000002</v>
      </c>
      <c r="DT97" s="69">
        <v>0</v>
      </c>
      <c r="DU97" s="69">
        <v>6</v>
      </c>
      <c r="DV97" s="70">
        <v>99.496279812424135</v>
      </c>
      <c r="DW97" s="70">
        <v>100</v>
      </c>
      <c r="DX97" s="70">
        <v>23.297989708262151</v>
      </c>
      <c r="DY97" s="70">
        <v>0</v>
      </c>
      <c r="DZ97" s="70">
        <v>0</v>
      </c>
      <c r="EA97" s="69">
        <v>0</v>
      </c>
      <c r="EB97" s="69">
        <v>0</v>
      </c>
      <c r="EC97" s="69">
        <v>0</v>
      </c>
      <c r="ED97" s="69">
        <v>0</v>
      </c>
      <c r="EE97" s="69">
        <v>0</v>
      </c>
      <c r="EF97" s="69">
        <v>0</v>
      </c>
      <c r="EG97" s="69">
        <v>0</v>
      </c>
      <c r="EH97" s="69">
        <v>0</v>
      </c>
      <c r="EI97" s="69">
        <v>0</v>
      </c>
      <c r="EJ97" s="69">
        <v>0</v>
      </c>
      <c r="EK97" s="69">
        <v>0</v>
      </c>
      <c r="EL97" s="70" t="s">
        <v>652</v>
      </c>
      <c r="EM97" s="70" t="s">
        <v>652</v>
      </c>
      <c r="EN97" s="70">
        <v>0</v>
      </c>
      <c r="EO97" s="70">
        <v>0</v>
      </c>
      <c r="EP97" s="70">
        <v>0</v>
      </c>
      <c r="EQ97" s="69">
        <v>0</v>
      </c>
      <c r="ER97" s="69">
        <v>0</v>
      </c>
      <c r="ES97" s="69">
        <v>0</v>
      </c>
      <c r="ET97" s="69">
        <v>0</v>
      </c>
      <c r="EU97" s="69">
        <v>0</v>
      </c>
      <c r="EV97" s="69">
        <v>0</v>
      </c>
      <c r="EW97" s="69">
        <v>0</v>
      </c>
      <c r="EX97" s="69">
        <v>0</v>
      </c>
      <c r="EY97" s="69">
        <v>0</v>
      </c>
      <c r="EZ97" s="69">
        <v>0</v>
      </c>
      <c r="FA97" s="69">
        <v>0</v>
      </c>
      <c r="FB97" s="70" t="s">
        <v>652</v>
      </c>
      <c r="FC97" s="70" t="s">
        <v>652</v>
      </c>
      <c r="FD97" s="70">
        <v>0</v>
      </c>
      <c r="FE97" s="70">
        <v>0</v>
      </c>
      <c r="FF97" s="70">
        <v>0</v>
      </c>
      <c r="FG97" s="69">
        <v>0</v>
      </c>
      <c r="FH97" s="69">
        <v>0</v>
      </c>
      <c r="FI97" s="69">
        <v>0</v>
      </c>
      <c r="FJ97" s="69">
        <v>0</v>
      </c>
      <c r="FK97" s="69">
        <v>0</v>
      </c>
      <c r="FL97" s="69">
        <v>0</v>
      </c>
      <c r="FM97" s="69">
        <v>0</v>
      </c>
      <c r="FN97" s="69">
        <v>0</v>
      </c>
      <c r="FO97" s="69">
        <v>0</v>
      </c>
      <c r="FP97" s="69">
        <v>0</v>
      </c>
      <c r="FQ97" s="69">
        <v>0</v>
      </c>
      <c r="FR97" s="70" t="s">
        <v>652</v>
      </c>
      <c r="FS97" s="70" t="s">
        <v>652</v>
      </c>
      <c r="FT97" s="70">
        <v>0</v>
      </c>
      <c r="FU97" s="70">
        <v>0</v>
      </c>
      <c r="FV97" s="70">
        <v>0</v>
      </c>
      <c r="FW97" s="69">
        <v>0</v>
      </c>
      <c r="FX97" s="69">
        <v>0</v>
      </c>
      <c r="FY97" s="69">
        <v>0</v>
      </c>
      <c r="FZ97" s="69">
        <v>0</v>
      </c>
      <c r="GA97" s="69">
        <v>0</v>
      </c>
      <c r="GB97" s="69">
        <v>0</v>
      </c>
      <c r="GC97" s="69">
        <v>0</v>
      </c>
      <c r="GD97" s="69">
        <v>0</v>
      </c>
      <c r="GE97" s="69">
        <v>0</v>
      </c>
      <c r="GF97" s="69">
        <v>0</v>
      </c>
      <c r="GG97" s="69">
        <v>0</v>
      </c>
      <c r="GH97" s="70" t="s">
        <v>652</v>
      </c>
      <c r="GI97" s="70" t="s">
        <v>652</v>
      </c>
      <c r="GJ97" s="70">
        <v>0</v>
      </c>
      <c r="GK97" s="70">
        <v>0</v>
      </c>
      <c r="GL97" s="70">
        <v>0</v>
      </c>
    </row>
    <row r="98" spans="1:194" ht="15.75" x14ac:dyDescent="0.25">
      <c r="A98" s="11">
        <v>87</v>
      </c>
      <c r="B98" s="66" t="s">
        <v>237</v>
      </c>
      <c r="C98" s="69">
        <v>29.853999999999999</v>
      </c>
      <c r="D98" s="69">
        <v>0</v>
      </c>
      <c r="E98" s="69">
        <v>38.007733999999999</v>
      </c>
      <c r="F98" s="69">
        <v>29.853999999999999</v>
      </c>
      <c r="G98" s="69">
        <v>8.153734</v>
      </c>
      <c r="H98" s="69">
        <v>29.811457999999995</v>
      </c>
      <c r="I98" s="69">
        <v>0</v>
      </c>
      <c r="J98" s="69">
        <v>37.964003300000002</v>
      </c>
      <c r="K98" s="69">
        <v>29.811451999999996</v>
      </c>
      <c r="L98" s="69">
        <v>0</v>
      </c>
      <c r="M98" s="69">
        <v>8.1525513000000007</v>
      </c>
      <c r="N98" s="70">
        <v>99.857479734708903</v>
      </c>
      <c r="O98" s="70">
        <v>99.985494989166938</v>
      </c>
      <c r="P98" s="70">
        <v>21.474424695353456</v>
      </c>
      <c r="Q98" s="69">
        <v>0</v>
      </c>
      <c r="R98" s="70">
        <v>5.999999999062311E-6</v>
      </c>
      <c r="S98" s="69">
        <v>0.60740000000000005</v>
      </c>
      <c r="T98" s="69">
        <v>0</v>
      </c>
      <c r="U98" s="69">
        <v>0.95235800000000004</v>
      </c>
      <c r="V98" s="69">
        <v>0.60740000000000005</v>
      </c>
      <c r="W98" s="69">
        <v>0.34495799999999999</v>
      </c>
      <c r="X98" s="69">
        <v>0.58564700000000003</v>
      </c>
      <c r="Y98" s="69">
        <v>0</v>
      </c>
      <c r="Z98" s="69">
        <v>0.93060399999999999</v>
      </c>
      <c r="AA98" s="69">
        <v>0.58564700000000003</v>
      </c>
      <c r="AB98" s="69">
        <v>0</v>
      </c>
      <c r="AC98" s="69">
        <v>0.34495700000000001</v>
      </c>
      <c r="AD98" s="70">
        <v>96.418669739874872</v>
      </c>
      <c r="AE98" s="70">
        <v>99.999710109636538</v>
      </c>
      <c r="AF98" s="70">
        <v>37.068076217166492</v>
      </c>
      <c r="AG98" s="70">
        <v>0</v>
      </c>
      <c r="AH98" s="70">
        <v>0</v>
      </c>
      <c r="AI98" s="69">
        <v>9.9000000000000005E-2</v>
      </c>
      <c r="AJ98" s="69">
        <v>0</v>
      </c>
      <c r="AK98" s="69">
        <v>0.14849999999999999</v>
      </c>
      <c r="AL98" s="69">
        <v>9.9000000000000005E-2</v>
      </c>
      <c r="AM98" s="69">
        <v>4.9500000000000002E-2</v>
      </c>
      <c r="AN98" s="69">
        <v>9.9000000000000005E-2</v>
      </c>
      <c r="AO98" s="69">
        <v>0</v>
      </c>
      <c r="AP98" s="69">
        <v>0.14849999999999999</v>
      </c>
      <c r="AQ98" s="69">
        <v>9.9000000000000005E-2</v>
      </c>
      <c r="AR98" s="69">
        <v>0</v>
      </c>
      <c r="AS98" s="69">
        <v>4.9500000000000002E-2</v>
      </c>
      <c r="AT98" s="70">
        <v>100</v>
      </c>
      <c r="AU98" s="70">
        <v>100</v>
      </c>
      <c r="AV98" s="70">
        <v>33.333333333333336</v>
      </c>
      <c r="AW98" s="70">
        <v>0</v>
      </c>
      <c r="AX98" s="70">
        <v>0</v>
      </c>
      <c r="AY98" s="69">
        <v>0.20399999999999999</v>
      </c>
      <c r="AZ98" s="69">
        <v>0</v>
      </c>
      <c r="BA98" s="69">
        <v>0.379913</v>
      </c>
      <c r="BB98" s="69">
        <v>0.20399999999999999</v>
      </c>
      <c r="BC98" s="69">
        <v>0.17591300000000001</v>
      </c>
      <c r="BD98" s="69">
        <v>0.20399999999999999</v>
      </c>
      <c r="BE98" s="69">
        <v>0</v>
      </c>
      <c r="BF98" s="69">
        <v>0.37990699999999999</v>
      </c>
      <c r="BG98" s="69">
        <v>0.20399400000000001</v>
      </c>
      <c r="BH98" s="69">
        <v>0</v>
      </c>
      <c r="BI98" s="69">
        <v>0.17591300000000001</v>
      </c>
      <c r="BJ98" s="70">
        <v>99.997058823529429</v>
      </c>
      <c r="BK98" s="70">
        <v>100</v>
      </c>
      <c r="BL98" s="70">
        <v>46.304227087155546</v>
      </c>
      <c r="BM98" s="70">
        <v>0</v>
      </c>
      <c r="BN98" s="70">
        <v>5.999999999978245E-6</v>
      </c>
      <c r="BO98" s="69">
        <v>22.067299999999999</v>
      </c>
      <c r="BP98" s="69">
        <v>0</v>
      </c>
      <c r="BQ98" s="69">
        <v>25.817606999999999</v>
      </c>
      <c r="BR98" s="69">
        <v>22.067299999999999</v>
      </c>
      <c r="BS98" s="69">
        <v>3.7503069999999998</v>
      </c>
      <c r="BT98" s="69">
        <v>22.067299999999999</v>
      </c>
      <c r="BU98" s="69">
        <v>0</v>
      </c>
      <c r="BV98" s="69">
        <v>25.817606999999999</v>
      </c>
      <c r="BW98" s="69">
        <v>22.067299999999999</v>
      </c>
      <c r="BX98" s="69">
        <v>0</v>
      </c>
      <c r="BY98" s="69">
        <v>3.7503069999999998</v>
      </c>
      <c r="BZ98" s="70">
        <v>100</v>
      </c>
      <c r="CA98" s="70">
        <v>100</v>
      </c>
      <c r="CB98" s="70">
        <v>14.526160383493329</v>
      </c>
      <c r="CC98" s="70">
        <v>0</v>
      </c>
      <c r="CD98" s="70">
        <v>0</v>
      </c>
      <c r="CE98" s="69">
        <v>0</v>
      </c>
      <c r="CF98" s="69">
        <v>0</v>
      </c>
      <c r="CG98" s="69">
        <v>0</v>
      </c>
      <c r="CH98" s="69">
        <v>0</v>
      </c>
      <c r="CI98" s="69">
        <v>0</v>
      </c>
      <c r="CJ98" s="69">
        <v>0</v>
      </c>
      <c r="CK98" s="69">
        <v>0</v>
      </c>
      <c r="CL98" s="69">
        <v>0</v>
      </c>
      <c r="CM98" s="69">
        <v>0</v>
      </c>
      <c r="CN98" s="69">
        <v>0</v>
      </c>
      <c r="CO98" s="69">
        <v>0</v>
      </c>
      <c r="CP98" s="70" t="s">
        <v>652</v>
      </c>
      <c r="CQ98" s="70" t="s">
        <v>652</v>
      </c>
      <c r="CR98" s="70">
        <v>0</v>
      </c>
      <c r="CS98" s="70">
        <v>0</v>
      </c>
      <c r="CT98" s="70">
        <v>0</v>
      </c>
      <c r="CU98" s="69">
        <v>9.6699999999999994E-2</v>
      </c>
      <c r="CV98" s="69">
        <v>0</v>
      </c>
      <c r="CW98" s="69">
        <v>0.11824999999999999</v>
      </c>
      <c r="CX98" s="69">
        <v>9.6699999999999994E-2</v>
      </c>
      <c r="CY98" s="69">
        <v>2.155E-2</v>
      </c>
      <c r="CZ98" s="69">
        <v>7.6545000000000002E-2</v>
      </c>
      <c r="DA98" s="69">
        <v>0</v>
      </c>
      <c r="DB98" s="69">
        <v>9.6982300000000007E-2</v>
      </c>
      <c r="DC98" s="69">
        <v>7.6545000000000002E-2</v>
      </c>
      <c r="DD98" s="69">
        <v>0</v>
      </c>
      <c r="DE98" s="69">
        <v>2.0437299999999999E-2</v>
      </c>
      <c r="DF98" s="70">
        <v>79.157187176835592</v>
      </c>
      <c r="DG98" s="70">
        <v>94.836658932714613</v>
      </c>
      <c r="DH98" s="70">
        <v>21.073226764059005</v>
      </c>
      <c r="DI98" s="70">
        <v>0</v>
      </c>
      <c r="DJ98" s="70">
        <v>0</v>
      </c>
      <c r="DK98" s="69">
        <v>2.6295999999999999</v>
      </c>
      <c r="DL98" s="69">
        <v>0</v>
      </c>
      <c r="DM98" s="69">
        <v>3.5612080000000002</v>
      </c>
      <c r="DN98" s="69">
        <v>2.6295999999999999</v>
      </c>
      <c r="DO98" s="69">
        <v>0.93160799999999999</v>
      </c>
      <c r="DP98" s="69">
        <v>2.6289660000000001</v>
      </c>
      <c r="DQ98" s="69">
        <v>0</v>
      </c>
      <c r="DR98" s="69">
        <v>3.5605720000000001</v>
      </c>
      <c r="DS98" s="69">
        <v>2.6289660000000001</v>
      </c>
      <c r="DT98" s="69">
        <v>0</v>
      </c>
      <c r="DU98" s="69">
        <v>0.93160600000000005</v>
      </c>
      <c r="DV98" s="70">
        <v>99.975889869181628</v>
      </c>
      <c r="DW98" s="70">
        <v>99.999785317429655</v>
      </c>
      <c r="DX98" s="70">
        <v>26.164503905552255</v>
      </c>
      <c r="DY98" s="70">
        <v>0</v>
      </c>
      <c r="DZ98" s="70">
        <v>0</v>
      </c>
      <c r="EA98" s="69">
        <v>0</v>
      </c>
      <c r="EB98" s="69">
        <v>0</v>
      </c>
      <c r="EC98" s="69">
        <v>0</v>
      </c>
      <c r="ED98" s="69">
        <v>0</v>
      </c>
      <c r="EE98" s="69">
        <v>0</v>
      </c>
      <c r="EF98" s="69">
        <v>0</v>
      </c>
      <c r="EG98" s="69">
        <v>0</v>
      </c>
      <c r="EH98" s="69">
        <v>0</v>
      </c>
      <c r="EI98" s="69">
        <v>0</v>
      </c>
      <c r="EJ98" s="69">
        <v>0</v>
      </c>
      <c r="EK98" s="69">
        <v>0</v>
      </c>
      <c r="EL98" s="70" t="s">
        <v>652</v>
      </c>
      <c r="EM98" s="70" t="s">
        <v>652</v>
      </c>
      <c r="EN98" s="70">
        <v>0</v>
      </c>
      <c r="EO98" s="70">
        <v>0</v>
      </c>
      <c r="EP98" s="70">
        <v>0</v>
      </c>
      <c r="EQ98" s="69">
        <v>4.1500000000000004</v>
      </c>
      <c r="ER98" s="69">
        <v>0</v>
      </c>
      <c r="ES98" s="69">
        <v>7.0298980000000002</v>
      </c>
      <c r="ET98" s="69">
        <v>4.1500000000000004</v>
      </c>
      <c r="EU98" s="69">
        <v>2.8798979999999998</v>
      </c>
      <c r="EV98" s="69">
        <v>4.1500000000000004</v>
      </c>
      <c r="EW98" s="69">
        <v>0</v>
      </c>
      <c r="EX98" s="69">
        <v>7.0298309999999997</v>
      </c>
      <c r="EY98" s="69">
        <v>4.1500000000000004</v>
      </c>
      <c r="EZ98" s="69">
        <v>0</v>
      </c>
      <c r="FA98" s="69">
        <v>2.8798309999999998</v>
      </c>
      <c r="FB98" s="70">
        <v>100</v>
      </c>
      <c r="FC98" s="70">
        <v>99.997673528715254</v>
      </c>
      <c r="FD98" s="70">
        <v>40.965863901991383</v>
      </c>
      <c r="FE98" s="70">
        <v>0</v>
      </c>
      <c r="FF98" s="70">
        <v>0</v>
      </c>
      <c r="FG98" s="69">
        <v>0</v>
      </c>
      <c r="FH98" s="69">
        <v>0</v>
      </c>
      <c r="FI98" s="69">
        <v>0</v>
      </c>
      <c r="FJ98" s="69">
        <v>0</v>
      </c>
      <c r="FK98" s="69">
        <v>0</v>
      </c>
      <c r="FL98" s="69">
        <v>0</v>
      </c>
      <c r="FM98" s="69">
        <v>0</v>
      </c>
      <c r="FN98" s="69">
        <v>0</v>
      </c>
      <c r="FO98" s="69">
        <v>0</v>
      </c>
      <c r="FP98" s="69">
        <v>0</v>
      </c>
      <c r="FQ98" s="69">
        <v>0</v>
      </c>
      <c r="FR98" s="70" t="s">
        <v>652</v>
      </c>
      <c r="FS98" s="70" t="s">
        <v>652</v>
      </c>
      <c r="FT98" s="70">
        <v>0</v>
      </c>
      <c r="FU98" s="70">
        <v>0</v>
      </c>
      <c r="FV98" s="70">
        <v>0</v>
      </c>
      <c r="FW98" s="69">
        <v>0</v>
      </c>
      <c r="FX98" s="69">
        <v>0</v>
      </c>
      <c r="FY98" s="69">
        <v>0</v>
      </c>
      <c r="FZ98" s="69">
        <v>0</v>
      </c>
      <c r="GA98" s="69">
        <v>0</v>
      </c>
      <c r="GB98" s="69">
        <v>0</v>
      </c>
      <c r="GC98" s="69">
        <v>0</v>
      </c>
      <c r="GD98" s="69">
        <v>0</v>
      </c>
      <c r="GE98" s="69">
        <v>0</v>
      </c>
      <c r="GF98" s="69">
        <v>0</v>
      </c>
      <c r="GG98" s="69">
        <v>0</v>
      </c>
      <c r="GH98" s="70" t="s">
        <v>652</v>
      </c>
      <c r="GI98" s="70" t="s">
        <v>652</v>
      </c>
      <c r="GJ98" s="70">
        <v>0</v>
      </c>
      <c r="GK98" s="70">
        <v>0</v>
      </c>
      <c r="GL98" s="70">
        <v>0</v>
      </c>
    </row>
    <row r="99" spans="1:194" ht="15.75" x14ac:dyDescent="0.25">
      <c r="A99" s="11">
        <v>88</v>
      </c>
      <c r="B99" s="66" t="s">
        <v>240</v>
      </c>
      <c r="C99" s="69">
        <v>514.06380000000013</v>
      </c>
      <c r="D99" s="69">
        <v>0</v>
      </c>
      <c r="E99" s="69">
        <v>756.16379999999992</v>
      </c>
      <c r="F99" s="69">
        <v>514.06380000000013</v>
      </c>
      <c r="G99" s="69">
        <v>242.10000000000005</v>
      </c>
      <c r="H99" s="69">
        <v>463.64590878000001</v>
      </c>
      <c r="I99" s="69">
        <v>0.32410465999999999</v>
      </c>
      <c r="J99" s="69">
        <v>612.19839681999997</v>
      </c>
      <c r="K99" s="69">
        <v>421.54150471000003</v>
      </c>
      <c r="L99" s="69">
        <v>0</v>
      </c>
      <c r="M99" s="69">
        <v>190.65689211000003</v>
      </c>
      <c r="N99" s="70">
        <v>82.001787464902193</v>
      </c>
      <c r="O99" s="70">
        <v>78.751297856257736</v>
      </c>
      <c r="P99" s="70">
        <v>31.142991079419215</v>
      </c>
      <c r="Q99" s="69">
        <v>0.32410465999999999</v>
      </c>
      <c r="R99" s="70">
        <v>42.104404069999973</v>
      </c>
      <c r="S99" s="69">
        <v>79.045100000000005</v>
      </c>
      <c r="T99" s="69">
        <v>0</v>
      </c>
      <c r="U99" s="69">
        <v>101.54510000000001</v>
      </c>
      <c r="V99" s="69">
        <v>79.045100000000005</v>
      </c>
      <c r="W99" s="69">
        <v>22.5</v>
      </c>
      <c r="X99" s="69">
        <v>79.045100000000005</v>
      </c>
      <c r="Y99" s="69">
        <v>0.31141774999999999</v>
      </c>
      <c r="Z99" s="69">
        <v>101.54510000000001</v>
      </c>
      <c r="AA99" s="69">
        <v>79.045100000000005</v>
      </c>
      <c r="AB99" s="69">
        <v>0</v>
      </c>
      <c r="AC99" s="69">
        <v>22.5</v>
      </c>
      <c r="AD99" s="70">
        <v>100</v>
      </c>
      <c r="AE99" s="70">
        <v>100</v>
      </c>
      <c r="AF99" s="70">
        <v>22.157642269297089</v>
      </c>
      <c r="AG99" s="70">
        <v>0.31141774999999999</v>
      </c>
      <c r="AH99" s="70">
        <v>3.9412917374193057E-15</v>
      </c>
      <c r="AI99" s="69">
        <v>9.4330999999999996</v>
      </c>
      <c r="AJ99" s="69">
        <v>0</v>
      </c>
      <c r="AK99" s="69">
        <v>14.1831</v>
      </c>
      <c r="AL99" s="69">
        <v>9.4330999999999996</v>
      </c>
      <c r="AM99" s="69">
        <v>4.75</v>
      </c>
      <c r="AN99" s="69">
        <v>8.3166418800000006</v>
      </c>
      <c r="AO99" s="69">
        <v>0</v>
      </c>
      <c r="AP99" s="69">
        <v>13.066641880000001</v>
      </c>
      <c r="AQ99" s="69">
        <v>8.3166418800000006</v>
      </c>
      <c r="AR99" s="69">
        <v>0</v>
      </c>
      <c r="AS99" s="69">
        <v>4.75</v>
      </c>
      <c r="AT99" s="70">
        <v>88.16446215984142</v>
      </c>
      <c r="AU99" s="70">
        <v>100</v>
      </c>
      <c r="AV99" s="70">
        <v>36.352109774053133</v>
      </c>
      <c r="AW99" s="70">
        <v>0</v>
      </c>
      <c r="AX99" s="70">
        <v>0</v>
      </c>
      <c r="AY99" s="69">
        <v>17</v>
      </c>
      <c r="AZ99" s="69">
        <v>0</v>
      </c>
      <c r="BA99" s="69">
        <v>30.3</v>
      </c>
      <c r="BB99" s="69">
        <v>17</v>
      </c>
      <c r="BC99" s="69">
        <v>13.3</v>
      </c>
      <c r="BD99" s="69">
        <v>14.511695380000001</v>
      </c>
      <c r="BE99" s="69">
        <v>8.6247000000000006E-4</v>
      </c>
      <c r="BF99" s="69">
        <v>21.476710749999999</v>
      </c>
      <c r="BG99" s="69">
        <v>14.511695380000001</v>
      </c>
      <c r="BH99" s="69">
        <v>0</v>
      </c>
      <c r="BI99" s="69">
        <v>6.9650153699999997</v>
      </c>
      <c r="BJ99" s="70">
        <v>85.362914000000004</v>
      </c>
      <c r="BK99" s="70">
        <v>52.368536616541348</v>
      </c>
      <c r="BL99" s="70">
        <v>32.430549775877573</v>
      </c>
      <c r="BM99" s="70">
        <v>8.6247000000000006E-4</v>
      </c>
      <c r="BN99" s="70">
        <v>-4.9558881304312408E-16</v>
      </c>
      <c r="BO99" s="69">
        <v>262.06150000000002</v>
      </c>
      <c r="BP99" s="69">
        <v>0</v>
      </c>
      <c r="BQ99" s="69">
        <v>441.61149999999998</v>
      </c>
      <c r="BR99" s="69">
        <v>262.06150000000002</v>
      </c>
      <c r="BS99" s="69">
        <v>179.55</v>
      </c>
      <c r="BT99" s="69">
        <v>262.06150000000002</v>
      </c>
      <c r="BU99" s="69">
        <v>1.182444E-2</v>
      </c>
      <c r="BV99" s="69">
        <v>358.38307294999998</v>
      </c>
      <c r="BW99" s="69">
        <v>219.95709593000001</v>
      </c>
      <c r="BX99" s="69">
        <v>0</v>
      </c>
      <c r="BY99" s="69">
        <v>138.42597702</v>
      </c>
      <c r="BZ99" s="70">
        <v>83.933388128359184</v>
      </c>
      <c r="CA99" s="70">
        <v>77.096060718462823</v>
      </c>
      <c r="CB99" s="70">
        <v>38.625143726950682</v>
      </c>
      <c r="CC99" s="70">
        <v>1.182444E-2</v>
      </c>
      <c r="CD99" s="70">
        <v>42.104404070000015</v>
      </c>
      <c r="CE99" s="69">
        <v>0</v>
      </c>
      <c r="CF99" s="69">
        <v>0</v>
      </c>
      <c r="CG99" s="69">
        <v>0</v>
      </c>
      <c r="CH99" s="69">
        <v>0</v>
      </c>
      <c r="CI99" s="69">
        <v>0</v>
      </c>
      <c r="CJ99" s="69">
        <v>0</v>
      </c>
      <c r="CK99" s="69">
        <v>0</v>
      </c>
      <c r="CL99" s="69">
        <v>0</v>
      </c>
      <c r="CM99" s="69">
        <v>0</v>
      </c>
      <c r="CN99" s="69">
        <v>0</v>
      </c>
      <c r="CO99" s="69">
        <v>0</v>
      </c>
      <c r="CP99" s="70" t="s">
        <v>652</v>
      </c>
      <c r="CQ99" s="70" t="s">
        <v>652</v>
      </c>
      <c r="CR99" s="70">
        <v>0</v>
      </c>
      <c r="CS99" s="70">
        <v>0</v>
      </c>
      <c r="CT99" s="70">
        <v>0</v>
      </c>
      <c r="CU99" s="69">
        <v>5.1883999999999997</v>
      </c>
      <c r="CV99" s="69">
        <v>0</v>
      </c>
      <c r="CW99" s="69">
        <v>7.9884000000000004</v>
      </c>
      <c r="CX99" s="69">
        <v>5.1883999999999997</v>
      </c>
      <c r="CY99" s="69">
        <v>2.8</v>
      </c>
      <c r="CZ99" s="69">
        <v>5.1883999999999997</v>
      </c>
      <c r="DA99" s="69">
        <v>0</v>
      </c>
      <c r="DB99" s="69">
        <v>7.9728298200000003</v>
      </c>
      <c r="DC99" s="69">
        <v>5.1883999999999997</v>
      </c>
      <c r="DD99" s="69">
        <v>0</v>
      </c>
      <c r="DE99" s="69">
        <v>2.7844298199999997</v>
      </c>
      <c r="DF99" s="70">
        <v>100</v>
      </c>
      <c r="DG99" s="70">
        <v>99.443922142857147</v>
      </c>
      <c r="DH99" s="70">
        <v>34.923984116846476</v>
      </c>
      <c r="DI99" s="70">
        <v>0</v>
      </c>
      <c r="DJ99" s="70">
        <v>0</v>
      </c>
      <c r="DK99" s="69">
        <v>97.838200000000001</v>
      </c>
      <c r="DL99" s="69">
        <v>0</v>
      </c>
      <c r="DM99" s="69">
        <v>103.6382</v>
      </c>
      <c r="DN99" s="69">
        <v>97.838200000000001</v>
      </c>
      <c r="DO99" s="69">
        <v>5.8</v>
      </c>
      <c r="DP99" s="69">
        <v>74.600810180000011</v>
      </c>
      <c r="DQ99" s="69">
        <v>0</v>
      </c>
      <c r="DR99" s="69">
        <v>80.400810180000008</v>
      </c>
      <c r="DS99" s="69">
        <v>74.600810180000011</v>
      </c>
      <c r="DT99" s="69">
        <v>0</v>
      </c>
      <c r="DU99" s="69">
        <v>5.8</v>
      </c>
      <c r="DV99" s="70">
        <v>76.249164620771865</v>
      </c>
      <c r="DW99" s="70">
        <v>100</v>
      </c>
      <c r="DX99" s="70">
        <v>7.2138576551841398</v>
      </c>
      <c r="DY99" s="70">
        <v>0</v>
      </c>
      <c r="DZ99" s="70">
        <v>0</v>
      </c>
      <c r="EA99" s="69">
        <v>30.107099999999999</v>
      </c>
      <c r="EB99" s="69">
        <v>0</v>
      </c>
      <c r="EC99" s="69">
        <v>38.607100000000003</v>
      </c>
      <c r="ED99" s="69">
        <v>30.107099999999999</v>
      </c>
      <c r="EE99" s="69">
        <v>8.5</v>
      </c>
      <c r="EF99" s="69">
        <v>6.5313613400000001</v>
      </c>
      <c r="EG99" s="69">
        <v>0</v>
      </c>
      <c r="EH99" s="69">
        <v>11.06283124</v>
      </c>
      <c r="EI99" s="69">
        <v>6.5313613400000001</v>
      </c>
      <c r="EJ99" s="69">
        <v>0</v>
      </c>
      <c r="EK99" s="69">
        <v>4.5314699000000003</v>
      </c>
      <c r="EL99" s="70">
        <v>21.693757751493834</v>
      </c>
      <c r="EM99" s="70">
        <v>53.311410588235297</v>
      </c>
      <c r="EN99" s="70">
        <v>40.961213288832568</v>
      </c>
      <c r="EO99" s="70">
        <v>0</v>
      </c>
      <c r="EP99" s="70">
        <v>0</v>
      </c>
      <c r="EQ99" s="69">
        <v>13.3904</v>
      </c>
      <c r="ER99" s="69">
        <v>0</v>
      </c>
      <c r="ES99" s="69">
        <v>18.290400000000002</v>
      </c>
      <c r="ET99" s="69">
        <v>13.3904</v>
      </c>
      <c r="EU99" s="69">
        <v>4.9000000000000004</v>
      </c>
      <c r="EV99" s="69">
        <v>13.3904</v>
      </c>
      <c r="EW99" s="69">
        <v>0</v>
      </c>
      <c r="EX99" s="69">
        <v>18.290400000000002</v>
      </c>
      <c r="EY99" s="69">
        <v>13.3904</v>
      </c>
      <c r="EZ99" s="69">
        <v>0</v>
      </c>
      <c r="FA99" s="69">
        <v>4.9000000000000004</v>
      </c>
      <c r="FB99" s="70">
        <v>100</v>
      </c>
      <c r="FC99" s="70">
        <v>100</v>
      </c>
      <c r="FD99" s="70">
        <v>26.790010059922142</v>
      </c>
      <c r="FE99" s="70">
        <v>0</v>
      </c>
      <c r="FF99" s="70">
        <v>0</v>
      </c>
      <c r="FG99" s="69">
        <v>0</v>
      </c>
      <c r="FH99" s="69">
        <v>0</v>
      </c>
      <c r="FI99" s="69">
        <v>0</v>
      </c>
      <c r="FJ99" s="69">
        <v>0</v>
      </c>
      <c r="FK99" s="69">
        <v>0</v>
      </c>
      <c r="FL99" s="69">
        <v>0</v>
      </c>
      <c r="FM99" s="69">
        <v>0</v>
      </c>
      <c r="FN99" s="69">
        <v>0</v>
      </c>
      <c r="FO99" s="69">
        <v>0</v>
      </c>
      <c r="FP99" s="69">
        <v>0</v>
      </c>
      <c r="FQ99" s="69">
        <v>0</v>
      </c>
      <c r="FR99" s="70" t="s">
        <v>652</v>
      </c>
      <c r="FS99" s="70" t="s">
        <v>652</v>
      </c>
      <c r="FT99" s="70">
        <v>0</v>
      </c>
      <c r="FU99" s="70">
        <v>0</v>
      </c>
      <c r="FV99" s="70">
        <v>0</v>
      </c>
      <c r="FW99" s="69">
        <v>0</v>
      </c>
      <c r="FX99" s="69">
        <v>0</v>
      </c>
      <c r="FY99" s="69">
        <v>0</v>
      </c>
      <c r="FZ99" s="69">
        <v>0</v>
      </c>
      <c r="GA99" s="69">
        <v>0</v>
      </c>
      <c r="GB99" s="69">
        <v>0</v>
      </c>
      <c r="GC99" s="69">
        <v>0</v>
      </c>
      <c r="GD99" s="69">
        <v>0</v>
      </c>
      <c r="GE99" s="69">
        <v>0</v>
      </c>
      <c r="GF99" s="69">
        <v>0</v>
      </c>
      <c r="GG99" s="69">
        <v>0</v>
      </c>
      <c r="GH99" s="70" t="s">
        <v>652</v>
      </c>
      <c r="GI99" s="70" t="s">
        <v>652</v>
      </c>
      <c r="GJ99" s="70">
        <v>0</v>
      </c>
      <c r="GK99" s="70">
        <v>0</v>
      </c>
      <c r="GL99" s="70">
        <v>0</v>
      </c>
    </row>
    <row r="100" spans="1:194" ht="15.75" x14ac:dyDescent="0.25">
      <c r="A100" s="11">
        <v>89</v>
      </c>
      <c r="B100" s="66" t="s">
        <v>243</v>
      </c>
      <c r="C100" s="69">
        <v>31.958400000000005</v>
      </c>
      <c r="D100" s="69">
        <v>0</v>
      </c>
      <c r="E100" s="69">
        <v>61.942399999999992</v>
      </c>
      <c r="F100" s="69">
        <v>31.958400000000005</v>
      </c>
      <c r="G100" s="69">
        <v>29.984000000000002</v>
      </c>
      <c r="H100" s="69">
        <v>31.613396840000004</v>
      </c>
      <c r="I100" s="69">
        <v>0</v>
      </c>
      <c r="J100" s="69">
        <v>51.825595699999994</v>
      </c>
      <c r="K100" s="69">
        <v>31.612393080000004</v>
      </c>
      <c r="L100" s="69">
        <v>0</v>
      </c>
      <c r="M100" s="69">
        <v>20.213202620000004</v>
      </c>
      <c r="N100" s="70">
        <v>98.917320892159807</v>
      </c>
      <c r="O100" s="70">
        <v>67.413295824439714</v>
      </c>
      <c r="P100" s="70">
        <v>39.002354622235451</v>
      </c>
      <c r="Q100" s="69">
        <v>0</v>
      </c>
      <c r="R100" s="70">
        <v>1.0037599999996871E-3</v>
      </c>
      <c r="S100" s="69">
        <v>1.9555</v>
      </c>
      <c r="T100" s="69">
        <v>0</v>
      </c>
      <c r="U100" s="69">
        <v>3.9554999999999998</v>
      </c>
      <c r="V100" s="69">
        <v>1.9555</v>
      </c>
      <c r="W100" s="69">
        <v>2</v>
      </c>
      <c r="X100" s="69">
        <v>1.9025285000000001</v>
      </c>
      <c r="Y100" s="69">
        <v>0</v>
      </c>
      <c r="Z100" s="69">
        <v>2.8196722000000003</v>
      </c>
      <c r="AA100" s="69">
        <v>1.9025285000000001</v>
      </c>
      <c r="AB100" s="69">
        <v>0</v>
      </c>
      <c r="AC100" s="69">
        <v>0.91714370000000001</v>
      </c>
      <c r="AD100" s="70">
        <v>97.291153157760164</v>
      </c>
      <c r="AE100" s="70">
        <v>45.857185000000001</v>
      </c>
      <c r="AF100" s="70">
        <v>32.526607170861915</v>
      </c>
      <c r="AG100" s="70">
        <v>0</v>
      </c>
      <c r="AH100" s="70">
        <v>0</v>
      </c>
      <c r="AI100" s="69">
        <v>6.5282999999999998</v>
      </c>
      <c r="AJ100" s="69">
        <v>0</v>
      </c>
      <c r="AK100" s="69">
        <v>16.5123</v>
      </c>
      <c r="AL100" s="69">
        <v>6.5282999999999998</v>
      </c>
      <c r="AM100" s="69">
        <v>9.984</v>
      </c>
      <c r="AN100" s="69">
        <v>6.5282999999999998</v>
      </c>
      <c r="AO100" s="69">
        <v>0</v>
      </c>
      <c r="AP100" s="69">
        <v>16.232573080000002</v>
      </c>
      <c r="AQ100" s="69">
        <v>6.5282999999999998</v>
      </c>
      <c r="AR100" s="69">
        <v>0</v>
      </c>
      <c r="AS100" s="69">
        <v>9.7042730800000001</v>
      </c>
      <c r="AT100" s="70">
        <v>100</v>
      </c>
      <c r="AU100" s="70">
        <v>97.198247996794876</v>
      </c>
      <c r="AV100" s="70">
        <v>59.782716099128749</v>
      </c>
      <c r="AW100" s="70">
        <v>0</v>
      </c>
      <c r="AX100" s="70">
        <v>0</v>
      </c>
      <c r="AY100" s="69">
        <v>4.2516999999999996</v>
      </c>
      <c r="AZ100" s="69">
        <v>0</v>
      </c>
      <c r="BA100" s="69">
        <v>8.4517000000000007</v>
      </c>
      <c r="BB100" s="69">
        <v>4.2516999999999996</v>
      </c>
      <c r="BC100" s="69">
        <v>4.2</v>
      </c>
      <c r="BD100" s="69">
        <v>4.2516999999999996</v>
      </c>
      <c r="BE100" s="69">
        <v>0</v>
      </c>
      <c r="BF100" s="69">
        <v>6.2896442699999993</v>
      </c>
      <c r="BG100" s="69">
        <v>4.2516999999999996</v>
      </c>
      <c r="BH100" s="69">
        <v>0</v>
      </c>
      <c r="BI100" s="69">
        <v>2.0379442700000001</v>
      </c>
      <c r="BJ100" s="70">
        <v>100</v>
      </c>
      <c r="BK100" s="70">
        <v>48.522482619047622</v>
      </c>
      <c r="BL100" s="70">
        <v>32.401582387106927</v>
      </c>
      <c r="BM100" s="70">
        <v>0</v>
      </c>
      <c r="BN100" s="70">
        <v>0</v>
      </c>
      <c r="BO100" s="69">
        <v>14.5002</v>
      </c>
      <c r="BP100" s="69">
        <v>0</v>
      </c>
      <c r="BQ100" s="69">
        <v>22.5002</v>
      </c>
      <c r="BR100" s="69">
        <v>14.5002</v>
      </c>
      <c r="BS100" s="69">
        <v>8</v>
      </c>
      <c r="BT100" s="69">
        <v>14.333875710000001</v>
      </c>
      <c r="BU100" s="69">
        <v>0</v>
      </c>
      <c r="BV100" s="69">
        <v>18.848178319999999</v>
      </c>
      <c r="BW100" s="69">
        <v>14.333875710000001</v>
      </c>
      <c r="BX100" s="69">
        <v>0</v>
      </c>
      <c r="BY100" s="69">
        <v>4.5143026100000005</v>
      </c>
      <c r="BZ100" s="70">
        <v>98.852951752389629</v>
      </c>
      <c r="CA100" s="70">
        <v>56.428782625000004</v>
      </c>
      <c r="CB100" s="70">
        <v>23.950869592579281</v>
      </c>
      <c r="CC100" s="70">
        <v>0</v>
      </c>
      <c r="CD100" s="70">
        <v>0</v>
      </c>
      <c r="CE100" s="69">
        <v>0</v>
      </c>
      <c r="CF100" s="69">
        <v>0</v>
      </c>
      <c r="CG100" s="69">
        <v>0</v>
      </c>
      <c r="CH100" s="69">
        <v>0</v>
      </c>
      <c r="CI100" s="69">
        <v>0</v>
      </c>
      <c r="CJ100" s="69">
        <v>0</v>
      </c>
      <c r="CK100" s="69">
        <v>0</v>
      </c>
      <c r="CL100" s="69">
        <v>0</v>
      </c>
      <c r="CM100" s="69">
        <v>0</v>
      </c>
      <c r="CN100" s="69">
        <v>0</v>
      </c>
      <c r="CO100" s="69">
        <v>0</v>
      </c>
      <c r="CP100" s="70" t="s">
        <v>652</v>
      </c>
      <c r="CQ100" s="70" t="s">
        <v>652</v>
      </c>
      <c r="CR100" s="70">
        <v>0</v>
      </c>
      <c r="CS100" s="70">
        <v>0</v>
      </c>
      <c r="CT100" s="70">
        <v>0</v>
      </c>
      <c r="CU100" s="69">
        <v>1.4812000000000001</v>
      </c>
      <c r="CV100" s="69">
        <v>0</v>
      </c>
      <c r="CW100" s="69">
        <v>2.2812000000000001</v>
      </c>
      <c r="CX100" s="69">
        <v>1.4812000000000001</v>
      </c>
      <c r="CY100" s="69">
        <v>0.8</v>
      </c>
      <c r="CZ100" s="69">
        <v>1.3554926299999999</v>
      </c>
      <c r="DA100" s="69">
        <v>0</v>
      </c>
      <c r="DB100" s="69">
        <v>1.8313269599999999</v>
      </c>
      <c r="DC100" s="69">
        <v>1.3544888700000002</v>
      </c>
      <c r="DD100" s="69">
        <v>0</v>
      </c>
      <c r="DE100" s="69">
        <v>0.47683809000000005</v>
      </c>
      <c r="DF100" s="70">
        <v>91.445373345935735</v>
      </c>
      <c r="DG100" s="70">
        <v>59.604761250000003</v>
      </c>
      <c r="DH100" s="70">
        <v>26.037845803351249</v>
      </c>
      <c r="DI100" s="70">
        <v>0</v>
      </c>
      <c r="DJ100" s="70">
        <v>1.0037599999996871E-3</v>
      </c>
      <c r="DK100" s="69">
        <v>1.8043</v>
      </c>
      <c r="DL100" s="69">
        <v>0</v>
      </c>
      <c r="DM100" s="69">
        <v>4.8042999999999996</v>
      </c>
      <c r="DN100" s="69">
        <v>1.8043</v>
      </c>
      <c r="DO100" s="69">
        <v>3</v>
      </c>
      <c r="DP100" s="69">
        <v>1.8043</v>
      </c>
      <c r="DQ100" s="69">
        <v>0</v>
      </c>
      <c r="DR100" s="69">
        <v>2.36700087</v>
      </c>
      <c r="DS100" s="69">
        <v>1.8043</v>
      </c>
      <c r="DT100" s="69">
        <v>0</v>
      </c>
      <c r="DU100" s="69">
        <v>0.56270087000000002</v>
      </c>
      <c r="DV100" s="70">
        <v>100</v>
      </c>
      <c r="DW100" s="70">
        <v>18.756695666666666</v>
      </c>
      <c r="DX100" s="70">
        <v>23.772736086911536</v>
      </c>
      <c r="DY100" s="70">
        <v>0</v>
      </c>
      <c r="DZ100" s="70">
        <v>0</v>
      </c>
      <c r="EA100" s="69">
        <v>0</v>
      </c>
      <c r="EB100" s="69">
        <v>0</v>
      </c>
      <c r="EC100" s="69">
        <v>0</v>
      </c>
      <c r="ED100" s="69">
        <v>0</v>
      </c>
      <c r="EE100" s="69">
        <v>0</v>
      </c>
      <c r="EF100" s="69">
        <v>0</v>
      </c>
      <c r="EG100" s="69">
        <v>0</v>
      </c>
      <c r="EH100" s="69">
        <v>0</v>
      </c>
      <c r="EI100" s="69">
        <v>0</v>
      </c>
      <c r="EJ100" s="69">
        <v>0</v>
      </c>
      <c r="EK100" s="69">
        <v>0</v>
      </c>
      <c r="EL100" s="70" t="s">
        <v>652</v>
      </c>
      <c r="EM100" s="70" t="s">
        <v>652</v>
      </c>
      <c r="EN100" s="70">
        <v>0</v>
      </c>
      <c r="EO100" s="70">
        <v>0</v>
      </c>
      <c r="EP100" s="70">
        <v>0</v>
      </c>
      <c r="EQ100" s="69">
        <v>1.4372</v>
      </c>
      <c r="ER100" s="69">
        <v>0</v>
      </c>
      <c r="ES100" s="69">
        <v>3.4371999999999998</v>
      </c>
      <c r="ET100" s="69">
        <v>1.4372</v>
      </c>
      <c r="EU100" s="69">
        <v>2</v>
      </c>
      <c r="EV100" s="69">
        <v>1.4372</v>
      </c>
      <c r="EW100" s="69">
        <v>0</v>
      </c>
      <c r="EX100" s="69">
        <v>3.4371999999999998</v>
      </c>
      <c r="EY100" s="69">
        <v>1.4372</v>
      </c>
      <c r="EZ100" s="69">
        <v>0</v>
      </c>
      <c r="FA100" s="69">
        <v>2</v>
      </c>
      <c r="FB100" s="70">
        <v>100</v>
      </c>
      <c r="FC100" s="70">
        <v>100</v>
      </c>
      <c r="FD100" s="70">
        <v>58.186896310950772</v>
      </c>
      <c r="FE100" s="70">
        <v>0</v>
      </c>
      <c r="FF100" s="70">
        <v>0</v>
      </c>
      <c r="FG100" s="69">
        <v>0</v>
      </c>
      <c r="FH100" s="69">
        <v>0</v>
      </c>
      <c r="FI100" s="69">
        <v>0</v>
      </c>
      <c r="FJ100" s="69">
        <v>0</v>
      </c>
      <c r="FK100" s="69">
        <v>0</v>
      </c>
      <c r="FL100" s="69">
        <v>0</v>
      </c>
      <c r="FM100" s="69">
        <v>0</v>
      </c>
      <c r="FN100" s="69">
        <v>0</v>
      </c>
      <c r="FO100" s="69">
        <v>0</v>
      </c>
      <c r="FP100" s="69">
        <v>0</v>
      </c>
      <c r="FQ100" s="69">
        <v>0</v>
      </c>
      <c r="FR100" s="70" t="s">
        <v>652</v>
      </c>
      <c r="FS100" s="70" t="s">
        <v>652</v>
      </c>
      <c r="FT100" s="70">
        <v>0</v>
      </c>
      <c r="FU100" s="70">
        <v>0</v>
      </c>
      <c r="FV100" s="70">
        <v>0</v>
      </c>
      <c r="FW100" s="69">
        <v>0</v>
      </c>
      <c r="FX100" s="69">
        <v>0</v>
      </c>
      <c r="FY100" s="69">
        <v>0</v>
      </c>
      <c r="FZ100" s="69">
        <v>0</v>
      </c>
      <c r="GA100" s="69">
        <v>0</v>
      </c>
      <c r="GB100" s="69">
        <v>0</v>
      </c>
      <c r="GC100" s="69">
        <v>0</v>
      </c>
      <c r="GD100" s="69">
        <v>0</v>
      </c>
      <c r="GE100" s="69">
        <v>0</v>
      </c>
      <c r="GF100" s="69">
        <v>0</v>
      </c>
      <c r="GG100" s="69">
        <v>0</v>
      </c>
      <c r="GH100" s="70" t="s">
        <v>652</v>
      </c>
      <c r="GI100" s="70" t="s">
        <v>652</v>
      </c>
      <c r="GJ100" s="70">
        <v>0</v>
      </c>
      <c r="GK100" s="70">
        <v>0</v>
      </c>
      <c r="GL100" s="70">
        <v>0</v>
      </c>
    </row>
    <row r="101" spans="1:194" ht="15.75" x14ac:dyDescent="0.25">
      <c r="A101" s="11">
        <v>90</v>
      </c>
      <c r="B101" s="66" t="s">
        <v>246</v>
      </c>
      <c r="C101" s="69">
        <v>382.33519999999993</v>
      </c>
      <c r="D101" s="69">
        <v>0</v>
      </c>
      <c r="E101" s="69">
        <v>545.34809999999993</v>
      </c>
      <c r="F101" s="69">
        <v>382.33519999999993</v>
      </c>
      <c r="G101" s="69">
        <v>163.01289999999997</v>
      </c>
      <c r="H101" s="69">
        <v>380.20787705999993</v>
      </c>
      <c r="I101" s="69">
        <v>0</v>
      </c>
      <c r="J101" s="69">
        <v>533.83338790000005</v>
      </c>
      <c r="K101" s="69">
        <v>380.20787705999993</v>
      </c>
      <c r="L101" s="69">
        <v>0</v>
      </c>
      <c r="M101" s="69">
        <v>153.62551084</v>
      </c>
      <c r="N101" s="70">
        <v>99.443597413996926</v>
      </c>
      <c r="O101" s="70">
        <v>94.24132129420434</v>
      </c>
      <c r="P101" s="70">
        <v>28.777801149593472</v>
      </c>
      <c r="Q101" s="69">
        <v>0</v>
      </c>
      <c r="R101" s="70">
        <v>0</v>
      </c>
      <c r="S101" s="69">
        <v>147.65539999999999</v>
      </c>
      <c r="T101" s="69">
        <v>0</v>
      </c>
      <c r="U101" s="69">
        <v>213.15539999999999</v>
      </c>
      <c r="V101" s="69">
        <v>147.65539999999999</v>
      </c>
      <c r="W101" s="69">
        <v>65.5</v>
      </c>
      <c r="X101" s="69">
        <v>147.65539999999999</v>
      </c>
      <c r="Y101" s="69">
        <v>0</v>
      </c>
      <c r="Z101" s="69">
        <v>213.00263699999999</v>
      </c>
      <c r="AA101" s="69">
        <v>147.65539999999999</v>
      </c>
      <c r="AB101" s="69">
        <v>0</v>
      </c>
      <c r="AC101" s="69">
        <v>65.347237000000007</v>
      </c>
      <c r="AD101" s="70">
        <v>100</v>
      </c>
      <c r="AE101" s="70">
        <v>99.766774045801526</v>
      </c>
      <c r="AF101" s="70">
        <v>30.679074175030053</v>
      </c>
      <c r="AG101" s="70">
        <v>0</v>
      </c>
      <c r="AH101" s="70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</v>
      </c>
      <c r="AP101" s="69">
        <v>0</v>
      </c>
      <c r="AQ101" s="69">
        <v>0</v>
      </c>
      <c r="AR101" s="69">
        <v>0</v>
      </c>
      <c r="AS101" s="69">
        <v>0</v>
      </c>
      <c r="AT101" s="70" t="s">
        <v>652</v>
      </c>
      <c r="AU101" s="70" t="s">
        <v>652</v>
      </c>
      <c r="AV101" s="70">
        <v>0</v>
      </c>
      <c r="AW101" s="70">
        <v>0</v>
      </c>
      <c r="AX101" s="70">
        <v>0</v>
      </c>
      <c r="AY101" s="69">
        <v>150.6215</v>
      </c>
      <c r="AZ101" s="69">
        <v>0</v>
      </c>
      <c r="BA101" s="69">
        <v>215.15940000000001</v>
      </c>
      <c r="BB101" s="69">
        <v>150.6215</v>
      </c>
      <c r="BC101" s="69">
        <v>64.537899999999993</v>
      </c>
      <c r="BD101" s="69">
        <v>150.6215</v>
      </c>
      <c r="BE101" s="69">
        <v>0</v>
      </c>
      <c r="BF101" s="69">
        <v>212.54342500000001</v>
      </c>
      <c r="BG101" s="69">
        <v>150.6215</v>
      </c>
      <c r="BH101" s="69">
        <v>0</v>
      </c>
      <c r="BI101" s="69">
        <v>61.921925000000002</v>
      </c>
      <c r="BJ101" s="70">
        <v>100</v>
      </c>
      <c r="BK101" s="70">
        <v>95.94660656761377</v>
      </c>
      <c r="BL101" s="70">
        <v>29.133775838984434</v>
      </c>
      <c r="BM101" s="70">
        <v>0</v>
      </c>
      <c r="BN101" s="70">
        <v>0</v>
      </c>
      <c r="BO101" s="69">
        <v>1.859</v>
      </c>
      <c r="BP101" s="69">
        <v>0</v>
      </c>
      <c r="BQ101" s="69">
        <v>2.7589999999999999</v>
      </c>
      <c r="BR101" s="69">
        <v>1.859</v>
      </c>
      <c r="BS101" s="69">
        <v>0.9</v>
      </c>
      <c r="BT101" s="69">
        <v>1.3953930000000001</v>
      </c>
      <c r="BU101" s="69">
        <v>0</v>
      </c>
      <c r="BV101" s="69">
        <v>1.8496010000000001</v>
      </c>
      <c r="BW101" s="69">
        <v>1.3953930000000001</v>
      </c>
      <c r="BX101" s="69">
        <v>0</v>
      </c>
      <c r="BY101" s="69">
        <v>0.454208</v>
      </c>
      <c r="BZ101" s="70">
        <v>75.061484669176977</v>
      </c>
      <c r="CA101" s="70">
        <v>50.467555555555556</v>
      </c>
      <c r="CB101" s="70">
        <v>24.557080148637461</v>
      </c>
      <c r="CC101" s="70">
        <v>0</v>
      </c>
      <c r="CD101" s="70">
        <v>0</v>
      </c>
      <c r="CE101" s="69">
        <v>0</v>
      </c>
      <c r="CF101" s="69">
        <v>0</v>
      </c>
      <c r="CG101" s="69">
        <v>0</v>
      </c>
      <c r="CH101" s="69">
        <v>0</v>
      </c>
      <c r="CI101" s="69">
        <v>0</v>
      </c>
      <c r="CJ101" s="69">
        <v>0</v>
      </c>
      <c r="CK101" s="69">
        <v>0</v>
      </c>
      <c r="CL101" s="69">
        <v>0</v>
      </c>
      <c r="CM101" s="69">
        <v>0</v>
      </c>
      <c r="CN101" s="69">
        <v>0</v>
      </c>
      <c r="CO101" s="69">
        <v>0</v>
      </c>
      <c r="CP101" s="70" t="s">
        <v>652</v>
      </c>
      <c r="CQ101" s="70" t="s">
        <v>652</v>
      </c>
      <c r="CR101" s="70">
        <v>0</v>
      </c>
      <c r="CS101" s="70">
        <v>0</v>
      </c>
      <c r="CT101" s="70">
        <v>0</v>
      </c>
      <c r="CU101" s="69">
        <v>20.121099999999998</v>
      </c>
      <c r="CV101" s="69">
        <v>0</v>
      </c>
      <c r="CW101" s="69">
        <v>25.2211</v>
      </c>
      <c r="CX101" s="69">
        <v>20.121099999999998</v>
      </c>
      <c r="CY101" s="69">
        <v>5.0999999999999996</v>
      </c>
      <c r="CZ101" s="69">
        <v>18.457384059999999</v>
      </c>
      <c r="DA101" s="69">
        <v>0</v>
      </c>
      <c r="DB101" s="69">
        <v>21.469688899999998</v>
      </c>
      <c r="DC101" s="69">
        <v>18.457384059999999</v>
      </c>
      <c r="DD101" s="69">
        <v>0</v>
      </c>
      <c r="DE101" s="69">
        <v>3.0123048399999997</v>
      </c>
      <c r="DF101" s="70">
        <v>91.731486151353565</v>
      </c>
      <c r="DG101" s="70">
        <v>59.064800784313718</v>
      </c>
      <c r="DH101" s="70">
        <v>14.03050064689107</v>
      </c>
      <c r="DI101" s="70">
        <v>0</v>
      </c>
      <c r="DJ101" s="70">
        <v>0</v>
      </c>
      <c r="DK101" s="69">
        <v>30.866599999999998</v>
      </c>
      <c r="DL101" s="69">
        <v>0</v>
      </c>
      <c r="DM101" s="69">
        <v>42.131599999999999</v>
      </c>
      <c r="DN101" s="69">
        <v>30.866599999999998</v>
      </c>
      <c r="DO101" s="69">
        <v>11.265000000000001</v>
      </c>
      <c r="DP101" s="69">
        <v>30.866599999999998</v>
      </c>
      <c r="DQ101" s="69">
        <v>0</v>
      </c>
      <c r="DR101" s="69">
        <v>41.926264000000003</v>
      </c>
      <c r="DS101" s="69">
        <v>30.866599999999998</v>
      </c>
      <c r="DT101" s="69">
        <v>0</v>
      </c>
      <c r="DU101" s="69">
        <v>11.059664</v>
      </c>
      <c r="DV101" s="70">
        <v>100</v>
      </c>
      <c r="DW101" s="70">
        <v>98.177221482467814</v>
      </c>
      <c r="DX101" s="70">
        <v>26.378844535253602</v>
      </c>
      <c r="DY101" s="70">
        <v>0</v>
      </c>
      <c r="DZ101" s="70">
        <v>0</v>
      </c>
      <c r="EA101" s="69">
        <v>22.104900000000001</v>
      </c>
      <c r="EB101" s="69">
        <v>0</v>
      </c>
      <c r="EC101" s="69">
        <v>33.204900000000002</v>
      </c>
      <c r="ED101" s="69">
        <v>22.104900000000001</v>
      </c>
      <c r="EE101" s="69">
        <v>11.1</v>
      </c>
      <c r="EF101" s="69">
        <v>22.104900000000001</v>
      </c>
      <c r="EG101" s="69">
        <v>0</v>
      </c>
      <c r="EH101" s="69">
        <v>29.328077</v>
      </c>
      <c r="EI101" s="69">
        <v>22.104900000000001</v>
      </c>
      <c r="EJ101" s="69">
        <v>0</v>
      </c>
      <c r="EK101" s="69">
        <v>7.2231769999999997</v>
      </c>
      <c r="EL101" s="70">
        <v>100</v>
      </c>
      <c r="EM101" s="70">
        <v>65.073666666666668</v>
      </c>
      <c r="EN101" s="70">
        <v>24.628880372893182</v>
      </c>
      <c r="EO101" s="70">
        <v>0</v>
      </c>
      <c r="EP101" s="70">
        <v>0</v>
      </c>
      <c r="EQ101" s="69">
        <v>9.1067</v>
      </c>
      <c r="ER101" s="69">
        <v>0</v>
      </c>
      <c r="ES101" s="69">
        <v>13.716699999999999</v>
      </c>
      <c r="ET101" s="69">
        <v>9.1067</v>
      </c>
      <c r="EU101" s="69">
        <v>4.6100000000000003</v>
      </c>
      <c r="EV101" s="69">
        <v>9.1067</v>
      </c>
      <c r="EW101" s="69">
        <v>0</v>
      </c>
      <c r="EX101" s="69">
        <v>13.713695</v>
      </c>
      <c r="EY101" s="69">
        <v>9.1067</v>
      </c>
      <c r="EZ101" s="69">
        <v>0</v>
      </c>
      <c r="FA101" s="69">
        <v>4.6069950000000004</v>
      </c>
      <c r="FB101" s="70">
        <v>100</v>
      </c>
      <c r="FC101" s="70">
        <v>99.934815618221265</v>
      </c>
      <c r="FD101" s="70">
        <v>33.594118871682653</v>
      </c>
      <c r="FE101" s="70">
        <v>0</v>
      </c>
      <c r="FF101" s="70">
        <v>0</v>
      </c>
      <c r="FG101" s="69">
        <v>0</v>
      </c>
      <c r="FH101" s="69">
        <v>0</v>
      </c>
      <c r="FI101" s="69">
        <v>0</v>
      </c>
      <c r="FJ101" s="69">
        <v>0</v>
      </c>
      <c r="FK101" s="69">
        <v>0</v>
      </c>
      <c r="FL101" s="69">
        <v>0</v>
      </c>
      <c r="FM101" s="69">
        <v>0</v>
      </c>
      <c r="FN101" s="69">
        <v>0</v>
      </c>
      <c r="FO101" s="69">
        <v>0</v>
      </c>
      <c r="FP101" s="69">
        <v>0</v>
      </c>
      <c r="FQ101" s="69">
        <v>0</v>
      </c>
      <c r="FR101" s="70" t="s">
        <v>652</v>
      </c>
      <c r="FS101" s="70" t="s">
        <v>652</v>
      </c>
      <c r="FT101" s="70">
        <v>0</v>
      </c>
      <c r="FU101" s="70">
        <v>0</v>
      </c>
      <c r="FV101" s="70">
        <v>0</v>
      </c>
      <c r="FW101" s="69">
        <v>0</v>
      </c>
      <c r="FX101" s="69">
        <v>0</v>
      </c>
      <c r="FY101" s="69">
        <v>0</v>
      </c>
      <c r="FZ101" s="69">
        <v>0</v>
      </c>
      <c r="GA101" s="69">
        <v>0</v>
      </c>
      <c r="GB101" s="69">
        <v>0</v>
      </c>
      <c r="GC101" s="69">
        <v>0</v>
      </c>
      <c r="GD101" s="69">
        <v>0</v>
      </c>
      <c r="GE101" s="69">
        <v>0</v>
      </c>
      <c r="GF101" s="69">
        <v>0</v>
      </c>
      <c r="GG101" s="69">
        <v>0</v>
      </c>
      <c r="GH101" s="70" t="s">
        <v>652</v>
      </c>
      <c r="GI101" s="70" t="s">
        <v>652</v>
      </c>
      <c r="GJ101" s="70">
        <v>0</v>
      </c>
      <c r="GK101" s="70">
        <v>0</v>
      </c>
      <c r="GL101" s="70">
        <v>0</v>
      </c>
    </row>
    <row r="102" spans="1:194" ht="15.75" x14ac:dyDescent="0.25">
      <c r="A102" s="11">
        <v>91</v>
      </c>
      <c r="B102" s="66" t="s">
        <v>249</v>
      </c>
      <c r="C102" s="69">
        <v>4.1543000000000001</v>
      </c>
      <c r="D102" s="69">
        <v>0</v>
      </c>
      <c r="E102" s="69">
        <v>5.6635999999999997</v>
      </c>
      <c r="F102" s="69">
        <v>4.1543000000000001</v>
      </c>
      <c r="G102" s="69">
        <v>1.5092999999999999</v>
      </c>
      <c r="H102" s="69">
        <v>4.1259401899999997</v>
      </c>
      <c r="I102" s="69">
        <v>0</v>
      </c>
      <c r="J102" s="69">
        <v>5.10438481</v>
      </c>
      <c r="K102" s="69">
        <v>4.1259401899999997</v>
      </c>
      <c r="L102" s="69">
        <v>0</v>
      </c>
      <c r="M102" s="69">
        <v>0.97844461999999999</v>
      </c>
      <c r="N102" s="70">
        <v>99.317338420431838</v>
      </c>
      <c r="O102" s="70">
        <v>64.827709534221171</v>
      </c>
      <c r="P102" s="70">
        <v>19.168708011259834</v>
      </c>
      <c r="Q102" s="69">
        <v>0</v>
      </c>
      <c r="R102" s="70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70" t="s">
        <v>652</v>
      </c>
      <c r="AE102" s="70" t="s">
        <v>652</v>
      </c>
      <c r="AF102" s="70">
        <v>0</v>
      </c>
      <c r="AG102" s="70">
        <v>0</v>
      </c>
      <c r="AH102" s="70">
        <v>0</v>
      </c>
      <c r="AI102" s="69">
        <v>0.23649999999999999</v>
      </c>
      <c r="AJ102" s="69">
        <v>0</v>
      </c>
      <c r="AK102" s="69">
        <v>0.53649999999999998</v>
      </c>
      <c r="AL102" s="69">
        <v>0.23649999999999999</v>
      </c>
      <c r="AM102" s="69">
        <v>0.3</v>
      </c>
      <c r="AN102" s="69">
        <v>0.23644026000000001</v>
      </c>
      <c r="AO102" s="69">
        <v>0</v>
      </c>
      <c r="AP102" s="69">
        <v>0.43943264000000004</v>
      </c>
      <c r="AQ102" s="69">
        <v>0.23644026000000001</v>
      </c>
      <c r="AR102" s="69">
        <v>0</v>
      </c>
      <c r="AS102" s="69">
        <v>0.20299238</v>
      </c>
      <c r="AT102" s="70">
        <v>99.974739957716707</v>
      </c>
      <c r="AU102" s="70">
        <v>67.664126666666675</v>
      </c>
      <c r="AV102" s="70">
        <v>46.194197135652004</v>
      </c>
      <c r="AW102" s="70">
        <v>0</v>
      </c>
      <c r="AX102" s="70">
        <v>0</v>
      </c>
      <c r="AY102" s="69">
        <v>0.67369999999999997</v>
      </c>
      <c r="AZ102" s="69">
        <v>0</v>
      </c>
      <c r="BA102" s="69">
        <v>0.97370000000000001</v>
      </c>
      <c r="BB102" s="69">
        <v>0.67369999999999997</v>
      </c>
      <c r="BC102" s="69">
        <v>0.3</v>
      </c>
      <c r="BD102" s="69">
        <v>0.66417512000000001</v>
      </c>
      <c r="BE102" s="69">
        <v>0</v>
      </c>
      <c r="BF102" s="69">
        <v>0.89520991999999999</v>
      </c>
      <c r="BG102" s="69">
        <v>0.66417512000000001</v>
      </c>
      <c r="BH102" s="69">
        <v>0</v>
      </c>
      <c r="BI102" s="69">
        <v>0.23103479999999998</v>
      </c>
      <c r="BJ102" s="70">
        <v>98.586183761318097</v>
      </c>
      <c r="BK102" s="70">
        <v>77.011600000000001</v>
      </c>
      <c r="BL102" s="70">
        <v>25.807890958134156</v>
      </c>
      <c r="BM102" s="70">
        <v>0</v>
      </c>
      <c r="BN102" s="70">
        <v>0</v>
      </c>
      <c r="BO102" s="69">
        <v>2.3492000000000002</v>
      </c>
      <c r="BP102" s="69">
        <v>0</v>
      </c>
      <c r="BQ102" s="69">
        <v>3.0491999999999999</v>
      </c>
      <c r="BR102" s="69">
        <v>2.3492000000000002</v>
      </c>
      <c r="BS102" s="69">
        <v>0.7</v>
      </c>
      <c r="BT102" s="69">
        <v>2.3450289399999997</v>
      </c>
      <c r="BU102" s="69">
        <v>0</v>
      </c>
      <c r="BV102" s="69">
        <v>2.77136118</v>
      </c>
      <c r="BW102" s="69">
        <v>2.3450289399999997</v>
      </c>
      <c r="BX102" s="69">
        <v>0</v>
      </c>
      <c r="BY102" s="69">
        <v>0.42633223999999997</v>
      </c>
      <c r="BZ102" s="70">
        <v>99.822447641750372</v>
      </c>
      <c r="CA102" s="70">
        <v>60.904605714285708</v>
      </c>
      <c r="CB102" s="70">
        <v>15.383496134560129</v>
      </c>
      <c r="CC102" s="70">
        <v>0</v>
      </c>
      <c r="CD102" s="70">
        <v>0</v>
      </c>
      <c r="CE102" s="69">
        <v>0</v>
      </c>
      <c r="CF102" s="69">
        <v>0</v>
      </c>
      <c r="CG102" s="69">
        <v>0</v>
      </c>
      <c r="CH102" s="69">
        <v>0</v>
      </c>
      <c r="CI102" s="69">
        <v>0</v>
      </c>
      <c r="CJ102" s="69">
        <v>0</v>
      </c>
      <c r="CK102" s="69">
        <v>0</v>
      </c>
      <c r="CL102" s="69">
        <v>0</v>
      </c>
      <c r="CM102" s="69">
        <v>0</v>
      </c>
      <c r="CN102" s="69">
        <v>0</v>
      </c>
      <c r="CO102" s="69">
        <v>0</v>
      </c>
      <c r="CP102" s="70" t="s">
        <v>652</v>
      </c>
      <c r="CQ102" s="70" t="s">
        <v>652</v>
      </c>
      <c r="CR102" s="70">
        <v>0</v>
      </c>
      <c r="CS102" s="70">
        <v>0</v>
      </c>
      <c r="CT102" s="70">
        <v>0</v>
      </c>
      <c r="CU102" s="69">
        <v>0.1</v>
      </c>
      <c r="CV102" s="69">
        <v>0</v>
      </c>
      <c r="CW102" s="69">
        <v>0.20930000000000001</v>
      </c>
      <c r="CX102" s="69">
        <v>0.1</v>
      </c>
      <c r="CY102" s="69">
        <v>0.10929999999999999</v>
      </c>
      <c r="CZ102" s="69">
        <v>8.6683929999999992E-2</v>
      </c>
      <c r="DA102" s="69">
        <v>0</v>
      </c>
      <c r="DB102" s="69">
        <v>0.11301198</v>
      </c>
      <c r="DC102" s="69">
        <v>8.6683929999999992E-2</v>
      </c>
      <c r="DD102" s="69">
        <v>0</v>
      </c>
      <c r="DE102" s="69">
        <v>2.6328049999999999E-2</v>
      </c>
      <c r="DF102" s="70">
        <v>86.683929999999989</v>
      </c>
      <c r="DG102" s="70">
        <v>24.087877401646843</v>
      </c>
      <c r="DH102" s="70">
        <v>23.296689430624966</v>
      </c>
      <c r="DI102" s="70">
        <v>0</v>
      </c>
      <c r="DJ102" s="70">
        <v>0</v>
      </c>
      <c r="DK102" s="69">
        <v>0.79490000000000005</v>
      </c>
      <c r="DL102" s="69">
        <v>0</v>
      </c>
      <c r="DM102" s="69">
        <v>0.89490000000000003</v>
      </c>
      <c r="DN102" s="69">
        <v>0.79490000000000005</v>
      </c>
      <c r="DO102" s="69">
        <v>0.1</v>
      </c>
      <c r="DP102" s="69">
        <v>0.7936119399999999</v>
      </c>
      <c r="DQ102" s="69">
        <v>0</v>
      </c>
      <c r="DR102" s="69">
        <v>0.88536908999999997</v>
      </c>
      <c r="DS102" s="69">
        <v>0.7936119399999999</v>
      </c>
      <c r="DT102" s="69">
        <v>0</v>
      </c>
      <c r="DU102" s="69">
        <v>9.1757149999999996E-2</v>
      </c>
      <c r="DV102" s="70">
        <v>99.83795949175996</v>
      </c>
      <c r="DW102" s="70">
        <v>91.757149999999982</v>
      </c>
      <c r="DX102" s="70">
        <v>10.363717350918588</v>
      </c>
      <c r="DY102" s="70">
        <v>0</v>
      </c>
      <c r="DZ102" s="70">
        <v>0</v>
      </c>
      <c r="EA102" s="69">
        <v>0</v>
      </c>
      <c r="EB102" s="69">
        <v>0</v>
      </c>
      <c r="EC102" s="69">
        <v>0</v>
      </c>
      <c r="ED102" s="69">
        <v>0</v>
      </c>
      <c r="EE102" s="69">
        <v>0</v>
      </c>
      <c r="EF102" s="69">
        <v>0</v>
      </c>
      <c r="EG102" s="69">
        <v>0</v>
      </c>
      <c r="EH102" s="69">
        <v>0</v>
      </c>
      <c r="EI102" s="69">
        <v>0</v>
      </c>
      <c r="EJ102" s="69">
        <v>0</v>
      </c>
      <c r="EK102" s="69">
        <v>0</v>
      </c>
      <c r="EL102" s="70" t="s">
        <v>652</v>
      </c>
      <c r="EM102" s="70" t="s">
        <v>652</v>
      </c>
      <c r="EN102" s="70">
        <v>0</v>
      </c>
      <c r="EO102" s="70">
        <v>0</v>
      </c>
      <c r="EP102" s="70">
        <v>0</v>
      </c>
      <c r="EQ102" s="69">
        <v>0</v>
      </c>
      <c r="ER102" s="69">
        <v>0</v>
      </c>
      <c r="ES102" s="69">
        <v>0</v>
      </c>
      <c r="ET102" s="69">
        <v>0</v>
      </c>
      <c r="EU102" s="69">
        <v>0</v>
      </c>
      <c r="EV102" s="69">
        <v>0</v>
      </c>
      <c r="EW102" s="69">
        <v>0</v>
      </c>
      <c r="EX102" s="69">
        <v>0</v>
      </c>
      <c r="EY102" s="69">
        <v>0</v>
      </c>
      <c r="EZ102" s="69">
        <v>0</v>
      </c>
      <c r="FA102" s="69">
        <v>0</v>
      </c>
      <c r="FB102" s="70" t="s">
        <v>652</v>
      </c>
      <c r="FC102" s="70" t="s">
        <v>652</v>
      </c>
      <c r="FD102" s="70">
        <v>0</v>
      </c>
      <c r="FE102" s="70">
        <v>0</v>
      </c>
      <c r="FF102" s="70">
        <v>0</v>
      </c>
      <c r="FG102" s="69">
        <v>0</v>
      </c>
      <c r="FH102" s="69">
        <v>0</v>
      </c>
      <c r="FI102" s="69">
        <v>0</v>
      </c>
      <c r="FJ102" s="69">
        <v>0</v>
      </c>
      <c r="FK102" s="69">
        <v>0</v>
      </c>
      <c r="FL102" s="69">
        <v>0</v>
      </c>
      <c r="FM102" s="69">
        <v>0</v>
      </c>
      <c r="FN102" s="69">
        <v>0</v>
      </c>
      <c r="FO102" s="69">
        <v>0</v>
      </c>
      <c r="FP102" s="69">
        <v>0</v>
      </c>
      <c r="FQ102" s="69">
        <v>0</v>
      </c>
      <c r="FR102" s="70" t="s">
        <v>652</v>
      </c>
      <c r="FS102" s="70" t="s">
        <v>652</v>
      </c>
      <c r="FT102" s="70">
        <v>0</v>
      </c>
      <c r="FU102" s="70">
        <v>0</v>
      </c>
      <c r="FV102" s="70">
        <v>0</v>
      </c>
      <c r="FW102" s="69">
        <v>0</v>
      </c>
      <c r="FX102" s="69">
        <v>0</v>
      </c>
      <c r="FY102" s="69">
        <v>0</v>
      </c>
      <c r="FZ102" s="69">
        <v>0</v>
      </c>
      <c r="GA102" s="69">
        <v>0</v>
      </c>
      <c r="GB102" s="69">
        <v>0</v>
      </c>
      <c r="GC102" s="69">
        <v>0</v>
      </c>
      <c r="GD102" s="69">
        <v>0</v>
      </c>
      <c r="GE102" s="69">
        <v>0</v>
      </c>
      <c r="GF102" s="69">
        <v>0</v>
      </c>
      <c r="GG102" s="69">
        <v>0</v>
      </c>
      <c r="GH102" s="70" t="s">
        <v>652</v>
      </c>
      <c r="GI102" s="70" t="s">
        <v>652</v>
      </c>
      <c r="GJ102" s="70">
        <v>0</v>
      </c>
      <c r="GK102" s="70">
        <v>0</v>
      </c>
      <c r="GL102" s="70">
        <v>0</v>
      </c>
    </row>
    <row r="103" spans="1:194" ht="15.75" x14ac:dyDescent="0.25">
      <c r="A103" s="11">
        <v>92</v>
      </c>
      <c r="B103" s="66" t="s">
        <v>252</v>
      </c>
      <c r="C103" s="69">
        <v>7.5989999999999993</v>
      </c>
      <c r="D103" s="69">
        <v>0</v>
      </c>
      <c r="E103" s="69">
        <v>9.6083649999999992</v>
      </c>
      <c r="F103" s="69">
        <v>7.5989999999999993</v>
      </c>
      <c r="G103" s="69">
        <v>2.0093650000000003</v>
      </c>
      <c r="H103" s="69">
        <v>7.4714082599999996</v>
      </c>
      <c r="I103" s="69">
        <v>0</v>
      </c>
      <c r="J103" s="69">
        <v>9.4807732599999994</v>
      </c>
      <c r="K103" s="69">
        <v>7.4714082599999996</v>
      </c>
      <c r="L103" s="69">
        <v>0</v>
      </c>
      <c r="M103" s="69">
        <v>2.0093650000000003</v>
      </c>
      <c r="N103" s="70">
        <v>98.320940386893014</v>
      </c>
      <c r="O103" s="70">
        <v>100</v>
      </c>
      <c r="P103" s="70">
        <v>21.194104582984199</v>
      </c>
      <c r="Q103" s="69">
        <v>0</v>
      </c>
      <c r="R103" s="70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70" t="s">
        <v>652</v>
      </c>
      <c r="AE103" s="70" t="s">
        <v>652</v>
      </c>
      <c r="AF103" s="70">
        <v>0</v>
      </c>
      <c r="AG103" s="70">
        <v>0</v>
      </c>
      <c r="AH103" s="70">
        <v>0</v>
      </c>
      <c r="AI103" s="69">
        <v>0.3</v>
      </c>
      <c r="AJ103" s="69">
        <v>0</v>
      </c>
      <c r="AK103" s="69">
        <v>0.35</v>
      </c>
      <c r="AL103" s="69">
        <v>0.3</v>
      </c>
      <c r="AM103" s="69">
        <v>0.05</v>
      </c>
      <c r="AN103" s="69">
        <v>0.17240826000000001</v>
      </c>
      <c r="AO103" s="69">
        <v>0</v>
      </c>
      <c r="AP103" s="69">
        <v>0.22240826</v>
      </c>
      <c r="AQ103" s="69">
        <v>0.17240826000000001</v>
      </c>
      <c r="AR103" s="69">
        <v>0</v>
      </c>
      <c r="AS103" s="69">
        <v>0.05</v>
      </c>
      <c r="AT103" s="70">
        <v>57.469420000000007</v>
      </c>
      <c r="AU103" s="70">
        <v>100</v>
      </c>
      <c r="AV103" s="70">
        <v>22.48117943101574</v>
      </c>
      <c r="AW103" s="70">
        <v>0</v>
      </c>
      <c r="AX103" s="70">
        <v>0</v>
      </c>
      <c r="AY103" s="69">
        <v>6.2234999999999996</v>
      </c>
      <c r="AZ103" s="69">
        <v>0</v>
      </c>
      <c r="BA103" s="69">
        <v>7.6562999999999999</v>
      </c>
      <c r="BB103" s="69">
        <v>6.2234999999999996</v>
      </c>
      <c r="BC103" s="69">
        <v>1.4328000000000001</v>
      </c>
      <c r="BD103" s="69">
        <v>6.2234999999999996</v>
      </c>
      <c r="BE103" s="69">
        <v>0</v>
      </c>
      <c r="BF103" s="69">
        <v>7.6562999999999999</v>
      </c>
      <c r="BG103" s="69">
        <v>6.2234999999999996</v>
      </c>
      <c r="BH103" s="69">
        <v>0</v>
      </c>
      <c r="BI103" s="69">
        <v>1.4328000000000001</v>
      </c>
      <c r="BJ103" s="70">
        <v>100</v>
      </c>
      <c r="BK103" s="70">
        <v>100</v>
      </c>
      <c r="BL103" s="70">
        <v>18.714000235100507</v>
      </c>
      <c r="BM103" s="70">
        <v>0</v>
      </c>
      <c r="BN103" s="70">
        <v>0</v>
      </c>
      <c r="BO103" s="69">
        <v>0.73360000000000003</v>
      </c>
      <c r="BP103" s="69">
        <v>0</v>
      </c>
      <c r="BQ103" s="69">
        <v>1.0553999999999999</v>
      </c>
      <c r="BR103" s="69">
        <v>0.73360000000000003</v>
      </c>
      <c r="BS103" s="69">
        <v>0.32179999999999997</v>
      </c>
      <c r="BT103" s="69">
        <v>0.73360000000000003</v>
      </c>
      <c r="BU103" s="69">
        <v>0</v>
      </c>
      <c r="BV103" s="69">
        <v>1.0553999999999999</v>
      </c>
      <c r="BW103" s="69">
        <v>0.73360000000000003</v>
      </c>
      <c r="BX103" s="69">
        <v>0</v>
      </c>
      <c r="BY103" s="69">
        <v>0.32179999999999997</v>
      </c>
      <c r="BZ103" s="70">
        <v>100</v>
      </c>
      <c r="CA103" s="70">
        <v>100</v>
      </c>
      <c r="CB103" s="70">
        <v>30.490809171877963</v>
      </c>
      <c r="CC103" s="70">
        <v>0</v>
      </c>
      <c r="CD103" s="70">
        <v>0</v>
      </c>
      <c r="CE103" s="69">
        <v>0</v>
      </c>
      <c r="CF103" s="69">
        <v>0</v>
      </c>
      <c r="CG103" s="69">
        <v>0</v>
      </c>
      <c r="CH103" s="69">
        <v>0</v>
      </c>
      <c r="CI103" s="69">
        <v>0</v>
      </c>
      <c r="CJ103" s="69">
        <v>0</v>
      </c>
      <c r="CK103" s="69">
        <v>0</v>
      </c>
      <c r="CL103" s="69">
        <v>0</v>
      </c>
      <c r="CM103" s="69">
        <v>0</v>
      </c>
      <c r="CN103" s="69">
        <v>0</v>
      </c>
      <c r="CO103" s="69">
        <v>0</v>
      </c>
      <c r="CP103" s="70" t="s">
        <v>652</v>
      </c>
      <c r="CQ103" s="70" t="s">
        <v>652</v>
      </c>
      <c r="CR103" s="70">
        <v>0</v>
      </c>
      <c r="CS103" s="70">
        <v>0</v>
      </c>
      <c r="CT103" s="70">
        <v>0</v>
      </c>
      <c r="CU103" s="69">
        <v>0.34189999999999998</v>
      </c>
      <c r="CV103" s="69">
        <v>0</v>
      </c>
      <c r="CW103" s="69">
        <v>0.54666499999999996</v>
      </c>
      <c r="CX103" s="69">
        <v>0.34189999999999998</v>
      </c>
      <c r="CY103" s="69">
        <v>0.204765</v>
      </c>
      <c r="CZ103" s="69">
        <v>0.34189999999999998</v>
      </c>
      <c r="DA103" s="69">
        <v>0</v>
      </c>
      <c r="DB103" s="69">
        <v>0.54666499999999996</v>
      </c>
      <c r="DC103" s="69">
        <v>0.34189999999999998</v>
      </c>
      <c r="DD103" s="69">
        <v>0</v>
      </c>
      <c r="DE103" s="69">
        <v>0.204765</v>
      </c>
      <c r="DF103" s="70">
        <v>100</v>
      </c>
      <c r="DG103" s="70">
        <v>100</v>
      </c>
      <c r="DH103" s="70">
        <v>37.457126393678031</v>
      </c>
      <c r="DI103" s="70">
        <v>0</v>
      </c>
      <c r="DJ103" s="70">
        <v>0</v>
      </c>
      <c r="DK103" s="69">
        <v>0</v>
      </c>
      <c r="DL103" s="69">
        <v>0</v>
      </c>
      <c r="DM103" s="69">
        <v>0</v>
      </c>
      <c r="DN103" s="69">
        <v>0</v>
      </c>
      <c r="DO103" s="69">
        <v>0</v>
      </c>
      <c r="DP103" s="69">
        <v>0</v>
      </c>
      <c r="DQ103" s="69">
        <v>0</v>
      </c>
      <c r="DR103" s="69">
        <v>0</v>
      </c>
      <c r="DS103" s="69">
        <v>0</v>
      </c>
      <c r="DT103" s="69">
        <v>0</v>
      </c>
      <c r="DU103" s="69">
        <v>0</v>
      </c>
      <c r="DV103" s="70" t="s">
        <v>652</v>
      </c>
      <c r="DW103" s="70" t="s">
        <v>652</v>
      </c>
      <c r="DX103" s="70">
        <v>0</v>
      </c>
      <c r="DY103" s="70">
        <v>0</v>
      </c>
      <c r="DZ103" s="70">
        <v>0</v>
      </c>
      <c r="EA103" s="69">
        <v>0</v>
      </c>
      <c r="EB103" s="69">
        <v>0</v>
      </c>
      <c r="EC103" s="69">
        <v>0</v>
      </c>
      <c r="ED103" s="69">
        <v>0</v>
      </c>
      <c r="EE103" s="69">
        <v>0</v>
      </c>
      <c r="EF103" s="69">
        <v>0</v>
      </c>
      <c r="EG103" s="69">
        <v>0</v>
      </c>
      <c r="EH103" s="69">
        <v>0</v>
      </c>
      <c r="EI103" s="69">
        <v>0</v>
      </c>
      <c r="EJ103" s="69">
        <v>0</v>
      </c>
      <c r="EK103" s="69">
        <v>0</v>
      </c>
      <c r="EL103" s="70" t="s">
        <v>652</v>
      </c>
      <c r="EM103" s="70" t="s">
        <v>652</v>
      </c>
      <c r="EN103" s="70">
        <v>0</v>
      </c>
      <c r="EO103" s="70">
        <v>0</v>
      </c>
      <c r="EP103" s="70">
        <v>0</v>
      </c>
      <c r="EQ103" s="69">
        <v>0</v>
      </c>
      <c r="ER103" s="69">
        <v>0</v>
      </c>
      <c r="ES103" s="69">
        <v>0</v>
      </c>
      <c r="ET103" s="69">
        <v>0</v>
      </c>
      <c r="EU103" s="69">
        <v>0</v>
      </c>
      <c r="EV103" s="69">
        <v>0</v>
      </c>
      <c r="EW103" s="69">
        <v>0</v>
      </c>
      <c r="EX103" s="69">
        <v>0</v>
      </c>
      <c r="EY103" s="69">
        <v>0</v>
      </c>
      <c r="EZ103" s="69">
        <v>0</v>
      </c>
      <c r="FA103" s="69">
        <v>0</v>
      </c>
      <c r="FB103" s="70" t="s">
        <v>652</v>
      </c>
      <c r="FC103" s="70" t="s">
        <v>652</v>
      </c>
      <c r="FD103" s="70">
        <v>0</v>
      </c>
      <c r="FE103" s="70">
        <v>0</v>
      </c>
      <c r="FF103" s="70">
        <v>0</v>
      </c>
      <c r="FG103" s="69">
        <v>0</v>
      </c>
      <c r="FH103" s="69">
        <v>0</v>
      </c>
      <c r="FI103" s="69">
        <v>0</v>
      </c>
      <c r="FJ103" s="69">
        <v>0</v>
      </c>
      <c r="FK103" s="69">
        <v>0</v>
      </c>
      <c r="FL103" s="69">
        <v>0</v>
      </c>
      <c r="FM103" s="69">
        <v>0</v>
      </c>
      <c r="FN103" s="69">
        <v>0</v>
      </c>
      <c r="FO103" s="69">
        <v>0</v>
      </c>
      <c r="FP103" s="69">
        <v>0</v>
      </c>
      <c r="FQ103" s="69">
        <v>0</v>
      </c>
      <c r="FR103" s="70" t="s">
        <v>652</v>
      </c>
      <c r="FS103" s="70" t="s">
        <v>652</v>
      </c>
      <c r="FT103" s="70">
        <v>0</v>
      </c>
      <c r="FU103" s="70">
        <v>0</v>
      </c>
      <c r="FV103" s="70">
        <v>0</v>
      </c>
      <c r="FW103" s="69">
        <v>0</v>
      </c>
      <c r="FX103" s="69">
        <v>0</v>
      </c>
      <c r="FY103" s="69">
        <v>0</v>
      </c>
      <c r="FZ103" s="69">
        <v>0</v>
      </c>
      <c r="GA103" s="69">
        <v>0</v>
      </c>
      <c r="GB103" s="69">
        <v>0</v>
      </c>
      <c r="GC103" s="69">
        <v>0</v>
      </c>
      <c r="GD103" s="69">
        <v>0</v>
      </c>
      <c r="GE103" s="69">
        <v>0</v>
      </c>
      <c r="GF103" s="69">
        <v>0</v>
      </c>
      <c r="GG103" s="69">
        <v>0</v>
      </c>
      <c r="GH103" s="70" t="s">
        <v>652</v>
      </c>
      <c r="GI103" s="70" t="s">
        <v>652</v>
      </c>
      <c r="GJ103" s="70">
        <v>0</v>
      </c>
      <c r="GK103" s="70">
        <v>0</v>
      </c>
      <c r="GL103" s="70">
        <v>0</v>
      </c>
    </row>
    <row r="104" spans="1:194" ht="15.75" x14ac:dyDescent="0.25">
      <c r="A104" s="11">
        <v>93</v>
      </c>
      <c r="B104" s="66" t="s">
        <v>254</v>
      </c>
      <c r="C104" s="69">
        <v>7.2350000000000012</v>
      </c>
      <c r="D104" s="69">
        <v>0</v>
      </c>
      <c r="E104" s="69">
        <v>10.644299999999999</v>
      </c>
      <c r="F104" s="69">
        <v>7.2350000000000012</v>
      </c>
      <c r="G104" s="69">
        <v>3.4093</v>
      </c>
      <c r="H104" s="69">
        <v>7.18067104</v>
      </c>
      <c r="I104" s="69">
        <v>7.8147330000000001E-2</v>
      </c>
      <c r="J104" s="69">
        <v>10.07539882</v>
      </c>
      <c r="K104" s="69">
        <v>7.18067104</v>
      </c>
      <c r="L104" s="69">
        <v>0</v>
      </c>
      <c r="M104" s="69">
        <v>2.8947277800000002</v>
      </c>
      <c r="N104" s="70">
        <v>99.249081409813385</v>
      </c>
      <c r="O104" s="70">
        <v>84.906807262487902</v>
      </c>
      <c r="P104" s="70">
        <v>28.730652073582135</v>
      </c>
      <c r="Q104" s="69">
        <v>7.8147330000000001E-2</v>
      </c>
      <c r="R104" s="70">
        <v>1.8041124150158794E-16</v>
      </c>
      <c r="S104" s="69">
        <v>2.2850000000000001</v>
      </c>
      <c r="T104" s="69">
        <v>0</v>
      </c>
      <c r="U104" s="69">
        <v>3.29</v>
      </c>
      <c r="V104" s="69">
        <v>2.2850000000000001</v>
      </c>
      <c r="W104" s="69">
        <v>1.0049999999999999</v>
      </c>
      <c r="X104" s="69">
        <v>2.28406858</v>
      </c>
      <c r="Y104" s="69">
        <v>1.408742E-2</v>
      </c>
      <c r="Z104" s="69">
        <v>3.2714643900000002</v>
      </c>
      <c r="AA104" s="69">
        <v>2.28406858</v>
      </c>
      <c r="AB104" s="69">
        <v>0</v>
      </c>
      <c r="AC104" s="69">
        <v>0.9873958100000001</v>
      </c>
      <c r="AD104" s="70">
        <v>99.959237636761472</v>
      </c>
      <c r="AE104" s="70">
        <v>98.248339303482609</v>
      </c>
      <c r="AF104" s="70">
        <v>30.182074211726327</v>
      </c>
      <c r="AG104" s="70">
        <v>1.408742E-2</v>
      </c>
      <c r="AH104" s="70">
        <v>7.2858385991025898E-17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69">
        <v>0</v>
      </c>
      <c r="AO104" s="69">
        <v>0</v>
      </c>
      <c r="AP104" s="69">
        <v>0</v>
      </c>
      <c r="AQ104" s="69">
        <v>0</v>
      </c>
      <c r="AR104" s="69">
        <v>0</v>
      </c>
      <c r="AS104" s="69">
        <v>0</v>
      </c>
      <c r="AT104" s="70" t="s">
        <v>652</v>
      </c>
      <c r="AU104" s="70" t="s">
        <v>652</v>
      </c>
      <c r="AV104" s="70">
        <v>0</v>
      </c>
      <c r="AW104" s="70">
        <v>0</v>
      </c>
      <c r="AX104" s="70">
        <v>0</v>
      </c>
      <c r="AY104" s="69">
        <v>4.3352000000000004</v>
      </c>
      <c r="AZ104" s="69">
        <v>0</v>
      </c>
      <c r="BA104" s="69">
        <v>6.6868999999999996</v>
      </c>
      <c r="BB104" s="69">
        <v>4.3352000000000004</v>
      </c>
      <c r="BC104" s="69">
        <v>2.3517000000000001</v>
      </c>
      <c r="BD104" s="69">
        <v>4.3347751299999997</v>
      </c>
      <c r="BE104" s="69">
        <v>0</v>
      </c>
      <c r="BF104" s="69">
        <v>6.1914904000000002</v>
      </c>
      <c r="BG104" s="69">
        <v>4.3347751299999997</v>
      </c>
      <c r="BH104" s="69">
        <v>0</v>
      </c>
      <c r="BI104" s="69">
        <v>1.85671527</v>
      </c>
      <c r="BJ104" s="70">
        <v>99.990199529433454</v>
      </c>
      <c r="BK104" s="70">
        <v>78.952046179359613</v>
      </c>
      <c r="BL104" s="70">
        <v>29.988179744250271</v>
      </c>
      <c r="BM104" s="70">
        <v>0</v>
      </c>
      <c r="BN104" s="70">
        <v>0</v>
      </c>
      <c r="BO104" s="69">
        <v>6.4299999999999996E-2</v>
      </c>
      <c r="BP104" s="69">
        <v>0</v>
      </c>
      <c r="BQ104" s="69">
        <v>8.7900000000000006E-2</v>
      </c>
      <c r="BR104" s="69">
        <v>6.4299999999999996E-2</v>
      </c>
      <c r="BS104" s="69">
        <v>2.3599999999999999E-2</v>
      </c>
      <c r="BT104" s="69">
        <v>5.9445949999999997E-2</v>
      </c>
      <c r="BU104" s="69">
        <v>0</v>
      </c>
      <c r="BV104" s="69">
        <v>8.106265E-2</v>
      </c>
      <c r="BW104" s="69">
        <v>5.9445949999999997E-2</v>
      </c>
      <c r="BX104" s="69">
        <v>0</v>
      </c>
      <c r="BY104" s="69">
        <v>2.1616699999999999E-2</v>
      </c>
      <c r="BZ104" s="70">
        <v>92.450933125972014</v>
      </c>
      <c r="CA104" s="70">
        <v>91.596186440677968</v>
      </c>
      <c r="CB104" s="70">
        <v>26.66665844257497</v>
      </c>
      <c r="CC104" s="70">
        <v>0</v>
      </c>
      <c r="CD104" s="70">
        <v>0</v>
      </c>
      <c r="CE104" s="69">
        <v>0</v>
      </c>
      <c r="CF104" s="69">
        <v>0</v>
      </c>
      <c r="CG104" s="69">
        <v>0</v>
      </c>
      <c r="CH104" s="69">
        <v>0</v>
      </c>
      <c r="CI104" s="69">
        <v>0</v>
      </c>
      <c r="CJ104" s="69">
        <v>0</v>
      </c>
      <c r="CK104" s="69">
        <v>0</v>
      </c>
      <c r="CL104" s="69">
        <v>0</v>
      </c>
      <c r="CM104" s="69">
        <v>0</v>
      </c>
      <c r="CN104" s="69">
        <v>0</v>
      </c>
      <c r="CO104" s="69">
        <v>0</v>
      </c>
      <c r="CP104" s="70" t="s">
        <v>652</v>
      </c>
      <c r="CQ104" s="70" t="s">
        <v>652</v>
      </c>
      <c r="CR104" s="70">
        <v>0</v>
      </c>
      <c r="CS104" s="70">
        <v>0</v>
      </c>
      <c r="CT104" s="70">
        <v>0</v>
      </c>
      <c r="CU104" s="69">
        <v>0.55049999999999999</v>
      </c>
      <c r="CV104" s="69">
        <v>0</v>
      </c>
      <c r="CW104" s="69">
        <v>0.57950000000000002</v>
      </c>
      <c r="CX104" s="69">
        <v>0.55049999999999999</v>
      </c>
      <c r="CY104" s="69">
        <v>2.9000000000000001E-2</v>
      </c>
      <c r="CZ104" s="69">
        <v>0.50238137999999999</v>
      </c>
      <c r="DA104" s="69">
        <v>6.4059909999999998E-2</v>
      </c>
      <c r="DB104" s="69">
        <v>0.53138138000000001</v>
      </c>
      <c r="DC104" s="69">
        <v>0.50238137999999999</v>
      </c>
      <c r="DD104" s="69">
        <v>0</v>
      </c>
      <c r="DE104" s="69">
        <v>2.9000000000000001E-2</v>
      </c>
      <c r="DF104" s="70">
        <v>91.259106267029978</v>
      </c>
      <c r="DG104" s="70">
        <v>100</v>
      </c>
      <c r="DH104" s="70">
        <v>5.4574738768603446</v>
      </c>
      <c r="DI104" s="70">
        <v>6.4059909999999998E-2</v>
      </c>
      <c r="DJ104" s="70">
        <v>0</v>
      </c>
      <c r="DK104" s="69">
        <v>0</v>
      </c>
      <c r="DL104" s="69">
        <v>0</v>
      </c>
      <c r="DM104" s="69">
        <v>0</v>
      </c>
      <c r="DN104" s="69">
        <v>0</v>
      </c>
      <c r="DO104" s="69">
        <v>0</v>
      </c>
      <c r="DP104" s="69">
        <v>0</v>
      </c>
      <c r="DQ104" s="69">
        <v>0</v>
      </c>
      <c r="DR104" s="69">
        <v>0</v>
      </c>
      <c r="DS104" s="69">
        <v>0</v>
      </c>
      <c r="DT104" s="69">
        <v>0</v>
      </c>
      <c r="DU104" s="69">
        <v>0</v>
      </c>
      <c r="DV104" s="70" t="s">
        <v>652</v>
      </c>
      <c r="DW104" s="70" t="s">
        <v>652</v>
      </c>
      <c r="DX104" s="70">
        <v>0</v>
      </c>
      <c r="DY104" s="70">
        <v>0</v>
      </c>
      <c r="DZ104" s="70">
        <v>0</v>
      </c>
      <c r="EA104" s="69">
        <v>0</v>
      </c>
      <c r="EB104" s="69">
        <v>0</v>
      </c>
      <c r="EC104" s="69">
        <v>0</v>
      </c>
      <c r="ED104" s="69">
        <v>0</v>
      </c>
      <c r="EE104" s="69">
        <v>0</v>
      </c>
      <c r="EF104" s="69">
        <v>0</v>
      </c>
      <c r="EG104" s="69">
        <v>0</v>
      </c>
      <c r="EH104" s="69">
        <v>0</v>
      </c>
      <c r="EI104" s="69">
        <v>0</v>
      </c>
      <c r="EJ104" s="69">
        <v>0</v>
      </c>
      <c r="EK104" s="69">
        <v>0</v>
      </c>
      <c r="EL104" s="70" t="s">
        <v>652</v>
      </c>
      <c r="EM104" s="70" t="s">
        <v>652</v>
      </c>
      <c r="EN104" s="70">
        <v>0</v>
      </c>
      <c r="EO104" s="70">
        <v>0</v>
      </c>
      <c r="EP104" s="70">
        <v>0</v>
      </c>
      <c r="EQ104" s="69">
        <v>0</v>
      </c>
      <c r="ER104" s="69">
        <v>0</v>
      </c>
      <c r="ES104" s="69">
        <v>0</v>
      </c>
      <c r="ET104" s="69">
        <v>0</v>
      </c>
      <c r="EU104" s="69">
        <v>0</v>
      </c>
      <c r="EV104" s="69">
        <v>0</v>
      </c>
      <c r="EW104" s="69">
        <v>0</v>
      </c>
      <c r="EX104" s="69">
        <v>0</v>
      </c>
      <c r="EY104" s="69">
        <v>0</v>
      </c>
      <c r="EZ104" s="69">
        <v>0</v>
      </c>
      <c r="FA104" s="69">
        <v>0</v>
      </c>
      <c r="FB104" s="70" t="s">
        <v>652</v>
      </c>
      <c r="FC104" s="70" t="s">
        <v>652</v>
      </c>
      <c r="FD104" s="70">
        <v>0</v>
      </c>
      <c r="FE104" s="70">
        <v>0</v>
      </c>
      <c r="FF104" s="70">
        <v>0</v>
      </c>
      <c r="FG104" s="69">
        <v>0</v>
      </c>
      <c r="FH104" s="69">
        <v>0</v>
      </c>
      <c r="FI104" s="69">
        <v>0</v>
      </c>
      <c r="FJ104" s="69">
        <v>0</v>
      </c>
      <c r="FK104" s="69">
        <v>0</v>
      </c>
      <c r="FL104" s="69">
        <v>0</v>
      </c>
      <c r="FM104" s="69">
        <v>0</v>
      </c>
      <c r="FN104" s="69">
        <v>0</v>
      </c>
      <c r="FO104" s="69">
        <v>0</v>
      </c>
      <c r="FP104" s="69">
        <v>0</v>
      </c>
      <c r="FQ104" s="69">
        <v>0</v>
      </c>
      <c r="FR104" s="70" t="s">
        <v>652</v>
      </c>
      <c r="FS104" s="70" t="s">
        <v>652</v>
      </c>
      <c r="FT104" s="70">
        <v>0</v>
      </c>
      <c r="FU104" s="70">
        <v>0</v>
      </c>
      <c r="FV104" s="70">
        <v>0</v>
      </c>
      <c r="FW104" s="69">
        <v>0</v>
      </c>
      <c r="FX104" s="69">
        <v>0</v>
      </c>
      <c r="FY104" s="69">
        <v>0</v>
      </c>
      <c r="FZ104" s="69">
        <v>0</v>
      </c>
      <c r="GA104" s="69">
        <v>0</v>
      </c>
      <c r="GB104" s="69">
        <v>0</v>
      </c>
      <c r="GC104" s="69">
        <v>0</v>
      </c>
      <c r="GD104" s="69">
        <v>0</v>
      </c>
      <c r="GE104" s="69">
        <v>0</v>
      </c>
      <c r="GF104" s="69">
        <v>0</v>
      </c>
      <c r="GG104" s="69">
        <v>0</v>
      </c>
      <c r="GH104" s="70" t="s">
        <v>652</v>
      </c>
      <c r="GI104" s="70" t="s">
        <v>652</v>
      </c>
      <c r="GJ104" s="70">
        <v>0</v>
      </c>
      <c r="GK104" s="70">
        <v>0</v>
      </c>
      <c r="GL104" s="70">
        <v>0</v>
      </c>
    </row>
    <row r="105" spans="1:194" ht="15.75" x14ac:dyDescent="0.25">
      <c r="A105" s="9">
        <v>94</v>
      </c>
      <c r="B105" s="66" t="s">
        <v>256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70" t="s">
        <v>652</v>
      </c>
      <c r="O105" s="70" t="s">
        <v>652</v>
      </c>
      <c r="P105" s="70">
        <v>0</v>
      </c>
      <c r="Q105" s="69">
        <v>0</v>
      </c>
      <c r="R105" s="70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70" t="s">
        <v>652</v>
      </c>
      <c r="AE105" s="70" t="s">
        <v>652</v>
      </c>
      <c r="AF105" s="70">
        <v>0</v>
      </c>
      <c r="AG105" s="70">
        <v>0</v>
      </c>
      <c r="AH105" s="70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69">
        <v>0</v>
      </c>
      <c r="AO105" s="69">
        <v>0</v>
      </c>
      <c r="AP105" s="69">
        <v>0</v>
      </c>
      <c r="AQ105" s="69">
        <v>0</v>
      </c>
      <c r="AR105" s="69">
        <v>0</v>
      </c>
      <c r="AS105" s="69">
        <v>0</v>
      </c>
      <c r="AT105" s="70" t="s">
        <v>652</v>
      </c>
      <c r="AU105" s="70" t="s">
        <v>652</v>
      </c>
      <c r="AV105" s="70">
        <v>0</v>
      </c>
      <c r="AW105" s="70">
        <v>0</v>
      </c>
      <c r="AX105" s="70">
        <v>0</v>
      </c>
      <c r="AY105" s="69">
        <v>0</v>
      </c>
      <c r="AZ105" s="69">
        <v>0</v>
      </c>
      <c r="BA105" s="69">
        <v>0</v>
      </c>
      <c r="BB105" s="69">
        <v>0</v>
      </c>
      <c r="BC105" s="69">
        <v>0</v>
      </c>
      <c r="BD105" s="69">
        <v>0</v>
      </c>
      <c r="BE105" s="69">
        <v>0</v>
      </c>
      <c r="BF105" s="69">
        <v>0</v>
      </c>
      <c r="BG105" s="69">
        <v>0</v>
      </c>
      <c r="BH105" s="69">
        <v>0</v>
      </c>
      <c r="BI105" s="69">
        <v>0</v>
      </c>
      <c r="BJ105" s="70" t="s">
        <v>652</v>
      </c>
      <c r="BK105" s="70" t="s">
        <v>652</v>
      </c>
      <c r="BL105" s="70">
        <v>0</v>
      </c>
      <c r="BM105" s="70">
        <v>0</v>
      </c>
      <c r="BN105" s="70">
        <v>0</v>
      </c>
      <c r="BO105" s="69">
        <v>0</v>
      </c>
      <c r="BP105" s="69">
        <v>0</v>
      </c>
      <c r="BQ105" s="69">
        <v>0</v>
      </c>
      <c r="BR105" s="69">
        <v>0</v>
      </c>
      <c r="BS105" s="69">
        <v>0</v>
      </c>
      <c r="BT105" s="69">
        <v>0</v>
      </c>
      <c r="BU105" s="69">
        <v>0</v>
      </c>
      <c r="BV105" s="69">
        <v>0</v>
      </c>
      <c r="BW105" s="69">
        <v>0</v>
      </c>
      <c r="BX105" s="69">
        <v>0</v>
      </c>
      <c r="BY105" s="69">
        <v>0</v>
      </c>
      <c r="BZ105" s="70" t="s">
        <v>652</v>
      </c>
      <c r="CA105" s="70" t="s">
        <v>652</v>
      </c>
      <c r="CB105" s="70">
        <v>0</v>
      </c>
      <c r="CC105" s="70">
        <v>0</v>
      </c>
      <c r="CD105" s="70">
        <v>0</v>
      </c>
      <c r="CE105" s="69">
        <v>0</v>
      </c>
      <c r="CF105" s="69">
        <v>0</v>
      </c>
      <c r="CG105" s="69">
        <v>0</v>
      </c>
      <c r="CH105" s="69">
        <v>0</v>
      </c>
      <c r="CI105" s="69">
        <v>0</v>
      </c>
      <c r="CJ105" s="69">
        <v>0</v>
      </c>
      <c r="CK105" s="69">
        <v>0</v>
      </c>
      <c r="CL105" s="69">
        <v>0</v>
      </c>
      <c r="CM105" s="69">
        <v>0</v>
      </c>
      <c r="CN105" s="69">
        <v>0</v>
      </c>
      <c r="CO105" s="69">
        <v>0</v>
      </c>
      <c r="CP105" s="70" t="s">
        <v>652</v>
      </c>
      <c r="CQ105" s="70" t="s">
        <v>652</v>
      </c>
      <c r="CR105" s="70">
        <v>0</v>
      </c>
      <c r="CS105" s="70">
        <v>0</v>
      </c>
      <c r="CT105" s="70">
        <v>0</v>
      </c>
      <c r="CU105" s="69">
        <v>0</v>
      </c>
      <c r="CV105" s="69">
        <v>0</v>
      </c>
      <c r="CW105" s="69">
        <v>0</v>
      </c>
      <c r="CX105" s="69">
        <v>0</v>
      </c>
      <c r="CY105" s="69">
        <v>0</v>
      </c>
      <c r="CZ105" s="69">
        <v>0</v>
      </c>
      <c r="DA105" s="69">
        <v>0</v>
      </c>
      <c r="DB105" s="69">
        <v>0</v>
      </c>
      <c r="DC105" s="69">
        <v>0</v>
      </c>
      <c r="DD105" s="69">
        <v>0</v>
      </c>
      <c r="DE105" s="69">
        <v>0</v>
      </c>
      <c r="DF105" s="70" t="s">
        <v>652</v>
      </c>
      <c r="DG105" s="70" t="s">
        <v>652</v>
      </c>
      <c r="DH105" s="70">
        <v>0</v>
      </c>
      <c r="DI105" s="70">
        <v>0</v>
      </c>
      <c r="DJ105" s="70">
        <v>0</v>
      </c>
      <c r="DK105" s="69">
        <v>0</v>
      </c>
      <c r="DL105" s="69">
        <v>0</v>
      </c>
      <c r="DM105" s="69">
        <v>0</v>
      </c>
      <c r="DN105" s="69">
        <v>0</v>
      </c>
      <c r="DO105" s="69">
        <v>0</v>
      </c>
      <c r="DP105" s="69">
        <v>0</v>
      </c>
      <c r="DQ105" s="69">
        <v>0</v>
      </c>
      <c r="DR105" s="69">
        <v>0</v>
      </c>
      <c r="DS105" s="69">
        <v>0</v>
      </c>
      <c r="DT105" s="69">
        <v>0</v>
      </c>
      <c r="DU105" s="69">
        <v>0</v>
      </c>
      <c r="DV105" s="70" t="s">
        <v>652</v>
      </c>
      <c r="DW105" s="70" t="s">
        <v>652</v>
      </c>
      <c r="DX105" s="70">
        <v>0</v>
      </c>
      <c r="DY105" s="70">
        <v>0</v>
      </c>
      <c r="DZ105" s="70">
        <v>0</v>
      </c>
      <c r="EA105" s="69">
        <v>0</v>
      </c>
      <c r="EB105" s="69">
        <v>0</v>
      </c>
      <c r="EC105" s="69">
        <v>0</v>
      </c>
      <c r="ED105" s="69">
        <v>0</v>
      </c>
      <c r="EE105" s="69">
        <v>0</v>
      </c>
      <c r="EF105" s="69">
        <v>0</v>
      </c>
      <c r="EG105" s="69">
        <v>0</v>
      </c>
      <c r="EH105" s="69">
        <v>0</v>
      </c>
      <c r="EI105" s="69">
        <v>0</v>
      </c>
      <c r="EJ105" s="69">
        <v>0</v>
      </c>
      <c r="EK105" s="69">
        <v>0</v>
      </c>
      <c r="EL105" s="70" t="s">
        <v>652</v>
      </c>
      <c r="EM105" s="70" t="s">
        <v>652</v>
      </c>
      <c r="EN105" s="70">
        <v>0</v>
      </c>
      <c r="EO105" s="70">
        <v>0</v>
      </c>
      <c r="EP105" s="70">
        <v>0</v>
      </c>
      <c r="EQ105" s="69">
        <v>0</v>
      </c>
      <c r="ER105" s="69">
        <v>0</v>
      </c>
      <c r="ES105" s="69">
        <v>0</v>
      </c>
      <c r="ET105" s="69">
        <v>0</v>
      </c>
      <c r="EU105" s="69">
        <v>0</v>
      </c>
      <c r="EV105" s="69">
        <v>0</v>
      </c>
      <c r="EW105" s="69">
        <v>0</v>
      </c>
      <c r="EX105" s="69">
        <v>0</v>
      </c>
      <c r="EY105" s="69">
        <v>0</v>
      </c>
      <c r="EZ105" s="69">
        <v>0</v>
      </c>
      <c r="FA105" s="69">
        <v>0</v>
      </c>
      <c r="FB105" s="70" t="s">
        <v>652</v>
      </c>
      <c r="FC105" s="70" t="s">
        <v>652</v>
      </c>
      <c r="FD105" s="70">
        <v>0</v>
      </c>
      <c r="FE105" s="70">
        <v>0</v>
      </c>
      <c r="FF105" s="70">
        <v>0</v>
      </c>
      <c r="FG105" s="69">
        <v>0</v>
      </c>
      <c r="FH105" s="69">
        <v>0</v>
      </c>
      <c r="FI105" s="69">
        <v>0</v>
      </c>
      <c r="FJ105" s="69">
        <v>0</v>
      </c>
      <c r="FK105" s="69">
        <v>0</v>
      </c>
      <c r="FL105" s="69">
        <v>0</v>
      </c>
      <c r="FM105" s="69">
        <v>0</v>
      </c>
      <c r="FN105" s="69">
        <v>0</v>
      </c>
      <c r="FO105" s="69">
        <v>0</v>
      </c>
      <c r="FP105" s="69">
        <v>0</v>
      </c>
      <c r="FQ105" s="69">
        <v>0</v>
      </c>
      <c r="FR105" s="70" t="s">
        <v>652</v>
      </c>
      <c r="FS105" s="70" t="s">
        <v>652</v>
      </c>
      <c r="FT105" s="70">
        <v>0</v>
      </c>
      <c r="FU105" s="70">
        <v>0</v>
      </c>
      <c r="FV105" s="70">
        <v>0</v>
      </c>
      <c r="FW105" s="69">
        <v>0</v>
      </c>
      <c r="FX105" s="69">
        <v>0</v>
      </c>
      <c r="FY105" s="69">
        <v>0</v>
      </c>
      <c r="FZ105" s="69">
        <v>0</v>
      </c>
      <c r="GA105" s="69">
        <v>0</v>
      </c>
      <c r="GB105" s="69">
        <v>0</v>
      </c>
      <c r="GC105" s="69">
        <v>0</v>
      </c>
      <c r="GD105" s="69">
        <v>0</v>
      </c>
      <c r="GE105" s="69">
        <v>0</v>
      </c>
      <c r="GF105" s="69">
        <v>0</v>
      </c>
      <c r="GG105" s="69">
        <v>0</v>
      </c>
      <c r="GH105" s="70" t="s">
        <v>652</v>
      </c>
      <c r="GI105" s="70" t="s">
        <v>652</v>
      </c>
      <c r="GJ105" s="70">
        <v>0</v>
      </c>
      <c r="GK105" s="70">
        <v>0</v>
      </c>
      <c r="GL105" s="70">
        <v>0</v>
      </c>
    </row>
  </sheetData>
  <mergeCells count="182">
    <mergeCell ref="AA10:AC10"/>
    <mergeCell ref="U9:W9"/>
    <mergeCell ref="X9:X11"/>
    <mergeCell ref="Y9:Y11"/>
    <mergeCell ref="Z9:AC9"/>
    <mergeCell ref="AD9:AE10"/>
    <mergeCell ref="AI7:AX8"/>
    <mergeCell ref="AI9:AI11"/>
    <mergeCell ref="AJ9:AJ11"/>
    <mergeCell ref="AV9:AV11"/>
    <mergeCell ref="AW9:AW11"/>
    <mergeCell ref="AX9:AX11"/>
    <mergeCell ref="AK10:AK11"/>
    <mergeCell ref="AL10:AM10"/>
    <mergeCell ref="AP10:AP11"/>
    <mergeCell ref="AQ10:AS10"/>
    <mergeCell ref="AK9:AM9"/>
    <mergeCell ref="AN9:AN11"/>
    <mergeCell ref="AO9:AO11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AP9:AS9"/>
    <mergeCell ref="AT9:AU10"/>
    <mergeCell ref="AY7:BN8"/>
    <mergeCell ref="AY9:AY11"/>
    <mergeCell ref="AZ9:AZ11"/>
    <mergeCell ref="BL9:BL11"/>
    <mergeCell ref="BM9:BM11"/>
    <mergeCell ref="BN9:BN11"/>
    <mergeCell ref="BA10:BA11"/>
    <mergeCell ref="BB10:BC10"/>
    <mergeCell ref="BF10:BF11"/>
    <mergeCell ref="BG10:BI10"/>
    <mergeCell ref="BA9:BC9"/>
    <mergeCell ref="BD9:BD11"/>
    <mergeCell ref="BE9:BE11"/>
    <mergeCell ref="BF9:BI9"/>
    <mergeCell ref="BJ9:BK10"/>
    <mergeCell ref="BO7:CD8"/>
    <mergeCell ref="BO9:BO11"/>
    <mergeCell ref="BP9:BP11"/>
    <mergeCell ref="CB9:CB11"/>
    <mergeCell ref="CC9:CC11"/>
    <mergeCell ref="CD9:CD11"/>
    <mergeCell ref="BQ10:BQ11"/>
    <mergeCell ref="BR10:BS10"/>
    <mergeCell ref="BV10:BV11"/>
    <mergeCell ref="BW10:BY10"/>
    <mergeCell ref="BQ9:BS9"/>
    <mergeCell ref="BT9:BT11"/>
    <mergeCell ref="BU9:BU11"/>
    <mergeCell ref="BV9:BY9"/>
    <mergeCell ref="BZ9:CA10"/>
    <mergeCell ref="CE7:CT8"/>
    <mergeCell ref="CE9:CE11"/>
    <mergeCell ref="CF9:CF11"/>
    <mergeCell ref="CR9:CR11"/>
    <mergeCell ref="CS9:CS11"/>
    <mergeCell ref="CT9:CT11"/>
    <mergeCell ref="CG10:CG11"/>
    <mergeCell ref="CH10:CI10"/>
    <mergeCell ref="CL10:CL11"/>
    <mergeCell ref="CM10:CO10"/>
    <mergeCell ref="CG9:CI9"/>
    <mergeCell ref="CJ9:CJ11"/>
    <mergeCell ref="CK9:CK11"/>
    <mergeCell ref="CL9:CO9"/>
    <mergeCell ref="CP9:CQ10"/>
    <mergeCell ref="CU7:DJ8"/>
    <mergeCell ref="CU9:CU11"/>
    <mergeCell ref="CV9:CV11"/>
    <mergeCell ref="DH9:DH11"/>
    <mergeCell ref="DI9:DI11"/>
    <mergeCell ref="DJ9:DJ11"/>
    <mergeCell ref="CW10:CW11"/>
    <mergeCell ref="CX10:CY10"/>
    <mergeCell ref="DB10:DB11"/>
    <mergeCell ref="DC10:DE10"/>
    <mergeCell ref="CW9:CY9"/>
    <mergeCell ref="CZ9:CZ11"/>
    <mergeCell ref="DA9:DA11"/>
    <mergeCell ref="DB9:DE9"/>
    <mergeCell ref="DF9:DG10"/>
    <mergeCell ref="DK7:DZ8"/>
    <mergeCell ref="DK9:DK11"/>
    <mergeCell ref="DL9:DL11"/>
    <mergeCell ref="DX9:DX11"/>
    <mergeCell ref="DY9:DY11"/>
    <mergeCell ref="DZ9:DZ11"/>
    <mergeCell ref="DM10:DM11"/>
    <mergeCell ref="DN10:DO10"/>
    <mergeCell ref="DR10:DR11"/>
    <mergeCell ref="DS10:DU10"/>
    <mergeCell ref="DM9:DO9"/>
    <mergeCell ref="DP9:DP11"/>
    <mergeCell ref="DQ9:DQ11"/>
    <mergeCell ref="DR9:DU9"/>
    <mergeCell ref="DV9:DW10"/>
    <mergeCell ref="EA7:EP8"/>
    <mergeCell ref="EA9:EA11"/>
    <mergeCell ref="EB9:EB11"/>
    <mergeCell ref="EN9:EN11"/>
    <mergeCell ref="EO9:EO11"/>
    <mergeCell ref="EP9:EP11"/>
    <mergeCell ref="EC10:EC11"/>
    <mergeCell ref="EV9:EV11"/>
    <mergeCell ref="EW9:EW11"/>
    <mergeCell ref="EX9:FA9"/>
    <mergeCell ref="ED10:EE10"/>
    <mergeCell ref="EH10:EH11"/>
    <mergeCell ref="EI10:EK10"/>
    <mergeCell ref="EC9:EE9"/>
    <mergeCell ref="EF9:EF11"/>
    <mergeCell ref="EG9:EG11"/>
    <mergeCell ref="EH9:EK9"/>
    <mergeCell ref="EL9:EM10"/>
    <mergeCell ref="FB9:FC10"/>
    <mergeCell ref="FR9:FS10"/>
    <mergeCell ref="FG7:FV8"/>
    <mergeCell ref="FG9:FG11"/>
    <mergeCell ref="FH9:FH11"/>
    <mergeCell ref="FI10:FI11"/>
    <mergeCell ref="FJ10:FK10"/>
    <mergeCell ref="FN10:FN11"/>
    <mergeCell ref="FO10:FQ10"/>
    <mergeCell ref="FI9:FK9"/>
    <mergeCell ref="FL9:FL11"/>
    <mergeCell ref="FM9:FM11"/>
    <mergeCell ref="FN9:FQ9"/>
    <mergeCell ref="EQ7:FF8"/>
    <mergeCell ref="EQ9:EQ11"/>
    <mergeCell ref="ER9:ER11"/>
    <mergeCell ref="FD9:FD11"/>
    <mergeCell ref="FE9:FE11"/>
    <mergeCell ref="FF9:FF11"/>
    <mergeCell ref="ES10:ES11"/>
    <mergeCell ref="ET10:EU10"/>
    <mergeCell ref="EX10:EX11"/>
    <mergeCell ref="EY10:FA10"/>
    <mergeCell ref="ES9:EU9"/>
    <mergeCell ref="A7:A11"/>
    <mergeCell ref="B7:B11"/>
    <mergeCell ref="C9:C11"/>
    <mergeCell ref="GJ9:GJ11"/>
    <mergeCell ref="FW7:GL8"/>
    <mergeCell ref="FW9:FW11"/>
    <mergeCell ref="FX9:FX11"/>
    <mergeCell ref="FT9:FT11"/>
    <mergeCell ref="FU9:FU11"/>
    <mergeCell ref="FV9:FV11"/>
    <mergeCell ref="C7:R8"/>
    <mergeCell ref="N9:O10"/>
    <mergeCell ref="P9:P11"/>
    <mergeCell ref="GK9:GK11"/>
    <mergeCell ref="GL9:GL11"/>
    <mergeCell ref="FY10:FY11"/>
    <mergeCell ref="FZ10:GA10"/>
    <mergeCell ref="GD10:GD11"/>
    <mergeCell ref="GE10:GG10"/>
    <mergeCell ref="FY9:GA9"/>
    <mergeCell ref="GB9:GB11"/>
    <mergeCell ref="GC9:GC11"/>
    <mergeCell ref="GD9:GG9"/>
    <mergeCell ref="GH9:GI10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FF105"/>
  <sheetViews>
    <sheetView view="pageBreakPreview" zoomScale="60" zoomScaleNormal="6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C13" sqref="C13"/>
    </sheetView>
  </sheetViews>
  <sheetFormatPr defaultRowHeight="15" outlineLevelCol="1" x14ac:dyDescent="0.25"/>
  <cols>
    <col min="1" max="1" width="5" customWidth="1"/>
    <col min="2" max="2" width="32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customWidth="1"/>
    <col min="37" max="38" width="18.7109375" customWidth="1" outlineLevel="1"/>
    <col min="39" max="47" width="18.7109375" customWidth="1"/>
    <col min="48" max="50" width="18.7109375" customWidth="1" outlineLevel="1"/>
    <col min="51" max="52" width="18.7109375" customWidth="1"/>
    <col min="53" max="54" width="18.7109375" customWidth="1" outlineLevel="1"/>
    <col min="55" max="63" width="18.7109375" customWidth="1"/>
    <col min="64" max="66" width="18.7109375" customWidth="1" outlineLevel="1"/>
    <col min="67" max="68" width="18.7109375" customWidth="1"/>
    <col min="69" max="70" width="18.7109375" customWidth="1" outlineLevel="1"/>
    <col min="71" max="79" width="18.7109375" customWidth="1"/>
    <col min="80" max="82" width="18.7109375" customWidth="1" outlineLevel="1"/>
    <col min="83" max="84" width="18.7109375" customWidth="1"/>
    <col min="85" max="86" width="18.7109375" customWidth="1" outlineLevel="1"/>
    <col min="87" max="95" width="18.7109375" customWidth="1"/>
    <col min="96" max="98" width="18.7109375" customWidth="1" outlineLevel="1"/>
    <col min="99" max="100" width="18.7109375" customWidth="1"/>
    <col min="101" max="102" width="18.7109375" customWidth="1" outlineLevel="1"/>
    <col min="103" max="111" width="18.7109375" customWidth="1"/>
    <col min="112" max="114" width="18.7109375" customWidth="1" outlineLevel="1"/>
    <col min="115" max="116" width="18.7109375" customWidth="1"/>
    <col min="117" max="118" width="18.7109375" customWidth="1" outlineLevel="1"/>
    <col min="119" max="127" width="18.7109375" customWidth="1"/>
    <col min="128" max="130" width="18.7109375" customWidth="1" outlineLevel="1"/>
    <col min="131" max="132" width="18.7109375" customWidth="1"/>
    <col min="133" max="134" width="18.7109375" customWidth="1" outlineLevel="1"/>
    <col min="135" max="143" width="18.7109375" customWidth="1"/>
    <col min="144" max="146" width="18.7109375" customWidth="1" outlineLevel="1"/>
    <col min="147" max="148" width="18.7109375" customWidth="1"/>
    <col min="149" max="150" width="18.7109375" customWidth="1" outlineLevel="1"/>
    <col min="151" max="159" width="18.7109375" customWidth="1"/>
    <col min="160" max="162" width="18.7109375" customWidth="1" outlineLevel="1"/>
  </cols>
  <sheetData>
    <row r="1" spans="1:162" s="130" customFormat="1" ht="15.75" x14ac:dyDescent="0.25">
      <c r="B1" s="131"/>
    </row>
    <row r="2" spans="1:162" s="130" customFormat="1" ht="18.75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  <c r="T2" s="185"/>
      <c r="U2" s="185"/>
      <c r="V2" s="185"/>
      <c r="W2" s="185"/>
      <c r="X2" s="185"/>
      <c r="Y2" s="185"/>
      <c r="Z2" s="185"/>
      <c r="AA2" s="185"/>
      <c r="AB2" s="185"/>
      <c r="AJ2" s="185"/>
      <c r="AK2" s="185"/>
      <c r="AL2" s="185"/>
      <c r="AM2" s="185"/>
      <c r="AN2" s="185"/>
      <c r="AO2" s="185"/>
      <c r="AP2" s="185"/>
      <c r="AQ2" s="185"/>
      <c r="AR2" s="185"/>
      <c r="AZ2" s="185"/>
      <c r="BA2" s="185"/>
      <c r="BB2" s="185"/>
      <c r="BC2" s="185"/>
      <c r="BD2" s="185"/>
      <c r="BE2" s="185"/>
      <c r="BF2" s="185"/>
      <c r="BG2" s="185"/>
      <c r="BH2" s="185"/>
      <c r="BP2" s="185"/>
      <c r="BQ2" s="185"/>
      <c r="BR2" s="185"/>
      <c r="BS2" s="185"/>
      <c r="BT2" s="185"/>
      <c r="BU2" s="185"/>
      <c r="BV2" s="185"/>
      <c r="BW2" s="185"/>
      <c r="BX2" s="185"/>
      <c r="CF2" s="185"/>
      <c r="CG2" s="185"/>
      <c r="CH2" s="185"/>
      <c r="CI2" s="185"/>
      <c r="CJ2" s="185"/>
      <c r="CK2" s="185"/>
      <c r="CL2" s="185"/>
      <c r="CM2" s="185"/>
      <c r="CN2" s="185"/>
      <c r="CV2" s="185"/>
      <c r="CW2" s="185"/>
      <c r="CX2" s="185"/>
      <c r="CY2" s="185"/>
      <c r="CZ2" s="185"/>
      <c r="DA2" s="185"/>
      <c r="DB2" s="185"/>
      <c r="DC2" s="185"/>
      <c r="DD2" s="185"/>
      <c r="DL2" s="185"/>
      <c r="DM2" s="185"/>
      <c r="DN2" s="185"/>
      <c r="DO2" s="185"/>
      <c r="DP2" s="185"/>
      <c r="DQ2" s="185"/>
      <c r="DR2" s="185"/>
      <c r="DS2" s="185"/>
      <c r="DT2" s="185"/>
      <c r="EB2" s="185"/>
      <c r="EC2" s="185"/>
      <c r="ED2" s="185"/>
      <c r="EE2" s="185"/>
      <c r="EF2" s="185"/>
      <c r="EG2" s="185"/>
      <c r="EH2" s="185"/>
      <c r="EI2" s="185"/>
      <c r="EJ2" s="185"/>
      <c r="ER2" s="185"/>
      <c r="ES2" s="185"/>
      <c r="ET2" s="185"/>
      <c r="EU2" s="185"/>
      <c r="EV2" s="185"/>
      <c r="EW2" s="185"/>
      <c r="EX2" s="185"/>
      <c r="EY2" s="185"/>
      <c r="EZ2" s="185"/>
    </row>
    <row r="3" spans="1:162" s="130" customFormat="1" ht="20.25" customHeight="1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41"/>
      <c r="AD3" s="41"/>
      <c r="AE3" s="41"/>
      <c r="AF3" s="41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41"/>
      <c r="AT3" s="41"/>
      <c r="AU3" s="41"/>
      <c r="AV3" s="41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41"/>
      <c r="BJ3" s="41"/>
      <c r="BK3" s="41"/>
      <c r="BL3" s="41"/>
      <c r="BO3" s="187"/>
      <c r="BP3" s="187"/>
      <c r="BQ3" s="187"/>
      <c r="BR3" s="187"/>
      <c r="BS3" s="187"/>
      <c r="BT3" s="187"/>
      <c r="BU3" s="187"/>
      <c r="BV3" s="187"/>
      <c r="BW3" s="187"/>
      <c r="BX3" s="187"/>
      <c r="BY3" s="41"/>
      <c r="BZ3" s="41"/>
      <c r="CA3" s="41"/>
      <c r="CB3" s="41"/>
      <c r="CE3" s="187"/>
      <c r="CF3" s="187"/>
      <c r="CG3" s="187"/>
      <c r="CH3" s="187"/>
      <c r="CI3" s="187"/>
      <c r="CJ3" s="187"/>
      <c r="CK3" s="187"/>
      <c r="CL3" s="187"/>
      <c r="CM3" s="187"/>
      <c r="CN3" s="187"/>
      <c r="CO3" s="41"/>
      <c r="CP3" s="41"/>
      <c r="CQ3" s="41"/>
      <c r="CR3" s="41"/>
      <c r="CU3" s="187"/>
      <c r="CV3" s="187"/>
      <c r="CW3" s="187"/>
      <c r="CX3" s="187"/>
      <c r="CY3" s="187"/>
      <c r="CZ3" s="187"/>
      <c r="DA3" s="187"/>
      <c r="DB3" s="187"/>
      <c r="DC3" s="187"/>
      <c r="DD3" s="187"/>
      <c r="DE3" s="41"/>
      <c r="DF3" s="41"/>
      <c r="DG3" s="41"/>
      <c r="DH3" s="41"/>
      <c r="DK3" s="187"/>
      <c r="DL3" s="187"/>
      <c r="DM3" s="187"/>
      <c r="DN3" s="187"/>
      <c r="DO3" s="187"/>
      <c r="DP3" s="187"/>
      <c r="DQ3" s="187"/>
      <c r="DR3" s="187"/>
      <c r="DS3" s="187"/>
      <c r="DT3" s="187"/>
      <c r="DU3" s="41"/>
      <c r="DV3" s="41"/>
      <c r="DW3" s="41"/>
      <c r="DX3" s="41"/>
      <c r="EA3" s="187"/>
      <c r="EB3" s="187"/>
      <c r="EC3" s="187"/>
      <c r="ED3" s="187"/>
      <c r="EE3" s="187"/>
      <c r="EF3" s="187"/>
      <c r="EG3" s="187"/>
      <c r="EH3" s="187"/>
      <c r="EI3" s="187"/>
      <c r="EJ3" s="187"/>
      <c r="EK3" s="41"/>
      <c r="EL3" s="41"/>
      <c r="EM3" s="41"/>
      <c r="EN3" s="41"/>
      <c r="EQ3" s="187"/>
      <c r="ER3" s="187"/>
      <c r="ES3" s="187"/>
      <c r="ET3" s="187"/>
      <c r="EU3" s="187"/>
      <c r="EV3" s="187"/>
      <c r="EW3" s="187"/>
      <c r="EX3" s="187"/>
      <c r="EY3" s="187"/>
      <c r="EZ3" s="187"/>
      <c r="FA3" s="41"/>
      <c r="FB3" s="41"/>
      <c r="FC3" s="41"/>
      <c r="FD3" s="41"/>
    </row>
    <row r="4" spans="1:162" s="130" customFormat="1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  <c r="T4" s="43"/>
      <c r="U4" s="43"/>
      <c r="V4" s="43"/>
      <c r="W4" s="43"/>
      <c r="X4" s="43"/>
      <c r="Y4" s="43"/>
      <c r="Z4" s="43"/>
      <c r="AA4" s="43"/>
      <c r="AB4" s="43"/>
      <c r="AC4" s="41"/>
      <c r="AD4" s="41"/>
      <c r="AE4" s="41"/>
      <c r="AF4" s="41"/>
      <c r="AJ4" s="43"/>
      <c r="AK4" s="43"/>
      <c r="AL4" s="43"/>
      <c r="AM4" s="43"/>
      <c r="AN4" s="43"/>
      <c r="AO4" s="43"/>
      <c r="AP4" s="43"/>
      <c r="AQ4" s="43"/>
      <c r="AR4" s="43"/>
      <c r="AS4" s="41"/>
      <c r="AT4" s="41"/>
      <c r="AU4" s="41"/>
      <c r="AV4" s="41"/>
      <c r="AZ4" s="43"/>
      <c r="BA4" s="43"/>
      <c r="BB4" s="43"/>
      <c r="BC4" s="43"/>
      <c r="BD4" s="43"/>
      <c r="BE4" s="43"/>
      <c r="BF4" s="43"/>
      <c r="BG4" s="43"/>
      <c r="BH4" s="43"/>
      <c r="BI4" s="41"/>
      <c r="BJ4" s="41"/>
      <c r="BK4" s="41"/>
      <c r="BL4" s="41"/>
      <c r="BP4" s="43"/>
      <c r="BQ4" s="43"/>
      <c r="BR4" s="43"/>
      <c r="BS4" s="43"/>
      <c r="BT4" s="43"/>
      <c r="BU4" s="43"/>
      <c r="BV4" s="43"/>
      <c r="BW4" s="43"/>
      <c r="BX4" s="43"/>
      <c r="BY4" s="41"/>
      <c r="BZ4" s="41"/>
      <c r="CA4" s="41"/>
      <c r="CB4" s="41"/>
      <c r="CF4" s="43"/>
      <c r="CG4" s="43"/>
      <c r="CH4" s="43"/>
      <c r="CI4" s="43"/>
      <c r="CJ4" s="43"/>
      <c r="CK4" s="43"/>
      <c r="CL4" s="43"/>
      <c r="CM4" s="43"/>
      <c r="CN4" s="43"/>
      <c r="CO4" s="41"/>
      <c r="CP4" s="41"/>
      <c r="CQ4" s="41"/>
      <c r="CR4" s="41"/>
      <c r="CV4" s="43"/>
      <c r="CW4" s="43"/>
      <c r="CX4" s="43"/>
      <c r="CY4" s="43"/>
      <c r="CZ4" s="43"/>
      <c r="DA4" s="43"/>
      <c r="DB4" s="43"/>
      <c r="DC4" s="43"/>
      <c r="DD4" s="43"/>
      <c r="DE4" s="41"/>
      <c r="DF4" s="41"/>
      <c r="DG4" s="41"/>
      <c r="DH4" s="41"/>
      <c r="DL4" s="43"/>
      <c r="DM4" s="43"/>
      <c r="DN4" s="43"/>
      <c r="DO4" s="43"/>
      <c r="DP4" s="43"/>
      <c r="DQ4" s="43"/>
      <c r="DR4" s="43"/>
      <c r="DS4" s="43"/>
      <c r="DT4" s="43"/>
      <c r="DU4" s="41"/>
      <c r="DV4" s="41"/>
      <c r="DW4" s="41"/>
      <c r="DX4" s="41"/>
      <c r="EB4" s="43"/>
      <c r="EC4" s="43"/>
      <c r="ED4" s="43"/>
      <c r="EE4" s="43"/>
      <c r="EF4" s="43"/>
      <c r="EG4" s="43"/>
      <c r="EH4" s="43"/>
      <c r="EI4" s="43"/>
      <c r="EJ4" s="43"/>
      <c r="EK4" s="41"/>
      <c r="EL4" s="41"/>
      <c r="EM4" s="41"/>
      <c r="EN4" s="41"/>
      <c r="ER4" s="43"/>
      <c r="ES4" s="43"/>
      <c r="ET4" s="43"/>
      <c r="EU4" s="43"/>
      <c r="EV4" s="43"/>
      <c r="EW4" s="43"/>
      <c r="EX4" s="43"/>
      <c r="EY4" s="43"/>
      <c r="EZ4" s="43"/>
      <c r="FA4" s="41"/>
      <c r="FB4" s="41"/>
      <c r="FC4" s="41"/>
      <c r="FD4" s="41"/>
    </row>
    <row r="5" spans="1:162" s="130" customFormat="1" ht="20.25" x14ac:dyDescent="0.3">
      <c r="A5" s="132"/>
      <c r="B5" s="132"/>
      <c r="D5" s="186"/>
      <c r="E5" s="186"/>
      <c r="F5" s="183"/>
      <c r="G5" s="45"/>
      <c r="H5" s="46"/>
      <c r="I5" s="46"/>
      <c r="T5" s="186"/>
      <c r="U5" s="186"/>
      <c r="V5" s="183"/>
      <c r="W5" s="45"/>
      <c r="X5" s="46"/>
      <c r="Y5" s="46"/>
      <c r="AJ5" s="186"/>
      <c r="AK5" s="186"/>
      <c r="AL5" s="183"/>
      <c r="AM5" s="45"/>
      <c r="AN5" s="46"/>
      <c r="AO5" s="46"/>
      <c r="AZ5" s="186"/>
      <c r="BA5" s="186"/>
      <c r="BB5" s="183"/>
      <c r="BC5" s="45"/>
      <c r="BD5" s="46"/>
      <c r="BE5" s="46"/>
      <c r="BP5" s="186"/>
      <c r="BQ5" s="186"/>
      <c r="BR5" s="183"/>
      <c r="BS5" s="45"/>
      <c r="BT5" s="46"/>
      <c r="BU5" s="46"/>
      <c r="CF5" s="186"/>
      <c r="CG5" s="186"/>
      <c r="CH5" s="183"/>
      <c r="CI5" s="45"/>
      <c r="CJ5" s="46"/>
      <c r="CK5" s="46"/>
      <c r="CV5" s="186"/>
      <c r="CW5" s="186"/>
      <c r="CX5" s="183"/>
      <c r="CY5" s="45"/>
      <c r="CZ5" s="46"/>
      <c r="DA5" s="46"/>
      <c r="DL5" s="186"/>
      <c r="DM5" s="186"/>
      <c r="DN5" s="183"/>
      <c r="DO5" s="45"/>
      <c r="DP5" s="46"/>
      <c r="DQ5" s="46"/>
      <c r="EB5" s="186"/>
      <c r="EC5" s="186"/>
      <c r="ED5" s="183"/>
      <c r="EE5" s="45"/>
      <c r="EF5" s="46"/>
      <c r="EG5" s="46"/>
      <c r="ER5" s="186"/>
      <c r="ES5" s="186"/>
      <c r="ET5" s="183"/>
      <c r="EU5" s="45"/>
      <c r="EV5" s="46"/>
      <c r="EW5" s="46"/>
    </row>
    <row r="6" spans="1:162" ht="15.75" x14ac:dyDescent="0.25">
      <c r="B6" s="47" t="s">
        <v>651</v>
      </c>
      <c r="C6" s="79"/>
      <c r="Q6" s="79"/>
      <c r="R6" s="79"/>
      <c r="S6" s="79"/>
      <c r="AG6" s="79"/>
      <c r="AH6" s="79"/>
      <c r="AI6" s="79"/>
      <c r="AW6" s="79"/>
      <c r="AX6" s="79"/>
      <c r="AY6" s="79"/>
      <c r="BM6" s="79"/>
      <c r="BN6" s="79"/>
      <c r="BO6" s="79"/>
      <c r="CC6" s="79"/>
      <c r="CD6" s="79"/>
      <c r="CE6" s="79"/>
      <c r="CS6" s="79"/>
      <c r="CT6" s="79"/>
      <c r="CU6" s="79"/>
      <c r="DI6" s="79"/>
      <c r="DJ6" s="79"/>
      <c r="DK6" s="79"/>
      <c r="DY6" s="79"/>
      <c r="DZ6" s="79"/>
      <c r="EA6" s="79"/>
      <c r="EO6" s="79"/>
      <c r="EP6" s="79"/>
      <c r="EQ6" s="79"/>
      <c r="FE6" s="79"/>
      <c r="FF6" s="79"/>
    </row>
    <row r="7" spans="1:162" ht="15" customHeight="1" x14ac:dyDescent="0.25">
      <c r="A7" s="247" t="s">
        <v>284</v>
      </c>
      <c r="B7" s="247" t="s">
        <v>285</v>
      </c>
      <c r="C7" s="257" t="s">
        <v>618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7" t="s">
        <v>342</v>
      </c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7" t="s">
        <v>341</v>
      </c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7" t="s">
        <v>340</v>
      </c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7" t="s">
        <v>339</v>
      </c>
      <c r="BP7" s="258"/>
      <c r="BQ7" s="258"/>
      <c r="BR7" s="258"/>
      <c r="BS7" s="258"/>
      <c r="BT7" s="258"/>
      <c r="BU7" s="258"/>
      <c r="BV7" s="258"/>
      <c r="BW7" s="258"/>
      <c r="BX7" s="258"/>
      <c r="BY7" s="258"/>
      <c r="BZ7" s="258"/>
      <c r="CA7" s="258"/>
      <c r="CB7" s="258"/>
      <c r="CC7" s="258"/>
      <c r="CD7" s="258"/>
      <c r="CE7" s="257" t="s">
        <v>338</v>
      </c>
      <c r="CF7" s="258"/>
      <c r="CG7" s="258"/>
      <c r="CH7" s="258"/>
      <c r="CI7" s="258"/>
      <c r="CJ7" s="258"/>
      <c r="CK7" s="258"/>
      <c r="CL7" s="258"/>
      <c r="CM7" s="258"/>
      <c r="CN7" s="258"/>
      <c r="CO7" s="258"/>
      <c r="CP7" s="258"/>
      <c r="CQ7" s="258"/>
      <c r="CR7" s="258"/>
      <c r="CS7" s="258"/>
      <c r="CT7" s="258"/>
      <c r="CU7" s="257" t="s">
        <v>337</v>
      </c>
      <c r="CV7" s="258"/>
      <c r="CW7" s="258"/>
      <c r="CX7" s="258"/>
      <c r="CY7" s="258"/>
      <c r="CZ7" s="258"/>
      <c r="DA7" s="258"/>
      <c r="DB7" s="258"/>
      <c r="DC7" s="258"/>
      <c r="DD7" s="258"/>
      <c r="DE7" s="258"/>
      <c r="DF7" s="258"/>
      <c r="DG7" s="258"/>
      <c r="DH7" s="258"/>
      <c r="DI7" s="258"/>
      <c r="DJ7" s="258"/>
      <c r="DK7" s="257" t="s">
        <v>336</v>
      </c>
      <c r="DL7" s="258"/>
      <c r="DM7" s="258"/>
      <c r="DN7" s="258"/>
      <c r="DO7" s="258"/>
      <c r="DP7" s="258"/>
      <c r="DQ7" s="258"/>
      <c r="DR7" s="258"/>
      <c r="DS7" s="258"/>
      <c r="DT7" s="258"/>
      <c r="DU7" s="258"/>
      <c r="DV7" s="258"/>
      <c r="DW7" s="258"/>
      <c r="DX7" s="258"/>
      <c r="DY7" s="258"/>
      <c r="DZ7" s="258"/>
      <c r="EA7" s="257" t="s">
        <v>335</v>
      </c>
      <c r="EB7" s="258"/>
      <c r="EC7" s="258"/>
      <c r="ED7" s="258"/>
      <c r="EE7" s="258"/>
      <c r="EF7" s="258"/>
      <c r="EG7" s="258"/>
      <c r="EH7" s="258"/>
      <c r="EI7" s="258"/>
      <c r="EJ7" s="258"/>
      <c r="EK7" s="258"/>
      <c r="EL7" s="258"/>
      <c r="EM7" s="258"/>
      <c r="EN7" s="258"/>
      <c r="EO7" s="258"/>
      <c r="EP7" s="258"/>
      <c r="EQ7" s="257" t="s">
        <v>326</v>
      </c>
      <c r="ER7" s="258"/>
      <c r="ES7" s="258"/>
      <c r="ET7" s="258"/>
      <c r="EU7" s="258"/>
      <c r="EV7" s="258"/>
      <c r="EW7" s="258"/>
      <c r="EX7" s="258"/>
      <c r="EY7" s="258"/>
      <c r="EZ7" s="258"/>
      <c r="FA7" s="258"/>
      <c r="FB7" s="258"/>
      <c r="FC7" s="258"/>
      <c r="FD7" s="258"/>
      <c r="FE7" s="258"/>
      <c r="FF7" s="258"/>
    </row>
    <row r="8" spans="1:162" ht="15.75" customHeight="1" thickBot="1" x14ac:dyDescent="0.3">
      <c r="A8" s="247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59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59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59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59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59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59"/>
      <c r="CV8" s="260"/>
      <c r="CW8" s="260"/>
      <c r="CX8" s="260"/>
      <c r="CY8" s="260"/>
      <c r="CZ8" s="260"/>
      <c r="DA8" s="260"/>
      <c r="DB8" s="260"/>
      <c r="DC8" s="260"/>
      <c r="DD8" s="260"/>
      <c r="DE8" s="260"/>
      <c r="DF8" s="260"/>
      <c r="DG8" s="260"/>
      <c r="DH8" s="260"/>
      <c r="DI8" s="260"/>
      <c r="DJ8" s="260"/>
      <c r="DK8" s="259"/>
      <c r="DL8" s="260"/>
      <c r="DM8" s="260"/>
      <c r="DN8" s="260"/>
      <c r="DO8" s="260"/>
      <c r="DP8" s="260"/>
      <c r="DQ8" s="260"/>
      <c r="DR8" s="260"/>
      <c r="DS8" s="260"/>
      <c r="DT8" s="260"/>
      <c r="DU8" s="260"/>
      <c r="DV8" s="260"/>
      <c r="DW8" s="260"/>
      <c r="DX8" s="260"/>
      <c r="DY8" s="260"/>
      <c r="DZ8" s="260"/>
      <c r="EA8" s="259"/>
      <c r="EB8" s="260"/>
      <c r="EC8" s="260"/>
      <c r="ED8" s="260"/>
      <c r="EE8" s="260"/>
      <c r="EF8" s="260"/>
      <c r="EG8" s="260"/>
      <c r="EH8" s="260"/>
      <c r="EI8" s="260"/>
      <c r="EJ8" s="260"/>
      <c r="EK8" s="260"/>
      <c r="EL8" s="260"/>
      <c r="EM8" s="260"/>
      <c r="EN8" s="260"/>
      <c r="EO8" s="260"/>
      <c r="EP8" s="260"/>
      <c r="EQ8" s="259"/>
      <c r="ER8" s="260"/>
      <c r="ES8" s="260"/>
      <c r="ET8" s="260"/>
      <c r="EU8" s="260"/>
      <c r="EV8" s="260"/>
      <c r="EW8" s="260"/>
      <c r="EX8" s="260"/>
      <c r="EY8" s="260"/>
      <c r="EZ8" s="260"/>
      <c r="FA8" s="260"/>
      <c r="FB8" s="260"/>
      <c r="FC8" s="260"/>
      <c r="FD8" s="260"/>
      <c r="FE8" s="260"/>
      <c r="FF8" s="260"/>
    </row>
    <row r="9" spans="1:162" ht="15" customHeight="1" x14ac:dyDescent="0.25">
      <c r="A9" s="247"/>
      <c r="B9" s="247"/>
      <c r="C9" s="225" t="s">
        <v>315</v>
      </c>
      <c r="D9" s="240" t="s">
        <v>354</v>
      </c>
      <c r="E9" s="240" t="s">
        <v>287</v>
      </c>
      <c r="F9" s="240"/>
      <c r="G9" s="240"/>
      <c r="H9" s="240" t="s">
        <v>312</v>
      </c>
      <c r="I9" s="240" t="s">
        <v>262</v>
      </c>
      <c r="J9" s="240" t="s">
        <v>288</v>
      </c>
      <c r="K9" s="240"/>
      <c r="L9" s="240"/>
      <c r="M9" s="240"/>
      <c r="N9" s="256" t="s">
        <v>289</v>
      </c>
      <c r="O9" s="256"/>
      <c r="P9" s="240" t="s">
        <v>290</v>
      </c>
      <c r="Q9" s="240" t="s">
        <v>266</v>
      </c>
      <c r="R9" s="240" t="s">
        <v>291</v>
      </c>
      <c r="S9" s="225" t="s">
        <v>315</v>
      </c>
      <c r="T9" s="226" t="s">
        <v>354</v>
      </c>
      <c r="U9" s="226" t="s">
        <v>287</v>
      </c>
      <c r="V9" s="226"/>
      <c r="W9" s="226"/>
      <c r="X9" s="226" t="s">
        <v>312</v>
      </c>
      <c r="Y9" s="226" t="s">
        <v>262</v>
      </c>
      <c r="Z9" s="226" t="s">
        <v>288</v>
      </c>
      <c r="AA9" s="226"/>
      <c r="AB9" s="226"/>
      <c r="AC9" s="226"/>
      <c r="AD9" s="241" t="s">
        <v>289</v>
      </c>
      <c r="AE9" s="241"/>
      <c r="AF9" s="226" t="s">
        <v>290</v>
      </c>
      <c r="AG9" s="226" t="s">
        <v>266</v>
      </c>
      <c r="AH9" s="226" t="s">
        <v>291</v>
      </c>
      <c r="AI9" s="225" t="s">
        <v>315</v>
      </c>
      <c r="AJ9" s="226" t="s">
        <v>354</v>
      </c>
      <c r="AK9" s="226" t="s">
        <v>287</v>
      </c>
      <c r="AL9" s="226"/>
      <c r="AM9" s="226"/>
      <c r="AN9" s="226" t="s">
        <v>312</v>
      </c>
      <c r="AO9" s="226" t="s">
        <v>262</v>
      </c>
      <c r="AP9" s="226" t="s">
        <v>288</v>
      </c>
      <c r="AQ9" s="226"/>
      <c r="AR9" s="226"/>
      <c r="AS9" s="226"/>
      <c r="AT9" s="241" t="s">
        <v>289</v>
      </c>
      <c r="AU9" s="241"/>
      <c r="AV9" s="226" t="s">
        <v>290</v>
      </c>
      <c r="AW9" s="226" t="s">
        <v>266</v>
      </c>
      <c r="AX9" s="226" t="s">
        <v>291</v>
      </c>
      <c r="AY9" s="225" t="s">
        <v>315</v>
      </c>
      <c r="AZ9" s="226" t="s">
        <v>354</v>
      </c>
      <c r="BA9" s="226" t="s">
        <v>287</v>
      </c>
      <c r="BB9" s="226"/>
      <c r="BC9" s="226"/>
      <c r="BD9" s="226" t="s">
        <v>312</v>
      </c>
      <c r="BE9" s="226" t="s">
        <v>262</v>
      </c>
      <c r="BF9" s="226" t="s">
        <v>288</v>
      </c>
      <c r="BG9" s="226"/>
      <c r="BH9" s="226"/>
      <c r="BI9" s="226"/>
      <c r="BJ9" s="241" t="s">
        <v>289</v>
      </c>
      <c r="BK9" s="241"/>
      <c r="BL9" s="226" t="s">
        <v>290</v>
      </c>
      <c r="BM9" s="226" t="s">
        <v>266</v>
      </c>
      <c r="BN9" s="226" t="s">
        <v>291</v>
      </c>
      <c r="BO9" s="225" t="s">
        <v>315</v>
      </c>
      <c r="BP9" s="226" t="s">
        <v>354</v>
      </c>
      <c r="BQ9" s="226" t="s">
        <v>287</v>
      </c>
      <c r="BR9" s="226"/>
      <c r="BS9" s="226"/>
      <c r="BT9" s="226" t="s">
        <v>312</v>
      </c>
      <c r="BU9" s="226" t="s">
        <v>262</v>
      </c>
      <c r="BV9" s="226" t="s">
        <v>288</v>
      </c>
      <c r="BW9" s="226"/>
      <c r="BX9" s="226"/>
      <c r="BY9" s="226"/>
      <c r="BZ9" s="241" t="s">
        <v>289</v>
      </c>
      <c r="CA9" s="241"/>
      <c r="CB9" s="226" t="s">
        <v>290</v>
      </c>
      <c r="CC9" s="226" t="s">
        <v>266</v>
      </c>
      <c r="CD9" s="226" t="s">
        <v>291</v>
      </c>
      <c r="CE9" s="225" t="s">
        <v>315</v>
      </c>
      <c r="CF9" s="226" t="s">
        <v>354</v>
      </c>
      <c r="CG9" s="226" t="s">
        <v>287</v>
      </c>
      <c r="CH9" s="226"/>
      <c r="CI9" s="226"/>
      <c r="CJ9" s="226" t="s">
        <v>312</v>
      </c>
      <c r="CK9" s="226" t="s">
        <v>262</v>
      </c>
      <c r="CL9" s="226" t="s">
        <v>288</v>
      </c>
      <c r="CM9" s="226"/>
      <c r="CN9" s="226"/>
      <c r="CO9" s="226"/>
      <c r="CP9" s="241" t="s">
        <v>289</v>
      </c>
      <c r="CQ9" s="241"/>
      <c r="CR9" s="226" t="s">
        <v>290</v>
      </c>
      <c r="CS9" s="226" t="s">
        <v>266</v>
      </c>
      <c r="CT9" s="226" t="s">
        <v>291</v>
      </c>
      <c r="CU9" s="225" t="s">
        <v>315</v>
      </c>
      <c r="CV9" s="226" t="s">
        <v>354</v>
      </c>
      <c r="CW9" s="226" t="s">
        <v>287</v>
      </c>
      <c r="CX9" s="226"/>
      <c r="CY9" s="226"/>
      <c r="CZ9" s="226" t="s">
        <v>312</v>
      </c>
      <c r="DA9" s="226" t="s">
        <v>262</v>
      </c>
      <c r="DB9" s="226" t="s">
        <v>288</v>
      </c>
      <c r="DC9" s="226"/>
      <c r="DD9" s="226"/>
      <c r="DE9" s="226"/>
      <c r="DF9" s="241" t="s">
        <v>289</v>
      </c>
      <c r="DG9" s="241"/>
      <c r="DH9" s="226" t="s">
        <v>290</v>
      </c>
      <c r="DI9" s="226" t="s">
        <v>266</v>
      </c>
      <c r="DJ9" s="226" t="s">
        <v>291</v>
      </c>
      <c r="DK9" s="225" t="s">
        <v>315</v>
      </c>
      <c r="DL9" s="226" t="s">
        <v>354</v>
      </c>
      <c r="DM9" s="226" t="s">
        <v>287</v>
      </c>
      <c r="DN9" s="226"/>
      <c r="DO9" s="226"/>
      <c r="DP9" s="226" t="s">
        <v>312</v>
      </c>
      <c r="DQ9" s="226" t="s">
        <v>262</v>
      </c>
      <c r="DR9" s="226" t="s">
        <v>288</v>
      </c>
      <c r="DS9" s="226"/>
      <c r="DT9" s="226"/>
      <c r="DU9" s="226"/>
      <c r="DV9" s="241" t="s">
        <v>289</v>
      </c>
      <c r="DW9" s="241"/>
      <c r="DX9" s="226" t="s">
        <v>290</v>
      </c>
      <c r="DY9" s="226" t="s">
        <v>266</v>
      </c>
      <c r="DZ9" s="226" t="s">
        <v>291</v>
      </c>
      <c r="EA9" s="225" t="s">
        <v>315</v>
      </c>
      <c r="EB9" s="226" t="s">
        <v>354</v>
      </c>
      <c r="EC9" s="226" t="s">
        <v>287</v>
      </c>
      <c r="ED9" s="226"/>
      <c r="EE9" s="226"/>
      <c r="EF9" s="226" t="s">
        <v>312</v>
      </c>
      <c r="EG9" s="226" t="s">
        <v>262</v>
      </c>
      <c r="EH9" s="226" t="s">
        <v>288</v>
      </c>
      <c r="EI9" s="226"/>
      <c r="EJ9" s="226"/>
      <c r="EK9" s="226"/>
      <c r="EL9" s="241" t="s">
        <v>289</v>
      </c>
      <c r="EM9" s="241"/>
      <c r="EN9" s="226" t="s">
        <v>290</v>
      </c>
      <c r="EO9" s="226" t="s">
        <v>266</v>
      </c>
      <c r="EP9" s="226" t="s">
        <v>291</v>
      </c>
      <c r="EQ9" s="225" t="s">
        <v>315</v>
      </c>
      <c r="ER9" s="226" t="s">
        <v>354</v>
      </c>
      <c r="ES9" s="226" t="s">
        <v>287</v>
      </c>
      <c r="ET9" s="226"/>
      <c r="EU9" s="226"/>
      <c r="EV9" s="226" t="s">
        <v>312</v>
      </c>
      <c r="EW9" s="226" t="s">
        <v>262</v>
      </c>
      <c r="EX9" s="226" t="s">
        <v>288</v>
      </c>
      <c r="EY9" s="226"/>
      <c r="EZ9" s="226"/>
      <c r="FA9" s="226"/>
      <c r="FB9" s="241" t="s">
        <v>289</v>
      </c>
      <c r="FC9" s="241"/>
      <c r="FD9" s="226" t="s">
        <v>290</v>
      </c>
      <c r="FE9" s="226" t="s">
        <v>266</v>
      </c>
      <c r="FF9" s="226" t="s">
        <v>291</v>
      </c>
    </row>
    <row r="10" spans="1:162" ht="15" customHeight="1" x14ac:dyDescent="0.25">
      <c r="A10" s="247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  <c r="S10" s="198"/>
      <c r="T10" s="202"/>
      <c r="U10" s="202" t="s">
        <v>292</v>
      </c>
      <c r="V10" s="202" t="s">
        <v>293</v>
      </c>
      <c r="W10" s="202"/>
      <c r="X10" s="202"/>
      <c r="Y10" s="202"/>
      <c r="Z10" s="202" t="s">
        <v>292</v>
      </c>
      <c r="AA10" s="202" t="s">
        <v>294</v>
      </c>
      <c r="AB10" s="202"/>
      <c r="AC10" s="202"/>
      <c r="AD10" s="242"/>
      <c r="AE10" s="242"/>
      <c r="AF10" s="202"/>
      <c r="AG10" s="202"/>
      <c r="AH10" s="202"/>
      <c r="AI10" s="198"/>
      <c r="AJ10" s="202"/>
      <c r="AK10" s="202" t="s">
        <v>292</v>
      </c>
      <c r="AL10" s="202" t="s">
        <v>293</v>
      </c>
      <c r="AM10" s="202"/>
      <c r="AN10" s="202"/>
      <c r="AO10" s="202"/>
      <c r="AP10" s="202" t="s">
        <v>292</v>
      </c>
      <c r="AQ10" s="202" t="s">
        <v>294</v>
      </c>
      <c r="AR10" s="202"/>
      <c r="AS10" s="202"/>
      <c r="AT10" s="242"/>
      <c r="AU10" s="242"/>
      <c r="AV10" s="202"/>
      <c r="AW10" s="202"/>
      <c r="AX10" s="202"/>
      <c r="AY10" s="198"/>
      <c r="AZ10" s="202"/>
      <c r="BA10" s="202" t="s">
        <v>292</v>
      </c>
      <c r="BB10" s="202" t="s">
        <v>293</v>
      </c>
      <c r="BC10" s="202"/>
      <c r="BD10" s="202"/>
      <c r="BE10" s="202"/>
      <c r="BF10" s="202" t="s">
        <v>292</v>
      </c>
      <c r="BG10" s="202" t="s">
        <v>294</v>
      </c>
      <c r="BH10" s="202"/>
      <c r="BI10" s="202"/>
      <c r="BJ10" s="242"/>
      <c r="BK10" s="242"/>
      <c r="BL10" s="202"/>
      <c r="BM10" s="202"/>
      <c r="BN10" s="202"/>
      <c r="BO10" s="198"/>
      <c r="BP10" s="202"/>
      <c r="BQ10" s="202" t="s">
        <v>292</v>
      </c>
      <c r="BR10" s="202" t="s">
        <v>293</v>
      </c>
      <c r="BS10" s="202"/>
      <c r="BT10" s="202"/>
      <c r="BU10" s="202"/>
      <c r="BV10" s="202" t="s">
        <v>292</v>
      </c>
      <c r="BW10" s="202" t="s">
        <v>294</v>
      </c>
      <c r="BX10" s="202"/>
      <c r="BY10" s="202"/>
      <c r="BZ10" s="242"/>
      <c r="CA10" s="242"/>
      <c r="CB10" s="202"/>
      <c r="CC10" s="202"/>
      <c r="CD10" s="202"/>
      <c r="CE10" s="198"/>
      <c r="CF10" s="202"/>
      <c r="CG10" s="202" t="s">
        <v>292</v>
      </c>
      <c r="CH10" s="202" t="s">
        <v>293</v>
      </c>
      <c r="CI10" s="202"/>
      <c r="CJ10" s="202"/>
      <c r="CK10" s="202"/>
      <c r="CL10" s="202" t="s">
        <v>292</v>
      </c>
      <c r="CM10" s="202" t="s">
        <v>294</v>
      </c>
      <c r="CN10" s="202"/>
      <c r="CO10" s="202"/>
      <c r="CP10" s="242"/>
      <c r="CQ10" s="242"/>
      <c r="CR10" s="202"/>
      <c r="CS10" s="202"/>
      <c r="CT10" s="202"/>
      <c r="CU10" s="198"/>
      <c r="CV10" s="202"/>
      <c r="CW10" s="202" t="s">
        <v>292</v>
      </c>
      <c r="CX10" s="202" t="s">
        <v>293</v>
      </c>
      <c r="CY10" s="202"/>
      <c r="CZ10" s="202"/>
      <c r="DA10" s="202"/>
      <c r="DB10" s="202" t="s">
        <v>292</v>
      </c>
      <c r="DC10" s="202" t="s">
        <v>294</v>
      </c>
      <c r="DD10" s="202"/>
      <c r="DE10" s="202"/>
      <c r="DF10" s="242"/>
      <c r="DG10" s="242"/>
      <c r="DH10" s="202"/>
      <c r="DI10" s="202"/>
      <c r="DJ10" s="202"/>
      <c r="DK10" s="198"/>
      <c r="DL10" s="202"/>
      <c r="DM10" s="202" t="s">
        <v>292</v>
      </c>
      <c r="DN10" s="202" t="s">
        <v>293</v>
      </c>
      <c r="DO10" s="202"/>
      <c r="DP10" s="202"/>
      <c r="DQ10" s="202"/>
      <c r="DR10" s="202" t="s">
        <v>292</v>
      </c>
      <c r="DS10" s="202" t="s">
        <v>294</v>
      </c>
      <c r="DT10" s="202"/>
      <c r="DU10" s="202"/>
      <c r="DV10" s="242"/>
      <c r="DW10" s="242"/>
      <c r="DX10" s="202"/>
      <c r="DY10" s="202"/>
      <c r="DZ10" s="202"/>
      <c r="EA10" s="198"/>
      <c r="EB10" s="202"/>
      <c r="EC10" s="202" t="s">
        <v>292</v>
      </c>
      <c r="ED10" s="202" t="s">
        <v>293</v>
      </c>
      <c r="EE10" s="202"/>
      <c r="EF10" s="202"/>
      <c r="EG10" s="202"/>
      <c r="EH10" s="202" t="s">
        <v>292</v>
      </c>
      <c r="EI10" s="202" t="s">
        <v>294</v>
      </c>
      <c r="EJ10" s="202"/>
      <c r="EK10" s="202"/>
      <c r="EL10" s="242"/>
      <c r="EM10" s="242"/>
      <c r="EN10" s="202"/>
      <c r="EO10" s="202"/>
      <c r="EP10" s="202"/>
      <c r="EQ10" s="198"/>
      <c r="ER10" s="202"/>
      <c r="ES10" s="202" t="s">
        <v>292</v>
      </c>
      <c r="ET10" s="202" t="s">
        <v>293</v>
      </c>
      <c r="EU10" s="202"/>
      <c r="EV10" s="202"/>
      <c r="EW10" s="202"/>
      <c r="EX10" s="202" t="s">
        <v>292</v>
      </c>
      <c r="EY10" s="202" t="s">
        <v>294</v>
      </c>
      <c r="EZ10" s="202"/>
      <c r="FA10" s="202"/>
      <c r="FB10" s="242"/>
      <c r="FC10" s="242"/>
      <c r="FD10" s="202"/>
      <c r="FE10" s="202"/>
      <c r="FF10" s="202"/>
    </row>
    <row r="11" spans="1:162" ht="105" x14ac:dyDescent="0.25">
      <c r="A11" s="247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  <c r="S11" s="226"/>
      <c r="T11" s="202"/>
      <c r="U11" s="202"/>
      <c r="V11" s="107" t="s">
        <v>259</v>
      </c>
      <c r="W11" s="107" t="s">
        <v>260</v>
      </c>
      <c r="X11" s="202"/>
      <c r="Y11" s="202"/>
      <c r="Z11" s="202"/>
      <c r="AA11" s="107" t="s">
        <v>264</v>
      </c>
      <c r="AB11" s="107" t="s">
        <v>303</v>
      </c>
      <c r="AC11" s="107" t="s">
        <v>260</v>
      </c>
      <c r="AD11" s="107" t="s">
        <v>621</v>
      </c>
      <c r="AE11" s="107" t="s">
        <v>295</v>
      </c>
      <c r="AF11" s="202"/>
      <c r="AG11" s="202"/>
      <c r="AH11" s="202"/>
      <c r="AI11" s="226"/>
      <c r="AJ11" s="202"/>
      <c r="AK11" s="202"/>
      <c r="AL11" s="107" t="s">
        <v>259</v>
      </c>
      <c r="AM11" s="107" t="s">
        <v>260</v>
      </c>
      <c r="AN11" s="202"/>
      <c r="AO11" s="202"/>
      <c r="AP11" s="202"/>
      <c r="AQ11" s="107" t="s">
        <v>264</v>
      </c>
      <c r="AR11" s="107" t="s">
        <v>303</v>
      </c>
      <c r="AS11" s="107" t="s">
        <v>260</v>
      </c>
      <c r="AT11" s="107" t="s">
        <v>621</v>
      </c>
      <c r="AU11" s="107" t="s">
        <v>295</v>
      </c>
      <c r="AV11" s="202"/>
      <c r="AW11" s="202"/>
      <c r="AX11" s="202"/>
      <c r="AY11" s="226"/>
      <c r="AZ11" s="202"/>
      <c r="BA11" s="202"/>
      <c r="BB11" s="107" t="s">
        <v>259</v>
      </c>
      <c r="BC11" s="107" t="s">
        <v>260</v>
      </c>
      <c r="BD11" s="202"/>
      <c r="BE11" s="202"/>
      <c r="BF11" s="202"/>
      <c r="BG11" s="107" t="s">
        <v>264</v>
      </c>
      <c r="BH11" s="107" t="s">
        <v>303</v>
      </c>
      <c r="BI11" s="107" t="s">
        <v>260</v>
      </c>
      <c r="BJ11" s="107" t="s">
        <v>621</v>
      </c>
      <c r="BK11" s="107" t="s">
        <v>295</v>
      </c>
      <c r="BL11" s="202"/>
      <c r="BM11" s="202"/>
      <c r="BN11" s="202"/>
      <c r="BO11" s="226"/>
      <c r="BP11" s="202"/>
      <c r="BQ11" s="202"/>
      <c r="BR11" s="107" t="s">
        <v>259</v>
      </c>
      <c r="BS11" s="107" t="s">
        <v>260</v>
      </c>
      <c r="BT11" s="202"/>
      <c r="BU11" s="202"/>
      <c r="BV11" s="202"/>
      <c r="BW11" s="107" t="s">
        <v>264</v>
      </c>
      <c r="BX11" s="107" t="s">
        <v>303</v>
      </c>
      <c r="BY11" s="107" t="s">
        <v>260</v>
      </c>
      <c r="BZ11" s="107" t="s">
        <v>621</v>
      </c>
      <c r="CA11" s="107" t="s">
        <v>295</v>
      </c>
      <c r="CB11" s="202"/>
      <c r="CC11" s="202"/>
      <c r="CD11" s="202"/>
      <c r="CE11" s="226"/>
      <c r="CF11" s="202"/>
      <c r="CG11" s="202"/>
      <c r="CH11" s="107" t="s">
        <v>259</v>
      </c>
      <c r="CI11" s="107" t="s">
        <v>260</v>
      </c>
      <c r="CJ11" s="202"/>
      <c r="CK11" s="202"/>
      <c r="CL11" s="202"/>
      <c r="CM11" s="107" t="s">
        <v>264</v>
      </c>
      <c r="CN11" s="107" t="s">
        <v>303</v>
      </c>
      <c r="CO11" s="107" t="s">
        <v>260</v>
      </c>
      <c r="CP11" s="107" t="s">
        <v>621</v>
      </c>
      <c r="CQ11" s="107" t="s">
        <v>295</v>
      </c>
      <c r="CR11" s="202"/>
      <c r="CS11" s="202"/>
      <c r="CT11" s="202"/>
      <c r="CU11" s="226"/>
      <c r="CV11" s="202"/>
      <c r="CW11" s="202"/>
      <c r="CX11" s="107" t="s">
        <v>259</v>
      </c>
      <c r="CY11" s="107" t="s">
        <v>260</v>
      </c>
      <c r="CZ11" s="202"/>
      <c r="DA11" s="202"/>
      <c r="DB11" s="202"/>
      <c r="DC11" s="107" t="s">
        <v>264</v>
      </c>
      <c r="DD11" s="107" t="s">
        <v>303</v>
      </c>
      <c r="DE11" s="107" t="s">
        <v>260</v>
      </c>
      <c r="DF11" s="107" t="s">
        <v>621</v>
      </c>
      <c r="DG11" s="107" t="s">
        <v>295</v>
      </c>
      <c r="DH11" s="202"/>
      <c r="DI11" s="202"/>
      <c r="DJ11" s="202"/>
      <c r="DK11" s="226"/>
      <c r="DL11" s="202"/>
      <c r="DM11" s="202"/>
      <c r="DN11" s="107" t="s">
        <v>259</v>
      </c>
      <c r="DO11" s="107" t="s">
        <v>260</v>
      </c>
      <c r="DP11" s="202"/>
      <c r="DQ11" s="202"/>
      <c r="DR11" s="202"/>
      <c r="DS11" s="107" t="s">
        <v>264</v>
      </c>
      <c r="DT11" s="107" t="s">
        <v>303</v>
      </c>
      <c r="DU11" s="107" t="s">
        <v>260</v>
      </c>
      <c r="DV11" s="107" t="s">
        <v>621</v>
      </c>
      <c r="DW11" s="107" t="s">
        <v>295</v>
      </c>
      <c r="DX11" s="202"/>
      <c r="DY11" s="202"/>
      <c r="DZ11" s="202"/>
      <c r="EA11" s="226"/>
      <c r="EB11" s="202"/>
      <c r="EC11" s="202"/>
      <c r="ED11" s="107" t="s">
        <v>259</v>
      </c>
      <c r="EE11" s="107" t="s">
        <v>260</v>
      </c>
      <c r="EF11" s="202"/>
      <c r="EG11" s="202"/>
      <c r="EH11" s="202"/>
      <c r="EI11" s="107" t="s">
        <v>264</v>
      </c>
      <c r="EJ11" s="107" t="s">
        <v>303</v>
      </c>
      <c r="EK11" s="107" t="s">
        <v>260</v>
      </c>
      <c r="EL11" s="107" t="s">
        <v>621</v>
      </c>
      <c r="EM11" s="107" t="s">
        <v>295</v>
      </c>
      <c r="EN11" s="202"/>
      <c r="EO11" s="202"/>
      <c r="EP11" s="202"/>
      <c r="EQ11" s="226"/>
      <c r="ER11" s="202"/>
      <c r="ES11" s="202"/>
      <c r="ET11" s="107" t="s">
        <v>259</v>
      </c>
      <c r="EU11" s="107" t="s">
        <v>260</v>
      </c>
      <c r="EV11" s="202"/>
      <c r="EW11" s="202"/>
      <c r="EX11" s="202"/>
      <c r="EY11" s="107" t="s">
        <v>264</v>
      </c>
      <c r="EZ11" s="107" t="s">
        <v>303</v>
      </c>
      <c r="FA11" s="107" t="s">
        <v>260</v>
      </c>
      <c r="FB11" s="107" t="s">
        <v>621</v>
      </c>
      <c r="FC11" s="107" t="s">
        <v>295</v>
      </c>
      <c r="FD11" s="202"/>
      <c r="FE11" s="202"/>
      <c r="FF11" s="202"/>
    </row>
    <row r="12" spans="1:162" ht="18" customHeight="1" x14ac:dyDescent="0.25">
      <c r="A12" s="53" t="s">
        <v>2</v>
      </c>
      <c r="B12" s="188" t="s">
        <v>3</v>
      </c>
      <c r="C12" s="56">
        <v>17885.503000000001</v>
      </c>
      <c r="D12" s="56">
        <v>0</v>
      </c>
      <c r="E12" s="56">
        <v>29500.333649400003</v>
      </c>
      <c r="F12" s="56">
        <v>17885.503000000001</v>
      </c>
      <c r="G12" s="56">
        <v>11614.830649399999</v>
      </c>
      <c r="H12" s="56">
        <v>17834.039842759998</v>
      </c>
      <c r="I12" s="56">
        <v>9.1058349000000014</v>
      </c>
      <c r="J12" s="56">
        <v>29302.394817259999</v>
      </c>
      <c r="K12" s="56">
        <v>17836.008870230002</v>
      </c>
      <c r="L12" s="56">
        <v>0</v>
      </c>
      <c r="M12" s="56">
        <v>11466.385947029999</v>
      </c>
      <c r="N12" s="56">
        <v>99.72327236326538</v>
      </c>
      <c r="O12" s="56">
        <v>98.721938297243554</v>
      </c>
      <c r="P12" s="56">
        <v>39.131224661118651</v>
      </c>
      <c r="Q12" s="56">
        <v>5.7470429000000003</v>
      </c>
      <c r="R12" s="56">
        <v>1.3897645300000903</v>
      </c>
      <c r="S12" s="56">
        <v>1027.7463000000002</v>
      </c>
      <c r="T12" s="56">
        <v>0</v>
      </c>
      <c r="U12" s="56">
        <v>1665.3837598</v>
      </c>
      <c r="V12" s="56">
        <v>1027.7463000000002</v>
      </c>
      <c r="W12" s="56">
        <v>637.6374598000001</v>
      </c>
      <c r="X12" s="56">
        <v>1019.4308317000001</v>
      </c>
      <c r="Y12" s="56">
        <v>5.2843999599999991</v>
      </c>
      <c r="Z12" s="56">
        <v>1632.4067002900001</v>
      </c>
      <c r="AA12" s="56">
        <v>1022.5489517</v>
      </c>
      <c r="AB12" s="56">
        <v>0</v>
      </c>
      <c r="AC12" s="56">
        <v>609.85774859000003</v>
      </c>
      <c r="AD12" s="56">
        <v>99.49429656910462</v>
      </c>
      <c r="AE12" s="56">
        <v>95.643337639116538</v>
      </c>
      <c r="AF12" s="56">
        <v>37.359424491559466</v>
      </c>
      <c r="AG12" s="56">
        <v>2.1662799599999998</v>
      </c>
      <c r="AH12" s="56">
        <v>7.0984884636970946E-15</v>
      </c>
      <c r="AI12" s="56">
        <v>0</v>
      </c>
      <c r="AJ12" s="56">
        <v>0</v>
      </c>
      <c r="AK12" s="56">
        <v>0</v>
      </c>
      <c r="AL12" s="56">
        <v>0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 t="s">
        <v>652</v>
      </c>
      <c r="AU12" s="56" t="s">
        <v>652</v>
      </c>
      <c r="AV12" s="56">
        <v>0</v>
      </c>
      <c r="AW12" s="56">
        <v>0</v>
      </c>
      <c r="AX12" s="56">
        <v>0</v>
      </c>
      <c r="AY12" s="56">
        <v>371.09349999999995</v>
      </c>
      <c r="AZ12" s="56">
        <v>0</v>
      </c>
      <c r="BA12" s="56">
        <v>614.23087124000006</v>
      </c>
      <c r="BB12" s="56">
        <v>371.09349999999995</v>
      </c>
      <c r="BC12" s="56">
        <v>243.13737123999999</v>
      </c>
      <c r="BD12" s="56">
        <v>368.11445555999995</v>
      </c>
      <c r="BE12" s="56">
        <v>0</v>
      </c>
      <c r="BF12" s="56">
        <v>597.29228673</v>
      </c>
      <c r="BG12" s="56">
        <v>368.11445555999995</v>
      </c>
      <c r="BH12" s="56">
        <v>0</v>
      </c>
      <c r="BI12" s="56">
        <v>229.17783116999999</v>
      </c>
      <c r="BJ12" s="56">
        <v>99.197225378509728</v>
      </c>
      <c r="BK12" s="56">
        <v>94.25857900872812</v>
      </c>
      <c r="BL12" s="56">
        <v>38.369461026306126</v>
      </c>
      <c r="BM12" s="56">
        <v>0</v>
      </c>
      <c r="BN12" s="56">
        <v>0</v>
      </c>
      <c r="BO12" s="56">
        <v>2349.8298000000004</v>
      </c>
      <c r="BP12" s="56">
        <v>0</v>
      </c>
      <c r="BQ12" s="56">
        <v>4010.3999049999998</v>
      </c>
      <c r="BR12" s="56">
        <v>2349.8298000000004</v>
      </c>
      <c r="BS12" s="56">
        <v>1660.570105</v>
      </c>
      <c r="BT12" s="56">
        <v>2335.3091949899999</v>
      </c>
      <c r="BU12" s="56">
        <v>0</v>
      </c>
      <c r="BV12" s="56">
        <v>3970.0422707900007</v>
      </c>
      <c r="BW12" s="56">
        <v>2335.3091949899999</v>
      </c>
      <c r="BX12" s="56">
        <v>0</v>
      </c>
      <c r="BY12" s="56">
        <v>1634.7330757999996</v>
      </c>
      <c r="BZ12" s="56">
        <v>99.382057159629156</v>
      </c>
      <c r="CA12" s="56">
        <v>98.444086815593948</v>
      </c>
      <c r="CB12" s="56">
        <v>41.17671713038721</v>
      </c>
      <c r="CC12" s="56">
        <v>0</v>
      </c>
      <c r="CD12" s="56">
        <v>0</v>
      </c>
      <c r="CE12" s="56">
        <v>12670.6054</v>
      </c>
      <c r="CF12" s="56">
        <v>0</v>
      </c>
      <c r="CG12" s="56">
        <v>20063.368188359997</v>
      </c>
      <c r="CH12" s="56">
        <v>12670.6054</v>
      </c>
      <c r="CI12" s="56">
        <v>7392.7627883600007</v>
      </c>
      <c r="CJ12" s="56">
        <v>12665.33402093</v>
      </c>
      <c r="CK12" s="56">
        <v>3.1621492400000002</v>
      </c>
      <c r="CL12" s="56">
        <v>20004.373923489999</v>
      </c>
      <c r="CM12" s="56">
        <v>12664.246928570001</v>
      </c>
      <c r="CN12" s="56">
        <v>0</v>
      </c>
      <c r="CO12" s="56">
        <v>7340.1269949199996</v>
      </c>
      <c r="CP12" s="56">
        <v>99.949817145832682</v>
      </c>
      <c r="CQ12" s="56">
        <v>99.288009165898345</v>
      </c>
      <c r="CR12" s="56">
        <v>36.692610441064119</v>
      </c>
      <c r="CS12" s="56">
        <v>2.9214772400000002</v>
      </c>
      <c r="CT12" s="56">
        <v>1.3277643600000404</v>
      </c>
      <c r="CU12" s="56">
        <v>339.79740000000004</v>
      </c>
      <c r="CV12" s="56">
        <v>0</v>
      </c>
      <c r="CW12" s="56">
        <v>1860.7935429999998</v>
      </c>
      <c r="CX12" s="56">
        <v>339.79740000000004</v>
      </c>
      <c r="CY12" s="56">
        <v>1520.9961430000001</v>
      </c>
      <c r="CZ12" s="56">
        <v>339.79717041999999</v>
      </c>
      <c r="DA12" s="56">
        <v>0.12208370000000002</v>
      </c>
      <c r="DB12" s="56">
        <v>1854.8130509299999</v>
      </c>
      <c r="DC12" s="56">
        <v>339.79717041999999</v>
      </c>
      <c r="DD12" s="56">
        <v>0</v>
      </c>
      <c r="DE12" s="56">
        <v>1515.01588051</v>
      </c>
      <c r="DF12" s="56">
        <v>99.9999324362105</v>
      </c>
      <c r="DG12" s="56">
        <v>99.606819352072478</v>
      </c>
      <c r="DH12" s="56">
        <v>81.680246952671254</v>
      </c>
      <c r="DI12" s="56">
        <v>0.12208370000000002</v>
      </c>
      <c r="DJ12" s="56">
        <v>1.218643241873707E-16</v>
      </c>
      <c r="DK12" s="56">
        <v>722.89739999999995</v>
      </c>
      <c r="DL12" s="56">
        <v>0</v>
      </c>
      <c r="DM12" s="56">
        <v>834.12291999999991</v>
      </c>
      <c r="DN12" s="56">
        <v>722.89739999999995</v>
      </c>
      <c r="DO12" s="56">
        <v>111.22552</v>
      </c>
      <c r="DP12" s="56">
        <v>722.4848700099999</v>
      </c>
      <c r="DQ12" s="56">
        <v>0.53720200000000007</v>
      </c>
      <c r="DR12" s="56">
        <v>823.93955706999998</v>
      </c>
      <c r="DS12" s="56">
        <v>722.42693623999992</v>
      </c>
      <c r="DT12" s="56">
        <v>0</v>
      </c>
      <c r="DU12" s="56">
        <v>101.51262083</v>
      </c>
      <c r="DV12" s="56">
        <v>99.934919705064644</v>
      </c>
      <c r="DW12" s="56">
        <v>91.267382548537427</v>
      </c>
      <c r="DX12" s="56">
        <v>12.320396558090696</v>
      </c>
      <c r="DY12" s="56">
        <v>0.53720200000000007</v>
      </c>
      <c r="DZ12" s="56">
        <v>5.7933769999988158E-2</v>
      </c>
      <c r="EA12" s="56">
        <v>147.34899999999999</v>
      </c>
      <c r="EB12" s="56">
        <v>0</v>
      </c>
      <c r="EC12" s="56">
        <v>155.6249</v>
      </c>
      <c r="ED12" s="56">
        <v>147.34899999999999</v>
      </c>
      <c r="EE12" s="56">
        <v>8.2759</v>
      </c>
      <c r="EF12" s="56">
        <v>146.42097000000001</v>
      </c>
      <c r="EG12" s="56">
        <v>0</v>
      </c>
      <c r="EH12" s="56">
        <v>153.12552307999999</v>
      </c>
      <c r="EI12" s="56">
        <v>146.41690360000001</v>
      </c>
      <c r="EJ12" s="56">
        <v>0</v>
      </c>
      <c r="EK12" s="56">
        <v>6.7086194800000003</v>
      </c>
      <c r="EL12" s="56">
        <v>99.36742264962777</v>
      </c>
      <c r="EM12" s="56">
        <v>81.06211384864487</v>
      </c>
      <c r="EN12" s="56">
        <v>4.3811242861812794</v>
      </c>
      <c r="EO12" s="56">
        <v>0</v>
      </c>
      <c r="EP12" s="56">
        <v>4.0664000000001366E-3</v>
      </c>
      <c r="EQ12" s="56">
        <v>256.18419999999998</v>
      </c>
      <c r="ER12" s="56">
        <v>0</v>
      </c>
      <c r="ES12" s="56">
        <v>296.40956199999994</v>
      </c>
      <c r="ET12" s="56">
        <v>256.18419999999998</v>
      </c>
      <c r="EU12" s="56">
        <v>40.225362000000004</v>
      </c>
      <c r="EV12" s="56">
        <v>237.14832915</v>
      </c>
      <c r="EW12" s="56">
        <v>0</v>
      </c>
      <c r="EX12" s="56">
        <v>266.40150487999995</v>
      </c>
      <c r="EY12" s="56">
        <v>237.14832915</v>
      </c>
      <c r="EZ12" s="56">
        <v>0</v>
      </c>
      <c r="FA12" s="56">
        <v>29.253175729999999</v>
      </c>
      <c r="FB12" s="56">
        <v>92.569459455345026</v>
      </c>
      <c r="FC12" s="56">
        <v>72.723213106199012</v>
      </c>
      <c r="FD12" s="56">
        <v>10.980859790254202</v>
      </c>
      <c r="FE12" s="56">
        <v>0</v>
      </c>
      <c r="FF12" s="56">
        <v>0</v>
      </c>
    </row>
    <row r="13" spans="1:162" ht="15.75" x14ac:dyDescent="0.25">
      <c r="A13" s="60" t="s">
        <v>6</v>
      </c>
      <c r="B13" s="61" t="s">
        <v>7</v>
      </c>
      <c r="C13" s="64">
        <v>4038.0807000000004</v>
      </c>
      <c r="D13" s="64">
        <v>0</v>
      </c>
      <c r="E13" s="64">
        <v>5343.8823430000002</v>
      </c>
      <c r="F13" s="64">
        <v>4038.0807000000004</v>
      </c>
      <c r="G13" s="64">
        <v>1305.801643</v>
      </c>
      <c r="H13" s="64">
        <v>4031.7911985500004</v>
      </c>
      <c r="I13" s="64">
        <v>2.8281961</v>
      </c>
      <c r="J13" s="64">
        <v>5327.0559094500004</v>
      </c>
      <c r="K13" s="64">
        <v>4031.7607281600003</v>
      </c>
      <c r="L13" s="64">
        <v>0</v>
      </c>
      <c r="M13" s="64">
        <v>1295.2951812899998</v>
      </c>
      <c r="N13" s="64">
        <v>99.843490699925823</v>
      </c>
      <c r="O13" s="64">
        <v>99.195401402171441</v>
      </c>
      <c r="P13" s="64">
        <v>24.315404292870177</v>
      </c>
      <c r="Q13" s="64">
        <v>2.8281961</v>
      </c>
      <c r="R13" s="64">
        <v>3.0470390000004552E-2</v>
      </c>
      <c r="S13" s="64">
        <v>144.65639999999999</v>
      </c>
      <c r="T13" s="64">
        <v>0</v>
      </c>
      <c r="U13" s="64">
        <v>204.38310800000002</v>
      </c>
      <c r="V13" s="64">
        <v>144.65639999999999</v>
      </c>
      <c r="W13" s="64">
        <v>59.726708000000002</v>
      </c>
      <c r="X13" s="64">
        <v>144.43937634999997</v>
      </c>
      <c r="Y13" s="64">
        <v>2.6775E-2</v>
      </c>
      <c r="Z13" s="64">
        <v>204.12298608000003</v>
      </c>
      <c r="AA13" s="64">
        <v>144.43937634999997</v>
      </c>
      <c r="AB13" s="64">
        <v>0</v>
      </c>
      <c r="AC13" s="64">
        <v>59.683609730000001</v>
      </c>
      <c r="AD13" s="64">
        <v>99.849973004996656</v>
      </c>
      <c r="AE13" s="64">
        <v>99.927840874805952</v>
      </c>
      <c r="AF13" s="64">
        <v>29.239044007816322</v>
      </c>
      <c r="AG13" s="64">
        <v>2.6775E-2</v>
      </c>
      <c r="AH13" s="64">
        <v>6.591949208711867E-16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 t="s">
        <v>652</v>
      </c>
      <c r="AU13" s="64" t="s">
        <v>652</v>
      </c>
      <c r="AV13" s="64">
        <v>0</v>
      </c>
      <c r="AW13" s="64">
        <v>0</v>
      </c>
      <c r="AX13" s="64">
        <v>0</v>
      </c>
      <c r="AY13" s="64">
        <v>59.034300000000009</v>
      </c>
      <c r="AZ13" s="64">
        <v>0</v>
      </c>
      <c r="BA13" s="64">
        <v>74.808652999999978</v>
      </c>
      <c r="BB13" s="64">
        <v>59.034300000000009</v>
      </c>
      <c r="BC13" s="64">
        <v>15.774353000000001</v>
      </c>
      <c r="BD13" s="64">
        <v>56.154705999999997</v>
      </c>
      <c r="BE13" s="64">
        <v>0</v>
      </c>
      <c r="BF13" s="64">
        <v>65.151880859999991</v>
      </c>
      <c r="BG13" s="64">
        <v>56.154705999999997</v>
      </c>
      <c r="BH13" s="64">
        <v>0</v>
      </c>
      <c r="BI13" s="64">
        <v>8.9971748599999994</v>
      </c>
      <c r="BJ13" s="64">
        <v>95.122167959982576</v>
      </c>
      <c r="BK13" s="64">
        <v>57.036728289268027</v>
      </c>
      <c r="BL13" s="64">
        <v>13.809539711268437</v>
      </c>
      <c r="BM13" s="64">
        <v>0</v>
      </c>
      <c r="BN13" s="64">
        <v>0</v>
      </c>
      <c r="BO13" s="64">
        <v>628.3986000000001</v>
      </c>
      <c r="BP13" s="64">
        <v>0</v>
      </c>
      <c r="BQ13" s="64">
        <v>1102.8659339999999</v>
      </c>
      <c r="BR13" s="64">
        <v>628.3986000000001</v>
      </c>
      <c r="BS13" s="64">
        <v>474.46733399999999</v>
      </c>
      <c r="BT13" s="64">
        <v>627.89434785000014</v>
      </c>
      <c r="BU13" s="64">
        <v>0</v>
      </c>
      <c r="BV13" s="64">
        <v>1101.9796207300001</v>
      </c>
      <c r="BW13" s="64">
        <v>627.89434785000014</v>
      </c>
      <c r="BX13" s="64">
        <v>0</v>
      </c>
      <c r="BY13" s="64">
        <v>474.08527287999999</v>
      </c>
      <c r="BZ13" s="64">
        <v>99.919756003593903</v>
      </c>
      <c r="CA13" s="64">
        <v>99.919475779970128</v>
      </c>
      <c r="CB13" s="64">
        <v>43.021237776243531</v>
      </c>
      <c r="CC13" s="64">
        <v>0</v>
      </c>
      <c r="CD13" s="64">
        <v>0</v>
      </c>
      <c r="CE13" s="64">
        <v>3077.4355000000005</v>
      </c>
      <c r="CF13" s="64">
        <v>0</v>
      </c>
      <c r="CG13" s="64">
        <v>3819.3565799999992</v>
      </c>
      <c r="CH13" s="64">
        <v>3077.4355000000005</v>
      </c>
      <c r="CI13" s="64">
        <v>741.92107999999996</v>
      </c>
      <c r="CJ13" s="64">
        <v>3077.4351448000002</v>
      </c>
      <c r="CK13" s="64">
        <v>2.8014211000000002</v>
      </c>
      <c r="CL13" s="64">
        <v>3819.3238207899994</v>
      </c>
      <c r="CM13" s="64">
        <v>3077.4046744100001</v>
      </c>
      <c r="CN13" s="64">
        <v>0</v>
      </c>
      <c r="CO13" s="64">
        <v>741.91914637999992</v>
      </c>
      <c r="CP13" s="64">
        <v>99.998998335139746</v>
      </c>
      <c r="CQ13" s="64">
        <v>99.999739376592444</v>
      </c>
      <c r="CR13" s="64">
        <v>19.425405678917777</v>
      </c>
      <c r="CS13" s="64">
        <v>2.8014211000000002</v>
      </c>
      <c r="CT13" s="64">
        <v>3.0470389999982576E-2</v>
      </c>
      <c r="CU13" s="64">
        <v>0</v>
      </c>
      <c r="CV13" s="64">
        <v>0</v>
      </c>
      <c r="CW13" s="64">
        <v>0</v>
      </c>
      <c r="CX13" s="64">
        <v>0</v>
      </c>
      <c r="CY13" s="64">
        <v>0</v>
      </c>
      <c r="CZ13" s="64">
        <v>0</v>
      </c>
      <c r="DA13" s="64">
        <v>0</v>
      </c>
      <c r="DB13" s="64">
        <v>0</v>
      </c>
      <c r="DC13" s="64">
        <v>0</v>
      </c>
      <c r="DD13" s="64">
        <v>0</v>
      </c>
      <c r="DE13" s="64">
        <v>0</v>
      </c>
      <c r="DF13" s="64" t="s">
        <v>652</v>
      </c>
      <c r="DG13" s="64" t="s">
        <v>652</v>
      </c>
      <c r="DH13" s="64">
        <v>0</v>
      </c>
      <c r="DI13" s="64">
        <v>0</v>
      </c>
      <c r="DJ13" s="64">
        <v>0</v>
      </c>
      <c r="DK13" s="64">
        <v>2.8355000000000001</v>
      </c>
      <c r="DL13" s="64">
        <v>0</v>
      </c>
      <c r="DM13" s="64">
        <v>3.2856999999999998</v>
      </c>
      <c r="DN13" s="64">
        <v>2.8355000000000001</v>
      </c>
      <c r="DO13" s="64">
        <v>0.45019999999999999</v>
      </c>
      <c r="DP13" s="64">
        <v>2.8269299999999999</v>
      </c>
      <c r="DQ13" s="64">
        <v>0</v>
      </c>
      <c r="DR13" s="64">
        <v>3.2758929999999999</v>
      </c>
      <c r="DS13" s="64">
        <v>2.8269299999999999</v>
      </c>
      <c r="DT13" s="64">
        <v>0</v>
      </c>
      <c r="DU13" s="64">
        <v>0.448963</v>
      </c>
      <c r="DV13" s="64">
        <v>99.697760536060656</v>
      </c>
      <c r="DW13" s="64">
        <v>99.725233229675709</v>
      </c>
      <c r="DX13" s="64">
        <v>13.705056911199481</v>
      </c>
      <c r="DY13" s="64">
        <v>0</v>
      </c>
      <c r="DZ13" s="64">
        <v>0</v>
      </c>
      <c r="EA13" s="64">
        <v>0</v>
      </c>
      <c r="EB13" s="64">
        <v>0</v>
      </c>
      <c r="EC13" s="64">
        <v>0</v>
      </c>
      <c r="ED13" s="64">
        <v>0</v>
      </c>
      <c r="EE13" s="64">
        <v>0</v>
      </c>
      <c r="EF13" s="64">
        <v>0</v>
      </c>
      <c r="EG13" s="64">
        <v>0</v>
      </c>
      <c r="EH13" s="64">
        <v>0</v>
      </c>
      <c r="EI13" s="64">
        <v>0</v>
      </c>
      <c r="EJ13" s="64">
        <v>0</v>
      </c>
      <c r="EK13" s="64">
        <v>0</v>
      </c>
      <c r="EL13" s="64" t="s">
        <v>652</v>
      </c>
      <c r="EM13" s="64" t="s">
        <v>652</v>
      </c>
      <c r="EN13" s="64">
        <v>0</v>
      </c>
      <c r="EO13" s="64">
        <v>0</v>
      </c>
      <c r="EP13" s="64">
        <v>0</v>
      </c>
      <c r="EQ13" s="64">
        <v>125.72039999999998</v>
      </c>
      <c r="ER13" s="64">
        <v>0</v>
      </c>
      <c r="ES13" s="64">
        <v>139.182368</v>
      </c>
      <c r="ET13" s="64">
        <v>125.72039999999998</v>
      </c>
      <c r="EU13" s="64">
        <v>13.461967999999999</v>
      </c>
      <c r="EV13" s="64">
        <v>123.04069354999999</v>
      </c>
      <c r="EW13" s="64">
        <v>0</v>
      </c>
      <c r="EX13" s="64">
        <v>133.20170798999999</v>
      </c>
      <c r="EY13" s="64">
        <v>123.04069354999999</v>
      </c>
      <c r="EZ13" s="64">
        <v>0</v>
      </c>
      <c r="FA13" s="64">
        <v>10.161014440000001</v>
      </c>
      <c r="FB13" s="64">
        <v>97.868518991349063</v>
      </c>
      <c r="FC13" s="64">
        <v>75.479413114040995</v>
      </c>
      <c r="FD13" s="64">
        <v>7.6282914035628062</v>
      </c>
      <c r="FE13" s="64">
        <v>0</v>
      </c>
      <c r="FF13" s="64">
        <v>0</v>
      </c>
    </row>
    <row r="14" spans="1:162" ht="15.75" x14ac:dyDescent="0.25">
      <c r="A14" s="11" t="s">
        <v>9</v>
      </c>
      <c r="B14" s="66" t="s">
        <v>10</v>
      </c>
      <c r="C14" s="69">
        <v>410.90210000000002</v>
      </c>
      <c r="D14" s="69">
        <v>0</v>
      </c>
      <c r="E14" s="69">
        <v>514.06301200000007</v>
      </c>
      <c r="F14" s="69">
        <v>410.90210000000002</v>
      </c>
      <c r="G14" s="69">
        <v>103.160912</v>
      </c>
      <c r="H14" s="69">
        <v>410.90210000000002</v>
      </c>
      <c r="I14" s="69">
        <v>0</v>
      </c>
      <c r="J14" s="69">
        <v>514.06301200000007</v>
      </c>
      <c r="K14" s="69">
        <v>410.90210000000002</v>
      </c>
      <c r="L14" s="69">
        <v>0</v>
      </c>
      <c r="M14" s="69">
        <v>103.160912</v>
      </c>
      <c r="N14" s="70">
        <v>100</v>
      </c>
      <c r="O14" s="70">
        <v>100</v>
      </c>
      <c r="P14" s="70">
        <v>20.067756207287673</v>
      </c>
      <c r="Q14" s="69">
        <v>0</v>
      </c>
      <c r="R14" s="70">
        <v>0</v>
      </c>
      <c r="S14" s="69">
        <v>6.0978000000000003</v>
      </c>
      <c r="T14" s="69">
        <v>0</v>
      </c>
      <c r="U14" s="69">
        <v>7.7481580000000001</v>
      </c>
      <c r="V14" s="69">
        <v>6.0978000000000003</v>
      </c>
      <c r="W14" s="69">
        <v>1.650358</v>
      </c>
      <c r="X14" s="69">
        <v>6.0978000000000003</v>
      </c>
      <c r="Y14" s="69">
        <v>0</v>
      </c>
      <c r="Z14" s="69">
        <v>7.7481580000000001</v>
      </c>
      <c r="AA14" s="69">
        <v>6.0978000000000003</v>
      </c>
      <c r="AB14" s="69">
        <v>0</v>
      </c>
      <c r="AC14" s="69">
        <v>1.650358</v>
      </c>
      <c r="AD14" s="70">
        <v>100</v>
      </c>
      <c r="AE14" s="70">
        <v>100</v>
      </c>
      <c r="AF14" s="70">
        <v>21.300004465577498</v>
      </c>
      <c r="AG14" s="70">
        <v>0</v>
      </c>
      <c r="AH14" s="70">
        <v>0</v>
      </c>
      <c r="AI14" s="69">
        <v>0</v>
      </c>
      <c r="AJ14" s="69">
        <v>0</v>
      </c>
      <c r="AK14" s="69">
        <v>0</v>
      </c>
      <c r="AL14" s="69">
        <v>0</v>
      </c>
      <c r="AM14" s="69">
        <v>0</v>
      </c>
      <c r="AN14" s="69">
        <v>0</v>
      </c>
      <c r="AO14" s="69">
        <v>0</v>
      </c>
      <c r="AP14" s="69">
        <v>0</v>
      </c>
      <c r="AQ14" s="69">
        <v>0</v>
      </c>
      <c r="AR14" s="69">
        <v>0</v>
      </c>
      <c r="AS14" s="69">
        <v>0</v>
      </c>
      <c r="AT14" s="70" t="s">
        <v>652</v>
      </c>
      <c r="AU14" s="70" t="s">
        <v>652</v>
      </c>
      <c r="AV14" s="70">
        <v>0</v>
      </c>
      <c r="AW14" s="70">
        <v>0</v>
      </c>
      <c r="AX14" s="70">
        <v>0</v>
      </c>
      <c r="AY14" s="69">
        <v>0</v>
      </c>
      <c r="AZ14" s="69">
        <v>0</v>
      </c>
      <c r="BA14" s="69">
        <v>0</v>
      </c>
      <c r="BB14" s="69">
        <v>0</v>
      </c>
      <c r="BC14" s="69">
        <v>0</v>
      </c>
      <c r="BD14" s="69">
        <v>0</v>
      </c>
      <c r="BE14" s="69">
        <v>0</v>
      </c>
      <c r="BF14" s="69">
        <v>0</v>
      </c>
      <c r="BG14" s="69">
        <v>0</v>
      </c>
      <c r="BH14" s="69">
        <v>0</v>
      </c>
      <c r="BI14" s="69">
        <v>0</v>
      </c>
      <c r="BJ14" s="70" t="s">
        <v>652</v>
      </c>
      <c r="BK14" s="70" t="s">
        <v>652</v>
      </c>
      <c r="BL14" s="70">
        <v>0</v>
      </c>
      <c r="BM14" s="70">
        <v>0</v>
      </c>
      <c r="BN14" s="70">
        <v>0</v>
      </c>
      <c r="BO14" s="69">
        <v>58.633099999999999</v>
      </c>
      <c r="BP14" s="69">
        <v>0</v>
      </c>
      <c r="BQ14" s="69">
        <v>74.502033999999995</v>
      </c>
      <c r="BR14" s="69">
        <v>58.633099999999999</v>
      </c>
      <c r="BS14" s="69">
        <v>15.868933999999999</v>
      </c>
      <c r="BT14" s="69">
        <v>58.633099999999999</v>
      </c>
      <c r="BU14" s="69">
        <v>0</v>
      </c>
      <c r="BV14" s="69">
        <v>74.502033999999995</v>
      </c>
      <c r="BW14" s="69">
        <v>58.633099999999999</v>
      </c>
      <c r="BX14" s="69">
        <v>0</v>
      </c>
      <c r="BY14" s="69">
        <v>15.868933999999999</v>
      </c>
      <c r="BZ14" s="70">
        <v>100</v>
      </c>
      <c r="CA14" s="70">
        <v>100</v>
      </c>
      <c r="CB14" s="70">
        <v>21.300001017421888</v>
      </c>
      <c r="CC14" s="70">
        <v>0</v>
      </c>
      <c r="CD14" s="70">
        <v>0</v>
      </c>
      <c r="CE14" s="69">
        <v>308.78339999999997</v>
      </c>
      <c r="CF14" s="69">
        <v>0</v>
      </c>
      <c r="CG14" s="69">
        <v>392.35502000000002</v>
      </c>
      <c r="CH14" s="69">
        <v>308.78339999999997</v>
      </c>
      <c r="CI14" s="69">
        <v>83.571619999999996</v>
      </c>
      <c r="CJ14" s="69">
        <v>308.78339999999997</v>
      </c>
      <c r="CK14" s="69">
        <v>0</v>
      </c>
      <c r="CL14" s="69">
        <v>392.35502000000002</v>
      </c>
      <c r="CM14" s="69">
        <v>308.78339999999997</v>
      </c>
      <c r="CN14" s="69">
        <v>0</v>
      </c>
      <c r="CO14" s="69">
        <v>83.571619999999996</v>
      </c>
      <c r="CP14" s="70">
        <v>100</v>
      </c>
      <c r="CQ14" s="70">
        <v>100</v>
      </c>
      <c r="CR14" s="70">
        <v>21.300000188604695</v>
      </c>
      <c r="CS14" s="70">
        <v>0</v>
      </c>
      <c r="CT14" s="70">
        <v>0</v>
      </c>
      <c r="CU14" s="69">
        <v>0</v>
      </c>
      <c r="CV14" s="69">
        <v>0</v>
      </c>
      <c r="CW14" s="69">
        <v>0</v>
      </c>
      <c r="CX14" s="69">
        <v>0</v>
      </c>
      <c r="CY14" s="69">
        <v>0</v>
      </c>
      <c r="CZ14" s="69">
        <v>0</v>
      </c>
      <c r="DA14" s="69">
        <v>0</v>
      </c>
      <c r="DB14" s="69">
        <v>0</v>
      </c>
      <c r="DC14" s="69">
        <v>0</v>
      </c>
      <c r="DD14" s="69">
        <v>0</v>
      </c>
      <c r="DE14" s="69">
        <v>0</v>
      </c>
      <c r="DF14" s="70" t="s">
        <v>652</v>
      </c>
      <c r="DG14" s="70" t="s">
        <v>652</v>
      </c>
      <c r="DH14" s="70">
        <v>0</v>
      </c>
      <c r="DI14" s="70">
        <v>0</v>
      </c>
      <c r="DJ14" s="70">
        <v>0</v>
      </c>
      <c r="DK14" s="69">
        <v>0</v>
      </c>
      <c r="DL14" s="69">
        <v>0</v>
      </c>
      <c r="DM14" s="69">
        <v>0</v>
      </c>
      <c r="DN14" s="69">
        <v>0</v>
      </c>
      <c r="DO14" s="69">
        <v>0</v>
      </c>
      <c r="DP14" s="69">
        <v>0</v>
      </c>
      <c r="DQ14" s="69">
        <v>0</v>
      </c>
      <c r="DR14" s="69">
        <v>0</v>
      </c>
      <c r="DS14" s="69">
        <v>0</v>
      </c>
      <c r="DT14" s="69">
        <v>0</v>
      </c>
      <c r="DU14" s="69">
        <v>0</v>
      </c>
      <c r="DV14" s="70" t="s">
        <v>652</v>
      </c>
      <c r="DW14" s="70" t="s">
        <v>652</v>
      </c>
      <c r="DX14" s="70">
        <v>0</v>
      </c>
      <c r="DY14" s="70">
        <v>0</v>
      </c>
      <c r="DZ14" s="70">
        <v>0</v>
      </c>
      <c r="EA14" s="69">
        <v>0</v>
      </c>
      <c r="EB14" s="69">
        <v>0</v>
      </c>
      <c r="EC14" s="69">
        <v>0</v>
      </c>
      <c r="ED14" s="69">
        <v>0</v>
      </c>
      <c r="EE14" s="69">
        <v>0</v>
      </c>
      <c r="EF14" s="69">
        <v>0</v>
      </c>
      <c r="EG14" s="69">
        <v>0</v>
      </c>
      <c r="EH14" s="69">
        <v>0</v>
      </c>
      <c r="EI14" s="69">
        <v>0</v>
      </c>
      <c r="EJ14" s="69">
        <v>0</v>
      </c>
      <c r="EK14" s="69">
        <v>0</v>
      </c>
      <c r="EL14" s="70" t="s">
        <v>652</v>
      </c>
      <c r="EM14" s="70" t="s">
        <v>652</v>
      </c>
      <c r="EN14" s="70">
        <v>0</v>
      </c>
      <c r="EO14" s="70">
        <v>0</v>
      </c>
      <c r="EP14" s="70">
        <v>0</v>
      </c>
      <c r="EQ14" s="69">
        <v>37.387799999999999</v>
      </c>
      <c r="ER14" s="69">
        <v>0</v>
      </c>
      <c r="ES14" s="69">
        <v>39.457799999999999</v>
      </c>
      <c r="ET14" s="69">
        <v>37.387799999999999</v>
      </c>
      <c r="EU14" s="69">
        <v>2.0699999999999998</v>
      </c>
      <c r="EV14" s="69">
        <v>37.387799999999999</v>
      </c>
      <c r="EW14" s="69">
        <v>0</v>
      </c>
      <c r="EX14" s="69">
        <v>39.457799999999999</v>
      </c>
      <c r="EY14" s="69">
        <v>37.387799999999999</v>
      </c>
      <c r="EZ14" s="69">
        <v>0</v>
      </c>
      <c r="FA14" s="69">
        <v>2.0699999999999998</v>
      </c>
      <c r="FB14" s="70">
        <v>100</v>
      </c>
      <c r="FC14" s="70">
        <v>100</v>
      </c>
      <c r="FD14" s="70">
        <v>5.2461110350805162</v>
      </c>
      <c r="FE14" s="70">
        <v>0</v>
      </c>
      <c r="FF14" s="70">
        <v>0</v>
      </c>
    </row>
    <row r="15" spans="1:162" ht="15.75" x14ac:dyDescent="0.25">
      <c r="A15" s="11" t="s">
        <v>12</v>
      </c>
      <c r="B15" s="66" t="s">
        <v>13</v>
      </c>
      <c r="C15" s="69">
        <v>285.62599999999998</v>
      </c>
      <c r="D15" s="69">
        <v>0</v>
      </c>
      <c r="E15" s="69">
        <v>301.01181600000001</v>
      </c>
      <c r="F15" s="69">
        <v>285.62599999999998</v>
      </c>
      <c r="G15" s="69">
        <v>15.385816</v>
      </c>
      <c r="H15" s="69">
        <v>285.62599999999998</v>
      </c>
      <c r="I15" s="69">
        <v>1.08359732</v>
      </c>
      <c r="J15" s="69">
        <v>300.97967747000001</v>
      </c>
      <c r="K15" s="69">
        <v>285.59552961000003</v>
      </c>
      <c r="L15" s="69">
        <v>0</v>
      </c>
      <c r="M15" s="69">
        <v>15.384147860000001</v>
      </c>
      <c r="N15" s="70">
        <v>99.989332067108748</v>
      </c>
      <c r="O15" s="70">
        <v>99.989157936114665</v>
      </c>
      <c r="P15" s="70">
        <v>5.11135768013221</v>
      </c>
      <c r="Q15" s="69">
        <v>1.08359732</v>
      </c>
      <c r="R15" s="70">
        <v>3.0470389999972092E-2</v>
      </c>
      <c r="S15" s="69">
        <v>0.52629999999999999</v>
      </c>
      <c r="T15" s="69">
        <v>0</v>
      </c>
      <c r="U15" s="69">
        <v>0.55400000000000005</v>
      </c>
      <c r="V15" s="69">
        <v>0.52629999999999999</v>
      </c>
      <c r="W15" s="69">
        <v>2.7699999999999999E-2</v>
      </c>
      <c r="X15" s="69">
        <v>0.52629999999999999</v>
      </c>
      <c r="Y15" s="69">
        <v>0</v>
      </c>
      <c r="Z15" s="69">
        <v>0.55400000000000005</v>
      </c>
      <c r="AA15" s="69">
        <v>0.52629999999999999</v>
      </c>
      <c r="AB15" s="69">
        <v>0</v>
      </c>
      <c r="AC15" s="69">
        <v>2.7699999999999999E-2</v>
      </c>
      <c r="AD15" s="70">
        <v>100</v>
      </c>
      <c r="AE15" s="70">
        <v>100</v>
      </c>
      <c r="AF15" s="70">
        <v>5</v>
      </c>
      <c r="AG15" s="70">
        <v>0</v>
      </c>
      <c r="AH15" s="70">
        <v>0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70" t="s">
        <v>652</v>
      </c>
      <c r="AU15" s="70" t="s">
        <v>652</v>
      </c>
      <c r="AV15" s="70">
        <v>0</v>
      </c>
      <c r="AW15" s="70">
        <v>0</v>
      </c>
      <c r="AX15" s="70">
        <v>0</v>
      </c>
      <c r="AY15" s="69">
        <v>30.063300000000002</v>
      </c>
      <c r="AZ15" s="69">
        <v>0</v>
      </c>
      <c r="BA15" s="69">
        <v>31.645600000000002</v>
      </c>
      <c r="BB15" s="69">
        <v>30.063300000000002</v>
      </c>
      <c r="BC15" s="69">
        <v>1.5823</v>
      </c>
      <c r="BD15" s="69">
        <v>30.063300000000002</v>
      </c>
      <c r="BE15" s="69">
        <v>0</v>
      </c>
      <c r="BF15" s="69">
        <v>31.645600000000002</v>
      </c>
      <c r="BG15" s="69">
        <v>30.063300000000002</v>
      </c>
      <c r="BH15" s="69">
        <v>0</v>
      </c>
      <c r="BI15" s="69">
        <v>1.5823</v>
      </c>
      <c r="BJ15" s="70">
        <v>100</v>
      </c>
      <c r="BK15" s="70">
        <v>100</v>
      </c>
      <c r="BL15" s="70">
        <v>5.0000631999393281</v>
      </c>
      <c r="BM15" s="70">
        <v>0</v>
      </c>
      <c r="BN15" s="70">
        <v>0</v>
      </c>
      <c r="BO15" s="69">
        <v>35.953000000000003</v>
      </c>
      <c r="BP15" s="69">
        <v>0</v>
      </c>
      <c r="BQ15" s="69">
        <v>37.845300000000002</v>
      </c>
      <c r="BR15" s="69">
        <v>35.953000000000003</v>
      </c>
      <c r="BS15" s="69">
        <v>1.8923000000000001</v>
      </c>
      <c r="BT15" s="69">
        <v>35.953000000000003</v>
      </c>
      <c r="BU15" s="69">
        <v>0</v>
      </c>
      <c r="BV15" s="69">
        <v>37.845300000000002</v>
      </c>
      <c r="BW15" s="69">
        <v>35.953000000000003</v>
      </c>
      <c r="BX15" s="69">
        <v>0</v>
      </c>
      <c r="BY15" s="69">
        <v>1.8923000000000001</v>
      </c>
      <c r="BZ15" s="70">
        <v>100</v>
      </c>
      <c r="CA15" s="70">
        <v>100</v>
      </c>
      <c r="CB15" s="70">
        <v>5.0000924817612757</v>
      </c>
      <c r="CC15" s="70">
        <v>0</v>
      </c>
      <c r="CD15" s="70">
        <v>0</v>
      </c>
      <c r="CE15" s="69">
        <v>202.6807</v>
      </c>
      <c r="CF15" s="69">
        <v>0</v>
      </c>
      <c r="CG15" s="69">
        <v>213.70091600000001</v>
      </c>
      <c r="CH15" s="69">
        <v>202.6807</v>
      </c>
      <c r="CI15" s="69">
        <v>11.020216</v>
      </c>
      <c r="CJ15" s="69">
        <v>202.6807</v>
      </c>
      <c r="CK15" s="69">
        <v>1.08359732</v>
      </c>
      <c r="CL15" s="69">
        <v>213.66877747000001</v>
      </c>
      <c r="CM15" s="69">
        <v>202.65022961000003</v>
      </c>
      <c r="CN15" s="69">
        <v>0</v>
      </c>
      <c r="CO15" s="69">
        <v>11.01854786</v>
      </c>
      <c r="CP15" s="70">
        <v>99.984966309076313</v>
      </c>
      <c r="CQ15" s="70">
        <v>99.984862910128086</v>
      </c>
      <c r="CR15" s="70">
        <v>5.156835729800088</v>
      </c>
      <c r="CS15" s="70">
        <v>1.08359732</v>
      </c>
      <c r="CT15" s="70">
        <v>3.0470389999972092E-2</v>
      </c>
      <c r="CU15" s="69">
        <v>0</v>
      </c>
      <c r="CV15" s="69">
        <v>0</v>
      </c>
      <c r="CW15" s="69">
        <v>0</v>
      </c>
      <c r="CX15" s="69">
        <v>0</v>
      </c>
      <c r="CY15" s="69">
        <v>0</v>
      </c>
      <c r="CZ15" s="69">
        <v>0</v>
      </c>
      <c r="DA15" s="69">
        <v>0</v>
      </c>
      <c r="DB15" s="69">
        <v>0</v>
      </c>
      <c r="DC15" s="69">
        <v>0</v>
      </c>
      <c r="DD15" s="69">
        <v>0</v>
      </c>
      <c r="DE15" s="69">
        <v>0</v>
      </c>
      <c r="DF15" s="70" t="s">
        <v>652</v>
      </c>
      <c r="DG15" s="70" t="s">
        <v>652</v>
      </c>
      <c r="DH15" s="70">
        <v>0</v>
      </c>
      <c r="DI15" s="70">
        <v>0</v>
      </c>
      <c r="DJ15" s="70">
        <v>0</v>
      </c>
      <c r="DK15" s="69">
        <v>0</v>
      </c>
      <c r="DL15" s="69">
        <v>0</v>
      </c>
      <c r="DM15" s="69">
        <v>0</v>
      </c>
      <c r="DN15" s="69">
        <v>0</v>
      </c>
      <c r="DO15" s="69">
        <v>0</v>
      </c>
      <c r="DP15" s="69">
        <v>0</v>
      </c>
      <c r="DQ15" s="69">
        <v>0</v>
      </c>
      <c r="DR15" s="69">
        <v>0</v>
      </c>
      <c r="DS15" s="69">
        <v>0</v>
      </c>
      <c r="DT15" s="69">
        <v>0</v>
      </c>
      <c r="DU15" s="69">
        <v>0</v>
      </c>
      <c r="DV15" s="70" t="s">
        <v>652</v>
      </c>
      <c r="DW15" s="70" t="s">
        <v>652</v>
      </c>
      <c r="DX15" s="70">
        <v>0</v>
      </c>
      <c r="DY15" s="70">
        <v>0</v>
      </c>
      <c r="DZ15" s="70">
        <v>0</v>
      </c>
      <c r="EA15" s="69">
        <v>0</v>
      </c>
      <c r="EB15" s="69">
        <v>0</v>
      </c>
      <c r="EC15" s="69">
        <v>0</v>
      </c>
      <c r="ED15" s="69">
        <v>0</v>
      </c>
      <c r="EE15" s="69">
        <v>0</v>
      </c>
      <c r="EF15" s="69">
        <v>0</v>
      </c>
      <c r="EG15" s="69">
        <v>0</v>
      </c>
      <c r="EH15" s="69">
        <v>0</v>
      </c>
      <c r="EI15" s="69">
        <v>0</v>
      </c>
      <c r="EJ15" s="69">
        <v>0</v>
      </c>
      <c r="EK15" s="69">
        <v>0</v>
      </c>
      <c r="EL15" s="70" t="s">
        <v>652</v>
      </c>
      <c r="EM15" s="70" t="s">
        <v>652</v>
      </c>
      <c r="EN15" s="70">
        <v>0</v>
      </c>
      <c r="EO15" s="70">
        <v>0</v>
      </c>
      <c r="EP15" s="70">
        <v>0</v>
      </c>
      <c r="EQ15" s="69">
        <v>16.402699999999999</v>
      </c>
      <c r="ER15" s="69">
        <v>0</v>
      </c>
      <c r="ES15" s="69">
        <v>17.265999999999998</v>
      </c>
      <c r="ET15" s="69">
        <v>16.402699999999999</v>
      </c>
      <c r="EU15" s="69">
        <v>0.86329999999999996</v>
      </c>
      <c r="EV15" s="69">
        <v>16.402699999999999</v>
      </c>
      <c r="EW15" s="69">
        <v>0</v>
      </c>
      <c r="EX15" s="69">
        <v>17.265999999999998</v>
      </c>
      <c r="EY15" s="69">
        <v>16.402699999999999</v>
      </c>
      <c r="EZ15" s="69">
        <v>0</v>
      </c>
      <c r="FA15" s="69">
        <v>0.86329999999999996</v>
      </c>
      <c r="FB15" s="70">
        <v>100</v>
      </c>
      <c r="FC15" s="70">
        <v>100</v>
      </c>
      <c r="FD15" s="70">
        <v>5</v>
      </c>
      <c r="FE15" s="70">
        <v>0</v>
      </c>
      <c r="FF15" s="70">
        <v>0</v>
      </c>
    </row>
    <row r="16" spans="1:162" ht="15.75" x14ac:dyDescent="0.25">
      <c r="A16" s="11" t="s">
        <v>15</v>
      </c>
      <c r="B16" s="66" t="s">
        <v>16</v>
      </c>
      <c r="C16" s="69">
        <v>410.06040000000002</v>
      </c>
      <c r="D16" s="69">
        <v>0</v>
      </c>
      <c r="E16" s="69">
        <v>432.65719999999999</v>
      </c>
      <c r="F16" s="69">
        <v>410.06040000000002</v>
      </c>
      <c r="G16" s="69">
        <v>22.596799999999998</v>
      </c>
      <c r="H16" s="69">
        <v>410.06040000000002</v>
      </c>
      <c r="I16" s="69">
        <v>0</v>
      </c>
      <c r="J16" s="69">
        <v>432.65719999999999</v>
      </c>
      <c r="K16" s="69">
        <v>410.06040000000002</v>
      </c>
      <c r="L16" s="69">
        <v>0</v>
      </c>
      <c r="M16" s="69">
        <v>22.596799999999998</v>
      </c>
      <c r="N16" s="70">
        <v>100</v>
      </c>
      <c r="O16" s="70">
        <v>100</v>
      </c>
      <c r="P16" s="70">
        <v>5.2227953215617351</v>
      </c>
      <c r="Q16" s="69">
        <v>0</v>
      </c>
      <c r="R16" s="70">
        <v>0</v>
      </c>
      <c r="S16" s="69">
        <v>15</v>
      </c>
      <c r="T16" s="69">
        <v>0</v>
      </c>
      <c r="U16" s="69">
        <v>15.7895</v>
      </c>
      <c r="V16" s="69">
        <v>15</v>
      </c>
      <c r="W16" s="69">
        <v>0.78949999999999998</v>
      </c>
      <c r="X16" s="69">
        <v>15</v>
      </c>
      <c r="Y16" s="69">
        <v>0</v>
      </c>
      <c r="Z16" s="69">
        <v>15.7895</v>
      </c>
      <c r="AA16" s="69">
        <v>15</v>
      </c>
      <c r="AB16" s="69">
        <v>0</v>
      </c>
      <c r="AC16" s="69">
        <v>0.78949999999999998</v>
      </c>
      <c r="AD16" s="70">
        <v>100</v>
      </c>
      <c r="AE16" s="70">
        <v>100</v>
      </c>
      <c r="AF16" s="70">
        <v>5.0001583330694448</v>
      </c>
      <c r="AG16" s="70">
        <v>0</v>
      </c>
      <c r="AH16" s="70">
        <v>0</v>
      </c>
      <c r="AI16" s="69">
        <v>0</v>
      </c>
      <c r="AJ16" s="69">
        <v>0</v>
      </c>
      <c r="AK16" s="69">
        <v>0</v>
      </c>
      <c r="AL16" s="69">
        <v>0</v>
      </c>
      <c r="AM16" s="69">
        <v>0</v>
      </c>
      <c r="AN16" s="69">
        <v>0</v>
      </c>
      <c r="AO16" s="69">
        <v>0</v>
      </c>
      <c r="AP16" s="69">
        <v>0</v>
      </c>
      <c r="AQ16" s="69">
        <v>0</v>
      </c>
      <c r="AR16" s="69">
        <v>0</v>
      </c>
      <c r="AS16" s="69">
        <v>0</v>
      </c>
      <c r="AT16" s="70" t="s">
        <v>652</v>
      </c>
      <c r="AU16" s="70" t="s">
        <v>652</v>
      </c>
      <c r="AV16" s="70">
        <v>0</v>
      </c>
      <c r="AW16" s="70">
        <v>0</v>
      </c>
      <c r="AX16" s="70">
        <v>0</v>
      </c>
      <c r="AY16" s="69">
        <v>0</v>
      </c>
      <c r="AZ16" s="69">
        <v>0</v>
      </c>
      <c r="BA16" s="69">
        <v>0</v>
      </c>
      <c r="BB16" s="69">
        <v>0</v>
      </c>
      <c r="BC16" s="69">
        <v>0</v>
      </c>
      <c r="BD16" s="69">
        <v>0</v>
      </c>
      <c r="BE16" s="69">
        <v>0</v>
      </c>
      <c r="BF16" s="69">
        <v>0</v>
      </c>
      <c r="BG16" s="69">
        <v>0</v>
      </c>
      <c r="BH16" s="69">
        <v>0</v>
      </c>
      <c r="BI16" s="69">
        <v>0</v>
      </c>
      <c r="BJ16" s="70" t="s">
        <v>652</v>
      </c>
      <c r="BK16" s="70" t="s">
        <v>652</v>
      </c>
      <c r="BL16" s="70">
        <v>0</v>
      </c>
      <c r="BM16" s="70">
        <v>0</v>
      </c>
      <c r="BN16" s="70">
        <v>0</v>
      </c>
      <c r="BO16" s="69">
        <v>85.840400000000002</v>
      </c>
      <c r="BP16" s="69">
        <v>0</v>
      </c>
      <c r="BQ16" s="69">
        <v>90.834699999999998</v>
      </c>
      <c r="BR16" s="69">
        <v>85.840400000000002</v>
      </c>
      <c r="BS16" s="69">
        <v>4.9943</v>
      </c>
      <c r="BT16" s="69">
        <v>85.840400000000002</v>
      </c>
      <c r="BU16" s="69">
        <v>0</v>
      </c>
      <c r="BV16" s="69">
        <v>90.834699999999998</v>
      </c>
      <c r="BW16" s="69">
        <v>85.840400000000002</v>
      </c>
      <c r="BX16" s="69">
        <v>0</v>
      </c>
      <c r="BY16" s="69">
        <v>4.9943</v>
      </c>
      <c r="BZ16" s="70">
        <v>100</v>
      </c>
      <c r="CA16" s="70">
        <v>100</v>
      </c>
      <c r="CB16" s="70">
        <v>5.4982292009551417</v>
      </c>
      <c r="CC16" s="70">
        <v>0</v>
      </c>
      <c r="CD16" s="70">
        <v>0</v>
      </c>
      <c r="CE16" s="69">
        <v>309.22000000000003</v>
      </c>
      <c r="CF16" s="69">
        <v>0</v>
      </c>
      <c r="CG16" s="69">
        <v>326.03300000000002</v>
      </c>
      <c r="CH16" s="69">
        <v>309.22000000000003</v>
      </c>
      <c r="CI16" s="69">
        <v>16.812999999999999</v>
      </c>
      <c r="CJ16" s="69">
        <v>309.22000000000003</v>
      </c>
      <c r="CK16" s="69">
        <v>0</v>
      </c>
      <c r="CL16" s="69">
        <v>326.03300000000002</v>
      </c>
      <c r="CM16" s="69">
        <v>309.22000000000003</v>
      </c>
      <c r="CN16" s="69">
        <v>0</v>
      </c>
      <c r="CO16" s="69">
        <v>16.812999999999999</v>
      </c>
      <c r="CP16" s="70">
        <v>100</v>
      </c>
      <c r="CQ16" s="70">
        <v>100</v>
      </c>
      <c r="CR16" s="70">
        <v>5.156839951784022</v>
      </c>
      <c r="CS16" s="70">
        <v>0</v>
      </c>
      <c r="CT16" s="70">
        <v>0</v>
      </c>
      <c r="CU16" s="69">
        <v>0</v>
      </c>
      <c r="CV16" s="69">
        <v>0</v>
      </c>
      <c r="CW16" s="69">
        <v>0</v>
      </c>
      <c r="CX16" s="69">
        <v>0</v>
      </c>
      <c r="CY16" s="69">
        <v>0</v>
      </c>
      <c r="CZ16" s="69">
        <v>0</v>
      </c>
      <c r="DA16" s="69">
        <v>0</v>
      </c>
      <c r="DB16" s="69">
        <v>0</v>
      </c>
      <c r="DC16" s="69">
        <v>0</v>
      </c>
      <c r="DD16" s="69">
        <v>0</v>
      </c>
      <c r="DE16" s="69">
        <v>0</v>
      </c>
      <c r="DF16" s="70" t="s">
        <v>652</v>
      </c>
      <c r="DG16" s="70" t="s">
        <v>652</v>
      </c>
      <c r="DH16" s="70">
        <v>0</v>
      </c>
      <c r="DI16" s="70">
        <v>0</v>
      </c>
      <c r="DJ16" s="70">
        <v>0</v>
      </c>
      <c r="DK16" s="69">
        <v>0</v>
      </c>
      <c r="DL16" s="69">
        <v>0</v>
      </c>
      <c r="DM16" s="69">
        <v>0</v>
      </c>
      <c r="DN16" s="69">
        <v>0</v>
      </c>
      <c r="DO16" s="69">
        <v>0</v>
      </c>
      <c r="DP16" s="69">
        <v>0</v>
      </c>
      <c r="DQ16" s="69">
        <v>0</v>
      </c>
      <c r="DR16" s="69">
        <v>0</v>
      </c>
      <c r="DS16" s="69">
        <v>0</v>
      </c>
      <c r="DT16" s="69">
        <v>0</v>
      </c>
      <c r="DU16" s="69">
        <v>0</v>
      </c>
      <c r="DV16" s="70" t="s">
        <v>652</v>
      </c>
      <c r="DW16" s="70" t="s">
        <v>652</v>
      </c>
      <c r="DX16" s="70">
        <v>0</v>
      </c>
      <c r="DY16" s="70">
        <v>0</v>
      </c>
      <c r="DZ16" s="70">
        <v>0</v>
      </c>
      <c r="EA16" s="69">
        <v>0</v>
      </c>
      <c r="EB16" s="69">
        <v>0</v>
      </c>
      <c r="EC16" s="69">
        <v>0</v>
      </c>
      <c r="ED16" s="69">
        <v>0</v>
      </c>
      <c r="EE16" s="69">
        <v>0</v>
      </c>
      <c r="EF16" s="69">
        <v>0</v>
      </c>
      <c r="EG16" s="69">
        <v>0</v>
      </c>
      <c r="EH16" s="69">
        <v>0</v>
      </c>
      <c r="EI16" s="69">
        <v>0</v>
      </c>
      <c r="EJ16" s="69">
        <v>0</v>
      </c>
      <c r="EK16" s="69">
        <v>0</v>
      </c>
      <c r="EL16" s="70" t="s">
        <v>652</v>
      </c>
      <c r="EM16" s="70" t="s">
        <v>652</v>
      </c>
      <c r="EN16" s="70">
        <v>0</v>
      </c>
      <c r="EO16" s="70">
        <v>0</v>
      </c>
      <c r="EP16" s="70">
        <v>0</v>
      </c>
      <c r="EQ16" s="69">
        <v>0</v>
      </c>
      <c r="ER16" s="69">
        <v>0</v>
      </c>
      <c r="ES16" s="69">
        <v>0</v>
      </c>
      <c r="ET16" s="69">
        <v>0</v>
      </c>
      <c r="EU16" s="69">
        <v>0</v>
      </c>
      <c r="EV16" s="69">
        <v>0</v>
      </c>
      <c r="EW16" s="69">
        <v>0</v>
      </c>
      <c r="EX16" s="69">
        <v>0</v>
      </c>
      <c r="EY16" s="69">
        <v>0</v>
      </c>
      <c r="EZ16" s="69">
        <v>0</v>
      </c>
      <c r="FA16" s="69">
        <v>0</v>
      </c>
      <c r="FB16" s="70" t="s">
        <v>652</v>
      </c>
      <c r="FC16" s="70" t="s">
        <v>652</v>
      </c>
      <c r="FD16" s="70">
        <v>0</v>
      </c>
      <c r="FE16" s="70">
        <v>0</v>
      </c>
      <c r="FF16" s="70">
        <v>0</v>
      </c>
    </row>
    <row r="17" spans="1:162" ht="15.75" x14ac:dyDescent="0.25">
      <c r="A17" s="11" t="s">
        <v>18</v>
      </c>
      <c r="B17" s="66" t="s">
        <v>19</v>
      </c>
      <c r="C17" s="69">
        <v>485.97280000000006</v>
      </c>
      <c r="D17" s="69">
        <v>0</v>
      </c>
      <c r="E17" s="69">
        <v>779.38499999999999</v>
      </c>
      <c r="F17" s="69">
        <v>485.97280000000006</v>
      </c>
      <c r="G17" s="69">
        <v>293.41219999999998</v>
      </c>
      <c r="H17" s="69">
        <v>485.96423000000004</v>
      </c>
      <c r="I17" s="69">
        <v>0</v>
      </c>
      <c r="J17" s="69">
        <v>779.37510284999996</v>
      </c>
      <c r="K17" s="69">
        <v>485.96423000000004</v>
      </c>
      <c r="L17" s="69">
        <v>0</v>
      </c>
      <c r="M17" s="69">
        <v>293.41087284999998</v>
      </c>
      <c r="N17" s="70">
        <v>99.998236526817962</v>
      </c>
      <c r="O17" s="70">
        <v>99.999547684111292</v>
      </c>
      <c r="P17" s="70">
        <v>37.646939423271569</v>
      </c>
      <c r="Q17" s="69">
        <v>0</v>
      </c>
      <c r="R17" s="70">
        <v>0</v>
      </c>
      <c r="S17" s="69">
        <v>11.7318</v>
      </c>
      <c r="T17" s="69">
        <v>0</v>
      </c>
      <c r="U17" s="69">
        <v>26.363199999999999</v>
      </c>
      <c r="V17" s="69">
        <v>11.7318</v>
      </c>
      <c r="W17" s="69">
        <v>14.631399999999999</v>
      </c>
      <c r="X17" s="69">
        <v>11.7318</v>
      </c>
      <c r="Y17" s="69">
        <v>0</v>
      </c>
      <c r="Z17" s="69">
        <v>26.363199999999999</v>
      </c>
      <c r="AA17" s="69">
        <v>11.7318</v>
      </c>
      <c r="AB17" s="69">
        <v>0</v>
      </c>
      <c r="AC17" s="69">
        <v>14.631399999999999</v>
      </c>
      <c r="AD17" s="70">
        <v>100</v>
      </c>
      <c r="AE17" s="70">
        <v>100</v>
      </c>
      <c r="AF17" s="70">
        <v>55.499332402743221</v>
      </c>
      <c r="AG17" s="70">
        <v>0</v>
      </c>
      <c r="AH17" s="70">
        <v>0</v>
      </c>
      <c r="AI17" s="69">
        <v>0</v>
      </c>
      <c r="AJ17" s="69">
        <v>0</v>
      </c>
      <c r="AK17" s="69">
        <v>0</v>
      </c>
      <c r="AL17" s="69">
        <v>0</v>
      </c>
      <c r="AM17" s="69">
        <v>0</v>
      </c>
      <c r="AN17" s="69">
        <v>0</v>
      </c>
      <c r="AO17" s="69">
        <v>0</v>
      </c>
      <c r="AP17" s="69">
        <v>0</v>
      </c>
      <c r="AQ17" s="69">
        <v>0</v>
      </c>
      <c r="AR17" s="69">
        <v>0</v>
      </c>
      <c r="AS17" s="69">
        <v>0</v>
      </c>
      <c r="AT17" s="70" t="s">
        <v>652</v>
      </c>
      <c r="AU17" s="70" t="s">
        <v>652</v>
      </c>
      <c r="AV17" s="70">
        <v>0</v>
      </c>
      <c r="AW17" s="70">
        <v>0</v>
      </c>
      <c r="AX17" s="70">
        <v>0</v>
      </c>
      <c r="AY17" s="69">
        <v>13.475</v>
      </c>
      <c r="AZ17" s="69">
        <v>0</v>
      </c>
      <c r="BA17" s="69">
        <v>15.891999999999999</v>
      </c>
      <c r="BB17" s="69">
        <v>13.475</v>
      </c>
      <c r="BC17" s="69">
        <v>2.4169999999999998</v>
      </c>
      <c r="BD17" s="69">
        <v>13.475</v>
      </c>
      <c r="BE17" s="69">
        <v>0</v>
      </c>
      <c r="BF17" s="69">
        <v>15.891942999999999</v>
      </c>
      <c r="BG17" s="69">
        <v>13.475</v>
      </c>
      <c r="BH17" s="69">
        <v>0</v>
      </c>
      <c r="BI17" s="69">
        <v>2.4169429999999998</v>
      </c>
      <c r="BJ17" s="70">
        <v>100</v>
      </c>
      <c r="BK17" s="70">
        <v>99.997641704592468</v>
      </c>
      <c r="BL17" s="70">
        <v>15.208606021302746</v>
      </c>
      <c r="BM17" s="70">
        <v>0</v>
      </c>
      <c r="BN17" s="70">
        <v>0</v>
      </c>
      <c r="BO17" s="69">
        <v>73.279200000000003</v>
      </c>
      <c r="BP17" s="69">
        <v>0</v>
      </c>
      <c r="BQ17" s="69">
        <v>287.46319999999997</v>
      </c>
      <c r="BR17" s="69">
        <v>73.279200000000003</v>
      </c>
      <c r="BS17" s="69">
        <v>214.184</v>
      </c>
      <c r="BT17" s="69">
        <v>73.279200000000003</v>
      </c>
      <c r="BU17" s="69">
        <v>0</v>
      </c>
      <c r="BV17" s="69">
        <v>287.46319999999997</v>
      </c>
      <c r="BW17" s="69">
        <v>73.279200000000003</v>
      </c>
      <c r="BX17" s="69">
        <v>0</v>
      </c>
      <c r="BY17" s="69">
        <v>214.184</v>
      </c>
      <c r="BZ17" s="70">
        <v>100</v>
      </c>
      <c r="CA17" s="70">
        <v>100</v>
      </c>
      <c r="CB17" s="70">
        <v>74.508319673613883</v>
      </c>
      <c r="CC17" s="70">
        <v>0</v>
      </c>
      <c r="CD17" s="70">
        <v>0</v>
      </c>
      <c r="CE17" s="69">
        <v>372.30560000000003</v>
      </c>
      <c r="CF17" s="69">
        <v>0</v>
      </c>
      <c r="CG17" s="69">
        <v>433.36360000000002</v>
      </c>
      <c r="CH17" s="69">
        <v>372.30560000000003</v>
      </c>
      <c r="CI17" s="69">
        <v>61.058</v>
      </c>
      <c r="CJ17" s="69">
        <v>372.30560000000003</v>
      </c>
      <c r="CK17" s="69">
        <v>0</v>
      </c>
      <c r="CL17" s="69">
        <v>433.36360000000002</v>
      </c>
      <c r="CM17" s="69">
        <v>372.30560000000003</v>
      </c>
      <c r="CN17" s="69">
        <v>0</v>
      </c>
      <c r="CO17" s="69">
        <v>61.058</v>
      </c>
      <c r="CP17" s="70">
        <v>100</v>
      </c>
      <c r="CQ17" s="70">
        <v>100</v>
      </c>
      <c r="CR17" s="70">
        <v>14.089323607243431</v>
      </c>
      <c r="CS17" s="70">
        <v>0</v>
      </c>
      <c r="CT17" s="70">
        <v>0</v>
      </c>
      <c r="CU17" s="69">
        <v>0</v>
      </c>
      <c r="CV17" s="69">
        <v>0</v>
      </c>
      <c r="CW17" s="69">
        <v>0</v>
      </c>
      <c r="CX17" s="69">
        <v>0</v>
      </c>
      <c r="CY17" s="69">
        <v>0</v>
      </c>
      <c r="CZ17" s="69">
        <v>0</v>
      </c>
      <c r="DA17" s="69">
        <v>0</v>
      </c>
      <c r="DB17" s="69">
        <v>0</v>
      </c>
      <c r="DC17" s="69">
        <v>0</v>
      </c>
      <c r="DD17" s="69">
        <v>0</v>
      </c>
      <c r="DE17" s="69">
        <v>0</v>
      </c>
      <c r="DF17" s="70" t="s">
        <v>652</v>
      </c>
      <c r="DG17" s="70" t="s">
        <v>652</v>
      </c>
      <c r="DH17" s="70">
        <v>0</v>
      </c>
      <c r="DI17" s="70">
        <v>0</v>
      </c>
      <c r="DJ17" s="70">
        <v>0</v>
      </c>
      <c r="DK17" s="69">
        <v>2.8355000000000001</v>
      </c>
      <c r="DL17" s="69">
        <v>0</v>
      </c>
      <c r="DM17" s="69">
        <v>3.2856999999999998</v>
      </c>
      <c r="DN17" s="69">
        <v>2.8355000000000001</v>
      </c>
      <c r="DO17" s="69">
        <v>0.45019999999999999</v>
      </c>
      <c r="DP17" s="69">
        <v>2.8269299999999999</v>
      </c>
      <c r="DQ17" s="69">
        <v>0</v>
      </c>
      <c r="DR17" s="69">
        <v>3.2758929999999999</v>
      </c>
      <c r="DS17" s="69">
        <v>2.8269299999999999</v>
      </c>
      <c r="DT17" s="69">
        <v>0</v>
      </c>
      <c r="DU17" s="69">
        <v>0.448963</v>
      </c>
      <c r="DV17" s="70">
        <v>99.697760536060656</v>
      </c>
      <c r="DW17" s="70">
        <v>99.725233229675709</v>
      </c>
      <c r="DX17" s="70">
        <v>13.705056911199481</v>
      </c>
      <c r="DY17" s="70">
        <v>0</v>
      </c>
      <c r="DZ17" s="70">
        <v>0</v>
      </c>
      <c r="EA17" s="69">
        <v>0</v>
      </c>
      <c r="EB17" s="69">
        <v>0</v>
      </c>
      <c r="EC17" s="69">
        <v>0</v>
      </c>
      <c r="ED17" s="69">
        <v>0</v>
      </c>
      <c r="EE17" s="69">
        <v>0</v>
      </c>
      <c r="EF17" s="69">
        <v>0</v>
      </c>
      <c r="EG17" s="69">
        <v>0</v>
      </c>
      <c r="EH17" s="69">
        <v>0</v>
      </c>
      <c r="EI17" s="69">
        <v>0</v>
      </c>
      <c r="EJ17" s="69">
        <v>0</v>
      </c>
      <c r="EK17" s="69">
        <v>0</v>
      </c>
      <c r="EL17" s="70" t="s">
        <v>652</v>
      </c>
      <c r="EM17" s="70" t="s">
        <v>652</v>
      </c>
      <c r="EN17" s="70">
        <v>0</v>
      </c>
      <c r="EO17" s="70">
        <v>0</v>
      </c>
      <c r="EP17" s="70">
        <v>0</v>
      </c>
      <c r="EQ17" s="69">
        <v>12.345700000000001</v>
      </c>
      <c r="ER17" s="69">
        <v>0</v>
      </c>
      <c r="ES17" s="69">
        <v>13.017300000000001</v>
      </c>
      <c r="ET17" s="69">
        <v>12.345700000000001</v>
      </c>
      <c r="EU17" s="69">
        <v>0.67159999999999997</v>
      </c>
      <c r="EV17" s="69">
        <v>12.345700000000001</v>
      </c>
      <c r="EW17" s="69">
        <v>0</v>
      </c>
      <c r="EX17" s="69">
        <v>13.01726685</v>
      </c>
      <c r="EY17" s="69">
        <v>12.345700000000001</v>
      </c>
      <c r="EZ17" s="69">
        <v>0</v>
      </c>
      <c r="FA17" s="69">
        <v>0.67156684999999994</v>
      </c>
      <c r="FB17" s="70">
        <v>100</v>
      </c>
      <c r="FC17" s="70">
        <v>99.995064026206066</v>
      </c>
      <c r="FD17" s="70">
        <v>5.159046501378282</v>
      </c>
      <c r="FE17" s="70">
        <v>0</v>
      </c>
      <c r="FF17" s="70">
        <v>0</v>
      </c>
    </row>
    <row r="18" spans="1:162" ht="15.75" x14ac:dyDescent="0.25">
      <c r="A18" s="11" t="s">
        <v>21</v>
      </c>
      <c r="B18" s="66" t="s">
        <v>22</v>
      </c>
      <c r="C18" s="69">
        <v>153.62849999999997</v>
      </c>
      <c r="D18" s="69">
        <v>0</v>
      </c>
      <c r="E18" s="69">
        <v>171.51565500000001</v>
      </c>
      <c r="F18" s="69">
        <v>153.62849999999997</v>
      </c>
      <c r="G18" s="69">
        <v>17.887155000000003</v>
      </c>
      <c r="H18" s="69">
        <v>153.61987681999997</v>
      </c>
      <c r="I18" s="69">
        <v>0</v>
      </c>
      <c r="J18" s="69">
        <v>171.50703111999999</v>
      </c>
      <c r="K18" s="69">
        <v>153.61987681999997</v>
      </c>
      <c r="L18" s="69">
        <v>0</v>
      </c>
      <c r="M18" s="69">
        <v>17.887154300000002</v>
      </c>
      <c r="N18" s="70">
        <v>99.994386991996933</v>
      </c>
      <c r="O18" s="70">
        <v>99.999996086577198</v>
      </c>
      <c r="P18" s="70">
        <v>10.429399997883889</v>
      </c>
      <c r="Q18" s="69">
        <v>0</v>
      </c>
      <c r="R18" s="70">
        <v>0</v>
      </c>
      <c r="S18" s="69">
        <v>0.49540000000000001</v>
      </c>
      <c r="T18" s="69">
        <v>0</v>
      </c>
      <c r="U18" s="69">
        <v>0.52148000000000005</v>
      </c>
      <c r="V18" s="69">
        <v>0.49540000000000001</v>
      </c>
      <c r="W18" s="69">
        <v>2.6079999999999999E-2</v>
      </c>
      <c r="X18" s="69">
        <v>0.49540000000000001</v>
      </c>
      <c r="Y18" s="69">
        <v>0</v>
      </c>
      <c r="Z18" s="69">
        <v>0.52148000000000005</v>
      </c>
      <c r="AA18" s="69">
        <v>0.49540000000000001</v>
      </c>
      <c r="AB18" s="69">
        <v>0</v>
      </c>
      <c r="AC18" s="69">
        <v>2.6079999999999999E-2</v>
      </c>
      <c r="AD18" s="70">
        <v>100</v>
      </c>
      <c r="AE18" s="70">
        <v>100</v>
      </c>
      <c r="AF18" s="70">
        <v>5.001150571450486</v>
      </c>
      <c r="AG18" s="70">
        <v>0</v>
      </c>
      <c r="AH18" s="70">
        <v>0</v>
      </c>
      <c r="AI18" s="69">
        <v>0</v>
      </c>
      <c r="AJ18" s="69">
        <v>0</v>
      </c>
      <c r="AK18" s="69">
        <v>0</v>
      </c>
      <c r="AL18" s="69">
        <v>0</v>
      </c>
      <c r="AM18" s="69">
        <v>0</v>
      </c>
      <c r="AN18" s="69">
        <v>0</v>
      </c>
      <c r="AO18" s="69">
        <v>0</v>
      </c>
      <c r="AP18" s="69">
        <v>0</v>
      </c>
      <c r="AQ18" s="69">
        <v>0</v>
      </c>
      <c r="AR18" s="69">
        <v>0</v>
      </c>
      <c r="AS18" s="69">
        <v>0</v>
      </c>
      <c r="AT18" s="70" t="s">
        <v>652</v>
      </c>
      <c r="AU18" s="70" t="s">
        <v>652</v>
      </c>
      <c r="AV18" s="70">
        <v>0</v>
      </c>
      <c r="AW18" s="70">
        <v>0</v>
      </c>
      <c r="AX18" s="70">
        <v>0</v>
      </c>
      <c r="AY18" s="69">
        <v>0.2329</v>
      </c>
      <c r="AZ18" s="69">
        <v>0</v>
      </c>
      <c r="BA18" s="69">
        <v>0.2452</v>
      </c>
      <c r="BB18" s="69">
        <v>0.2329</v>
      </c>
      <c r="BC18" s="69">
        <v>1.23E-2</v>
      </c>
      <c r="BD18" s="69">
        <v>0.2329</v>
      </c>
      <c r="BE18" s="69">
        <v>0</v>
      </c>
      <c r="BF18" s="69">
        <v>0.2452</v>
      </c>
      <c r="BG18" s="69">
        <v>0.2329</v>
      </c>
      <c r="BH18" s="69">
        <v>0</v>
      </c>
      <c r="BI18" s="69">
        <v>1.23E-2</v>
      </c>
      <c r="BJ18" s="70">
        <v>100</v>
      </c>
      <c r="BK18" s="70">
        <v>100</v>
      </c>
      <c r="BL18" s="70">
        <v>5.0163132137030999</v>
      </c>
      <c r="BM18" s="70">
        <v>0</v>
      </c>
      <c r="BN18" s="70">
        <v>0</v>
      </c>
      <c r="BO18" s="69">
        <v>34.487299999999998</v>
      </c>
      <c r="BP18" s="69">
        <v>0</v>
      </c>
      <c r="BQ18" s="69">
        <v>45.314297000000003</v>
      </c>
      <c r="BR18" s="69">
        <v>34.487299999999998</v>
      </c>
      <c r="BS18" s="69">
        <v>10.826997</v>
      </c>
      <c r="BT18" s="69">
        <v>34.487299999999998</v>
      </c>
      <c r="BU18" s="69">
        <v>0</v>
      </c>
      <c r="BV18" s="69">
        <v>45.314297000000003</v>
      </c>
      <c r="BW18" s="69">
        <v>34.487299999999998</v>
      </c>
      <c r="BX18" s="69">
        <v>0</v>
      </c>
      <c r="BY18" s="69">
        <v>10.826997</v>
      </c>
      <c r="BZ18" s="70">
        <v>100</v>
      </c>
      <c r="CA18" s="70">
        <v>100</v>
      </c>
      <c r="CB18" s="70">
        <v>23.893114793328913</v>
      </c>
      <c r="CC18" s="70">
        <v>0</v>
      </c>
      <c r="CD18" s="70">
        <v>0</v>
      </c>
      <c r="CE18" s="69">
        <v>117.41289999999999</v>
      </c>
      <c r="CF18" s="69">
        <v>0</v>
      </c>
      <c r="CG18" s="69">
        <v>123.91289999999999</v>
      </c>
      <c r="CH18" s="69">
        <v>117.41289999999999</v>
      </c>
      <c r="CI18" s="69">
        <v>6.5</v>
      </c>
      <c r="CJ18" s="69">
        <v>117.41289999999999</v>
      </c>
      <c r="CK18" s="69">
        <v>0</v>
      </c>
      <c r="CL18" s="69">
        <v>123.91289999999999</v>
      </c>
      <c r="CM18" s="69">
        <v>117.41289999999999</v>
      </c>
      <c r="CN18" s="69">
        <v>0</v>
      </c>
      <c r="CO18" s="69">
        <v>6.5</v>
      </c>
      <c r="CP18" s="70">
        <v>100</v>
      </c>
      <c r="CQ18" s="70">
        <v>100</v>
      </c>
      <c r="CR18" s="70">
        <v>5.2456201089636352</v>
      </c>
      <c r="CS18" s="70">
        <v>0</v>
      </c>
      <c r="CT18" s="70">
        <v>0</v>
      </c>
      <c r="CU18" s="69">
        <v>0</v>
      </c>
      <c r="CV18" s="69">
        <v>0</v>
      </c>
      <c r="CW18" s="69">
        <v>0</v>
      </c>
      <c r="CX18" s="69">
        <v>0</v>
      </c>
      <c r="CY18" s="69">
        <v>0</v>
      </c>
      <c r="CZ18" s="69">
        <v>0</v>
      </c>
      <c r="DA18" s="69">
        <v>0</v>
      </c>
      <c r="DB18" s="69">
        <v>0</v>
      </c>
      <c r="DC18" s="69">
        <v>0</v>
      </c>
      <c r="DD18" s="69">
        <v>0</v>
      </c>
      <c r="DE18" s="69">
        <v>0</v>
      </c>
      <c r="DF18" s="70" t="s">
        <v>652</v>
      </c>
      <c r="DG18" s="70" t="s">
        <v>652</v>
      </c>
      <c r="DH18" s="70">
        <v>0</v>
      </c>
      <c r="DI18" s="70">
        <v>0</v>
      </c>
      <c r="DJ18" s="70">
        <v>0</v>
      </c>
      <c r="DK18" s="69">
        <v>0</v>
      </c>
      <c r="DL18" s="69">
        <v>0</v>
      </c>
      <c r="DM18" s="69">
        <v>0</v>
      </c>
      <c r="DN18" s="69">
        <v>0</v>
      </c>
      <c r="DO18" s="69">
        <v>0</v>
      </c>
      <c r="DP18" s="69">
        <v>0</v>
      </c>
      <c r="DQ18" s="69">
        <v>0</v>
      </c>
      <c r="DR18" s="69">
        <v>0</v>
      </c>
      <c r="DS18" s="69">
        <v>0</v>
      </c>
      <c r="DT18" s="69">
        <v>0</v>
      </c>
      <c r="DU18" s="69">
        <v>0</v>
      </c>
      <c r="DV18" s="70" t="s">
        <v>652</v>
      </c>
      <c r="DW18" s="70" t="s">
        <v>652</v>
      </c>
      <c r="DX18" s="70">
        <v>0</v>
      </c>
      <c r="DY18" s="70">
        <v>0</v>
      </c>
      <c r="DZ18" s="70">
        <v>0</v>
      </c>
      <c r="EA18" s="69">
        <v>0</v>
      </c>
      <c r="EB18" s="69">
        <v>0</v>
      </c>
      <c r="EC18" s="69">
        <v>0</v>
      </c>
      <c r="ED18" s="69">
        <v>0</v>
      </c>
      <c r="EE18" s="69">
        <v>0</v>
      </c>
      <c r="EF18" s="69">
        <v>0</v>
      </c>
      <c r="EG18" s="69">
        <v>0</v>
      </c>
      <c r="EH18" s="69">
        <v>0</v>
      </c>
      <c r="EI18" s="69">
        <v>0</v>
      </c>
      <c r="EJ18" s="69">
        <v>0</v>
      </c>
      <c r="EK18" s="69">
        <v>0</v>
      </c>
      <c r="EL18" s="70" t="s">
        <v>652</v>
      </c>
      <c r="EM18" s="70" t="s">
        <v>652</v>
      </c>
      <c r="EN18" s="70">
        <v>0</v>
      </c>
      <c r="EO18" s="70">
        <v>0</v>
      </c>
      <c r="EP18" s="70">
        <v>0</v>
      </c>
      <c r="EQ18" s="69">
        <v>1</v>
      </c>
      <c r="ER18" s="69">
        <v>0</v>
      </c>
      <c r="ES18" s="69">
        <v>1.5217780000000001</v>
      </c>
      <c r="ET18" s="69">
        <v>1</v>
      </c>
      <c r="EU18" s="69">
        <v>0.52177799999999996</v>
      </c>
      <c r="EV18" s="69">
        <v>0.99137681999999994</v>
      </c>
      <c r="EW18" s="69">
        <v>0</v>
      </c>
      <c r="EX18" s="69">
        <v>1.51315412</v>
      </c>
      <c r="EY18" s="69">
        <v>0.99137681999999994</v>
      </c>
      <c r="EZ18" s="69">
        <v>0</v>
      </c>
      <c r="FA18" s="69">
        <v>0.5217773</v>
      </c>
      <c r="FB18" s="70">
        <v>99.137681999999998</v>
      </c>
      <c r="FC18" s="70">
        <v>99.999865843328024</v>
      </c>
      <c r="FD18" s="70">
        <v>34.482759760122782</v>
      </c>
      <c r="FE18" s="70">
        <v>0</v>
      </c>
      <c r="FF18" s="70">
        <v>0</v>
      </c>
    </row>
    <row r="19" spans="1:162" ht="15.75" x14ac:dyDescent="0.25">
      <c r="A19" s="11" t="s">
        <v>24</v>
      </c>
      <c r="B19" s="66" t="s">
        <v>25</v>
      </c>
      <c r="C19" s="69">
        <v>155.03749999999999</v>
      </c>
      <c r="D19" s="69">
        <v>0</v>
      </c>
      <c r="E19" s="69">
        <v>221.68718000000001</v>
      </c>
      <c r="F19" s="69">
        <v>155.03749999999999</v>
      </c>
      <c r="G19" s="69">
        <v>66.649680000000004</v>
      </c>
      <c r="H19" s="69">
        <v>154.31113400000001</v>
      </c>
      <c r="I19" s="69">
        <v>0</v>
      </c>
      <c r="J19" s="69">
        <v>220.92249000000001</v>
      </c>
      <c r="K19" s="69">
        <v>154.31113400000001</v>
      </c>
      <c r="L19" s="69">
        <v>0</v>
      </c>
      <c r="M19" s="69">
        <v>66.611356000000001</v>
      </c>
      <c r="N19" s="70">
        <v>99.531490123357258</v>
      </c>
      <c r="O19" s="70">
        <v>99.942499348834076</v>
      </c>
      <c r="P19" s="70">
        <v>30.151459907952333</v>
      </c>
      <c r="Q19" s="69">
        <v>0</v>
      </c>
      <c r="R19" s="70">
        <v>0</v>
      </c>
      <c r="S19" s="69">
        <v>0.47299999999999998</v>
      </c>
      <c r="T19" s="69">
        <v>0</v>
      </c>
      <c r="U19" s="69">
        <v>0.67579999999999996</v>
      </c>
      <c r="V19" s="69">
        <v>0.47299999999999998</v>
      </c>
      <c r="W19" s="69">
        <v>0.20280000000000001</v>
      </c>
      <c r="X19" s="69">
        <v>0.47299999999999998</v>
      </c>
      <c r="Y19" s="69">
        <v>0</v>
      </c>
      <c r="Z19" s="69">
        <v>0.67579999999999996</v>
      </c>
      <c r="AA19" s="69">
        <v>0.47299999999999998</v>
      </c>
      <c r="AB19" s="69">
        <v>0</v>
      </c>
      <c r="AC19" s="69">
        <v>0.20280000000000001</v>
      </c>
      <c r="AD19" s="70">
        <v>100</v>
      </c>
      <c r="AE19" s="70">
        <v>100</v>
      </c>
      <c r="AF19" s="70">
        <v>30.008878366380586</v>
      </c>
      <c r="AG19" s="70">
        <v>0</v>
      </c>
      <c r="AH19" s="70">
        <v>0</v>
      </c>
      <c r="AI19" s="69">
        <v>0</v>
      </c>
      <c r="AJ19" s="69">
        <v>0</v>
      </c>
      <c r="AK19" s="69">
        <v>0</v>
      </c>
      <c r="AL19" s="69">
        <v>0</v>
      </c>
      <c r="AM19" s="69">
        <v>0</v>
      </c>
      <c r="AN19" s="69">
        <v>0</v>
      </c>
      <c r="AO19" s="69">
        <v>0</v>
      </c>
      <c r="AP19" s="69">
        <v>0</v>
      </c>
      <c r="AQ19" s="69">
        <v>0</v>
      </c>
      <c r="AR19" s="69">
        <v>0</v>
      </c>
      <c r="AS19" s="69">
        <v>0</v>
      </c>
      <c r="AT19" s="70" t="s">
        <v>652</v>
      </c>
      <c r="AU19" s="70" t="s">
        <v>652</v>
      </c>
      <c r="AV19" s="70">
        <v>0</v>
      </c>
      <c r="AW19" s="70">
        <v>0</v>
      </c>
      <c r="AX19" s="70">
        <v>0</v>
      </c>
      <c r="AY19" s="69">
        <v>4.4206000000000003</v>
      </c>
      <c r="AZ19" s="69">
        <v>0</v>
      </c>
      <c r="BA19" s="69">
        <v>6.3151999999999999</v>
      </c>
      <c r="BB19" s="69">
        <v>4.4206000000000003</v>
      </c>
      <c r="BC19" s="69">
        <v>1.8946000000000001</v>
      </c>
      <c r="BD19" s="69">
        <v>4.4206000000000003</v>
      </c>
      <c r="BE19" s="69">
        <v>0</v>
      </c>
      <c r="BF19" s="69">
        <v>6.3151999999999999</v>
      </c>
      <c r="BG19" s="69">
        <v>4.4206000000000003</v>
      </c>
      <c r="BH19" s="69">
        <v>0</v>
      </c>
      <c r="BI19" s="69">
        <v>1.8946000000000001</v>
      </c>
      <c r="BJ19" s="70">
        <v>100</v>
      </c>
      <c r="BK19" s="70">
        <v>100</v>
      </c>
      <c r="BL19" s="70">
        <v>30.000633392449966</v>
      </c>
      <c r="BM19" s="70">
        <v>0</v>
      </c>
      <c r="BN19" s="70">
        <v>0</v>
      </c>
      <c r="BO19" s="69">
        <v>22.2455</v>
      </c>
      <c r="BP19" s="69">
        <v>0</v>
      </c>
      <c r="BQ19" s="69">
        <v>33.097679999999997</v>
      </c>
      <c r="BR19" s="69">
        <v>22.2455</v>
      </c>
      <c r="BS19" s="69">
        <v>10.852180000000001</v>
      </c>
      <c r="BT19" s="69">
        <v>22.2455</v>
      </c>
      <c r="BU19" s="69">
        <v>0</v>
      </c>
      <c r="BV19" s="69">
        <v>33.097679999999997</v>
      </c>
      <c r="BW19" s="69">
        <v>22.2455</v>
      </c>
      <c r="BX19" s="69">
        <v>0</v>
      </c>
      <c r="BY19" s="69">
        <v>10.852180000000001</v>
      </c>
      <c r="BZ19" s="70">
        <v>100</v>
      </c>
      <c r="CA19" s="70">
        <v>100</v>
      </c>
      <c r="CB19" s="70">
        <v>32.788340451657035</v>
      </c>
      <c r="CC19" s="70">
        <v>0</v>
      </c>
      <c r="CD19" s="70">
        <v>0</v>
      </c>
      <c r="CE19" s="69">
        <v>124.9362</v>
      </c>
      <c r="CF19" s="69">
        <v>0</v>
      </c>
      <c r="CG19" s="69">
        <v>178.4803</v>
      </c>
      <c r="CH19" s="69">
        <v>124.9362</v>
      </c>
      <c r="CI19" s="69">
        <v>53.5441</v>
      </c>
      <c r="CJ19" s="69">
        <v>124.9362</v>
      </c>
      <c r="CK19" s="69">
        <v>0</v>
      </c>
      <c r="CL19" s="69">
        <v>178.4803</v>
      </c>
      <c r="CM19" s="69">
        <v>124.9362</v>
      </c>
      <c r="CN19" s="69">
        <v>0</v>
      </c>
      <c r="CO19" s="69">
        <v>53.5441</v>
      </c>
      <c r="CP19" s="70">
        <v>100</v>
      </c>
      <c r="CQ19" s="70">
        <v>100</v>
      </c>
      <c r="CR19" s="70">
        <v>30.000005602859254</v>
      </c>
      <c r="CS19" s="70">
        <v>0</v>
      </c>
      <c r="CT19" s="70">
        <v>0</v>
      </c>
      <c r="CU19" s="69">
        <v>0</v>
      </c>
      <c r="CV19" s="69">
        <v>0</v>
      </c>
      <c r="CW19" s="69">
        <v>0</v>
      </c>
      <c r="CX19" s="69">
        <v>0</v>
      </c>
      <c r="CY19" s="69">
        <v>0</v>
      </c>
      <c r="CZ19" s="69">
        <v>0</v>
      </c>
      <c r="DA19" s="69">
        <v>0</v>
      </c>
      <c r="DB19" s="69">
        <v>0</v>
      </c>
      <c r="DC19" s="69">
        <v>0</v>
      </c>
      <c r="DD19" s="69">
        <v>0</v>
      </c>
      <c r="DE19" s="69">
        <v>0</v>
      </c>
      <c r="DF19" s="70" t="s">
        <v>652</v>
      </c>
      <c r="DG19" s="70" t="s">
        <v>652</v>
      </c>
      <c r="DH19" s="70">
        <v>0</v>
      </c>
      <c r="DI19" s="70">
        <v>0</v>
      </c>
      <c r="DJ19" s="70">
        <v>0</v>
      </c>
      <c r="DK19" s="69">
        <v>0</v>
      </c>
      <c r="DL19" s="69">
        <v>0</v>
      </c>
      <c r="DM19" s="69">
        <v>0</v>
      </c>
      <c r="DN19" s="69">
        <v>0</v>
      </c>
      <c r="DO19" s="69">
        <v>0</v>
      </c>
      <c r="DP19" s="69">
        <v>0</v>
      </c>
      <c r="DQ19" s="69">
        <v>0</v>
      </c>
      <c r="DR19" s="69">
        <v>0</v>
      </c>
      <c r="DS19" s="69">
        <v>0</v>
      </c>
      <c r="DT19" s="69">
        <v>0</v>
      </c>
      <c r="DU19" s="69">
        <v>0</v>
      </c>
      <c r="DV19" s="70" t="s">
        <v>652</v>
      </c>
      <c r="DW19" s="70" t="s">
        <v>652</v>
      </c>
      <c r="DX19" s="70">
        <v>0</v>
      </c>
      <c r="DY19" s="70">
        <v>0</v>
      </c>
      <c r="DZ19" s="70">
        <v>0</v>
      </c>
      <c r="EA19" s="69">
        <v>0</v>
      </c>
      <c r="EB19" s="69">
        <v>0</v>
      </c>
      <c r="EC19" s="69">
        <v>0</v>
      </c>
      <c r="ED19" s="69">
        <v>0</v>
      </c>
      <c r="EE19" s="69">
        <v>0</v>
      </c>
      <c r="EF19" s="69">
        <v>0</v>
      </c>
      <c r="EG19" s="69">
        <v>0</v>
      </c>
      <c r="EH19" s="69">
        <v>0</v>
      </c>
      <c r="EI19" s="69">
        <v>0</v>
      </c>
      <c r="EJ19" s="69">
        <v>0</v>
      </c>
      <c r="EK19" s="69">
        <v>0</v>
      </c>
      <c r="EL19" s="70" t="s">
        <v>652</v>
      </c>
      <c r="EM19" s="70" t="s">
        <v>652</v>
      </c>
      <c r="EN19" s="70">
        <v>0</v>
      </c>
      <c r="EO19" s="70">
        <v>0</v>
      </c>
      <c r="EP19" s="70">
        <v>0</v>
      </c>
      <c r="EQ19" s="69">
        <v>2.9622000000000002</v>
      </c>
      <c r="ER19" s="69">
        <v>0</v>
      </c>
      <c r="ES19" s="69">
        <v>3.1181999999999999</v>
      </c>
      <c r="ET19" s="69">
        <v>2.9622000000000002</v>
      </c>
      <c r="EU19" s="69">
        <v>0.156</v>
      </c>
      <c r="EV19" s="69">
        <v>2.2358340000000001</v>
      </c>
      <c r="EW19" s="69">
        <v>0</v>
      </c>
      <c r="EX19" s="69">
        <v>2.35351</v>
      </c>
      <c r="EY19" s="69">
        <v>2.2358340000000001</v>
      </c>
      <c r="EZ19" s="69">
        <v>0</v>
      </c>
      <c r="FA19" s="69">
        <v>0.117676</v>
      </c>
      <c r="FB19" s="70">
        <v>75.478833299574646</v>
      </c>
      <c r="FC19" s="70">
        <v>75.433333333333337</v>
      </c>
      <c r="FD19" s="70">
        <v>5.0000212448640546</v>
      </c>
      <c r="FE19" s="70">
        <v>0</v>
      </c>
      <c r="FF19" s="70">
        <v>0</v>
      </c>
    </row>
    <row r="20" spans="1:162" ht="15.75" x14ac:dyDescent="0.25">
      <c r="A20" s="11" t="s">
        <v>27</v>
      </c>
      <c r="B20" s="66" t="s">
        <v>28</v>
      </c>
      <c r="C20" s="69">
        <v>91.219099999999997</v>
      </c>
      <c r="D20" s="69">
        <v>0</v>
      </c>
      <c r="E20" s="69">
        <v>102.8914</v>
      </c>
      <c r="F20" s="69">
        <v>91.219099999999997</v>
      </c>
      <c r="G20" s="69">
        <v>11.6723</v>
      </c>
      <c r="H20" s="69">
        <v>91.219099999999997</v>
      </c>
      <c r="I20" s="69">
        <v>0</v>
      </c>
      <c r="J20" s="69">
        <v>102.891192</v>
      </c>
      <c r="K20" s="69">
        <v>91.219099999999997</v>
      </c>
      <c r="L20" s="69">
        <v>0</v>
      </c>
      <c r="M20" s="69">
        <v>11.672091999999999</v>
      </c>
      <c r="N20" s="70">
        <v>100</v>
      </c>
      <c r="O20" s="70">
        <v>99.998218003306974</v>
      </c>
      <c r="P20" s="70">
        <v>11.344111943032013</v>
      </c>
      <c r="Q20" s="69">
        <v>0</v>
      </c>
      <c r="R20" s="70">
        <v>0</v>
      </c>
      <c r="S20" s="69">
        <v>1.4137</v>
      </c>
      <c r="T20" s="69">
        <v>0</v>
      </c>
      <c r="U20" s="69">
        <v>1.5137</v>
      </c>
      <c r="V20" s="69">
        <v>1.4137</v>
      </c>
      <c r="W20" s="69">
        <v>0.1</v>
      </c>
      <c r="X20" s="69">
        <v>1.4137</v>
      </c>
      <c r="Y20" s="69">
        <v>0</v>
      </c>
      <c r="Z20" s="69">
        <v>1.5134920000000001</v>
      </c>
      <c r="AA20" s="69">
        <v>1.4137</v>
      </c>
      <c r="AB20" s="69">
        <v>0</v>
      </c>
      <c r="AC20" s="69">
        <v>9.9792000000000006E-2</v>
      </c>
      <c r="AD20" s="70">
        <v>100</v>
      </c>
      <c r="AE20" s="70">
        <v>99.792000000000002</v>
      </c>
      <c r="AF20" s="70">
        <v>6.5934937218036174</v>
      </c>
      <c r="AG20" s="70">
        <v>0</v>
      </c>
      <c r="AH20" s="70">
        <v>0</v>
      </c>
      <c r="AI20" s="69">
        <v>0</v>
      </c>
      <c r="AJ20" s="69">
        <v>0</v>
      </c>
      <c r="AK20" s="69">
        <v>0</v>
      </c>
      <c r="AL20" s="69">
        <v>0</v>
      </c>
      <c r="AM20" s="69">
        <v>0</v>
      </c>
      <c r="AN20" s="69">
        <v>0</v>
      </c>
      <c r="AO20" s="69">
        <v>0</v>
      </c>
      <c r="AP20" s="69">
        <v>0</v>
      </c>
      <c r="AQ20" s="69">
        <v>0</v>
      </c>
      <c r="AR20" s="69">
        <v>0</v>
      </c>
      <c r="AS20" s="69">
        <v>0</v>
      </c>
      <c r="AT20" s="70" t="s">
        <v>652</v>
      </c>
      <c r="AU20" s="70" t="s">
        <v>652</v>
      </c>
      <c r="AV20" s="70">
        <v>0</v>
      </c>
      <c r="AW20" s="70">
        <v>0</v>
      </c>
      <c r="AX20" s="70">
        <v>0</v>
      </c>
      <c r="AY20" s="69">
        <v>0.82179999999999997</v>
      </c>
      <c r="AZ20" s="69">
        <v>0</v>
      </c>
      <c r="BA20" s="69">
        <v>1.3940999999999999</v>
      </c>
      <c r="BB20" s="69">
        <v>0.82179999999999997</v>
      </c>
      <c r="BC20" s="69">
        <v>0.57230000000000003</v>
      </c>
      <c r="BD20" s="69">
        <v>0.82179999999999997</v>
      </c>
      <c r="BE20" s="69">
        <v>0</v>
      </c>
      <c r="BF20" s="69">
        <v>1.3940999999999999</v>
      </c>
      <c r="BG20" s="69">
        <v>0.82179999999999997</v>
      </c>
      <c r="BH20" s="69">
        <v>0</v>
      </c>
      <c r="BI20" s="69">
        <v>0.57230000000000003</v>
      </c>
      <c r="BJ20" s="70">
        <v>100</v>
      </c>
      <c r="BK20" s="70">
        <v>100</v>
      </c>
      <c r="BL20" s="70">
        <v>41.05157449250413</v>
      </c>
      <c r="BM20" s="70">
        <v>0</v>
      </c>
      <c r="BN20" s="70">
        <v>0</v>
      </c>
      <c r="BO20" s="69">
        <v>9.5793999999999997</v>
      </c>
      <c r="BP20" s="69">
        <v>0</v>
      </c>
      <c r="BQ20" s="69">
        <v>14.5794</v>
      </c>
      <c r="BR20" s="69">
        <v>9.5793999999999997</v>
      </c>
      <c r="BS20" s="69">
        <v>5</v>
      </c>
      <c r="BT20" s="69">
        <v>9.5793999999999997</v>
      </c>
      <c r="BU20" s="69">
        <v>0</v>
      </c>
      <c r="BV20" s="69">
        <v>14.5794</v>
      </c>
      <c r="BW20" s="69">
        <v>9.5793999999999997</v>
      </c>
      <c r="BX20" s="69">
        <v>0</v>
      </c>
      <c r="BY20" s="69">
        <v>5</v>
      </c>
      <c r="BZ20" s="70">
        <v>100</v>
      </c>
      <c r="CA20" s="70">
        <v>100</v>
      </c>
      <c r="CB20" s="70">
        <v>34.294964127467523</v>
      </c>
      <c r="CC20" s="70">
        <v>0</v>
      </c>
      <c r="CD20" s="70">
        <v>0</v>
      </c>
      <c r="CE20" s="69">
        <v>79.404200000000003</v>
      </c>
      <c r="CF20" s="69">
        <v>0</v>
      </c>
      <c r="CG20" s="69">
        <v>85.404200000000003</v>
      </c>
      <c r="CH20" s="69">
        <v>79.404200000000003</v>
      </c>
      <c r="CI20" s="69">
        <v>6</v>
      </c>
      <c r="CJ20" s="69">
        <v>79.404200000000003</v>
      </c>
      <c r="CK20" s="69">
        <v>0</v>
      </c>
      <c r="CL20" s="69">
        <v>85.404200000000003</v>
      </c>
      <c r="CM20" s="69">
        <v>79.404200000000003</v>
      </c>
      <c r="CN20" s="69">
        <v>0</v>
      </c>
      <c r="CO20" s="69">
        <v>6</v>
      </c>
      <c r="CP20" s="70">
        <v>100</v>
      </c>
      <c r="CQ20" s="70">
        <v>100</v>
      </c>
      <c r="CR20" s="70">
        <v>7.0254156118785733</v>
      </c>
      <c r="CS20" s="70">
        <v>0</v>
      </c>
      <c r="CT20" s="70">
        <v>0</v>
      </c>
      <c r="CU20" s="69">
        <v>0</v>
      </c>
      <c r="CV20" s="69">
        <v>0</v>
      </c>
      <c r="CW20" s="69">
        <v>0</v>
      </c>
      <c r="CX20" s="69">
        <v>0</v>
      </c>
      <c r="CY20" s="69">
        <v>0</v>
      </c>
      <c r="CZ20" s="69">
        <v>0</v>
      </c>
      <c r="DA20" s="69">
        <v>0</v>
      </c>
      <c r="DB20" s="69">
        <v>0</v>
      </c>
      <c r="DC20" s="69">
        <v>0</v>
      </c>
      <c r="DD20" s="69">
        <v>0</v>
      </c>
      <c r="DE20" s="69">
        <v>0</v>
      </c>
      <c r="DF20" s="70" t="s">
        <v>652</v>
      </c>
      <c r="DG20" s="70" t="s">
        <v>652</v>
      </c>
      <c r="DH20" s="70">
        <v>0</v>
      </c>
      <c r="DI20" s="70">
        <v>0</v>
      </c>
      <c r="DJ20" s="70">
        <v>0</v>
      </c>
      <c r="DK20" s="69">
        <v>0</v>
      </c>
      <c r="DL20" s="69">
        <v>0</v>
      </c>
      <c r="DM20" s="69">
        <v>0</v>
      </c>
      <c r="DN20" s="69">
        <v>0</v>
      </c>
      <c r="DO20" s="69">
        <v>0</v>
      </c>
      <c r="DP20" s="69">
        <v>0</v>
      </c>
      <c r="DQ20" s="69">
        <v>0</v>
      </c>
      <c r="DR20" s="69">
        <v>0</v>
      </c>
      <c r="DS20" s="69">
        <v>0</v>
      </c>
      <c r="DT20" s="69">
        <v>0</v>
      </c>
      <c r="DU20" s="69">
        <v>0</v>
      </c>
      <c r="DV20" s="70" t="s">
        <v>652</v>
      </c>
      <c r="DW20" s="70" t="s">
        <v>652</v>
      </c>
      <c r="DX20" s="70">
        <v>0</v>
      </c>
      <c r="DY20" s="70">
        <v>0</v>
      </c>
      <c r="DZ20" s="70">
        <v>0</v>
      </c>
      <c r="EA20" s="69">
        <v>0</v>
      </c>
      <c r="EB20" s="69">
        <v>0</v>
      </c>
      <c r="EC20" s="69">
        <v>0</v>
      </c>
      <c r="ED20" s="69">
        <v>0</v>
      </c>
      <c r="EE20" s="69">
        <v>0</v>
      </c>
      <c r="EF20" s="69">
        <v>0</v>
      </c>
      <c r="EG20" s="69">
        <v>0</v>
      </c>
      <c r="EH20" s="69">
        <v>0</v>
      </c>
      <c r="EI20" s="69">
        <v>0</v>
      </c>
      <c r="EJ20" s="69">
        <v>0</v>
      </c>
      <c r="EK20" s="69">
        <v>0</v>
      </c>
      <c r="EL20" s="70" t="s">
        <v>652</v>
      </c>
      <c r="EM20" s="70" t="s">
        <v>652</v>
      </c>
      <c r="EN20" s="70">
        <v>0</v>
      </c>
      <c r="EO20" s="70">
        <v>0</v>
      </c>
      <c r="EP20" s="70">
        <v>0</v>
      </c>
      <c r="EQ20" s="69">
        <v>0</v>
      </c>
      <c r="ER20" s="69">
        <v>0</v>
      </c>
      <c r="ES20" s="69">
        <v>0</v>
      </c>
      <c r="ET20" s="69">
        <v>0</v>
      </c>
      <c r="EU20" s="69">
        <v>0</v>
      </c>
      <c r="EV20" s="69">
        <v>0</v>
      </c>
      <c r="EW20" s="69">
        <v>0</v>
      </c>
      <c r="EX20" s="69">
        <v>0</v>
      </c>
      <c r="EY20" s="69">
        <v>0</v>
      </c>
      <c r="EZ20" s="69">
        <v>0</v>
      </c>
      <c r="FA20" s="69">
        <v>0</v>
      </c>
      <c r="FB20" s="70" t="s">
        <v>652</v>
      </c>
      <c r="FC20" s="70" t="s">
        <v>652</v>
      </c>
      <c r="FD20" s="70">
        <v>0</v>
      </c>
      <c r="FE20" s="70">
        <v>0</v>
      </c>
      <c r="FF20" s="70">
        <v>0</v>
      </c>
    </row>
    <row r="21" spans="1:162" ht="15.75" x14ac:dyDescent="0.25">
      <c r="A21" s="11" t="s">
        <v>30</v>
      </c>
      <c r="B21" s="66" t="s">
        <v>31</v>
      </c>
      <c r="C21" s="69">
        <v>162.11920000000001</v>
      </c>
      <c r="D21" s="69">
        <v>0</v>
      </c>
      <c r="E21" s="69">
        <v>190.45448500000001</v>
      </c>
      <c r="F21" s="69">
        <v>162.11920000000001</v>
      </c>
      <c r="G21" s="69">
        <v>28.335284999999999</v>
      </c>
      <c r="H21" s="69">
        <v>161.91830000000002</v>
      </c>
      <c r="I21" s="69">
        <v>0.925261</v>
      </c>
      <c r="J21" s="69">
        <v>190.04765799999998</v>
      </c>
      <c r="K21" s="69">
        <v>161.91830000000002</v>
      </c>
      <c r="L21" s="69">
        <v>0</v>
      </c>
      <c r="M21" s="69">
        <v>28.129358</v>
      </c>
      <c r="N21" s="70">
        <v>99.87607883581957</v>
      </c>
      <c r="O21" s="70">
        <v>99.273248883856297</v>
      </c>
      <c r="P21" s="70">
        <v>14.801212651618153</v>
      </c>
      <c r="Q21" s="69">
        <v>0.925261</v>
      </c>
      <c r="R21" s="70">
        <v>6.106226635438361E-15</v>
      </c>
      <c r="S21" s="69">
        <v>2.7086999999999999</v>
      </c>
      <c r="T21" s="69">
        <v>0</v>
      </c>
      <c r="U21" s="69">
        <v>3.186706</v>
      </c>
      <c r="V21" s="69">
        <v>2.7086999999999999</v>
      </c>
      <c r="W21" s="69">
        <v>0.47800599999999999</v>
      </c>
      <c r="X21" s="69">
        <v>2.7086999999999999</v>
      </c>
      <c r="Y21" s="69">
        <v>0</v>
      </c>
      <c r="Z21" s="69">
        <v>3.186706</v>
      </c>
      <c r="AA21" s="69">
        <v>2.7086999999999999</v>
      </c>
      <c r="AB21" s="69">
        <v>0</v>
      </c>
      <c r="AC21" s="69">
        <v>0.47800599999999999</v>
      </c>
      <c r="AD21" s="70">
        <v>100</v>
      </c>
      <c r="AE21" s="70">
        <v>100</v>
      </c>
      <c r="AF21" s="70">
        <v>15.000003138036581</v>
      </c>
      <c r="AG21" s="70">
        <v>0</v>
      </c>
      <c r="AH21" s="70">
        <v>0</v>
      </c>
      <c r="AI21" s="69">
        <v>0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0</v>
      </c>
      <c r="AP21" s="69">
        <v>0</v>
      </c>
      <c r="AQ21" s="69">
        <v>0</v>
      </c>
      <c r="AR21" s="69">
        <v>0</v>
      </c>
      <c r="AS21" s="69">
        <v>0</v>
      </c>
      <c r="AT21" s="70" t="s">
        <v>652</v>
      </c>
      <c r="AU21" s="70" t="s">
        <v>652</v>
      </c>
      <c r="AV21" s="70">
        <v>0</v>
      </c>
      <c r="AW21" s="70">
        <v>0</v>
      </c>
      <c r="AX21" s="70">
        <v>0</v>
      </c>
      <c r="AY21" s="69">
        <v>0.2009</v>
      </c>
      <c r="AZ21" s="69">
        <v>0</v>
      </c>
      <c r="BA21" s="69">
        <v>0.23635300000000001</v>
      </c>
      <c r="BB21" s="69">
        <v>0.2009</v>
      </c>
      <c r="BC21" s="69">
        <v>3.5452999999999998E-2</v>
      </c>
      <c r="BD21" s="69">
        <v>0</v>
      </c>
      <c r="BE21" s="69">
        <v>0</v>
      </c>
      <c r="BF21" s="69">
        <v>0</v>
      </c>
      <c r="BG21" s="69">
        <v>0</v>
      </c>
      <c r="BH21" s="69">
        <v>0</v>
      </c>
      <c r="BI21" s="69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69">
        <v>10.730499999999999</v>
      </c>
      <c r="BP21" s="69">
        <v>0</v>
      </c>
      <c r="BQ21" s="69">
        <v>12.823795</v>
      </c>
      <c r="BR21" s="69">
        <v>10.730499999999999</v>
      </c>
      <c r="BS21" s="69">
        <v>2.0932949999999999</v>
      </c>
      <c r="BT21" s="69">
        <v>10.730499999999999</v>
      </c>
      <c r="BU21" s="69">
        <v>0</v>
      </c>
      <c r="BV21" s="69">
        <v>12.823226</v>
      </c>
      <c r="BW21" s="69">
        <v>10.730499999999999</v>
      </c>
      <c r="BX21" s="69">
        <v>0</v>
      </c>
      <c r="BY21" s="69">
        <v>2.0927259999999999</v>
      </c>
      <c r="BZ21" s="70">
        <v>100</v>
      </c>
      <c r="CA21" s="70">
        <v>99.972817973577548</v>
      </c>
      <c r="CB21" s="70">
        <v>16.319809071445825</v>
      </c>
      <c r="CC21" s="70">
        <v>0</v>
      </c>
      <c r="CD21" s="70">
        <v>0</v>
      </c>
      <c r="CE21" s="69">
        <v>136.83330000000001</v>
      </c>
      <c r="CF21" s="69">
        <v>0</v>
      </c>
      <c r="CG21" s="69">
        <v>161.778989</v>
      </c>
      <c r="CH21" s="69">
        <v>136.83330000000001</v>
      </c>
      <c r="CI21" s="69">
        <v>24.945689000000002</v>
      </c>
      <c r="CJ21" s="69">
        <v>136.83330000000001</v>
      </c>
      <c r="CK21" s="69">
        <v>0.925261</v>
      </c>
      <c r="CL21" s="69">
        <v>161.778989</v>
      </c>
      <c r="CM21" s="69">
        <v>136.83330000000001</v>
      </c>
      <c r="CN21" s="69">
        <v>0</v>
      </c>
      <c r="CO21" s="69">
        <v>24.945689000000002</v>
      </c>
      <c r="CP21" s="70">
        <v>100</v>
      </c>
      <c r="CQ21" s="70">
        <v>100</v>
      </c>
      <c r="CR21" s="70">
        <v>15.419609897549799</v>
      </c>
      <c r="CS21" s="70">
        <v>0.925261</v>
      </c>
      <c r="CT21" s="70">
        <v>6.106226635438361E-15</v>
      </c>
      <c r="CU21" s="69">
        <v>0</v>
      </c>
      <c r="CV21" s="69">
        <v>0</v>
      </c>
      <c r="CW21" s="69">
        <v>0</v>
      </c>
      <c r="CX21" s="69">
        <v>0</v>
      </c>
      <c r="CY21" s="69">
        <v>0</v>
      </c>
      <c r="CZ21" s="69">
        <v>0</v>
      </c>
      <c r="DA21" s="69">
        <v>0</v>
      </c>
      <c r="DB21" s="69">
        <v>0</v>
      </c>
      <c r="DC21" s="69">
        <v>0</v>
      </c>
      <c r="DD21" s="69">
        <v>0</v>
      </c>
      <c r="DE21" s="69">
        <v>0</v>
      </c>
      <c r="DF21" s="70" t="s">
        <v>652</v>
      </c>
      <c r="DG21" s="70" t="s">
        <v>652</v>
      </c>
      <c r="DH21" s="70">
        <v>0</v>
      </c>
      <c r="DI21" s="70">
        <v>0</v>
      </c>
      <c r="DJ21" s="70">
        <v>0</v>
      </c>
      <c r="DK21" s="69">
        <v>0</v>
      </c>
      <c r="DL21" s="69">
        <v>0</v>
      </c>
      <c r="DM21" s="69">
        <v>0</v>
      </c>
      <c r="DN21" s="69">
        <v>0</v>
      </c>
      <c r="DO21" s="69">
        <v>0</v>
      </c>
      <c r="DP21" s="69">
        <v>0</v>
      </c>
      <c r="DQ21" s="69">
        <v>0</v>
      </c>
      <c r="DR21" s="69">
        <v>0</v>
      </c>
      <c r="DS21" s="69">
        <v>0</v>
      </c>
      <c r="DT21" s="69">
        <v>0</v>
      </c>
      <c r="DU21" s="69">
        <v>0</v>
      </c>
      <c r="DV21" s="70" t="s">
        <v>652</v>
      </c>
      <c r="DW21" s="70" t="s">
        <v>652</v>
      </c>
      <c r="DX21" s="70">
        <v>0</v>
      </c>
      <c r="DY21" s="70">
        <v>0</v>
      </c>
      <c r="DZ21" s="70">
        <v>0</v>
      </c>
      <c r="EA21" s="69">
        <v>0</v>
      </c>
      <c r="EB21" s="69">
        <v>0</v>
      </c>
      <c r="EC21" s="69">
        <v>0</v>
      </c>
      <c r="ED21" s="69">
        <v>0</v>
      </c>
      <c r="EE21" s="69">
        <v>0</v>
      </c>
      <c r="EF21" s="69">
        <v>0</v>
      </c>
      <c r="EG21" s="69">
        <v>0</v>
      </c>
      <c r="EH21" s="69">
        <v>0</v>
      </c>
      <c r="EI21" s="69">
        <v>0</v>
      </c>
      <c r="EJ21" s="69">
        <v>0</v>
      </c>
      <c r="EK21" s="69">
        <v>0</v>
      </c>
      <c r="EL21" s="70" t="s">
        <v>652</v>
      </c>
      <c r="EM21" s="70" t="s">
        <v>652</v>
      </c>
      <c r="EN21" s="70">
        <v>0</v>
      </c>
      <c r="EO21" s="70">
        <v>0</v>
      </c>
      <c r="EP21" s="70">
        <v>0</v>
      </c>
      <c r="EQ21" s="69">
        <v>11.645799999999999</v>
      </c>
      <c r="ER21" s="69">
        <v>0</v>
      </c>
      <c r="ES21" s="69">
        <v>12.428642</v>
      </c>
      <c r="ET21" s="69">
        <v>11.645799999999999</v>
      </c>
      <c r="EU21" s="69">
        <v>0.78284200000000004</v>
      </c>
      <c r="EV21" s="69">
        <v>11.645799999999999</v>
      </c>
      <c r="EW21" s="69">
        <v>0</v>
      </c>
      <c r="EX21" s="69">
        <v>12.258737</v>
      </c>
      <c r="EY21" s="69">
        <v>11.645799999999999</v>
      </c>
      <c r="EZ21" s="69">
        <v>0</v>
      </c>
      <c r="FA21" s="69">
        <v>0.61293699999999995</v>
      </c>
      <c r="FB21" s="70">
        <v>100</v>
      </c>
      <c r="FC21" s="70">
        <v>78.296386754926274</v>
      </c>
      <c r="FD21" s="70">
        <v>5.0000012236170814</v>
      </c>
      <c r="FE21" s="70">
        <v>0</v>
      </c>
      <c r="FF21" s="70">
        <v>0</v>
      </c>
    </row>
    <row r="22" spans="1:162" ht="15.75" x14ac:dyDescent="0.25">
      <c r="A22" s="11" t="s">
        <v>33</v>
      </c>
      <c r="B22" s="66" t="s">
        <v>34</v>
      </c>
      <c r="C22" s="69">
        <v>164.49759999999998</v>
      </c>
      <c r="D22" s="69">
        <v>0</v>
      </c>
      <c r="E22" s="69">
        <v>253.2824</v>
      </c>
      <c r="F22" s="69">
        <v>164.49759999999998</v>
      </c>
      <c r="G22" s="69">
        <v>88.78479999999999</v>
      </c>
      <c r="H22" s="69">
        <v>164.49759999999998</v>
      </c>
      <c r="I22" s="69">
        <v>0</v>
      </c>
      <c r="J22" s="69">
        <v>253.2824</v>
      </c>
      <c r="K22" s="69">
        <v>164.49759999999998</v>
      </c>
      <c r="L22" s="69">
        <v>0</v>
      </c>
      <c r="M22" s="69">
        <v>88.78479999999999</v>
      </c>
      <c r="N22" s="70">
        <v>100</v>
      </c>
      <c r="O22" s="70">
        <v>100</v>
      </c>
      <c r="P22" s="70">
        <v>35.053679213399739</v>
      </c>
      <c r="Q22" s="69">
        <v>0</v>
      </c>
      <c r="R22" s="70">
        <v>0</v>
      </c>
      <c r="S22" s="69">
        <v>2.7972999999999999</v>
      </c>
      <c r="T22" s="69">
        <v>0</v>
      </c>
      <c r="U22" s="69">
        <v>3.6663000000000001</v>
      </c>
      <c r="V22" s="69">
        <v>2.7972999999999999</v>
      </c>
      <c r="W22" s="69">
        <v>0.86899999999999999</v>
      </c>
      <c r="X22" s="69">
        <v>2.7972999999999999</v>
      </c>
      <c r="Y22" s="69">
        <v>0</v>
      </c>
      <c r="Z22" s="69">
        <v>3.6663000000000001</v>
      </c>
      <c r="AA22" s="69">
        <v>2.7972999999999999</v>
      </c>
      <c r="AB22" s="69">
        <v>0</v>
      </c>
      <c r="AC22" s="69">
        <v>0.86899999999999999</v>
      </c>
      <c r="AD22" s="70">
        <v>100</v>
      </c>
      <c r="AE22" s="70">
        <v>100</v>
      </c>
      <c r="AF22" s="70">
        <v>23.7023702370237</v>
      </c>
      <c r="AG22" s="70">
        <v>0</v>
      </c>
      <c r="AH22" s="70">
        <v>0</v>
      </c>
      <c r="AI22" s="69">
        <v>0</v>
      </c>
      <c r="AJ22" s="69">
        <v>0</v>
      </c>
      <c r="AK22" s="69">
        <v>0</v>
      </c>
      <c r="AL22" s="69">
        <v>0</v>
      </c>
      <c r="AM22" s="69">
        <v>0</v>
      </c>
      <c r="AN22" s="69">
        <v>0</v>
      </c>
      <c r="AO22" s="69">
        <v>0</v>
      </c>
      <c r="AP22" s="69">
        <v>0</v>
      </c>
      <c r="AQ22" s="69">
        <v>0</v>
      </c>
      <c r="AR22" s="69">
        <v>0</v>
      </c>
      <c r="AS22" s="69">
        <v>0</v>
      </c>
      <c r="AT22" s="70" t="s">
        <v>652</v>
      </c>
      <c r="AU22" s="70" t="s">
        <v>652</v>
      </c>
      <c r="AV22" s="70">
        <v>0</v>
      </c>
      <c r="AW22" s="70">
        <v>0</v>
      </c>
      <c r="AX22" s="70">
        <v>0</v>
      </c>
      <c r="AY22" s="69">
        <v>0.14749999999999999</v>
      </c>
      <c r="AZ22" s="69">
        <v>0</v>
      </c>
      <c r="BA22" s="69">
        <v>0.19750000000000001</v>
      </c>
      <c r="BB22" s="69">
        <v>0.14749999999999999</v>
      </c>
      <c r="BC22" s="69">
        <v>0.05</v>
      </c>
      <c r="BD22" s="69">
        <v>0.14749999999999999</v>
      </c>
      <c r="BE22" s="69">
        <v>0</v>
      </c>
      <c r="BF22" s="69">
        <v>0.19750000000000001</v>
      </c>
      <c r="BG22" s="69">
        <v>0.14749999999999999</v>
      </c>
      <c r="BH22" s="69">
        <v>0</v>
      </c>
      <c r="BI22" s="69">
        <v>0.05</v>
      </c>
      <c r="BJ22" s="70">
        <v>100</v>
      </c>
      <c r="BK22" s="70">
        <v>100</v>
      </c>
      <c r="BL22" s="70">
        <v>25.316455696202532</v>
      </c>
      <c r="BM22" s="70">
        <v>0</v>
      </c>
      <c r="BN22" s="70">
        <v>0</v>
      </c>
      <c r="BO22" s="69">
        <v>23.256799999999998</v>
      </c>
      <c r="BP22" s="69">
        <v>0</v>
      </c>
      <c r="BQ22" s="69">
        <v>50.756799999999998</v>
      </c>
      <c r="BR22" s="69">
        <v>23.256799999999998</v>
      </c>
      <c r="BS22" s="69">
        <v>27.5</v>
      </c>
      <c r="BT22" s="69">
        <v>23.256799999999998</v>
      </c>
      <c r="BU22" s="69">
        <v>0</v>
      </c>
      <c r="BV22" s="69">
        <v>50.756799999999998</v>
      </c>
      <c r="BW22" s="69">
        <v>23.256799999999998</v>
      </c>
      <c r="BX22" s="69">
        <v>0</v>
      </c>
      <c r="BY22" s="69">
        <v>27.5</v>
      </c>
      <c r="BZ22" s="70">
        <v>100</v>
      </c>
      <c r="CA22" s="70">
        <v>100</v>
      </c>
      <c r="CB22" s="70">
        <v>54.179932541058541</v>
      </c>
      <c r="CC22" s="70">
        <v>0</v>
      </c>
      <c r="CD22" s="70">
        <v>0</v>
      </c>
      <c r="CE22" s="69">
        <v>131.34829999999999</v>
      </c>
      <c r="CF22" s="69">
        <v>0</v>
      </c>
      <c r="CG22" s="69">
        <v>191.34829999999999</v>
      </c>
      <c r="CH22" s="69">
        <v>131.34829999999999</v>
      </c>
      <c r="CI22" s="69">
        <v>60</v>
      </c>
      <c r="CJ22" s="69">
        <v>131.34829999999999</v>
      </c>
      <c r="CK22" s="69">
        <v>0</v>
      </c>
      <c r="CL22" s="69">
        <v>191.34829999999999</v>
      </c>
      <c r="CM22" s="69">
        <v>131.34829999999999</v>
      </c>
      <c r="CN22" s="69">
        <v>0</v>
      </c>
      <c r="CO22" s="69">
        <v>60</v>
      </c>
      <c r="CP22" s="70">
        <v>100</v>
      </c>
      <c r="CQ22" s="70">
        <v>100</v>
      </c>
      <c r="CR22" s="70">
        <v>31.356432223333051</v>
      </c>
      <c r="CS22" s="70">
        <v>0</v>
      </c>
      <c r="CT22" s="70">
        <v>0</v>
      </c>
      <c r="CU22" s="69">
        <v>0</v>
      </c>
      <c r="CV22" s="69">
        <v>0</v>
      </c>
      <c r="CW22" s="69">
        <v>0</v>
      </c>
      <c r="CX22" s="69">
        <v>0</v>
      </c>
      <c r="CY22" s="69">
        <v>0</v>
      </c>
      <c r="CZ22" s="69">
        <v>0</v>
      </c>
      <c r="DA22" s="69">
        <v>0</v>
      </c>
      <c r="DB22" s="69">
        <v>0</v>
      </c>
      <c r="DC22" s="69">
        <v>0</v>
      </c>
      <c r="DD22" s="69">
        <v>0</v>
      </c>
      <c r="DE22" s="69">
        <v>0</v>
      </c>
      <c r="DF22" s="70" t="s">
        <v>652</v>
      </c>
      <c r="DG22" s="70" t="s">
        <v>652</v>
      </c>
      <c r="DH22" s="70">
        <v>0</v>
      </c>
      <c r="DI22" s="70">
        <v>0</v>
      </c>
      <c r="DJ22" s="70">
        <v>0</v>
      </c>
      <c r="DK22" s="69">
        <v>0</v>
      </c>
      <c r="DL22" s="69">
        <v>0</v>
      </c>
      <c r="DM22" s="69">
        <v>0</v>
      </c>
      <c r="DN22" s="69">
        <v>0</v>
      </c>
      <c r="DO22" s="69">
        <v>0</v>
      </c>
      <c r="DP22" s="69">
        <v>0</v>
      </c>
      <c r="DQ22" s="69">
        <v>0</v>
      </c>
      <c r="DR22" s="69">
        <v>0</v>
      </c>
      <c r="DS22" s="69">
        <v>0</v>
      </c>
      <c r="DT22" s="69">
        <v>0</v>
      </c>
      <c r="DU22" s="69">
        <v>0</v>
      </c>
      <c r="DV22" s="70" t="s">
        <v>652</v>
      </c>
      <c r="DW22" s="70" t="s">
        <v>652</v>
      </c>
      <c r="DX22" s="70">
        <v>0</v>
      </c>
      <c r="DY22" s="70">
        <v>0</v>
      </c>
      <c r="DZ22" s="70">
        <v>0</v>
      </c>
      <c r="EA22" s="69">
        <v>0</v>
      </c>
      <c r="EB22" s="69">
        <v>0</v>
      </c>
      <c r="EC22" s="69">
        <v>0</v>
      </c>
      <c r="ED22" s="69">
        <v>0</v>
      </c>
      <c r="EE22" s="69">
        <v>0</v>
      </c>
      <c r="EF22" s="69">
        <v>0</v>
      </c>
      <c r="EG22" s="69">
        <v>0</v>
      </c>
      <c r="EH22" s="69">
        <v>0</v>
      </c>
      <c r="EI22" s="69">
        <v>0</v>
      </c>
      <c r="EJ22" s="69">
        <v>0</v>
      </c>
      <c r="EK22" s="69">
        <v>0</v>
      </c>
      <c r="EL22" s="70" t="s">
        <v>652</v>
      </c>
      <c r="EM22" s="70" t="s">
        <v>652</v>
      </c>
      <c r="EN22" s="70">
        <v>0</v>
      </c>
      <c r="EO22" s="70">
        <v>0</v>
      </c>
      <c r="EP22" s="70">
        <v>0</v>
      </c>
      <c r="EQ22" s="69">
        <v>6.9477000000000002</v>
      </c>
      <c r="ER22" s="69">
        <v>0</v>
      </c>
      <c r="ES22" s="69">
        <v>7.3135000000000003</v>
      </c>
      <c r="ET22" s="69">
        <v>6.9477000000000002</v>
      </c>
      <c r="EU22" s="69">
        <v>0.36580000000000001</v>
      </c>
      <c r="EV22" s="69">
        <v>6.9477000000000002</v>
      </c>
      <c r="EW22" s="69">
        <v>0</v>
      </c>
      <c r="EX22" s="69">
        <v>7.3135000000000003</v>
      </c>
      <c r="EY22" s="69">
        <v>6.9477000000000002</v>
      </c>
      <c r="EZ22" s="69">
        <v>0</v>
      </c>
      <c r="FA22" s="69">
        <v>0.36580000000000001</v>
      </c>
      <c r="FB22" s="70">
        <v>100</v>
      </c>
      <c r="FC22" s="70">
        <v>100</v>
      </c>
      <c r="FD22" s="70">
        <v>5.0017091679770287</v>
      </c>
      <c r="FE22" s="70">
        <v>0</v>
      </c>
      <c r="FF22" s="70">
        <v>0</v>
      </c>
    </row>
    <row r="23" spans="1:162" ht="15.75" x14ac:dyDescent="0.25">
      <c r="A23" s="11" t="s">
        <v>36</v>
      </c>
      <c r="B23" s="66" t="s">
        <v>37</v>
      </c>
      <c r="C23" s="69">
        <v>506.74760000000003</v>
      </c>
      <c r="D23" s="69">
        <v>0</v>
      </c>
      <c r="E23" s="69">
        <v>731.55660000000012</v>
      </c>
      <c r="F23" s="69">
        <v>506.74760000000003</v>
      </c>
      <c r="G23" s="69">
        <v>224.809</v>
      </c>
      <c r="H23" s="69">
        <v>506.73194000000001</v>
      </c>
      <c r="I23" s="69">
        <v>0</v>
      </c>
      <c r="J23" s="69">
        <v>731.54094000000009</v>
      </c>
      <c r="K23" s="69">
        <v>506.73194000000001</v>
      </c>
      <c r="L23" s="69">
        <v>0</v>
      </c>
      <c r="M23" s="69">
        <v>224.809</v>
      </c>
      <c r="N23" s="70">
        <v>99.996909704160402</v>
      </c>
      <c r="O23" s="70">
        <v>100</v>
      </c>
      <c r="P23" s="70">
        <v>30.730884316604339</v>
      </c>
      <c r="Q23" s="69">
        <v>0</v>
      </c>
      <c r="R23" s="70">
        <v>0</v>
      </c>
      <c r="S23" s="69">
        <v>30.624300000000002</v>
      </c>
      <c r="T23" s="69">
        <v>0</v>
      </c>
      <c r="U23" s="69">
        <v>43.749299999999998</v>
      </c>
      <c r="V23" s="69">
        <v>30.624300000000002</v>
      </c>
      <c r="W23" s="69">
        <v>13.125</v>
      </c>
      <c r="X23" s="69">
        <v>30.624300000000002</v>
      </c>
      <c r="Y23" s="69">
        <v>0</v>
      </c>
      <c r="Z23" s="69">
        <v>43.749299999999998</v>
      </c>
      <c r="AA23" s="69">
        <v>30.624300000000002</v>
      </c>
      <c r="AB23" s="69">
        <v>0</v>
      </c>
      <c r="AC23" s="69">
        <v>13.125</v>
      </c>
      <c r="AD23" s="70">
        <v>100</v>
      </c>
      <c r="AE23" s="70">
        <v>100</v>
      </c>
      <c r="AF23" s="70">
        <v>30.000480007680125</v>
      </c>
      <c r="AG23" s="70">
        <v>0</v>
      </c>
      <c r="AH23" s="70">
        <v>0</v>
      </c>
      <c r="AI23" s="69">
        <v>0</v>
      </c>
      <c r="AJ23" s="69">
        <v>0</v>
      </c>
      <c r="AK23" s="69">
        <v>0</v>
      </c>
      <c r="AL23" s="69">
        <v>0</v>
      </c>
      <c r="AM23" s="69">
        <v>0</v>
      </c>
      <c r="AN23" s="69">
        <v>0</v>
      </c>
      <c r="AO23" s="69">
        <v>0</v>
      </c>
      <c r="AP23" s="69">
        <v>0</v>
      </c>
      <c r="AQ23" s="69">
        <v>0</v>
      </c>
      <c r="AR23" s="69">
        <v>0</v>
      </c>
      <c r="AS23" s="69">
        <v>0</v>
      </c>
      <c r="AT23" s="70" t="s">
        <v>652</v>
      </c>
      <c r="AU23" s="70" t="s">
        <v>652</v>
      </c>
      <c r="AV23" s="70">
        <v>0</v>
      </c>
      <c r="AW23" s="70">
        <v>0</v>
      </c>
      <c r="AX23" s="70">
        <v>0</v>
      </c>
      <c r="AY23" s="69">
        <v>3.8856000000000002</v>
      </c>
      <c r="AZ23" s="69">
        <v>0</v>
      </c>
      <c r="BA23" s="69">
        <v>5.5515999999999996</v>
      </c>
      <c r="BB23" s="69">
        <v>3.8856000000000002</v>
      </c>
      <c r="BC23" s="69">
        <v>1.6659999999999999</v>
      </c>
      <c r="BD23" s="69">
        <v>3.8856000000000002</v>
      </c>
      <c r="BE23" s="69">
        <v>0</v>
      </c>
      <c r="BF23" s="69">
        <v>5.5515999999999996</v>
      </c>
      <c r="BG23" s="69">
        <v>3.8856000000000002</v>
      </c>
      <c r="BH23" s="69">
        <v>0</v>
      </c>
      <c r="BI23" s="69">
        <v>1.6659999999999999</v>
      </c>
      <c r="BJ23" s="70">
        <v>100</v>
      </c>
      <c r="BK23" s="70">
        <v>100</v>
      </c>
      <c r="BL23" s="70">
        <v>30.009366669068378</v>
      </c>
      <c r="BM23" s="70">
        <v>0</v>
      </c>
      <c r="BN23" s="70">
        <v>0</v>
      </c>
      <c r="BO23" s="69">
        <v>105.18770000000001</v>
      </c>
      <c r="BP23" s="69">
        <v>0</v>
      </c>
      <c r="BQ23" s="69">
        <v>155.02170000000001</v>
      </c>
      <c r="BR23" s="69">
        <v>105.18770000000001</v>
      </c>
      <c r="BS23" s="69">
        <v>49.834000000000003</v>
      </c>
      <c r="BT23" s="69">
        <v>105.17204</v>
      </c>
      <c r="BU23" s="69">
        <v>0</v>
      </c>
      <c r="BV23" s="69">
        <v>155.00604000000001</v>
      </c>
      <c r="BW23" s="69">
        <v>105.17204</v>
      </c>
      <c r="BX23" s="69">
        <v>0</v>
      </c>
      <c r="BY23" s="69">
        <v>49.834000000000003</v>
      </c>
      <c r="BZ23" s="70">
        <v>99.985112327772157</v>
      </c>
      <c r="CA23" s="70">
        <v>100</v>
      </c>
      <c r="CB23" s="70">
        <v>32.149714940140392</v>
      </c>
      <c r="CC23" s="70">
        <v>0</v>
      </c>
      <c r="CD23" s="70">
        <v>0</v>
      </c>
      <c r="CE23" s="69">
        <v>361.08699999999999</v>
      </c>
      <c r="CF23" s="69">
        <v>0</v>
      </c>
      <c r="CG23" s="69">
        <v>520.95699999999999</v>
      </c>
      <c r="CH23" s="69">
        <v>361.08699999999999</v>
      </c>
      <c r="CI23" s="69">
        <v>159.87</v>
      </c>
      <c r="CJ23" s="69">
        <v>361.08699999999999</v>
      </c>
      <c r="CK23" s="69">
        <v>0</v>
      </c>
      <c r="CL23" s="69">
        <v>520.95699999999999</v>
      </c>
      <c r="CM23" s="69">
        <v>361.08699999999999</v>
      </c>
      <c r="CN23" s="69">
        <v>0</v>
      </c>
      <c r="CO23" s="69">
        <v>159.87</v>
      </c>
      <c r="CP23" s="70">
        <v>100</v>
      </c>
      <c r="CQ23" s="70">
        <v>100</v>
      </c>
      <c r="CR23" s="70">
        <v>30.687753499809006</v>
      </c>
      <c r="CS23" s="70">
        <v>0</v>
      </c>
      <c r="CT23" s="70">
        <v>0</v>
      </c>
      <c r="CU23" s="69">
        <v>0</v>
      </c>
      <c r="CV23" s="69">
        <v>0</v>
      </c>
      <c r="CW23" s="69">
        <v>0</v>
      </c>
      <c r="CX23" s="69">
        <v>0</v>
      </c>
      <c r="CY23" s="69">
        <v>0</v>
      </c>
      <c r="CZ23" s="69">
        <v>0</v>
      </c>
      <c r="DA23" s="69">
        <v>0</v>
      </c>
      <c r="DB23" s="69">
        <v>0</v>
      </c>
      <c r="DC23" s="69">
        <v>0</v>
      </c>
      <c r="DD23" s="69">
        <v>0</v>
      </c>
      <c r="DE23" s="69">
        <v>0</v>
      </c>
      <c r="DF23" s="70" t="s">
        <v>652</v>
      </c>
      <c r="DG23" s="70" t="s">
        <v>652</v>
      </c>
      <c r="DH23" s="70">
        <v>0</v>
      </c>
      <c r="DI23" s="70">
        <v>0</v>
      </c>
      <c r="DJ23" s="70">
        <v>0</v>
      </c>
      <c r="DK23" s="69">
        <v>0</v>
      </c>
      <c r="DL23" s="69">
        <v>0</v>
      </c>
      <c r="DM23" s="69">
        <v>0</v>
      </c>
      <c r="DN23" s="69">
        <v>0</v>
      </c>
      <c r="DO23" s="69">
        <v>0</v>
      </c>
      <c r="DP23" s="69">
        <v>0</v>
      </c>
      <c r="DQ23" s="69">
        <v>0</v>
      </c>
      <c r="DR23" s="69">
        <v>0</v>
      </c>
      <c r="DS23" s="69">
        <v>0</v>
      </c>
      <c r="DT23" s="69">
        <v>0</v>
      </c>
      <c r="DU23" s="69">
        <v>0</v>
      </c>
      <c r="DV23" s="70" t="s">
        <v>652</v>
      </c>
      <c r="DW23" s="70" t="s">
        <v>652</v>
      </c>
      <c r="DX23" s="70">
        <v>0</v>
      </c>
      <c r="DY23" s="70">
        <v>0</v>
      </c>
      <c r="DZ23" s="70">
        <v>0</v>
      </c>
      <c r="EA23" s="69">
        <v>0</v>
      </c>
      <c r="EB23" s="69">
        <v>0</v>
      </c>
      <c r="EC23" s="69">
        <v>0</v>
      </c>
      <c r="ED23" s="69">
        <v>0</v>
      </c>
      <c r="EE23" s="69">
        <v>0</v>
      </c>
      <c r="EF23" s="69">
        <v>0</v>
      </c>
      <c r="EG23" s="69">
        <v>0</v>
      </c>
      <c r="EH23" s="69">
        <v>0</v>
      </c>
      <c r="EI23" s="69">
        <v>0</v>
      </c>
      <c r="EJ23" s="69">
        <v>0</v>
      </c>
      <c r="EK23" s="69">
        <v>0</v>
      </c>
      <c r="EL23" s="70" t="s">
        <v>652</v>
      </c>
      <c r="EM23" s="70" t="s">
        <v>652</v>
      </c>
      <c r="EN23" s="70">
        <v>0</v>
      </c>
      <c r="EO23" s="70">
        <v>0</v>
      </c>
      <c r="EP23" s="70">
        <v>0</v>
      </c>
      <c r="EQ23" s="69">
        <v>5.9630000000000001</v>
      </c>
      <c r="ER23" s="69">
        <v>0</v>
      </c>
      <c r="ES23" s="69">
        <v>6.2770000000000001</v>
      </c>
      <c r="ET23" s="69">
        <v>5.9630000000000001</v>
      </c>
      <c r="EU23" s="69">
        <v>0.314</v>
      </c>
      <c r="EV23" s="69">
        <v>5.9630000000000001</v>
      </c>
      <c r="EW23" s="69">
        <v>0</v>
      </c>
      <c r="EX23" s="69">
        <v>6.2770000000000001</v>
      </c>
      <c r="EY23" s="69">
        <v>5.9630000000000001</v>
      </c>
      <c r="EZ23" s="69">
        <v>0</v>
      </c>
      <c r="FA23" s="69">
        <v>0.314</v>
      </c>
      <c r="FB23" s="70">
        <v>100</v>
      </c>
      <c r="FC23" s="70">
        <v>100</v>
      </c>
      <c r="FD23" s="70">
        <v>5.002389676597101</v>
      </c>
      <c r="FE23" s="70">
        <v>0</v>
      </c>
      <c r="FF23" s="70">
        <v>0</v>
      </c>
    </row>
    <row r="24" spans="1:162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69">
        <v>0</v>
      </c>
      <c r="R24" s="70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70" t="s">
        <v>652</v>
      </c>
      <c r="AE24" s="70" t="s">
        <v>652</v>
      </c>
      <c r="AF24" s="70">
        <v>0</v>
      </c>
      <c r="AG24" s="70">
        <v>0</v>
      </c>
      <c r="AH24" s="70">
        <v>0</v>
      </c>
      <c r="AI24" s="69">
        <v>0</v>
      </c>
      <c r="AJ24" s="69">
        <v>0</v>
      </c>
      <c r="AK24" s="69">
        <v>0</v>
      </c>
      <c r="AL24" s="69">
        <v>0</v>
      </c>
      <c r="AM24" s="69">
        <v>0</v>
      </c>
      <c r="AN24" s="69">
        <v>0</v>
      </c>
      <c r="AO24" s="69">
        <v>0</v>
      </c>
      <c r="AP24" s="69">
        <v>0</v>
      </c>
      <c r="AQ24" s="69">
        <v>0</v>
      </c>
      <c r="AR24" s="69">
        <v>0</v>
      </c>
      <c r="AS24" s="69">
        <v>0</v>
      </c>
      <c r="AT24" s="70" t="s">
        <v>652</v>
      </c>
      <c r="AU24" s="70" t="s">
        <v>652</v>
      </c>
      <c r="AV24" s="70">
        <v>0</v>
      </c>
      <c r="AW24" s="70">
        <v>0</v>
      </c>
      <c r="AX24" s="70">
        <v>0</v>
      </c>
      <c r="AY24" s="69">
        <v>0</v>
      </c>
      <c r="AZ24" s="69">
        <v>0</v>
      </c>
      <c r="BA24" s="69">
        <v>0</v>
      </c>
      <c r="BB24" s="69">
        <v>0</v>
      </c>
      <c r="BC24" s="69">
        <v>0</v>
      </c>
      <c r="BD24" s="69">
        <v>0</v>
      </c>
      <c r="BE24" s="69">
        <v>0</v>
      </c>
      <c r="BF24" s="69">
        <v>0</v>
      </c>
      <c r="BG24" s="69">
        <v>0</v>
      </c>
      <c r="BH24" s="69">
        <v>0</v>
      </c>
      <c r="BI24" s="69">
        <v>0</v>
      </c>
      <c r="BJ24" s="70" t="s">
        <v>652</v>
      </c>
      <c r="BK24" s="70" t="s">
        <v>652</v>
      </c>
      <c r="BL24" s="70">
        <v>0</v>
      </c>
      <c r="BM24" s="70">
        <v>0</v>
      </c>
      <c r="BN24" s="70">
        <v>0</v>
      </c>
      <c r="BO24" s="69">
        <v>0</v>
      </c>
      <c r="BP24" s="69">
        <v>0</v>
      </c>
      <c r="BQ24" s="69">
        <v>0</v>
      </c>
      <c r="BR24" s="69">
        <v>0</v>
      </c>
      <c r="BS24" s="69">
        <v>0</v>
      </c>
      <c r="BT24" s="69">
        <v>0</v>
      </c>
      <c r="BU24" s="69">
        <v>0</v>
      </c>
      <c r="BV24" s="69">
        <v>0</v>
      </c>
      <c r="BW24" s="69">
        <v>0</v>
      </c>
      <c r="BX24" s="69">
        <v>0</v>
      </c>
      <c r="BY24" s="69">
        <v>0</v>
      </c>
      <c r="BZ24" s="70" t="s">
        <v>652</v>
      </c>
      <c r="CA24" s="70" t="s">
        <v>652</v>
      </c>
      <c r="CB24" s="70">
        <v>0</v>
      </c>
      <c r="CC24" s="70">
        <v>0</v>
      </c>
      <c r="CD24" s="70">
        <v>0</v>
      </c>
      <c r="CE24" s="69">
        <v>0</v>
      </c>
      <c r="CF24" s="69">
        <v>0</v>
      </c>
      <c r="CG24" s="69">
        <v>0</v>
      </c>
      <c r="CH24" s="69">
        <v>0</v>
      </c>
      <c r="CI24" s="69">
        <v>0</v>
      </c>
      <c r="CJ24" s="69">
        <v>0</v>
      </c>
      <c r="CK24" s="69">
        <v>0</v>
      </c>
      <c r="CL24" s="69">
        <v>0</v>
      </c>
      <c r="CM24" s="69">
        <v>0</v>
      </c>
      <c r="CN24" s="69">
        <v>0</v>
      </c>
      <c r="CO24" s="69">
        <v>0</v>
      </c>
      <c r="CP24" s="70" t="s">
        <v>652</v>
      </c>
      <c r="CQ24" s="70" t="s">
        <v>652</v>
      </c>
      <c r="CR24" s="70">
        <v>0</v>
      </c>
      <c r="CS24" s="70">
        <v>0</v>
      </c>
      <c r="CT24" s="70">
        <v>0</v>
      </c>
      <c r="CU24" s="69">
        <v>0</v>
      </c>
      <c r="CV24" s="69">
        <v>0</v>
      </c>
      <c r="CW24" s="69">
        <v>0</v>
      </c>
      <c r="CX24" s="69">
        <v>0</v>
      </c>
      <c r="CY24" s="69">
        <v>0</v>
      </c>
      <c r="CZ24" s="69">
        <v>0</v>
      </c>
      <c r="DA24" s="69">
        <v>0</v>
      </c>
      <c r="DB24" s="69">
        <v>0</v>
      </c>
      <c r="DC24" s="69">
        <v>0</v>
      </c>
      <c r="DD24" s="69">
        <v>0</v>
      </c>
      <c r="DE24" s="69">
        <v>0</v>
      </c>
      <c r="DF24" s="70" t="s">
        <v>652</v>
      </c>
      <c r="DG24" s="70" t="s">
        <v>652</v>
      </c>
      <c r="DH24" s="70">
        <v>0</v>
      </c>
      <c r="DI24" s="70">
        <v>0</v>
      </c>
      <c r="DJ24" s="70">
        <v>0</v>
      </c>
      <c r="DK24" s="69">
        <v>0</v>
      </c>
      <c r="DL24" s="69">
        <v>0</v>
      </c>
      <c r="DM24" s="69">
        <v>0</v>
      </c>
      <c r="DN24" s="69">
        <v>0</v>
      </c>
      <c r="DO24" s="69">
        <v>0</v>
      </c>
      <c r="DP24" s="69">
        <v>0</v>
      </c>
      <c r="DQ24" s="69">
        <v>0</v>
      </c>
      <c r="DR24" s="69">
        <v>0</v>
      </c>
      <c r="DS24" s="69">
        <v>0</v>
      </c>
      <c r="DT24" s="69">
        <v>0</v>
      </c>
      <c r="DU24" s="69">
        <v>0</v>
      </c>
      <c r="DV24" s="70" t="s">
        <v>652</v>
      </c>
      <c r="DW24" s="70" t="s">
        <v>652</v>
      </c>
      <c r="DX24" s="70">
        <v>0</v>
      </c>
      <c r="DY24" s="70">
        <v>0</v>
      </c>
      <c r="DZ24" s="70">
        <v>0</v>
      </c>
      <c r="EA24" s="69">
        <v>0</v>
      </c>
      <c r="EB24" s="69">
        <v>0</v>
      </c>
      <c r="EC24" s="69">
        <v>0</v>
      </c>
      <c r="ED24" s="69">
        <v>0</v>
      </c>
      <c r="EE24" s="69">
        <v>0</v>
      </c>
      <c r="EF24" s="69">
        <v>0</v>
      </c>
      <c r="EG24" s="69">
        <v>0</v>
      </c>
      <c r="EH24" s="69">
        <v>0</v>
      </c>
      <c r="EI24" s="69">
        <v>0</v>
      </c>
      <c r="EJ24" s="69">
        <v>0</v>
      </c>
      <c r="EK24" s="69">
        <v>0</v>
      </c>
      <c r="EL24" s="70" t="s">
        <v>652</v>
      </c>
      <c r="EM24" s="70" t="s">
        <v>652</v>
      </c>
      <c r="EN24" s="70">
        <v>0</v>
      </c>
      <c r="EO24" s="70">
        <v>0</v>
      </c>
      <c r="EP24" s="70">
        <v>0</v>
      </c>
      <c r="EQ24" s="69">
        <v>0</v>
      </c>
      <c r="ER24" s="69">
        <v>0</v>
      </c>
      <c r="ES24" s="69">
        <v>0</v>
      </c>
      <c r="ET24" s="69">
        <v>0</v>
      </c>
      <c r="EU24" s="69">
        <v>0</v>
      </c>
      <c r="EV24" s="69">
        <v>0</v>
      </c>
      <c r="EW24" s="69">
        <v>0</v>
      </c>
      <c r="EX24" s="69">
        <v>0</v>
      </c>
      <c r="EY24" s="69">
        <v>0</v>
      </c>
      <c r="EZ24" s="69">
        <v>0</v>
      </c>
      <c r="FA24" s="69">
        <v>0</v>
      </c>
      <c r="FB24" s="70" t="s">
        <v>652</v>
      </c>
      <c r="FC24" s="70" t="s">
        <v>652</v>
      </c>
      <c r="FD24" s="70">
        <v>0</v>
      </c>
      <c r="FE24" s="70">
        <v>0</v>
      </c>
      <c r="FF24" s="70">
        <v>0</v>
      </c>
    </row>
    <row r="25" spans="1:162" ht="15.75" x14ac:dyDescent="0.25">
      <c r="A25" s="11" t="s">
        <v>41</v>
      </c>
      <c r="B25" s="66" t="s">
        <v>42</v>
      </c>
      <c r="C25" s="69">
        <v>190.43119999999999</v>
      </c>
      <c r="D25" s="69">
        <v>0</v>
      </c>
      <c r="E25" s="69">
        <v>200.66954499999997</v>
      </c>
      <c r="F25" s="69">
        <v>190.43119999999999</v>
      </c>
      <c r="G25" s="69">
        <v>10.238345000000001</v>
      </c>
      <c r="H25" s="69">
        <v>190.43119999999999</v>
      </c>
      <c r="I25" s="69">
        <v>6.4092999999999997E-2</v>
      </c>
      <c r="J25" s="69">
        <v>200.66954499999997</v>
      </c>
      <c r="K25" s="69">
        <v>190.43119999999999</v>
      </c>
      <c r="L25" s="69">
        <v>0</v>
      </c>
      <c r="M25" s="69">
        <v>10.238345000000001</v>
      </c>
      <c r="N25" s="70">
        <v>100</v>
      </c>
      <c r="O25" s="70">
        <v>100</v>
      </c>
      <c r="P25" s="70">
        <v>5.102092098728785</v>
      </c>
      <c r="Q25" s="69">
        <v>6.4092999999999997E-2</v>
      </c>
      <c r="R25" s="70">
        <v>1.3947176746853529E-14</v>
      </c>
      <c r="S25" s="69">
        <v>34.470999999999997</v>
      </c>
      <c r="T25" s="69">
        <v>0</v>
      </c>
      <c r="U25" s="69">
        <v>36.285263999999998</v>
      </c>
      <c r="V25" s="69">
        <v>34.470999999999997</v>
      </c>
      <c r="W25" s="69">
        <v>1.8142640000000001</v>
      </c>
      <c r="X25" s="69">
        <v>34.470999999999997</v>
      </c>
      <c r="Y25" s="69">
        <v>0</v>
      </c>
      <c r="Z25" s="69">
        <v>36.285263999999998</v>
      </c>
      <c r="AA25" s="69">
        <v>34.470999999999997</v>
      </c>
      <c r="AB25" s="69">
        <v>0</v>
      </c>
      <c r="AC25" s="69">
        <v>1.8142640000000001</v>
      </c>
      <c r="AD25" s="70">
        <v>100</v>
      </c>
      <c r="AE25" s="70">
        <v>100</v>
      </c>
      <c r="AF25" s="70">
        <v>5.0000022047517696</v>
      </c>
      <c r="AG25" s="70">
        <v>0</v>
      </c>
      <c r="AH25" s="70">
        <v>0</v>
      </c>
      <c r="AI25" s="69">
        <v>0</v>
      </c>
      <c r="AJ25" s="69">
        <v>0</v>
      </c>
      <c r="AK25" s="69">
        <v>0</v>
      </c>
      <c r="AL25" s="69">
        <v>0</v>
      </c>
      <c r="AM25" s="69">
        <v>0</v>
      </c>
      <c r="AN25" s="69">
        <v>0</v>
      </c>
      <c r="AO25" s="69">
        <v>0</v>
      </c>
      <c r="AP25" s="69">
        <v>0</v>
      </c>
      <c r="AQ25" s="69">
        <v>0</v>
      </c>
      <c r="AR25" s="69">
        <v>0</v>
      </c>
      <c r="AS25" s="69">
        <v>0</v>
      </c>
      <c r="AT25" s="70" t="s">
        <v>652</v>
      </c>
      <c r="AU25" s="70" t="s">
        <v>652</v>
      </c>
      <c r="AV25" s="70">
        <v>0</v>
      </c>
      <c r="AW25" s="70">
        <v>0</v>
      </c>
      <c r="AX25" s="70">
        <v>0</v>
      </c>
      <c r="AY25" s="69">
        <v>0</v>
      </c>
      <c r="AZ25" s="69">
        <v>0</v>
      </c>
      <c r="BA25" s="69">
        <v>0</v>
      </c>
      <c r="BB25" s="69">
        <v>0</v>
      </c>
      <c r="BC25" s="69">
        <v>0</v>
      </c>
      <c r="BD25" s="69">
        <v>0</v>
      </c>
      <c r="BE25" s="69">
        <v>0</v>
      </c>
      <c r="BF25" s="69">
        <v>0</v>
      </c>
      <c r="BG25" s="69">
        <v>0</v>
      </c>
      <c r="BH25" s="69">
        <v>0</v>
      </c>
      <c r="BI25" s="69">
        <v>0</v>
      </c>
      <c r="BJ25" s="70" t="s">
        <v>652</v>
      </c>
      <c r="BK25" s="70" t="s">
        <v>652</v>
      </c>
      <c r="BL25" s="70">
        <v>0</v>
      </c>
      <c r="BM25" s="70">
        <v>0</v>
      </c>
      <c r="BN25" s="70">
        <v>0</v>
      </c>
      <c r="BO25" s="69">
        <v>27.266200000000001</v>
      </c>
      <c r="BP25" s="69">
        <v>0</v>
      </c>
      <c r="BQ25" s="69">
        <v>28.701263999999998</v>
      </c>
      <c r="BR25" s="69">
        <v>27.266200000000001</v>
      </c>
      <c r="BS25" s="69">
        <v>1.4350639999999999</v>
      </c>
      <c r="BT25" s="69">
        <v>27.266200000000001</v>
      </c>
      <c r="BU25" s="69">
        <v>0</v>
      </c>
      <c r="BV25" s="69">
        <v>28.701263999999998</v>
      </c>
      <c r="BW25" s="69">
        <v>27.266200000000001</v>
      </c>
      <c r="BX25" s="69">
        <v>0</v>
      </c>
      <c r="BY25" s="69">
        <v>1.4350639999999999</v>
      </c>
      <c r="BZ25" s="70">
        <v>100</v>
      </c>
      <c r="CA25" s="70">
        <v>100</v>
      </c>
      <c r="CB25" s="70">
        <v>5.0000027873336865</v>
      </c>
      <c r="CC25" s="70">
        <v>0</v>
      </c>
      <c r="CD25" s="70">
        <v>0</v>
      </c>
      <c r="CE25" s="69">
        <v>123.8826</v>
      </c>
      <c r="CF25" s="69">
        <v>0</v>
      </c>
      <c r="CG25" s="69">
        <v>130.61838499999999</v>
      </c>
      <c r="CH25" s="69">
        <v>123.8826</v>
      </c>
      <c r="CI25" s="69">
        <v>6.7357849999999999</v>
      </c>
      <c r="CJ25" s="69">
        <v>123.8826</v>
      </c>
      <c r="CK25" s="69">
        <v>6.4092999999999997E-2</v>
      </c>
      <c r="CL25" s="69">
        <v>130.61838499999999</v>
      </c>
      <c r="CM25" s="69">
        <v>123.8826</v>
      </c>
      <c r="CN25" s="69">
        <v>0</v>
      </c>
      <c r="CO25" s="69">
        <v>6.7357849999999999</v>
      </c>
      <c r="CP25" s="70">
        <v>100</v>
      </c>
      <c r="CQ25" s="70">
        <v>100</v>
      </c>
      <c r="CR25" s="70">
        <v>5.1568429666313822</v>
      </c>
      <c r="CS25" s="70">
        <v>6.4092999999999997E-2</v>
      </c>
      <c r="CT25" s="70">
        <v>-2.6367796834847468E-16</v>
      </c>
      <c r="CU25" s="69">
        <v>0</v>
      </c>
      <c r="CV25" s="69">
        <v>0</v>
      </c>
      <c r="CW25" s="69">
        <v>0</v>
      </c>
      <c r="CX25" s="69">
        <v>0</v>
      </c>
      <c r="CY25" s="69">
        <v>0</v>
      </c>
      <c r="CZ25" s="69">
        <v>0</v>
      </c>
      <c r="DA25" s="69">
        <v>0</v>
      </c>
      <c r="DB25" s="69">
        <v>0</v>
      </c>
      <c r="DC25" s="69">
        <v>0</v>
      </c>
      <c r="DD25" s="69">
        <v>0</v>
      </c>
      <c r="DE25" s="69">
        <v>0</v>
      </c>
      <c r="DF25" s="70" t="s">
        <v>652</v>
      </c>
      <c r="DG25" s="70" t="s">
        <v>652</v>
      </c>
      <c r="DH25" s="70">
        <v>0</v>
      </c>
      <c r="DI25" s="70">
        <v>0</v>
      </c>
      <c r="DJ25" s="70">
        <v>0</v>
      </c>
      <c r="DK25" s="69">
        <v>0</v>
      </c>
      <c r="DL25" s="69">
        <v>0</v>
      </c>
      <c r="DM25" s="69">
        <v>0</v>
      </c>
      <c r="DN25" s="69">
        <v>0</v>
      </c>
      <c r="DO25" s="69">
        <v>0</v>
      </c>
      <c r="DP25" s="69">
        <v>0</v>
      </c>
      <c r="DQ25" s="69">
        <v>0</v>
      </c>
      <c r="DR25" s="69">
        <v>0</v>
      </c>
      <c r="DS25" s="69">
        <v>0</v>
      </c>
      <c r="DT25" s="69">
        <v>0</v>
      </c>
      <c r="DU25" s="69">
        <v>0</v>
      </c>
      <c r="DV25" s="70" t="s">
        <v>652</v>
      </c>
      <c r="DW25" s="70" t="s">
        <v>652</v>
      </c>
      <c r="DX25" s="70">
        <v>0</v>
      </c>
      <c r="DY25" s="70">
        <v>0</v>
      </c>
      <c r="DZ25" s="70">
        <v>0</v>
      </c>
      <c r="EA25" s="69">
        <v>0</v>
      </c>
      <c r="EB25" s="69">
        <v>0</v>
      </c>
      <c r="EC25" s="69">
        <v>0</v>
      </c>
      <c r="ED25" s="69">
        <v>0</v>
      </c>
      <c r="EE25" s="69">
        <v>0</v>
      </c>
      <c r="EF25" s="69">
        <v>0</v>
      </c>
      <c r="EG25" s="69">
        <v>0</v>
      </c>
      <c r="EH25" s="69">
        <v>0</v>
      </c>
      <c r="EI25" s="69">
        <v>0</v>
      </c>
      <c r="EJ25" s="69">
        <v>0</v>
      </c>
      <c r="EK25" s="69">
        <v>0</v>
      </c>
      <c r="EL25" s="70" t="s">
        <v>652</v>
      </c>
      <c r="EM25" s="70" t="s">
        <v>652</v>
      </c>
      <c r="EN25" s="70">
        <v>0</v>
      </c>
      <c r="EO25" s="70">
        <v>0</v>
      </c>
      <c r="EP25" s="70">
        <v>0</v>
      </c>
      <c r="EQ25" s="69">
        <v>4.8113999999999999</v>
      </c>
      <c r="ER25" s="69">
        <v>0</v>
      </c>
      <c r="ES25" s="69">
        <v>5.0646319999999996</v>
      </c>
      <c r="ET25" s="69">
        <v>4.8113999999999999</v>
      </c>
      <c r="EU25" s="69">
        <v>0.25323200000000001</v>
      </c>
      <c r="EV25" s="69">
        <v>4.8113999999999999</v>
      </c>
      <c r="EW25" s="69">
        <v>0</v>
      </c>
      <c r="EX25" s="69">
        <v>5.0646319999999996</v>
      </c>
      <c r="EY25" s="69">
        <v>4.8113999999999999</v>
      </c>
      <c r="EZ25" s="69">
        <v>0</v>
      </c>
      <c r="FA25" s="69">
        <v>0.25323200000000001</v>
      </c>
      <c r="FB25" s="70">
        <v>100</v>
      </c>
      <c r="FC25" s="70">
        <v>100</v>
      </c>
      <c r="FD25" s="70">
        <v>5.0000078979084766</v>
      </c>
      <c r="FE25" s="70">
        <v>0</v>
      </c>
      <c r="FF25" s="70">
        <v>0</v>
      </c>
    </row>
    <row r="26" spans="1:162" ht="15.75" x14ac:dyDescent="0.25">
      <c r="A26" s="11" t="s">
        <v>44</v>
      </c>
      <c r="B26" s="66" t="s">
        <v>45</v>
      </c>
      <c r="C26" s="69">
        <v>353.81080000000003</v>
      </c>
      <c r="D26" s="69">
        <v>0</v>
      </c>
      <c r="E26" s="69">
        <v>443.81080000000003</v>
      </c>
      <c r="F26" s="69">
        <v>353.81080000000003</v>
      </c>
      <c r="G26" s="69">
        <v>90</v>
      </c>
      <c r="H26" s="69">
        <v>353.67930000000001</v>
      </c>
      <c r="I26" s="69">
        <v>0</v>
      </c>
      <c r="J26" s="69">
        <v>437.67930000000001</v>
      </c>
      <c r="K26" s="69">
        <v>353.67930000000001</v>
      </c>
      <c r="L26" s="69">
        <v>0</v>
      </c>
      <c r="M26" s="69">
        <v>84</v>
      </c>
      <c r="N26" s="70">
        <v>99.962833243077938</v>
      </c>
      <c r="O26" s="70">
        <v>93.333333333333329</v>
      </c>
      <c r="P26" s="70">
        <v>19.192134514929084</v>
      </c>
      <c r="Q26" s="69">
        <v>0</v>
      </c>
      <c r="R26" s="70">
        <v>0</v>
      </c>
      <c r="S26" s="69">
        <v>14.660299999999999</v>
      </c>
      <c r="T26" s="69">
        <v>0</v>
      </c>
      <c r="U26" s="69">
        <v>17.160299999999999</v>
      </c>
      <c r="V26" s="69">
        <v>14.660299999999999</v>
      </c>
      <c r="W26" s="69">
        <v>2.5</v>
      </c>
      <c r="X26" s="69">
        <v>14.660299999999999</v>
      </c>
      <c r="Y26" s="69">
        <v>0</v>
      </c>
      <c r="Z26" s="69">
        <v>17.160299999999999</v>
      </c>
      <c r="AA26" s="69">
        <v>14.660299999999999</v>
      </c>
      <c r="AB26" s="69">
        <v>0</v>
      </c>
      <c r="AC26" s="69">
        <v>2.5</v>
      </c>
      <c r="AD26" s="70">
        <v>100</v>
      </c>
      <c r="AE26" s="70">
        <v>100</v>
      </c>
      <c r="AF26" s="70">
        <v>14.568509874535993</v>
      </c>
      <c r="AG26" s="70">
        <v>0</v>
      </c>
      <c r="AH26" s="70">
        <v>0</v>
      </c>
      <c r="AI26" s="69">
        <v>0</v>
      </c>
      <c r="AJ26" s="69">
        <v>0</v>
      </c>
      <c r="AK26" s="69">
        <v>0</v>
      </c>
      <c r="AL26" s="69">
        <v>0</v>
      </c>
      <c r="AM26" s="69">
        <v>0</v>
      </c>
      <c r="AN26" s="69">
        <v>0</v>
      </c>
      <c r="AO26" s="69">
        <v>0</v>
      </c>
      <c r="AP26" s="69">
        <v>0</v>
      </c>
      <c r="AQ26" s="69">
        <v>0</v>
      </c>
      <c r="AR26" s="69">
        <v>0</v>
      </c>
      <c r="AS26" s="69">
        <v>0</v>
      </c>
      <c r="AT26" s="70" t="s">
        <v>652</v>
      </c>
      <c r="AU26" s="70" t="s">
        <v>652</v>
      </c>
      <c r="AV26" s="70">
        <v>0</v>
      </c>
      <c r="AW26" s="70">
        <v>0</v>
      </c>
      <c r="AX26" s="70">
        <v>0</v>
      </c>
      <c r="AY26" s="69">
        <v>0.13150000000000001</v>
      </c>
      <c r="AZ26" s="69">
        <v>0</v>
      </c>
      <c r="BA26" s="69">
        <v>6.1315</v>
      </c>
      <c r="BB26" s="69">
        <v>0.13150000000000001</v>
      </c>
      <c r="BC26" s="69">
        <v>6</v>
      </c>
      <c r="BD26" s="69">
        <v>0</v>
      </c>
      <c r="BE26" s="69">
        <v>0</v>
      </c>
      <c r="BF26" s="69">
        <v>0</v>
      </c>
      <c r="BG26" s="69">
        <v>0</v>
      </c>
      <c r="BH26" s="69">
        <v>0</v>
      </c>
      <c r="BI26" s="69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0</v>
      </c>
      <c r="BO26" s="69">
        <v>39.780799999999999</v>
      </c>
      <c r="BP26" s="69">
        <v>0</v>
      </c>
      <c r="BQ26" s="69">
        <v>68.280799999999999</v>
      </c>
      <c r="BR26" s="69">
        <v>39.780799999999999</v>
      </c>
      <c r="BS26" s="69">
        <v>28.5</v>
      </c>
      <c r="BT26" s="69">
        <v>39.780799999999999</v>
      </c>
      <c r="BU26" s="69">
        <v>0</v>
      </c>
      <c r="BV26" s="69">
        <v>68.280799999999999</v>
      </c>
      <c r="BW26" s="69">
        <v>39.780799999999999</v>
      </c>
      <c r="BX26" s="69">
        <v>0</v>
      </c>
      <c r="BY26" s="69">
        <v>28.5</v>
      </c>
      <c r="BZ26" s="70">
        <v>100</v>
      </c>
      <c r="CA26" s="70">
        <v>100</v>
      </c>
      <c r="CB26" s="70">
        <v>41.739405513702245</v>
      </c>
      <c r="CC26" s="70">
        <v>0</v>
      </c>
      <c r="CD26" s="70">
        <v>0</v>
      </c>
      <c r="CE26" s="69">
        <v>293.72980000000001</v>
      </c>
      <c r="CF26" s="69">
        <v>0</v>
      </c>
      <c r="CG26" s="69">
        <v>345.72980000000001</v>
      </c>
      <c r="CH26" s="69">
        <v>293.72980000000001</v>
      </c>
      <c r="CI26" s="69">
        <v>52</v>
      </c>
      <c r="CJ26" s="69">
        <v>293.72980000000001</v>
      </c>
      <c r="CK26" s="69">
        <v>0</v>
      </c>
      <c r="CL26" s="69">
        <v>345.72980000000001</v>
      </c>
      <c r="CM26" s="69">
        <v>293.72980000000001</v>
      </c>
      <c r="CN26" s="69">
        <v>0</v>
      </c>
      <c r="CO26" s="69">
        <v>52</v>
      </c>
      <c r="CP26" s="70">
        <v>100</v>
      </c>
      <c r="CQ26" s="70">
        <v>100</v>
      </c>
      <c r="CR26" s="70">
        <v>15.040647349461919</v>
      </c>
      <c r="CS26" s="70">
        <v>0</v>
      </c>
      <c r="CT26" s="70">
        <v>0</v>
      </c>
      <c r="CU26" s="69">
        <v>0</v>
      </c>
      <c r="CV26" s="69">
        <v>0</v>
      </c>
      <c r="CW26" s="69">
        <v>0</v>
      </c>
      <c r="CX26" s="69">
        <v>0</v>
      </c>
      <c r="CY26" s="69">
        <v>0</v>
      </c>
      <c r="CZ26" s="69">
        <v>0</v>
      </c>
      <c r="DA26" s="69">
        <v>0</v>
      </c>
      <c r="DB26" s="69">
        <v>0</v>
      </c>
      <c r="DC26" s="69">
        <v>0</v>
      </c>
      <c r="DD26" s="69">
        <v>0</v>
      </c>
      <c r="DE26" s="69">
        <v>0</v>
      </c>
      <c r="DF26" s="70" t="s">
        <v>652</v>
      </c>
      <c r="DG26" s="70" t="s">
        <v>652</v>
      </c>
      <c r="DH26" s="70">
        <v>0</v>
      </c>
      <c r="DI26" s="70">
        <v>0</v>
      </c>
      <c r="DJ26" s="70">
        <v>0</v>
      </c>
      <c r="DK26" s="69">
        <v>0</v>
      </c>
      <c r="DL26" s="69">
        <v>0</v>
      </c>
      <c r="DM26" s="69">
        <v>0</v>
      </c>
      <c r="DN26" s="69">
        <v>0</v>
      </c>
      <c r="DO26" s="69">
        <v>0</v>
      </c>
      <c r="DP26" s="69">
        <v>0</v>
      </c>
      <c r="DQ26" s="69">
        <v>0</v>
      </c>
      <c r="DR26" s="69">
        <v>0</v>
      </c>
      <c r="DS26" s="69">
        <v>0</v>
      </c>
      <c r="DT26" s="69">
        <v>0</v>
      </c>
      <c r="DU26" s="69">
        <v>0</v>
      </c>
      <c r="DV26" s="70" t="s">
        <v>652</v>
      </c>
      <c r="DW26" s="70" t="s">
        <v>652</v>
      </c>
      <c r="DX26" s="70">
        <v>0</v>
      </c>
      <c r="DY26" s="70">
        <v>0</v>
      </c>
      <c r="DZ26" s="70">
        <v>0</v>
      </c>
      <c r="EA26" s="69">
        <v>0</v>
      </c>
      <c r="EB26" s="69">
        <v>0</v>
      </c>
      <c r="EC26" s="69">
        <v>0</v>
      </c>
      <c r="ED26" s="69">
        <v>0</v>
      </c>
      <c r="EE26" s="69">
        <v>0</v>
      </c>
      <c r="EF26" s="69">
        <v>0</v>
      </c>
      <c r="EG26" s="69">
        <v>0</v>
      </c>
      <c r="EH26" s="69">
        <v>0</v>
      </c>
      <c r="EI26" s="69">
        <v>0</v>
      </c>
      <c r="EJ26" s="69">
        <v>0</v>
      </c>
      <c r="EK26" s="69">
        <v>0</v>
      </c>
      <c r="EL26" s="70" t="s">
        <v>652</v>
      </c>
      <c r="EM26" s="70" t="s">
        <v>652</v>
      </c>
      <c r="EN26" s="70">
        <v>0</v>
      </c>
      <c r="EO26" s="70">
        <v>0</v>
      </c>
      <c r="EP26" s="70">
        <v>0</v>
      </c>
      <c r="EQ26" s="69">
        <v>5.5084</v>
      </c>
      <c r="ER26" s="69">
        <v>0</v>
      </c>
      <c r="ES26" s="69">
        <v>6.5084</v>
      </c>
      <c r="ET26" s="69">
        <v>5.5084</v>
      </c>
      <c r="EU26" s="69">
        <v>1</v>
      </c>
      <c r="EV26" s="69">
        <v>5.5084</v>
      </c>
      <c r="EW26" s="69">
        <v>0</v>
      </c>
      <c r="EX26" s="69">
        <v>6.5084</v>
      </c>
      <c r="EY26" s="69">
        <v>5.5084</v>
      </c>
      <c r="EZ26" s="69">
        <v>0</v>
      </c>
      <c r="FA26" s="69">
        <v>1</v>
      </c>
      <c r="FB26" s="70">
        <v>100</v>
      </c>
      <c r="FC26" s="70">
        <v>100</v>
      </c>
      <c r="FD26" s="70">
        <v>15.364759387867984</v>
      </c>
      <c r="FE26" s="70">
        <v>0</v>
      </c>
      <c r="FF26" s="70">
        <v>0</v>
      </c>
    </row>
    <row r="27" spans="1:162" ht="15.75" x14ac:dyDescent="0.25">
      <c r="A27" s="11" t="s">
        <v>47</v>
      </c>
      <c r="B27" s="66" t="s">
        <v>48</v>
      </c>
      <c r="C27" s="69">
        <v>146.6909</v>
      </c>
      <c r="D27" s="69">
        <v>0</v>
      </c>
      <c r="E27" s="69">
        <v>256.41976299999999</v>
      </c>
      <c r="F27" s="69">
        <v>146.6909</v>
      </c>
      <c r="G27" s="69">
        <v>109.728863</v>
      </c>
      <c r="H27" s="69">
        <v>145.94880913</v>
      </c>
      <c r="I27" s="69">
        <v>0.32237505999999999</v>
      </c>
      <c r="J27" s="69">
        <v>255.66405158000001</v>
      </c>
      <c r="K27" s="69">
        <v>145.94880913</v>
      </c>
      <c r="L27" s="69">
        <v>0</v>
      </c>
      <c r="M27" s="69">
        <v>109.71524244999999</v>
      </c>
      <c r="N27" s="70">
        <v>99.494112538678266</v>
      </c>
      <c r="O27" s="70">
        <v>99.987587085450798</v>
      </c>
      <c r="P27" s="70">
        <v>42.913832340511476</v>
      </c>
      <c r="Q27" s="69">
        <v>0.32237505999999999</v>
      </c>
      <c r="R27" s="70">
        <v>1.3045120539345589E-14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70" t="s">
        <v>652</v>
      </c>
      <c r="AE27" s="70" t="s">
        <v>652</v>
      </c>
      <c r="AF27" s="70">
        <v>0</v>
      </c>
      <c r="AG27" s="70">
        <v>0</v>
      </c>
      <c r="AH27" s="70">
        <v>0</v>
      </c>
      <c r="AI27" s="69">
        <v>0</v>
      </c>
      <c r="AJ27" s="69">
        <v>0</v>
      </c>
      <c r="AK27" s="69">
        <v>0</v>
      </c>
      <c r="AL27" s="69">
        <v>0</v>
      </c>
      <c r="AM27" s="69">
        <v>0</v>
      </c>
      <c r="AN27" s="69">
        <v>0</v>
      </c>
      <c r="AO27" s="69">
        <v>0</v>
      </c>
      <c r="AP27" s="69">
        <v>0</v>
      </c>
      <c r="AQ27" s="69">
        <v>0</v>
      </c>
      <c r="AR27" s="69">
        <v>0</v>
      </c>
      <c r="AS27" s="69">
        <v>0</v>
      </c>
      <c r="AT27" s="70" t="s">
        <v>652</v>
      </c>
      <c r="AU27" s="70" t="s">
        <v>652</v>
      </c>
      <c r="AV27" s="70">
        <v>0</v>
      </c>
      <c r="AW27" s="70">
        <v>0</v>
      </c>
      <c r="AX27" s="70">
        <v>0</v>
      </c>
      <c r="AY27" s="69">
        <v>0.39550000000000002</v>
      </c>
      <c r="AZ27" s="69">
        <v>0</v>
      </c>
      <c r="BA27" s="69">
        <v>0.67279999999999995</v>
      </c>
      <c r="BB27" s="69">
        <v>0.39550000000000002</v>
      </c>
      <c r="BC27" s="69">
        <v>0.27729999999999999</v>
      </c>
      <c r="BD27" s="69">
        <v>0.39550000000000002</v>
      </c>
      <c r="BE27" s="69">
        <v>0</v>
      </c>
      <c r="BF27" s="69">
        <v>0.67279986000000003</v>
      </c>
      <c r="BG27" s="69">
        <v>0.39550000000000002</v>
      </c>
      <c r="BH27" s="69">
        <v>0</v>
      </c>
      <c r="BI27" s="69">
        <v>0.27729986000000001</v>
      </c>
      <c r="BJ27" s="70">
        <v>100</v>
      </c>
      <c r="BK27" s="70">
        <v>99.999949513162647</v>
      </c>
      <c r="BL27" s="70">
        <v>41.215802274394051</v>
      </c>
      <c r="BM27" s="70">
        <v>0</v>
      </c>
      <c r="BN27" s="70">
        <v>0</v>
      </c>
      <c r="BO27" s="69">
        <v>31.1541</v>
      </c>
      <c r="BP27" s="69">
        <v>0</v>
      </c>
      <c r="BQ27" s="69">
        <v>60.478062999999999</v>
      </c>
      <c r="BR27" s="69">
        <v>31.1541</v>
      </c>
      <c r="BS27" s="69">
        <v>29.323962999999999</v>
      </c>
      <c r="BT27" s="69">
        <v>30.665507850000001</v>
      </c>
      <c r="BU27" s="69">
        <v>0</v>
      </c>
      <c r="BV27" s="69">
        <v>59.989470850000004</v>
      </c>
      <c r="BW27" s="69">
        <v>30.665507850000001</v>
      </c>
      <c r="BX27" s="69">
        <v>0</v>
      </c>
      <c r="BY27" s="69">
        <v>29.323962999999999</v>
      </c>
      <c r="BZ27" s="70">
        <v>98.43169229732203</v>
      </c>
      <c r="CA27" s="70">
        <v>100</v>
      </c>
      <c r="CB27" s="70">
        <v>48.881849738802948</v>
      </c>
      <c r="CC27" s="70">
        <v>0</v>
      </c>
      <c r="CD27" s="70">
        <v>0</v>
      </c>
      <c r="CE27" s="69">
        <v>112.7175</v>
      </c>
      <c r="CF27" s="69">
        <v>0</v>
      </c>
      <c r="CG27" s="69">
        <v>192.7175</v>
      </c>
      <c r="CH27" s="69">
        <v>112.7175</v>
      </c>
      <c r="CI27" s="69">
        <v>80</v>
      </c>
      <c r="CJ27" s="69">
        <v>112.7171448</v>
      </c>
      <c r="CK27" s="69">
        <v>0.32237505999999999</v>
      </c>
      <c r="CL27" s="69">
        <v>192.71687932</v>
      </c>
      <c r="CM27" s="69">
        <v>112.7171448</v>
      </c>
      <c r="CN27" s="69">
        <v>0</v>
      </c>
      <c r="CO27" s="69">
        <v>79.99973451999999</v>
      </c>
      <c r="CP27" s="70">
        <v>99.999684875906581</v>
      </c>
      <c r="CQ27" s="70">
        <v>99.999668149999991</v>
      </c>
      <c r="CR27" s="70">
        <v>41.511534849608623</v>
      </c>
      <c r="CS27" s="70">
        <v>0.32237505999999999</v>
      </c>
      <c r="CT27" s="70">
        <v>-1.1657341758564144E-15</v>
      </c>
      <c r="CU27" s="69">
        <v>0</v>
      </c>
      <c r="CV27" s="69">
        <v>0</v>
      </c>
      <c r="CW27" s="69">
        <v>0</v>
      </c>
      <c r="CX27" s="69">
        <v>0</v>
      </c>
      <c r="CY27" s="69">
        <v>0</v>
      </c>
      <c r="CZ27" s="69">
        <v>0</v>
      </c>
      <c r="DA27" s="69">
        <v>0</v>
      </c>
      <c r="DB27" s="69">
        <v>0</v>
      </c>
      <c r="DC27" s="69">
        <v>0</v>
      </c>
      <c r="DD27" s="69">
        <v>0</v>
      </c>
      <c r="DE27" s="69">
        <v>0</v>
      </c>
      <c r="DF27" s="70" t="s">
        <v>652</v>
      </c>
      <c r="DG27" s="70" t="s">
        <v>652</v>
      </c>
      <c r="DH27" s="70">
        <v>0</v>
      </c>
      <c r="DI27" s="70">
        <v>0</v>
      </c>
      <c r="DJ27" s="70">
        <v>0</v>
      </c>
      <c r="DK27" s="69">
        <v>0</v>
      </c>
      <c r="DL27" s="69">
        <v>0</v>
      </c>
      <c r="DM27" s="69">
        <v>0</v>
      </c>
      <c r="DN27" s="69">
        <v>0</v>
      </c>
      <c r="DO27" s="69">
        <v>0</v>
      </c>
      <c r="DP27" s="69">
        <v>0</v>
      </c>
      <c r="DQ27" s="69">
        <v>0</v>
      </c>
      <c r="DR27" s="69">
        <v>0</v>
      </c>
      <c r="DS27" s="69">
        <v>0</v>
      </c>
      <c r="DT27" s="69">
        <v>0</v>
      </c>
      <c r="DU27" s="69">
        <v>0</v>
      </c>
      <c r="DV27" s="70" t="s">
        <v>652</v>
      </c>
      <c r="DW27" s="70" t="s">
        <v>652</v>
      </c>
      <c r="DX27" s="70">
        <v>0</v>
      </c>
      <c r="DY27" s="70">
        <v>0</v>
      </c>
      <c r="DZ27" s="70">
        <v>0</v>
      </c>
      <c r="EA27" s="69">
        <v>0</v>
      </c>
      <c r="EB27" s="69">
        <v>0</v>
      </c>
      <c r="EC27" s="69">
        <v>0</v>
      </c>
      <c r="ED27" s="69">
        <v>0</v>
      </c>
      <c r="EE27" s="69">
        <v>0</v>
      </c>
      <c r="EF27" s="69">
        <v>0</v>
      </c>
      <c r="EG27" s="69">
        <v>0</v>
      </c>
      <c r="EH27" s="69">
        <v>0</v>
      </c>
      <c r="EI27" s="69">
        <v>0</v>
      </c>
      <c r="EJ27" s="69">
        <v>0</v>
      </c>
      <c r="EK27" s="69">
        <v>0</v>
      </c>
      <c r="EL27" s="70" t="s">
        <v>652</v>
      </c>
      <c r="EM27" s="70" t="s">
        <v>652</v>
      </c>
      <c r="EN27" s="70">
        <v>0</v>
      </c>
      <c r="EO27" s="70">
        <v>0</v>
      </c>
      <c r="EP27" s="70">
        <v>0</v>
      </c>
      <c r="EQ27" s="69">
        <v>2.4238</v>
      </c>
      <c r="ER27" s="69">
        <v>0</v>
      </c>
      <c r="ES27" s="69">
        <v>2.5514000000000001</v>
      </c>
      <c r="ET27" s="69">
        <v>2.4238</v>
      </c>
      <c r="EU27" s="69">
        <v>0.12759999999999999</v>
      </c>
      <c r="EV27" s="69">
        <v>2.1706564799999999</v>
      </c>
      <c r="EW27" s="69">
        <v>0</v>
      </c>
      <c r="EX27" s="69">
        <v>2.2849015499999998</v>
      </c>
      <c r="EY27" s="69">
        <v>2.1706564799999999</v>
      </c>
      <c r="EZ27" s="69">
        <v>0</v>
      </c>
      <c r="FA27" s="69">
        <v>0.11424507</v>
      </c>
      <c r="FB27" s="70">
        <v>89.555923756085491</v>
      </c>
      <c r="FC27" s="70">
        <v>89.533753918495307</v>
      </c>
      <c r="FD27" s="70">
        <v>4.9999996717582871</v>
      </c>
      <c r="FE27" s="70">
        <v>0</v>
      </c>
      <c r="FF27" s="70">
        <v>0</v>
      </c>
    </row>
    <row r="28" spans="1:162" ht="15.75" x14ac:dyDescent="0.25">
      <c r="A28" s="11" t="s">
        <v>50</v>
      </c>
      <c r="B28" s="66" t="s">
        <v>51</v>
      </c>
      <c r="C28" s="69">
        <v>79.768299999999996</v>
      </c>
      <c r="D28" s="69">
        <v>0</v>
      </c>
      <c r="E28" s="69">
        <v>84.069316999999998</v>
      </c>
      <c r="F28" s="69">
        <v>79.768299999999996</v>
      </c>
      <c r="G28" s="69">
        <v>4.3010169999999999</v>
      </c>
      <c r="H28" s="69">
        <v>79.768299999999996</v>
      </c>
      <c r="I28" s="69">
        <v>0.36988579999999999</v>
      </c>
      <c r="J28" s="69">
        <v>84.069316999999998</v>
      </c>
      <c r="K28" s="69">
        <v>79.768299999999996</v>
      </c>
      <c r="L28" s="69">
        <v>0</v>
      </c>
      <c r="M28" s="69">
        <v>4.3010169999999999</v>
      </c>
      <c r="N28" s="70">
        <v>100</v>
      </c>
      <c r="O28" s="70">
        <v>100</v>
      </c>
      <c r="P28" s="70">
        <v>5.1160365677765647</v>
      </c>
      <c r="Q28" s="69">
        <v>0.36988579999999999</v>
      </c>
      <c r="R28" s="70">
        <v>5.8286708792820718E-15</v>
      </c>
      <c r="S28" s="69">
        <v>1.2105999999999999</v>
      </c>
      <c r="T28" s="69">
        <v>0</v>
      </c>
      <c r="U28" s="69">
        <v>1.2744</v>
      </c>
      <c r="V28" s="69">
        <v>1.2105999999999999</v>
      </c>
      <c r="W28" s="69">
        <v>6.3799999999999996E-2</v>
      </c>
      <c r="X28" s="69">
        <v>1.2105999999999999</v>
      </c>
      <c r="Y28" s="69">
        <v>0</v>
      </c>
      <c r="Z28" s="69">
        <v>1.2744</v>
      </c>
      <c r="AA28" s="69">
        <v>1.2105999999999999</v>
      </c>
      <c r="AB28" s="69">
        <v>0</v>
      </c>
      <c r="AC28" s="69">
        <v>6.3799999999999996E-2</v>
      </c>
      <c r="AD28" s="70">
        <v>100</v>
      </c>
      <c r="AE28" s="70">
        <v>100</v>
      </c>
      <c r="AF28" s="70">
        <v>5.0062774639045822</v>
      </c>
      <c r="AG28" s="70">
        <v>0</v>
      </c>
      <c r="AH28" s="70">
        <v>0</v>
      </c>
      <c r="AI28" s="69">
        <v>0</v>
      </c>
      <c r="AJ28" s="69">
        <v>0</v>
      </c>
      <c r="AK28" s="69">
        <v>0</v>
      </c>
      <c r="AL28" s="69">
        <v>0</v>
      </c>
      <c r="AM28" s="69">
        <v>0</v>
      </c>
      <c r="AN28" s="69">
        <v>0</v>
      </c>
      <c r="AO28" s="69">
        <v>0</v>
      </c>
      <c r="AP28" s="69">
        <v>0</v>
      </c>
      <c r="AQ28" s="69">
        <v>0</v>
      </c>
      <c r="AR28" s="69">
        <v>0</v>
      </c>
      <c r="AS28" s="69">
        <v>0</v>
      </c>
      <c r="AT28" s="70" t="s">
        <v>652</v>
      </c>
      <c r="AU28" s="70" t="s">
        <v>652</v>
      </c>
      <c r="AV28" s="70">
        <v>0</v>
      </c>
      <c r="AW28" s="70">
        <v>0</v>
      </c>
      <c r="AX28" s="70">
        <v>0</v>
      </c>
      <c r="AY28" s="69">
        <v>0</v>
      </c>
      <c r="AZ28" s="69">
        <v>0</v>
      </c>
      <c r="BA28" s="69">
        <v>0</v>
      </c>
      <c r="BB28" s="69">
        <v>0</v>
      </c>
      <c r="BC28" s="69">
        <v>0</v>
      </c>
      <c r="BD28" s="69">
        <v>0</v>
      </c>
      <c r="BE28" s="69">
        <v>0</v>
      </c>
      <c r="BF28" s="69">
        <v>0</v>
      </c>
      <c r="BG28" s="69">
        <v>0</v>
      </c>
      <c r="BH28" s="69">
        <v>0</v>
      </c>
      <c r="BI28" s="69">
        <v>0</v>
      </c>
      <c r="BJ28" s="70" t="s">
        <v>652</v>
      </c>
      <c r="BK28" s="70" t="s">
        <v>652</v>
      </c>
      <c r="BL28" s="70">
        <v>0</v>
      </c>
      <c r="BM28" s="70">
        <v>0</v>
      </c>
      <c r="BN28" s="70">
        <v>0</v>
      </c>
      <c r="BO28" s="69">
        <v>6.9101999999999997</v>
      </c>
      <c r="BP28" s="69">
        <v>0</v>
      </c>
      <c r="BQ28" s="69">
        <v>7.2739010000000004</v>
      </c>
      <c r="BR28" s="69">
        <v>6.9101999999999997</v>
      </c>
      <c r="BS28" s="69">
        <v>0.363701</v>
      </c>
      <c r="BT28" s="69">
        <v>6.9101999999999997</v>
      </c>
      <c r="BU28" s="69">
        <v>0</v>
      </c>
      <c r="BV28" s="69">
        <v>7.2739010000000004</v>
      </c>
      <c r="BW28" s="69">
        <v>6.9101999999999997</v>
      </c>
      <c r="BX28" s="69">
        <v>0</v>
      </c>
      <c r="BY28" s="69">
        <v>0.363701</v>
      </c>
      <c r="BZ28" s="70">
        <v>100</v>
      </c>
      <c r="CA28" s="70">
        <v>100</v>
      </c>
      <c r="CB28" s="70">
        <v>5.0000817992986155</v>
      </c>
      <c r="CC28" s="70">
        <v>0</v>
      </c>
      <c r="CD28" s="70">
        <v>0</v>
      </c>
      <c r="CE28" s="69">
        <v>62.281799999999997</v>
      </c>
      <c r="CF28" s="69">
        <v>0</v>
      </c>
      <c r="CG28" s="69">
        <v>65.668300000000002</v>
      </c>
      <c r="CH28" s="69">
        <v>62.281799999999997</v>
      </c>
      <c r="CI28" s="69">
        <v>3.3864999999999998</v>
      </c>
      <c r="CJ28" s="69">
        <v>62.281799999999997</v>
      </c>
      <c r="CK28" s="69">
        <v>0.36988579999999999</v>
      </c>
      <c r="CL28" s="69">
        <v>65.668300000000002</v>
      </c>
      <c r="CM28" s="69">
        <v>62.281799999999997</v>
      </c>
      <c r="CN28" s="69">
        <v>0</v>
      </c>
      <c r="CO28" s="69">
        <v>3.3864999999999998</v>
      </c>
      <c r="CP28" s="70">
        <v>100</v>
      </c>
      <c r="CQ28" s="70">
        <v>100</v>
      </c>
      <c r="CR28" s="70">
        <v>5.1569783289654207</v>
      </c>
      <c r="CS28" s="70">
        <v>0.36988579999999999</v>
      </c>
      <c r="CT28" s="70">
        <v>-1.27675647831893E-15</v>
      </c>
      <c r="CU28" s="69">
        <v>0</v>
      </c>
      <c r="CV28" s="69">
        <v>0</v>
      </c>
      <c r="CW28" s="69">
        <v>0</v>
      </c>
      <c r="CX28" s="69">
        <v>0</v>
      </c>
      <c r="CY28" s="69">
        <v>0</v>
      </c>
      <c r="CZ28" s="69">
        <v>0</v>
      </c>
      <c r="DA28" s="69">
        <v>0</v>
      </c>
      <c r="DB28" s="69">
        <v>0</v>
      </c>
      <c r="DC28" s="69">
        <v>0</v>
      </c>
      <c r="DD28" s="69">
        <v>0</v>
      </c>
      <c r="DE28" s="69">
        <v>0</v>
      </c>
      <c r="DF28" s="70" t="s">
        <v>652</v>
      </c>
      <c r="DG28" s="70" t="s">
        <v>652</v>
      </c>
      <c r="DH28" s="70">
        <v>0</v>
      </c>
      <c r="DI28" s="70">
        <v>0</v>
      </c>
      <c r="DJ28" s="70">
        <v>0</v>
      </c>
      <c r="DK28" s="69">
        <v>0</v>
      </c>
      <c r="DL28" s="69">
        <v>0</v>
      </c>
      <c r="DM28" s="69">
        <v>0</v>
      </c>
      <c r="DN28" s="69">
        <v>0</v>
      </c>
      <c r="DO28" s="69">
        <v>0</v>
      </c>
      <c r="DP28" s="69">
        <v>0</v>
      </c>
      <c r="DQ28" s="69">
        <v>0</v>
      </c>
      <c r="DR28" s="69">
        <v>0</v>
      </c>
      <c r="DS28" s="69">
        <v>0</v>
      </c>
      <c r="DT28" s="69">
        <v>0</v>
      </c>
      <c r="DU28" s="69">
        <v>0</v>
      </c>
      <c r="DV28" s="70" t="s">
        <v>652</v>
      </c>
      <c r="DW28" s="70" t="s">
        <v>652</v>
      </c>
      <c r="DX28" s="70">
        <v>0</v>
      </c>
      <c r="DY28" s="70">
        <v>0</v>
      </c>
      <c r="DZ28" s="70">
        <v>0</v>
      </c>
      <c r="EA28" s="69">
        <v>0</v>
      </c>
      <c r="EB28" s="69">
        <v>0</v>
      </c>
      <c r="EC28" s="69">
        <v>0</v>
      </c>
      <c r="ED28" s="69">
        <v>0</v>
      </c>
      <c r="EE28" s="69">
        <v>0</v>
      </c>
      <c r="EF28" s="69">
        <v>0</v>
      </c>
      <c r="EG28" s="69">
        <v>0</v>
      </c>
      <c r="EH28" s="69">
        <v>0</v>
      </c>
      <c r="EI28" s="69">
        <v>0</v>
      </c>
      <c r="EJ28" s="69">
        <v>0</v>
      </c>
      <c r="EK28" s="69">
        <v>0</v>
      </c>
      <c r="EL28" s="70" t="s">
        <v>652</v>
      </c>
      <c r="EM28" s="70" t="s">
        <v>652</v>
      </c>
      <c r="EN28" s="70">
        <v>0</v>
      </c>
      <c r="EO28" s="70">
        <v>0</v>
      </c>
      <c r="EP28" s="70">
        <v>0</v>
      </c>
      <c r="EQ28" s="69">
        <v>9.3657000000000004</v>
      </c>
      <c r="ER28" s="69">
        <v>0</v>
      </c>
      <c r="ES28" s="69">
        <v>9.8527159999999991</v>
      </c>
      <c r="ET28" s="69">
        <v>9.3657000000000004</v>
      </c>
      <c r="EU28" s="69">
        <v>0.487016</v>
      </c>
      <c r="EV28" s="69">
        <v>9.3657000000000004</v>
      </c>
      <c r="EW28" s="69">
        <v>0</v>
      </c>
      <c r="EX28" s="69">
        <v>9.8527159999999991</v>
      </c>
      <c r="EY28" s="69">
        <v>9.3657000000000004</v>
      </c>
      <c r="EZ28" s="69">
        <v>0</v>
      </c>
      <c r="FA28" s="69">
        <v>0.487016</v>
      </c>
      <c r="FB28" s="70">
        <v>100</v>
      </c>
      <c r="FC28" s="70">
        <v>100</v>
      </c>
      <c r="FD28" s="70">
        <v>4.9429619203476483</v>
      </c>
      <c r="FE28" s="70">
        <v>0</v>
      </c>
      <c r="FF28" s="70">
        <v>0</v>
      </c>
    </row>
    <row r="29" spans="1:162" ht="15.75" x14ac:dyDescent="0.25">
      <c r="A29" s="11" t="s">
        <v>53</v>
      </c>
      <c r="B29" s="66" t="s">
        <v>54</v>
      </c>
      <c r="C29" s="69">
        <v>141.5241</v>
      </c>
      <c r="D29" s="69">
        <v>0</v>
      </c>
      <c r="E29" s="69">
        <v>169.54669999999999</v>
      </c>
      <c r="F29" s="69">
        <v>141.5241</v>
      </c>
      <c r="G29" s="69">
        <v>28.022600000000001</v>
      </c>
      <c r="H29" s="69">
        <v>138.97167959999999</v>
      </c>
      <c r="I29" s="69">
        <v>2.9383920000000001E-2</v>
      </c>
      <c r="J29" s="69">
        <v>166.37058043000002</v>
      </c>
      <c r="K29" s="69">
        <v>138.97167959999999</v>
      </c>
      <c r="L29" s="69">
        <v>0</v>
      </c>
      <c r="M29" s="69">
        <v>27.398900829999999</v>
      </c>
      <c r="N29" s="70">
        <v>98.196476501175411</v>
      </c>
      <c r="O29" s="70">
        <v>97.774299422608891</v>
      </c>
      <c r="P29" s="70">
        <v>16.468597247893847</v>
      </c>
      <c r="Q29" s="69">
        <v>2.9383920000000001E-2</v>
      </c>
      <c r="R29" s="70">
        <v>-1.3426759704060487E-14</v>
      </c>
      <c r="S29" s="69">
        <v>18.7775</v>
      </c>
      <c r="T29" s="69">
        <v>0</v>
      </c>
      <c r="U29" s="69">
        <v>22.4343</v>
      </c>
      <c r="V29" s="69">
        <v>18.7775</v>
      </c>
      <c r="W29" s="69">
        <v>3.6568000000000001</v>
      </c>
      <c r="X29" s="69">
        <v>18.560476350000002</v>
      </c>
      <c r="Y29" s="69">
        <v>2.6775E-2</v>
      </c>
      <c r="Z29" s="69">
        <v>22.175040079999999</v>
      </c>
      <c r="AA29" s="69">
        <v>18.560476350000002</v>
      </c>
      <c r="AB29" s="69">
        <v>0</v>
      </c>
      <c r="AC29" s="69">
        <v>3.61456373</v>
      </c>
      <c r="AD29" s="70">
        <v>98.844235654373591</v>
      </c>
      <c r="AE29" s="70">
        <v>98.844993710347836</v>
      </c>
      <c r="AF29" s="70">
        <v>16.300145194596645</v>
      </c>
      <c r="AG29" s="70">
        <v>2.6775E-2</v>
      </c>
      <c r="AH29" s="70">
        <v>6.591949208711867E-16</v>
      </c>
      <c r="AI29" s="69">
        <v>0</v>
      </c>
      <c r="AJ29" s="69">
        <v>0</v>
      </c>
      <c r="AK29" s="69">
        <v>0</v>
      </c>
      <c r="AL29" s="69">
        <v>0</v>
      </c>
      <c r="AM29" s="69">
        <v>0</v>
      </c>
      <c r="AN29" s="69">
        <v>0</v>
      </c>
      <c r="AO29" s="69">
        <v>0</v>
      </c>
      <c r="AP29" s="69">
        <v>0</v>
      </c>
      <c r="AQ29" s="69">
        <v>0</v>
      </c>
      <c r="AR29" s="69">
        <v>0</v>
      </c>
      <c r="AS29" s="69">
        <v>0</v>
      </c>
      <c r="AT29" s="70" t="s">
        <v>652</v>
      </c>
      <c r="AU29" s="70" t="s">
        <v>652</v>
      </c>
      <c r="AV29" s="70">
        <v>0</v>
      </c>
      <c r="AW29" s="70">
        <v>0</v>
      </c>
      <c r="AX29" s="70">
        <v>0</v>
      </c>
      <c r="AY29" s="69">
        <v>3.4386000000000001</v>
      </c>
      <c r="AZ29" s="69">
        <v>0</v>
      </c>
      <c r="BA29" s="69">
        <v>4.1082999999999998</v>
      </c>
      <c r="BB29" s="69">
        <v>3.4386000000000001</v>
      </c>
      <c r="BC29" s="69">
        <v>0.66969999999999996</v>
      </c>
      <c r="BD29" s="69">
        <v>2.7125059999999999</v>
      </c>
      <c r="BE29" s="69">
        <v>0</v>
      </c>
      <c r="BF29" s="69">
        <v>3.2379380000000002</v>
      </c>
      <c r="BG29" s="69">
        <v>2.7125059999999999</v>
      </c>
      <c r="BH29" s="69">
        <v>0</v>
      </c>
      <c r="BI29" s="69">
        <v>0.52543200000000001</v>
      </c>
      <c r="BJ29" s="70">
        <v>78.88402256732391</v>
      </c>
      <c r="BK29" s="70">
        <v>78.457816932955055</v>
      </c>
      <c r="BL29" s="70">
        <v>16.227364452315022</v>
      </c>
      <c r="BM29" s="70">
        <v>0</v>
      </c>
      <c r="BN29" s="70">
        <v>0</v>
      </c>
      <c r="BO29" s="69">
        <v>20.831499999999998</v>
      </c>
      <c r="BP29" s="69">
        <v>0</v>
      </c>
      <c r="BQ29" s="69">
        <v>25.316099999999999</v>
      </c>
      <c r="BR29" s="69">
        <v>20.831499999999998</v>
      </c>
      <c r="BS29" s="69">
        <v>4.4846000000000004</v>
      </c>
      <c r="BT29" s="69">
        <v>20.831499999999998</v>
      </c>
      <c r="BU29" s="69">
        <v>0</v>
      </c>
      <c r="BV29" s="69">
        <v>24.96365788</v>
      </c>
      <c r="BW29" s="69">
        <v>20.831499999999998</v>
      </c>
      <c r="BX29" s="69">
        <v>0</v>
      </c>
      <c r="BY29" s="69">
        <v>4.1321578800000003</v>
      </c>
      <c r="BZ29" s="70">
        <v>100</v>
      </c>
      <c r="CA29" s="70">
        <v>92.141057842393963</v>
      </c>
      <c r="CB29" s="70">
        <v>16.552693919549906</v>
      </c>
      <c r="CC29" s="70">
        <v>0</v>
      </c>
      <c r="CD29" s="70">
        <v>0</v>
      </c>
      <c r="CE29" s="69">
        <v>94.434299999999993</v>
      </c>
      <c r="CF29" s="69">
        <v>0</v>
      </c>
      <c r="CG29" s="69">
        <v>113.43300000000001</v>
      </c>
      <c r="CH29" s="69">
        <v>94.434299999999993</v>
      </c>
      <c r="CI29" s="69">
        <v>18.998699999999999</v>
      </c>
      <c r="CJ29" s="69">
        <v>94.434299999999993</v>
      </c>
      <c r="CK29" s="69">
        <v>2.6089200000000002E-3</v>
      </c>
      <c r="CL29" s="69">
        <v>113.43300000000001</v>
      </c>
      <c r="CM29" s="69">
        <v>94.434299999999993</v>
      </c>
      <c r="CN29" s="69">
        <v>0</v>
      </c>
      <c r="CO29" s="69">
        <v>18.998699999999999</v>
      </c>
      <c r="CP29" s="70">
        <v>100</v>
      </c>
      <c r="CQ29" s="70">
        <v>100</v>
      </c>
      <c r="CR29" s="70">
        <v>16.748829705641214</v>
      </c>
      <c r="CS29" s="70">
        <v>2.6089200000000002E-3</v>
      </c>
      <c r="CT29" s="70">
        <v>1.2533377113932431E-16</v>
      </c>
      <c r="CU29" s="69">
        <v>0</v>
      </c>
      <c r="CV29" s="69">
        <v>0</v>
      </c>
      <c r="CW29" s="69">
        <v>0</v>
      </c>
      <c r="CX29" s="69">
        <v>0</v>
      </c>
      <c r="CY29" s="69">
        <v>0</v>
      </c>
      <c r="CZ29" s="69">
        <v>0</v>
      </c>
      <c r="DA29" s="69">
        <v>0</v>
      </c>
      <c r="DB29" s="69">
        <v>0</v>
      </c>
      <c r="DC29" s="69">
        <v>0</v>
      </c>
      <c r="DD29" s="69">
        <v>0</v>
      </c>
      <c r="DE29" s="69">
        <v>0</v>
      </c>
      <c r="DF29" s="70" t="s">
        <v>652</v>
      </c>
      <c r="DG29" s="70" t="s">
        <v>652</v>
      </c>
      <c r="DH29" s="70">
        <v>0</v>
      </c>
      <c r="DI29" s="70">
        <v>0</v>
      </c>
      <c r="DJ29" s="70">
        <v>0</v>
      </c>
      <c r="DK29" s="69">
        <v>0</v>
      </c>
      <c r="DL29" s="69">
        <v>0</v>
      </c>
      <c r="DM29" s="69">
        <v>0</v>
      </c>
      <c r="DN29" s="69">
        <v>0</v>
      </c>
      <c r="DO29" s="69">
        <v>0</v>
      </c>
      <c r="DP29" s="69">
        <v>0</v>
      </c>
      <c r="DQ29" s="69">
        <v>0</v>
      </c>
      <c r="DR29" s="69">
        <v>0</v>
      </c>
      <c r="DS29" s="69">
        <v>0</v>
      </c>
      <c r="DT29" s="69">
        <v>0</v>
      </c>
      <c r="DU29" s="69">
        <v>0</v>
      </c>
      <c r="DV29" s="70" t="s">
        <v>652</v>
      </c>
      <c r="DW29" s="70" t="s">
        <v>652</v>
      </c>
      <c r="DX29" s="70">
        <v>0</v>
      </c>
      <c r="DY29" s="70">
        <v>0</v>
      </c>
      <c r="DZ29" s="70">
        <v>0</v>
      </c>
      <c r="EA29" s="69">
        <v>0</v>
      </c>
      <c r="EB29" s="69">
        <v>0</v>
      </c>
      <c r="EC29" s="69">
        <v>0</v>
      </c>
      <c r="ED29" s="69">
        <v>0</v>
      </c>
      <c r="EE29" s="69">
        <v>0</v>
      </c>
      <c r="EF29" s="69">
        <v>0</v>
      </c>
      <c r="EG29" s="69">
        <v>0</v>
      </c>
      <c r="EH29" s="69">
        <v>0</v>
      </c>
      <c r="EI29" s="69">
        <v>0</v>
      </c>
      <c r="EJ29" s="69">
        <v>0</v>
      </c>
      <c r="EK29" s="69">
        <v>0</v>
      </c>
      <c r="EL29" s="70" t="s">
        <v>652</v>
      </c>
      <c r="EM29" s="70" t="s">
        <v>652</v>
      </c>
      <c r="EN29" s="70">
        <v>0</v>
      </c>
      <c r="EO29" s="70">
        <v>0</v>
      </c>
      <c r="EP29" s="70">
        <v>0</v>
      </c>
      <c r="EQ29" s="69">
        <v>4.0422000000000002</v>
      </c>
      <c r="ER29" s="69">
        <v>0</v>
      </c>
      <c r="ES29" s="69">
        <v>4.2549999999999999</v>
      </c>
      <c r="ET29" s="69">
        <v>4.0422000000000002</v>
      </c>
      <c r="EU29" s="69">
        <v>0.21279999999999999</v>
      </c>
      <c r="EV29" s="69">
        <v>2.4328972499999999</v>
      </c>
      <c r="EW29" s="69">
        <v>0</v>
      </c>
      <c r="EX29" s="69">
        <v>2.5609444700000004</v>
      </c>
      <c r="EY29" s="69">
        <v>2.4328972499999999</v>
      </c>
      <c r="EZ29" s="69">
        <v>0</v>
      </c>
      <c r="FA29" s="69">
        <v>0.12804721999999999</v>
      </c>
      <c r="FB29" s="70">
        <v>60.187453614368401</v>
      </c>
      <c r="FC29" s="70">
        <v>60.172565789473687</v>
      </c>
      <c r="FD29" s="70">
        <v>4.99999986333167</v>
      </c>
      <c r="FE29" s="70">
        <v>0</v>
      </c>
      <c r="FF29" s="70">
        <v>0</v>
      </c>
    </row>
    <row r="30" spans="1:162" ht="15.75" x14ac:dyDescent="0.25">
      <c r="A30" s="11" t="s">
        <v>56</v>
      </c>
      <c r="B30" s="66" t="s">
        <v>57</v>
      </c>
      <c r="C30" s="69">
        <v>105.02669999999999</v>
      </c>
      <c r="D30" s="69">
        <v>0</v>
      </c>
      <c r="E30" s="69">
        <v>185.22039999999998</v>
      </c>
      <c r="F30" s="69">
        <v>105.02669999999999</v>
      </c>
      <c r="G30" s="69">
        <v>80.193700000000007</v>
      </c>
      <c r="H30" s="69">
        <v>103.20559999999999</v>
      </c>
      <c r="I30" s="69">
        <v>0</v>
      </c>
      <c r="J30" s="69">
        <v>179.88467800000001</v>
      </c>
      <c r="K30" s="69">
        <v>103.20559999999999</v>
      </c>
      <c r="L30" s="69">
        <v>0</v>
      </c>
      <c r="M30" s="69">
        <v>76.679078000000004</v>
      </c>
      <c r="N30" s="70">
        <v>98.266059963799677</v>
      </c>
      <c r="O30" s="70">
        <v>95.617334029979901</v>
      </c>
      <c r="P30" s="70">
        <v>42.626797819878803</v>
      </c>
      <c r="Q30" s="69">
        <v>0</v>
      </c>
      <c r="R30" s="70">
        <v>0</v>
      </c>
      <c r="S30" s="69">
        <v>3.3527999999999998</v>
      </c>
      <c r="T30" s="69">
        <v>0</v>
      </c>
      <c r="U30" s="69">
        <v>17.8995</v>
      </c>
      <c r="V30" s="69">
        <v>3.3527999999999998</v>
      </c>
      <c r="W30" s="69">
        <v>14.5467</v>
      </c>
      <c r="X30" s="69">
        <v>3.3527999999999998</v>
      </c>
      <c r="Y30" s="69">
        <v>0</v>
      </c>
      <c r="Z30" s="69">
        <v>17.898845999999999</v>
      </c>
      <c r="AA30" s="69">
        <v>3.3527999999999998</v>
      </c>
      <c r="AB30" s="69">
        <v>0</v>
      </c>
      <c r="AC30" s="69">
        <v>14.546046</v>
      </c>
      <c r="AD30" s="70">
        <v>100</v>
      </c>
      <c r="AE30" s="70">
        <v>99.995504134958452</v>
      </c>
      <c r="AF30" s="70">
        <v>81.268066108843001</v>
      </c>
      <c r="AG30" s="70">
        <v>0</v>
      </c>
      <c r="AH30" s="70">
        <v>0</v>
      </c>
      <c r="AI30" s="69">
        <v>0</v>
      </c>
      <c r="AJ30" s="69">
        <v>0</v>
      </c>
      <c r="AK30" s="69">
        <v>0</v>
      </c>
      <c r="AL30" s="69">
        <v>0</v>
      </c>
      <c r="AM30" s="69">
        <v>0</v>
      </c>
      <c r="AN30" s="69">
        <v>0</v>
      </c>
      <c r="AO30" s="69">
        <v>0</v>
      </c>
      <c r="AP30" s="69">
        <v>0</v>
      </c>
      <c r="AQ30" s="69">
        <v>0</v>
      </c>
      <c r="AR30" s="69">
        <v>0</v>
      </c>
      <c r="AS30" s="69">
        <v>0</v>
      </c>
      <c r="AT30" s="70" t="s">
        <v>652</v>
      </c>
      <c r="AU30" s="70" t="s">
        <v>652</v>
      </c>
      <c r="AV30" s="70">
        <v>0</v>
      </c>
      <c r="AW30" s="70">
        <v>0</v>
      </c>
      <c r="AX30" s="70">
        <v>0</v>
      </c>
      <c r="AY30" s="69">
        <v>1.8210999999999999</v>
      </c>
      <c r="AZ30" s="69">
        <v>0</v>
      </c>
      <c r="BA30" s="69">
        <v>2.4184999999999999</v>
      </c>
      <c r="BB30" s="69">
        <v>1.8210999999999999</v>
      </c>
      <c r="BC30" s="69">
        <v>0.59740000000000004</v>
      </c>
      <c r="BD30" s="69">
        <v>0</v>
      </c>
      <c r="BE30" s="69">
        <v>0</v>
      </c>
      <c r="BF30" s="69">
        <v>0</v>
      </c>
      <c r="BG30" s="69">
        <v>0</v>
      </c>
      <c r="BH30" s="69">
        <v>0</v>
      </c>
      <c r="BI30" s="69">
        <v>0</v>
      </c>
      <c r="BJ30" s="70">
        <v>0</v>
      </c>
      <c r="BK30" s="70">
        <v>0</v>
      </c>
      <c r="BL30" s="70">
        <v>0</v>
      </c>
      <c r="BM30" s="70">
        <v>0</v>
      </c>
      <c r="BN30" s="70">
        <v>0</v>
      </c>
      <c r="BO30" s="69">
        <v>6.8925000000000001</v>
      </c>
      <c r="BP30" s="69">
        <v>0</v>
      </c>
      <c r="BQ30" s="69">
        <v>35.856499999999997</v>
      </c>
      <c r="BR30" s="69">
        <v>6.8925000000000001</v>
      </c>
      <c r="BS30" s="69">
        <v>28.963999999999999</v>
      </c>
      <c r="BT30" s="69">
        <v>6.8925000000000001</v>
      </c>
      <c r="BU30" s="69">
        <v>0</v>
      </c>
      <c r="BV30" s="69">
        <v>35.856499999999997</v>
      </c>
      <c r="BW30" s="69">
        <v>6.8925000000000001</v>
      </c>
      <c r="BX30" s="69">
        <v>0</v>
      </c>
      <c r="BY30" s="69">
        <v>28.963999999999999</v>
      </c>
      <c r="BZ30" s="70">
        <v>100</v>
      </c>
      <c r="CA30" s="70">
        <v>100</v>
      </c>
      <c r="CB30" s="70">
        <v>80.77754382050675</v>
      </c>
      <c r="CC30" s="70">
        <v>0</v>
      </c>
      <c r="CD30" s="70">
        <v>0</v>
      </c>
      <c r="CE30" s="69">
        <v>90.446299999999994</v>
      </c>
      <c r="CF30" s="69">
        <v>0</v>
      </c>
      <c r="CG30" s="69">
        <v>121.0959</v>
      </c>
      <c r="CH30" s="69">
        <v>90.446299999999994</v>
      </c>
      <c r="CI30" s="69">
        <v>30.6496</v>
      </c>
      <c r="CJ30" s="69">
        <v>90.446299999999994</v>
      </c>
      <c r="CK30" s="69">
        <v>0</v>
      </c>
      <c r="CL30" s="69">
        <v>121.0959</v>
      </c>
      <c r="CM30" s="69">
        <v>90.446299999999994</v>
      </c>
      <c r="CN30" s="69">
        <v>0</v>
      </c>
      <c r="CO30" s="69">
        <v>30.6496</v>
      </c>
      <c r="CP30" s="70">
        <v>100</v>
      </c>
      <c r="CQ30" s="70">
        <v>100</v>
      </c>
      <c r="CR30" s="70">
        <v>25.310188041048459</v>
      </c>
      <c r="CS30" s="70">
        <v>0</v>
      </c>
      <c r="CT30" s="70">
        <v>0</v>
      </c>
      <c r="CU30" s="69">
        <v>0</v>
      </c>
      <c r="CV30" s="69">
        <v>0</v>
      </c>
      <c r="CW30" s="69">
        <v>0</v>
      </c>
      <c r="CX30" s="69">
        <v>0</v>
      </c>
      <c r="CY30" s="69">
        <v>0</v>
      </c>
      <c r="CZ30" s="69">
        <v>0</v>
      </c>
      <c r="DA30" s="69">
        <v>0</v>
      </c>
      <c r="DB30" s="69">
        <v>0</v>
      </c>
      <c r="DC30" s="69">
        <v>0</v>
      </c>
      <c r="DD30" s="69">
        <v>0</v>
      </c>
      <c r="DE30" s="69">
        <v>0</v>
      </c>
      <c r="DF30" s="70" t="s">
        <v>652</v>
      </c>
      <c r="DG30" s="70" t="s">
        <v>652</v>
      </c>
      <c r="DH30" s="70">
        <v>0</v>
      </c>
      <c r="DI30" s="70">
        <v>0</v>
      </c>
      <c r="DJ30" s="70">
        <v>0</v>
      </c>
      <c r="DK30" s="69">
        <v>0</v>
      </c>
      <c r="DL30" s="69">
        <v>0</v>
      </c>
      <c r="DM30" s="69">
        <v>0</v>
      </c>
      <c r="DN30" s="69">
        <v>0</v>
      </c>
      <c r="DO30" s="69">
        <v>0</v>
      </c>
      <c r="DP30" s="69">
        <v>0</v>
      </c>
      <c r="DQ30" s="69">
        <v>0</v>
      </c>
      <c r="DR30" s="69">
        <v>0</v>
      </c>
      <c r="DS30" s="69">
        <v>0</v>
      </c>
      <c r="DT30" s="69">
        <v>0</v>
      </c>
      <c r="DU30" s="69">
        <v>0</v>
      </c>
      <c r="DV30" s="70" t="s">
        <v>652</v>
      </c>
      <c r="DW30" s="70" t="s">
        <v>652</v>
      </c>
      <c r="DX30" s="70">
        <v>0</v>
      </c>
      <c r="DY30" s="70">
        <v>0</v>
      </c>
      <c r="DZ30" s="70">
        <v>0</v>
      </c>
      <c r="EA30" s="69">
        <v>0</v>
      </c>
      <c r="EB30" s="69">
        <v>0</v>
      </c>
      <c r="EC30" s="69">
        <v>0</v>
      </c>
      <c r="ED30" s="69">
        <v>0</v>
      </c>
      <c r="EE30" s="69">
        <v>0</v>
      </c>
      <c r="EF30" s="69">
        <v>0</v>
      </c>
      <c r="EG30" s="69">
        <v>0</v>
      </c>
      <c r="EH30" s="69">
        <v>0</v>
      </c>
      <c r="EI30" s="69">
        <v>0</v>
      </c>
      <c r="EJ30" s="69">
        <v>0</v>
      </c>
      <c r="EK30" s="69">
        <v>0</v>
      </c>
      <c r="EL30" s="70" t="s">
        <v>652</v>
      </c>
      <c r="EM30" s="70" t="s">
        <v>652</v>
      </c>
      <c r="EN30" s="70">
        <v>0</v>
      </c>
      <c r="EO30" s="70">
        <v>0</v>
      </c>
      <c r="EP30" s="70">
        <v>0</v>
      </c>
      <c r="EQ30" s="69">
        <v>2.5139999999999998</v>
      </c>
      <c r="ER30" s="69">
        <v>0</v>
      </c>
      <c r="ES30" s="69">
        <v>7.95</v>
      </c>
      <c r="ET30" s="69">
        <v>2.5139999999999998</v>
      </c>
      <c r="EU30" s="69">
        <v>5.4359999999999999</v>
      </c>
      <c r="EV30" s="69">
        <v>2.5139999999999998</v>
      </c>
      <c r="EW30" s="69">
        <v>0</v>
      </c>
      <c r="EX30" s="69">
        <v>5.0334320000000004</v>
      </c>
      <c r="EY30" s="69">
        <v>2.5139999999999998</v>
      </c>
      <c r="EZ30" s="69">
        <v>0</v>
      </c>
      <c r="FA30" s="69">
        <v>2.5194320000000001</v>
      </c>
      <c r="FB30" s="70">
        <v>100</v>
      </c>
      <c r="FC30" s="70">
        <v>46.34716703458426</v>
      </c>
      <c r="FD30" s="70">
        <v>50.053959207157263</v>
      </c>
      <c r="FE30" s="70">
        <v>0</v>
      </c>
      <c r="FF30" s="70">
        <v>0</v>
      </c>
    </row>
    <row r="31" spans="1:162" ht="15.75" x14ac:dyDescent="0.25">
      <c r="A31" s="11" t="s">
        <v>59</v>
      </c>
      <c r="B31" s="66" t="s">
        <v>60</v>
      </c>
      <c r="C31" s="69">
        <v>195.0179</v>
      </c>
      <c r="D31" s="69">
        <v>0</v>
      </c>
      <c r="E31" s="69">
        <v>305.64107000000001</v>
      </c>
      <c r="F31" s="69">
        <v>195.0179</v>
      </c>
      <c r="G31" s="69">
        <v>110.62317</v>
      </c>
      <c r="H31" s="69">
        <v>194.93562900000001</v>
      </c>
      <c r="I31" s="69">
        <v>3.3599999999999998E-2</v>
      </c>
      <c r="J31" s="69">
        <v>305.45173399999999</v>
      </c>
      <c r="K31" s="69">
        <v>194.93562900000001</v>
      </c>
      <c r="L31" s="69">
        <v>0</v>
      </c>
      <c r="M31" s="69">
        <v>110.51610500000001</v>
      </c>
      <c r="N31" s="70">
        <v>99.957813616083442</v>
      </c>
      <c r="O31" s="70">
        <v>99.903216478066952</v>
      </c>
      <c r="P31" s="70">
        <v>36.181200726135017</v>
      </c>
      <c r="Q31" s="69">
        <v>3.3599999999999998E-2</v>
      </c>
      <c r="R31" s="70">
        <v>6.9597105856189501E-15</v>
      </c>
      <c r="S31" s="69">
        <v>0.31590000000000001</v>
      </c>
      <c r="T31" s="69">
        <v>0</v>
      </c>
      <c r="U31" s="69">
        <v>5.5612000000000004</v>
      </c>
      <c r="V31" s="69">
        <v>0.31590000000000001</v>
      </c>
      <c r="W31" s="69">
        <v>5.2453000000000003</v>
      </c>
      <c r="X31" s="69">
        <v>0.31590000000000001</v>
      </c>
      <c r="Y31" s="69">
        <v>0</v>
      </c>
      <c r="Z31" s="69">
        <v>5.5612000000000004</v>
      </c>
      <c r="AA31" s="69">
        <v>0.31590000000000001</v>
      </c>
      <c r="AB31" s="69">
        <v>0</v>
      </c>
      <c r="AC31" s="69">
        <v>5.2453000000000003</v>
      </c>
      <c r="AD31" s="70">
        <v>100</v>
      </c>
      <c r="AE31" s="70">
        <v>100</v>
      </c>
      <c r="AF31" s="70">
        <v>94.319571315543399</v>
      </c>
      <c r="AG31" s="70">
        <v>0</v>
      </c>
      <c r="AH31" s="70">
        <v>0</v>
      </c>
      <c r="AI31" s="69">
        <v>0</v>
      </c>
      <c r="AJ31" s="69">
        <v>0</v>
      </c>
      <c r="AK31" s="69">
        <v>0</v>
      </c>
      <c r="AL31" s="69">
        <v>0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69">
        <v>0</v>
      </c>
      <c r="AT31" s="70" t="s">
        <v>652</v>
      </c>
      <c r="AU31" s="70" t="s">
        <v>652</v>
      </c>
      <c r="AV31" s="70">
        <v>0</v>
      </c>
      <c r="AW31" s="70">
        <v>0</v>
      </c>
      <c r="AX31" s="70">
        <v>0</v>
      </c>
      <c r="AY31" s="69">
        <v>0</v>
      </c>
      <c r="AZ31" s="69">
        <v>0</v>
      </c>
      <c r="BA31" s="69">
        <v>0</v>
      </c>
      <c r="BB31" s="69">
        <v>0</v>
      </c>
      <c r="BC31" s="69">
        <v>0</v>
      </c>
      <c r="BD31" s="69">
        <v>0</v>
      </c>
      <c r="BE31" s="69">
        <v>0</v>
      </c>
      <c r="BF31" s="69">
        <v>0</v>
      </c>
      <c r="BG31" s="69">
        <v>0</v>
      </c>
      <c r="BH31" s="69">
        <v>0</v>
      </c>
      <c r="BI31" s="69">
        <v>0</v>
      </c>
      <c r="BJ31" s="70" t="s">
        <v>652</v>
      </c>
      <c r="BK31" s="70" t="s">
        <v>652</v>
      </c>
      <c r="BL31" s="70">
        <v>0</v>
      </c>
      <c r="BM31" s="70">
        <v>0</v>
      </c>
      <c r="BN31" s="70">
        <v>0</v>
      </c>
      <c r="BO31" s="69">
        <v>36.370399999999997</v>
      </c>
      <c r="BP31" s="69">
        <v>0</v>
      </c>
      <c r="BQ31" s="69">
        <v>74.720399999999998</v>
      </c>
      <c r="BR31" s="69">
        <v>36.370399999999997</v>
      </c>
      <c r="BS31" s="69">
        <v>38.35</v>
      </c>
      <c r="BT31" s="69">
        <v>36.370399999999997</v>
      </c>
      <c r="BU31" s="69">
        <v>0</v>
      </c>
      <c r="BV31" s="69">
        <v>74.69135</v>
      </c>
      <c r="BW31" s="69">
        <v>36.370399999999997</v>
      </c>
      <c r="BX31" s="69">
        <v>0</v>
      </c>
      <c r="BY31" s="69">
        <v>38.320950000000003</v>
      </c>
      <c r="BZ31" s="70">
        <v>100</v>
      </c>
      <c r="CA31" s="70">
        <v>99.924250325945238</v>
      </c>
      <c r="CB31" s="70">
        <v>51.305740222930773</v>
      </c>
      <c r="CC31" s="70">
        <v>0</v>
      </c>
      <c r="CD31" s="70">
        <v>0</v>
      </c>
      <c r="CE31" s="69">
        <v>155.9316</v>
      </c>
      <c r="CF31" s="69">
        <v>0</v>
      </c>
      <c r="CG31" s="69">
        <v>222.75946999999999</v>
      </c>
      <c r="CH31" s="69">
        <v>155.9316</v>
      </c>
      <c r="CI31" s="69">
        <v>66.827870000000004</v>
      </c>
      <c r="CJ31" s="69">
        <v>155.9316</v>
      </c>
      <c r="CK31" s="69">
        <v>3.3599999999999998E-2</v>
      </c>
      <c r="CL31" s="69">
        <v>222.75946999999999</v>
      </c>
      <c r="CM31" s="69">
        <v>155.9316</v>
      </c>
      <c r="CN31" s="69">
        <v>0</v>
      </c>
      <c r="CO31" s="69">
        <v>66.827870000000004</v>
      </c>
      <c r="CP31" s="70">
        <v>100</v>
      </c>
      <c r="CQ31" s="70">
        <v>100</v>
      </c>
      <c r="CR31" s="70">
        <v>30.000013018526218</v>
      </c>
      <c r="CS31" s="70">
        <v>3.3599999999999998E-2</v>
      </c>
      <c r="CT31" s="70">
        <v>6.9597105856189501E-15</v>
      </c>
      <c r="CU31" s="69">
        <v>0</v>
      </c>
      <c r="CV31" s="69">
        <v>0</v>
      </c>
      <c r="CW31" s="69">
        <v>0</v>
      </c>
      <c r="CX31" s="69">
        <v>0</v>
      </c>
      <c r="CY31" s="69">
        <v>0</v>
      </c>
      <c r="CZ31" s="69">
        <v>0</v>
      </c>
      <c r="DA31" s="69">
        <v>0</v>
      </c>
      <c r="DB31" s="69">
        <v>0</v>
      </c>
      <c r="DC31" s="69">
        <v>0</v>
      </c>
      <c r="DD31" s="69">
        <v>0</v>
      </c>
      <c r="DE31" s="69">
        <v>0</v>
      </c>
      <c r="DF31" s="70" t="s">
        <v>652</v>
      </c>
      <c r="DG31" s="70" t="s">
        <v>652</v>
      </c>
      <c r="DH31" s="70">
        <v>0</v>
      </c>
      <c r="DI31" s="70">
        <v>0</v>
      </c>
      <c r="DJ31" s="70">
        <v>0</v>
      </c>
      <c r="DK31" s="69">
        <v>0</v>
      </c>
      <c r="DL31" s="69">
        <v>0</v>
      </c>
      <c r="DM31" s="69">
        <v>0</v>
      </c>
      <c r="DN31" s="69">
        <v>0</v>
      </c>
      <c r="DO31" s="69">
        <v>0</v>
      </c>
      <c r="DP31" s="69">
        <v>0</v>
      </c>
      <c r="DQ31" s="69">
        <v>0</v>
      </c>
      <c r="DR31" s="69">
        <v>0</v>
      </c>
      <c r="DS31" s="69">
        <v>0</v>
      </c>
      <c r="DT31" s="69">
        <v>0</v>
      </c>
      <c r="DU31" s="69">
        <v>0</v>
      </c>
      <c r="DV31" s="70" t="s">
        <v>652</v>
      </c>
      <c r="DW31" s="70" t="s">
        <v>652</v>
      </c>
      <c r="DX31" s="70">
        <v>0</v>
      </c>
      <c r="DY31" s="70">
        <v>0</v>
      </c>
      <c r="DZ31" s="70">
        <v>0</v>
      </c>
      <c r="EA31" s="69">
        <v>0</v>
      </c>
      <c r="EB31" s="69">
        <v>0</v>
      </c>
      <c r="EC31" s="69">
        <v>0</v>
      </c>
      <c r="ED31" s="69">
        <v>0</v>
      </c>
      <c r="EE31" s="69">
        <v>0</v>
      </c>
      <c r="EF31" s="69">
        <v>0</v>
      </c>
      <c r="EG31" s="69">
        <v>0</v>
      </c>
      <c r="EH31" s="69">
        <v>0</v>
      </c>
      <c r="EI31" s="69">
        <v>0</v>
      </c>
      <c r="EJ31" s="69">
        <v>0</v>
      </c>
      <c r="EK31" s="69">
        <v>0</v>
      </c>
      <c r="EL31" s="70" t="s">
        <v>652</v>
      </c>
      <c r="EM31" s="70" t="s">
        <v>652</v>
      </c>
      <c r="EN31" s="70">
        <v>0</v>
      </c>
      <c r="EO31" s="70">
        <v>0</v>
      </c>
      <c r="EP31" s="70">
        <v>0</v>
      </c>
      <c r="EQ31" s="69">
        <v>2.4</v>
      </c>
      <c r="ER31" s="69">
        <v>0</v>
      </c>
      <c r="ES31" s="69">
        <v>2.6</v>
      </c>
      <c r="ET31" s="69">
        <v>2.4</v>
      </c>
      <c r="EU31" s="69">
        <v>0.2</v>
      </c>
      <c r="EV31" s="69">
        <v>2.3177289999999999</v>
      </c>
      <c r="EW31" s="69">
        <v>0</v>
      </c>
      <c r="EX31" s="69">
        <v>2.4397139999999999</v>
      </c>
      <c r="EY31" s="69">
        <v>2.3177289999999999</v>
      </c>
      <c r="EZ31" s="69">
        <v>0</v>
      </c>
      <c r="FA31" s="69">
        <v>0.121985</v>
      </c>
      <c r="FB31" s="70">
        <v>96.572041666666664</v>
      </c>
      <c r="FC31" s="70">
        <v>60.992499999999993</v>
      </c>
      <c r="FD31" s="70">
        <v>4.999971308112344</v>
      </c>
      <c r="FE31" s="70">
        <v>0</v>
      </c>
      <c r="FF31" s="70">
        <v>0</v>
      </c>
    </row>
    <row r="32" spans="1:162" ht="15.75" x14ac:dyDescent="0.25">
      <c r="A32" s="60" t="s">
        <v>62</v>
      </c>
      <c r="B32" s="61" t="s">
        <v>63</v>
      </c>
      <c r="C32" s="64">
        <v>1628.4120999999998</v>
      </c>
      <c r="D32" s="64">
        <v>0</v>
      </c>
      <c r="E32" s="64">
        <v>3616.0796010000004</v>
      </c>
      <c r="F32" s="64">
        <v>1628.4120999999998</v>
      </c>
      <c r="G32" s="64">
        <v>1987.6675010000001</v>
      </c>
      <c r="H32" s="64">
        <v>1628.4117491300001</v>
      </c>
      <c r="I32" s="64">
        <v>0.23543281999999999</v>
      </c>
      <c r="J32" s="64">
        <v>3598.0179018199997</v>
      </c>
      <c r="K32" s="64">
        <v>1628.4117491300001</v>
      </c>
      <c r="L32" s="64">
        <v>0</v>
      </c>
      <c r="M32" s="64">
        <v>1969.60615269</v>
      </c>
      <c r="N32" s="64">
        <v>99.999978453242903</v>
      </c>
      <c r="O32" s="64">
        <v>99.091329495455682</v>
      </c>
      <c r="P32" s="64">
        <v>54.741421705926093</v>
      </c>
      <c r="Q32" s="64">
        <v>0.23543281999999999</v>
      </c>
      <c r="R32" s="64">
        <v>-2.8646356120543004E-14</v>
      </c>
      <c r="S32" s="64">
        <v>74.285399999999996</v>
      </c>
      <c r="T32" s="64">
        <v>0</v>
      </c>
      <c r="U32" s="64">
        <v>137.23879999999997</v>
      </c>
      <c r="V32" s="64">
        <v>74.285399999999996</v>
      </c>
      <c r="W32" s="64">
        <v>62.953400000000009</v>
      </c>
      <c r="X32" s="64">
        <v>74.285322449999995</v>
      </c>
      <c r="Y32" s="64">
        <v>0.22961081999999999</v>
      </c>
      <c r="Z32" s="64">
        <v>136.91870951999999</v>
      </c>
      <c r="AA32" s="64">
        <v>74.285322449999995</v>
      </c>
      <c r="AB32" s="64">
        <v>0</v>
      </c>
      <c r="AC32" s="64">
        <v>62.633387069999998</v>
      </c>
      <c r="AD32" s="64">
        <v>99.999895605327566</v>
      </c>
      <c r="AE32" s="64">
        <v>99.491666963182269</v>
      </c>
      <c r="AF32" s="64">
        <v>45.744944054450798</v>
      </c>
      <c r="AG32" s="64">
        <v>0.22961081999999999</v>
      </c>
      <c r="AH32" s="64">
        <v>4.4408920985006262E-16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 t="s">
        <v>652</v>
      </c>
      <c r="AU32" s="64" t="s">
        <v>652</v>
      </c>
      <c r="AV32" s="64">
        <v>0</v>
      </c>
      <c r="AW32" s="64">
        <v>0</v>
      </c>
      <c r="AX32" s="64">
        <v>0</v>
      </c>
      <c r="AY32" s="64">
        <v>13.739000000000001</v>
      </c>
      <c r="AZ32" s="64">
        <v>0</v>
      </c>
      <c r="BA32" s="64">
        <v>21.052200000000003</v>
      </c>
      <c r="BB32" s="64">
        <v>13.739000000000001</v>
      </c>
      <c r="BC32" s="64">
        <v>7.3131999999999993</v>
      </c>
      <c r="BD32" s="64">
        <v>13.739000000000001</v>
      </c>
      <c r="BE32" s="64">
        <v>0</v>
      </c>
      <c r="BF32" s="64">
        <v>21.052200000000003</v>
      </c>
      <c r="BG32" s="64">
        <v>13.739000000000001</v>
      </c>
      <c r="BH32" s="64">
        <v>0</v>
      </c>
      <c r="BI32" s="64">
        <v>7.3131999999999993</v>
      </c>
      <c r="BJ32" s="64">
        <v>100</v>
      </c>
      <c r="BK32" s="64">
        <v>100</v>
      </c>
      <c r="BL32" s="64">
        <v>34.738412137448812</v>
      </c>
      <c r="BM32" s="64">
        <v>0</v>
      </c>
      <c r="BN32" s="64">
        <v>0</v>
      </c>
      <c r="BO32" s="64">
        <v>302.0299</v>
      </c>
      <c r="BP32" s="64">
        <v>0</v>
      </c>
      <c r="BQ32" s="64">
        <v>610.15668499999992</v>
      </c>
      <c r="BR32" s="64">
        <v>302.0299</v>
      </c>
      <c r="BS32" s="64">
        <v>308.12678499999998</v>
      </c>
      <c r="BT32" s="64">
        <v>302.0299</v>
      </c>
      <c r="BU32" s="64">
        <v>0</v>
      </c>
      <c r="BV32" s="64">
        <v>610.09178499999996</v>
      </c>
      <c r="BW32" s="64">
        <v>302.0299</v>
      </c>
      <c r="BX32" s="64">
        <v>0</v>
      </c>
      <c r="BY32" s="64">
        <v>308.06188499999996</v>
      </c>
      <c r="BZ32" s="64">
        <v>100</v>
      </c>
      <c r="CA32" s="64">
        <v>99.978937241694183</v>
      </c>
      <c r="CB32" s="64">
        <v>50.494350616440443</v>
      </c>
      <c r="CC32" s="64">
        <v>0</v>
      </c>
      <c r="CD32" s="64">
        <v>0</v>
      </c>
      <c r="CE32" s="64">
        <v>1177.7485000000001</v>
      </c>
      <c r="CF32" s="64">
        <v>0</v>
      </c>
      <c r="CG32" s="64">
        <v>2746.1413160000002</v>
      </c>
      <c r="CH32" s="64">
        <v>1177.7485000000001</v>
      </c>
      <c r="CI32" s="64">
        <v>1568.392816</v>
      </c>
      <c r="CJ32" s="64">
        <v>1177.7485000000001</v>
      </c>
      <c r="CK32" s="64">
        <v>5.8219999999999999E-3</v>
      </c>
      <c r="CL32" s="64">
        <v>2729.0862830900001</v>
      </c>
      <c r="CM32" s="64">
        <v>1177.7485000000001</v>
      </c>
      <c r="CN32" s="64">
        <v>0</v>
      </c>
      <c r="CO32" s="64">
        <v>1551.3377830899999</v>
      </c>
      <c r="CP32" s="64">
        <v>100</v>
      </c>
      <c r="CQ32" s="64">
        <v>98.912578995771156</v>
      </c>
      <c r="CR32" s="64">
        <v>56.844585409498386</v>
      </c>
      <c r="CS32" s="64">
        <v>5.8219999999999999E-3</v>
      </c>
      <c r="CT32" s="64">
        <v>2.330881527286971E-14</v>
      </c>
      <c r="CU32" s="64">
        <v>41.515899999999995</v>
      </c>
      <c r="CV32" s="64">
        <v>0</v>
      </c>
      <c r="CW32" s="64">
        <v>77.406199999999998</v>
      </c>
      <c r="CX32" s="64">
        <v>41.515899999999995</v>
      </c>
      <c r="CY32" s="64">
        <v>35.890300000000003</v>
      </c>
      <c r="CZ32" s="64">
        <v>41.515708559999993</v>
      </c>
      <c r="DA32" s="64">
        <v>0</v>
      </c>
      <c r="DB32" s="64">
        <v>77.4060068</v>
      </c>
      <c r="DC32" s="64">
        <v>41.515708559999993</v>
      </c>
      <c r="DD32" s="64">
        <v>0</v>
      </c>
      <c r="DE32" s="64">
        <v>35.89029824</v>
      </c>
      <c r="DF32" s="64">
        <v>99.999538875466982</v>
      </c>
      <c r="DG32" s="64">
        <v>99.999995096168036</v>
      </c>
      <c r="DH32" s="64">
        <v>46.366296006888192</v>
      </c>
      <c r="DI32" s="64">
        <v>0</v>
      </c>
      <c r="DJ32" s="64">
        <v>0</v>
      </c>
      <c r="DK32" s="64">
        <v>0</v>
      </c>
      <c r="DL32" s="64">
        <v>0</v>
      </c>
      <c r="DM32" s="64">
        <v>0</v>
      </c>
      <c r="DN32" s="64">
        <v>0</v>
      </c>
      <c r="DO32" s="64">
        <v>0</v>
      </c>
      <c r="DP32" s="64">
        <v>0</v>
      </c>
      <c r="DQ32" s="64">
        <v>0</v>
      </c>
      <c r="DR32" s="64">
        <v>0</v>
      </c>
      <c r="DS32" s="64">
        <v>0</v>
      </c>
      <c r="DT32" s="64">
        <v>0</v>
      </c>
      <c r="DU32" s="64">
        <v>0</v>
      </c>
      <c r="DV32" s="64" t="s">
        <v>652</v>
      </c>
      <c r="DW32" s="64" t="s">
        <v>652</v>
      </c>
      <c r="DX32" s="64">
        <v>0</v>
      </c>
      <c r="DY32" s="64">
        <v>0</v>
      </c>
      <c r="DZ32" s="64">
        <v>0</v>
      </c>
      <c r="EA32" s="64">
        <v>0</v>
      </c>
      <c r="EB32" s="64">
        <v>0</v>
      </c>
      <c r="EC32" s="64">
        <v>0</v>
      </c>
      <c r="ED32" s="64">
        <v>0</v>
      </c>
      <c r="EE32" s="64">
        <v>0</v>
      </c>
      <c r="EF32" s="64">
        <v>0</v>
      </c>
      <c r="EG32" s="64">
        <v>0</v>
      </c>
      <c r="EH32" s="64">
        <v>0</v>
      </c>
      <c r="EI32" s="64">
        <v>0</v>
      </c>
      <c r="EJ32" s="64">
        <v>0</v>
      </c>
      <c r="EK32" s="64">
        <v>0</v>
      </c>
      <c r="EL32" s="64" t="s">
        <v>652</v>
      </c>
      <c r="EM32" s="64" t="s">
        <v>652</v>
      </c>
      <c r="EN32" s="64">
        <v>0</v>
      </c>
      <c r="EO32" s="64">
        <v>0</v>
      </c>
      <c r="EP32" s="64">
        <v>0</v>
      </c>
      <c r="EQ32" s="64">
        <v>19.093399999999999</v>
      </c>
      <c r="ER32" s="64">
        <v>0</v>
      </c>
      <c r="ES32" s="64">
        <v>24.084400000000002</v>
      </c>
      <c r="ET32" s="64">
        <v>19.093399999999999</v>
      </c>
      <c r="EU32" s="64">
        <v>4.9909999999999997</v>
      </c>
      <c r="EV32" s="64">
        <v>19.093318119999999</v>
      </c>
      <c r="EW32" s="64">
        <v>0</v>
      </c>
      <c r="EX32" s="64">
        <v>23.462917409999999</v>
      </c>
      <c r="EY32" s="64">
        <v>19.093318119999999</v>
      </c>
      <c r="EZ32" s="64">
        <v>0</v>
      </c>
      <c r="FA32" s="64">
        <v>4.36959929</v>
      </c>
      <c r="FB32" s="64">
        <v>99.99957116071522</v>
      </c>
      <c r="FC32" s="64">
        <v>87.549575035063114</v>
      </c>
      <c r="FD32" s="64">
        <v>18.623426974761703</v>
      </c>
      <c r="FE32" s="64">
        <v>0</v>
      </c>
      <c r="FF32" s="64">
        <v>0</v>
      </c>
    </row>
    <row r="33" spans="1:162" ht="15.75" x14ac:dyDescent="0.25">
      <c r="A33" s="11" t="s">
        <v>65</v>
      </c>
      <c r="B33" s="66" t="s">
        <v>66</v>
      </c>
      <c r="C33" s="69">
        <v>79.530499999999989</v>
      </c>
      <c r="D33" s="69">
        <v>0</v>
      </c>
      <c r="E33" s="69">
        <v>164.79050000000001</v>
      </c>
      <c r="F33" s="69">
        <v>79.530499999999989</v>
      </c>
      <c r="G33" s="69">
        <v>85.259999999999991</v>
      </c>
      <c r="H33" s="69">
        <v>79.530499999999989</v>
      </c>
      <c r="I33" s="69">
        <v>5.7419999999999997E-3</v>
      </c>
      <c r="J33" s="69">
        <v>164.79050000000001</v>
      </c>
      <c r="K33" s="69">
        <v>79.530499999999989</v>
      </c>
      <c r="L33" s="69">
        <v>0</v>
      </c>
      <c r="M33" s="69">
        <v>85.259999999999991</v>
      </c>
      <c r="N33" s="70">
        <v>100</v>
      </c>
      <c r="O33" s="70">
        <v>100</v>
      </c>
      <c r="P33" s="70">
        <v>51.738419387039905</v>
      </c>
      <c r="Q33" s="69">
        <v>5.7419999999999997E-3</v>
      </c>
      <c r="R33" s="70">
        <v>-2.0842702563861337E-15</v>
      </c>
      <c r="S33" s="69">
        <v>1.0643</v>
      </c>
      <c r="T33" s="69">
        <v>0</v>
      </c>
      <c r="U33" s="69">
        <v>1.8643000000000001</v>
      </c>
      <c r="V33" s="69">
        <v>1.0643</v>
      </c>
      <c r="W33" s="69">
        <v>0.8</v>
      </c>
      <c r="X33" s="69">
        <v>1.0643</v>
      </c>
      <c r="Y33" s="69">
        <v>0</v>
      </c>
      <c r="Z33" s="69">
        <v>1.8643000000000001</v>
      </c>
      <c r="AA33" s="69">
        <v>1.0643</v>
      </c>
      <c r="AB33" s="69">
        <v>0</v>
      </c>
      <c r="AC33" s="69">
        <v>0.8</v>
      </c>
      <c r="AD33" s="70">
        <v>100</v>
      </c>
      <c r="AE33" s="70">
        <v>100</v>
      </c>
      <c r="AF33" s="70">
        <v>42.911548570509041</v>
      </c>
      <c r="AG33" s="70">
        <v>0</v>
      </c>
      <c r="AH33" s="70">
        <v>0</v>
      </c>
      <c r="AI33" s="69">
        <v>0</v>
      </c>
      <c r="AJ33" s="69">
        <v>0</v>
      </c>
      <c r="AK33" s="69">
        <v>0</v>
      </c>
      <c r="AL33" s="69">
        <v>0</v>
      </c>
      <c r="AM33" s="69">
        <v>0</v>
      </c>
      <c r="AN33" s="69">
        <v>0</v>
      </c>
      <c r="AO33" s="69">
        <v>0</v>
      </c>
      <c r="AP33" s="69">
        <v>0</v>
      </c>
      <c r="AQ33" s="69">
        <v>0</v>
      </c>
      <c r="AR33" s="69">
        <v>0</v>
      </c>
      <c r="AS33" s="69">
        <v>0</v>
      </c>
      <c r="AT33" s="70" t="s">
        <v>652</v>
      </c>
      <c r="AU33" s="70" t="s">
        <v>652</v>
      </c>
      <c r="AV33" s="70">
        <v>0</v>
      </c>
      <c r="AW33" s="70">
        <v>0</v>
      </c>
      <c r="AX33" s="70">
        <v>0</v>
      </c>
      <c r="AY33" s="69">
        <v>0</v>
      </c>
      <c r="AZ33" s="69">
        <v>0</v>
      </c>
      <c r="BA33" s="69">
        <v>0</v>
      </c>
      <c r="BB33" s="69">
        <v>0</v>
      </c>
      <c r="BC33" s="69">
        <v>0</v>
      </c>
      <c r="BD33" s="69">
        <v>0</v>
      </c>
      <c r="BE33" s="69">
        <v>0</v>
      </c>
      <c r="BF33" s="69">
        <v>0</v>
      </c>
      <c r="BG33" s="69">
        <v>0</v>
      </c>
      <c r="BH33" s="69">
        <v>0</v>
      </c>
      <c r="BI33" s="69">
        <v>0</v>
      </c>
      <c r="BJ33" s="70" t="s">
        <v>652</v>
      </c>
      <c r="BK33" s="70" t="s">
        <v>652</v>
      </c>
      <c r="BL33" s="70">
        <v>0</v>
      </c>
      <c r="BM33" s="70">
        <v>0</v>
      </c>
      <c r="BN33" s="70">
        <v>0</v>
      </c>
      <c r="BO33" s="69">
        <v>14.1128</v>
      </c>
      <c r="BP33" s="69">
        <v>0</v>
      </c>
      <c r="BQ33" s="69">
        <v>14.8628</v>
      </c>
      <c r="BR33" s="69">
        <v>14.1128</v>
      </c>
      <c r="BS33" s="69">
        <v>0.75</v>
      </c>
      <c r="BT33" s="69">
        <v>14.1128</v>
      </c>
      <c r="BU33" s="69">
        <v>0</v>
      </c>
      <c r="BV33" s="69">
        <v>14.8628</v>
      </c>
      <c r="BW33" s="69">
        <v>14.1128</v>
      </c>
      <c r="BX33" s="69">
        <v>0</v>
      </c>
      <c r="BY33" s="69">
        <v>0.75</v>
      </c>
      <c r="BZ33" s="70">
        <v>100</v>
      </c>
      <c r="CA33" s="70">
        <v>100</v>
      </c>
      <c r="CB33" s="70">
        <v>5.0461555023279603</v>
      </c>
      <c r="CC33" s="70">
        <v>0</v>
      </c>
      <c r="CD33" s="70">
        <v>0</v>
      </c>
      <c r="CE33" s="69">
        <v>64.353399999999993</v>
      </c>
      <c r="CF33" s="69">
        <v>0</v>
      </c>
      <c r="CG33" s="69">
        <v>148.0634</v>
      </c>
      <c r="CH33" s="69">
        <v>64.353399999999993</v>
      </c>
      <c r="CI33" s="69">
        <v>83.71</v>
      </c>
      <c r="CJ33" s="69">
        <v>64.353399999999993</v>
      </c>
      <c r="CK33" s="69">
        <v>5.7419999999999997E-3</v>
      </c>
      <c r="CL33" s="69">
        <v>148.0634</v>
      </c>
      <c r="CM33" s="69">
        <v>64.353399999999993</v>
      </c>
      <c r="CN33" s="69">
        <v>0</v>
      </c>
      <c r="CO33" s="69">
        <v>83.71</v>
      </c>
      <c r="CP33" s="70">
        <v>100</v>
      </c>
      <c r="CQ33" s="70">
        <v>100</v>
      </c>
      <c r="CR33" s="70">
        <v>56.536591757314767</v>
      </c>
      <c r="CS33" s="70">
        <v>5.7419999999999997E-3</v>
      </c>
      <c r="CT33" s="70">
        <v>-2.0842702563861337E-15</v>
      </c>
      <c r="CU33" s="69">
        <v>0</v>
      </c>
      <c r="CV33" s="69">
        <v>0</v>
      </c>
      <c r="CW33" s="69">
        <v>0</v>
      </c>
      <c r="CX33" s="69">
        <v>0</v>
      </c>
      <c r="CY33" s="69">
        <v>0</v>
      </c>
      <c r="CZ33" s="69">
        <v>0</v>
      </c>
      <c r="DA33" s="69">
        <v>0</v>
      </c>
      <c r="DB33" s="69">
        <v>0</v>
      </c>
      <c r="DC33" s="69">
        <v>0</v>
      </c>
      <c r="DD33" s="69">
        <v>0</v>
      </c>
      <c r="DE33" s="69">
        <v>0</v>
      </c>
      <c r="DF33" s="70" t="s">
        <v>652</v>
      </c>
      <c r="DG33" s="70" t="s">
        <v>652</v>
      </c>
      <c r="DH33" s="70">
        <v>0</v>
      </c>
      <c r="DI33" s="70">
        <v>0</v>
      </c>
      <c r="DJ33" s="70">
        <v>0</v>
      </c>
      <c r="DK33" s="69">
        <v>0</v>
      </c>
      <c r="DL33" s="69">
        <v>0</v>
      </c>
      <c r="DM33" s="69">
        <v>0</v>
      </c>
      <c r="DN33" s="69">
        <v>0</v>
      </c>
      <c r="DO33" s="69">
        <v>0</v>
      </c>
      <c r="DP33" s="69">
        <v>0</v>
      </c>
      <c r="DQ33" s="69">
        <v>0</v>
      </c>
      <c r="DR33" s="69">
        <v>0</v>
      </c>
      <c r="DS33" s="69">
        <v>0</v>
      </c>
      <c r="DT33" s="69">
        <v>0</v>
      </c>
      <c r="DU33" s="69">
        <v>0</v>
      </c>
      <c r="DV33" s="70" t="s">
        <v>652</v>
      </c>
      <c r="DW33" s="70" t="s">
        <v>652</v>
      </c>
      <c r="DX33" s="70">
        <v>0</v>
      </c>
      <c r="DY33" s="70">
        <v>0</v>
      </c>
      <c r="DZ33" s="70">
        <v>0</v>
      </c>
      <c r="EA33" s="69">
        <v>0</v>
      </c>
      <c r="EB33" s="69">
        <v>0</v>
      </c>
      <c r="EC33" s="69">
        <v>0</v>
      </c>
      <c r="ED33" s="69">
        <v>0</v>
      </c>
      <c r="EE33" s="69">
        <v>0</v>
      </c>
      <c r="EF33" s="69">
        <v>0</v>
      </c>
      <c r="EG33" s="69">
        <v>0</v>
      </c>
      <c r="EH33" s="69">
        <v>0</v>
      </c>
      <c r="EI33" s="69">
        <v>0</v>
      </c>
      <c r="EJ33" s="69">
        <v>0</v>
      </c>
      <c r="EK33" s="69">
        <v>0</v>
      </c>
      <c r="EL33" s="70" t="s">
        <v>652</v>
      </c>
      <c r="EM33" s="70" t="s">
        <v>652</v>
      </c>
      <c r="EN33" s="70">
        <v>0</v>
      </c>
      <c r="EO33" s="70">
        <v>0</v>
      </c>
      <c r="EP33" s="70">
        <v>0</v>
      </c>
      <c r="EQ33" s="69">
        <v>0</v>
      </c>
      <c r="ER33" s="69">
        <v>0</v>
      </c>
      <c r="ES33" s="69">
        <v>0</v>
      </c>
      <c r="ET33" s="69">
        <v>0</v>
      </c>
      <c r="EU33" s="69">
        <v>0</v>
      </c>
      <c r="EV33" s="69">
        <v>0</v>
      </c>
      <c r="EW33" s="69">
        <v>0</v>
      </c>
      <c r="EX33" s="69">
        <v>0</v>
      </c>
      <c r="EY33" s="69">
        <v>0</v>
      </c>
      <c r="EZ33" s="69">
        <v>0</v>
      </c>
      <c r="FA33" s="69">
        <v>0</v>
      </c>
      <c r="FB33" s="70" t="s">
        <v>652</v>
      </c>
      <c r="FC33" s="70" t="s">
        <v>652</v>
      </c>
      <c r="FD33" s="70">
        <v>0</v>
      </c>
      <c r="FE33" s="70">
        <v>0</v>
      </c>
      <c r="FF33" s="70">
        <v>0</v>
      </c>
    </row>
    <row r="34" spans="1:162" ht="15.75" x14ac:dyDescent="0.25">
      <c r="A34" s="11" t="s">
        <v>68</v>
      </c>
      <c r="B34" s="66" t="s">
        <v>69</v>
      </c>
      <c r="C34" s="69">
        <v>53.502400000000002</v>
      </c>
      <c r="D34" s="69">
        <v>0</v>
      </c>
      <c r="E34" s="69">
        <v>309.410684</v>
      </c>
      <c r="F34" s="69">
        <v>53.502400000000002</v>
      </c>
      <c r="G34" s="69">
        <v>255.90828399999998</v>
      </c>
      <c r="H34" s="69">
        <v>53.502400000000002</v>
      </c>
      <c r="I34" s="69">
        <v>0</v>
      </c>
      <c r="J34" s="69">
        <v>308.95797988999999</v>
      </c>
      <c r="K34" s="69">
        <v>53.502400000000002</v>
      </c>
      <c r="L34" s="69">
        <v>0</v>
      </c>
      <c r="M34" s="69">
        <v>255.45557989</v>
      </c>
      <c r="N34" s="70">
        <v>100</v>
      </c>
      <c r="O34" s="70">
        <v>99.823099079512417</v>
      </c>
      <c r="P34" s="70">
        <v>82.682952542915785</v>
      </c>
      <c r="Q34" s="69">
        <v>0</v>
      </c>
      <c r="R34" s="70">
        <v>0</v>
      </c>
      <c r="S34" s="69">
        <v>11.1671</v>
      </c>
      <c r="T34" s="69">
        <v>0</v>
      </c>
      <c r="U34" s="69">
        <v>15.9551</v>
      </c>
      <c r="V34" s="69">
        <v>11.1671</v>
      </c>
      <c r="W34" s="69">
        <v>4.7880000000000003</v>
      </c>
      <c r="X34" s="69">
        <v>11.1671</v>
      </c>
      <c r="Y34" s="69">
        <v>0</v>
      </c>
      <c r="Z34" s="69">
        <v>15.9551</v>
      </c>
      <c r="AA34" s="69">
        <v>11.1671</v>
      </c>
      <c r="AB34" s="69">
        <v>0</v>
      </c>
      <c r="AC34" s="69">
        <v>4.7880000000000003</v>
      </c>
      <c r="AD34" s="70">
        <v>100</v>
      </c>
      <c r="AE34" s="70">
        <v>100</v>
      </c>
      <c r="AF34" s="70">
        <v>30.009213354977408</v>
      </c>
      <c r="AG34" s="70">
        <v>0</v>
      </c>
      <c r="AH34" s="70">
        <v>0</v>
      </c>
      <c r="AI34" s="69">
        <v>0</v>
      </c>
      <c r="AJ34" s="69">
        <v>0</v>
      </c>
      <c r="AK34" s="69">
        <v>0</v>
      </c>
      <c r="AL34" s="69">
        <v>0</v>
      </c>
      <c r="AM34" s="69">
        <v>0</v>
      </c>
      <c r="AN34" s="69">
        <v>0</v>
      </c>
      <c r="AO34" s="69">
        <v>0</v>
      </c>
      <c r="AP34" s="69">
        <v>0</v>
      </c>
      <c r="AQ34" s="69">
        <v>0</v>
      </c>
      <c r="AR34" s="69">
        <v>0</v>
      </c>
      <c r="AS34" s="69">
        <v>0</v>
      </c>
      <c r="AT34" s="70" t="s">
        <v>652</v>
      </c>
      <c r="AU34" s="70" t="s">
        <v>652</v>
      </c>
      <c r="AV34" s="70">
        <v>0</v>
      </c>
      <c r="AW34" s="70">
        <v>0</v>
      </c>
      <c r="AX34" s="70">
        <v>0</v>
      </c>
      <c r="AY34" s="69">
        <v>0.1328</v>
      </c>
      <c r="AZ34" s="69">
        <v>0</v>
      </c>
      <c r="BA34" s="69">
        <v>0.39579999999999999</v>
      </c>
      <c r="BB34" s="69">
        <v>0.1328</v>
      </c>
      <c r="BC34" s="69">
        <v>0.26300000000000001</v>
      </c>
      <c r="BD34" s="69">
        <v>0.1328</v>
      </c>
      <c r="BE34" s="69">
        <v>0</v>
      </c>
      <c r="BF34" s="69">
        <v>0.39579999999999999</v>
      </c>
      <c r="BG34" s="69">
        <v>0.1328</v>
      </c>
      <c r="BH34" s="69">
        <v>0</v>
      </c>
      <c r="BI34" s="69">
        <v>0.26300000000000001</v>
      </c>
      <c r="BJ34" s="70">
        <v>100</v>
      </c>
      <c r="BK34" s="70">
        <v>100</v>
      </c>
      <c r="BL34" s="70">
        <v>66.447700859019704</v>
      </c>
      <c r="BM34" s="70">
        <v>0</v>
      </c>
      <c r="BN34" s="70">
        <v>0</v>
      </c>
      <c r="BO34" s="69">
        <v>7.63</v>
      </c>
      <c r="BP34" s="69">
        <v>0</v>
      </c>
      <c r="BQ34" s="69">
        <v>25.67</v>
      </c>
      <c r="BR34" s="69">
        <v>7.63</v>
      </c>
      <c r="BS34" s="69">
        <v>18.04</v>
      </c>
      <c r="BT34" s="69">
        <v>7.63</v>
      </c>
      <c r="BU34" s="69">
        <v>0</v>
      </c>
      <c r="BV34" s="69">
        <v>25.67</v>
      </c>
      <c r="BW34" s="69">
        <v>7.63</v>
      </c>
      <c r="BX34" s="69">
        <v>0</v>
      </c>
      <c r="BY34" s="69">
        <v>18.04</v>
      </c>
      <c r="BZ34" s="70">
        <v>100</v>
      </c>
      <c r="CA34" s="70">
        <v>100</v>
      </c>
      <c r="CB34" s="70">
        <v>70.276587456174511</v>
      </c>
      <c r="CC34" s="70">
        <v>0</v>
      </c>
      <c r="CD34" s="70">
        <v>0</v>
      </c>
      <c r="CE34" s="69">
        <v>21.934999999999999</v>
      </c>
      <c r="CF34" s="69">
        <v>0</v>
      </c>
      <c r="CG34" s="69">
        <v>237.19028399999999</v>
      </c>
      <c r="CH34" s="69">
        <v>21.934999999999999</v>
      </c>
      <c r="CI34" s="69">
        <v>215.25528399999999</v>
      </c>
      <c r="CJ34" s="69">
        <v>21.934999999999999</v>
      </c>
      <c r="CK34" s="69">
        <v>0</v>
      </c>
      <c r="CL34" s="69">
        <v>237.19028309000001</v>
      </c>
      <c r="CM34" s="69">
        <v>21.934999999999999</v>
      </c>
      <c r="CN34" s="69">
        <v>0</v>
      </c>
      <c r="CO34" s="69">
        <v>215.25528309000001</v>
      </c>
      <c r="CP34" s="70">
        <v>100</v>
      </c>
      <c r="CQ34" s="70">
        <v>99.999999577246157</v>
      </c>
      <c r="CR34" s="70">
        <v>90.75215067234565</v>
      </c>
      <c r="CS34" s="70">
        <v>0</v>
      </c>
      <c r="CT34" s="70">
        <v>0</v>
      </c>
      <c r="CU34" s="69">
        <v>11.795199999999999</v>
      </c>
      <c r="CV34" s="69">
        <v>0</v>
      </c>
      <c r="CW34" s="69">
        <v>26.4072</v>
      </c>
      <c r="CX34" s="69">
        <v>11.795199999999999</v>
      </c>
      <c r="CY34" s="69">
        <v>14.612</v>
      </c>
      <c r="CZ34" s="69">
        <v>11.795199999999999</v>
      </c>
      <c r="DA34" s="69">
        <v>0</v>
      </c>
      <c r="DB34" s="69">
        <v>26.4072</v>
      </c>
      <c r="DC34" s="69">
        <v>11.795199999999999</v>
      </c>
      <c r="DD34" s="69">
        <v>0</v>
      </c>
      <c r="DE34" s="69">
        <v>14.612</v>
      </c>
      <c r="DF34" s="70">
        <v>100</v>
      </c>
      <c r="DG34" s="70">
        <v>100</v>
      </c>
      <c r="DH34" s="70">
        <v>55.333393922869526</v>
      </c>
      <c r="DI34" s="70">
        <v>0</v>
      </c>
      <c r="DJ34" s="70">
        <v>0</v>
      </c>
      <c r="DK34" s="69">
        <v>0</v>
      </c>
      <c r="DL34" s="69">
        <v>0</v>
      </c>
      <c r="DM34" s="69">
        <v>0</v>
      </c>
      <c r="DN34" s="69">
        <v>0</v>
      </c>
      <c r="DO34" s="69">
        <v>0</v>
      </c>
      <c r="DP34" s="69">
        <v>0</v>
      </c>
      <c r="DQ34" s="69">
        <v>0</v>
      </c>
      <c r="DR34" s="69">
        <v>0</v>
      </c>
      <c r="DS34" s="69">
        <v>0</v>
      </c>
      <c r="DT34" s="69">
        <v>0</v>
      </c>
      <c r="DU34" s="69">
        <v>0</v>
      </c>
      <c r="DV34" s="70" t="s">
        <v>652</v>
      </c>
      <c r="DW34" s="70" t="s">
        <v>652</v>
      </c>
      <c r="DX34" s="70">
        <v>0</v>
      </c>
      <c r="DY34" s="70">
        <v>0</v>
      </c>
      <c r="DZ34" s="70">
        <v>0</v>
      </c>
      <c r="EA34" s="69">
        <v>0</v>
      </c>
      <c r="EB34" s="69">
        <v>0</v>
      </c>
      <c r="EC34" s="69">
        <v>0</v>
      </c>
      <c r="ED34" s="69">
        <v>0</v>
      </c>
      <c r="EE34" s="69">
        <v>0</v>
      </c>
      <c r="EF34" s="69">
        <v>0</v>
      </c>
      <c r="EG34" s="69">
        <v>0</v>
      </c>
      <c r="EH34" s="69">
        <v>0</v>
      </c>
      <c r="EI34" s="69">
        <v>0</v>
      </c>
      <c r="EJ34" s="69">
        <v>0</v>
      </c>
      <c r="EK34" s="69">
        <v>0</v>
      </c>
      <c r="EL34" s="70" t="s">
        <v>652</v>
      </c>
      <c r="EM34" s="70" t="s">
        <v>652</v>
      </c>
      <c r="EN34" s="70">
        <v>0</v>
      </c>
      <c r="EO34" s="70">
        <v>0</v>
      </c>
      <c r="EP34" s="70">
        <v>0</v>
      </c>
      <c r="EQ34" s="69">
        <v>0.84230000000000005</v>
      </c>
      <c r="ER34" s="69">
        <v>0</v>
      </c>
      <c r="ES34" s="69">
        <v>3.7923</v>
      </c>
      <c r="ET34" s="69">
        <v>0.84230000000000005</v>
      </c>
      <c r="EU34" s="69">
        <v>2.95</v>
      </c>
      <c r="EV34" s="69">
        <v>0.84230000000000005</v>
      </c>
      <c r="EW34" s="69">
        <v>0</v>
      </c>
      <c r="EX34" s="69">
        <v>3.3395967999999998</v>
      </c>
      <c r="EY34" s="69">
        <v>0.84230000000000005</v>
      </c>
      <c r="EZ34" s="69">
        <v>0</v>
      </c>
      <c r="FA34" s="69">
        <v>2.4972968</v>
      </c>
      <c r="FB34" s="70">
        <v>100</v>
      </c>
      <c r="FC34" s="70">
        <v>84.654128813559311</v>
      </c>
      <c r="FD34" s="70">
        <v>74.778392409526802</v>
      </c>
      <c r="FE34" s="70">
        <v>0</v>
      </c>
      <c r="FF34" s="70">
        <v>0</v>
      </c>
    </row>
    <row r="35" spans="1:162" ht="15.75" x14ac:dyDescent="0.25">
      <c r="A35" s="11" t="s">
        <v>71</v>
      </c>
      <c r="B35" s="66" t="s">
        <v>72</v>
      </c>
      <c r="C35" s="69">
        <v>128.0282</v>
      </c>
      <c r="D35" s="69">
        <v>0</v>
      </c>
      <c r="E35" s="69">
        <v>443.77210000000002</v>
      </c>
      <c r="F35" s="69">
        <v>128.0282</v>
      </c>
      <c r="G35" s="69">
        <v>315.7439</v>
      </c>
      <c r="H35" s="69">
        <v>128.0282</v>
      </c>
      <c r="I35" s="69">
        <v>0</v>
      </c>
      <c r="J35" s="69">
        <v>443.77210000000002</v>
      </c>
      <c r="K35" s="69">
        <v>128.0282</v>
      </c>
      <c r="L35" s="69">
        <v>0</v>
      </c>
      <c r="M35" s="69">
        <v>315.7439</v>
      </c>
      <c r="N35" s="70">
        <v>100</v>
      </c>
      <c r="O35" s="70">
        <v>100</v>
      </c>
      <c r="P35" s="70">
        <v>71.150011458584245</v>
      </c>
      <c r="Q35" s="69">
        <v>0</v>
      </c>
      <c r="R35" s="70">
        <v>0</v>
      </c>
      <c r="S35" s="69">
        <v>0.31009999999999999</v>
      </c>
      <c r="T35" s="69">
        <v>0</v>
      </c>
      <c r="U35" s="69">
        <v>1.1751</v>
      </c>
      <c r="V35" s="69">
        <v>0.31009999999999999</v>
      </c>
      <c r="W35" s="69">
        <v>0.86499999999999999</v>
      </c>
      <c r="X35" s="69">
        <v>0.31009999999999999</v>
      </c>
      <c r="Y35" s="69">
        <v>0</v>
      </c>
      <c r="Z35" s="69">
        <v>1.1751</v>
      </c>
      <c r="AA35" s="69">
        <v>0.31009999999999999</v>
      </c>
      <c r="AB35" s="69">
        <v>0</v>
      </c>
      <c r="AC35" s="69">
        <v>0.86499999999999999</v>
      </c>
      <c r="AD35" s="70">
        <v>100</v>
      </c>
      <c r="AE35" s="70">
        <v>100</v>
      </c>
      <c r="AF35" s="70">
        <v>73.61075653135903</v>
      </c>
      <c r="AG35" s="70">
        <v>0</v>
      </c>
      <c r="AH35" s="70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70" t="s">
        <v>652</v>
      </c>
      <c r="AU35" s="70" t="s">
        <v>652</v>
      </c>
      <c r="AV35" s="70">
        <v>0</v>
      </c>
      <c r="AW35" s="70">
        <v>0</v>
      </c>
      <c r="AX35" s="70">
        <v>0</v>
      </c>
      <c r="AY35" s="69">
        <v>0</v>
      </c>
      <c r="AZ35" s="69">
        <v>0</v>
      </c>
      <c r="BA35" s="69">
        <v>0</v>
      </c>
      <c r="BB35" s="69">
        <v>0</v>
      </c>
      <c r="BC35" s="69">
        <v>0</v>
      </c>
      <c r="BD35" s="69">
        <v>0</v>
      </c>
      <c r="BE35" s="69">
        <v>0</v>
      </c>
      <c r="BF35" s="69">
        <v>0</v>
      </c>
      <c r="BG35" s="69">
        <v>0</v>
      </c>
      <c r="BH35" s="69">
        <v>0</v>
      </c>
      <c r="BI35" s="69">
        <v>0</v>
      </c>
      <c r="BJ35" s="70" t="s">
        <v>652</v>
      </c>
      <c r="BK35" s="70" t="s">
        <v>652</v>
      </c>
      <c r="BL35" s="70">
        <v>0</v>
      </c>
      <c r="BM35" s="70">
        <v>0</v>
      </c>
      <c r="BN35" s="70">
        <v>0</v>
      </c>
      <c r="BO35" s="69">
        <v>27.012</v>
      </c>
      <c r="BP35" s="69">
        <v>0</v>
      </c>
      <c r="BQ35" s="69">
        <v>81.620900000000006</v>
      </c>
      <c r="BR35" s="69">
        <v>27.012</v>
      </c>
      <c r="BS35" s="69">
        <v>54.608899999999998</v>
      </c>
      <c r="BT35" s="69">
        <v>27.012</v>
      </c>
      <c r="BU35" s="69">
        <v>0</v>
      </c>
      <c r="BV35" s="69">
        <v>81.620900000000006</v>
      </c>
      <c r="BW35" s="69">
        <v>27.012</v>
      </c>
      <c r="BX35" s="69">
        <v>0</v>
      </c>
      <c r="BY35" s="69">
        <v>54.608899999999998</v>
      </c>
      <c r="BZ35" s="70">
        <v>100</v>
      </c>
      <c r="CA35" s="70">
        <v>100</v>
      </c>
      <c r="CB35" s="70">
        <v>66.905535224433933</v>
      </c>
      <c r="CC35" s="70">
        <v>0</v>
      </c>
      <c r="CD35" s="70">
        <v>0</v>
      </c>
      <c r="CE35" s="69">
        <v>100.3493</v>
      </c>
      <c r="CF35" s="69">
        <v>0</v>
      </c>
      <c r="CG35" s="69">
        <v>360.34930000000003</v>
      </c>
      <c r="CH35" s="69">
        <v>100.3493</v>
      </c>
      <c r="CI35" s="69">
        <v>260</v>
      </c>
      <c r="CJ35" s="69">
        <v>100.3493</v>
      </c>
      <c r="CK35" s="69">
        <v>0</v>
      </c>
      <c r="CL35" s="69">
        <v>360.34930000000003</v>
      </c>
      <c r="CM35" s="69">
        <v>100.3493</v>
      </c>
      <c r="CN35" s="69">
        <v>0</v>
      </c>
      <c r="CO35" s="69">
        <v>260</v>
      </c>
      <c r="CP35" s="70">
        <v>100</v>
      </c>
      <c r="CQ35" s="70">
        <v>100</v>
      </c>
      <c r="CR35" s="70">
        <v>72.152214531844521</v>
      </c>
      <c r="CS35" s="70">
        <v>0</v>
      </c>
      <c r="CT35" s="70">
        <v>0</v>
      </c>
      <c r="CU35" s="69">
        <v>0.35680000000000001</v>
      </c>
      <c r="CV35" s="69">
        <v>0</v>
      </c>
      <c r="CW35" s="69">
        <v>0.62680000000000002</v>
      </c>
      <c r="CX35" s="69">
        <v>0.35680000000000001</v>
      </c>
      <c r="CY35" s="69">
        <v>0.27</v>
      </c>
      <c r="CZ35" s="69">
        <v>0.35680000000000001</v>
      </c>
      <c r="DA35" s="69">
        <v>0</v>
      </c>
      <c r="DB35" s="69">
        <v>0.62680000000000002</v>
      </c>
      <c r="DC35" s="69">
        <v>0.35680000000000001</v>
      </c>
      <c r="DD35" s="69">
        <v>0</v>
      </c>
      <c r="DE35" s="69">
        <v>0.27</v>
      </c>
      <c r="DF35" s="70">
        <v>100</v>
      </c>
      <c r="DG35" s="70">
        <v>100</v>
      </c>
      <c r="DH35" s="70">
        <v>43.075941289087424</v>
      </c>
      <c r="DI35" s="70">
        <v>0</v>
      </c>
      <c r="DJ35" s="70">
        <v>0</v>
      </c>
      <c r="DK35" s="69">
        <v>0</v>
      </c>
      <c r="DL35" s="69">
        <v>0</v>
      </c>
      <c r="DM35" s="69">
        <v>0</v>
      </c>
      <c r="DN35" s="69">
        <v>0</v>
      </c>
      <c r="DO35" s="69">
        <v>0</v>
      </c>
      <c r="DP35" s="69">
        <v>0</v>
      </c>
      <c r="DQ35" s="69">
        <v>0</v>
      </c>
      <c r="DR35" s="69">
        <v>0</v>
      </c>
      <c r="DS35" s="69">
        <v>0</v>
      </c>
      <c r="DT35" s="69">
        <v>0</v>
      </c>
      <c r="DU35" s="69">
        <v>0</v>
      </c>
      <c r="DV35" s="70" t="s">
        <v>652</v>
      </c>
      <c r="DW35" s="70" t="s">
        <v>652</v>
      </c>
      <c r="DX35" s="70">
        <v>0</v>
      </c>
      <c r="DY35" s="70">
        <v>0</v>
      </c>
      <c r="DZ35" s="70">
        <v>0</v>
      </c>
      <c r="EA35" s="69">
        <v>0</v>
      </c>
      <c r="EB35" s="69">
        <v>0</v>
      </c>
      <c r="EC35" s="69">
        <v>0</v>
      </c>
      <c r="ED35" s="69">
        <v>0</v>
      </c>
      <c r="EE35" s="69">
        <v>0</v>
      </c>
      <c r="EF35" s="69">
        <v>0</v>
      </c>
      <c r="EG35" s="69">
        <v>0</v>
      </c>
      <c r="EH35" s="69">
        <v>0</v>
      </c>
      <c r="EI35" s="69">
        <v>0</v>
      </c>
      <c r="EJ35" s="69">
        <v>0</v>
      </c>
      <c r="EK35" s="69">
        <v>0</v>
      </c>
      <c r="EL35" s="70" t="s">
        <v>652</v>
      </c>
      <c r="EM35" s="70" t="s">
        <v>652</v>
      </c>
      <c r="EN35" s="70">
        <v>0</v>
      </c>
      <c r="EO35" s="70">
        <v>0</v>
      </c>
      <c r="EP35" s="70">
        <v>0</v>
      </c>
      <c r="EQ35" s="69">
        <v>0</v>
      </c>
      <c r="ER35" s="69">
        <v>0</v>
      </c>
      <c r="ES35" s="69">
        <v>0</v>
      </c>
      <c r="ET35" s="69">
        <v>0</v>
      </c>
      <c r="EU35" s="69">
        <v>0</v>
      </c>
      <c r="EV35" s="69">
        <v>0</v>
      </c>
      <c r="EW35" s="69">
        <v>0</v>
      </c>
      <c r="EX35" s="69">
        <v>0</v>
      </c>
      <c r="EY35" s="69">
        <v>0</v>
      </c>
      <c r="EZ35" s="69">
        <v>0</v>
      </c>
      <c r="FA35" s="69">
        <v>0</v>
      </c>
      <c r="FB35" s="70" t="s">
        <v>652</v>
      </c>
      <c r="FC35" s="70" t="s">
        <v>652</v>
      </c>
      <c r="FD35" s="70">
        <v>0</v>
      </c>
      <c r="FE35" s="70">
        <v>0</v>
      </c>
      <c r="FF35" s="70">
        <v>0</v>
      </c>
    </row>
    <row r="36" spans="1:162" ht="15.75" x14ac:dyDescent="0.25">
      <c r="A36" s="11" t="s">
        <v>74</v>
      </c>
      <c r="B36" s="66" t="s">
        <v>298</v>
      </c>
      <c r="C36" s="69">
        <v>35.9343</v>
      </c>
      <c r="D36" s="69">
        <v>0</v>
      </c>
      <c r="E36" s="69">
        <v>366.6628</v>
      </c>
      <c r="F36" s="69">
        <v>35.9343</v>
      </c>
      <c r="G36" s="69">
        <v>330.7285</v>
      </c>
      <c r="H36" s="69">
        <v>35.934031009999998</v>
      </c>
      <c r="I36" s="69">
        <v>0</v>
      </c>
      <c r="J36" s="69">
        <v>366.66251632000001</v>
      </c>
      <c r="K36" s="69">
        <v>35.934031009999998</v>
      </c>
      <c r="L36" s="69">
        <v>0</v>
      </c>
      <c r="M36" s="69">
        <v>330.72848531000005</v>
      </c>
      <c r="N36" s="70">
        <v>99.999251439432513</v>
      </c>
      <c r="O36" s="70">
        <v>99.99999555829028</v>
      </c>
      <c r="P36" s="70">
        <v>90.199698793688796</v>
      </c>
      <c r="Q36" s="69">
        <v>0</v>
      </c>
      <c r="R36" s="70">
        <v>0</v>
      </c>
      <c r="S36" s="69">
        <v>15.3605</v>
      </c>
      <c r="T36" s="69">
        <v>0</v>
      </c>
      <c r="U36" s="69">
        <v>22.020399999999999</v>
      </c>
      <c r="V36" s="69">
        <v>15.3605</v>
      </c>
      <c r="W36" s="69">
        <v>6.6599000000000004</v>
      </c>
      <c r="X36" s="69">
        <v>15.36042245</v>
      </c>
      <c r="Y36" s="69">
        <v>0</v>
      </c>
      <c r="Z36" s="69">
        <v>22.020309519999998</v>
      </c>
      <c r="AA36" s="69">
        <v>15.36042245</v>
      </c>
      <c r="AB36" s="69">
        <v>0</v>
      </c>
      <c r="AC36" s="69">
        <v>6.6598870699999999</v>
      </c>
      <c r="AD36" s="70">
        <v>99.999495133621949</v>
      </c>
      <c r="AE36" s="70">
        <v>99.999805852940725</v>
      </c>
      <c r="AF36" s="70">
        <v>30.244293632435738</v>
      </c>
      <c r="AG36" s="70">
        <v>0</v>
      </c>
      <c r="AH36" s="70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69">
        <v>0</v>
      </c>
      <c r="AO36" s="69">
        <v>0</v>
      </c>
      <c r="AP36" s="69">
        <v>0</v>
      </c>
      <c r="AQ36" s="69">
        <v>0</v>
      </c>
      <c r="AR36" s="69">
        <v>0</v>
      </c>
      <c r="AS36" s="69">
        <v>0</v>
      </c>
      <c r="AT36" s="70" t="s">
        <v>652</v>
      </c>
      <c r="AU36" s="70" t="s">
        <v>652</v>
      </c>
      <c r="AV36" s="70">
        <v>0</v>
      </c>
      <c r="AW36" s="70">
        <v>0</v>
      </c>
      <c r="AX36" s="70">
        <v>0</v>
      </c>
      <c r="AY36" s="69">
        <v>0</v>
      </c>
      <c r="AZ36" s="69">
        <v>0</v>
      </c>
      <c r="BA36" s="69">
        <v>0</v>
      </c>
      <c r="BB36" s="69">
        <v>0</v>
      </c>
      <c r="BC36" s="69">
        <v>0</v>
      </c>
      <c r="BD36" s="69">
        <v>0</v>
      </c>
      <c r="BE36" s="69">
        <v>0</v>
      </c>
      <c r="BF36" s="69">
        <v>0</v>
      </c>
      <c r="BG36" s="69">
        <v>0</v>
      </c>
      <c r="BH36" s="69">
        <v>0</v>
      </c>
      <c r="BI36" s="69">
        <v>0</v>
      </c>
      <c r="BJ36" s="70" t="s">
        <v>652</v>
      </c>
      <c r="BK36" s="70" t="s">
        <v>652</v>
      </c>
      <c r="BL36" s="70">
        <v>0</v>
      </c>
      <c r="BM36" s="70">
        <v>0</v>
      </c>
      <c r="BN36" s="70">
        <v>0</v>
      </c>
      <c r="BO36" s="69">
        <v>0</v>
      </c>
      <c r="BP36" s="69">
        <v>0</v>
      </c>
      <c r="BQ36" s="69">
        <v>0</v>
      </c>
      <c r="BR36" s="69">
        <v>0</v>
      </c>
      <c r="BS36" s="69">
        <v>0</v>
      </c>
      <c r="BT36" s="69">
        <v>0</v>
      </c>
      <c r="BU36" s="69">
        <v>0</v>
      </c>
      <c r="BV36" s="69">
        <v>0</v>
      </c>
      <c r="BW36" s="69">
        <v>0</v>
      </c>
      <c r="BX36" s="69">
        <v>0</v>
      </c>
      <c r="BY36" s="69">
        <v>0</v>
      </c>
      <c r="BZ36" s="70" t="s">
        <v>652</v>
      </c>
      <c r="CA36" s="70" t="s">
        <v>652</v>
      </c>
      <c r="CB36" s="70">
        <v>0</v>
      </c>
      <c r="CC36" s="70">
        <v>0</v>
      </c>
      <c r="CD36" s="70">
        <v>0</v>
      </c>
      <c r="CE36" s="69">
        <v>1.7201</v>
      </c>
      <c r="CF36" s="69">
        <v>0</v>
      </c>
      <c r="CG36" s="69">
        <v>309.30270000000002</v>
      </c>
      <c r="CH36" s="69">
        <v>1.7201</v>
      </c>
      <c r="CI36" s="69">
        <v>307.58260000000001</v>
      </c>
      <c r="CJ36" s="69">
        <v>1.7201</v>
      </c>
      <c r="CK36" s="69">
        <v>0</v>
      </c>
      <c r="CL36" s="69">
        <v>309.30270000000002</v>
      </c>
      <c r="CM36" s="69">
        <v>1.7201</v>
      </c>
      <c r="CN36" s="69">
        <v>0</v>
      </c>
      <c r="CO36" s="69">
        <v>307.58260000000001</v>
      </c>
      <c r="CP36" s="70">
        <v>100</v>
      </c>
      <c r="CQ36" s="70">
        <v>100</v>
      </c>
      <c r="CR36" s="70">
        <v>99.443878116809188</v>
      </c>
      <c r="CS36" s="70">
        <v>0</v>
      </c>
      <c r="CT36" s="70">
        <v>0</v>
      </c>
      <c r="CU36" s="69">
        <v>18.8537</v>
      </c>
      <c r="CV36" s="69">
        <v>0</v>
      </c>
      <c r="CW36" s="69">
        <v>35.339700000000001</v>
      </c>
      <c r="CX36" s="69">
        <v>18.8537</v>
      </c>
      <c r="CY36" s="69">
        <v>16.486000000000001</v>
      </c>
      <c r="CZ36" s="69">
        <v>18.853508559999998</v>
      </c>
      <c r="DA36" s="69">
        <v>0</v>
      </c>
      <c r="DB36" s="69">
        <v>35.339506799999995</v>
      </c>
      <c r="DC36" s="69">
        <v>18.853508559999998</v>
      </c>
      <c r="DD36" s="69">
        <v>0</v>
      </c>
      <c r="DE36" s="69">
        <v>16.485998240000001</v>
      </c>
      <c r="DF36" s="70">
        <v>99.998984602491817</v>
      </c>
      <c r="DG36" s="70">
        <v>99.999989324275134</v>
      </c>
      <c r="DH36" s="70">
        <v>46.650334803201055</v>
      </c>
      <c r="DI36" s="70">
        <v>0</v>
      </c>
      <c r="DJ36" s="70">
        <v>0</v>
      </c>
      <c r="DK36" s="69">
        <v>0</v>
      </c>
      <c r="DL36" s="69">
        <v>0</v>
      </c>
      <c r="DM36" s="69">
        <v>0</v>
      </c>
      <c r="DN36" s="69">
        <v>0</v>
      </c>
      <c r="DO36" s="69">
        <v>0</v>
      </c>
      <c r="DP36" s="69">
        <v>0</v>
      </c>
      <c r="DQ36" s="69">
        <v>0</v>
      </c>
      <c r="DR36" s="69">
        <v>0</v>
      </c>
      <c r="DS36" s="69">
        <v>0</v>
      </c>
      <c r="DT36" s="69">
        <v>0</v>
      </c>
      <c r="DU36" s="69">
        <v>0</v>
      </c>
      <c r="DV36" s="70" t="s">
        <v>652</v>
      </c>
      <c r="DW36" s="70" t="s">
        <v>652</v>
      </c>
      <c r="DX36" s="70">
        <v>0</v>
      </c>
      <c r="DY36" s="70">
        <v>0</v>
      </c>
      <c r="DZ36" s="70">
        <v>0</v>
      </c>
      <c r="EA36" s="69">
        <v>0</v>
      </c>
      <c r="EB36" s="69">
        <v>0</v>
      </c>
      <c r="EC36" s="69">
        <v>0</v>
      </c>
      <c r="ED36" s="69">
        <v>0</v>
      </c>
      <c r="EE36" s="69">
        <v>0</v>
      </c>
      <c r="EF36" s="69">
        <v>0</v>
      </c>
      <c r="EG36" s="69">
        <v>0</v>
      </c>
      <c r="EH36" s="69">
        <v>0</v>
      </c>
      <c r="EI36" s="69">
        <v>0</v>
      </c>
      <c r="EJ36" s="69">
        <v>0</v>
      </c>
      <c r="EK36" s="69">
        <v>0</v>
      </c>
      <c r="EL36" s="70" t="s">
        <v>652</v>
      </c>
      <c r="EM36" s="70" t="s">
        <v>652</v>
      </c>
      <c r="EN36" s="70">
        <v>0</v>
      </c>
      <c r="EO36" s="70">
        <v>0</v>
      </c>
      <c r="EP36" s="70">
        <v>0</v>
      </c>
      <c r="EQ36" s="69">
        <v>0</v>
      </c>
      <c r="ER36" s="69">
        <v>0</v>
      </c>
      <c r="ES36" s="69">
        <v>0</v>
      </c>
      <c r="ET36" s="69">
        <v>0</v>
      </c>
      <c r="EU36" s="69">
        <v>0</v>
      </c>
      <c r="EV36" s="69">
        <v>0</v>
      </c>
      <c r="EW36" s="69">
        <v>0</v>
      </c>
      <c r="EX36" s="69">
        <v>0</v>
      </c>
      <c r="EY36" s="69">
        <v>0</v>
      </c>
      <c r="EZ36" s="69">
        <v>0</v>
      </c>
      <c r="FA36" s="69">
        <v>0</v>
      </c>
      <c r="FB36" s="70" t="s">
        <v>652</v>
      </c>
      <c r="FC36" s="70" t="s">
        <v>652</v>
      </c>
      <c r="FD36" s="70">
        <v>0</v>
      </c>
      <c r="FE36" s="70">
        <v>0</v>
      </c>
      <c r="FF36" s="70">
        <v>0</v>
      </c>
    </row>
    <row r="37" spans="1:162" ht="15.75" x14ac:dyDescent="0.25">
      <c r="A37" s="11" t="s">
        <v>76</v>
      </c>
      <c r="B37" s="66" t="s">
        <v>77</v>
      </c>
      <c r="C37" s="69">
        <v>501.68109999999996</v>
      </c>
      <c r="D37" s="69">
        <v>0</v>
      </c>
      <c r="E37" s="69">
        <v>600.673947</v>
      </c>
      <c r="F37" s="69">
        <v>501.68109999999996</v>
      </c>
      <c r="G37" s="69">
        <v>98.992846999999998</v>
      </c>
      <c r="H37" s="69">
        <v>501.68109999999996</v>
      </c>
      <c r="I37" s="69">
        <v>0.22969081999999999</v>
      </c>
      <c r="J37" s="69">
        <v>600.63533052999992</v>
      </c>
      <c r="K37" s="69">
        <v>501.68109999999996</v>
      </c>
      <c r="L37" s="69">
        <v>0</v>
      </c>
      <c r="M37" s="69">
        <v>98.954230530000004</v>
      </c>
      <c r="N37" s="70">
        <v>100</v>
      </c>
      <c r="O37" s="70">
        <v>99.960990646122156</v>
      </c>
      <c r="P37" s="70">
        <v>16.474926715130611</v>
      </c>
      <c r="Q37" s="69">
        <v>0.22969081999999999</v>
      </c>
      <c r="R37" s="70">
        <v>-2.656208586415687E-14</v>
      </c>
      <c r="S37" s="69">
        <v>7.9158999999999997</v>
      </c>
      <c r="T37" s="69">
        <v>0</v>
      </c>
      <c r="U37" s="69">
        <v>9.5479000000000003</v>
      </c>
      <c r="V37" s="69">
        <v>7.9158999999999997</v>
      </c>
      <c r="W37" s="69">
        <v>1.6319999999999999</v>
      </c>
      <c r="X37" s="69">
        <v>7.9158999999999997</v>
      </c>
      <c r="Y37" s="69">
        <v>0.22961081999999999</v>
      </c>
      <c r="Z37" s="69">
        <v>9.5479000000000003</v>
      </c>
      <c r="AA37" s="69">
        <v>7.9158999999999997</v>
      </c>
      <c r="AB37" s="69">
        <v>0</v>
      </c>
      <c r="AC37" s="69">
        <v>1.6319999999999999</v>
      </c>
      <c r="AD37" s="70">
        <v>100</v>
      </c>
      <c r="AE37" s="70">
        <v>100</v>
      </c>
      <c r="AF37" s="70">
        <v>17.09276385383173</v>
      </c>
      <c r="AG37" s="70">
        <v>0.22961081999999999</v>
      </c>
      <c r="AH37" s="70">
        <v>4.4408920985006262E-16</v>
      </c>
      <c r="AI37" s="69">
        <v>0</v>
      </c>
      <c r="AJ37" s="69">
        <v>0</v>
      </c>
      <c r="AK37" s="69">
        <v>0</v>
      </c>
      <c r="AL37" s="69">
        <v>0</v>
      </c>
      <c r="AM37" s="69">
        <v>0</v>
      </c>
      <c r="AN37" s="69">
        <v>0</v>
      </c>
      <c r="AO37" s="69">
        <v>0</v>
      </c>
      <c r="AP37" s="69">
        <v>0</v>
      </c>
      <c r="AQ37" s="69">
        <v>0</v>
      </c>
      <c r="AR37" s="69">
        <v>0</v>
      </c>
      <c r="AS37" s="69">
        <v>0</v>
      </c>
      <c r="AT37" s="70" t="s">
        <v>652</v>
      </c>
      <c r="AU37" s="70" t="s">
        <v>652</v>
      </c>
      <c r="AV37" s="70">
        <v>0</v>
      </c>
      <c r="AW37" s="70">
        <v>0</v>
      </c>
      <c r="AX37" s="70">
        <v>0</v>
      </c>
      <c r="AY37" s="69">
        <v>0.62060000000000004</v>
      </c>
      <c r="AZ37" s="69">
        <v>0</v>
      </c>
      <c r="BA37" s="69">
        <v>0.73970000000000002</v>
      </c>
      <c r="BB37" s="69">
        <v>0.62060000000000004</v>
      </c>
      <c r="BC37" s="69">
        <v>0.1191</v>
      </c>
      <c r="BD37" s="69">
        <v>0.62060000000000004</v>
      </c>
      <c r="BE37" s="69">
        <v>0</v>
      </c>
      <c r="BF37" s="69">
        <v>0.73970000000000002</v>
      </c>
      <c r="BG37" s="69">
        <v>0.62060000000000004</v>
      </c>
      <c r="BH37" s="69">
        <v>0</v>
      </c>
      <c r="BI37" s="69">
        <v>0.1191</v>
      </c>
      <c r="BJ37" s="70">
        <v>100</v>
      </c>
      <c r="BK37" s="70">
        <v>100</v>
      </c>
      <c r="BL37" s="70">
        <v>16.101122076517509</v>
      </c>
      <c r="BM37" s="70">
        <v>0</v>
      </c>
      <c r="BN37" s="70">
        <v>0</v>
      </c>
      <c r="BO37" s="69">
        <v>103.85039999999999</v>
      </c>
      <c r="BP37" s="69">
        <v>0</v>
      </c>
      <c r="BQ37" s="69">
        <v>123.778785</v>
      </c>
      <c r="BR37" s="69">
        <v>103.85039999999999</v>
      </c>
      <c r="BS37" s="69">
        <v>19.928384999999999</v>
      </c>
      <c r="BT37" s="69">
        <v>103.85039999999999</v>
      </c>
      <c r="BU37" s="69">
        <v>0</v>
      </c>
      <c r="BV37" s="69">
        <v>123.778785</v>
      </c>
      <c r="BW37" s="69">
        <v>103.85039999999999</v>
      </c>
      <c r="BX37" s="69">
        <v>0</v>
      </c>
      <c r="BY37" s="69">
        <v>19.928384999999999</v>
      </c>
      <c r="BZ37" s="70">
        <v>100</v>
      </c>
      <c r="CA37" s="70">
        <v>100</v>
      </c>
      <c r="CB37" s="70">
        <v>16.100000496854125</v>
      </c>
      <c r="CC37" s="70">
        <v>0</v>
      </c>
      <c r="CD37" s="70">
        <v>0</v>
      </c>
      <c r="CE37" s="69">
        <v>387.76049999999998</v>
      </c>
      <c r="CF37" s="69">
        <v>0</v>
      </c>
      <c r="CG37" s="69">
        <v>464.63086199999998</v>
      </c>
      <c r="CH37" s="69">
        <v>387.76049999999998</v>
      </c>
      <c r="CI37" s="69">
        <v>76.870362</v>
      </c>
      <c r="CJ37" s="69">
        <v>387.76049999999998</v>
      </c>
      <c r="CK37" s="69">
        <v>8.0000000000000007E-5</v>
      </c>
      <c r="CL37" s="69">
        <v>464.63086199999998</v>
      </c>
      <c r="CM37" s="69">
        <v>387.76049999999998</v>
      </c>
      <c r="CN37" s="69">
        <v>0</v>
      </c>
      <c r="CO37" s="69">
        <v>76.870362</v>
      </c>
      <c r="CP37" s="70">
        <v>100</v>
      </c>
      <c r="CQ37" s="70">
        <v>100</v>
      </c>
      <c r="CR37" s="70">
        <v>16.544394332548666</v>
      </c>
      <c r="CS37" s="70">
        <v>8.0000000000000007E-5</v>
      </c>
      <c r="CT37" s="70">
        <v>2.5393085529255843E-14</v>
      </c>
      <c r="CU37" s="69">
        <v>0</v>
      </c>
      <c r="CV37" s="69">
        <v>0</v>
      </c>
      <c r="CW37" s="69">
        <v>0</v>
      </c>
      <c r="CX37" s="69">
        <v>0</v>
      </c>
      <c r="CY37" s="69">
        <v>0</v>
      </c>
      <c r="CZ37" s="69">
        <v>0</v>
      </c>
      <c r="DA37" s="69">
        <v>0</v>
      </c>
      <c r="DB37" s="69">
        <v>0</v>
      </c>
      <c r="DC37" s="69">
        <v>0</v>
      </c>
      <c r="DD37" s="69">
        <v>0</v>
      </c>
      <c r="DE37" s="69">
        <v>0</v>
      </c>
      <c r="DF37" s="70" t="s">
        <v>652</v>
      </c>
      <c r="DG37" s="70" t="s">
        <v>652</v>
      </c>
      <c r="DH37" s="70">
        <v>0</v>
      </c>
      <c r="DI37" s="70">
        <v>0</v>
      </c>
      <c r="DJ37" s="70">
        <v>0</v>
      </c>
      <c r="DK37" s="69">
        <v>0</v>
      </c>
      <c r="DL37" s="69">
        <v>0</v>
      </c>
      <c r="DM37" s="69">
        <v>0</v>
      </c>
      <c r="DN37" s="69">
        <v>0</v>
      </c>
      <c r="DO37" s="69">
        <v>0</v>
      </c>
      <c r="DP37" s="69">
        <v>0</v>
      </c>
      <c r="DQ37" s="69">
        <v>0</v>
      </c>
      <c r="DR37" s="69">
        <v>0</v>
      </c>
      <c r="DS37" s="69">
        <v>0</v>
      </c>
      <c r="DT37" s="69">
        <v>0</v>
      </c>
      <c r="DU37" s="69">
        <v>0</v>
      </c>
      <c r="DV37" s="70" t="s">
        <v>652</v>
      </c>
      <c r="DW37" s="70" t="s">
        <v>652</v>
      </c>
      <c r="DX37" s="70">
        <v>0</v>
      </c>
      <c r="DY37" s="70">
        <v>0</v>
      </c>
      <c r="DZ37" s="70">
        <v>0</v>
      </c>
      <c r="EA37" s="69">
        <v>0</v>
      </c>
      <c r="EB37" s="69">
        <v>0</v>
      </c>
      <c r="EC37" s="69">
        <v>0</v>
      </c>
      <c r="ED37" s="69">
        <v>0</v>
      </c>
      <c r="EE37" s="69">
        <v>0</v>
      </c>
      <c r="EF37" s="69">
        <v>0</v>
      </c>
      <c r="EG37" s="69">
        <v>0</v>
      </c>
      <c r="EH37" s="69">
        <v>0</v>
      </c>
      <c r="EI37" s="69">
        <v>0</v>
      </c>
      <c r="EJ37" s="69">
        <v>0</v>
      </c>
      <c r="EK37" s="69">
        <v>0</v>
      </c>
      <c r="EL37" s="70" t="s">
        <v>652</v>
      </c>
      <c r="EM37" s="70" t="s">
        <v>652</v>
      </c>
      <c r="EN37" s="70">
        <v>0</v>
      </c>
      <c r="EO37" s="70">
        <v>0</v>
      </c>
      <c r="EP37" s="70">
        <v>0</v>
      </c>
      <c r="EQ37" s="69">
        <v>1.5337000000000001</v>
      </c>
      <c r="ER37" s="69">
        <v>0</v>
      </c>
      <c r="ES37" s="69">
        <v>1.9766999999999999</v>
      </c>
      <c r="ET37" s="69">
        <v>1.5337000000000001</v>
      </c>
      <c r="EU37" s="69">
        <v>0.443</v>
      </c>
      <c r="EV37" s="69">
        <v>1.5337000000000001</v>
      </c>
      <c r="EW37" s="69">
        <v>0</v>
      </c>
      <c r="EX37" s="69">
        <v>1.9380835300000001</v>
      </c>
      <c r="EY37" s="69">
        <v>1.5337000000000001</v>
      </c>
      <c r="EZ37" s="69">
        <v>0</v>
      </c>
      <c r="FA37" s="69">
        <v>0.40438353000000005</v>
      </c>
      <c r="FB37" s="70">
        <v>100</v>
      </c>
      <c r="FC37" s="70">
        <v>91.282963882618517</v>
      </c>
      <c r="FD37" s="70">
        <v>20.865123909287853</v>
      </c>
      <c r="FE37" s="70">
        <v>0</v>
      </c>
      <c r="FF37" s="70">
        <v>0</v>
      </c>
    </row>
    <row r="38" spans="1:162" ht="15.75" x14ac:dyDescent="0.25">
      <c r="A38" s="11" t="s">
        <v>79</v>
      </c>
      <c r="B38" s="66" t="s">
        <v>80</v>
      </c>
      <c r="C38" s="69">
        <v>118.45960000000001</v>
      </c>
      <c r="D38" s="69">
        <v>0</v>
      </c>
      <c r="E38" s="69">
        <v>185.10960000000003</v>
      </c>
      <c r="F38" s="69">
        <v>118.45960000000001</v>
      </c>
      <c r="G38" s="69">
        <v>66.650000000000006</v>
      </c>
      <c r="H38" s="69">
        <v>118.45960000000001</v>
      </c>
      <c r="I38" s="69">
        <v>0</v>
      </c>
      <c r="J38" s="69">
        <v>185.10960000000003</v>
      </c>
      <c r="K38" s="69">
        <v>118.45960000000001</v>
      </c>
      <c r="L38" s="69">
        <v>0</v>
      </c>
      <c r="M38" s="69">
        <v>66.650000000000006</v>
      </c>
      <c r="N38" s="70">
        <v>100</v>
      </c>
      <c r="O38" s="70">
        <v>100</v>
      </c>
      <c r="P38" s="70">
        <v>36.005696084914021</v>
      </c>
      <c r="Q38" s="69">
        <v>0</v>
      </c>
      <c r="R38" s="70">
        <v>0</v>
      </c>
      <c r="S38" s="69">
        <v>15.315899999999999</v>
      </c>
      <c r="T38" s="69">
        <v>0</v>
      </c>
      <c r="U38" s="69">
        <v>21.315899999999999</v>
      </c>
      <c r="V38" s="69">
        <v>15.315899999999999</v>
      </c>
      <c r="W38" s="69">
        <v>6</v>
      </c>
      <c r="X38" s="69">
        <v>15.315899999999999</v>
      </c>
      <c r="Y38" s="69">
        <v>0</v>
      </c>
      <c r="Z38" s="69">
        <v>21.315899999999999</v>
      </c>
      <c r="AA38" s="69">
        <v>15.315899999999999</v>
      </c>
      <c r="AB38" s="69">
        <v>0</v>
      </c>
      <c r="AC38" s="69">
        <v>6</v>
      </c>
      <c r="AD38" s="70">
        <v>100</v>
      </c>
      <c r="AE38" s="70">
        <v>100</v>
      </c>
      <c r="AF38" s="70">
        <v>28.148002195544176</v>
      </c>
      <c r="AG38" s="70">
        <v>0</v>
      </c>
      <c r="AH38" s="70">
        <v>0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69">
        <v>0</v>
      </c>
      <c r="AO38" s="69">
        <v>0</v>
      </c>
      <c r="AP38" s="69">
        <v>0</v>
      </c>
      <c r="AQ38" s="69">
        <v>0</v>
      </c>
      <c r="AR38" s="69">
        <v>0</v>
      </c>
      <c r="AS38" s="69">
        <v>0</v>
      </c>
      <c r="AT38" s="70" t="s">
        <v>652</v>
      </c>
      <c r="AU38" s="70" t="s">
        <v>652</v>
      </c>
      <c r="AV38" s="70">
        <v>0</v>
      </c>
      <c r="AW38" s="70">
        <v>0</v>
      </c>
      <c r="AX38" s="70">
        <v>0</v>
      </c>
      <c r="AY38" s="69">
        <v>9.7810000000000006</v>
      </c>
      <c r="AZ38" s="69">
        <v>0</v>
      </c>
      <c r="BA38" s="69">
        <v>12.781000000000001</v>
      </c>
      <c r="BB38" s="69">
        <v>9.7810000000000006</v>
      </c>
      <c r="BC38" s="69">
        <v>3</v>
      </c>
      <c r="BD38" s="69">
        <v>9.7810000000000006</v>
      </c>
      <c r="BE38" s="69">
        <v>0</v>
      </c>
      <c r="BF38" s="69">
        <v>12.781000000000001</v>
      </c>
      <c r="BG38" s="69">
        <v>9.7810000000000006</v>
      </c>
      <c r="BH38" s="69">
        <v>0</v>
      </c>
      <c r="BI38" s="69">
        <v>3</v>
      </c>
      <c r="BJ38" s="70">
        <v>100</v>
      </c>
      <c r="BK38" s="70">
        <v>100</v>
      </c>
      <c r="BL38" s="70">
        <v>23.472341757295986</v>
      </c>
      <c r="BM38" s="70">
        <v>0</v>
      </c>
      <c r="BN38" s="70">
        <v>0</v>
      </c>
      <c r="BO38" s="69">
        <v>15.0183</v>
      </c>
      <c r="BP38" s="69">
        <v>0</v>
      </c>
      <c r="BQ38" s="69">
        <v>37.018300000000004</v>
      </c>
      <c r="BR38" s="69">
        <v>15.0183</v>
      </c>
      <c r="BS38" s="69">
        <v>22</v>
      </c>
      <c r="BT38" s="69">
        <v>15.0183</v>
      </c>
      <c r="BU38" s="69">
        <v>0</v>
      </c>
      <c r="BV38" s="69">
        <v>37.018300000000004</v>
      </c>
      <c r="BW38" s="69">
        <v>15.0183</v>
      </c>
      <c r="BX38" s="69">
        <v>0</v>
      </c>
      <c r="BY38" s="69">
        <v>22</v>
      </c>
      <c r="BZ38" s="70">
        <v>100</v>
      </c>
      <c r="CA38" s="70">
        <v>100</v>
      </c>
      <c r="CB38" s="70">
        <v>59.430065670222568</v>
      </c>
      <c r="CC38" s="70">
        <v>0</v>
      </c>
      <c r="CD38" s="70">
        <v>0</v>
      </c>
      <c r="CE38" s="69">
        <v>75.483900000000006</v>
      </c>
      <c r="CF38" s="69">
        <v>0</v>
      </c>
      <c r="CG38" s="69">
        <v>110.48390000000001</v>
      </c>
      <c r="CH38" s="69">
        <v>75.483900000000006</v>
      </c>
      <c r="CI38" s="69">
        <v>35</v>
      </c>
      <c r="CJ38" s="69">
        <v>75.483900000000006</v>
      </c>
      <c r="CK38" s="69">
        <v>0</v>
      </c>
      <c r="CL38" s="69">
        <v>110.48390000000001</v>
      </c>
      <c r="CM38" s="69">
        <v>75.483900000000006</v>
      </c>
      <c r="CN38" s="69">
        <v>0</v>
      </c>
      <c r="CO38" s="69">
        <v>35</v>
      </c>
      <c r="CP38" s="70">
        <v>100</v>
      </c>
      <c r="CQ38" s="70">
        <v>100</v>
      </c>
      <c r="CR38" s="70">
        <v>31.678823792425863</v>
      </c>
      <c r="CS38" s="70">
        <v>0</v>
      </c>
      <c r="CT38" s="70">
        <v>0</v>
      </c>
      <c r="CU38" s="69">
        <v>0</v>
      </c>
      <c r="CV38" s="69">
        <v>0</v>
      </c>
      <c r="CW38" s="69">
        <v>0</v>
      </c>
      <c r="CX38" s="69">
        <v>0</v>
      </c>
      <c r="CY38" s="69">
        <v>0</v>
      </c>
      <c r="CZ38" s="69">
        <v>0</v>
      </c>
      <c r="DA38" s="69">
        <v>0</v>
      </c>
      <c r="DB38" s="69">
        <v>0</v>
      </c>
      <c r="DC38" s="69">
        <v>0</v>
      </c>
      <c r="DD38" s="69">
        <v>0</v>
      </c>
      <c r="DE38" s="69">
        <v>0</v>
      </c>
      <c r="DF38" s="70" t="s">
        <v>652</v>
      </c>
      <c r="DG38" s="70" t="s">
        <v>652</v>
      </c>
      <c r="DH38" s="70">
        <v>0</v>
      </c>
      <c r="DI38" s="70">
        <v>0</v>
      </c>
      <c r="DJ38" s="70">
        <v>0</v>
      </c>
      <c r="DK38" s="69">
        <v>0</v>
      </c>
      <c r="DL38" s="69">
        <v>0</v>
      </c>
      <c r="DM38" s="69">
        <v>0</v>
      </c>
      <c r="DN38" s="69">
        <v>0</v>
      </c>
      <c r="DO38" s="69">
        <v>0</v>
      </c>
      <c r="DP38" s="69">
        <v>0</v>
      </c>
      <c r="DQ38" s="69">
        <v>0</v>
      </c>
      <c r="DR38" s="69">
        <v>0</v>
      </c>
      <c r="DS38" s="69">
        <v>0</v>
      </c>
      <c r="DT38" s="69">
        <v>0</v>
      </c>
      <c r="DU38" s="69">
        <v>0</v>
      </c>
      <c r="DV38" s="70" t="s">
        <v>652</v>
      </c>
      <c r="DW38" s="70" t="s">
        <v>652</v>
      </c>
      <c r="DX38" s="70">
        <v>0</v>
      </c>
      <c r="DY38" s="70">
        <v>0</v>
      </c>
      <c r="DZ38" s="70">
        <v>0</v>
      </c>
      <c r="EA38" s="69">
        <v>0</v>
      </c>
      <c r="EB38" s="69">
        <v>0</v>
      </c>
      <c r="EC38" s="69">
        <v>0</v>
      </c>
      <c r="ED38" s="69">
        <v>0</v>
      </c>
      <c r="EE38" s="69">
        <v>0</v>
      </c>
      <c r="EF38" s="69">
        <v>0</v>
      </c>
      <c r="EG38" s="69">
        <v>0</v>
      </c>
      <c r="EH38" s="69">
        <v>0</v>
      </c>
      <c r="EI38" s="69">
        <v>0</v>
      </c>
      <c r="EJ38" s="69">
        <v>0</v>
      </c>
      <c r="EK38" s="69">
        <v>0</v>
      </c>
      <c r="EL38" s="70" t="s">
        <v>652</v>
      </c>
      <c r="EM38" s="70" t="s">
        <v>652</v>
      </c>
      <c r="EN38" s="70">
        <v>0</v>
      </c>
      <c r="EO38" s="70">
        <v>0</v>
      </c>
      <c r="EP38" s="70">
        <v>0</v>
      </c>
      <c r="EQ38" s="69">
        <v>2.8605</v>
      </c>
      <c r="ER38" s="69">
        <v>0</v>
      </c>
      <c r="ES38" s="69">
        <v>3.5105</v>
      </c>
      <c r="ET38" s="69">
        <v>2.8605</v>
      </c>
      <c r="EU38" s="69">
        <v>0.65</v>
      </c>
      <c r="EV38" s="69">
        <v>2.8605</v>
      </c>
      <c r="EW38" s="69">
        <v>0</v>
      </c>
      <c r="EX38" s="69">
        <v>3.5105</v>
      </c>
      <c r="EY38" s="69">
        <v>2.8605</v>
      </c>
      <c r="EZ38" s="69">
        <v>0</v>
      </c>
      <c r="FA38" s="69">
        <v>0.65</v>
      </c>
      <c r="FB38" s="70">
        <v>100</v>
      </c>
      <c r="FC38" s="70">
        <v>100</v>
      </c>
      <c r="FD38" s="70">
        <v>18.515880928642645</v>
      </c>
      <c r="FE38" s="70">
        <v>0</v>
      </c>
      <c r="FF38" s="70">
        <v>0</v>
      </c>
    </row>
    <row r="39" spans="1:162" ht="15.75" x14ac:dyDescent="0.25">
      <c r="A39" s="11" t="s">
        <v>82</v>
      </c>
      <c r="B39" s="66" t="s">
        <v>83</v>
      </c>
      <c r="C39" s="69">
        <v>397.32339999999999</v>
      </c>
      <c r="D39" s="69">
        <v>0</v>
      </c>
      <c r="E39" s="69">
        <v>1095.4241999999999</v>
      </c>
      <c r="F39" s="69">
        <v>397.32339999999999</v>
      </c>
      <c r="G39" s="69">
        <v>698.10079999999994</v>
      </c>
      <c r="H39" s="69">
        <v>397.32339999999999</v>
      </c>
      <c r="I39" s="69">
        <v>0</v>
      </c>
      <c r="J39" s="69">
        <v>1095.42110643</v>
      </c>
      <c r="K39" s="69">
        <v>397.32339999999999</v>
      </c>
      <c r="L39" s="69">
        <v>0</v>
      </c>
      <c r="M39" s="69">
        <v>698.0977064299999</v>
      </c>
      <c r="N39" s="70">
        <v>100</v>
      </c>
      <c r="O39" s="70">
        <v>99.999556859124056</v>
      </c>
      <c r="P39" s="70">
        <v>63.728706917572062</v>
      </c>
      <c r="Q39" s="69">
        <v>0</v>
      </c>
      <c r="R39" s="70">
        <v>0</v>
      </c>
      <c r="S39" s="69">
        <v>13.638</v>
      </c>
      <c r="T39" s="69">
        <v>0</v>
      </c>
      <c r="U39" s="69">
        <v>32.641500000000001</v>
      </c>
      <c r="V39" s="69">
        <v>13.638</v>
      </c>
      <c r="W39" s="69">
        <v>19.003499999999999</v>
      </c>
      <c r="X39" s="69">
        <v>13.638</v>
      </c>
      <c r="Y39" s="69">
        <v>0</v>
      </c>
      <c r="Z39" s="69">
        <v>32.641500000000001</v>
      </c>
      <c r="AA39" s="69">
        <v>13.638</v>
      </c>
      <c r="AB39" s="69">
        <v>0</v>
      </c>
      <c r="AC39" s="69">
        <v>19.003499999999999</v>
      </c>
      <c r="AD39" s="70">
        <v>100</v>
      </c>
      <c r="AE39" s="70">
        <v>100</v>
      </c>
      <c r="AF39" s="70">
        <v>58.218831855153709</v>
      </c>
      <c r="AG39" s="70">
        <v>0</v>
      </c>
      <c r="AH39" s="70">
        <v>0</v>
      </c>
      <c r="AI39" s="69">
        <v>0</v>
      </c>
      <c r="AJ39" s="69">
        <v>0</v>
      </c>
      <c r="AK39" s="69">
        <v>0</v>
      </c>
      <c r="AL39" s="69">
        <v>0</v>
      </c>
      <c r="AM39" s="69">
        <v>0</v>
      </c>
      <c r="AN39" s="69">
        <v>0</v>
      </c>
      <c r="AO39" s="69">
        <v>0</v>
      </c>
      <c r="AP39" s="69">
        <v>0</v>
      </c>
      <c r="AQ39" s="69">
        <v>0</v>
      </c>
      <c r="AR39" s="69">
        <v>0</v>
      </c>
      <c r="AS39" s="69">
        <v>0</v>
      </c>
      <c r="AT39" s="70" t="s">
        <v>652</v>
      </c>
      <c r="AU39" s="70" t="s">
        <v>652</v>
      </c>
      <c r="AV39" s="70">
        <v>0</v>
      </c>
      <c r="AW39" s="70">
        <v>0</v>
      </c>
      <c r="AX39" s="70">
        <v>0</v>
      </c>
      <c r="AY39" s="69">
        <v>1.4559</v>
      </c>
      <c r="AZ39" s="69">
        <v>0</v>
      </c>
      <c r="BA39" s="69">
        <v>4.9589999999999996</v>
      </c>
      <c r="BB39" s="69">
        <v>1.4559</v>
      </c>
      <c r="BC39" s="69">
        <v>3.5030999999999999</v>
      </c>
      <c r="BD39" s="69">
        <v>1.4559</v>
      </c>
      <c r="BE39" s="69">
        <v>0</v>
      </c>
      <c r="BF39" s="69">
        <v>4.9589999999999996</v>
      </c>
      <c r="BG39" s="69">
        <v>1.4559</v>
      </c>
      <c r="BH39" s="69">
        <v>0</v>
      </c>
      <c r="BI39" s="69">
        <v>3.5030999999999999</v>
      </c>
      <c r="BJ39" s="70">
        <v>100</v>
      </c>
      <c r="BK39" s="70">
        <v>100</v>
      </c>
      <c r="BL39" s="70">
        <v>70.641258318209324</v>
      </c>
      <c r="BM39" s="70">
        <v>0</v>
      </c>
      <c r="BN39" s="70">
        <v>0</v>
      </c>
      <c r="BO39" s="69">
        <v>89.000799999999998</v>
      </c>
      <c r="BP39" s="69">
        <v>0</v>
      </c>
      <c r="BQ39" s="69">
        <v>271.75029999999998</v>
      </c>
      <c r="BR39" s="69">
        <v>89.000799999999998</v>
      </c>
      <c r="BS39" s="69">
        <v>182.74950000000001</v>
      </c>
      <c r="BT39" s="69">
        <v>89.000799999999998</v>
      </c>
      <c r="BU39" s="69">
        <v>0</v>
      </c>
      <c r="BV39" s="69">
        <v>271.75029999999998</v>
      </c>
      <c r="BW39" s="69">
        <v>89.000799999999998</v>
      </c>
      <c r="BX39" s="69">
        <v>0</v>
      </c>
      <c r="BY39" s="69">
        <v>182.74950000000001</v>
      </c>
      <c r="BZ39" s="70">
        <v>100</v>
      </c>
      <c r="CA39" s="70">
        <v>100</v>
      </c>
      <c r="CB39" s="70">
        <v>67.249051794975017</v>
      </c>
      <c r="CC39" s="70">
        <v>0</v>
      </c>
      <c r="CD39" s="70">
        <v>0</v>
      </c>
      <c r="CE39" s="69">
        <v>283.87049999999999</v>
      </c>
      <c r="CF39" s="69">
        <v>0</v>
      </c>
      <c r="CG39" s="69">
        <v>776.21519999999998</v>
      </c>
      <c r="CH39" s="69">
        <v>283.87049999999999</v>
      </c>
      <c r="CI39" s="69">
        <v>492.34469999999999</v>
      </c>
      <c r="CJ39" s="69">
        <v>283.87049999999999</v>
      </c>
      <c r="CK39" s="69">
        <v>0</v>
      </c>
      <c r="CL39" s="69">
        <v>776.21519999999998</v>
      </c>
      <c r="CM39" s="69">
        <v>283.87049999999999</v>
      </c>
      <c r="CN39" s="69">
        <v>0</v>
      </c>
      <c r="CO39" s="69">
        <v>492.34469999999999</v>
      </c>
      <c r="CP39" s="70">
        <v>100</v>
      </c>
      <c r="CQ39" s="70">
        <v>100</v>
      </c>
      <c r="CR39" s="70">
        <v>63.428891884621684</v>
      </c>
      <c r="CS39" s="70">
        <v>0</v>
      </c>
      <c r="CT39" s="70">
        <v>0</v>
      </c>
      <c r="CU39" s="69">
        <v>0</v>
      </c>
      <c r="CV39" s="69">
        <v>0</v>
      </c>
      <c r="CW39" s="69">
        <v>0</v>
      </c>
      <c r="CX39" s="69">
        <v>0</v>
      </c>
      <c r="CY39" s="69">
        <v>0</v>
      </c>
      <c r="CZ39" s="69">
        <v>0</v>
      </c>
      <c r="DA39" s="69">
        <v>0</v>
      </c>
      <c r="DB39" s="69">
        <v>0</v>
      </c>
      <c r="DC39" s="69">
        <v>0</v>
      </c>
      <c r="DD39" s="69">
        <v>0</v>
      </c>
      <c r="DE39" s="69">
        <v>0</v>
      </c>
      <c r="DF39" s="70" t="s">
        <v>652</v>
      </c>
      <c r="DG39" s="70" t="s">
        <v>652</v>
      </c>
      <c r="DH39" s="70">
        <v>0</v>
      </c>
      <c r="DI39" s="70">
        <v>0</v>
      </c>
      <c r="DJ39" s="70">
        <v>0</v>
      </c>
      <c r="DK39" s="69">
        <v>0</v>
      </c>
      <c r="DL39" s="69">
        <v>0</v>
      </c>
      <c r="DM39" s="69">
        <v>0</v>
      </c>
      <c r="DN39" s="69">
        <v>0</v>
      </c>
      <c r="DO39" s="69">
        <v>0</v>
      </c>
      <c r="DP39" s="69">
        <v>0</v>
      </c>
      <c r="DQ39" s="69">
        <v>0</v>
      </c>
      <c r="DR39" s="69">
        <v>0</v>
      </c>
      <c r="DS39" s="69">
        <v>0</v>
      </c>
      <c r="DT39" s="69">
        <v>0</v>
      </c>
      <c r="DU39" s="69">
        <v>0</v>
      </c>
      <c r="DV39" s="70" t="s">
        <v>652</v>
      </c>
      <c r="DW39" s="70" t="s">
        <v>652</v>
      </c>
      <c r="DX39" s="70">
        <v>0</v>
      </c>
      <c r="DY39" s="70">
        <v>0</v>
      </c>
      <c r="DZ39" s="70">
        <v>0</v>
      </c>
      <c r="EA39" s="69">
        <v>0</v>
      </c>
      <c r="EB39" s="69">
        <v>0</v>
      </c>
      <c r="EC39" s="69">
        <v>0</v>
      </c>
      <c r="ED39" s="69">
        <v>0</v>
      </c>
      <c r="EE39" s="69">
        <v>0</v>
      </c>
      <c r="EF39" s="69">
        <v>0</v>
      </c>
      <c r="EG39" s="69">
        <v>0</v>
      </c>
      <c r="EH39" s="69">
        <v>0</v>
      </c>
      <c r="EI39" s="69">
        <v>0</v>
      </c>
      <c r="EJ39" s="69">
        <v>0</v>
      </c>
      <c r="EK39" s="69">
        <v>0</v>
      </c>
      <c r="EL39" s="70" t="s">
        <v>652</v>
      </c>
      <c r="EM39" s="70" t="s">
        <v>652</v>
      </c>
      <c r="EN39" s="70">
        <v>0</v>
      </c>
      <c r="EO39" s="70">
        <v>0</v>
      </c>
      <c r="EP39" s="70">
        <v>0</v>
      </c>
      <c r="EQ39" s="69">
        <v>9.3582000000000001</v>
      </c>
      <c r="ER39" s="69">
        <v>0</v>
      </c>
      <c r="ES39" s="69">
        <v>9.8582000000000001</v>
      </c>
      <c r="ET39" s="69">
        <v>9.3582000000000001</v>
      </c>
      <c r="EU39" s="69">
        <v>0.5</v>
      </c>
      <c r="EV39" s="69">
        <v>9.3582000000000001</v>
      </c>
      <c r="EW39" s="69">
        <v>0</v>
      </c>
      <c r="EX39" s="69">
        <v>9.8551064299999993</v>
      </c>
      <c r="EY39" s="69">
        <v>9.3582000000000001</v>
      </c>
      <c r="EZ39" s="69">
        <v>0</v>
      </c>
      <c r="FA39" s="69">
        <v>0.49690643000000001</v>
      </c>
      <c r="FB39" s="70">
        <v>100</v>
      </c>
      <c r="FC39" s="70">
        <v>99.381286000000003</v>
      </c>
      <c r="FD39" s="70">
        <v>5.042121396957862</v>
      </c>
      <c r="FE39" s="70">
        <v>0</v>
      </c>
      <c r="FF39" s="70">
        <v>0</v>
      </c>
    </row>
    <row r="40" spans="1:162" ht="15.75" x14ac:dyDescent="0.25">
      <c r="A40" s="11" t="s">
        <v>85</v>
      </c>
      <c r="B40" s="66" t="s">
        <v>299</v>
      </c>
      <c r="C40" s="69">
        <v>10.6988</v>
      </c>
      <c r="D40" s="69">
        <v>0</v>
      </c>
      <c r="E40" s="69">
        <v>56.703299999999999</v>
      </c>
      <c r="F40" s="69">
        <v>10.6988</v>
      </c>
      <c r="G40" s="69">
        <v>46.0045</v>
      </c>
      <c r="H40" s="69">
        <v>10.6988</v>
      </c>
      <c r="I40" s="69">
        <v>0</v>
      </c>
      <c r="J40" s="69">
        <v>49.470602</v>
      </c>
      <c r="K40" s="69">
        <v>10.6988</v>
      </c>
      <c r="L40" s="69">
        <v>0</v>
      </c>
      <c r="M40" s="69">
        <v>38.771802000000001</v>
      </c>
      <c r="N40" s="70">
        <v>100</v>
      </c>
      <c r="O40" s="70">
        <v>84.278281472464656</v>
      </c>
      <c r="P40" s="70">
        <v>78.373418621426922</v>
      </c>
      <c r="Q40" s="69">
        <v>0</v>
      </c>
      <c r="R40" s="70">
        <v>0</v>
      </c>
      <c r="S40" s="69">
        <v>0</v>
      </c>
      <c r="T40" s="69">
        <v>0</v>
      </c>
      <c r="U40" s="69">
        <v>9.9749999999999996</v>
      </c>
      <c r="V40" s="69">
        <v>0</v>
      </c>
      <c r="W40" s="69">
        <v>9.9749999999999996</v>
      </c>
      <c r="X40" s="69">
        <v>0</v>
      </c>
      <c r="Y40" s="69">
        <v>0</v>
      </c>
      <c r="Z40" s="69">
        <v>9.9749999999999996</v>
      </c>
      <c r="AA40" s="69">
        <v>0</v>
      </c>
      <c r="AB40" s="69">
        <v>0</v>
      </c>
      <c r="AC40" s="69">
        <v>9.9749999999999996</v>
      </c>
      <c r="AD40" s="70" t="s">
        <v>652</v>
      </c>
      <c r="AE40" s="70">
        <v>100</v>
      </c>
      <c r="AF40" s="70">
        <v>100</v>
      </c>
      <c r="AG40" s="70">
        <v>0</v>
      </c>
      <c r="AH40" s="70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70" t="s">
        <v>652</v>
      </c>
      <c r="AU40" s="70" t="s">
        <v>652</v>
      </c>
      <c r="AV40" s="70">
        <v>0</v>
      </c>
      <c r="AW40" s="70">
        <v>0</v>
      </c>
      <c r="AX40" s="70">
        <v>0</v>
      </c>
      <c r="AY40" s="69">
        <v>0</v>
      </c>
      <c r="AZ40" s="69">
        <v>0</v>
      </c>
      <c r="BA40" s="69">
        <v>0</v>
      </c>
      <c r="BB40" s="69">
        <v>0</v>
      </c>
      <c r="BC40" s="69">
        <v>0</v>
      </c>
      <c r="BD40" s="69">
        <v>0</v>
      </c>
      <c r="BE40" s="69">
        <v>0</v>
      </c>
      <c r="BF40" s="69">
        <v>0</v>
      </c>
      <c r="BG40" s="69">
        <v>0</v>
      </c>
      <c r="BH40" s="69">
        <v>0</v>
      </c>
      <c r="BI40" s="69">
        <v>0</v>
      </c>
      <c r="BJ40" s="70" t="s">
        <v>652</v>
      </c>
      <c r="BK40" s="70" t="s">
        <v>652</v>
      </c>
      <c r="BL40" s="70">
        <v>0</v>
      </c>
      <c r="BM40" s="70">
        <v>0</v>
      </c>
      <c r="BN40" s="70">
        <v>0</v>
      </c>
      <c r="BO40" s="69">
        <v>1.7283999999999999</v>
      </c>
      <c r="BP40" s="69">
        <v>0</v>
      </c>
      <c r="BQ40" s="69">
        <v>2.4784000000000002</v>
      </c>
      <c r="BR40" s="69">
        <v>1.7283999999999999</v>
      </c>
      <c r="BS40" s="69">
        <v>0.75</v>
      </c>
      <c r="BT40" s="69">
        <v>1.7283999999999999</v>
      </c>
      <c r="BU40" s="69">
        <v>0</v>
      </c>
      <c r="BV40" s="69">
        <v>2.4784000000000002</v>
      </c>
      <c r="BW40" s="69">
        <v>1.7283999999999999</v>
      </c>
      <c r="BX40" s="69">
        <v>0</v>
      </c>
      <c r="BY40" s="69">
        <v>0.75</v>
      </c>
      <c r="BZ40" s="70">
        <v>100</v>
      </c>
      <c r="CA40" s="70">
        <v>100</v>
      </c>
      <c r="CB40" s="70">
        <v>30.261459005810199</v>
      </c>
      <c r="CC40" s="70">
        <v>0</v>
      </c>
      <c r="CD40" s="70">
        <v>0</v>
      </c>
      <c r="CE40" s="69">
        <v>8.9703999999999997</v>
      </c>
      <c r="CF40" s="69">
        <v>0</v>
      </c>
      <c r="CG40" s="69">
        <v>44.249899999999997</v>
      </c>
      <c r="CH40" s="69">
        <v>8.9703999999999997</v>
      </c>
      <c r="CI40" s="69">
        <v>35.279499999999999</v>
      </c>
      <c r="CJ40" s="69">
        <v>8.9703999999999997</v>
      </c>
      <c r="CK40" s="69">
        <v>0</v>
      </c>
      <c r="CL40" s="69">
        <v>37.017201999999997</v>
      </c>
      <c r="CM40" s="69">
        <v>8.9703999999999997</v>
      </c>
      <c r="CN40" s="69">
        <v>0</v>
      </c>
      <c r="CO40" s="69">
        <v>28.046802</v>
      </c>
      <c r="CP40" s="70">
        <v>100</v>
      </c>
      <c r="CQ40" s="70">
        <v>79.498864779829645</v>
      </c>
      <c r="CR40" s="70">
        <v>75.766942082764672</v>
      </c>
      <c r="CS40" s="70">
        <v>0</v>
      </c>
      <c r="CT40" s="70">
        <v>0</v>
      </c>
      <c r="CU40" s="69">
        <v>0</v>
      </c>
      <c r="CV40" s="69">
        <v>0</v>
      </c>
      <c r="CW40" s="69">
        <v>0</v>
      </c>
      <c r="CX40" s="69">
        <v>0</v>
      </c>
      <c r="CY40" s="69">
        <v>0</v>
      </c>
      <c r="CZ40" s="69">
        <v>0</v>
      </c>
      <c r="DA40" s="69">
        <v>0</v>
      </c>
      <c r="DB40" s="69">
        <v>0</v>
      </c>
      <c r="DC40" s="69">
        <v>0</v>
      </c>
      <c r="DD40" s="69">
        <v>0</v>
      </c>
      <c r="DE40" s="69">
        <v>0</v>
      </c>
      <c r="DF40" s="70" t="s">
        <v>652</v>
      </c>
      <c r="DG40" s="70" t="s">
        <v>652</v>
      </c>
      <c r="DH40" s="70">
        <v>0</v>
      </c>
      <c r="DI40" s="70">
        <v>0</v>
      </c>
      <c r="DJ40" s="70">
        <v>0</v>
      </c>
      <c r="DK40" s="69">
        <v>0</v>
      </c>
      <c r="DL40" s="69">
        <v>0</v>
      </c>
      <c r="DM40" s="69">
        <v>0</v>
      </c>
      <c r="DN40" s="69">
        <v>0</v>
      </c>
      <c r="DO40" s="69">
        <v>0</v>
      </c>
      <c r="DP40" s="69">
        <v>0</v>
      </c>
      <c r="DQ40" s="69">
        <v>0</v>
      </c>
      <c r="DR40" s="69">
        <v>0</v>
      </c>
      <c r="DS40" s="69">
        <v>0</v>
      </c>
      <c r="DT40" s="69">
        <v>0</v>
      </c>
      <c r="DU40" s="69">
        <v>0</v>
      </c>
      <c r="DV40" s="70" t="s">
        <v>652</v>
      </c>
      <c r="DW40" s="70" t="s">
        <v>652</v>
      </c>
      <c r="DX40" s="70">
        <v>0</v>
      </c>
      <c r="DY40" s="70">
        <v>0</v>
      </c>
      <c r="DZ40" s="70">
        <v>0</v>
      </c>
      <c r="EA40" s="69">
        <v>0</v>
      </c>
      <c r="EB40" s="69">
        <v>0</v>
      </c>
      <c r="EC40" s="69">
        <v>0</v>
      </c>
      <c r="ED40" s="69">
        <v>0</v>
      </c>
      <c r="EE40" s="69">
        <v>0</v>
      </c>
      <c r="EF40" s="69">
        <v>0</v>
      </c>
      <c r="EG40" s="69">
        <v>0</v>
      </c>
      <c r="EH40" s="69">
        <v>0</v>
      </c>
      <c r="EI40" s="69">
        <v>0</v>
      </c>
      <c r="EJ40" s="69">
        <v>0</v>
      </c>
      <c r="EK40" s="69">
        <v>0</v>
      </c>
      <c r="EL40" s="70" t="s">
        <v>652</v>
      </c>
      <c r="EM40" s="70" t="s">
        <v>652</v>
      </c>
      <c r="EN40" s="70">
        <v>0</v>
      </c>
      <c r="EO40" s="70">
        <v>0</v>
      </c>
      <c r="EP40" s="70">
        <v>0</v>
      </c>
      <c r="EQ40" s="69">
        <v>0</v>
      </c>
      <c r="ER40" s="69">
        <v>0</v>
      </c>
      <c r="ES40" s="69">
        <v>0</v>
      </c>
      <c r="ET40" s="69">
        <v>0</v>
      </c>
      <c r="EU40" s="69">
        <v>0</v>
      </c>
      <c r="EV40" s="69">
        <v>0</v>
      </c>
      <c r="EW40" s="69">
        <v>0</v>
      </c>
      <c r="EX40" s="69">
        <v>0</v>
      </c>
      <c r="EY40" s="69">
        <v>0</v>
      </c>
      <c r="EZ40" s="69">
        <v>0</v>
      </c>
      <c r="FA40" s="69">
        <v>0</v>
      </c>
      <c r="FB40" s="70" t="s">
        <v>652</v>
      </c>
      <c r="FC40" s="70" t="s">
        <v>652</v>
      </c>
      <c r="FD40" s="70">
        <v>0</v>
      </c>
      <c r="FE40" s="70">
        <v>0</v>
      </c>
      <c r="FF40" s="70">
        <v>0</v>
      </c>
    </row>
    <row r="41" spans="1:162" ht="15.75" x14ac:dyDescent="0.25">
      <c r="A41" s="11" t="s">
        <v>87</v>
      </c>
      <c r="B41" s="66" t="s">
        <v>88</v>
      </c>
      <c r="C41" s="69">
        <v>34.957699999999996</v>
      </c>
      <c r="D41" s="69">
        <v>0</v>
      </c>
      <c r="E41" s="69">
        <v>50.937370000000001</v>
      </c>
      <c r="F41" s="69">
        <v>34.957699999999996</v>
      </c>
      <c r="G41" s="69">
        <v>15.979670000000002</v>
      </c>
      <c r="H41" s="69">
        <v>34.957699999999996</v>
      </c>
      <c r="I41" s="69">
        <v>0</v>
      </c>
      <c r="J41" s="69">
        <v>50.617370000000001</v>
      </c>
      <c r="K41" s="69">
        <v>34.957699999999996</v>
      </c>
      <c r="L41" s="69">
        <v>0</v>
      </c>
      <c r="M41" s="69">
        <v>15.659670000000002</v>
      </c>
      <c r="N41" s="70">
        <v>100</v>
      </c>
      <c r="O41" s="70">
        <v>97.997455516916176</v>
      </c>
      <c r="P41" s="70">
        <v>30.937344235783094</v>
      </c>
      <c r="Q41" s="69">
        <v>0</v>
      </c>
      <c r="R41" s="70">
        <v>0</v>
      </c>
      <c r="S41" s="69">
        <v>7.5480999999999998</v>
      </c>
      <c r="T41" s="69">
        <v>0</v>
      </c>
      <c r="U41" s="69">
        <v>12.3681</v>
      </c>
      <c r="V41" s="69">
        <v>7.5480999999999998</v>
      </c>
      <c r="W41" s="69">
        <v>4.82</v>
      </c>
      <c r="X41" s="69">
        <v>7.5480999999999998</v>
      </c>
      <c r="Y41" s="69">
        <v>0</v>
      </c>
      <c r="Z41" s="69">
        <v>12.0481</v>
      </c>
      <c r="AA41" s="69">
        <v>7.5480999999999998</v>
      </c>
      <c r="AB41" s="69">
        <v>0</v>
      </c>
      <c r="AC41" s="69">
        <v>4.5</v>
      </c>
      <c r="AD41" s="70">
        <v>100</v>
      </c>
      <c r="AE41" s="70">
        <v>93.360995850622402</v>
      </c>
      <c r="AF41" s="70">
        <v>37.350287597214496</v>
      </c>
      <c r="AG41" s="70">
        <v>0</v>
      </c>
      <c r="AH41" s="70">
        <v>0</v>
      </c>
      <c r="AI41" s="69">
        <v>0</v>
      </c>
      <c r="AJ41" s="69">
        <v>0</v>
      </c>
      <c r="AK41" s="69">
        <v>0</v>
      </c>
      <c r="AL41" s="69">
        <v>0</v>
      </c>
      <c r="AM41" s="69">
        <v>0</v>
      </c>
      <c r="AN41" s="69">
        <v>0</v>
      </c>
      <c r="AO41" s="69">
        <v>0</v>
      </c>
      <c r="AP41" s="69">
        <v>0</v>
      </c>
      <c r="AQ41" s="69">
        <v>0</v>
      </c>
      <c r="AR41" s="69">
        <v>0</v>
      </c>
      <c r="AS41" s="69">
        <v>0</v>
      </c>
      <c r="AT41" s="70" t="s">
        <v>652</v>
      </c>
      <c r="AU41" s="70" t="s">
        <v>652</v>
      </c>
      <c r="AV41" s="70">
        <v>0</v>
      </c>
      <c r="AW41" s="70">
        <v>0</v>
      </c>
      <c r="AX41" s="70">
        <v>0</v>
      </c>
      <c r="AY41" s="69">
        <v>0</v>
      </c>
      <c r="AZ41" s="69">
        <v>0</v>
      </c>
      <c r="BA41" s="69">
        <v>0</v>
      </c>
      <c r="BB41" s="69">
        <v>0</v>
      </c>
      <c r="BC41" s="69">
        <v>0</v>
      </c>
      <c r="BD41" s="69">
        <v>0</v>
      </c>
      <c r="BE41" s="69">
        <v>0</v>
      </c>
      <c r="BF41" s="69">
        <v>0</v>
      </c>
      <c r="BG41" s="69">
        <v>0</v>
      </c>
      <c r="BH41" s="69">
        <v>0</v>
      </c>
      <c r="BI41" s="69">
        <v>0</v>
      </c>
      <c r="BJ41" s="70" t="s">
        <v>652</v>
      </c>
      <c r="BK41" s="70" t="s">
        <v>652</v>
      </c>
      <c r="BL41" s="70">
        <v>0</v>
      </c>
      <c r="BM41" s="70">
        <v>0</v>
      </c>
      <c r="BN41" s="70">
        <v>0</v>
      </c>
      <c r="BO41" s="69">
        <v>0</v>
      </c>
      <c r="BP41" s="69">
        <v>0</v>
      </c>
      <c r="BQ41" s="69">
        <v>0</v>
      </c>
      <c r="BR41" s="69">
        <v>0</v>
      </c>
      <c r="BS41" s="69">
        <v>0</v>
      </c>
      <c r="BT41" s="69">
        <v>0</v>
      </c>
      <c r="BU41" s="69">
        <v>0</v>
      </c>
      <c r="BV41" s="69">
        <v>0</v>
      </c>
      <c r="BW41" s="69">
        <v>0</v>
      </c>
      <c r="BX41" s="69">
        <v>0</v>
      </c>
      <c r="BY41" s="69">
        <v>0</v>
      </c>
      <c r="BZ41" s="70" t="s">
        <v>652</v>
      </c>
      <c r="CA41" s="70" t="s">
        <v>652</v>
      </c>
      <c r="CB41" s="70">
        <v>0</v>
      </c>
      <c r="CC41" s="70">
        <v>0</v>
      </c>
      <c r="CD41" s="70">
        <v>0</v>
      </c>
      <c r="CE41" s="69">
        <v>16.8994</v>
      </c>
      <c r="CF41" s="69">
        <v>0</v>
      </c>
      <c r="CG41" s="69">
        <v>23.536770000000001</v>
      </c>
      <c r="CH41" s="69">
        <v>16.8994</v>
      </c>
      <c r="CI41" s="69">
        <v>6.6373699999999998</v>
      </c>
      <c r="CJ41" s="69">
        <v>16.8994</v>
      </c>
      <c r="CK41" s="69">
        <v>0</v>
      </c>
      <c r="CL41" s="69">
        <v>23.536770000000001</v>
      </c>
      <c r="CM41" s="69">
        <v>16.8994</v>
      </c>
      <c r="CN41" s="69">
        <v>0</v>
      </c>
      <c r="CO41" s="69">
        <v>6.6373699999999998</v>
      </c>
      <c r="CP41" s="70">
        <v>100</v>
      </c>
      <c r="CQ41" s="70">
        <v>100</v>
      </c>
      <c r="CR41" s="70">
        <v>28.200003653857348</v>
      </c>
      <c r="CS41" s="70">
        <v>0</v>
      </c>
      <c r="CT41" s="70">
        <v>0</v>
      </c>
      <c r="CU41" s="69">
        <v>10.510199999999999</v>
      </c>
      <c r="CV41" s="69">
        <v>0</v>
      </c>
      <c r="CW41" s="69">
        <v>15.032500000000001</v>
      </c>
      <c r="CX41" s="69">
        <v>10.510199999999999</v>
      </c>
      <c r="CY41" s="69">
        <v>4.5223000000000004</v>
      </c>
      <c r="CZ41" s="69">
        <v>10.510199999999999</v>
      </c>
      <c r="DA41" s="69">
        <v>0</v>
      </c>
      <c r="DB41" s="69">
        <v>15.032500000000001</v>
      </c>
      <c r="DC41" s="69">
        <v>10.510199999999999</v>
      </c>
      <c r="DD41" s="69">
        <v>0</v>
      </c>
      <c r="DE41" s="69">
        <v>4.5223000000000004</v>
      </c>
      <c r="DF41" s="70">
        <v>100</v>
      </c>
      <c r="DG41" s="70">
        <v>100</v>
      </c>
      <c r="DH41" s="70">
        <v>30.08348578080825</v>
      </c>
      <c r="DI41" s="70">
        <v>0</v>
      </c>
      <c r="DJ41" s="70">
        <v>0</v>
      </c>
      <c r="DK41" s="69">
        <v>0</v>
      </c>
      <c r="DL41" s="69">
        <v>0</v>
      </c>
      <c r="DM41" s="69">
        <v>0</v>
      </c>
      <c r="DN41" s="69">
        <v>0</v>
      </c>
      <c r="DO41" s="69">
        <v>0</v>
      </c>
      <c r="DP41" s="69">
        <v>0</v>
      </c>
      <c r="DQ41" s="69">
        <v>0</v>
      </c>
      <c r="DR41" s="69">
        <v>0</v>
      </c>
      <c r="DS41" s="69">
        <v>0</v>
      </c>
      <c r="DT41" s="69">
        <v>0</v>
      </c>
      <c r="DU41" s="69">
        <v>0</v>
      </c>
      <c r="DV41" s="70" t="s">
        <v>652</v>
      </c>
      <c r="DW41" s="70" t="s">
        <v>652</v>
      </c>
      <c r="DX41" s="70">
        <v>0</v>
      </c>
      <c r="DY41" s="70">
        <v>0</v>
      </c>
      <c r="DZ41" s="70">
        <v>0</v>
      </c>
      <c r="EA41" s="69">
        <v>0</v>
      </c>
      <c r="EB41" s="69">
        <v>0</v>
      </c>
      <c r="EC41" s="69">
        <v>0</v>
      </c>
      <c r="ED41" s="69">
        <v>0</v>
      </c>
      <c r="EE41" s="69">
        <v>0</v>
      </c>
      <c r="EF41" s="69">
        <v>0</v>
      </c>
      <c r="EG41" s="69">
        <v>0</v>
      </c>
      <c r="EH41" s="69">
        <v>0</v>
      </c>
      <c r="EI41" s="69">
        <v>0</v>
      </c>
      <c r="EJ41" s="69">
        <v>0</v>
      </c>
      <c r="EK41" s="69">
        <v>0</v>
      </c>
      <c r="EL41" s="70" t="s">
        <v>652</v>
      </c>
      <c r="EM41" s="70" t="s">
        <v>652</v>
      </c>
      <c r="EN41" s="70">
        <v>0</v>
      </c>
      <c r="EO41" s="70">
        <v>0</v>
      </c>
      <c r="EP41" s="70">
        <v>0</v>
      </c>
      <c r="EQ41" s="69">
        <v>0</v>
      </c>
      <c r="ER41" s="69">
        <v>0</v>
      </c>
      <c r="ES41" s="69">
        <v>0</v>
      </c>
      <c r="ET41" s="69">
        <v>0</v>
      </c>
      <c r="EU41" s="69">
        <v>0</v>
      </c>
      <c r="EV41" s="69">
        <v>0</v>
      </c>
      <c r="EW41" s="69">
        <v>0</v>
      </c>
      <c r="EX41" s="69">
        <v>0</v>
      </c>
      <c r="EY41" s="69">
        <v>0</v>
      </c>
      <c r="EZ41" s="69">
        <v>0</v>
      </c>
      <c r="FA41" s="69">
        <v>0</v>
      </c>
      <c r="FB41" s="70" t="s">
        <v>652</v>
      </c>
      <c r="FC41" s="70" t="s">
        <v>652</v>
      </c>
      <c r="FD41" s="70">
        <v>0</v>
      </c>
      <c r="FE41" s="70">
        <v>0</v>
      </c>
      <c r="FF41" s="70">
        <v>0</v>
      </c>
    </row>
    <row r="42" spans="1:162" ht="15.75" x14ac:dyDescent="0.25">
      <c r="A42" s="11" t="s">
        <v>90</v>
      </c>
      <c r="B42" s="66" t="s">
        <v>91</v>
      </c>
      <c r="C42" s="69">
        <v>54.578800000000001</v>
      </c>
      <c r="D42" s="69">
        <v>0</v>
      </c>
      <c r="E42" s="69">
        <v>79.881799999999998</v>
      </c>
      <c r="F42" s="69">
        <v>54.578800000000001</v>
      </c>
      <c r="G42" s="69">
        <v>25.303000000000001</v>
      </c>
      <c r="H42" s="69">
        <v>54.578800000000001</v>
      </c>
      <c r="I42" s="69">
        <v>0</v>
      </c>
      <c r="J42" s="69">
        <v>79.783779999999993</v>
      </c>
      <c r="K42" s="69">
        <v>54.578800000000001</v>
      </c>
      <c r="L42" s="69">
        <v>0</v>
      </c>
      <c r="M42" s="69">
        <v>25.204979999999999</v>
      </c>
      <c r="N42" s="70">
        <v>100</v>
      </c>
      <c r="O42" s="70">
        <v>99.612615104928253</v>
      </c>
      <c r="P42" s="70">
        <v>31.591609221824285</v>
      </c>
      <c r="Q42" s="69">
        <v>0</v>
      </c>
      <c r="R42" s="70">
        <v>0</v>
      </c>
      <c r="S42" s="69">
        <v>1.0487</v>
      </c>
      <c r="T42" s="69">
        <v>0</v>
      </c>
      <c r="U42" s="69">
        <v>9.3587000000000007</v>
      </c>
      <c r="V42" s="69">
        <v>1.0487</v>
      </c>
      <c r="W42" s="69">
        <v>8.31</v>
      </c>
      <c r="X42" s="69">
        <v>1.0487</v>
      </c>
      <c r="Y42" s="69">
        <v>0</v>
      </c>
      <c r="Z42" s="69">
        <v>9.3587000000000007</v>
      </c>
      <c r="AA42" s="69">
        <v>1.0487</v>
      </c>
      <c r="AB42" s="69">
        <v>0</v>
      </c>
      <c r="AC42" s="69">
        <v>8.31</v>
      </c>
      <c r="AD42" s="70">
        <v>100</v>
      </c>
      <c r="AE42" s="70">
        <v>100</v>
      </c>
      <c r="AF42" s="70">
        <v>88.794383835361742</v>
      </c>
      <c r="AG42" s="70">
        <v>0</v>
      </c>
      <c r="AH42" s="70">
        <v>0</v>
      </c>
      <c r="AI42" s="69">
        <v>0</v>
      </c>
      <c r="AJ42" s="69">
        <v>0</v>
      </c>
      <c r="AK42" s="69">
        <v>0</v>
      </c>
      <c r="AL42" s="69">
        <v>0</v>
      </c>
      <c r="AM42" s="69">
        <v>0</v>
      </c>
      <c r="AN42" s="69">
        <v>0</v>
      </c>
      <c r="AO42" s="69">
        <v>0</v>
      </c>
      <c r="AP42" s="69">
        <v>0</v>
      </c>
      <c r="AQ42" s="69">
        <v>0</v>
      </c>
      <c r="AR42" s="69">
        <v>0</v>
      </c>
      <c r="AS42" s="69">
        <v>0</v>
      </c>
      <c r="AT42" s="70" t="s">
        <v>652</v>
      </c>
      <c r="AU42" s="70" t="s">
        <v>652</v>
      </c>
      <c r="AV42" s="70">
        <v>0</v>
      </c>
      <c r="AW42" s="70">
        <v>0</v>
      </c>
      <c r="AX42" s="70">
        <v>0</v>
      </c>
      <c r="AY42" s="69">
        <v>1.1084000000000001</v>
      </c>
      <c r="AZ42" s="69">
        <v>0</v>
      </c>
      <c r="BA42" s="69">
        <v>1.4363999999999999</v>
      </c>
      <c r="BB42" s="69">
        <v>1.1084000000000001</v>
      </c>
      <c r="BC42" s="69">
        <v>0.32800000000000001</v>
      </c>
      <c r="BD42" s="69">
        <v>1.1084000000000001</v>
      </c>
      <c r="BE42" s="69">
        <v>0</v>
      </c>
      <c r="BF42" s="69">
        <v>1.4363999999999999</v>
      </c>
      <c r="BG42" s="69">
        <v>1.1084000000000001</v>
      </c>
      <c r="BH42" s="69">
        <v>0</v>
      </c>
      <c r="BI42" s="69">
        <v>0.32800000000000001</v>
      </c>
      <c r="BJ42" s="70">
        <v>100</v>
      </c>
      <c r="BK42" s="70">
        <v>100</v>
      </c>
      <c r="BL42" s="70">
        <v>22.834864940128099</v>
      </c>
      <c r="BM42" s="70">
        <v>0</v>
      </c>
      <c r="BN42" s="70">
        <v>0</v>
      </c>
      <c r="BO42" s="69">
        <v>6.0331000000000001</v>
      </c>
      <c r="BP42" s="69">
        <v>0</v>
      </c>
      <c r="BQ42" s="69">
        <v>9.0330999999999992</v>
      </c>
      <c r="BR42" s="69">
        <v>6.0331000000000001</v>
      </c>
      <c r="BS42" s="69">
        <v>3</v>
      </c>
      <c r="BT42" s="69">
        <v>6.0331000000000001</v>
      </c>
      <c r="BU42" s="69">
        <v>0</v>
      </c>
      <c r="BV42" s="69">
        <v>8.9681999999999995</v>
      </c>
      <c r="BW42" s="69">
        <v>6.0331000000000001</v>
      </c>
      <c r="BX42" s="69">
        <v>0</v>
      </c>
      <c r="BY42" s="69">
        <v>2.9350999999999998</v>
      </c>
      <c r="BZ42" s="70">
        <v>100</v>
      </c>
      <c r="CA42" s="70">
        <v>97.836666666666659</v>
      </c>
      <c r="CB42" s="70">
        <v>32.727860663232313</v>
      </c>
      <c r="CC42" s="70">
        <v>0</v>
      </c>
      <c r="CD42" s="70">
        <v>0</v>
      </c>
      <c r="CE42" s="69">
        <v>42.918500000000002</v>
      </c>
      <c r="CF42" s="69">
        <v>0</v>
      </c>
      <c r="CG42" s="69">
        <v>56.283499999999997</v>
      </c>
      <c r="CH42" s="69">
        <v>42.918500000000002</v>
      </c>
      <c r="CI42" s="69">
        <v>13.365</v>
      </c>
      <c r="CJ42" s="69">
        <v>42.918500000000002</v>
      </c>
      <c r="CK42" s="69">
        <v>0</v>
      </c>
      <c r="CL42" s="69">
        <v>56.283499999999997</v>
      </c>
      <c r="CM42" s="69">
        <v>42.918500000000002</v>
      </c>
      <c r="CN42" s="69">
        <v>0</v>
      </c>
      <c r="CO42" s="69">
        <v>13.365</v>
      </c>
      <c r="CP42" s="70">
        <v>100</v>
      </c>
      <c r="CQ42" s="70">
        <v>100</v>
      </c>
      <c r="CR42" s="70">
        <v>23.745858022333369</v>
      </c>
      <c r="CS42" s="70">
        <v>0</v>
      </c>
      <c r="CT42" s="70">
        <v>0</v>
      </c>
      <c r="CU42" s="69">
        <v>0</v>
      </c>
      <c r="CV42" s="69">
        <v>0</v>
      </c>
      <c r="CW42" s="69">
        <v>0</v>
      </c>
      <c r="CX42" s="69">
        <v>0</v>
      </c>
      <c r="CY42" s="69">
        <v>0</v>
      </c>
      <c r="CZ42" s="69">
        <v>0</v>
      </c>
      <c r="DA42" s="69">
        <v>0</v>
      </c>
      <c r="DB42" s="69">
        <v>0</v>
      </c>
      <c r="DC42" s="69">
        <v>0</v>
      </c>
      <c r="DD42" s="69">
        <v>0</v>
      </c>
      <c r="DE42" s="69">
        <v>0</v>
      </c>
      <c r="DF42" s="70" t="s">
        <v>652</v>
      </c>
      <c r="DG42" s="70" t="s">
        <v>652</v>
      </c>
      <c r="DH42" s="70">
        <v>0</v>
      </c>
      <c r="DI42" s="70">
        <v>0</v>
      </c>
      <c r="DJ42" s="70">
        <v>0</v>
      </c>
      <c r="DK42" s="69">
        <v>0</v>
      </c>
      <c r="DL42" s="69">
        <v>0</v>
      </c>
      <c r="DM42" s="69">
        <v>0</v>
      </c>
      <c r="DN42" s="69">
        <v>0</v>
      </c>
      <c r="DO42" s="69">
        <v>0</v>
      </c>
      <c r="DP42" s="69">
        <v>0</v>
      </c>
      <c r="DQ42" s="69">
        <v>0</v>
      </c>
      <c r="DR42" s="69">
        <v>0</v>
      </c>
      <c r="DS42" s="69">
        <v>0</v>
      </c>
      <c r="DT42" s="69">
        <v>0</v>
      </c>
      <c r="DU42" s="69">
        <v>0</v>
      </c>
      <c r="DV42" s="70" t="s">
        <v>652</v>
      </c>
      <c r="DW42" s="70" t="s">
        <v>652</v>
      </c>
      <c r="DX42" s="70">
        <v>0</v>
      </c>
      <c r="DY42" s="70">
        <v>0</v>
      </c>
      <c r="DZ42" s="70">
        <v>0</v>
      </c>
      <c r="EA42" s="69">
        <v>0</v>
      </c>
      <c r="EB42" s="69">
        <v>0</v>
      </c>
      <c r="EC42" s="69">
        <v>0</v>
      </c>
      <c r="ED42" s="69">
        <v>0</v>
      </c>
      <c r="EE42" s="69">
        <v>0</v>
      </c>
      <c r="EF42" s="69">
        <v>0</v>
      </c>
      <c r="EG42" s="69">
        <v>0</v>
      </c>
      <c r="EH42" s="69">
        <v>0</v>
      </c>
      <c r="EI42" s="69">
        <v>0</v>
      </c>
      <c r="EJ42" s="69">
        <v>0</v>
      </c>
      <c r="EK42" s="69">
        <v>0</v>
      </c>
      <c r="EL42" s="70" t="s">
        <v>652</v>
      </c>
      <c r="EM42" s="70" t="s">
        <v>652</v>
      </c>
      <c r="EN42" s="70">
        <v>0</v>
      </c>
      <c r="EO42" s="70">
        <v>0</v>
      </c>
      <c r="EP42" s="70">
        <v>0</v>
      </c>
      <c r="EQ42" s="69">
        <v>3.4701</v>
      </c>
      <c r="ER42" s="69">
        <v>0</v>
      </c>
      <c r="ES42" s="69">
        <v>3.7700999999999998</v>
      </c>
      <c r="ET42" s="69">
        <v>3.4701</v>
      </c>
      <c r="EU42" s="69">
        <v>0.3</v>
      </c>
      <c r="EV42" s="69">
        <v>3.4701</v>
      </c>
      <c r="EW42" s="69">
        <v>0</v>
      </c>
      <c r="EX42" s="69">
        <v>3.73698</v>
      </c>
      <c r="EY42" s="69">
        <v>3.4701</v>
      </c>
      <c r="EZ42" s="69">
        <v>0</v>
      </c>
      <c r="FA42" s="69">
        <v>0.26688000000000001</v>
      </c>
      <c r="FB42" s="70">
        <v>100</v>
      </c>
      <c r="FC42" s="70">
        <v>88.960000000000008</v>
      </c>
      <c r="FD42" s="70">
        <v>7.1415956199926152</v>
      </c>
      <c r="FE42" s="70">
        <v>0</v>
      </c>
      <c r="FF42" s="70">
        <v>0</v>
      </c>
    </row>
    <row r="43" spans="1:162" ht="15.75" x14ac:dyDescent="0.25">
      <c r="A43" s="71">
        <v>32</v>
      </c>
      <c r="B43" s="66" t="s">
        <v>93</v>
      </c>
      <c r="C43" s="69">
        <v>213.71730000000002</v>
      </c>
      <c r="D43" s="69">
        <v>0</v>
      </c>
      <c r="E43" s="69">
        <v>262.7133</v>
      </c>
      <c r="F43" s="69">
        <v>213.71730000000002</v>
      </c>
      <c r="G43" s="69">
        <v>48.996000000000002</v>
      </c>
      <c r="H43" s="69">
        <v>213.71721812000001</v>
      </c>
      <c r="I43" s="69">
        <v>0</v>
      </c>
      <c r="J43" s="69">
        <v>252.79701665000002</v>
      </c>
      <c r="K43" s="69">
        <v>213.71721812000001</v>
      </c>
      <c r="L43" s="69">
        <v>0</v>
      </c>
      <c r="M43" s="69">
        <v>39.079798529999998</v>
      </c>
      <c r="N43" s="70">
        <v>99.999961687706147</v>
      </c>
      <c r="O43" s="70">
        <v>79.761201996081311</v>
      </c>
      <c r="P43" s="70">
        <v>15.458963498808362</v>
      </c>
      <c r="Q43" s="69">
        <v>0</v>
      </c>
      <c r="R43" s="70">
        <v>0</v>
      </c>
      <c r="S43" s="69">
        <v>0.91679999999999995</v>
      </c>
      <c r="T43" s="69">
        <v>0</v>
      </c>
      <c r="U43" s="69">
        <v>1.0167999999999999</v>
      </c>
      <c r="V43" s="69">
        <v>0.91679999999999995</v>
      </c>
      <c r="W43" s="69">
        <v>0.1</v>
      </c>
      <c r="X43" s="69">
        <v>0.91679999999999995</v>
      </c>
      <c r="Y43" s="69">
        <v>0</v>
      </c>
      <c r="Z43" s="69">
        <v>1.0167999999999999</v>
      </c>
      <c r="AA43" s="69">
        <v>0.91679999999999995</v>
      </c>
      <c r="AB43" s="69">
        <v>0</v>
      </c>
      <c r="AC43" s="69">
        <v>0.1</v>
      </c>
      <c r="AD43" s="70">
        <v>100</v>
      </c>
      <c r="AE43" s="70">
        <v>100</v>
      </c>
      <c r="AF43" s="70">
        <v>9.8347757671125109</v>
      </c>
      <c r="AG43" s="70">
        <v>0</v>
      </c>
      <c r="AH43" s="70">
        <v>0</v>
      </c>
      <c r="AI43" s="69">
        <v>0</v>
      </c>
      <c r="AJ43" s="69">
        <v>0</v>
      </c>
      <c r="AK43" s="69">
        <v>0</v>
      </c>
      <c r="AL43" s="69">
        <v>0</v>
      </c>
      <c r="AM43" s="69">
        <v>0</v>
      </c>
      <c r="AN43" s="69">
        <v>0</v>
      </c>
      <c r="AO43" s="69">
        <v>0</v>
      </c>
      <c r="AP43" s="69">
        <v>0</v>
      </c>
      <c r="AQ43" s="69">
        <v>0</v>
      </c>
      <c r="AR43" s="69">
        <v>0</v>
      </c>
      <c r="AS43" s="69">
        <v>0</v>
      </c>
      <c r="AT43" s="70" t="s">
        <v>652</v>
      </c>
      <c r="AU43" s="70" t="s">
        <v>652</v>
      </c>
      <c r="AV43" s="70">
        <v>0</v>
      </c>
      <c r="AW43" s="70">
        <v>0</v>
      </c>
      <c r="AX43" s="70">
        <v>0</v>
      </c>
      <c r="AY43" s="69">
        <v>0.64029999999999998</v>
      </c>
      <c r="AZ43" s="69">
        <v>0</v>
      </c>
      <c r="BA43" s="69">
        <v>0.74029999999999996</v>
      </c>
      <c r="BB43" s="69">
        <v>0.64029999999999998</v>
      </c>
      <c r="BC43" s="69">
        <v>0.1</v>
      </c>
      <c r="BD43" s="69">
        <v>0.64029999999999998</v>
      </c>
      <c r="BE43" s="69">
        <v>0</v>
      </c>
      <c r="BF43" s="69">
        <v>0.74029999999999996</v>
      </c>
      <c r="BG43" s="69">
        <v>0.64029999999999998</v>
      </c>
      <c r="BH43" s="69">
        <v>0</v>
      </c>
      <c r="BI43" s="69">
        <v>0.1</v>
      </c>
      <c r="BJ43" s="70">
        <v>100</v>
      </c>
      <c r="BK43" s="70">
        <v>100</v>
      </c>
      <c r="BL43" s="70">
        <v>13.508037282182899</v>
      </c>
      <c r="BM43" s="70">
        <v>0</v>
      </c>
      <c r="BN43" s="70">
        <v>0</v>
      </c>
      <c r="BO43" s="69">
        <v>37.644100000000002</v>
      </c>
      <c r="BP43" s="69">
        <v>0</v>
      </c>
      <c r="BQ43" s="69">
        <v>43.944099999999999</v>
      </c>
      <c r="BR43" s="69">
        <v>37.644100000000002</v>
      </c>
      <c r="BS43" s="69">
        <v>6.3</v>
      </c>
      <c r="BT43" s="69">
        <v>37.644100000000002</v>
      </c>
      <c r="BU43" s="69">
        <v>0</v>
      </c>
      <c r="BV43" s="69">
        <v>43.944099999999999</v>
      </c>
      <c r="BW43" s="69">
        <v>37.644100000000002</v>
      </c>
      <c r="BX43" s="69">
        <v>0</v>
      </c>
      <c r="BY43" s="69">
        <v>6.3</v>
      </c>
      <c r="BZ43" s="70">
        <v>100</v>
      </c>
      <c r="CA43" s="70">
        <v>100</v>
      </c>
      <c r="CB43" s="70">
        <v>14.336395557082749</v>
      </c>
      <c r="CC43" s="70">
        <v>0</v>
      </c>
      <c r="CD43" s="70">
        <v>0</v>
      </c>
      <c r="CE43" s="69">
        <v>173.48750000000001</v>
      </c>
      <c r="CF43" s="69">
        <v>0</v>
      </c>
      <c r="CG43" s="69">
        <v>215.8355</v>
      </c>
      <c r="CH43" s="69">
        <v>173.48750000000001</v>
      </c>
      <c r="CI43" s="69">
        <v>42.347999999999999</v>
      </c>
      <c r="CJ43" s="69">
        <v>173.48750000000001</v>
      </c>
      <c r="CK43" s="69">
        <v>0</v>
      </c>
      <c r="CL43" s="69">
        <v>206.01316600000001</v>
      </c>
      <c r="CM43" s="69">
        <v>173.48750000000001</v>
      </c>
      <c r="CN43" s="69">
        <v>0</v>
      </c>
      <c r="CO43" s="69">
        <v>32.525666000000001</v>
      </c>
      <c r="CP43" s="70">
        <v>100</v>
      </c>
      <c r="CQ43" s="70">
        <v>76.805672050628132</v>
      </c>
      <c r="CR43" s="70">
        <v>15.788149190426012</v>
      </c>
      <c r="CS43" s="70">
        <v>0</v>
      </c>
      <c r="CT43" s="70">
        <v>0</v>
      </c>
      <c r="CU43" s="69">
        <v>0</v>
      </c>
      <c r="CV43" s="69">
        <v>0</v>
      </c>
      <c r="CW43" s="69">
        <v>0</v>
      </c>
      <c r="CX43" s="69">
        <v>0</v>
      </c>
      <c r="CY43" s="69">
        <v>0</v>
      </c>
      <c r="CZ43" s="69">
        <v>0</v>
      </c>
      <c r="DA43" s="69">
        <v>0</v>
      </c>
      <c r="DB43" s="69">
        <v>0</v>
      </c>
      <c r="DC43" s="69">
        <v>0</v>
      </c>
      <c r="DD43" s="69">
        <v>0</v>
      </c>
      <c r="DE43" s="69">
        <v>0</v>
      </c>
      <c r="DF43" s="70" t="s">
        <v>652</v>
      </c>
      <c r="DG43" s="70" t="s">
        <v>652</v>
      </c>
      <c r="DH43" s="70">
        <v>0</v>
      </c>
      <c r="DI43" s="70">
        <v>0</v>
      </c>
      <c r="DJ43" s="70">
        <v>0</v>
      </c>
      <c r="DK43" s="69">
        <v>0</v>
      </c>
      <c r="DL43" s="69">
        <v>0</v>
      </c>
      <c r="DM43" s="69">
        <v>0</v>
      </c>
      <c r="DN43" s="69">
        <v>0</v>
      </c>
      <c r="DO43" s="69">
        <v>0</v>
      </c>
      <c r="DP43" s="69">
        <v>0</v>
      </c>
      <c r="DQ43" s="69">
        <v>0</v>
      </c>
      <c r="DR43" s="69">
        <v>0</v>
      </c>
      <c r="DS43" s="69">
        <v>0</v>
      </c>
      <c r="DT43" s="69">
        <v>0</v>
      </c>
      <c r="DU43" s="69">
        <v>0</v>
      </c>
      <c r="DV43" s="70" t="s">
        <v>652</v>
      </c>
      <c r="DW43" s="70" t="s">
        <v>652</v>
      </c>
      <c r="DX43" s="70">
        <v>0</v>
      </c>
      <c r="DY43" s="70">
        <v>0</v>
      </c>
      <c r="DZ43" s="70">
        <v>0</v>
      </c>
      <c r="EA43" s="69">
        <v>0</v>
      </c>
      <c r="EB43" s="69">
        <v>0</v>
      </c>
      <c r="EC43" s="69">
        <v>0</v>
      </c>
      <c r="ED43" s="69">
        <v>0</v>
      </c>
      <c r="EE43" s="69">
        <v>0</v>
      </c>
      <c r="EF43" s="69">
        <v>0</v>
      </c>
      <c r="EG43" s="69">
        <v>0</v>
      </c>
      <c r="EH43" s="69">
        <v>0</v>
      </c>
      <c r="EI43" s="69">
        <v>0</v>
      </c>
      <c r="EJ43" s="69">
        <v>0</v>
      </c>
      <c r="EK43" s="69">
        <v>0</v>
      </c>
      <c r="EL43" s="70" t="s">
        <v>652</v>
      </c>
      <c r="EM43" s="70" t="s">
        <v>652</v>
      </c>
      <c r="EN43" s="70">
        <v>0</v>
      </c>
      <c r="EO43" s="70">
        <v>0</v>
      </c>
      <c r="EP43" s="70">
        <v>0</v>
      </c>
      <c r="EQ43" s="69">
        <v>1.0286</v>
      </c>
      <c r="ER43" s="69">
        <v>0</v>
      </c>
      <c r="ES43" s="69">
        <v>1.1766000000000001</v>
      </c>
      <c r="ET43" s="69">
        <v>1.0286</v>
      </c>
      <c r="EU43" s="69">
        <v>0.14799999999999999</v>
      </c>
      <c r="EV43" s="69">
        <v>1.02851812</v>
      </c>
      <c r="EW43" s="69">
        <v>0</v>
      </c>
      <c r="EX43" s="69">
        <v>1.0826506499999999</v>
      </c>
      <c r="EY43" s="69">
        <v>1.02851812</v>
      </c>
      <c r="EZ43" s="69">
        <v>0</v>
      </c>
      <c r="FA43" s="69">
        <v>5.4132529999999998E-2</v>
      </c>
      <c r="FB43" s="70">
        <v>99.992039665564846</v>
      </c>
      <c r="FC43" s="70">
        <v>36.576033783783785</v>
      </c>
      <c r="FD43" s="70">
        <v>4.999999769085254</v>
      </c>
      <c r="FE43" s="70">
        <v>0</v>
      </c>
      <c r="FF43" s="70">
        <v>0</v>
      </c>
    </row>
    <row r="44" spans="1:162" ht="15.75" x14ac:dyDescent="0.25">
      <c r="A44" s="73">
        <v>33</v>
      </c>
      <c r="B44" s="74" t="s">
        <v>95</v>
      </c>
      <c r="C44" s="64">
        <v>1503.0450000000001</v>
      </c>
      <c r="D44" s="64">
        <v>0</v>
      </c>
      <c r="E44" s="64">
        <v>1815.0565999999999</v>
      </c>
      <c r="F44" s="64">
        <v>1503.0450000000001</v>
      </c>
      <c r="G44" s="64">
        <v>312.01159999999999</v>
      </c>
      <c r="H44" s="64">
        <v>1483.33643209</v>
      </c>
      <c r="I44" s="64">
        <v>0.46750600000000003</v>
      </c>
      <c r="J44" s="64">
        <v>1779.33529606</v>
      </c>
      <c r="K44" s="64">
        <v>1483.33643209</v>
      </c>
      <c r="L44" s="64">
        <v>0</v>
      </c>
      <c r="M44" s="64">
        <v>295.99886396999995</v>
      </c>
      <c r="N44" s="64">
        <v>98.688757295357092</v>
      </c>
      <c r="O44" s="64">
        <v>94.86790361960901</v>
      </c>
      <c r="P44" s="64">
        <v>16.635361790744735</v>
      </c>
      <c r="Q44" s="64">
        <v>0.46750600000000003</v>
      </c>
      <c r="R44" s="64">
        <v>1.7347234759768071E-16</v>
      </c>
      <c r="S44" s="64">
        <v>149.63540000000003</v>
      </c>
      <c r="T44" s="64">
        <v>0</v>
      </c>
      <c r="U44" s="64">
        <v>174.34019999999998</v>
      </c>
      <c r="V44" s="64">
        <v>149.63540000000003</v>
      </c>
      <c r="W44" s="64">
        <v>24.704799999999999</v>
      </c>
      <c r="X44" s="64">
        <v>149.63540000000003</v>
      </c>
      <c r="Y44" s="64">
        <v>0</v>
      </c>
      <c r="Z44" s="64">
        <v>172.34990000000002</v>
      </c>
      <c r="AA44" s="64">
        <v>149.63540000000003</v>
      </c>
      <c r="AB44" s="64">
        <v>0</v>
      </c>
      <c r="AC44" s="64">
        <v>22.714500000000001</v>
      </c>
      <c r="AD44" s="64">
        <v>100</v>
      </c>
      <c r="AE44" s="64">
        <v>91.943670865580785</v>
      </c>
      <c r="AF44" s="64">
        <v>13.179293982764131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 t="s">
        <v>652</v>
      </c>
      <c r="AU44" s="64" t="s">
        <v>652</v>
      </c>
      <c r="AV44" s="64">
        <v>0</v>
      </c>
      <c r="AW44" s="64">
        <v>0</v>
      </c>
      <c r="AX44" s="64">
        <v>0</v>
      </c>
      <c r="AY44" s="64">
        <v>97.587999999999994</v>
      </c>
      <c r="AZ44" s="64">
        <v>0</v>
      </c>
      <c r="BA44" s="64">
        <v>105.84779999999999</v>
      </c>
      <c r="BB44" s="64">
        <v>97.587999999999994</v>
      </c>
      <c r="BC44" s="64">
        <v>8.2598000000000003</v>
      </c>
      <c r="BD44" s="64">
        <v>97.587999999999994</v>
      </c>
      <c r="BE44" s="64">
        <v>0</v>
      </c>
      <c r="BF44" s="64">
        <v>103.01539719</v>
      </c>
      <c r="BG44" s="64">
        <v>97.587999999999994</v>
      </c>
      <c r="BH44" s="64">
        <v>0</v>
      </c>
      <c r="BI44" s="64">
        <v>5.4273971899999998</v>
      </c>
      <c r="BJ44" s="64">
        <v>100</v>
      </c>
      <c r="BK44" s="64">
        <v>65.708578779147189</v>
      </c>
      <c r="BL44" s="64">
        <v>5.2685300819544407</v>
      </c>
      <c r="BM44" s="64">
        <v>0</v>
      </c>
      <c r="BN44" s="64">
        <v>0</v>
      </c>
      <c r="BO44" s="64">
        <v>75.580399999999997</v>
      </c>
      <c r="BP44" s="64">
        <v>0</v>
      </c>
      <c r="BQ44" s="64">
        <v>111.62060000000001</v>
      </c>
      <c r="BR44" s="64">
        <v>75.580399999999997</v>
      </c>
      <c r="BS44" s="64">
        <v>36.040199999999999</v>
      </c>
      <c r="BT44" s="64">
        <v>62.148876640000005</v>
      </c>
      <c r="BU44" s="64">
        <v>0</v>
      </c>
      <c r="BV44" s="64">
        <v>94.553678970000007</v>
      </c>
      <c r="BW44" s="64">
        <v>62.148876640000005</v>
      </c>
      <c r="BX44" s="64">
        <v>0</v>
      </c>
      <c r="BY44" s="64">
        <v>32.404802329999995</v>
      </c>
      <c r="BZ44" s="64">
        <v>82.22882736794196</v>
      </c>
      <c r="CA44" s="64">
        <v>89.912937025876644</v>
      </c>
      <c r="CB44" s="64">
        <v>34.271328924474098</v>
      </c>
      <c r="CC44" s="64">
        <v>0</v>
      </c>
      <c r="CD44" s="64">
        <v>0</v>
      </c>
      <c r="CE44" s="64">
        <v>950.93229999999994</v>
      </c>
      <c r="CF44" s="64">
        <v>0</v>
      </c>
      <c r="CG44" s="64">
        <v>1169.423</v>
      </c>
      <c r="CH44" s="64">
        <v>950.93229999999994</v>
      </c>
      <c r="CI44" s="64">
        <v>218.49069999999998</v>
      </c>
      <c r="CJ44" s="64">
        <v>946.11453748999998</v>
      </c>
      <c r="CK44" s="64">
        <v>0</v>
      </c>
      <c r="CL44" s="64">
        <v>1163.8446295899998</v>
      </c>
      <c r="CM44" s="64">
        <v>946.11453748999998</v>
      </c>
      <c r="CN44" s="64">
        <v>0</v>
      </c>
      <c r="CO44" s="64">
        <v>217.73009209999998</v>
      </c>
      <c r="CP44" s="64">
        <v>99.493364300487002</v>
      </c>
      <c r="CQ44" s="64">
        <v>99.651880880971135</v>
      </c>
      <c r="CR44" s="64">
        <v>18.707831489217089</v>
      </c>
      <c r="CS44" s="64">
        <v>0</v>
      </c>
      <c r="CT44" s="64">
        <v>0</v>
      </c>
      <c r="CU44" s="64">
        <v>7.0112000000000005</v>
      </c>
      <c r="CV44" s="64">
        <v>0</v>
      </c>
      <c r="CW44" s="64">
        <v>8.0547000000000004</v>
      </c>
      <c r="CX44" s="64">
        <v>7.0112000000000005</v>
      </c>
      <c r="CY44" s="64">
        <v>1.0434999999999999</v>
      </c>
      <c r="CZ44" s="64">
        <v>7.0112000000000005</v>
      </c>
      <c r="DA44" s="64">
        <v>2.2015E-2</v>
      </c>
      <c r="DB44" s="64">
        <v>8.0547000000000004</v>
      </c>
      <c r="DC44" s="64">
        <v>7.0112000000000005</v>
      </c>
      <c r="DD44" s="64">
        <v>0</v>
      </c>
      <c r="DE44" s="64">
        <v>1.0434999999999999</v>
      </c>
      <c r="DF44" s="64">
        <v>100</v>
      </c>
      <c r="DG44" s="64">
        <v>100</v>
      </c>
      <c r="DH44" s="64">
        <v>12.95516903174544</v>
      </c>
      <c r="DI44" s="64">
        <v>2.2015E-2</v>
      </c>
      <c r="DJ44" s="64">
        <v>1.1796119636642288E-16</v>
      </c>
      <c r="DK44" s="64">
        <v>184.3509</v>
      </c>
      <c r="DL44" s="64">
        <v>0</v>
      </c>
      <c r="DM44" s="64">
        <v>205.4434</v>
      </c>
      <c r="DN44" s="64">
        <v>184.3509</v>
      </c>
      <c r="DO44" s="64">
        <v>21.092499999999998</v>
      </c>
      <c r="DP44" s="64">
        <v>183.94728669</v>
      </c>
      <c r="DQ44" s="64">
        <v>0.44549100000000003</v>
      </c>
      <c r="DR44" s="64">
        <v>199.76293145999998</v>
      </c>
      <c r="DS44" s="64">
        <v>183.94728669</v>
      </c>
      <c r="DT44" s="64">
        <v>0</v>
      </c>
      <c r="DU44" s="64">
        <v>15.815644769999999</v>
      </c>
      <c r="DV44" s="64">
        <v>99.781062468368759</v>
      </c>
      <c r="DW44" s="64">
        <v>74.982314898660661</v>
      </c>
      <c r="DX44" s="64">
        <v>7.9172069885082168</v>
      </c>
      <c r="DY44" s="64">
        <v>0.44549100000000003</v>
      </c>
      <c r="DZ44" s="64">
        <v>4.9960036108132044E-16</v>
      </c>
      <c r="EA44" s="64">
        <v>29.402999999999999</v>
      </c>
      <c r="EB44" s="64">
        <v>0</v>
      </c>
      <c r="EC44" s="64">
        <v>31.333399999999997</v>
      </c>
      <c r="ED44" s="64">
        <v>29.402999999999999</v>
      </c>
      <c r="EE44" s="64">
        <v>1.9303999999999999</v>
      </c>
      <c r="EF44" s="64">
        <v>29.40117</v>
      </c>
      <c r="EG44" s="64">
        <v>0</v>
      </c>
      <c r="EH44" s="64">
        <v>29.869889479999998</v>
      </c>
      <c r="EI44" s="64">
        <v>29.40117</v>
      </c>
      <c r="EJ44" s="64">
        <v>0</v>
      </c>
      <c r="EK44" s="64">
        <v>0.46871947999999997</v>
      </c>
      <c r="EL44" s="64">
        <v>99.993776145291307</v>
      </c>
      <c r="EM44" s="64">
        <v>24.280951098217983</v>
      </c>
      <c r="EN44" s="64">
        <v>1.5692039313163204</v>
      </c>
      <c r="EO44" s="64">
        <v>0</v>
      </c>
      <c r="EP44" s="64">
        <v>0</v>
      </c>
      <c r="EQ44" s="64">
        <v>8.5438000000000009</v>
      </c>
      <c r="ER44" s="64">
        <v>0</v>
      </c>
      <c r="ES44" s="64">
        <v>8.9935000000000009</v>
      </c>
      <c r="ET44" s="64">
        <v>8.5438000000000009</v>
      </c>
      <c r="EU44" s="64">
        <v>0.44969999999999999</v>
      </c>
      <c r="EV44" s="64">
        <v>7.4899612700000002</v>
      </c>
      <c r="EW44" s="64">
        <v>0</v>
      </c>
      <c r="EX44" s="64">
        <v>7.8841693700000004</v>
      </c>
      <c r="EY44" s="64">
        <v>7.4899612700000002</v>
      </c>
      <c r="EZ44" s="64">
        <v>0</v>
      </c>
      <c r="FA44" s="64">
        <v>0.39420810000000001</v>
      </c>
      <c r="FB44" s="64">
        <v>87.665456471359335</v>
      </c>
      <c r="FC44" s="64">
        <v>87.660240160106738</v>
      </c>
      <c r="FD44" s="64">
        <v>4.9999953260770704</v>
      </c>
      <c r="FE44" s="64">
        <v>0</v>
      </c>
      <c r="FF44" s="64">
        <v>0</v>
      </c>
    </row>
    <row r="45" spans="1:162" ht="15.75" x14ac:dyDescent="0.25">
      <c r="A45" s="75">
        <v>34</v>
      </c>
      <c r="B45" s="17" t="s">
        <v>97</v>
      </c>
      <c r="C45" s="69">
        <v>17.839300000000001</v>
      </c>
      <c r="D45" s="69">
        <v>0</v>
      </c>
      <c r="E45" s="69">
        <v>18.8019</v>
      </c>
      <c r="F45" s="69">
        <v>17.839300000000001</v>
      </c>
      <c r="G45" s="69">
        <v>0.96260000000000001</v>
      </c>
      <c r="H45" s="69">
        <v>17.839300000000001</v>
      </c>
      <c r="I45" s="69">
        <v>0</v>
      </c>
      <c r="J45" s="69">
        <v>18.8019</v>
      </c>
      <c r="K45" s="69">
        <v>17.839300000000001</v>
      </c>
      <c r="L45" s="69">
        <v>0</v>
      </c>
      <c r="M45" s="69">
        <v>0.96260000000000001</v>
      </c>
      <c r="N45" s="70">
        <v>100</v>
      </c>
      <c r="O45" s="70">
        <v>100</v>
      </c>
      <c r="P45" s="70">
        <v>5.1196953499380378</v>
      </c>
      <c r="Q45" s="69">
        <v>0</v>
      </c>
      <c r="R45" s="70">
        <v>0</v>
      </c>
      <c r="S45" s="69">
        <v>4.2500999999999998</v>
      </c>
      <c r="T45" s="69">
        <v>0</v>
      </c>
      <c r="U45" s="69">
        <v>4.4737999999999998</v>
      </c>
      <c r="V45" s="69">
        <v>4.2500999999999998</v>
      </c>
      <c r="W45" s="69">
        <v>0.22370000000000001</v>
      </c>
      <c r="X45" s="69">
        <v>4.2500999999999998</v>
      </c>
      <c r="Y45" s="69">
        <v>0</v>
      </c>
      <c r="Z45" s="69">
        <v>4.4737999999999998</v>
      </c>
      <c r="AA45" s="69">
        <v>4.2500999999999998</v>
      </c>
      <c r="AB45" s="69">
        <v>0</v>
      </c>
      <c r="AC45" s="69">
        <v>0.22370000000000001</v>
      </c>
      <c r="AD45" s="70">
        <v>100</v>
      </c>
      <c r="AE45" s="70">
        <v>100</v>
      </c>
      <c r="AF45" s="70">
        <v>5.0002235236264481</v>
      </c>
      <c r="AG45" s="70">
        <v>0</v>
      </c>
      <c r="AH45" s="70">
        <v>0</v>
      </c>
      <c r="AI45" s="69">
        <v>0</v>
      </c>
      <c r="AJ45" s="69">
        <v>0</v>
      </c>
      <c r="AK45" s="69">
        <v>0</v>
      </c>
      <c r="AL45" s="69">
        <v>0</v>
      </c>
      <c r="AM45" s="69">
        <v>0</v>
      </c>
      <c r="AN45" s="69">
        <v>0</v>
      </c>
      <c r="AO45" s="69">
        <v>0</v>
      </c>
      <c r="AP45" s="69">
        <v>0</v>
      </c>
      <c r="AQ45" s="69">
        <v>0</v>
      </c>
      <c r="AR45" s="69">
        <v>0</v>
      </c>
      <c r="AS45" s="69">
        <v>0</v>
      </c>
      <c r="AT45" s="70" t="s">
        <v>652</v>
      </c>
      <c r="AU45" s="70" t="s">
        <v>652</v>
      </c>
      <c r="AV45" s="70">
        <v>0</v>
      </c>
      <c r="AW45" s="70">
        <v>0</v>
      </c>
      <c r="AX45" s="70">
        <v>0</v>
      </c>
      <c r="AY45" s="69">
        <v>0</v>
      </c>
      <c r="AZ45" s="69">
        <v>0</v>
      </c>
      <c r="BA45" s="69">
        <v>0</v>
      </c>
      <c r="BB45" s="69">
        <v>0</v>
      </c>
      <c r="BC45" s="69">
        <v>0</v>
      </c>
      <c r="BD45" s="69">
        <v>0</v>
      </c>
      <c r="BE45" s="69">
        <v>0</v>
      </c>
      <c r="BF45" s="69">
        <v>0</v>
      </c>
      <c r="BG45" s="69">
        <v>0</v>
      </c>
      <c r="BH45" s="69">
        <v>0</v>
      </c>
      <c r="BI45" s="69">
        <v>0</v>
      </c>
      <c r="BJ45" s="70" t="s">
        <v>652</v>
      </c>
      <c r="BK45" s="70" t="s">
        <v>652</v>
      </c>
      <c r="BL45" s="70">
        <v>0</v>
      </c>
      <c r="BM45" s="70">
        <v>0</v>
      </c>
      <c r="BN45" s="70">
        <v>0</v>
      </c>
      <c r="BO45" s="69">
        <v>0</v>
      </c>
      <c r="BP45" s="69">
        <v>0</v>
      </c>
      <c r="BQ45" s="69">
        <v>0</v>
      </c>
      <c r="BR45" s="69">
        <v>0</v>
      </c>
      <c r="BS45" s="69">
        <v>0</v>
      </c>
      <c r="BT45" s="69">
        <v>0</v>
      </c>
      <c r="BU45" s="69">
        <v>0</v>
      </c>
      <c r="BV45" s="69">
        <v>0</v>
      </c>
      <c r="BW45" s="69">
        <v>0</v>
      </c>
      <c r="BX45" s="69">
        <v>0</v>
      </c>
      <c r="BY45" s="69">
        <v>0</v>
      </c>
      <c r="BZ45" s="70" t="s">
        <v>652</v>
      </c>
      <c r="CA45" s="70" t="s">
        <v>652</v>
      </c>
      <c r="CB45" s="70">
        <v>0</v>
      </c>
      <c r="CC45" s="70">
        <v>0</v>
      </c>
      <c r="CD45" s="70">
        <v>0</v>
      </c>
      <c r="CE45" s="69">
        <v>13.5892</v>
      </c>
      <c r="CF45" s="69">
        <v>0</v>
      </c>
      <c r="CG45" s="69">
        <v>14.328099999999999</v>
      </c>
      <c r="CH45" s="69">
        <v>13.5892</v>
      </c>
      <c r="CI45" s="69">
        <v>0.7389</v>
      </c>
      <c r="CJ45" s="69">
        <v>13.5892</v>
      </c>
      <c r="CK45" s="69">
        <v>0</v>
      </c>
      <c r="CL45" s="69">
        <v>14.328099999999999</v>
      </c>
      <c r="CM45" s="69">
        <v>13.5892</v>
      </c>
      <c r="CN45" s="69">
        <v>0</v>
      </c>
      <c r="CO45" s="69">
        <v>0.7389</v>
      </c>
      <c r="CP45" s="70">
        <v>100</v>
      </c>
      <c r="CQ45" s="70">
        <v>100</v>
      </c>
      <c r="CR45" s="70">
        <v>5.1569991834227853</v>
      </c>
      <c r="CS45" s="70">
        <v>0</v>
      </c>
      <c r="CT45" s="70">
        <v>0</v>
      </c>
      <c r="CU45" s="69">
        <v>0</v>
      </c>
      <c r="CV45" s="69">
        <v>0</v>
      </c>
      <c r="CW45" s="69">
        <v>0</v>
      </c>
      <c r="CX45" s="69">
        <v>0</v>
      </c>
      <c r="CY45" s="69">
        <v>0</v>
      </c>
      <c r="CZ45" s="69">
        <v>0</v>
      </c>
      <c r="DA45" s="69">
        <v>0</v>
      </c>
      <c r="DB45" s="69">
        <v>0</v>
      </c>
      <c r="DC45" s="69">
        <v>0</v>
      </c>
      <c r="DD45" s="69">
        <v>0</v>
      </c>
      <c r="DE45" s="69">
        <v>0</v>
      </c>
      <c r="DF45" s="70" t="s">
        <v>652</v>
      </c>
      <c r="DG45" s="70" t="s">
        <v>652</v>
      </c>
      <c r="DH45" s="70">
        <v>0</v>
      </c>
      <c r="DI45" s="70">
        <v>0</v>
      </c>
      <c r="DJ45" s="70">
        <v>0</v>
      </c>
      <c r="DK45" s="69">
        <v>0</v>
      </c>
      <c r="DL45" s="69">
        <v>0</v>
      </c>
      <c r="DM45" s="69">
        <v>0</v>
      </c>
      <c r="DN45" s="69">
        <v>0</v>
      </c>
      <c r="DO45" s="69">
        <v>0</v>
      </c>
      <c r="DP45" s="69">
        <v>0</v>
      </c>
      <c r="DQ45" s="69">
        <v>0</v>
      </c>
      <c r="DR45" s="69">
        <v>0</v>
      </c>
      <c r="DS45" s="69">
        <v>0</v>
      </c>
      <c r="DT45" s="69">
        <v>0</v>
      </c>
      <c r="DU45" s="69">
        <v>0</v>
      </c>
      <c r="DV45" s="70" t="s">
        <v>652</v>
      </c>
      <c r="DW45" s="70" t="s">
        <v>652</v>
      </c>
      <c r="DX45" s="70">
        <v>0</v>
      </c>
      <c r="DY45" s="70">
        <v>0</v>
      </c>
      <c r="DZ45" s="70">
        <v>0</v>
      </c>
      <c r="EA45" s="69">
        <v>0</v>
      </c>
      <c r="EB45" s="69">
        <v>0</v>
      </c>
      <c r="EC45" s="69">
        <v>0</v>
      </c>
      <c r="ED45" s="69">
        <v>0</v>
      </c>
      <c r="EE45" s="69">
        <v>0</v>
      </c>
      <c r="EF45" s="69">
        <v>0</v>
      </c>
      <c r="EG45" s="69">
        <v>0</v>
      </c>
      <c r="EH45" s="69">
        <v>0</v>
      </c>
      <c r="EI45" s="69">
        <v>0</v>
      </c>
      <c r="EJ45" s="69">
        <v>0</v>
      </c>
      <c r="EK45" s="69">
        <v>0</v>
      </c>
      <c r="EL45" s="70" t="s">
        <v>652</v>
      </c>
      <c r="EM45" s="70" t="s">
        <v>652</v>
      </c>
      <c r="EN45" s="70">
        <v>0</v>
      </c>
      <c r="EO45" s="70">
        <v>0</v>
      </c>
      <c r="EP45" s="70">
        <v>0</v>
      </c>
      <c r="EQ45" s="69">
        <v>0</v>
      </c>
      <c r="ER45" s="69">
        <v>0</v>
      </c>
      <c r="ES45" s="69">
        <v>0</v>
      </c>
      <c r="ET45" s="69">
        <v>0</v>
      </c>
      <c r="EU45" s="69">
        <v>0</v>
      </c>
      <c r="EV45" s="69">
        <v>0</v>
      </c>
      <c r="EW45" s="69">
        <v>0</v>
      </c>
      <c r="EX45" s="69">
        <v>0</v>
      </c>
      <c r="EY45" s="69">
        <v>0</v>
      </c>
      <c r="EZ45" s="69">
        <v>0</v>
      </c>
      <c r="FA45" s="69">
        <v>0</v>
      </c>
      <c r="FB45" s="70" t="s">
        <v>652</v>
      </c>
      <c r="FC45" s="70" t="s">
        <v>652</v>
      </c>
      <c r="FD45" s="70">
        <v>0</v>
      </c>
      <c r="FE45" s="70">
        <v>0</v>
      </c>
      <c r="FF45" s="70">
        <v>0</v>
      </c>
    </row>
    <row r="46" spans="1:162" ht="15.75" x14ac:dyDescent="0.25">
      <c r="A46" s="75">
        <v>35</v>
      </c>
      <c r="B46" s="17" t="s">
        <v>99</v>
      </c>
      <c r="C46" s="69">
        <v>252.04789999999997</v>
      </c>
      <c r="D46" s="69">
        <v>0</v>
      </c>
      <c r="E46" s="69">
        <v>265.69659999999999</v>
      </c>
      <c r="F46" s="69">
        <v>252.04789999999997</v>
      </c>
      <c r="G46" s="69">
        <v>13.648699999999998</v>
      </c>
      <c r="H46" s="69">
        <v>251.93509999999998</v>
      </c>
      <c r="I46" s="69">
        <v>0</v>
      </c>
      <c r="J46" s="69">
        <v>254.12569999999999</v>
      </c>
      <c r="K46" s="69">
        <v>251.93509999999998</v>
      </c>
      <c r="L46" s="69">
        <v>0</v>
      </c>
      <c r="M46" s="69">
        <v>2.1905999999999999</v>
      </c>
      <c r="N46" s="70">
        <v>99.955246601935585</v>
      </c>
      <c r="O46" s="70">
        <v>16.049880208371494</v>
      </c>
      <c r="P46" s="70">
        <v>0.86201434959156042</v>
      </c>
      <c r="Q46" s="69">
        <v>0</v>
      </c>
      <c r="R46" s="70">
        <v>0</v>
      </c>
      <c r="S46" s="69">
        <v>75.813800000000001</v>
      </c>
      <c r="T46" s="69">
        <v>0</v>
      </c>
      <c r="U46" s="69">
        <v>79.804000000000002</v>
      </c>
      <c r="V46" s="69">
        <v>75.813800000000001</v>
      </c>
      <c r="W46" s="69">
        <v>3.9902000000000002</v>
      </c>
      <c r="X46" s="69">
        <v>75.813800000000001</v>
      </c>
      <c r="Y46" s="69">
        <v>0</v>
      </c>
      <c r="Z46" s="69">
        <v>77.813800000000001</v>
      </c>
      <c r="AA46" s="69">
        <v>75.813800000000001</v>
      </c>
      <c r="AB46" s="69">
        <v>0</v>
      </c>
      <c r="AC46" s="69">
        <v>2</v>
      </c>
      <c r="AD46" s="70">
        <v>100</v>
      </c>
      <c r="AE46" s="70">
        <v>50.122800862112172</v>
      </c>
      <c r="AF46" s="70">
        <v>2.5702381839725086</v>
      </c>
      <c r="AG46" s="70">
        <v>0</v>
      </c>
      <c r="AH46" s="70">
        <v>0</v>
      </c>
      <c r="AI46" s="69">
        <v>0</v>
      </c>
      <c r="AJ46" s="69">
        <v>0</v>
      </c>
      <c r="AK46" s="69">
        <v>0</v>
      </c>
      <c r="AL46" s="69">
        <v>0</v>
      </c>
      <c r="AM46" s="69">
        <v>0</v>
      </c>
      <c r="AN46" s="69">
        <v>0</v>
      </c>
      <c r="AO46" s="69">
        <v>0</v>
      </c>
      <c r="AP46" s="69">
        <v>0</v>
      </c>
      <c r="AQ46" s="69">
        <v>0</v>
      </c>
      <c r="AR46" s="69">
        <v>0</v>
      </c>
      <c r="AS46" s="69">
        <v>0</v>
      </c>
      <c r="AT46" s="70" t="s">
        <v>652</v>
      </c>
      <c r="AU46" s="70" t="s">
        <v>652</v>
      </c>
      <c r="AV46" s="70">
        <v>0</v>
      </c>
      <c r="AW46" s="70">
        <v>0</v>
      </c>
      <c r="AX46" s="70">
        <v>0</v>
      </c>
      <c r="AY46" s="69">
        <v>53.815199999999997</v>
      </c>
      <c r="AZ46" s="69">
        <v>0</v>
      </c>
      <c r="BA46" s="69">
        <v>56.647599999999997</v>
      </c>
      <c r="BB46" s="69">
        <v>53.815199999999997</v>
      </c>
      <c r="BC46" s="69">
        <v>2.8323999999999998</v>
      </c>
      <c r="BD46" s="69">
        <v>53.815199999999997</v>
      </c>
      <c r="BE46" s="69">
        <v>0</v>
      </c>
      <c r="BF46" s="69">
        <v>53.815199999999997</v>
      </c>
      <c r="BG46" s="69">
        <v>53.815199999999997</v>
      </c>
      <c r="BH46" s="69">
        <v>0</v>
      </c>
      <c r="BI46" s="69">
        <v>0</v>
      </c>
      <c r="BJ46" s="70">
        <v>100</v>
      </c>
      <c r="BK46" s="70">
        <v>0</v>
      </c>
      <c r="BL46" s="70">
        <v>0</v>
      </c>
      <c r="BM46" s="70">
        <v>0</v>
      </c>
      <c r="BN46" s="70">
        <v>0</v>
      </c>
      <c r="BO46" s="69">
        <v>0</v>
      </c>
      <c r="BP46" s="69">
        <v>0</v>
      </c>
      <c r="BQ46" s="69">
        <v>0</v>
      </c>
      <c r="BR46" s="69">
        <v>0</v>
      </c>
      <c r="BS46" s="69">
        <v>0</v>
      </c>
      <c r="BT46" s="69">
        <v>0</v>
      </c>
      <c r="BU46" s="69">
        <v>0</v>
      </c>
      <c r="BV46" s="69">
        <v>0</v>
      </c>
      <c r="BW46" s="69">
        <v>0</v>
      </c>
      <c r="BX46" s="69">
        <v>0</v>
      </c>
      <c r="BY46" s="69">
        <v>0</v>
      </c>
      <c r="BZ46" s="70" t="s">
        <v>652</v>
      </c>
      <c r="CA46" s="70" t="s">
        <v>652</v>
      </c>
      <c r="CB46" s="70">
        <v>0</v>
      </c>
      <c r="CC46" s="70">
        <v>0</v>
      </c>
      <c r="CD46" s="70">
        <v>0</v>
      </c>
      <c r="CE46" s="69">
        <v>0.1128</v>
      </c>
      <c r="CF46" s="69">
        <v>0</v>
      </c>
      <c r="CG46" s="69">
        <v>0.11899999999999999</v>
      </c>
      <c r="CH46" s="69">
        <v>0.1128</v>
      </c>
      <c r="CI46" s="69">
        <v>6.1999999999999998E-3</v>
      </c>
      <c r="CJ46" s="69">
        <v>0</v>
      </c>
      <c r="CK46" s="69">
        <v>0</v>
      </c>
      <c r="CL46" s="69">
        <v>0</v>
      </c>
      <c r="CM46" s="69">
        <v>0</v>
      </c>
      <c r="CN46" s="69">
        <v>0</v>
      </c>
      <c r="CO46" s="69">
        <v>0</v>
      </c>
      <c r="CP46" s="70">
        <v>0</v>
      </c>
      <c r="CQ46" s="70">
        <v>0</v>
      </c>
      <c r="CR46" s="70">
        <v>0</v>
      </c>
      <c r="CS46" s="70">
        <v>0</v>
      </c>
      <c r="CT46" s="70">
        <v>0</v>
      </c>
      <c r="CU46" s="69">
        <v>3.6212</v>
      </c>
      <c r="CV46" s="69">
        <v>0</v>
      </c>
      <c r="CW46" s="69">
        <v>3.8117999999999999</v>
      </c>
      <c r="CX46" s="69">
        <v>3.6212</v>
      </c>
      <c r="CY46" s="69">
        <v>0.19059999999999999</v>
      </c>
      <c r="CZ46" s="69">
        <v>3.6212</v>
      </c>
      <c r="DA46" s="69">
        <v>0</v>
      </c>
      <c r="DB46" s="69">
        <v>3.8117999999999999</v>
      </c>
      <c r="DC46" s="69">
        <v>3.6212</v>
      </c>
      <c r="DD46" s="69">
        <v>0</v>
      </c>
      <c r="DE46" s="69">
        <v>0.19059999999999999</v>
      </c>
      <c r="DF46" s="70">
        <v>100</v>
      </c>
      <c r="DG46" s="70">
        <v>100</v>
      </c>
      <c r="DH46" s="70">
        <v>5.0002623432499078</v>
      </c>
      <c r="DI46" s="70">
        <v>0</v>
      </c>
      <c r="DJ46" s="70">
        <v>0</v>
      </c>
      <c r="DK46" s="69">
        <v>98.187200000000004</v>
      </c>
      <c r="DL46" s="69">
        <v>0</v>
      </c>
      <c r="DM46" s="69">
        <v>103.355</v>
      </c>
      <c r="DN46" s="69">
        <v>98.187200000000004</v>
      </c>
      <c r="DO46" s="69">
        <v>5.1677999999999997</v>
      </c>
      <c r="DP46" s="69">
        <v>98.187200000000004</v>
      </c>
      <c r="DQ46" s="69">
        <v>0</v>
      </c>
      <c r="DR46" s="69">
        <v>98.187200000000004</v>
      </c>
      <c r="DS46" s="69">
        <v>98.187200000000004</v>
      </c>
      <c r="DT46" s="69">
        <v>0</v>
      </c>
      <c r="DU46" s="69">
        <v>0</v>
      </c>
      <c r="DV46" s="70">
        <v>100</v>
      </c>
      <c r="DW46" s="70">
        <v>0</v>
      </c>
      <c r="DX46" s="70">
        <v>0</v>
      </c>
      <c r="DY46" s="70">
        <v>0</v>
      </c>
      <c r="DZ46" s="70">
        <v>0</v>
      </c>
      <c r="EA46" s="69">
        <v>20.497699999999998</v>
      </c>
      <c r="EB46" s="69">
        <v>0</v>
      </c>
      <c r="EC46" s="69">
        <v>21.959199999999999</v>
      </c>
      <c r="ED46" s="69">
        <v>20.497699999999998</v>
      </c>
      <c r="EE46" s="69">
        <v>1.4615</v>
      </c>
      <c r="EF46" s="69">
        <v>20.497699999999998</v>
      </c>
      <c r="EG46" s="69">
        <v>0</v>
      </c>
      <c r="EH46" s="69">
        <v>20.497699999999998</v>
      </c>
      <c r="EI46" s="69">
        <v>20.497699999999998</v>
      </c>
      <c r="EJ46" s="69">
        <v>0</v>
      </c>
      <c r="EK46" s="69">
        <v>0</v>
      </c>
      <c r="EL46" s="70">
        <v>100</v>
      </c>
      <c r="EM46" s="70">
        <v>0</v>
      </c>
      <c r="EN46" s="70">
        <v>0</v>
      </c>
      <c r="EO46" s="70">
        <v>0</v>
      </c>
      <c r="EP46" s="70">
        <v>0</v>
      </c>
      <c r="EQ46" s="69">
        <v>0</v>
      </c>
      <c r="ER46" s="69">
        <v>0</v>
      </c>
      <c r="ES46" s="69">
        <v>0</v>
      </c>
      <c r="ET46" s="69">
        <v>0</v>
      </c>
      <c r="EU46" s="69">
        <v>0</v>
      </c>
      <c r="EV46" s="69">
        <v>0</v>
      </c>
      <c r="EW46" s="69">
        <v>0</v>
      </c>
      <c r="EX46" s="69">
        <v>0</v>
      </c>
      <c r="EY46" s="69">
        <v>0</v>
      </c>
      <c r="EZ46" s="69">
        <v>0</v>
      </c>
      <c r="FA46" s="69">
        <v>0</v>
      </c>
      <c r="FB46" s="70" t="s">
        <v>652</v>
      </c>
      <c r="FC46" s="70" t="s">
        <v>652</v>
      </c>
      <c r="FD46" s="70">
        <v>0</v>
      </c>
      <c r="FE46" s="70">
        <v>0</v>
      </c>
      <c r="FF46" s="70">
        <v>0</v>
      </c>
    </row>
    <row r="47" spans="1:162" s="130" customFormat="1" ht="15.75" x14ac:dyDescent="0.25">
      <c r="A47" s="140">
        <v>36</v>
      </c>
      <c r="B47" s="66" t="s">
        <v>318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70" t="s">
        <v>652</v>
      </c>
      <c r="O47" s="70" t="s">
        <v>652</v>
      </c>
      <c r="P47" s="70">
        <v>0</v>
      </c>
      <c r="Q47" s="69">
        <v>0</v>
      </c>
      <c r="R47" s="70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70" t="s">
        <v>652</v>
      </c>
      <c r="AE47" s="70" t="s">
        <v>652</v>
      </c>
      <c r="AF47" s="70">
        <v>0</v>
      </c>
      <c r="AG47" s="70">
        <v>0</v>
      </c>
      <c r="AH47" s="70">
        <v>0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69">
        <v>0</v>
      </c>
      <c r="AO47" s="69">
        <v>0</v>
      </c>
      <c r="AP47" s="69">
        <v>0</v>
      </c>
      <c r="AQ47" s="69">
        <v>0</v>
      </c>
      <c r="AR47" s="69">
        <v>0</v>
      </c>
      <c r="AS47" s="69">
        <v>0</v>
      </c>
      <c r="AT47" s="70" t="s">
        <v>652</v>
      </c>
      <c r="AU47" s="70" t="s">
        <v>652</v>
      </c>
      <c r="AV47" s="70">
        <v>0</v>
      </c>
      <c r="AW47" s="70">
        <v>0</v>
      </c>
      <c r="AX47" s="70">
        <v>0</v>
      </c>
      <c r="AY47" s="69">
        <v>0</v>
      </c>
      <c r="AZ47" s="69">
        <v>0</v>
      </c>
      <c r="BA47" s="69">
        <v>0</v>
      </c>
      <c r="BB47" s="69">
        <v>0</v>
      </c>
      <c r="BC47" s="69">
        <v>0</v>
      </c>
      <c r="BD47" s="69">
        <v>0</v>
      </c>
      <c r="BE47" s="69">
        <v>0</v>
      </c>
      <c r="BF47" s="69">
        <v>0</v>
      </c>
      <c r="BG47" s="69">
        <v>0</v>
      </c>
      <c r="BH47" s="69">
        <v>0</v>
      </c>
      <c r="BI47" s="69">
        <v>0</v>
      </c>
      <c r="BJ47" s="70" t="s">
        <v>652</v>
      </c>
      <c r="BK47" s="70" t="s">
        <v>652</v>
      </c>
      <c r="BL47" s="70">
        <v>0</v>
      </c>
      <c r="BM47" s="70">
        <v>0</v>
      </c>
      <c r="BN47" s="70">
        <v>0</v>
      </c>
      <c r="BO47" s="69">
        <v>0</v>
      </c>
      <c r="BP47" s="69">
        <v>0</v>
      </c>
      <c r="BQ47" s="69">
        <v>0</v>
      </c>
      <c r="BR47" s="69">
        <v>0</v>
      </c>
      <c r="BS47" s="69">
        <v>0</v>
      </c>
      <c r="BT47" s="69">
        <v>0</v>
      </c>
      <c r="BU47" s="69">
        <v>0</v>
      </c>
      <c r="BV47" s="69">
        <v>0</v>
      </c>
      <c r="BW47" s="69">
        <v>0</v>
      </c>
      <c r="BX47" s="69">
        <v>0</v>
      </c>
      <c r="BY47" s="69">
        <v>0</v>
      </c>
      <c r="BZ47" s="70" t="s">
        <v>652</v>
      </c>
      <c r="CA47" s="70" t="s">
        <v>652</v>
      </c>
      <c r="CB47" s="70">
        <v>0</v>
      </c>
      <c r="CC47" s="70">
        <v>0</v>
      </c>
      <c r="CD47" s="70">
        <v>0</v>
      </c>
      <c r="CE47" s="69">
        <v>0</v>
      </c>
      <c r="CF47" s="69">
        <v>0</v>
      </c>
      <c r="CG47" s="69">
        <v>0</v>
      </c>
      <c r="CH47" s="69">
        <v>0</v>
      </c>
      <c r="CI47" s="69">
        <v>0</v>
      </c>
      <c r="CJ47" s="69">
        <v>0</v>
      </c>
      <c r="CK47" s="69">
        <v>0</v>
      </c>
      <c r="CL47" s="69">
        <v>0</v>
      </c>
      <c r="CM47" s="69">
        <v>0</v>
      </c>
      <c r="CN47" s="69">
        <v>0</v>
      </c>
      <c r="CO47" s="69">
        <v>0</v>
      </c>
      <c r="CP47" s="70" t="s">
        <v>652</v>
      </c>
      <c r="CQ47" s="70" t="s">
        <v>652</v>
      </c>
      <c r="CR47" s="70">
        <v>0</v>
      </c>
      <c r="CS47" s="70">
        <v>0</v>
      </c>
      <c r="CT47" s="70">
        <v>0</v>
      </c>
      <c r="CU47" s="69">
        <v>0</v>
      </c>
      <c r="CV47" s="69">
        <v>0</v>
      </c>
      <c r="CW47" s="69">
        <v>0</v>
      </c>
      <c r="CX47" s="69">
        <v>0</v>
      </c>
      <c r="CY47" s="69">
        <v>0</v>
      </c>
      <c r="CZ47" s="69">
        <v>0</v>
      </c>
      <c r="DA47" s="69">
        <v>0</v>
      </c>
      <c r="DB47" s="69">
        <v>0</v>
      </c>
      <c r="DC47" s="69">
        <v>0</v>
      </c>
      <c r="DD47" s="69">
        <v>0</v>
      </c>
      <c r="DE47" s="69">
        <v>0</v>
      </c>
      <c r="DF47" s="70" t="s">
        <v>652</v>
      </c>
      <c r="DG47" s="70" t="s">
        <v>652</v>
      </c>
      <c r="DH47" s="70">
        <v>0</v>
      </c>
      <c r="DI47" s="70">
        <v>0</v>
      </c>
      <c r="DJ47" s="70">
        <v>0</v>
      </c>
      <c r="DK47" s="69">
        <v>0</v>
      </c>
      <c r="DL47" s="69">
        <v>0</v>
      </c>
      <c r="DM47" s="69">
        <v>0</v>
      </c>
      <c r="DN47" s="69">
        <v>0</v>
      </c>
      <c r="DO47" s="69">
        <v>0</v>
      </c>
      <c r="DP47" s="69">
        <v>0</v>
      </c>
      <c r="DQ47" s="69">
        <v>0</v>
      </c>
      <c r="DR47" s="69">
        <v>0</v>
      </c>
      <c r="DS47" s="69">
        <v>0</v>
      </c>
      <c r="DT47" s="69">
        <v>0</v>
      </c>
      <c r="DU47" s="69">
        <v>0</v>
      </c>
      <c r="DV47" s="70" t="s">
        <v>652</v>
      </c>
      <c r="DW47" s="70" t="s">
        <v>652</v>
      </c>
      <c r="DX47" s="70">
        <v>0</v>
      </c>
      <c r="DY47" s="70">
        <v>0</v>
      </c>
      <c r="DZ47" s="70">
        <v>0</v>
      </c>
      <c r="EA47" s="69">
        <v>0</v>
      </c>
      <c r="EB47" s="69">
        <v>0</v>
      </c>
      <c r="EC47" s="69">
        <v>0</v>
      </c>
      <c r="ED47" s="69">
        <v>0</v>
      </c>
      <c r="EE47" s="69">
        <v>0</v>
      </c>
      <c r="EF47" s="69">
        <v>0</v>
      </c>
      <c r="EG47" s="69">
        <v>0</v>
      </c>
      <c r="EH47" s="69">
        <v>0</v>
      </c>
      <c r="EI47" s="69">
        <v>0</v>
      </c>
      <c r="EJ47" s="69">
        <v>0</v>
      </c>
      <c r="EK47" s="69">
        <v>0</v>
      </c>
      <c r="EL47" s="70" t="s">
        <v>652</v>
      </c>
      <c r="EM47" s="70" t="s">
        <v>652</v>
      </c>
      <c r="EN47" s="70">
        <v>0</v>
      </c>
      <c r="EO47" s="70">
        <v>0</v>
      </c>
      <c r="EP47" s="70">
        <v>0</v>
      </c>
      <c r="EQ47" s="69">
        <v>0</v>
      </c>
      <c r="ER47" s="69">
        <v>0</v>
      </c>
      <c r="ES47" s="69">
        <v>0</v>
      </c>
      <c r="ET47" s="69">
        <v>0</v>
      </c>
      <c r="EU47" s="69">
        <v>0</v>
      </c>
      <c r="EV47" s="69">
        <v>0</v>
      </c>
      <c r="EW47" s="69">
        <v>0</v>
      </c>
      <c r="EX47" s="69">
        <v>0</v>
      </c>
      <c r="EY47" s="69">
        <v>0</v>
      </c>
      <c r="EZ47" s="69">
        <v>0</v>
      </c>
      <c r="FA47" s="69">
        <v>0</v>
      </c>
      <c r="FB47" s="70" t="s">
        <v>652</v>
      </c>
      <c r="FC47" s="70" t="s">
        <v>652</v>
      </c>
      <c r="FD47" s="70">
        <v>0</v>
      </c>
      <c r="FE47" s="70">
        <v>0</v>
      </c>
      <c r="FF47" s="70">
        <v>0</v>
      </c>
    </row>
    <row r="48" spans="1:162" ht="15.75" x14ac:dyDescent="0.25">
      <c r="A48" s="75">
        <v>37</v>
      </c>
      <c r="B48" s="17" t="s">
        <v>101</v>
      </c>
      <c r="C48" s="69">
        <v>790.32929999999999</v>
      </c>
      <c r="D48" s="69">
        <v>0</v>
      </c>
      <c r="E48" s="69">
        <v>1011.8027000000001</v>
      </c>
      <c r="F48" s="69">
        <v>790.32929999999999</v>
      </c>
      <c r="G48" s="69">
        <v>221.4734</v>
      </c>
      <c r="H48" s="69">
        <v>776.49528912000005</v>
      </c>
      <c r="I48" s="69">
        <v>0</v>
      </c>
      <c r="J48" s="69">
        <v>994.22476313000004</v>
      </c>
      <c r="K48" s="69">
        <v>776.49528912000005</v>
      </c>
      <c r="L48" s="69">
        <v>0</v>
      </c>
      <c r="M48" s="69">
        <v>217.72947400999999</v>
      </c>
      <c r="N48" s="70">
        <v>98.249589015616664</v>
      </c>
      <c r="O48" s="70">
        <v>98.309536951164333</v>
      </c>
      <c r="P48" s="70">
        <v>21.899421748916019</v>
      </c>
      <c r="Q48" s="69">
        <v>0</v>
      </c>
      <c r="R48" s="70">
        <v>0</v>
      </c>
      <c r="S48" s="69">
        <v>17.586300000000001</v>
      </c>
      <c r="T48" s="69">
        <v>0</v>
      </c>
      <c r="U48" s="69">
        <v>29.936800000000002</v>
      </c>
      <c r="V48" s="69">
        <v>17.586300000000001</v>
      </c>
      <c r="W48" s="69">
        <v>12.3505</v>
      </c>
      <c r="X48" s="69">
        <v>17.586300000000001</v>
      </c>
      <c r="Y48" s="69">
        <v>0</v>
      </c>
      <c r="Z48" s="69">
        <v>29.936800000000002</v>
      </c>
      <c r="AA48" s="69">
        <v>17.586300000000001</v>
      </c>
      <c r="AB48" s="69">
        <v>0</v>
      </c>
      <c r="AC48" s="69">
        <v>12.3505</v>
      </c>
      <c r="AD48" s="70">
        <v>100</v>
      </c>
      <c r="AE48" s="70">
        <v>100</v>
      </c>
      <c r="AF48" s="70">
        <v>41.255244381497022</v>
      </c>
      <c r="AG48" s="70">
        <v>0</v>
      </c>
      <c r="AH48" s="70">
        <v>0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69">
        <v>0</v>
      </c>
      <c r="AO48" s="69">
        <v>0</v>
      </c>
      <c r="AP48" s="69">
        <v>0</v>
      </c>
      <c r="AQ48" s="69">
        <v>0</v>
      </c>
      <c r="AR48" s="69">
        <v>0</v>
      </c>
      <c r="AS48" s="69">
        <v>0</v>
      </c>
      <c r="AT48" s="70" t="s">
        <v>652</v>
      </c>
      <c r="AU48" s="70" t="s">
        <v>652</v>
      </c>
      <c r="AV48" s="70">
        <v>0</v>
      </c>
      <c r="AW48" s="70">
        <v>0</v>
      </c>
      <c r="AX48" s="70">
        <v>0</v>
      </c>
      <c r="AY48" s="69">
        <v>1.5879000000000001</v>
      </c>
      <c r="AZ48" s="69">
        <v>0</v>
      </c>
      <c r="BA48" s="69">
        <v>2.0177</v>
      </c>
      <c r="BB48" s="69">
        <v>1.5879000000000001</v>
      </c>
      <c r="BC48" s="69">
        <v>0.42980000000000002</v>
      </c>
      <c r="BD48" s="69">
        <v>1.5879000000000001</v>
      </c>
      <c r="BE48" s="69">
        <v>0</v>
      </c>
      <c r="BF48" s="69">
        <v>2.0176971899999998</v>
      </c>
      <c r="BG48" s="69">
        <v>1.5879000000000001</v>
      </c>
      <c r="BH48" s="69">
        <v>0</v>
      </c>
      <c r="BI48" s="69">
        <v>0.42979719</v>
      </c>
      <c r="BJ48" s="70">
        <v>100</v>
      </c>
      <c r="BK48" s="70">
        <v>99.99934620753838</v>
      </c>
      <c r="BL48" s="70">
        <v>21.301372283717164</v>
      </c>
      <c r="BM48" s="70">
        <v>0</v>
      </c>
      <c r="BN48" s="70">
        <v>0</v>
      </c>
      <c r="BO48" s="69">
        <v>53.476900000000001</v>
      </c>
      <c r="BP48" s="69">
        <v>0</v>
      </c>
      <c r="BQ48" s="69">
        <v>67.950400000000002</v>
      </c>
      <c r="BR48" s="69">
        <v>53.476900000000001</v>
      </c>
      <c r="BS48" s="69">
        <v>14.4735</v>
      </c>
      <c r="BT48" s="69">
        <v>40.045376640000001</v>
      </c>
      <c r="BU48" s="69">
        <v>0</v>
      </c>
      <c r="BV48" s="69">
        <v>50.883578970000002</v>
      </c>
      <c r="BW48" s="69">
        <v>40.045376640000001</v>
      </c>
      <c r="BX48" s="69">
        <v>0</v>
      </c>
      <c r="BY48" s="69">
        <v>10.83820233</v>
      </c>
      <c r="BZ48" s="70">
        <v>74.883504167219854</v>
      </c>
      <c r="CA48" s="70">
        <v>74.88307824645041</v>
      </c>
      <c r="CB48" s="70">
        <v>21.300000018453886</v>
      </c>
      <c r="CC48" s="70">
        <v>0</v>
      </c>
      <c r="CD48" s="70">
        <v>0</v>
      </c>
      <c r="CE48" s="69">
        <v>716.03210000000001</v>
      </c>
      <c r="CF48" s="69">
        <v>0</v>
      </c>
      <c r="CG48" s="69">
        <v>909.82479999999998</v>
      </c>
      <c r="CH48" s="69">
        <v>716.03210000000001</v>
      </c>
      <c r="CI48" s="69">
        <v>193.7927</v>
      </c>
      <c r="CJ48" s="69">
        <v>716.03209999000001</v>
      </c>
      <c r="CK48" s="69">
        <v>0</v>
      </c>
      <c r="CL48" s="69">
        <v>909.82479998999997</v>
      </c>
      <c r="CM48" s="69">
        <v>716.03209999000001</v>
      </c>
      <c r="CN48" s="69">
        <v>0</v>
      </c>
      <c r="CO48" s="69">
        <v>193.7927</v>
      </c>
      <c r="CP48" s="70">
        <v>99.999999998603414</v>
      </c>
      <c r="CQ48" s="70">
        <v>100</v>
      </c>
      <c r="CR48" s="70">
        <v>21.300001934672476</v>
      </c>
      <c r="CS48" s="70">
        <v>0</v>
      </c>
      <c r="CT48" s="70">
        <v>0</v>
      </c>
      <c r="CU48" s="69">
        <v>0</v>
      </c>
      <c r="CV48" s="69">
        <v>0</v>
      </c>
      <c r="CW48" s="69">
        <v>0</v>
      </c>
      <c r="CX48" s="69">
        <v>0</v>
      </c>
      <c r="CY48" s="69">
        <v>0</v>
      </c>
      <c r="CZ48" s="69">
        <v>0</v>
      </c>
      <c r="DA48" s="69">
        <v>0</v>
      </c>
      <c r="DB48" s="69">
        <v>0</v>
      </c>
      <c r="DC48" s="69">
        <v>0</v>
      </c>
      <c r="DD48" s="69">
        <v>0</v>
      </c>
      <c r="DE48" s="69">
        <v>0</v>
      </c>
      <c r="DF48" s="70" t="s">
        <v>652</v>
      </c>
      <c r="DG48" s="70" t="s">
        <v>652</v>
      </c>
      <c r="DH48" s="70">
        <v>0</v>
      </c>
      <c r="DI48" s="70">
        <v>0</v>
      </c>
      <c r="DJ48" s="70">
        <v>0</v>
      </c>
      <c r="DK48" s="69">
        <v>1.5603</v>
      </c>
      <c r="DL48" s="69">
        <v>0</v>
      </c>
      <c r="DM48" s="69">
        <v>1.9825999999999999</v>
      </c>
      <c r="DN48" s="69">
        <v>1.5603</v>
      </c>
      <c r="DO48" s="69">
        <v>0.42230000000000001</v>
      </c>
      <c r="DP48" s="69">
        <v>1.15964249</v>
      </c>
      <c r="DQ48" s="69">
        <v>0</v>
      </c>
      <c r="DR48" s="69">
        <v>1.4734974999999999</v>
      </c>
      <c r="DS48" s="69">
        <v>1.15964249</v>
      </c>
      <c r="DT48" s="69">
        <v>0</v>
      </c>
      <c r="DU48" s="69">
        <v>0.31385500999999999</v>
      </c>
      <c r="DV48" s="70">
        <v>74.321764404281225</v>
      </c>
      <c r="DW48" s="70">
        <v>74.320390717499407</v>
      </c>
      <c r="DX48" s="70">
        <v>21.300002884294003</v>
      </c>
      <c r="DY48" s="70">
        <v>0</v>
      </c>
      <c r="DZ48" s="70">
        <v>0</v>
      </c>
      <c r="EA48" s="69">
        <v>8.5800000000000001E-2</v>
      </c>
      <c r="EB48" s="69">
        <v>0</v>
      </c>
      <c r="EC48" s="69">
        <v>9.0399999999999994E-2</v>
      </c>
      <c r="ED48" s="69">
        <v>8.5800000000000001E-2</v>
      </c>
      <c r="EE48" s="69">
        <v>4.5999999999999999E-3</v>
      </c>
      <c r="EF48" s="69">
        <v>8.3970000000000003E-2</v>
      </c>
      <c r="EG48" s="69">
        <v>0</v>
      </c>
      <c r="EH48" s="69">
        <v>8.8389479999999992E-2</v>
      </c>
      <c r="EI48" s="69">
        <v>8.3970000000000003E-2</v>
      </c>
      <c r="EJ48" s="69">
        <v>0</v>
      </c>
      <c r="EK48" s="69">
        <v>4.4194799999999999E-3</v>
      </c>
      <c r="EL48" s="70">
        <v>97.867132867132867</v>
      </c>
      <c r="EM48" s="70">
        <v>96.075652173913042</v>
      </c>
      <c r="EN48" s="70">
        <v>5.0000067881381369</v>
      </c>
      <c r="EO48" s="70">
        <v>0</v>
      </c>
      <c r="EP48" s="70">
        <v>0</v>
      </c>
      <c r="EQ48" s="69">
        <v>0</v>
      </c>
      <c r="ER48" s="69">
        <v>0</v>
      </c>
      <c r="ES48" s="69">
        <v>0</v>
      </c>
      <c r="ET48" s="69">
        <v>0</v>
      </c>
      <c r="EU48" s="69">
        <v>0</v>
      </c>
      <c r="EV48" s="69">
        <v>0</v>
      </c>
      <c r="EW48" s="69">
        <v>0</v>
      </c>
      <c r="EX48" s="69">
        <v>0</v>
      </c>
      <c r="EY48" s="69">
        <v>0</v>
      </c>
      <c r="EZ48" s="69">
        <v>0</v>
      </c>
      <c r="FA48" s="69">
        <v>0</v>
      </c>
      <c r="FB48" s="70" t="s">
        <v>652</v>
      </c>
      <c r="FC48" s="70" t="s">
        <v>652</v>
      </c>
      <c r="FD48" s="70">
        <v>0</v>
      </c>
      <c r="FE48" s="70">
        <v>0</v>
      </c>
      <c r="FF48" s="70">
        <v>0</v>
      </c>
    </row>
    <row r="49" spans="1:162" ht="15.75" x14ac:dyDescent="0.25">
      <c r="A49" s="75">
        <v>38</v>
      </c>
      <c r="B49" s="17" t="s">
        <v>103</v>
      </c>
      <c r="C49" s="69">
        <v>79.341300000000018</v>
      </c>
      <c r="D49" s="69">
        <v>0</v>
      </c>
      <c r="E49" s="69">
        <v>99.23439999999998</v>
      </c>
      <c r="F49" s="69">
        <v>79.341300000000018</v>
      </c>
      <c r="G49" s="69">
        <v>19.8931</v>
      </c>
      <c r="H49" s="69">
        <v>74.63633750000001</v>
      </c>
      <c r="I49" s="69">
        <v>2.2015E-2</v>
      </c>
      <c r="J49" s="69">
        <v>93.775029599999996</v>
      </c>
      <c r="K49" s="69">
        <v>74.63633750000001</v>
      </c>
      <c r="L49" s="69">
        <v>0</v>
      </c>
      <c r="M49" s="69">
        <v>19.1386921</v>
      </c>
      <c r="N49" s="70">
        <v>94.06997049455957</v>
      </c>
      <c r="O49" s="70">
        <v>96.207690606290612</v>
      </c>
      <c r="P49" s="70">
        <v>20.409156021210151</v>
      </c>
      <c r="Q49" s="69">
        <v>2.2015E-2</v>
      </c>
      <c r="R49" s="70">
        <v>-3.8788416922841407E-15</v>
      </c>
      <c r="S49" s="69">
        <v>16.632100000000001</v>
      </c>
      <c r="T49" s="69">
        <v>0</v>
      </c>
      <c r="U49" s="69">
        <v>20.816199999999998</v>
      </c>
      <c r="V49" s="69">
        <v>16.632100000000001</v>
      </c>
      <c r="W49" s="69">
        <v>4.1840999999999999</v>
      </c>
      <c r="X49" s="69">
        <v>16.632100000000001</v>
      </c>
      <c r="Y49" s="69">
        <v>0</v>
      </c>
      <c r="Z49" s="69">
        <v>20.816199999999998</v>
      </c>
      <c r="AA49" s="69">
        <v>16.632100000000001</v>
      </c>
      <c r="AB49" s="69">
        <v>0</v>
      </c>
      <c r="AC49" s="69">
        <v>4.1840999999999999</v>
      </c>
      <c r="AD49" s="70">
        <v>100</v>
      </c>
      <c r="AE49" s="70">
        <v>100</v>
      </c>
      <c r="AF49" s="70">
        <v>20.100210413043687</v>
      </c>
      <c r="AG49" s="70">
        <v>0</v>
      </c>
      <c r="AH49" s="70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70" t="s">
        <v>652</v>
      </c>
      <c r="AU49" s="70" t="s">
        <v>652</v>
      </c>
      <c r="AV49" s="70">
        <v>0</v>
      </c>
      <c r="AW49" s="70">
        <v>0</v>
      </c>
      <c r="AX49" s="70">
        <v>0</v>
      </c>
      <c r="AY49" s="69">
        <v>5.8212999999999999</v>
      </c>
      <c r="AZ49" s="69">
        <v>0</v>
      </c>
      <c r="BA49" s="69">
        <v>7.2858000000000001</v>
      </c>
      <c r="BB49" s="69">
        <v>5.8212999999999999</v>
      </c>
      <c r="BC49" s="69">
        <v>1.4644999999999999</v>
      </c>
      <c r="BD49" s="69">
        <v>5.8212999999999999</v>
      </c>
      <c r="BE49" s="69">
        <v>0</v>
      </c>
      <c r="BF49" s="69">
        <v>7.2858000000000001</v>
      </c>
      <c r="BG49" s="69">
        <v>5.8212999999999999</v>
      </c>
      <c r="BH49" s="69">
        <v>0</v>
      </c>
      <c r="BI49" s="69">
        <v>1.4644999999999999</v>
      </c>
      <c r="BJ49" s="70">
        <v>100</v>
      </c>
      <c r="BK49" s="70">
        <v>100</v>
      </c>
      <c r="BL49" s="70">
        <v>20.100743912816711</v>
      </c>
      <c r="BM49" s="70">
        <v>0</v>
      </c>
      <c r="BN49" s="70">
        <v>0</v>
      </c>
      <c r="BO49" s="69">
        <v>0</v>
      </c>
      <c r="BP49" s="69">
        <v>0</v>
      </c>
      <c r="BQ49" s="69">
        <v>0</v>
      </c>
      <c r="BR49" s="69">
        <v>0</v>
      </c>
      <c r="BS49" s="69">
        <v>0</v>
      </c>
      <c r="BT49" s="69">
        <v>0</v>
      </c>
      <c r="BU49" s="69">
        <v>0</v>
      </c>
      <c r="BV49" s="69">
        <v>0</v>
      </c>
      <c r="BW49" s="69">
        <v>0</v>
      </c>
      <c r="BX49" s="69">
        <v>0</v>
      </c>
      <c r="BY49" s="69">
        <v>0</v>
      </c>
      <c r="BZ49" s="70" t="s">
        <v>652</v>
      </c>
      <c r="CA49" s="70" t="s">
        <v>652</v>
      </c>
      <c r="CB49" s="70">
        <v>0</v>
      </c>
      <c r="CC49" s="70">
        <v>0</v>
      </c>
      <c r="CD49" s="70">
        <v>0</v>
      </c>
      <c r="CE49" s="69">
        <v>7.9581</v>
      </c>
      <c r="CF49" s="69">
        <v>0</v>
      </c>
      <c r="CG49" s="69">
        <v>10.026300000000001</v>
      </c>
      <c r="CH49" s="69">
        <v>7.9581</v>
      </c>
      <c r="CI49" s="69">
        <v>2.0682</v>
      </c>
      <c r="CJ49" s="69">
        <v>3.2531374999999998</v>
      </c>
      <c r="CK49" s="69">
        <v>0</v>
      </c>
      <c r="CL49" s="69">
        <v>4.5669295999999999</v>
      </c>
      <c r="CM49" s="69">
        <v>3.2531374999999998</v>
      </c>
      <c r="CN49" s="69">
        <v>0</v>
      </c>
      <c r="CO49" s="69">
        <v>1.3137921000000001</v>
      </c>
      <c r="CP49" s="70">
        <v>40.878318945476934</v>
      </c>
      <c r="CQ49" s="70">
        <v>63.523455178416022</v>
      </c>
      <c r="CR49" s="70">
        <v>28.767513736143428</v>
      </c>
      <c r="CS49" s="70">
        <v>0</v>
      </c>
      <c r="CT49" s="70">
        <v>0</v>
      </c>
      <c r="CU49" s="69">
        <v>3.39</v>
      </c>
      <c r="CV49" s="69">
        <v>0</v>
      </c>
      <c r="CW49" s="69">
        <v>4.2428999999999997</v>
      </c>
      <c r="CX49" s="69">
        <v>3.39</v>
      </c>
      <c r="CY49" s="69">
        <v>0.85289999999999999</v>
      </c>
      <c r="CZ49" s="69">
        <v>3.39</v>
      </c>
      <c r="DA49" s="69">
        <v>2.2015E-2</v>
      </c>
      <c r="DB49" s="69">
        <v>4.2428999999999997</v>
      </c>
      <c r="DC49" s="69">
        <v>3.39</v>
      </c>
      <c r="DD49" s="69">
        <v>0</v>
      </c>
      <c r="DE49" s="69">
        <v>0.85289999999999999</v>
      </c>
      <c r="DF49" s="70">
        <v>100</v>
      </c>
      <c r="DG49" s="70">
        <v>100</v>
      </c>
      <c r="DH49" s="70">
        <v>20.101817153362088</v>
      </c>
      <c r="DI49" s="70">
        <v>2.2015E-2</v>
      </c>
      <c r="DJ49" s="70">
        <v>1.1796119636642288E-16</v>
      </c>
      <c r="DK49" s="69">
        <v>44.8718</v>
      </c>
      <c r="DL49" s="69">
        <v>0</v>
      </c>
      <c r="DM49" s="69">
        <v>56.16</v>
      </c>
      <c r="DN49" s="69">
        <v>44.8718</v>
      </c>
      <c r="DO49" s="69">
        <v>11.2882</v>
      </c>
      <c r="DP49" s="69">
        <v>44.8718</v>
      </c>
      <c r="DQ49" s="69">
        <v>0</v>
      </c>
      <c r="DR49" s="69">
        <v>56.16</v>
      </c>
      <c r="DS49" s="69">
        <v>44.8718</v>
      </c>
      <c r="DT49" s="69">
        <v>0</v>
      </c>
      <c r="DU49" s="69">
        <v>11.2882</v>
      </c>
      <c r="DV49" s="70">
        <v>100</v>
      </c>
      <c r="DW49" s="70">
        <v>100</v>
      </c>
      <c r="DX49" s="70">
        <v>20.100071225071225</v>
      </c>
      <c r="DY49" s="70">
        <v>0</v>
      </c>
      <c r="DZ49" s="70">
        <v>0</v>
      </c>
      <c r="EA49" s="69">
        <v>0.66800000000000004</v>
      </c>
      <c r="EB49" s="69">
        <v>0</v>
      </c>
      <c r="EC49" s="69">
        <v>0.70320000000000005</v>
      </c>
      <c r="ED49" s="69">
        <v>0.66800000000000004</v>
      </c>
      <c r="EE49" s="69">
        <v>3.5200000000000002E-2</v>
      </c>
      <c r="EF49" s="69">
        <v>0.66800000000000004</v>
      </c>
      <c r="EG49" s="69">
        <v>0</v>
      </c>
      <c r="EH49" s="69">
        <v>0.70320000000000005</v>
      </c>
      <c r="EI49" s="69">
        <v>0.66800000000000004</v>
      </c>
      <c r="EJ49" s="69">
        <v>0</v>
      </c>
      <c r="EK49" s="69">
        <v>3.5200000000000002E-2</v>
      </c>
      <c r="EL49" s="70">
        <v>100</v>
      </c>
      <c r="EM49" s="70">
        <v>100</v>
      </c>
      <c r="EN49" s="70">
        <v>5.0056882821387942</v>
      </c>
      <c r="EO49" s="70">
        <v>0</v>
      </c>
      <c r="EP49" s="70">
        <v>0</v>
      </c>
      <c r="EQ49" s="69">
        <v>0</v>
      </c>
      <c r="ER49" s="69">
        <v>0</v>
      </c>
      <c r="ES49" s="69">
        <v>0</v>
      </c>
      <c r="ET49" s="69">
        <v>0</v>
      </c>
      <c r="EU49" s="69">
        <v>0</v>
      </c>
      <c r="EV49" s="69">
        <v>0</v>
      </c>
      <c r="EW49" s="69">
        <v>0</v>
      </c>
      <c r="EX49" s="69">
        <v>0</v>
      </c>
      <c r="EY49" s="69">
        <v>0</v>
      </c>
      <c r="EZ49" s="69">
        <v>0</v>
      </c>
      <c r="FA49" s="69">
        <v>0</v>
      </c>
      <c r="FB49" s="70" t="s">
        <v>652</v>
      </c>
      <c r="FC49" s="70" t="s">
        <v>652</v>
      </c>
      <c r="FD49" s="70">
        <v>0</v>
      </c>
      <c r="FE49" s="70">
        <v>0</v>
      </c>
      <c r="FF49" s="70">
        <v>0</v>
      </c>
    </row>
    <row r="50" spans="1:162" ht="15.75" x14ac:dyDescent="0.25">
      <c r="A50" s="75">
        <v>39</v>
      </c>
      <c r="B50" s="17" t="s">
        <v>105</v>
      </c>
      <c r="C50" s="69">
        <v>121.0412</v>
      </c>
      <c r="D50" s="69">
        <v>0</v>
      </c>
      <c r="E50" s="69">
        <v>136.52669999999998</v>
      </c>
      <c r="F50" s="69">
        <v>121.0412</v>
      </c>
      <c r="G50" s="69">
        <v>15.485499999999998</v>
      </c>
      <c r="H50" s="69">
        <v>120.04194099999999</v>
      </c>
      <c r="I50" s="69">
        <v>0.44549100000000003</v>
      </c>
      <c r="J50" s="69">
        <v>135.47484799999998</v>
      </c>
      <c r="K50" s="69">
        <v>120.04194099999999</v>
      </c>
      <c r="L50" s="69">
        <v>0</v>
      </c>
      <c r="M50" s="69">
        <v>15.432906999999998</v>
      </c>
      <c r="N50" s="70">
        <v>99.174447213015057</v>
      </c>
      <c r="O50" s="70">
        <v>99.660372606632009</v>
      </c>
      <c r="P50" s="70">
        <v>11.391713833109449</v>
      </c>
      <c r="Q50" s="69">
        <v>0.44549100000000003</v>
      </c>
      <c r="R50" s="70">
        <v>4.0523140398818214E-15</v>
      </c>
      <c r="S50" s="69">
        <v>20.009</v>
      </c>
      <c r="T50" s="69">
        <v>0</v>
      </c>
      <c r="U50" s="69">
        <v>22.5581</v>
      </c>
      <c r="V50" s="69">
        <v>20.009</v>
      </c>
      <c r="W50" s="69">
        <v>2.5491000000000001</v>
      </c>
      <c r="X50" s="69">
        <v>20.009</v>
      </c>
      <c r="Y50" s="69">
        <v>0</v>
      </c>
      <c r="Z50" s="69">
        <v>22.5581</v>
      </c>
      <c r="AA50" s="69">
        <v>20.009</v>
      </c>
      <c r="AB50" s="69">
        <v>0</v>
      </c>
      <c r="AC50" s="69">
        <v>2.5491000000000001</v>
      </c>
      <c r="AD50" s="70">
        <v>100</v>
      </c>
      <c r="AE50" s="70">
        <v>100</v>
      </c>
      <c r="AF50" s="70">
        <v>11.30015382501186</v>
      </c>
      <c r="AG50" s="70">
        <v>0</v>
      </c>
      <c r="AH50" s="70">
        <v>0</v>
      </c>
      <c r="AI50" s="69">
        <v>0</v>
      </c>
      <c r="AJ50" s="69">
        <v>0</v>
      </c>
      <c r="AK50" s="69">
        <v>0</v>
      </c>
      <c r="AL50" s="69">
        <v>0</v>
      </c>
      <c r="AM50" s="69">
        <v>0</v>
      </c>
      <c r="AN50" s="69">
        <v>0</v>
      </c>
      <c r="AO50" s="69">
        <v>0</v>
      </c>
      <c r="AP50" s="69">
        <v>0</v>
      </c>
      <c r="AQ50" s="69">
        <v>0</v>
      </c>
      <c r="AR50" s="69">
        <v>0</v>
      </c>
      <c r="AS50" s="69">
        <v>0</v>
      </c>
      <c r="AT50" s="70" t="s">
        <v>652</v>
      </c>
      <c r="AU50" s="70" t="s">
        <v>652</v>
      </c>
      <c r="AV50" s="70">
        <v>0</v>
      </c>
      <c r="AW50" s="70">
        <v>0</v>
      </c>
      <c r="AX50" s="70">
        <v>0</v>
      </c>
      <c r="AY50" s="69">
        <v>5.5556999999999999</v>
      </c>
      <c r="AZ50" s="69">
        <v>0</v>
      </c>
      <c r="BA50" s="69">
        <v>6.2634999999999996</v>
      </c>
      <c r="BB50" s="69">
        <v>5.5556999999999999</v>
      </c>
      <c r="BC50" s="69">
        <v>0.70779999999999998</v>
      </c>
      <c r="BD50" s="69">
        <v>5.5556999999999999</v>
      </c>
      <c r="BE50" s="69">
        <v>0</v>
      </c>
      <c r="BF50" s="69">
        <v>6.2634999999999996</v>
      </c>
      <c r="BG50" s="69">
        <v>5.5556999999999999</v>
      </c>
      <c r="BH50" s="69">
        <v>0</v>
      </c>
      <c r="BI50" s="69">
        <v>0.70779999999999998</v>
      </c>
      <c r="BJ50" s="70">
        <v>100</v>
      </c>
      <c r="BK50" s="70">
        <v>100</v>
      </c>
      <c r="BL50" s="70">
        <v>11.300391155104974</v>
      </c>
      <c r="BM50" s="70">
        <v>0</v>
      </c>
      <c r="BN50" s="70">
        <v>0</v>
      </c>
      <c r="BO50" s="69">
        <v>15.841900000000001</v>
      </c>
      <c r="BP50" s="69">
        <v>0</v>
      </c>
      <c r="BQ50" s="69">
        <v>18.072900000000001</v>
      </c>
      <c r="BR50" s="69">
        <v>15.841900000000001</v>
      </c>
      <c r="BS50" s="69">
        <v>2.2309999999999999</v>
      </c>
      <c r="BT50" s="69">
        <v>15.841900000000001</v>
      </c>
      <c r="BU50" s="69">
        <v>0</v>
      </c>
      <c r="BV50" s="69">
        <v>18.072900000000001</v>
      </c>
      <c r="BW50" s="69">
        <v>15.841900000000001</v>
      </c>
      <c r="BX50" s="69">
        <v>0</v>
      </c>
      <c r="BY50" s="69">
        <v>2.2309999999999999</v>
      </c>
      <c r="BZ50" s="70">
        <v>100</v>
      </c>
      <c r="CA50" s="70">
        <v>100</v>
      </c>
      <c r="CB50" s="70">
        <v>12.344449424276124</v>
      </c>
      <c r="CC50" s="70">
        <v>0</v>
      </c>
      <c r="CD50" s="70">
        <v>0</v>
      </c>
      <c r="CE50" s="69">
        <v>58.382100000000001</v>
      </c>
      <c r="CF50" s="69">
        <v>0</v>
      </c>
      <c r="CG50" s="69">
        <v>66.065799999999996</v>
      </c>
      <c r="CH50" s="69">
        <v>58.382100000000001</v>
      </c>
      <c r="CI50" s="69">
        <v>7.6837</v>
      </c>
      <c r="CJ50" s="69">
        <v>58.382100000000001</v>
      </c>
      <c r="CK50" s="69">
        <v>0</v>
      </c>
      <c r="CL50" s="69">
        <v>66.065799999999996</v>
      </c>
      <c r="CM50" s="69">
        <v>58.382100000000001</v>
      </c>
      <c r="CN50" s="69">
        <v>0</v>
      </c>
      <c r="CO50" s="69">
        <v>7.6837</v>
      </c>
      <c r="CP50" s="70">
        <v>100</v>
      </c>
      <c r="CQ50" s="70">
        <v>100</v>
      </c>
      <c r="CR50" s="70">
        <v>11.630374565963026</v>
      </c>
      <c r="CS50" s="70">
        <v>0</v>
      </c>
      <c r="CT50" s="70">
        <v>0</v>
      </c>
      <c r="CU50" s="69">
        <v>0</v>
      </c>
      <c r="CV50" s="69">
        <v>0</v>
      </c>
      <c r="CW50" s="69">
        <v>0</v>
      </c>
      <c r="CX50" s="69">
        <v>0</v>
      </c>
      <c r="CY50" s="69">
        <v>0</v>
      </c>
      <c r="CZ50" s="69">
        <v>0</v>
      </c>
      <c r="DA50" s="69">
        <v>0</v>
      </c>
      <c r="DB50" s="69">
        <v>0</v>
      </c>
      <c r="DC50" s="69">
        <v>0</v>
      </c>
      <c r="DD50" s="69">
        <v>0</v>
      </c>
      <c r="DE50" s="69">
        <v>0</v>
      </c>
      <c r="DF50" s="70" t="s">
        <v>652</v>
      </c>
      <c r="DG50" s="70" t="s">
        <v>652</v>
      </c>
      <c r="DH50" s="70">
        <v>0</v>
      </c>
      <c r="DI50" s="70">
        <v>0</v>
      </c>
      <c r="DJ50" s="70">
        <v>0</v>
      </c>
      <c r="DK50" s="69">
        <v>15.9878</v>
      </c>
      <c r="DL50" s="69">
        <v>0</v>
      </c>
      <c r="DM50" s="69">
        <v>18.0246</v>
      </c>
      <c r="DN50" s="69">
        <v>15.9878</v>
      </c>
      <c r="DO50" s="69">
        <v>2.0367999999999999</v>
      </c>
      <c r="DP50" s="69">
        <v>15.9878</v>
      </c>
      <c r="DQ50" s="69">
        <v>0.44549100000000003</v>
      </c>
      <c r="DR50" s="69">
        <v>18.0246</v>
      </c>
      <c r="DS50" s="69">
        <v>15.9878</v>
      </c>
      <c r="DT50" s="69">
        <v>0</v>
      </c>
      <c r="DU50" s="69">
        <v>2.0367999999999999</v>
      </c>
      <c r="DV50" s="70">
        <v>100</v>
      </c>
      <c r="DW50" s="70">
        <v>100</v>
      </c>
      <c r="DX50" s="70">
        <v>11.300112069061171</v>
      </c>
      <c r="DY50" s="70">
        <v>0.44549100000000003</v>
      </c>
      <c r="DZ50" s="70">
        <v>4.9960036108132044E-16</v>
      </c>
      <c r="EA50" s="69">
        <v>2.2208999999999999</v>
      </c>
      <c r="EB50" s="69">
        <v>0</v>
      </c>
      <c r="EC50" s="69">
        <v>2.3378000000000001</v>
      </c>
      <c r="ED50" s="69">
        <v>2.2208999999999999</v>
      </c>
      <c r="EE50" s="69">
        <v>0.1169</v>
      </c>
      <c r="EF50" s="69">
        <v>2.2208999999999999</v>
      </c>
      <c r="EG50" s="69">
        <v>0</v>
      </c>
      <c r="EH50" s="69">
        <v>2.3378000000000001</v>
      </c>
      <c r="EI50" s="69">
        <v>2.2208999999999999</v>
      </c>
      <c r="EJ50" s="69">
        <v>0</v>
      </c>
      <c r="EK50" s="69">
        <v>0.1169</v>
      </c>
      <c r="EL50" s="70">
        <v>100</v>
      </c>
      <c r="EM50" s="70">
        <v>100</v>
      </c>
      <c r="EN50" s="70">
        <v>5.0004277525879033</v>
      </c>
      <c r="EO50" s="70">
        <v>0</v>
      </c>
      <c r="EP50" s="70">
        <v>0</v>
      </c>
      <c r="EQ50" s="69">
        <v>3.0438000000000001</v>
      </c>
      <c r="ER50" s="69">
        <v>0</v>
      </c>
      <c r="ES50" s="69">
        <v>3.2040000000000002</v>
      </c>
      <c r="ET50" s="69">
        <v>3.0438000000000001</v>
      </c>
      <c r="EU50" s="69">
        <v>0.16020000000000001</v>
      </c>
      <c r="EV50" s="69">
        <v>2.0445410000000002</v>
      </c>
      <c r="EW50" s="69">
        <v>0</v>
      </c>
      <c r="EX50" s="69">
        <v>2.1521479999999999</v>
      </c>
      <c r="EY50" s="69">
        <v>2.0445410000000002</v>
      </c>
      <c r="EZ50" s="69">
        <v>0</v>
      </c>
      <c r="FA50" s="69">
        <v>0.10760699999999999</v>
      </c>
      <c r="FB50" s="70">
        <v>67.170674814376781</v>
      </c>
      <c r="FC50" s="70">
        <v>67.170411985018717</v>
      </c>
      <c r="FD50" s="70">
        <v>4.99998141391763</v>
      </c>
      <c r="FE50" s="70">
        <v>0</v>
      </c>
      <c r="FF50" s="70">
        <v>0</v>
      </c>
    </row>
    <row r="51" spans="1:162" s="130" customFormat="1" ht="15.75" x14ac:dyDescent="0.25">
      <c r="A51" s="71">
        <v>40</v>
      </c>
      <c r="B51" s="17" t="s">
        <v>107</v>
      </c>
      <c r="C51" s="69">
        <v>242.446</v>
      </c>
      <c r="D51" s="69">
        <v>0</v>
      </c>
      <c r="E51" s="69">
        <v>282.99429999999995</v>
      </c>
      <c r="F51" s="69">
        <v>242.446</v>
      </c>
      <c r="G51" s="69">
        <v>40.54829999999999</v>
      </c>
      <c r="H51" s="69">
        <v>242.38846447</v>
      </c>
      <c r="I51" s="69">
        <v>0</v>
      </c>
      <c r="J51" s="69">
        <v>282.93305532999995</v>
      </c>
      <c r="K51" s="69">
        <v>242.38846447</v>
      </c>
      <c r="L51" s="69">
        <v>0</v>
      </c>
      <c r="M51" s="69">
        <v>40.544590859999992</v>
      </c>
      <c r="N51" s="70">
        <v>99.976268723757045</v>
      </c>
      <c r="O51" s="70">
        <v>99.990852538824072</v>
      </c>
      <c r="P51" s="70">
        <v>14.330100388132688</v>
      </c>
      <c r="Q51" s="69">
        <v>0</v>
      </c>
      <c r="R51" s="70">
        <v>0</v>
      </c>
      <c r="S51" s="69">
        <v>15.344099999999999</v>
      </c>
      <c r="T51" s="69">
        <v>0</v>
      </c>
      <c r="U51" s="69">
        <v>16.751300000000001</v>
      </c>
      <c r="V51" s="69">
        <v>15.344099999999999</v>
      </c>
      <c r="W51" s="69">
        <v>1.4072</v>
      </c>
      <c r="X51" s="69">
        <v>15.344099999999999</v>
      </c>
      <c r="Y51" s="69">
        <v>0</v>
      </c>
      <c r="Z51" s="69">
        <v>16.751200000000001</v>
      </c>
      <c r="AA51" s="69">
        <v>15.344099999999999</v>
      </c>
      <c r="AB51" s="69">
        <v>0</v>
      </c>
      <c r="AC51" s="69">
        <v>1.4071</v>
      </c>
      <c r="AD51" s="70">
        <v>100</v>
      </c>
      <c r="AE51" s="70">
        <v>99.992893689596357</v>
      </c>
      <c r="AF51" s="70">
        <v>8.3999952242227423</v>
      </c>
      <c r="AG51" s="70">
        <v>0</v>
      </c>
      <c r="AH51" s="70">
        <v>0</v>
      </c>
      <c r="AI51" s="69">
        <v>0</v>
      </c>
      <c r="AJ51" s="69">
        <v>0</v>
      </c>
      <c r="AK51" s="69">
        <v>0</v>
      </c>
      <c r="AL51" s="69">
        <v>0</v>
      </c>
      <c r="AM51" s="69">
        <v>0</v>
      </c>
      <c r="AN51" s="69">
        <v>0</v>
      </c>
      <c r="AO51" s="69">
        <v>0</v>
      </c>
      <c r="AP51" s="69">
        <v>0</v>
      </c>
      <c r="AQ51" s="69">
        <v>0</v>
      </c>
      <c r="AR51" s="69">
        <v>0</v>
      </c>
      <c r="AS51" s="69">
        <v>0</v>
      </c>
      <c r="AT51" s="70" t="s">
        <v>652</v>
      </c>
      <c r="AU51" s="70" t="s">
        <v>652</v>
      </c>
      <c r="AV51" s="70">
        <v>0</v>
      </c>
      <c r="AW51" s="70">
        <v>0</v>
      </c>
      <c r="AX51" s="70">
        <v>0</v>
      </c>
      <c r="AY51" s="69">
        <v>30.8079</v>
      </c>
      <c r="AZ51" s="69">
        <v>0</v>
      </c>
      <c r="BA51" s="69">
        <v>33.633200000000002</v>
      </c>
      <c r="BB51" s="69">
        <v>30.8079</v>
      </c>
      <c r="BC51" s="69">
        <v>2.8252999999999999</v>
      </c>
      <c r="BD51" s="69">
        <v>30.8079</v>
      </c>
      <c r="BE51" s="69">
        <v>0</v>
      </c>
      <c r="BF51" s="69">
        <v>33.633200000000002</v>
      </c>
      <c r="BG51" s="69">
        <v>30.8079</v>
      </c>
      <c r="BH51" s="69">
        <v>0</v>
      </c>
      <c r="BI51" s="69">
        <v>2.8252999999999999</v>
      </c>
      <c r="BJ51" s="70">
        <v>100</v>
      </c>
      <c r="BK51" s="70">
        <v>100</v>
      </c>
      <c r="BL51" s="70">
        <v>8.4003306256912804</v>
      </c>
      <c r="BM51" s="70">
        <v>0</v>
      </c>
      <c r="BN51" s="70">
        <v>0</v>
      </c>
      <c r="BO51" s="69">
        <v>6.2615999999999996</v>
      </c>
      <c r="BP51" s="69">
        <v>0</v>
      </c>
      <c r="BQ51" s="69">
        <v>25.597300000000001</v>
      </c>
      <c r="BR51" s="69">
        <v>6.2615999999999996</v>
      </c>
      <c r="BS51" s="69">
        <v>19.335699999999999</v>
      </c>
      <c r="BT51" s="69">
        <v>6.2615999999999996</v>
      </c>
      <c r="BU51" s="69">
        <v>0</v>
      </c>
      <c r="BV51" s="69">
        <v>25.597200000000001</v>
      </c>
      <c r="BW51" s="69">
        <v>6.2615999999999996</v>
      </c>
      <c r="BX51" s="69">
        <v>0</v>
      </c>
      <c r="BY51" s="69">
        <v>19.335599999999999</v>
      </c>
      <c r="BZ51" s="70">
        <v>100</v>
      </c>
      <c r="CA51" s="70">
        <v>99.999482821930414</v>
      </c>
      <c r="CB51" s="70">
        <v>75.537949463222532</v>
      </c>
      <c r="CC51" s="70">
        <v>0</v>
      </c>
      <c r="CD51" s="70">
        <v>0</v>
      </c>
      <c r="CE51" s="69">
        <v>154.858</v>
      </c>
      <c r="CF51" s="69">
        <v>0</v>
      </c>
      <c r="CG51" s="69">
        <v>169.059</v>
      </c>
      <c r="CH51" s="69">
        <v>154.858</v>
      </c>
      <c r="CI51" s="69">
        <v>14.201000000000001</v>
      </c>
      <c r="CJ51" s="69">
        <v>154.858</v>
      </c>
      <c r="CK51" s="69">
        <v>0</v>
      </c>
      <c r="CL51" s="69">
        <v>169.059</v>
      </c>
      <c r="CM51" s="69">
        <v>154.858</v>
      </c>
      <c r="CN51" s="69">
        <v>0</v>
      </c>
      <c r="CO51" s="69">
        <v>14.201000000000001</v>
      </c>
      <c r="CP51" s="70">
        <v>100</v>
      </c>
      <c r="CQ51" s="70">
        <v>100</v>
      </c>
      <c r="CR51" s="70">
        <v>8.4000260264168141</v>
      </c>
      <c r="CS51" s="70">
        <v>0</v>
      </c>
      <c r="CT51" s="70">
        <v>0</v>
      </c>
      <c r="CU51" s="69">
        <v>0</v>
      </c>
      <c r="CV51" s="69">
        <v>0</v>
      </c>
      <c r="CW51" s="69">
        <v>0</v>
      </c>
      <c r="CX51" s="69">
        <v>0</v>
      </c>
      <c r="CY51" s="69">
        <v>0</v>
      </c>
      <c r="CZ51" s="69">
        <v>0</v>
      </c>
      <c r="DA51" s="69">
        <v>0</v>
      </c>
      <c r="DB51" s="69">
        <v>0</v>
      </c>
      <c r="DC51" s="69">
        <v>0</v>
      </c>
      <c r="DD51" s="69">
        <v>0</v>
      </c>
      <c r="DE51" s="69">
        <v>0</v>
      </c>
      <c r="DF51" s="70" t="s">
        <v>652</v>
      </c>
      <c r="DG51" s="70" t="s">
        <v>652</v>
      </c>
      <c r="DH51" s="70">
        <v>0</v>
      </c>
      <c r="DI51" s="70">
        <v>0</v>
      </c>
      <c r="DJ51" s="70">
        <v>0</v>
      </c>
      <c r="DK51" s="69">
        <v>23.7438</v>
      </c>
      <c r="DL51" s="69">
        <v>0</v>
      </c>
      <c r="DM51" s="69">
        <v>25.921199999999999</v>
      </c>
      <c r="DN51" s="69">
        <v>23.7438</v>
      </c>
      <c r="DO51" s="69">
        <v>2.1774</v>
      </c>
      <c r="DP51" s="69">
        <v>23.740844199999998</v>
      </c>
      <c r="DQ51" s="69">
        <v>0</v>
      </c>
      <c r="DR51" s="69">
        <v>25.91763396</v>
      </c>
      <c r="DS51" s="69">
        <v>23.740844199999998</v>
      </c>
      <c r="DT51" s="69">
        <v>0</v>
      </c>
      <c r="DU51" s="69">
        <v>2.1767897599999997</v>
      </c>
      <c r="DV51" s="70">
        <v>99.987551276543769</v>
      </c>
      <c r="DW51" s="70">
        <v>99.971973913842177</v>
      </c>
      <c r="DX51" s="70">
        <v>8.3988753115332582</v>
      </c>
      <c r="DY51" s="70">
        <v>0</v>
      </c>
      <c r="DZ51" s="70">
        <v>0</v>
      </c>
      <c r="EA51" s="69">
        <v>5.9306000000000001</v>
      </c>
      <c r="EB51" s="69">
        <v>0</v>
      </c>
      <c r="EC51" s="69">
        <v>6.2427999999999999</v>
      </c>
      <c r="ED51" s="69">
        <v>5.9306000000000001</v>
      </c>
      <c r="EE51" s="69">
        <v>0.31219999999999998</v>
      </c>
      <c r="EF51" s="69">
        <v>5.9306000000000001</v>
      </c>
      <c r="EG51" s="69">
        <v>0</v>
      </c>
      <c r="EH51" s="69">
        <v>6.2427999999999999</v>
      </c>
      <c r="EI51" s="69">
        <v>5.9306000000000001</v>
      </c>
      <c r="EJ51" s="69">
        <v>0</v>
      </c>
      <c r="EK51" s="69">
        <v>0.31219999999999998</v>
      </c>
      <c r="EL51" s="70">
        <v>100</v>
      </c>
      <c r="EM51" s="70">
        <v>100</v>
      </c>
      <c r="EN51" s="70">
        <v>5.0009611071954891</v>
      </c>
      <c r="EO51" s="70">
        <v>0</v>
      </c>
      <c r="EP51" s="70">
        <v>0</v>
      </c>
      <c r="EQ51" s="69">
        <v>5.5</v>
      </c>
      <c r="ER51" s="69">
        <v>0</v>
      </c>
      <c r="ES51" s="69">
        <v>5.7895000000000003</v>
      </c>
      <c r="ET51" s="69">
        <v>5.5</v>
      </c>
      <c r="EU51" s="69">
        <v>0.28949999999999998</v>
      </c>
      <c r="EV51" s="69">
        <v>5.4454202699999996</v>
      </c>
      <c r="EW51" s="69">
        <v>0</v>
      </c>
      <c r="EX51" s="69">
        <v>5.73202137</v>
      </c>
      <c r="EY51" s="69">
        <v>5.4454202699999996</v>
      </c>
      <c r="EZ51" s="69">
        <v>0</v>
      </c>
      <c r="FA51" s="69">
        <v>0.2866011</v>
      </c>
      <c r="FB51" s="70">
        <v>99.00764127272727</v>
      </c>
      <c r="FC51" s="70">
        <v>98.998652849740949</v>
      </c>
      <c r="FD51" s="70">
        <v>5.0000005495443576</v>
      </c>
      <c r="FE51" s="70">
        <v>0</v>
      </c>
      <c r="FF51" s="70">
        <v>0</v>
      </c>
    </row>
    <row r="52" spans="1:162" ht="15.75" x14ac:dyDescent="0.25">
      <c r="A52" s="140">
        <v>41</v>
      </c>
      <c r="B52" s="66" t="s">
        <v>319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70" t="s">
        <v>652</v>
      </c>
      <c r="O52" s="70" t="s">
        <v>652</v>
      </c>
      <c r="P52" s="70">
        <v>0</v>
      </c>
      <c r="Q52" s="69">
        <v>0</v>
      </c>
      <c r="R52" s="70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70" t="s">
        <v>652</v>
      </c>
      <c r="AE52" s="70" t="s">
        <v>652</v>
      </c>
      <c r="AF52" s="70">
        <v>0</v>
      </c>
      <c r="AG52" s="70">
        <v>0</v>
      </c>
      <c r="AH52" s="70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70" t="s">
        <v>652</v>
      </c>
      <c r="AU52" s="70" t="s">
        <v>652</v>
      </c>
      <c r="AV52" s="70">
        <v>0</v>
      </c>
      <c r="AW52" s="70">
        <v>0</v>
      </c>
      <c r="AX52" s="70">
        <v>0</v>
      </c>
      <c r="AY52" s="69">
        <v>0</v>
      </c>
      <c r="AZ52" s="69">
        <v>0</v>
      </c>
      <c r="BA52" s="69">
        <v>0</v>
      </c>
      <c r="BB52" s="69">
        <v>0</v>
      </c>
      <c r="BC52" s="69">
        <v>0</v>
      </c>
      <c r="BD52" s="69">
        <v>0</v>
      </c>
      <c r="BE52" s="69">
        <v>0</v>
      </c>
      <c r="BF52" s="69">
        <v>0</v>
      </c>
      <c r="BG52" s="69">
        <v>0</v>
      </c>
      <c r="BH52" s="69">
        <v>0</v>
      </c>
      <c r="BI52" s="69">
        <v>0</v>
      </c>
      <c r="BJ52" s="70" t="s">
        <v>652</v>
      </c>
      <c r="BK52" s="70" t="s">
        <v>652</v>
      </c>
      <c r="BL52" s="70">
        <v>0</v>
      </c>
      <c r="BM52" s="70">
        <v>0</v>
      </c>
      <c r="BN52" s="70">
        <v>0</v>
      </c>
      <c r="BO52" s="69">
        <v>0</v>
      </c>
      <c r="BP52" s="69">
        <v>0</v>
      </c>
      <c r="BQ52" s="69">
        <v>0</v>
      </c>
      <c r="BR52" s="69">
        <v>0</v>
      </c>
      <c r="BS52" s="69">
        <v>0</v>
      </c>
      <c r="BT52" s="69">
        <v>0</v>
      </c>
      <c r="BU52" s="69">
        <v>0</v>
      </c>
      <c r="BV52" s="69">
        <v>0</v>
      </c>
      <c r="BW52" s="69">
        <v>0</v>
      </c>
      <c r="BX52" s="69">
        <v>0</v>
      </c>
      <c r="BY52" s="69">
        <v>0</v>
      </c>
      <c r="BZ52" s="70" t="s">
        <v>652</v>
      </c>
      <c r="CA52" s="70" t="s">
        <v>652</v>
      </c>
      <c r="CB52" s="70">
        <v>0</v>
      </c>
      <c r="CC52" s="70">
        <v>0</v>
      </c>
      <c r="CD52" s="70">
        <v>0</v>
      </c>
      <c r="CE52" s="69">
        <v>0</v>
      </c>
      <c r="CF52" s="69">
        <v>0</v>
      </c>
      <c r="CG52" s="69">
        <v>0</v>
      </c>
      <c r="CH52" s="69">
        <v>0</v>
      </c>
      <c r="CI52" s="69">
        <v>0</v>
      </c>
      <c r="CJ52" s="69">
        <v>0</v>
      </c>
      <c r="CK52" s="69">
        <v>0</v>
      </c>
      <c r="CL52" s="69">
        <v>0</v>
      </c>
      <c r="CM52" s="69">
        <v>0</v>
      </c>
      <c r="CN52" s="69">
        <v>0</v>
      </c>
      <c r="CO52" s="69">
        <v>0</v>
      </c>
      <c r="CP52" s="70" t="s">
        <v>652</v>
      </c>
      <c r="CQ52" s="70" t="s">
        <v>652</v>
      </c>
      <c r="CR52" s="70">
        <v>0</v>
      </c>
      <c r="CS52" s="70">
        <v>0</v>
      </c>
      <c r="CT52" s="70">
        <v>0</v>
      </c>
      <c r="CU52" s="69">
        <v>0</v>
      </c>
      <c r="CV52" s="69">
        <v>0</v>
      </c>
      <c r="CW52" s="69">
        <v>0</v>
      </c>
      <c r="CX52" s="69">
        <v>0</v>
      </c>
      <c r="CY52" s="69">
        <v>0</v>
      </c>
      <c r="CZ52" s="69">
        <v>0</v>
      </c>
      <c r="DA52" s="69">
        <v>0</v>
      </c>
      <c r="DB52" s="69">
        <v>0</v>
      </c>
      <c r="DC52" s="69">
        <v>0</v>
      </c>
      <c r="DD52" s="69">
        <v>0</v>
      </c>
      <c r="DE52" s="69">
        <v>0</v>
      </c>
      <c r="DF52" s="70" t="s">
        <v>652</v>
      </c>
      <c r="DG52" s="70" t="s">
        <v>652</v>
      </c>
      <c r="DH52" s="70">
        <v>0</v>
      </c>
      <c r="DI52" s="70">
        <v>0</v>
      </c>
      <c r="DJ52" s="70">
        <v>0</v>
      </c>
      <c r="DK52" s="69">
        <v>0</v>
      </c>
      <c r="DL52" s="69">
        <v>0</v>
      </c>
      <c r="DM52" s="69">
        <v>0</v>
      </c>
      <c r="DN52" s="69">
        <v>0</v>
      </c>
      <c r="DO52" s="69">
        <v>0</v>
      </c>
      <c r="DP52" s="69">
        <v>0</v>
      </c>
      <c r="DQ52" s="69">
        <v>0</v>
      </c>
      <c r="DR52" s="69">
        <v>0</v>
      </c>
      <c r="DS52" s="69">
        <v>0</v>
      </c>
      <c r="DT52" s="69">
        <v>0</v>
      </c>
      <c r="DU52" s="69">
        <v>0</v>
      </c>
      <c r="DV52" s="70" t="s">
        <v>652</v>
      </c>
      <c r="DW52" s="70" t="s">
        <v>652</v>
      </c>
      <c r="DX52" s="70">
        <v>0</v>
      </c>
      <c r="DY52" s="70">
        <v>0</v>
      </c>
      <c r="DZ52" s="70">
        <v>0</v>
      </c>
      <c r="EA52" s="69">
        <v>0</v>
      </c>
      <c r="EB52" s="69">
        <v>0</v>
      </c>
      <c r="EC52" s="69">
        <v>0</v>
      </c>
      <c r="ED52" s="69">
        <v>0</v>
      </c>
      <c r="EE52" s="69">
        <v>0</v>
      </c>
      <c r="EF52" s="69">
        <v>0</v>
      </c>
      <c r="EG52" s="69">
        <v>0</v>
      </c>
      <c r="EH52" s="69">
        <v>0</v>
      </c>
      <c r="EI52" s="69">
        <v>0</v>
      </c>
      <c r="EJ52" s="69">
        <v>0</v>
      </c>
      <c r="EK52" s="69">
        <v>0</v>
      </c>
      <c r="EL52" s="70" t="s">
        <v>652</v>
      </c>
      <c r="EM52" s="70" t="s">
        <v>652</v>
      </c>
      <c r="EN52" s="70">
        <v>0</v>
      </c>
      <c r="EO52" s="70">
        <v>0</v>
      </c>
      <c r="EP52" s="70">
        <v>0</v>
      </c>
      <c r="EQ52" s="69">
        <v>0</v>
      </c>
      <c r="ER52" s="69">
        <v>0</v>
      </c>
      <c r="ES52" s="69">
        <v>0</v>
      </c>
      <c r="ET52" s="69">
        <v>0</v>
      </c>
      <c r="EU52" s="69">
        <v>0</v>
      </c>
      <c r="EV52" s="69">
        <v>0</v>
      </c>
      <c r="EW52" s="69">
        <v>0</v>
      </c>
      <c r="EX52" s="69">
        <v>0</v>
      </c>
      <c r="EY52" s="69">
        <v>0</v>
      </c>
      <c r="EZ52" s="69">
        <v>0</v>
      </c>
      <c r="FA52" s="69">
        <v>0</v>
      </c>
      <c r="FB52" s="70" t="s">
        <v>652</v>
      </c>
      <c r="FC52" s="70" t="s">
        <v>652</v>
      </c>
      <c r="FD52" s="70">
        <v>0</v>
      </c>
      <c r="FE52" s="70">
        <v>0</v>
      </c>
      <c r="FF52" s="70">
        <v>0</v>
      </c>
    </row>
    <row r="53" spans="1:162" ht="15.75" x14ac:dyDescent="0.25">
      <c r="A53" s="73">
        <v>42</v>
      </c>
      <c r="B53" s="76" t="s">
        <v>109</v>
      </c>
      <c r="C53" s="64">
        <v>1474.4735000000001</v>
      </c>
      <c r="D53" s="64">
        <v>0</v>
      </c>
      <c r="E53" s="64">
        <v>1578.3436830000001</v>
      </c>
      <c r="F53" s="64">
        <v>1474.4735000000001</v>
      </c>
      <c r="G53" s="64">
        <v>103.870183</v>
      </c>
      <c r="H53" s="64">
        <v>1473.5472882199999</v>
      </c>
      <c r="I53" s="64">
        <v>3.3587919999999998</v>
      </c>
      <c r="J53" s="64">
        <v>1552.7821643500001</v>
      </c>
      <c r="K53" s="64">
        <v>1476.7550294799998</v>
      </c>
      <c r="L53" s="64">
        <v>0</v>
      </c>
      <c r="M53" s="64">
        <v>76.027134869999998</v>
      </c>
      <c r="N53" s="64">
        <v>100.1547351973433</v>
      </c>
      <c r="O53" s="64">
        <v>73.194378477219018</v>
      </c>
      <c r="P53" s="64">
        <v>4.8961880562187687</v>
      </c>
      <c r="Q53" s="64">
        <v>0</v>
      </c>
      <c r="R53" s="64">
        <v>0.15105074000007335</v>
      </c>
      <c r="S53" s="64">
        <v>217.1268</v>
      </c>
      <c r="T53" s="64">
        <v>0</v>
      </c>
      <c r="U53" s="64">
        <v>235.44108499999999</v>
      </c>
      <c r="V53" s="64">
        <v>217.1268</v>
      </c>
      <c r="W53" s="64">
        <v>18.314285000000002</v>
      </c>
      <c r="X53" s="64">
        <v>217.12678821999998</v>
      </c>
      <c r="Y53" s="64">
        <v>3.1181199999999998</v>
      </c>
      <c r="Z53" s="64">
        <v>231.66539201999998</v>
      </c>
      <c r="AA53" s="64">
        <v>220.24490822000001</v>
      </c>
      <c r="AB53" s="64">
        <v>0</v>
      </c>
      <c r="AC53" s="64">
        <v>11.4204838</v>
      </c>
      <c r="AD53" s="64">
        <v>101.43607708491076</v>
      </c>
      <c r="AE53" s="64">
        <v>62.358338313507723</v>
      </c>
      <c r="AF53" s="64">
        <v>4.9297323611521806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 t="s">
        <v>652</v>
      </c>
      <c r="AU53" s="64" t="s">
        <v>652</v>
      </c>
      <c r="AV53" s="64">
        <v>0</v>
      </c>
      <c r="AW53" s="64">
        <v>0</v>
      </c>
      <c r="AX53" s="64">
        <v>0</v>
      </c>
      <c r="AY53" s="64">
        <v>36.802</v>
      </c>
      <c r="AZ53" s="64">
        <v>0</v>
      </c>
      <c r="BA53" s="64">
        <v>40.19905</v>
      </c>
      <c r="BB53" s="64">
        <v>36.802</v>
      </c>
      <c r="BC53" s="64">
        <v>3.3970500000000001</v>
      </c>
      <c r="BD53" s="64">
        <v>36.802</v>
      </c>
      <c r="BE53" s="64">
        <v>0</v>
      </c>
      <c r="BF53" s="64">
        <v>39.650399999999998</v>
      </c>
      <c r="BG53" s="64">
        <v>36.802</v>
      </c>
      <c r="BH53" s="64">
        <v>0</v>
      </c>
      <c r="BI53" s="64">
        <v>2.8483999999999998</v>
      </c>
      <c r="BJ53" s="64">
        <v>100</v>
      </c>
      <c r="BK53" s="64">
        <v>83.849222119191651</v>
      </c>
      <c r="BL53" s="64">
        <v>7.1837862921937736</v>
      </c>
      <c r="BM53" s="64">
        <v>0</v>
      </c>
      <c r="BN53" s="64">
        <v>0</v>
      </c>
      <c r="BO53" s="64">
        <v>124.3466</v>
      </c>
      <c r="BP53" s="64">
        <v>0</v>
      </c>
      <c r="BQ53" s="64">
        <v>134.05154200000001</v>
      </c>
      <c r="BR53" s="64">
        <v>124.3466</v>
      </c>
      <c r="BS53" s="64">
        <v>9.7049419999999991</v>
      </c>
      <c r="BT53" s="64">
        <v>124.3466</v>
      </c>
      <c r="BU53" s="64">
        <v>0</v>
      </c>
      <c r="BV53" s="64">
        <v>130.251542</v>
      </c>
      <c r="BW53" s="64">
        <v>124.3466</v>
      </c>
      <c r="BX53" s="64">
        <v>0</v>
      </c>
      <c r="BY53" s="64">
        <v>5.9049420000000001</v>
      </c>
      <c r="BZ53" s="64">
        <v>100</v>
      </c>
      <c r="CA53" s="64">
        <v>60.84469129233333</v>
      </c>
      <c r="CB53" s="64">
        <v>4.5334910507239909</v>
      </c>
      <c r="CC53" s="64">
        <v>0</v>
      </c>
      <c r="CD53" s="64">
        <v>0</v>
      </c>
      <c r="CE53" s="64">
        <v>550.28039999999999</v>
      </c>
      <c r="CF53" s="64">
        <v>0</v>
      </c>
      <c r="CG53" s="64">
        <v>593.07839999999999</v>
      </c>
      <c r="CH53" s="64">
        <v>550.28039999999999</v>
      </c>
      <c r="CI53" s="64">
        <v>42.798000000000002</v>
      </c>
      <c r="CJ53" s="64">
        <v>550.28039999999999</v>
      </c>
      <c r="CK53" s="64">
        <v>0.240672</v>
      </c>
      <c r="CL53" s="64">
        <v>581.11369418000004</v>
      </c>
      <c r="CM53" s="64">
        <v>550.41578202999995</v>
      </c>
      <c r="CN53" s="64">
        <v>0</v>
      </c>
      <c r="CO53" s="64">
        <v>30.697912150000001</v>
      </c>
      <c r="CP53" s="64">
        <v>100.024602371809</v>
      </c>
      <c r="CQ53" s="64">
        <v>71.727445558203655</v>
      </c>
      <c r="CR53" s="64">
        <v>5.2826000243063138</v>
      </c>
      <c r="CS53" s="64">
        <v>0</v>
      </c>
      <c r="CT53" s="64">
        <v>0.10528997000000118</v>
      </c>
      <c r="CU53" s="64">
        <v>2.6833999999999998</v>
      </c>
      <c r="CV53" s="64">
        <v>0</v>
      </c>
      <c r="CW53" s="64">
        <v>2.8247</v>
      </c>
      <c r="CX53" s="64">
        <v>2.6833999999999998</v>
      </c>
      <c r="CY53" s="64">
        <v>0.14130000000000001</v>
      </c>
      <c r="CZ53" s="64">
        <v>2.6833999999999998</v>
      </c>
      <c r="DA53" s="64">
        <v>0</v>
      </c>
      <c r="DB53" s="64">
        <v>2.8247</v>
      </c>
      <c r="DC53" s="64">
        <v>2.6833999999999998</v>
      </c>
      <c r="DD53" s="64">
        <v>0</v>
      </c>
      <c r="DE53" s="64">
        <v>0.14130000000000001</v>
      </c>
      <c r="DF53" s="64">
        <v>100</v>
      </c>
      <c r="DG53" s="64">
        <v>100</v>
      </c>
      <c r="DH53" s="64">
        <v>5.0023011293234685</v>
      </c>
      <c r="DI53" s="64">
        <v>0</v>
      </c>
      <c r="DJ53" s="64">
        <v>0</v>
      </c>
      <c r="DK53" s="64">
        <v>427.49389999999994</v>
      </c>
      <c r="DL53" s="64">
        <v>0</v>
      </c>
      <c r="DM53" s="64">
        <v>450.87190600000002</v>
      </c>
      <c r="DN53" s="64">
        <v>427.49389999999994</v>
      </c>
      <c r="DO53" s="64">
        <v>23.378005999999999</v>
      </c>
      <c r="DP53" s="64">
        <v>427.49389999999994</v>
      </c>
      <c r="DQ53" s="64">
        <v>0</v>
      </c>
      <c r="DR53" s="64">
        <v>446.43123615000007</v>
      </c>
      <c r="DS53" s="64">
        <v>427.44813922999998</v>
      </c>
      <c r="DT53" s="64">
        <v>0</v>
      </c>
      <c r="DU53" s="64">
        <v>18.983096920000001</v>
      </c>
      <c r="DV53" s="64">
        <v>99.989295573574282</v>
      </c>
      <c r="DW53" s="64">
        <v>81.200667499187063</v>
      </c>
      <c r="DX53" s="64">
        <v>4.2521883288699174</v>
      </c>
      <c r="DY53" s="64">
        <v>0</v>
      </c>
      <c r="DZ53" s="64">
        <v>4.5760769999986906E-2</v>
      </c>
      <c r="EA53" s="64">
        <v>106.24039999999999</v>
      </c>
      <c r="EB53" s="64">
        <v>0</v>
      </c>
      <c r="EC53" s="64">
        <v>111.877</v>
      </c>
      <c r="ED53" s="64">
        <v>106.24039999999999</v>
      </c>
      <c r="EE53" s="64">
        <v>5.6365999999999996</v>
      </c>
      <c r="EF53" s="64">
        <v>105.3142</v>
      </c>
      <c r="EG53" s="64">
        <v>0</v>
      </c>
      <c r="EH53" s="64">
        <v>110.84519999999999</v>
      </c>
      <c r="EI53" s="64">
        <v>105.3142</v>
      </c>
      <c r="EJ53" s="64">
        <v>0</v>
      </c>
      <c r="EK53" s="64">
        <v>5.5310000000000006</v>
      </c>
      <c r="EL53" s="64">
        <v>99.128203583570851</v>
      </c>
      <c r="EM53" s="64">
        <v>98.126530177766753</v>
      </c>
      <c r="EN53" s="64">
        <v>4.9898416891304285</v>
      </c>
      <c r="EO53" s="64">
        <v>0</v>
      </c>
      <c r="EP53" s="64">
        <v>0</v>
      </c>
      <c r="EQ53" s="64">
        <v>9.5</v>
      </c>
      <c r="ER53" s="64">
        <v>0</v>
      </c>
      <c r="ES53" s="64">
        <v>10</v>
      </c>
      <c r="ET53" s="64">
        <v>9.5</v>
      </c>
      <c r="EU53" s="64">
        <v>0.5</v>
      </c>
      <c r="EV53" s="64">
        <v>9.5</v>
      </c>
      <c r="EW53" s="64">
        <v>0</v>
      </c>
      <c r="EX53" s="64">
        <v>10</v>
      </c>
      <c r="EY53" s="64">
        <v>9.5</v>
      </c>
      <c r="EZ53" s="64">
        <v>0</v>
      </c>
      <c r="FA53" s="64">
        <v>0.5</v>
      </c>
      <c r="FB53" s="64">
        <v>100</v>
      </c>
      <c r="FC53" s="64">
        <v>100</v>
      </c>
      <c r="FD53" s="64">
        <v>5</v>
      </c>
      <c r="FE53" s="64">
        <v>0</v>
      </c>
      <c r="FF53" s="64">
        <v>0</v>
      </c>
    </row>
    <row r="54" spans="1:162" ht="15.75" x14ac:dyDescent="0.25">
      <c r="A54" s="75">
        <v>43</v>
      </c>
      <c r="B54" s="17" t="s">
        <v>111</v>
      </c>
      <c r="C54" s="69">
        <v>648.08110000000011</v>
      </c>
      <c r="D54" s="69">
        <v>0</v>
      </c>
      <c r="E54" s="69">
        <v>682.34650000000011</v>
      </c>
      <c r="F54" s="69">
        <v>648.08110000000011</v>
      </c>
      <c r="G54" s="69">
        <v>34.2654</v>
      </c>
      <c r="H54" s="69">
        <v>648.08110000000011</v>
      </c>
      <c r="I54" s="69">
        <v>0.240672</v>
      </c>
      <c r="J54" s="69">
        <v>682.58717100000001</v>
      </c>
      <c r="K54" s="69">
        <v>648.32177200000001</v>
      </c>
      <c r="L54" s="69">
        <v>0</v>
      </c>
      <c r="M54" s="69">
        <v>34.265399000000002</v>
      </c>
      <c r="N54" s="70">
        <v>100.03713609299822</v>
      </c>
      <c r="O54" s="70">
        <v>99.999997081604192</v>
      </c>
      <c r="P54" s="70">
        <v>5.0199301211302725</v>
      </c>
      <c r="Q54" s="69">
        <v>0</v>
      </c>
      <c r="R54" s="70">
        <v>1.1368683772161603E-13</v>
      </c>
      <c r="S54" s="69">
        <v>45.040100000000002</v>
      </c>
      <c r="T54" s="69">
        <v>0</v>
      </c>
      <c r="U54" s="69">
        <v>47.410699999999999</v>
      </c>
      <c r="V54" s="69">
        <v>45.040100000000002</v>
      </c>
      <c r="W54" s="69">
        <v>2.3706</v>
      </c>
      <c r="X54" s="69">
        <v>45.040100000000002</v>
      </c>
      <c r="Y54" s="69">
        <v>0</v>
      </c>
      <c r="Z54" s="69">
        <v>47.410699999999999</v>
      </c>
      <c r="AA54" s="69">
        <v>45.040100000000002</v>
      </c>
      <c r="AB54" s="69">
        <v>0</v>
      </c>
      <c r="AC54" s="69">
        <v>2.3706</v>
      </c>
      <c r="AD54" s="70">
        <v>100</v>
      </c>
      <c r="AE54" s="70">
        <v>100</v>
      </c>
      <c r="AF54" s="70">
        <v>5.0001370998529877</v>
      </c>
      <c r="AG54" s="70">
        <v>0</v>
      </c>
      <c r="AH54" s="70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69">
        <v>0</v>
      </c>
      <c r="AO54" s="69">
        <v>0</v>
      </c>
      <c r="AP54" s="69">
        <v>0</v>
      </c>
      <c r="AQ54" s="69">
        <v>0</v>
      </c>
      <c r="AR54" s="69">
        <v>0</v>
      </c>
      <c r="AS54" s="69">
        <v>0</v>
      </c>
      <c r="AT54" s="70" t="s">
        <v>652</v>
      </c>
      <c r="AU54" s="70" t="s">
        <v>652</v>
      </c>
      <c r="AV54" s="70">
        <v>0</v>
      </c>
      <c r="AW54" s="70">
        <v>0</v>
      </c>
      <c r="AX54" s="70">
        <v>0</v>
      </c>
      <c r="AY54" s="69">
        <v>3.4394999999999998</v>
      </c>
      <c r="AZ54" s="69">
        <v>0</v>
      </c>
      <c r="BA54" s="69">
        <v>3.6206</v>
      </c>
      <c r="BB54" s="69">
        <v>3.4394999999999998</v>
      </c>
      <c r="BC54" s="69">
        <v>0.18110000000000001</v>
      </c>
      <c r="BD54" s="69">
        <v>3.4394999999999998</v>
      </c>
      <c r="BE54" s="69">
        <v>0</v>
      </c>
      <c r="BF54" s="69">
        <v>3.6206</v>
      </c>
      <c r="BG54" s="69">
        <v>3.4394999999999998</v>
      </c>
      <c r="BH54" s="69">
        <v>0</v>
      </c>
      <c r="BI54" s="69">
        <v>0.18110000000000001</v>
      </c>
      <c r="BJ54" s="70">
        <v>100</v>
      </c>
      <c r="BK54" s="70">
        <v>100</v>
      </c>
      <c r="BL54" s="70">
        <v>5.0019333812075351</v>
      </c>
      <c r="BM54" s="70">
        <v>0</v>
      </c>
      <c r="BN54" s="70">
        <v>0</v>
      </c>
      <c r="BO54" s="69">
        <v>27.9068</v>
      </c>
      <c r="BP54" s="69">
        <v>0</v>
      </c>
      <c r="BQ54" s="69">
        <v>29.5305</v>
      </c>
      <c r="BR54" s="69">
        <v>27.9068</v>
      </c>
      <c r="BS54" s="69">
        <v>1.6236999999999999</v>
      </c>
      <c r="BT54" s="69">
        <v>27.9068</v>
      </c>
      <c r="BU54" s="69">
        <v>0</v>
      </c>
      <c r="BV54" s="69">
        <v>29.5305</v>
      </c>
      <c r="BW54" s="69">
        <v>27.9068</v>
      </c>
      <c r="BX54" s="69">
        <v>0</v>
      </c>
      <c r="BY54" s="69">
        <v>1.6236999999999999</v>
      </c>
      <c r="BZ54" s="70">
        <v>100</v>
      </c>
      <c r="CA54" s="70">
        <v>100</v>
      </c>
      <c r="CB54" s="70">
        <v>5.4983830277171055</v>
      </c>
      <c r="CC54" s="70">
        <v>0</v>
      </c>
      <c r="CD54" s="70">
        <v>0</v>
      </c>
      <c r="CE54" s="69">
        <v>266.56509999999997</v>
      </c>
      <c r="CF54" s="69">
        <v>0</v>
      </c>
      <c r="CG54" s="69">
        <v>280.59550000000002</v>
      </c>
      <c r="CH54" s="69">
        <v>266.56509999999997</v>
      </c>
      <c r="CI54" s="69">
        <v>14.0304</v>
      </c>
      <c r="CJ54" s="69">
        <v>266.56509999999997</v>
      </c>
      <c r="CK54" s="69">
        <v>0.240672</v>
      </c>
      <c r="CL54" s="69">
        <v>280.83617099999998</v>
      </c>
      <c r="CM54" s="69">
        <v>266.80577199999999</v>
      </c>
      <c r="CN54" s="69">
        <v>0</v>
      </c>
      <c r="CO54" s="69">
        <v>14.030398999999999</v>
      </c>
      <c r="CP54" s="70">
        <v>100.09028638782797</v>
      </c>
      <c r="CQ54" s="70">
        <v>99.999992872619444</v>
      </c>
      <c r="CR54" s="70">
        <v>4.9959372932769401</v>
      </c>
      <c r="CS54" s="70">
        <v>0</v>
      </c>
      <c r="CT54" s="70">
        <v>0</v>
      </c>
      <c r="CU54" s="69">
        <v>2.6833999999999998</v>
      </c>
      <c r="CV54" s="69">
        <v>0</v>
      </c>
      <c r="CW54" s="69">
        <v>2.8247</v>
      </c>
      <c r="CX54" s="69">
        <v>2.6833999999999998</v>
      </c>
      <c r="CY54" s="69">
        <v>0.14130000000000001</v>
      </c>
      <c r="CZ54" s="69">
        <v>2.6833999999999998</v>
      </c>
      <c r="DA54" s="69">
        <v>0</v>
      </c>
      <c r="DB54" s="69">
        <v>2.8247</v>
      </c>
      <c r="DC54" s="69">
        <v>2.6833999999999998</v>
      </c>
      <c r="DD54" s="69">
        <v>0</v>
      </c>
      <c r="DE54" s="69">
        <v>0.14130000000000001</v>
      </c>
      <c r="DF54" s="70">
        <v>100</v>
      </c>
      <c r="DG54" s="70">
        <v>100</v>
      </c>
      <c r="DH54" s="70">
        <v>5.0023011293234685</v>
      </c>
      <c r="DI54" s="70">
        <v>0</v>
      </c>
      <c r="DJ54" s="70">
        <v>0</v>
      </c>
      <c r="DK54" s="69">
        <v>235.0342</v>
      </c>
      <c r="DL54" s="69">
        <v>0</v>
      </c>
      <c r="DM54" s="69">
        <v>247.40450000000001</v>
      </c>
      <c r="DN54" s="69">
        <v>235.0342</v>
      </c>
      <c r="DO54" s="69">
        <v>12.3703</v>
      </c>
      <c r="DP54" s="69">
        <v>235.0342</v>
      </c>
      <c r="DQ54" s="69">
        <v>0</v>
      </c>
      <c r="DR54" s="69">
        <v>247.40450000000001</v>
      </c>
      <c r="DS54" s="69">
        <v>235.0342</v>
      </c>
      <c r="DT54" s="69">
        <v>0</v>
      </c>
      <c r="DU54" s="69">
        <v>12.3703</v>
      </c>
      <c r="DV54" s="70">
        <v>100</v>
      </c>
      <c r="DW54" s="70">
        <v>100</v>
      </c>
      <c r="DX54" s="70">
        <v>5.0000303147275007</v>
      </c>
      <c r="DY54" s="70">
        <v>0</v>
      </c>
      <c r="DZ54" s="70">
        <v>0</v>
      </c>
      <c r="EA54" s="69">
        <v>67.412000000000006</v>
      </c>
      <c r="EB54" s="69">
        <v>0</v>
      </c>
      <c r="EC54" s="69">
        <v>70.959999999999994</v>
      </c>
      <c r="ED54" s="69">
        <v>67.412000000000006</v>
      </c>
      <c r="EE54" s="69">
        <v>3.548</v>
      </c>
      <c r="EF54" s="69">
        <v>67.412000000000006</v>
      </c>
      <c r="EG54" s="69">
        <v>0</v>
      </c>
      <c r="EH54" s="69">
        <v>70.959999999999994</v>
      </c>
      <c r="EI54" s="69">
        <v>67.412000000000006</v>
      </c>
      <c r="EJ54" s="69">
        <v>0</v>
      </c>
      <c r="EK54" s="69">
        <v>3.548</v>
      </c>
      <c r="EL54" s="70">
        <v>100</v>
      </c>
      <c r="EM54" s="70">
        <v>100</v>
      </c>
      <c r="EN54" s="70">
        <v>5</v>
      </c>
      <c r="EO54" s="70">
        <v>0</v>
      </c>
      <c r="EP54" s="70">
        <v>0</v>
      </c>
      <c r="EQ54" s="69">
        <v>0</v>
      </c>
      <c r="ER54" s="69">
        <v>0</v>
      </c>
      <c r="ES54" s="69">
        <v>0</v>
      </c>
      <c r="ET54" s="69">
        <v>0</v>
      </c>
      <c r="EU54" s="69">
        <v>0</v>
      </c>
      <c r="EV54" s="69">
        <v>0</v>
      </c>
      <c r="EW54" s="69">
        <v>0</v>
      </c>
      <c r="EX54" s="69">
        <v>0</v>
      </c>
      <c r="EY54" s="69">
        <v>0</v>
      </c>
      <c r="EZ54" s="69">
        <v>0</v>
      </c>
      <c r="FA54" s="69">
        <v>0</v>
      </c>
      <c r="FB54" s="70" t="s">
        <v>652</v>
      </c>
      <c r="FC54" s="70" t="s">
        <v>652</v>
      </c>
      <c r="FD54" s="70">
        <v>0</v>
      </c>
      <c r="FE54" s="70">
        <v>0</v>
      </c>
      <c r="FF54" s="70">
        <v>0</v>
      </c>
    </row>
    <row r="55" spans="1:162" ht="15.75" x14ac:dyDescent="0.25">
      <c r="A55" s="75">
        <v>44</v>
      </c>
      <c r="B55" s="17" t="s">
        <v>113</v>
      </c>
      <c r="C55" s="69">
        <v>16.738399999999999</v>
      </c>
      <c r="D55" s="69">
        <v>0</v>
      </c>
      <c r="E55" s="69">
        <v>17.659875</v>
      </c>
      <c r="F55" s="69">
        <v>16.738399999999999</v>
      </c>
      <c r="G55" s="69">
        <v>0.92147500000000004</v>
      </c>
      <c r="H55" s="69">
        <v>16.738399999999999</v>
      </c>
      <c r="I55" s="69">
        <v>0</v>
      </c>
      <c r="J55" s="69">
        <v>16.738399999999999</v>
      </c>
      <c r="K55" s="69">
        <v>16.738399999999999</v>
      </c>
      <c r="L55" s="69">
        <v>0</v>
      </c>
      <c r="M55" s="69">
        <v>0</v>
      </c>
      <c r="N55" s="70">
        <v>100</v>
      </c>
      <c r="O55" s="70">
        <v>0</v>
      </c>
      <c r="P55" s="70">
        <v>0</v>
      </c>
      <c r="Q55" s="69">
        <v>0</v>
      </c>
      <c r="R55" s="70">
        <v>0</v>
      </c>
      <c r="S55" s="69">
        <v>1.153</v>
      </c>
      <c r="T55" s="69">
        <v>0</v>
      </c>
      <c r="U55" s="69">
        <v>1.2136849999999999</v>
      </c>
      <c r="V55" s="69">
        <v>1.153</v>
      </c>
      <c r="W55" s="69">
        <v>6.0685000000000003E-2</v>
      </c>
      <c r="X55" s="69">
        <v>1.153</v>
      </c>
      <c r="Y55" s="69">
        <v>0</v>
      </c>
      <c r="Z55" s="69">
        <v>1.153</v>
      </c>
      <c r="AA55" s="69">
        <v>1.153</v>
      </c>
      <c r="AB55" s="69">
        <v>0</v>
      </c>
      <c r="AC55" s="69">
        <v>0</v>
      </c>
      <c r="AD55" s="70">
        <v>100</v>
      </c>
      <c r="AE55" s="70">
        <v>0</v>
      </c>
      <c r="AF55" s="70">
        <v>0</v>
      </c>
      <c r="AG55" s="70">
        <v>0</v>
      </c>
      <c r="AH55" s="70">
        <v>0</v>
      </c>
      <c r="AI55" s="69">
        <v>0</v>
      </c>
      <c r="AJ55" s="69">
        <v>0</v>
      </c>
      <c r="AK55" s="69">
        <v>0</v>
      </c>
      <c r="AL55" s="69">
        <v>0</v>
      </c>
      <c r="AM55" s="69">
        <v>0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70" t="s">
        <v>652</v>
      </c>
      <c r="AU55" s="70" t="s">
        <v>652</v>
      </c>
      <c r="AV55" s="70">
        <v>0</v>
      </c>
      <c r="AW55" s="70">
        <v>0</v>
      </c>
      <c r="AX55" s="70">
        <v>0</v>
      </c>
      <c r="AY55" s="69">
        <v>0</v>
      </c>
      <c r="AZ55" s="69">
        <v>0</v>
      </c>
      <c r="BA55" s="69">
        <v>0</v>
      </c>
      <c r="BB55" s="69">
        <v>0</v>
      </c>
      <c r="BC55" s="69">
        <v>0</v>
      </c>
      <c r="BD55" s="69">
        <v>0</v>
      </c>
      <c r="BE55" s="69">
        <v>0</v>
      </c>
      <c r="BF55" s="69">
        <v>0</v>
      </c>
      <c r="BG55" s="69">
        <v>0</v>
      </c>
      <c r="BH55" s="69">
        <v>0</v>
      </c>
      <c r="BI55" s="69">
        <v>0</v>
      </c>
      <c r="BJ55" s="70" t="s">
        <v>652</v>
      </c>
      <c r="BK55" s="70" t="s">
        <v>652</v>
      </c>
      <c r="BL55" s="70">
        <v>0</v>
      </c>
      <c r="BM55" s="70">
        <v>0</v>
      </c>
      <c r="BN55" s="70">
        <v>0</v>
      </c>
      <c r="BO55" s="69">
        <v>0</v>
      </c>
      <c r="BP55" s="69">
        <v>0</v>
      </c>
      <c r="BQ55" s="69">
        <v>0</v>
      </c>
      <c r="BR55" s="69">
        <v>0</v>
      </c>
      <c r="BS55" s="69">
        <v>0</v>
      </c>
      <c r="BT55" s="69">
        <v>0</v>
      </c>
      <c r="BU55" s="69">
        <v>0</v>
      </c>
      <c r="BV55" s="69">
        <v>0</v>
      </c>
      <c r="BW55" s="69">
        <v>0</v>
      </c>
      <c r="BX55" s="69">
        <v>0</v>
      </c>
      <c r="BY55" s="69">
        <v>0</v>
      </c>
      <c r="BZ55" s="70" t="s">
        <v>652</v>
      </c>
      <c r="CA55" s="70" t="s">
        <v>652</v>
      </c>
      <c r="CB55" s="70">
        <v>0</v>
      </c>
      <c r="CC55" s="70">
        <v>0</v>
      </c>
      <c r="CD55" s="70">
        <v>0</v>
      </c>
      <c r="CE55" s="69">
        <v>11.580399999999999</v>
      </c>
      <c r="CF55" s="69">
        <v>0</v>
      </c>
      <c r="CG55" s="69">
        <v>12.230399999999999</v>
      </c>
      <c r="CH55" s="69">
        <v>11.580399999999999</v>
      </c>
      <c r="CI55" s="69">
        <v>0.65</v>
      </c>
      <c r="CJ55" s="69">
        <v>11.580399999999999</v>
      </c>
      <c r="CK55" s="69">
        <v>0</v>
      </c>
      <c r="CL55" s="69">
        <v>11.580399999999999</v>
      </c>
      <c r="CM55" s="69">
        <v>11.580399999999999</v>
      </c>
      <c r="CN55" s="69">
        <v>0</v>
      </c>
      <c r="CO55" s="69">
        <v>0</v>
      </c>
      <c r="CP55" s="70">
        <v>100</v>
      </c>
      <c r="CQ55" s="70">
        <v>0</v>
      </c>
      <c r="CR55" s="70">
        <v>0</v>
      </c>
      <c r="CS55" s="70">
        <v>0</v>
      </c>
      <c r="CT55" s="70">
        <v>0</v>
      </c>
      <c r="CU55" s="69">
        <v>0</v>
      </c>
      <c r="CV55" s="69">
        <v>0</v>
      </c>
      <c r="CW55" s="69">
        <v>0</v>
      </c>
      <c r="CX55" s="69">
        <v>0</v>
      </c>
      <c r="CY55" s="69">
        <v>0</v>
      </c>
      <c r="CZ55" s="69">
        <v>0</v>
      </c>
      <c r="DA55" s="69">
        <v>0</v>
      </c>
      <c r="DB55" s="69">
        <v>0</v>
      </c>
      <c r="DC55" s="69">
        <v>0</v>
      </c>
      <c r="DD55" s="69">
        <v>0</v>
      </c>
      <c r="DE55" s="69">
        <v>0</v>
      </c>
      <c r="DF55" s="70" t="s">
        <v>652</v>
      </c>
      <c r="DG55" s="70" t="s">
        <v>652</v>
      </c>
      <c r="DH55" s="70">
        <v>0</v>
      </c>
      <c r="DI55" s="70">
        <v>0</v>
      </c>
      <c r="DJ55" s="70">
        <v>0</v>
      </c>
      <c r="DK55" s="69">
        <v>4.0049999999999999</v>
      </c>
      <c r="DL55" s="69">
        <v>0</v>
      </c>
      <c r="DM55" s="69">
        <v>4.2157900000000001</v>
      </c>
      <c r="DN55" s="69">
        <v>4.0049999999999999</v>
      </c>
      <c r="DO55" s="69">
        <v>0.21079000000000001</v>
      </c>
      <c r="DP55" s="69">
        <v>4.0049999999999999</v>
      </c>
      <c r="DQ55" s="69">
        <v>0</v>
      </c>
      <c r="DR55" s="69">
        <v>4.0049999999999999</v>
      </c>
      <c r="DS55" s="69">
        <v>4.0049999999999999</v>
      </c>
      <c r="DT55" s="69">
        <v>0</v>
      </c>
      <c r="DU55" s="69">
        <v>0</v>
      </c>
      <c r="DV55" s="70">
        <v>100</v>
      </c>
      <c r="DW55" s="70">
        <v>0</v>
      </c>
      <c r="DX55" s="70">
        <v>0</v>
      </c>
      <c r="DY55" s="70">
        <v>0</v>
      </c>
      <c r="DZ55" s="70">
        <v>0</v>
      </c>
      <c r="EA55" s="69">
        <v>0</v>
      </c>
      <c r="EB55" s="69">
        <v>0</v>
      </c>
      <c r="EC55" s="69">
        <v>0</v>
      </c>
      <c r="ED55" s="69">
        <v>0</v>
      </c>
      <c r="EE55" s="69">
        <v>0</v>
      </c>
      <c r="EF55" s="69">
        <v>0</v>
      </c>
      <c r="EG55" s="69">
        <v>0</v>
      </c>
      <c r="EH55" s="69">
        <v>0</v>
      </c>
      <c r="EI55" s="69">
        <v>0</v>
      </c>
      <c r="EJ55" s="69">
        <v>0</v>
      </c>
      <c r="EK55" s="69">
        <v>0</v>
      </c>
      <c r="EL55" s="70" t="s">
        <v>652</v>
      </c>
      <c r="EM55" s="70" t="s">
        <v>652</v>
      </c>
      <c r="EN55" s="70">
        <v>0</v>
      </c>
      <c r="EO55" s="70">
        <v>0</v>
      </c>
      <c r="EP55" s="70">
        <v>0</v>
      </c>
      <c r="EQ55" s="69">
        <v>0</v>
      </c>
      <c r="ER55" s="69">
        <v>0</v>
      </c>
      <c r="ES55" s="69">
        <v>0</v>
      </c>
      <c r="ET55" s="69">
        <v>0</v>
      </c>
      <c r="EU55" s="69">
        <v>0</v>
      </c>
      <c r="EV55" s="69">
        <v>0</v>
      </c>
      <c r="EW55" s="69">
        <v>0</v>
      </c>
      <c r="EX55" s="69">
        <v>0</v>
      </c>
      <c r="EY55" s="69">
        <v>0</v>
      </c>
      <c r="EZ55" s="69">
        <v>0</v>
      </c>
      <c r="FA55" s="69">
        <v>0</v>
      </c>
      <c r="FB55" s="70" t="s">
        <v>652</v>
      </c>
      <c r="FC55" s="70" t="s">
        <v>652</v>
      </c>
      <c r="FD55" s="70">
        <v>0</v>
      </c>
      <c r="FE55" s="70">
        <v>0</v>
      </c>
      <c r="FF55" s="70">
        <v>0</v>
      </c>
    </row>
    <row r="56" spans="1:162" ht="15.75" x14ac:dyDescent="0.25">
      <c r="A56" s="75">
        <v>45</v>
      </c>
      <c r="B56" s="17" t="s">
        <v>115</v>
      </c>
      <c r="C56" s="69">
        <v>151.96539999999999</v>
      </c>
      <c r="D56" s="69">
        <v>0</v>
      </c>
      <c r="E56" s="69">
        <v>168.86465000000001</v>
      </c>
      <c r="F56" s="69">
        <v>151.96539999999999</v>
      </c>
      <c r="G56" s="69">
        <v>16.899249999999999</v>
      </c>
      <c r="H56" s="69">
        <v>151.03919999999999</v>
      </c>
      <c r="I56" s="69">
        <v>3.1181199999999998</v>
      </c>
      <c r="J56" s="69">
        <v>154.30374662999998</v>
      </c>
      <c r="K56" s="69">
        <v>154.15732</v>
      </c>
      <c r="L56" s="69">
        <v>0</v>
      </c>
      <c r="M56" s="69">
        <v>0.14642663</v>
      </c>
      <c r="N56" s="70">
        <v>101.44238096303502</v>
      </c>
      <c r="O56" s="70">
        <v>0.86646821604509072</v>
      </c>
      <c r="P56" s="70">
        <v>9.4895058090269019E-2</v>
      </c>
      <c r="Q56" s="69">
        <v>0</v>
      </c>
      <c r="R56" s="70">
        <v>0</v>
      </c>
      <c r="S56" s="69">
        <v>5.2140000000000004</v>
      </c>
      <c r="T56" s="69">
        <v>0</v>
      </c>
      <c r="U56" s="69">
        <v>9.0470000000000006</v>
      </c>
      <c r="V56" s="69">
        <v>5.2140000000000004</v>
      </c>
      <c r="W56" s="69">
        <v>3.8330000000000002</v>
      </c>
      <c r="X56" s="69">
        <v>5.2140000000000004</v>
      </c>
      <c r="Y56" s="69">
        <v>3.1181199999999998</v>
      </c>
      <c r="Z56" s="69">
        <v>8.3321221199999993</v>
      </c>
      <c r="AA56" s="69">
        <v>8.3321199999999997</v>
      </c>
      <c r="AB56" s="69">
        <v>0</v>
      </c>
      <c r="AC56" s="69">
        <v>2.12E-6</v>
      </c>
      <c r="AD56" s="70">
        <v>159.80283851169926</v>
      </c>
      <c r="AE56" s="70">
        <v>5.5309157318027652E-5</v>
      </c>
      <c r="AF56" s="70">
        <v>2.5443698129570863E-5</v>
      </c>
      <c r="AG56" s="70">
        <v>0</v>
      </c>
      <c r="AH56" s="70">
        <v>0</v>
      </c>
      <c r="AI56" s="69">
        <v>0</v>
      </c>
      <c r="AJ56" s="69">
        <v>0</v>
      </c>
      <c r="AK56" s="69">
        <v>0</v>
      </c>
      <c r="AL56" s="69">
        <v>0</v>
      </c>
      <c r="AM56" s="69">
        <v>0</v>
      </c>
      <c r="AN56" s="69">
        <v>0</v>
      </c>
      <c r="AO56" s="69">
        <v>0</v>
      </c>
      <c r="AP56" s="69">
        <v>0</v>
      </c>
      <c r="AQ56" s="69">
        <v>0</v>
      </c>
      <c r="AR56" s="69">
        <v>0</v>
      </c>
      <c r="AS56" s="69">
        <v>0</v>
      </c>
      <c r="AT56" s="70" t="s">
        <v>652</v>
      </c>
      <c r="AU56" s="70" t="s">
        <v>652</v>
      </c>
      <c r="AV56" s="70">
        <v>0</v>
      </c>
      <c r="AW56" s="70">
        <v>0</v>
      </c>
      <c r="AX56" s="70">
        <v>0</v>
      </c>
      <c r="AY56" s="69">
        <v>1.1845000000000001</v>
      </c>
      <c r="AZ56" s="69">
        <v>0</v>
      </c>
      <c r="BA56" s="69">
        <v>1.3331500000000001</v>
      </c>
      <c r="BB56" s="69">
        <v>1.1845000000000001</v>
      </c>
      <c r="BC56" s="69">
        <v>0.14865</v>
      </c>
      <c r="BD56" s="69">
        <v>1.1845000000000001</v>
      </c>
      <c r="BE56" s="69">
        <v>0</v>
      </c>
      <c r="BF56" s="69">
        <v>1.1845000000000001</v>
      </c>
      <c r="BG56" s="69">
        <v>1.1845000000000001</v>
      </c>
      <c r="BH56" s="69">
        <v>0</v>
      </c>
      <c r="BI56" s="69">
        <v>0</v>
      </c>
      <c r="BJ56" s="70">
        <v>100</v>
      </c>
      <c r="BK56" s="70">
        <v>0</v>
      </c>
      <c r="BL56" s="70">
        <v>0</v>
      </c>
      <c r="BM56" s="70">
        <v>0</v>
      </c>
      <c r="BN56" s="70">
        <v>0</v>
      </c>
      <c r="BO56" s="69">
        <v>56.470100000000002</v>
      </c>
      <c r="BP56" s="69">
        <v>0</v>
      </c>
      <c r="BQ56" s="69">
        <v>59.970100000000002</v>
      </c>
      <c r="BR56" s="69">
        <v>56.470100000000002</v>
      </c>
      <c r="BS56" s="69">
        <v>3.5</v>
      </c>
      <c r="BT56" s="69">
        <v>56.470100000000002</v>
      </c>
      <c r="BU56" s="69">
        <v>0</v>
      </c>
      <c r="BV56" s="69">
        <v>56.470100000000002</v>
      </c>
      <c r="BW56" s="69">
        <v>56.470100000000002</v>
      </c>
      <c r="BX56" s="69">
        <v>0</v>
      </c>
      <c r="BY56" s="69">
        <v>0</v>
      </c>
      <c r="BZ56" s="70">
        <v>100</v>
      </c>
      <c r="CA56" s="70">
        <v>0</v>
      </c>
      <c r="CB56" s="70">
        <v>0</v>
      </c>
      <c r="CC56" s="70">
        <v>0</v>
      </c>
      <c r="CD56" s="70">
        <v>0</v>
      </c>
      <c r="CE56" s="69">
        <v>77.9773</v>
      </c>
      <c r="CF56" s="69">
        <v>0</v>
      </c>
      <c r="CG56" s="69">
        <v>86.148300000000006</v>
      </c>
      <c r="CH56" s="69">
        <v>77.9773</v>
      </c>
      <c r="CI56" s="69">
        <v>8.1709999999999994</v>
      </c>
      <c r="CJ56" s="69">
        <v>77.9773</v>
      </c>
      <c r="CK56" s="69">
        <v>0</v>
      </c>
      <c r="CL56" s="69">
        <v>77.988164249999997</v>
      </c>
      <c r="CM56" s="69">
        <v>77.9773</v>
      </c>
      <c r="CN56" s="69">
        <v>0</v>
      </c>
      <c r="CO56" s="69">
        <v>1.0864250000000001E-2</v>
      </c>
      <c r="CP56" s="70">
        <v>100</v>
      </c>
      <c r="CQ56" s="70">
        <v>0.13296108187492353</v>
      </c>
      <c r="CR56" s="70">
        <v>1.3930639481618521E-2</v>
      </c>
      <c r="CS56" s="70">
        <v>0</v>
      </c>
      <c r="CT56" s="70">
        <v>0</v>
      </c>
      <c r="CU56" s="69">
        <v>0</v>
      </c>
      <c r="CV56" s="69">
        <v>0</v>
      </c>
      <c r="CW56" s="69">
        <v>0</v>
      </c>
      <c r="CX56" s="69">
        <v>0</v>
      </c>
      <c r="CY56" s="69">
        <v>0</v>
      </c>
      <c r="CZ56" s="69">
        <v>0</v>
      </c>
      <c r="DA56" s="69">
        <v>0</v>
      </c>
      <c r="DB56" s="69">
        <v>0</v>
      </c>
      <c r="DC56" s="69">
        <v>0</v>
      </c>
      <c r="DD56" s="69">
        <v>0</v>
      </c>
      <c r="DE56" s="69">
        <v>0</v>
      </c>
      <c r="DF56" s="70" t="s">
        <v>652</v>
      </c>
      <c r="DG56" s="70" t="s">
        <v>652</v>
      </c>
      <c r="DH56" s="70">
        <v>0</v>
      </c>
      <c r="DI56" s="70">
        <v>0</v>
      </c>
      <c r="DJ56" s="70">
        <v>0</v>
      </c>
      <c r="DK56" s="69">
        <v>10.193300000000001</v>
      </c>
      <c r="DL56" s="69">
        <v>0</v>
      </c>
      <c r="DM56" s="69">
        <v>11.347300000000001</v>
      </c>
      <c r="DN56" s="69">
        <v>10.193300000000001</v>
      </c>
      <c r="DO56" s="69">
        <v>1.1539999999999999</v>
      </c>
      <c r="DP56" s="69">
        <v>10.193300000000001</v>
      </c>
      <c r="DQ56" s="69">
        <v>0</v>
      </c>
      <c r="DR56" s="69">
        <v>10.328860259999999</v>
      </c>
      <c r="DS56" s="69">
        <v>10.193300000000001</v>
      </c>
      <c r="DT56" s="69">
        <v>0</v>
      </c>
      <c r="DU56" s="69">
        <v>0.13556026000000002</v>
      </c>
      <c r="DV56" s="70">
        <v>100</v>
      </c>
      <c r="DW56" s="70">
        <v>11.746989601386485</v>
      </c>
      <c r="DX56" s="70">
        <v>1.3124416110553521</v>
      </c>
      <c r="DY56" s="70">
        <v>0</v>
      </c>
      <c r="DZ56" s="70">
        <v>0</v>
      </c>
      <c r="EA56" s="69">
        <v>0.92620000000000002</v>
      </c>
      <c r="EB56" s="69">
        <v>0</v>
      </c>
      <c r="EC56" s="69">
        <v>1.0187999999999999</v>
      </c>
      <c r="ED56" s="69">
        <v>0.92620000000000002</v>
      </c>
      <c r="EE56" s="69">
        <v>9.2600000000000002E-2</v>
      </c>
      <c r="EF56" s="69">
        <v>0</v>
      </c>
      <c r="EG56" s="69">
        <v>0</v>
      </c>
      <c r="EH56" s="69">
        <v>0</v>
      </c>
      <c r="EI56" s="69">
        <v>0</v>
      </c>
      <c r="EJ56" s="69">
        <v>0</v>
      </c>
      <c r="EK56" s="69">
        <v>0</v>
      </c>
      <c r="EL56" s="70">
        <v>0</v>
      </c>
      <c r="EM56" s="70">
        <v>0</v>
      </c>
      <c r="EN56" s="70">
        <v>0</v>
      </c>
      <c r="EO56" s="70">
        <v>0</v>
      </c>
      <c r="EP56" s="70">
        <v>0</v>
      </c>
      <c r="EQ56" s="69">
        <v>0</v>
      </c>
      <c r="ER56" s="69">
        <v>0</v>
      </c>
      <c r="ES56" s="69">
        <v>0</v>
      </c>
      <c r="ET56" s="69">
        <v>0</v>
      </c>
      <c r="EU56" s="69">
        <v>0</v>
      </c>
      <c r="EV56" s="69">
        <v>0</v>
      </c>
      <c r="EW56" s="69">
        <v>0</v>
      </c>
      <c r="EX56" s="69">
        <v>0</v>
      </c>
      <c r="EY56" s="69">
        <v>0</v>
      </c>
      <c r="EZ56" s="69">
        <v>0</v>
      </c>
      <c r="FA56" s="69">
        <v>0</v>
      </c>
      <c r="FB56" s="70" t="s">
        <v>652</v>
      </c>
      <c r="FC56" s="70" t="s">
        <v>652</v>
      </c>
      <c r="FD56" s="70">
        <v>0</v>
      </c>
      <c r="FE56" s="70">
        <v>0</v>
      </c>
      <c r="FF56" s="70">
        <v>0</v>
      </c>
    </row>
    <row r="57" spans="1:162" ht="15.75" x14ac:dyDescent="0.25">
      <c r="A57" s="75">
        <v>46</v>
      </c>
      <c r="B57" s="17" t="s">
        <v>117</v>
      </c>
      <c r="C57" s="69">
        <v>193.76759999999999</v>
      </c>
      <c r="D57" s="69">
        <v>0</v>
      </c>
      <c r="E57" s="69">
        <v>204.91159999999999</v>
      </c>
      <c r="F57" s="69">
        <v>193.76759999999999</v>
      </c>
      <c r="G57" s="69">
        <v>11.144</v>
      </c>
      <c r="H57" s="69">
        <v>193.76759999999999</v>
      </c>
      <c r="I57" s="69">
        <v>0</v>
      </c>
      <c r="J57" s="69">
        <v>194.77333999999999</v>
      </c>
      <c r="K57" s="69">
        <v>193.76759999999999</v>
      </c>
      <c r="L57" s="69">
        <v>0</v>
      </c>
      <c r="M57" s="69">
        <v>1.0057400000000001</v>
      </c>
      <c r="N57" s="70">
        <v>100</v>
      </c>
      <c r="O57" s="70">
        <v>9.0249461593682696</v>
      </c>
      <c r="P57" s="70">
        <v>0.51636430324601923</v>
      </c>
      <c r="Q57" s="69">
        <v>0</v>
      </c>
      <c r="R57" s="70">
        <v>0</v>
      </c>
      <c r="S57" s="69">
        <v>50.953699999999998</v>
      </c>
      <c r="T57" s="69">
        <v>0</v>
      </c>
      <c r="U57" s="69">
        <v>53.953699999999998</v>
      </c>
      <c r="V57" s="69">
        <v>50.953699999999998</v>
      </c>
      <c r="W57" s="69">
        <v>3</v>
      </c>
      <c r="X57" s="69">
        <v>50.953699999999998</v>
      </c>
      <c r="Y57" s="69">
        <v>0</v>
      </c>
      <c r="Z57" s="69">
        <v>50.953699999999998</v>
      </c>
      <c r="AA57" s="69">
        <v>50.953699999999998</v>
      </c>
      <c r="AB57" s="69">
        <v>0</v>
      </c>
      <c r="AC57" s="69">
        <v>0</v>
      </c>
      <c r="AD57" s="70">
        <v>100</v>
      </c>
      <c r="AE57" s="70">
        <v>0</v>
      </c>
      <c r="AF57" s="70">
        <v>0</v>
      </c>
      <c r="AG57" s="70">
        <v>0</v>
      </c>
      <c r="AH57" s="70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70" t="s">
        <v>652</v>
      </c>
      <c r="AU57" s="70" t="s">
        <v>652</v>
      </c>
      <c r="AV57" s="70">
        <v>0</v>
      </c>
      <c r="AW57" s="70">
        <v>0</v>
      </c>
      <c r="AX57" s="70">
        <v>0</v>
      </c>
      <c r="AY57" s="69">
        <v>7.4607000000000001</v>
      </c>
      <c r="AZ57" s="69">
        <v>0</v>
      </c>
      <c r="BA57" s="69">
        <v>7.8606999999999996</v>
      </c>
      <c r="BB57" s="69">
        <v>7.4607000000000001</v>
      </c>
      <c r="BC57" s="69">
        <v>0.4</v>
      </c>
      <c r="BD57" s="69">
        <v>7.4607000000000001</v>
      </c>
      <c r="BE57" s="69">
        <v>0</v>
      </c>
      <c r="BF57" s="69">
        <v>7.4607000000000001</v>
      </c>
      <c r="BG57" s="69">
        <v>7.4607000000000001</v>
      </c>
      <c r="BH57" s="69">
        <v>0</v>
      </c>
      <c r="BI57" s="69">
        <v>0</v>
      </c>
      <c r="BJ57" s="70">
        <v>100</v>
      </c>
      <c r="BK57" s="70">
        <v>0</v>
      </c>
      <c r="BL57" s="70">
        <v>0</v>
      </c>
      <c r="BM57" s="70">
        <v>0</v>
      </c>
      <c r="BN57" s="70">
        <v>0</v>
      </c>
      <c r="BO57" s="69">
        <v>0.88300000000000001</v>
      </c>
      <c r="BP57" s="69">
        <v>0</v>
      </c>
      <c r="BQ57" s="69">
        <v>1.1830000000000001</v>
      </c>
      <c r="BR57" s="69">
        <v>0.88300000000000001</v>
      </c>
      <c r="BS57" s="69">
        <v>0.3</v>
      </c>
      <c r="BT57" s="69">
        <v>0.88300000000000001</v>
      </c>
      <c r="BU57" s="69">
        <v>0</v>
      </c>
      <c r="BV57" s="69">
        <v>0.88300000000000001</v>
      </c>
      <c r="BW57" s="69">
        <v>0.88300000000000001</v>
      </c>
      <c r="BX57" s="69">
        <v>0</v>
      </c>
      <c r="BY57" s="69">
        <v>0</v>
      </c>
      <c r="BZ57" s="70">
        <v>100</v>
      </c>
      <c r="CA57" s="70">
        <v>0</v>
      </c>
      <c r="CB57" s="70">
        <v>0</v>
      </c>
      <c r="CC57" s="70">
        <v>0</v>
      </c>
      <c r="CD57" s="70">
        <v>0</v>
      </c>
      <c r="CE57" s="69">
        <v>59.982599999999998</v>
      </c>
      <c r="CF57" s="69">
        <v>0</v>
      </c>
      <c r="CG57" s="69">
        <v>63.244599999999998</v>
      </c>
      <c r="CH57" s="69">
        <v>59.982599999999998</v>
      </c>
      <c r="CI57" s="69">
        <v>3.262</v>
      </c>
      <c r="CJ57" s="69">
        <v>59.982599999999998</v>
      </c>
      <c r="CK57" s="69">
        <v>0</v>
      </c>
      <c r="CL57" s="69">
        <v>59.982599999999998</v>
      </c>
      <c r="CM57" s="69">
        <v>59.982599999999998</v>
      </c>
      <c r="CN57" s="69">
        <v>0</v>
      </c>
      <c r="CO57" s="69">
        <v>0</v>
      </c>
      <c r="CP57" s="70">
        <v>100</v>
      </c>
      <c r="CQ57" s="70">
        <v>0</v>
      </c>
      <c r="CR57" s="70">
        <v>0</v>
      </c>
      <c r="CS57" s="70">
        <v>0</v>
      </c>
      <c r="CT57" s="70">
        <v>0</v>
      </c>
      <c r="CU57" s="69">
        <v>0</v>
      </c>
      <c r="CV57" s="69">
        <v>0</v>
      </c>
      <c r="CW57" s="69">
        <v>0</v>
      </c>
      <c r="CX57" s="69">
        <v>0</v>
      </c>
      <c r="CY57" s="69">
        <v>0</v>
      </c>
      <c r="CZ57" s="69">
        <v>0</v>
      </c>
      <c r="DA57" s="69">
        <v>0</v>
      </c>
      <c r="DB57" s="69">
        <v>0</v>
      </c>
      <c r="DC57" s="69">
        <v>0</v>
      </c>
      <c r="DD57" s="69">
        <v>0</v>
      </c>
      <c r="DE57" s="69">
        <v>0</v>
      </c>
      <c r="DF57" s="70" t="s">
        <v>652</v>
      </c>
      <c r="DG57" s="70" t="s">
        <v>652</v>
      </c>
      <c r="DH57" s="70">
        <v>0</v>
      </c>
      <c r="DI57" s="70">
        <v>0</v>
      </c>
      <c r="DJ57" s="70">
        <v>0</v>
      </c>
      <c r="DK57" s="69">
        <v>74.259</v>
      </c>
      <c r="DL57" s="69">
        <v>0</v>
      </c>
      <c r="DM57" s="69">
        <v>78.427999999999997</v>
      </c>
      <c r="DN57" s="69">
        <v>74.259</v>
      </c>
      <c r="DO57" s="69">
        <v>4.1689999999999996</v>
      </c>
      <c r="DP57" s="69">
        <v>74.259</v>
      </c>
      <c r="DQ57" s="69">
        <v>0</v>
      </c>
      <c r="DR57" s="69">
        <v>75.264740000000003</v>
      </c>
      <c r="DS57" s="69">
        <v>74.259</v>
      </c>
      <c r="DT57" s="69">
        <v>0</v>
      </c>
      <c r="DU57" s="69">
        <v>1.0057400000000001</v>
      </c>
      <c r="DV57" s="70">
        <v>100</v>
      </c>
      <c r="DW57" s="70">
        <v>24.124250419764937</v>
      </c>
      <c r="DX57" s="70">
        <v>1.3362698123982093</v>
      </c>
      <c r="DY57" s="70">
        <v>0</v>
      </c>
      <c r="DZ57" s="70">
        <v>0</v>
      </c>
      <c r="EA57" s="69">
        <v>0.2286</v>
      </c>
      <c r="EB57" s="69">
        <v>0</v>
      </c>
      <c r="EC57" s="69">
        <v>0.24160000000000001</v>
      </c>
      <c r="ED57" s="69">
        <v>0.2286</v>
      </c>
      <c r="EE57" s="69">
        <v>1.2999999999999999E-2</v>
      </c>
      <c r="EF57" s="69">
        <v>0.2286</v>
      </c>
      <c r="EG57" s="69">
        <v>0</v>
      </c>
      <c r="EH57" s="69">
        <v>0.2286</v>
      </c>
      <c r="EI57" s="69">
        <v>0.2286</v>
      </c>
      <c r="EJ57" s="69">
        <v>0</v>
      </c>
      <c r="EK57" s="69">
        <v>0</v>
      </c>
      <c r="EL57" s="70">
        <v>100</v>
      </c>
      <c r="EM57" s="70">
        <v>0</v>
      </c>
      <c r="EN57" s="70">
        <v>0</v>
      </c>
      <c r="EO57" s="70">
        <v>0</v>
      </c>
      <c r="EP57" s="70">
        <v>0</v>
      </c>
      <c r="EQ57" s="69">
        <v>0</v>
      </c>
      <c r="ER57" s="69">
        <v>0</v>
      </c>
      <c r="ES57" s="69">
        <v>0</v>
      </c>
      <c r="ET57" s="69">
        <v>0</v>
      </c>
      <c r="EU57" s="69">
        <v>0</v>
      </c>
      <c r="EV57" s="69">
        <v>0</v>
      </c>
      <c r="EW57" s="69">
        <v>0</v>
      </c>
      <c r="EX57" s="69">
        <v>0</v>
      </c>
      <c r="EY57" s="69">
        <v>0</v>
      </c>
      <c r="EZ57" s="69">
        <v>0</v>
      </c>
      <c r="FA57" s="69">
        <v>0</v>
      </c>
      <c r="FB57" s="70" t="s">
        <v>652</v>
      </c>
      <c r="FC57" s="70" t="s">
        <v>652</v>
      </c>
      <c r="FD57" s="70">
        <v>0</v>
      </c>
      <c r="FE57" s="70">
        <v>0</v>
      </c>
      <c r="FF57" s="70">
        <v>0</v>
      </c>
    </row>
    <row r="58" spans="1:162" ht="25.5" x14ac:dyDescent="0.25">
      <c r="A58" s="75">
        <v>47</v>
      </c>
      <c r="B58" s="17" t="s">
        <v>119</v>
      </c>
      <c r="C58" s="69">
        <v>43.712599999999995</v>
      </c>
      <c r="D58" s="69">
        <v>0</v>
      </c>
      <c r="E58" s="69">
        <v>57.812600000000003</v>
      </c>
      <c r="F58" s="69">
        <v>43.712599999999995</v>
      </c>
      <c r="G58" s="69">
        <v>14.1</v>
      </c>
      <c r="H58" s="69">
        <v>43.712599999999995</v>
      </c>
      <c r="I58" s="69">
        <v>0</v>
      </c>
      <c r="J58" s="69">
        <v>57.792205999999993</v>
      </c>
      <c r="K58" s="69">
        <v>43.712599999999995</v>
      </c>
      <c r="L58" s="69">
        <v>0</v>
      </c>
      <c r="M58" s="69">
        <v>14.079606</v>
      </c>
      <c r="N58" s="70">
        <v>100</v>
      </c>
      <c r="O58" s="70">
        <v>99.855361702127666</v>
      </c>
      <c r="P58" s="70">
        <v>24.362465070116897</v>
      </c>
      <c r="Q58" s="69">
        <v>0</v>
      </c>
      <c r="R58" s="70">
        <v>0</v>
      </c>
      <c r="S58" s="69">
        <v>4.3112000000000004</v>
      </c>
      <c r="T58" s="69">
        <v>0</v>
      </c>
      <c r="U58" s="69">
        <v>5.6112000000000002</v>
      </c>
      <c r="V58" s="69">
        <v>4.3112000000000004</v>
      </c>
      <c r="W58" s="69">
        <v>1.3</v>
      </c>
      <c r="X58" s="69">
        <v>4.3112000000000004</v>
      </c>
      <c r="Y58" s="69">
        <v>0</v>
      </c>
      <c r="Z58" s="69">
        <v>5.6112000000000002</v>
      </c>
      <c r="AA58" s="69">
        <v>4.3112000000000004</v>
      </c>
      <c r="AB58" s="69">
        <v>0</v>
      </c>
      <c r="AC58" s="69">
        <v>1.3</v>
      </c>
      <c r="AD58" s="70">
        <v>100</v>
      </c>
      <c r="AE58" s="70">
        <v>100</v>
      </c>
      <c r="AF58" s="70">
        <v>23.167949814656403</v>
      </c>
      <c r="AG58" s="70">
        <v>0</v>
      </c>
      <c r="AH58" s="70">
        <v>0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70" t="s">
        <v>652</v>
      </c>
      <c r="AU58" s="70" t="s">
        <v>652</v>
      </c>
      <c r="AV58" s="70">
        <v>0</v>
      </c>
      <c r="AW58" s="70">
        <v>0</v>
      </c>
      <c r="AX58" s="70">
        <v>0</v>
      </c>
      <c r="AY58" s="69">
        <v>2.5478999999999998</v>
      </c>
      <c r="AZ58" s="69">
        <v>0</v>
      </c>
      <c r="BA58" s="69">
        <v>3.5478999999999998</v>
      </c>
      <c r="BB58" s="69">
        <v>2.5478999999999998</v>
      </c>
      <c r="BC58" s="69">
        <v>1</v>
      </c>
      <c r="BD58" s="69">
        <v>2.5478999999999998</v>
      </c>
      <c r="BE58" s="69">
        <v>0</v>
      </c>
      <c r="BF58" s="69">
        <v>3.5478999999999998</v>
      </c>
      <c r="BG58" s="69">
        <v>2.5478999999999998</v>
      </c>
      <c r="BH58" s="69">
        <v>0</v>
      </c>
      <c r="BI58" s="69">
        <v>1</v>
      </c>
      <c r="BJ58" s="70">
        <v>100</v>
      </c>
      <c r="BK58" s="70">
        <v>100</v>
      </c>
      <c r="BL58" s="70">
        <v>28.185687307985006</v>
      </c>
      <c r="BM58" s="70">
        <v>0</v>
      </c>
      <c r="BN58" s="70">
        <v>0</v>
      </c>
      <c r="BO58" s="69">
        <v>5.0865999999999998</v>
      </c>
      <c r="BP58" s="69">
        <v>0</v>
      </c>
      <c r="BQ58" s="69">
        <v>7.3865999999999996</v>
      </c>
      <c r="BR58" s="69">
        <v>5.0865999999999998</v>
      </c>
      <c r="BS58" s="69">
        <v>2.2999999999999998</v>
      </c>
      <c r="BT58" s="69">
        <v>5.0865999999999998</v>
      </c>
      <c r="BU58" s="69">
        <v>0</v>
      </c>
      <c r="BV58" s="69">
        <v>7.3865999999999996</v>
      </c>
      <c r="BW58" s="69">
        <v>5.0865999999999998</v>
      </c>
      <c r="BX58" s="69">
        <v>0</v>
      </c>
      <c r="BY58" s="69">
        <v>2.2999999999999998</v>
      </c>
      <c r="BZ58" s="70">
        <v>100</v>
      </c>
      <c r="CA58" s="70">
        <v>100</v>
      </c>
      <c r="CB58" s="70">
        <v>31.137465139577071</v>
      </c>
      <c r="CC58" s="70">
        <v>0</v>
      </c>
      <c r="CD58" s="70">
        <v>0</v>
      </c>
      <c r="CE58" s="69">
        <v>31.7669</v>
      </c>
      <c r="CF58" s="69">
        <v>0</v>
      </c>
      <c r="CG58" s="69">
        <v>41.2669</v>
      </c>
      <c r="CH58" s="69">
        <v>31.7669</v>
      </c>
      <c r="CI58" s="69">
        <v>9.5</v>
      </c>
      <c r="CJ58" s="69">
        <v>31.7669</v>
      </c>
      <c r="CK58" s="69">
        <v>0</v>
      </c>
      <c r="CL58" s="69">
        <v>41.246505999999997</v>
      </c>
      <c r="CM58" s="69">
        <v>31.7669</v>
      </c>
      <c r="CN58" s="69">
        <v>0</v>
      </c>
      <c r="CO58" s="69">
        <v>9.4796060000000004</v>
      </c>
      <c r="CP58" s="70">
        <v>100</v>
      </c>
      <c r="CQ58" s="70">
        <v>99.785326315789476</v>
      </c>
      <c r="CR58" s="70">
        <v>22.98280974393322</v>
      </c>
      <c r="CS58" s="70">
        <v>0</v>
      </c>
      <c r="CT58" s="70">
        <v>0</v>
      </c>
      <c r="CU58" s="69">
        <v>0</v>
      </c>
      <c r="CV58" s="69">
        <v>0</v>
      </c>
      <c r="CW58" s="69">
        <v>0</v>
      </c>
      <c r="CX58" s="69">
        <v>0</v>
      </c>
      <c r="CY58" s="69">
        <v>0</v>
      </c>
      <c r="CZ58" s="69">
        <v>0</v>
      </c>
      <c r="DA58" s="69">
        <v>0</v>
      </c>
      <c r="DB58" s="69">
        <v>0</v>
      </c>
      <c r="DC58" s="69">
        <v>0</v>
      </c>
      <c r="DD58" s="69">
        <v>0</v>
      </c>
      <c r="DE58" s="69">
        <v>0</v>
      </c>
      <c r="DF58" s="70" t="s">
        <v>652</v>
      </c>
      <c r="DG58" s="70" t="s">
        <v>652</v>
      </c>
      <c r="DH58" s="70">
        <v>0</v>
      </c>
      <c r="DI58" s="70">
        <v>0</v>
      </c>
      <c r="DJ58" s="70">
        <v>0</v>
      </c>
      <c r="DK58" s="69">
        <v>0</v>
      </c>
      <c r="DL58" s="69">
        <v>0</v>
      </c>
      <c r="DM58" s="69">
        <v>0</v>
      </c>
      <c r="DN58" s="69">
        <v>0</v>
      </c>
      <c r="DO58" s="69">
        <v>0</v>
      </c>
      <c r="DP58" s="69">
        <v>0</v>
      </c>
      <c r="DQ58" s="69">
        <v>0</v>
      </c>
      <c r="DR58" s="69">
        <v>0</v>
      </c>
      <c r="DS58" s="69">
        <v>0</v>
      </c>
      <c r="DT58" s="69">
        <v>0</v>
      </c>
      <c r="DU58" s="69">
        <v>0</v>
      </c>
      <c r="DV58" s="70" t="s">
        <v>652</v>
      </c>
      <c r="DW58" s="70" t="s">
        <v>652</v>
      </c>
      <c r="DX58" s="70">
        <v>0</v>
      </c>
      <c r="DY58" s="70">
        <v>0</v>
      </c>
      <c r="DZ58" s="70">
        <v>0</v>
      </c>
      <c r="EA58" s="69">
        <v>0</v>
      </c>
      <c r="EB58" s="69">
        <v>0</v>
      </c>
      <c r="EC58" s="69">
        <v>0</v>
      </c>
      <c r="ED58" s="69">
        <v>0</v>
      </c>
      <c r="EE58" s="69">
        <v>0</v>
      </c>
      <c r="EF58" s="69">
        <v>0</v>
      </c>
      <c r="EG58" s="69">
        <v>0</v>
      </c>
      <c r="EH58" s="69">
        <v>0</v>
      </c>
      <c r="EI58" s="69">
        <v>0</v>
      </c>
      <c r="EJ58" s="69">
        <v>0</v>
      </c>
      <c r="EK58" s="69">
        <v>0</v>
      </c>
      <c r="EL58" s="70" t="s">
        <v>652</v>
      </c>
      <c r="EM58" s="70" t="s">
        <v>652</v>
      </c>
      <c r="EN58" s="70">
        <v>0</v>
      </c>
      <c r="EO58" s="70">
        <v>0</v>
      </c>
      <c r="EP58" s="70">
        <v>0</v>
      </c>
      <c r="EQ58" s="69">
        <v>0</v>
      </c>
      <c r="ER58" s="69">
        <v>0</v>
      </c>
      <c r="ES58" s="69">
        <v>0</v>
      </c>
      <c r="ET58" s="69">
        <v>0</v>
      </c>
      <c r="EU58" s="69">
        <v>0</v>
      </c>
      <c r="EV58" s="69">
        <v>0</v>
      </c>
      <c r="EW58" s="69">
        <v>0</v>
      </c>
      <c r="EX58" s="69">
        <v>0</v>
      </c>
      <c r="EY58" s="69">
        <v>0</v>
      </c>
      <c r="EZ58" s="69">
        <v>0</v>
      </c>
      <c r="FA58" s="69">
        <v>0</v>
      </c>
      <c r="FB58" s="70" t="s">
        <v>652</v>
      </c>
      <c r="FC58" s="70" t="s">
        <v>652</v>
      </c>
      <c r="FD58" s="70">
        <v>0</v>
      </c>
      <c r="FE58" s="70">
        <v>0</v>
      </c>
      <c r="FF58" s="70">
        <v>0</v>
      </c>
    </row>
    <row r="59" spans="1:162" ht="15.75" x14ac:dyDescent="0.25">
      <c r="A59" s="11">
        <v>48</v>
      </c>
      <c r="B59" s="17" t="s">
        <v>122</v>
      </c>
      <c r="C59" s="69">
        <v>15.322700000000001</v>
      </c>
      <c r="D59" s="69">
        <v>0</v>
      </c>
      <c r="E59" s="69">
        <v>16.147758</v>
      </c>
      <c r="F59" s="69">
        <v>15.322700000000001</v>
      </c>
      <c r="G59" s="69">
        <v>0.82505799999999996</v>
      </c>
      <c r="H59" s="69">
        <v>15.322700000000001</v>
      </c>
      <c r="I59" s="69">
        <v>0</v>
      </c>
      <c r="J59" s="69">
        <v>16.147758</v>
      </c>
      <c r="K59" s="69">
        <v>15.322700000000001</v>
      </c>
      <c r="L59" s="69">
        <v>0</v>
      </c>
      <c r="M59" s="69">
        <v>0.82505799999999996</v>
      </c>
      <c r="N59" s="70">
        <v>100</v>
      </c>
      <c r="O59" s="70">
        <v>100</v>
      </c>
      <c r="P59" s="70">
        <v>5.1094275750231084</v>
      </c>
      <c r="Q59" s="69">
        <v>0</v>
      </c>
      <c r="R59" s="70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70" t="s">
        <v>652</v>
      </c>
      <c r="AE59" s="70" t="s">
        <v>652</v>
      </c>
      <c r="AF59" s="70">
        <v>0</v>
      </c>
      <c r="AG59" s="70">
        <v>0</v>
      </c>
      <c r="AH59" s="70">
        <v>0</v>
      </c>
      <c r="AI59" s="69">
        <v>0</v>
      </c>
      <c r="AJ59" s="69">
        <v>0</v>
      </c>
      <c r="AK59" s="69">
        <v>0</v>
      </c>
      <c r="AL59" s="69">
        <v>0</v>
      </c>
      <c r="AM59" s="69">
        <v>0</v>
      </c>
      <c r="AN59" s="69">
        <v>0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70" t="s">
        <v>652</v>
      </c>
      <c r="AU59" s="70" t="s">
        <v>652</v>
      </c>
      <c r="AV59" s="70">
        <v>0</v>
      </c>
      <c r="AW59" s="70">
        <v>0</v>
      </c>
      <c r="AX59" s="70">
        <v>0</v>
      </c>
      <c r="AY59" s="69">
        <v>0.7087</v>
      </c>
      <c r="AZ59" s="69">
        <v>0</v>
      </c>
      <c r="BA59" s="69">
        <v>0.746</v>
      </c>
      <c r="BB59" s="69">
        <v>0.7087</v>
      </c>
      <c r="BC59" s="69">
        <v>3.73E-2</v>
      </c>
      <c r="BD59" s="69">
        <v>0.7087</v>
      </c>
      <c r="BE59" s="69">
        <v>0</v>
      </c>
      <c r="BF59" s="69">
        <v>0.746</v>
      </c>
      <c r="BG59" s="69">
        <v>0.7087</v>
      </c>
      <c r="BH59" s="69">
        <v>0</v>
      </c>
      <c r="BI59" s="69">
        <v>3.73E-2</v>
      </c>
      <c r="BJ59" s="70">
        <v>100</v>
      </c>
      <c r="BK59" s="70">
        <v>100</v>
      </c>
      <c r="BL59" s="70">
        <v>5</v>
      </c>
      <c r="BM59" s="70">
        <v>0</v>
      </c>
      <c r="BN59" s="70">
        <v>0</v>
      </c>
      <c r="BO59" s="69">
        <v>0.36509999999999998</v>
      </c>
      <c r="BP59" s="69">
        <v>0</v>
      </c>
      <c r="BQ59" s="69">
        <v>0.38634200000000002</v>
      </c>
      <c r="BR59" s="69">
        <v>0.36509999999999998</v>
      </c>
      <c r="BS59" s="69">
        <v>2.1242E-2</v>
      </c>
      <c r="BT59" s="69">
        <v>0.36509999999999998</v>
      </c>
      <c r="BU59" s="69">
        <v>0</v>
      </c>
      <c r="BV59" s="69">
        <v>0.38634200000000002</v>
      </c>
      <c r="BW59" s="69">
        <v>0.36509999999999998</v>
      </c>
      <c r="BX59" s="69">
        <v>0</v>
      </c>
      <c r="BY59" s="69">
        <v>2.1242E-2</v>
      </c>
      <c r="BZ59" s="70">
        <v>100</v>
      </c>
      <c r="CA59" s="70">
        <v>100</v>
      </c>
      <c r="CB59" s="70">
        <v>5.4982373130542372</v>
      </c>
      <c r="CC59" s="70">
        <v>0</v>
      </c>
      <c r="CD59" s="70">
        <v>0</v>
      </c>
      <c r="CE59" s="69">
        <v>9.5195000000000007</v>
      </c>
      <c r="CF59" s="69">
        <v>0</v>
      </c>
      <c r="CG59" s="69">
        <v>10.037100000000001</v>
      </c>
      <c r="CH59" s="69">
        <v>9.5195000000000007</v>
      </c>
      <c r="CI59" s="69">
        <v>0.51759999999999995</v>
      </c>
      <c r="CJ59" s="69">
        <v>9.5195000000000007</v>
      </c>
      <c r="CK59" s="69">
        <v>0</v>
      </c>
      <c r="CL59" s="69">
        <v>10.037100000000001</v>
      </c>
      <c r="CM59" s="69">
        <v>9.5195000000000007</v>
      </c>
      <c r="CN59" s="69">
        <v>0</v>
      </c>
      <c r="CO59" s="69">
        <v>0.51759999999999995</v>
      </c>
      <c r="CP59" s="70">
        <v>100</v>
      </c>
      <c r="CQ59" s="70">
        <v>100</v>
      </c>
      <c r="CR59" s="70">
        <v>5.1568680196471082</v>
      </c>
      <c r="CS59" s="70">
        <v>0</v>
      </c>
      <c r="CT59" s="70">
        <v>0</v>
      </c>
      <c r="CU59" s="69">
        <v>0</v>
      </c>
      <c r="CV59" s="69">
        <v>0</v>
      </c>
      <c r="CW59" s="69">
        <v>0</v>
      </c>
      <c r="CX59" s="69">
        <v>0</v>
      </c>
      <c r="CY59" s="69">
        <v>0</v>
      </c>
      <c r="CZ59" s="69">
        <v>0</v>
      </c>
      <c r="DA59" s="69">
        <v>0</v>
      </c>
      <c r="DB59" s="69">
        <v>0</v>
      </c>
      <c r="DC59" s="69">
        <v>0</v>
      </c>
      <c r="DD59" s="69">
        <v>0</v>
      </c>
      <c r="DE59" s="69">
        <v>0</v>
      </c>
      <c r="DF59" s="70" t="s">
        <v>652</v>
      </c>
      <c r="DG59" s="70" t="s">
        <v>652</v>
      </c>
      <c r="DH59" s="70">
        <v>0</v>
      </c>
      <c r="DI59" s="70">
        <v>0</v>
      </c>
      <c r="DJ59" s="70">
        <v>0</v>
      </c>
      <c r="DK59" s="69">
        <v>4.7294</v>
      </c>
      <c r="DL59" s="69">
        <v>0</v>
      </c>
      <c r="DM59" s="69">
        <v>4.9783160000000004</v>
      </c>
      <c r="DN59" s="69">
        <v>4.7294</v>
      </c>
      <c r="DO59" s="69">
        <v>0.248916</v>
      </c>
      <c r="DP59" s="69">
        <v>4.7294</v>
      </c>
      <c r="DQ59" s="69">
        <v>0</v>
      </c>
      <c r="DR59" s="69">
        <v>4.9783160000000004</v>
      </c>
      <c r="DS59" s="69">
        <v>4.7294</v>
      </c>
      <c r="DT59" s="69">
        <v>0</v>
      </c>
      <c r="DU59" s="69">
        <v>0.248916</v>
      </c>
      <c r="DV59" s="70">
        <v>100</v>
      </c>
      <c r="DW59" s="70">
        <v>100</v>
      </c>
      <c r="DX59" s="70">
        <v>5.0000040174227589</v>
      </c>
      <c r="DY59" s="70">
        <v>0</v>
      </c>
      <c r="DZ59" s="70">
        <v>0</v>
      </c>
      <c r="EA59" s="69">
        <v>0</v>
      </c>
      <c r="EB59" s="69">
        <v>0</v>
      </c>
      <c r="EC59" s="69">
        <v>0</v>
      </c>
      <c r="ED59" s="69">
        <v>0</v>
      </c>
      <c r="EE59" s="69">
        <v>0</v>
      </c>
      <c r="EF59" s="69">
        <v>0</v>
      </c>
      <c r="EG59" s="69">
        <v>0</v>
      </c>
      <c r="EH59" s="69">
        <v>0</v>
      </c>
      <c r="EI59" s="69">
        <v>0</v>
      </c>
      <c r="EJ59" s="69">
        <v>0</v>
      </c>
      <c r="EK59" s="69">
        <v>0</v>
      </c>
      <c r="EL59" s="70" t="s">
        <v>652</v>
      </c>
      <c r="EM59" s="70" t="s">
        <v>652</v>
      </c>
      <c r="EN59" s="70">
        <v>0</v>
      </c>
      <c r="EO59" s="70">
        <v>0</v>
      </c>
      <c r="EP59" s="70">
        <v>0</v>
      </c>
      <c r="EQ59" s="69">
        <v>0</v>
      </c>
      <c r="ER59" s="69">
        <v>0</v>
      </c>
      <c r="ES59" s="69">
        <v>0</v>
      </c>
      <c r="ET59" s="69">
        <v>0</v>
      </c>
      <c r="EU59" s="69">
        <v>0</v>
      </c>
      <c r="EV59" s="69">
        <v>0</v>
      </c>
      <c r="EW59" s="69">
        <v>0</v>
      </c>
      <c r="EX59" s="69">
        <v>0</v>
      </c>
      <c r="EY59" s="69">
        <v>0</v>
      </c>
      <c r="EZ59" s="69">
        <v>0</v>
      </c>
      <c r="FA59" s="69">
        <v>0</v>
      </c>
      <c r="FB59" s="70" t="s">
        <v>652</v>
      </c>
      <c r="FC59" s="70" t="s">
        <v>652</v>
      </c>
      <c r="FD59" s="70">
        <v>0</v>
      </c>
      <c r="FE59" s="70">
        <v>0</v>
      </c>
      <c r="FF59" s="70">
        <v>0</v>
      </c>
    </row>
    <row r="60" spans="1:162" ht="15.75" x14ac:dyDescent="0.25">
      <c r="A60" s="77">
        <v>49</v>
      </c>
      <c r="B60" s="17" t="s">
        <v>125</v>
      </c>
      <c r="C60" s="69">
        <v>404.88569999999999</v>
      </c>
      <c r="D60" s="69">
        <v>0</v>
      </c>
      <c r="E60" s="69">
        <v>430.60069999999996</v>
      </c>
      <c r="F60" s="69">
        <v>404.88569999999999</v>
      </c>
      <c r="G60" s="69">
        <v>25.715</v>
      </c>
      <c r="H60" s="69">
        <v>404.88568821999996</v>
      </c>
      <c r="I60" s="69">
        <v>0</v>
      </c>
      <c r="J60" s="69">
        <v>430.43954271999996</v>
      </c>
      <c r="K60" s="69">
        <v>404.73463748</v>
      </c>
      <c r="L60" s="69">
        <v>0</v>
      </c>
      <c r="M60" s="69">
        <v>25.704905239999999</v>
      </c>
      <c r="N60" s="70">
        <v>99.9626900826579</v>
      </c>
      <c r="O60" s="70">
        <v>99.960743690453029</v>
      </c>
      <c r="P60" s="70">
        <v>5.9717806309261388</v>
      </c>
      <c r="Q60" s="69">
        <v>0</v>
      </c>
      <c r="R60" s="70">
        <v>0.15105073999995966</v>
      </c>
      <c r="S60" s="69">
        <v>110.45480000000001</v>
      </c>
      <c r="T60" s="69">
        <v>0</v>
      </c>
      <c r="U60" s="69">
        <v>118.20480000000001</v>
      </c>
      <c r="V60" s="69">
        <v>110.45480000000001</v>
      </c>
      <c r="W60" s="69">
        <v>7.75</v>
      </c>
      <c r="X60" s="69">
        <v>110.45478822</v>
      </c>
      <c r="Y60" s="69">
        <v>0</v>
      </c>
      <c r="Z60" s="69">
        <v>118.2046699</v>
      </c>
      <c r="AA60" s="69">
        <v>110.45478822</v>
      </c>
      <c r="AB60" s="69">
        <v>0</v>
      </c>
      <c r="AC60" s="69">
        <v>7.7498816799999997</v>
      </c>
      <c r="AD60" s="70">
        <v>99.999989335003988</v>
      </c>
      <c r="AE60" s="70">
        <v>99.998473290322579</v>
      </c>
      <c r="AF60" s="70">
        <v>6.556324455333554</v>
      </c>
      <c r="AG60" s="70">
        <v>0</v>
      </c>
      <c r="AH60" s="70">
        <v>0</v>
      </c>
      <c r="AI60" s="69">
        <v>0</v>
      </c>
      <c r="AJ60" s="69">
        <v>0</v>
      </c>
      <c r="AK60" s="69">
        <v>0</v>
      </c>
      <c r="AL60" s="69">
        <v>0</v>
      </c>
      <c r="AM60" s="69">
        <v>0</v>
      </c>
      <c r="AN60" s="69">
        <v>0</v>
      </c>
      <c r="AO60" s="69">
        <v>0</v>
      </c>
      <c r="AP60" s="69">
        <v>0</v>
      </c>
      <c r="AQ60" s="69">
        <v>0</v>
      </c>
      <c r="AR60" s="69">
        <v>0</v>
      </c>
      <c r="AS60" s="69">
        <v>0</v>
      </c>
      <c r="AT60" s="70" t="s">
        <v>652</v>
      </c>
      <c r="AU60" s="70" t="s">
        <v>652</v>
      </c>
      <c r="AV60" s="70">
        <v>0</v>
      </c>
      <c r="AW60" s="70">
        <v>0</v>
      </c>
      <c r="AX60" s="70">
        <v>0</v>
      </c>
      <c r="AY60" s="69">
        <v>21.460699999999999</v>
      </c>
      <c r="AZ60" s="69">
        <v>0</v>
      </c>
      <c r="BA60" s="69">
        <v>23.090699999999998</v>
      </c>
      <c r="BB60" s="69">
        <v>21.460699999999999</v>
      </c>
      <c r="BC60" s="69">
        <v>1.63</v>
      </c>
      <c r="BD60" s="69">
        <v>21.460699999999999</v>
      </c>
      <c r="BE60" s="69">
        <v>0</v>
      </c>
      <c r="BF60" s="69">
        <v>23.090699999999998</v>
      </c>
      <c r="BG60" s="69">
        <v>21.460699999999999</v>
      </c>
      <c r="BH60" s="69">
        <v>0</v>
      </c>
      <c r="BI60" s="69">
        <v>1.63</v>
      </c>
      <c r="BJ60" s="70">
        <v>100</v>
      </c>
      <c r="BK60" s="70">
        <v>100</v>
      </c>
      <c r="BL60" s="70">
        <v>7.059119039266891</v>
      </c>
      <c r="BM60" s="70">
        <v>0</v>
      </c>
      <c r="BN60" s="70">
        <v>0</v>
      </c>
      <c r="BO60" s="69">
        <v>33.634999999999998</v>
      </c>
      <c r="BP60" s="69">
        <v>0</v>
      </c>
      <c r="BQ60" s="69">
        <v>35.594999999999999</v>
      </c>
      <c r="BR60" s="69">
        <v>33.634999999999998</v>
      </c>
      <c r="BS60" s="69">
        <v>1.96</v>
      </c>
      <c r="BT60" s="69">
        <v>33.634999999999998</v>
      </c>
      <c r="BU60" s="69">
        <v>0</v>
      </c>
      <c r="BV60" s="69">
        <v>35.594999999999999</v>
      </c>
      <c r="BW60" s="69">
        <v>33.634999999999998</v>
      </c>
      <c r="BX60" s="69">
        <v>0</v>
      </c>
      <c r="BY60" s="69">
        <v>1.96</v>
      </c>
      <c r="BZ60" s="70">
        <v>100</v>
      </c>
      <c r="CA60" s="70">
        <v>100</v>
      </c>
      <c r="CB60" s="70">
        <v>5.5063913470993118</v>
      </c>
      <c r="CC60" s="70">
        <v>0</v>
      </c>
      <c r="CD60" s="70">
        <v>0</v>
      </c>
      <c r="CE60" s="69">
        <v>92.888599999999997</v>
      </c>
      <c r="CF60" s="69">
        <v>0</v>
      </c>
      <c r="CG60" s="69">
        <v>99.555599999999998</v>
      </c>
      <c r="CH60" s="69">
        <v>92.888599999999997</v>
      </c>
      <c r="CI60" s="69">
        <v>6.6669999999999998</v>
      </c>
      <c r="CJ60" s="69">
        <v>92.888599999999997</v>
      </c>
      <c r="CK60" s="69">
        <v>0</v>
      </c>
      <c r="CL60" s="69">
        <v>99.442752930000012</v>
      </c>
      <c r="CM60" s="69">
        <v>92.783310029999996</v>
      </c>
      <c r="CN60" s="69">
        <v>0</v>
      </c>
      <c r="CO60" s="69">
        <v>6.6594429000000002</v>
      </c>
      <c r="CP60" s="70">
        <v>99.886649201301353</v>
      </c>
      <c r="CQ60" s="70">
        <v>99.886649167541634</v>
      </c>
      <c r="CR60" s="70">
        <v>6.6967604011201622</v>
      </c>
      <c r="CS60" s="70">
        <v>0</v>
      </c>
      <c r="CT60" s="70">
        <v>0.10528997000000118</v>
      </c>
      <c r="CU60" s="69">
        <v>0</v>
      </c>
      <c r="CV60" s="69">
        <v>0</v>
      </c>
      <c r="CW60" s="69">
        <v>0</v>
      </c>
      <c r="CX60" s="69">
        <v>0</v>
      </c>
      <c r="CY60" s="69">
        <v>0</v>
      </c>
      <c r="CZ60" s="69">
        <v>0</v>
      </c>
      <c r="DA60" s="69">
        <v>0</v>
      </c>
      <c r="DB60" s="69">
        <v>0</v>
      </c>
      <c r="DC60" s="69">
        <v>0</v>
      </c>
      <c r="DD60" s="69">
        <v>0</v>
      </c>
      <c r="DE60" s="69">
        <v>0</v>
      </c>
      <c r="DF60" s="70" t="s">
        <v>652</v>
      </c>
      <c r="DG60" s="70" t="s">
        <v>652</v>
      </c>
      <c r="DH60" s="70">
        <v>0</v>
      </c>
      <c r="DI60" s="70">
        <v>0</v>
      </c>
      <c r="DJ60" s="70">
        <v>0</v>
      </c>
      <c r="DK60" s="69">
        <v>99.272999999999996</v>
      </c>
      <c r="DL60" s="69">
        <v>0</v>
      </c>
      <c r="DM60" s="69">
        <v>104.498</v>
      </c>
      <c r="DN60" s="69">
        <v>99.272999999999996</v>
      </c>
      <c r="DO60" s="69">
        <v>5.2249999999999996</v>
      </c>
      <c r="DP60" s="69">
        <v>99.272999999999996</v>
      </c>
      <c r="DQ60" s="69">
        <v>0</v>
      </c>
      <c r="DR60" s="69">
        <v>104.44981989</v>
      </c>
      <c r="DS60" s="69">
        <v>99.227239230000009</v>
      </c>
      <c r="DT60" s="69">
        <v>0</v>
      </c>
      <c r="DU60" s="69">
        <v>5.2225806600000002</v>
      </c>
      <c r="DV60" s="70">
        <v>99.953904112900801</v>
      </c>
      <c r="DW60" s="70">
        <v>99.953696842105273</v>
      </c>
      <c r="DX60" s="70">
        <v>5.0000858455285941</v>
      </c>
      <c r="DY60" s="70">
        <v>0</v>
      </c>
      <c r="DZ60" s="70">
        <v>4.5760769999986906E-2</v>
      </c>
      <c r="EA60" s="69">
        <v>37.6736</v>
      </c>
      <c r="EB60" s="69">
        <v>0</v>
      </c>
      <c r="EC60" s="69">
        <v>39.656599999999997</v>
      </c>
      <c r="ED60" s="69">
        <v>37.6736</v>
      </c>
      <c r="EE60" s="69">
        <v>1.9830000000000001</v>
      </c>
      <c r="EF60" s="69">
        <v>37.6736</v>
      </c>
      <c r="EG60" s="69">
        <v>0</v>
      </c>
      <c r="EH60" s="69">
        <v>39.656599999999997</v>
      </c>
      <c r="EI60" s="69">
        <v>37.6736</v>
      </c>
      <c r="EJ60" s="69">
        <v>0</v>
      </c>
      <c r="EK60" s="69">
        <v>1.9830000000000001</v>
      </c>
      <c r="EL60" s="70">
        <v>100</v>
      </c>
      <c r="EM60" s="70">
        <v>100</v>
      </c>
      <c r="EN60" s="70">
        <v>5.0004286802196862</v>
      </c>
      <c r="EO60" s="70">
        <v>0</v>
      </c>
      <c r="EP60" s="70">
        <v>0</v>
      </c>
      <c r="EQ60" s="69">
        <v>9.5</v>
      </c>
      <c r="ER60" s="69">
        <v>0</v>
      </c>
      <c r="ES60" s="69">
        <v>10</v>
      </c>
      <c r="ET60" s="69">
        <v>9.5</v>
      </c>
      <c r="EU60" s="69">
        <v>0.5</v>
      </c>
      <c r="EV60" s="69">
        <v>9.5</v>
      </c>
      <c r="EW60" s="69">
        <v>0</v>
      </c>
      <c r="EX60" s="69">
        <v>10</v>
      </c>
      <c r="EY60" s="69">
        <v>9.5</v>
      </c>
      <c r="EZ60" s="69">
        <v>0</v>
      </c>
      <c r="FA60" s="69">
        <v>0.5</v>
      </c>
      <c r="FB60" s="70">
        <v>100</v>
      </c>
      <c r="FC60" s="70">
        <v>100</v>
      </c>
      <c r="FD60" s="70">
        <v>5</v>
      </c>
      <c r="FE60" s="70">
        <v>0</v>
      </c>
      <c r="FF60" s="70">
        <v>0</v>
      </c>
    </row>
    <row r="61" spans="1:162" ht="15.75" x14ac:dyDescent="0.25">
      <c r="A61" s="60">
        <v>50</v>
      </c>
      <c r="B61" s="61" t="s">
        <v>128</v>
      </c>
      <c r="C61" s="64">
        <v>5073.9579000000003</v>
      </c>
      <c r="D61" s="64">
        <v>0</v>
      </c>
      <c r="E61" s="64">
        <v>6731.7422265599989</v>
      </c>
      <c r="F61" s="64">
        <v>5073.9579000000003</v>
      </c>
      <c r="G61" s="64">
        <v>1657.78432656</v>
      </c>
      <c r="H61" s="64">
        <v>5068.6111449699993</v>
      </c>
      <c r="I61" s="64">
        <v>2.0605082800000001</v>
      </c>
      <c r="J61" s="64">
        <v>6704.1403613699995</v>
      </c>
      <c r="K61" s="64">
        <v>5068.6111449699993</v>
      </c>
      <c r="L61" s="64">
        <v>0</v>
      </c>
      <c r="M61" s="64">
        <v>1635.5292164</v>
      </c>
      <c r="N61" s="64">
        <v>99.894623583100667</v>
      </c>
      <c r="O61" s="64">
        <v>98.657538872611937</v>
      </c>
      <c r="P61" s="64">
        <v>24.395808086359601</v>
      </c>
      <c r="Q61" s="64">
        <v>2.0605082800000001</v>
      </c>
      <c r="R61" s="64">
        <v>2.2044865932713265E-14</v>
      </c>
      <c r="S61" s="64">
        <v>170.76340000000002</v>
      </c>
      <c r="T61" s="64">
        <v>0</v>
      </c>
      <c r="U61" s="64">
        <v>245.05973900000001</v>
      </c>
      <c r="V61" s="64">
        <v>170.76340000000002</v>
      </c>
      <c r="W61" s="64">
        <v>74.296338999999989</v>
      </c>
      <c r="X61" s="64">
        <v>170.76320600000003</v>
      </c>
      <c r="Y61" s="64">
        <v>1.9098941399999998</v>
      </c>
      <c r="Z61" s="64">
        <v>243.77255641000002</v>
      </c>
      <c r="AA61" s="64">
        <v>170.76320600000003</v>
      </c>
      <c r="AB61" s="64">
        <v>0</v>
      </c>
      <c r="AC61" s="64">
        <v>73.009350409999996</v>
      </c>
      <c r="AD61" s="64">
        <v>99.999886392517368</v>
      </c>
      <c r="AE61" s="64">
        <v>98.267763112796189</v>
      </c>
      <c r="AF61" s="64">
        <v>29.949782487904784</v>
      </c>
      <c r="AG61" s="64">
        <v>1.9098941399999998</v>
      </c>
      <c r="AH61" s="64">
        <v>5.9952043329758453E-15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 t="s">
        <v>652</v>
      </c>
      <c r="AU61" s="64" t="s">
        <v>652</v>
      </c>
      <c r="AV61" s="64">
        <v>0</v>
      </c>
      <c r="AW61" s="64">
        <v>0</v>
      </c>
      <c r="AX61" s="64">
        <v>0</v>
      </c>
      <c r="AY61" s="64">
        <v>41.759099999999997</v>
      </c>
      <c r="AZ61" s="64">
        <v>0</v>
      </c>
      <c r="BA61" s="64">
        <v>77.374872000000011</v>
      </c>
      <c r="BB61" s="64">
        <v>41.759099999999997</v>
      </c>
      <c r="BC61" s="64">
        <v>35.615772</v>
      </c>
      <c r="BD61" s="64">
        <v>41.754875999999996</v>
      </c>
      <c r="BE61" s="64">
        <v>0</v>
      </c>
      <c r="BF61" s="64">
        <v>73.806790920000012</v>
      </c>
      <c r="BG61" s="64">
        <v>41.754875999999996</v>
      </c>
      <c r="BH61" s="64">
        <v>0</v>
      </c>
      <c r="BI61" s="64">
        <v>32.051914920000002</v>
      </c>
      <c r="BJ61" s="64">
        <v>99.989884839472111</v>
      </c>
      <c r="BK61" s="64">
        <v>89.993598678697751</v>
      </c>
      <c r="BL61" s="64">
        <v>43.42678298361654</v>
      </c>
      <c r="BM61" s="64">
        <v>0</v>
      </c>
      <c r="BN61" s="64">
        <v>0</v>
      </c>
      <c r="BO61" s="64">
        <v>748.33000000000015</v>
      </c>
      <c r="BP61" s="64">
        <v>0</v>
      </c>
      <c r="BQ61" s="64">
        <v>1137.778738</v>
      </c>
      <c r="BR61" s="64">
        <v>748.33000000000015</v>
      </c>
      <c r="BS61" s="64">
        <v>389.44873800000005</v>
      </c>
      <c r="BT61" s="64">
        <v>748.32874420000007</v>
      </c>
      <c r="BU61" s="64">
        <v>0</v>
      </c>
      <c r="BV61" s="64">
        <v>1135.7683878400001</v>
      </c>
      <c r="BW61" s="64">
        <v>748.32874420000007</v>
      </c>
      <c r="BX61" s="64">
        <v>0</v>
      </c>
      <c r="BY61" s="64">
        <v>387.43964363999999</v>
      </c>
      <c r="BZ61" s="64">
        <v>99.999832186334885</v>
      </c>
      <c r="CA61" s="64">
        <v>99.484118405334243</v>
      </c>
      <c r="CB61" s="64">
        <v>34.112557435837005</v>
      </c>
      <c r="CC61" s="64">
        <v>0</v>
      </c>
      <c r="CD61" s="64">
        <v>0</v>
      </c>
      <c r="CE61" s="64">
        <v>4014.7662000000005</v>
      </c>
      <c r="CF61" s="64">
        <v>0</v>
      </c>
      <c r="CG61" s="64">
        <v>5155.5869375600005</v>
      </c>
      <c r="CH61" s="64">
        <v>4014.7662000000005</v>
      </c>
      <c r="CI61" s="64">
        <v>1140.8207375600002</v>
      </c>
      <c r="CJ61" s="64">
        <v>4014.7661001600009</v>
      </c>
      <c r="CK61" s="64">
        <v>0.10843414</v>
      </c>
      <c r="CL61" s="64">
        <v>5140.8578612299998</v>
      </c>
      <c r="CM61" s="64">
        <v>4014.7661001600009</v>
      </c>
      <c r="CN61" s="64">
        <v>0</v>
      </c>
      <c r="CO61" s="64">
        <v>1126.0917610700001</v>
      </c>
      <c r="CP61" s="64">
        <v>99.999997513180233</v>
      </c>
      <c r="CQ61" s="64">
        <v>98.708914029604458</v>
      </c>
      <c r="CR61" s="64">
        <v>21.90474413934821</v>
      </c>
      <c r="CS61" s="64">
        <v>0.10843414</v>
      </c>
      <c r="CT61" s="64">
        <v>1.416922135177856E-14</v>
      </c>
      <c r="CU61" s="64">
        <v>13.772</v>
      </c>
      <c r="CV61" s="64">
        <v>0</v>
      </c>
      <c r="CW61" s="64">
        <v>15.184124000000001</v>
      </c>
      <c r="CX61" s="64">
        <v>13.772</v>
      </c>
      <c r="CY61" s="64">
        <v>1.4121239999999999</v>
      </c>
      <c r="CZ61" s="64">
        <v>13.772</v>
      </c>
      <c r="DA61" s="64">
        <v>0</v>
      </c>
      <c r="DB61" s="64">
        <v>15.184124000000001</v>
      </c>
      <c r="DC61" s="64">
        <v>13.772</v>
      </c>
      <c r="DD61" s="64">
        <v>0</v>
      </c>
      <c r="DE61" s="64">
        <v>1.4121239999999999</v>
      </c>
      <c r="DF61" s="64">
        <v>100</v>
      </c>
      <c r="DG61" s="64">
        <v>100</v>
      </c>
      <c r="DH61" s="64">
        <v>9.3000030821666098</v>
      </c>
      <c r="DI61" s="64">
        <v>0</v>
      </c>
      <c r="DJ61" s="64">
        <v>0</v>
      </c>
      <c r="DK61" s="64">
        <v>21.658000000000001</v>
      </c>
      <c r="DL61" s="64">
        <v>0</v>
      </c>
      <c r="DM61" s="64">
        <v>28.535814000000002</v>
      </c>
      <c r="DN61" s="64">
        <v>21.658000000000001</v>
      </c>
      <c r="DO61" s="64">
        <v>6.8778139999999999</v>
      </c>
      <c r="DP61" s="64">
        <v>21.657653320000001</v>
      </c>
      <c r="DQ61" s="64">
        <v>4.2180000000000002E-2</v>
      </c>
      <c r="DR61" s="64">
        <v>28.535179460000002</v>
      </c>
      <c r="DS61" s="64">
        <v>21.657653320000001</v>
      </c>
      <c r="DT61" s="64">
        <v>0</v>
      </c>
      <c r="DU61" s="64">
        <v>6.8775261400000005</v>
      </c>
      <c r="DV61" s="64">
        <v>99.9983992981808</v>
      </c>
      <c r="DW61" s="64">
        <v>99.99581465855286</v>
      </c>
      <c r="DX61" s="64">
        <v>24.101920051495622</v>
      </c>
      <c r="DY61" s="64">
        <v>4.2180000000000002E-2</v>
      </c>
      <c r="DZ61" s="64">
        <v>1.0408340855860843E-16</v>
      </c>
      <c r="EA61" s="64">
        <v>1.6797</v>
      </c>
      <c r="EB61" s="64">
        <v>0</v>
      </c>
      <c r="EC61" s="64">
        <v>1.7682</v>
      </c>
      <c r="ED61" s="64">
        <v>1.6797</v>
      </c>
      <c r="EE61" s="64">
        <v>8.8499999999999995E-2</v>
      </c>
      <c r="EF61" s="64">
        <v>1.6797</v>
      </c>
      <c r="EG61" s="64">
        <v>0</v>
      </c>
      <c r="EH61" s="64">
        <v>1.7682</v>
      </c>
      <c r="EI61" s="64">
        <v>1.6797</v>
      </c>
      <c r="EJ61" s="64">
        <v>0</v>
      </c>
      <c r="EK61" s="64">
        <v>8.8499999999999995E-2</v>
      </c>
      <c r="EL61" s="64">
        <v>100</v>
      </c>
      <c r="EM61" s="64">
        <v>100</v>
      </c>
      <c r="EN61" s="64">
        <v>5.0050899219545295</v>
      </c>
      <c r="EO61" s="64">
        <v>0</v>
      </c>
      <c r="EP61" s="64">
        <v>0</v>
      </c>
      <c r="EQ61" s="64">
        <v>61.229499999999994</v>
      </c>
      <c r="ER61" s="64">
        <v>0</v>
      </c>
      <c r="ES61" s="64">
        <v>70.453801999999982</v>
      </c>
      <c r="ET61" s="64">
        <v>61.229499999999994</v>
      </c>
      <c r="EU61" s="64">
        <v>9.2243020000000016</v>
      </c>
      <c r="EV61" s="64">
        <v>55.888865289999998</v>
      </c>
      <c r="EW61" s="64">
        <v>0</v>
      </c>
      <c r="EX61" s="64">
        <v>64.447261510000004</v>
      </c>
      <c r="EY61" s="64">
        <v>55.888865289999998</v>
      </c>
      <c r="EZ61" s="64">
        <v>0</v>
      </c>
      <c r="FA61" s="64">
        <v>8.5583962199999988</v>
      </c>
      <c r="FB61" s="64">
        <v>91.277677083758647</v>
      </c>
      <c r="FC61" s="64">
        <v>92.780962938984402</v>
      </c>
      <c r="FD61" s="64">
        <v>13.279689500339792</v>
      </c>
      <c r="FE61" s="64">
        <v>0</v>
      </c>
      <c r="FF61" s="64">
        <v>0</v>
      </c>
    </row>
    <row r="62" spans="1:162" ht="15.75" x14ac:dyDescent="0.25">
      <c r="A62" s="11">
        <v>51</v>
      </c>
      <c r="B62" s="66" t="s">
        <v>131</v>
      </c>
      <c r="C62" s="69">
        <v>747.29930000000002</v>
      </c>
      <c r="D62" s="69">
        <v>0</v>
      </c>
      <c r="E62" s="69">
        <v>865.4622159999999</v>
      </c>
      <c r="F62" s="69">
        <v>747.29930000000002</v>
      </c>
      <c r="G62" s="69">
        <v>118.16291600000001</v>
      </c>
      <c r="H62" s="69">
        <v>747.29930000000002</v>
      </c>
      <c r="I62" s="69">
        <v>1.9098941399999998</v>
      </c>
      <c r="J62" s="69">
        <v>865.4622159999999</v>
      </c>
      <c r="K62" s="69">
        <v>747.29930000000002</v>
      </c>
      <c r="L62" s="69">
        <v>0</v>
      </c>
      <c r="M62" s="69">
        <v>118.16291600000001</v>
      </c>
      <c r="N62" s="70">
        <v>100</v>
      </c>
      <c r="O62" s="70">
        <v>100</v>
      </c>
      <c r="P62" s="70">
        <v>13.653157100968116</v>
      </c>
      <c r="Q62" s="69">
        <v>1.9098941399999998</v>
      </c>
      <c r="R62" s="70">
        <v>5.9952043329758453E-15</v>
      </c>
      <c r="S62" s="69">
        <v>65.5655</v>
      </c>
      <c r="T62" s="69">
        <v>0</v>
      </c>
      <c r="U62" s="69">
        <v>72.288314</v>
      </c>
      <c r="V62" s="69">
        <v>65.5655</v>
      </c>
      <c r="W62" s="69">
        <v>6.7228139999999996</v>
      </c>
      <c r="X62" s="69">
        <v>65.5655</v>
      </c>
      <c r="Y62" s="69">
        <v>1.9098941399999998</v>
      </c>
      <c r="Z62" s="69">
        <v>72.288314</v>
      </c>
      <c r="AA62" s="69">
        <v>65.5655</v>
      </c>
      <c r="AB62" s="69">
        <v>0</v>
      </c>
      <c r="AC62" s="69">
        <v>6.7228139999999996</v>
      </c>
      <c r="AD62" s="70">
        <v>100</v>
      </c>
      <c r="AE62" s="70">
        <v>100</v>
      </c>
      <c r="AF62" s="70">
        <v>9.3000011039128658</v>
      </c>
      <c r="AG62" s="70">
        <v>1.9098941399999998</v>
      </c>
      <c r="AH62" s="70">
        <v>5.9952043329758453E-15</v>
      </c>
      <c r="AI62" s="69">
        <v>0</v>
      </c>
      <c r="AJ62" s="69">
        <v>0</v>
      </c>
      <c r="AK62" s="69">
        <v>0</v>
      </c>
      <c r="AL62" s="69">
        <v>0</v>
      </c>
      <c r="AM62" s="69">
        <v>0</v>
      </c>
      <c r="AN62" s="69">
        <v>0</v>
      </c>
      <c r="AO62" s="69">
        <v>0</v>
      </c>
      <c r="AP62" s="69">
        <v>0</v>
      </c>
      <c r="AQ62" s="69">
        <v>0</v>
      </c>
      <c r="AR62" s="69">
        <v>0</v>
      </c>
      <c r="AS62" s="69">
        <v>0</v>
      </c>
      <c r="AT62" s="70" t="s">
        <v>652</v>
      </c>
      <c r="AU62" s="70" t="s">
        <v>652</v>
      </c>
      <c r="AV62" s="70">
        <v>0</v>
      </c>
      <c r="AW62" s="70">
        <v>0</v>
      </c>
      <c r="AX62" s="70">
        <v>0</v>
      </c>
      <c r="AY62" s="69">
        <v>2.5314999999999999</v>
      </c>
      <c r="AZ62" s="69">
        <v>0</v>
      </c>
      <c r="BA62" s="69">
        <v>2.7910699999999999</v>
      </c>
      <c r="BB62" s="69">
        <v>2.5314999999999999</v>
      </c>
      <c r="BC62" s="69">
        <v>0.25957000000000002</v>
      </c>
      <c r="BD62" s="69">
        <v>2.5314999999999999</v>
      </c>
      <c r="BE62" s="69">
        <v>0</v>
      </c>
      <c r="BF62" s="69">
        <v>2.7910699999999999</v>
      </c>
      <c r="BG62" s="69">
        <v>2.5314999999999999</v>
      </c>
      <c r="BH62" s="69">
        <v>0</v>
      </c>
      <c r="BI62" s="69">
        <v>0.25957000000000002</v>
      </c>
      <c r="BJ62" s="70">
        <v>100</v>
      </c>
      <c r="BK62" s="70">
        <v>100</v>
      </c>
      <c r="BL62" s="70">
        <v>9.3000175559910723</v>
      </c>
      <c r="BM62" s="70">
        <v>0</v>
      </c>
      <c r="BN62" s="70">
        <v>0</v>
      </c>
      <c r="BO62" s="69">
        <v>87.516599999999997</v>
      </c>
      <c r="BP62" s="69">
        <v>0</v>
      </c>
      <c r="BQ62" s="69">
        <v>96.490188000000003</v>
      </c>
      <c r="BR62" s="69">
        <v>87.516599999999997</v>
      </c>
      <c r="BS62" s="69">
        <v>8.9735879999999995</v>
      </c>
      <c r="BT62" s="69">
        <v>87.516599999999997</v>
      </c>
      <c r="BU62" s="69">
        <v>0</v>
      </c>
      <c r="BV62" s="69">
        <v>96.490188000000003</v>
      </c>
      <c r="BW62" s="69">
        <v>87.516599999999997</v>
      </c>
      <c r="BX62" s="69">
        <v>0</v>
      </c>
      <c r="BY62" s="69">
        <v>8.9735879999999995</v>
      </c>
      <c r="BZ62" s="70">
        <v>100</v>
      </c>
      <c r="CA62" s="70">
        <v>100</v>
      </c>
      <c r="CB62" s="70">
        <v>9.3000005347693993</v>
      </c>
      <c r="CC62" s="70">
        <v>0</v>
      </c>
      <c r="CD62" s="70">
        <v>0</v>
      </c>
      <c r="CE62" s="69">
        <v>566.07380000000001</v>
      </c>
      <c r="CF62" s="69">
        <v>0</v>
      </c>
      <c r="CG62" s="69">
        <v>666.07380000000001</v>
      </c>
      <c r="CH62" s="69">
        <v>566.07380000000001</v>
      </c>
      <c r="CI62" s="69">
        <v>100</v>
      </c>
      <c r="CJ62" s="69">
        <v>566.07380000000001</v>
      </c>
      <c r="CK62" s="69">
        <v>0</v>
      </c>
      <c r="CL62" s="69">
        <v>666.07380000000001</v>
      </c>
      <c r="CM62" s="69">
        <v>566.07380000000001</v>
      </c>
      <c r="CN62" s="69">
        <v>0</v>
      </c>
      <c r="CO62" s="69">
        <v>100</v>
      </c>
      <c r="CP62" s="70">
        <v>100</v>
      </c>
      <c r="CQ62" s="70">
        <v>100</v>
      </c>
      <c r="CR62" s="70">
        <v>15.013351373376343</v>
      </c>
      <c r="CS62" s="70">
        <v>0</v>
      </c>
      <c r="CT62" s="70">
        <v>0</v>
      </c>
      <c r="CU62" s="69">
        <v>13.772</v>
      </c>
      <c r="CV62" s="69">
        <v>0</v>
      </c>
      <c r="CW62" s="69">
        <v>15.184124000000001</v>
      </c>
      <c r="CX62" s="69">
        <v>13.772</v>
      </c>
      <c r="CY62" s="69">
        <v>1.4121239999999999</v>
      </c>
      <c r="CZ62" s="69">
        <v>13.772</v>
      </c>
      <c r="DA62" s="69">
        <v>0</v>
      </c>
      <c r="DB62" s="69">
        <v>15.184124000000001</v>
      </c>
      <c r="DC62" s="69">
        <v>13.772</v>
      </c>
      <c r="DD62" s="69">
        <v>0</v>
      </c>
      <c r="DE62" s="69">
        <v>1.4121239999999999</v>
      </c>
      <c r="DF62" s="70">
        <v>100</v>
      </c>
      <c r="DG62" s="70">
        <v>100</v>
      </c>
      <c r="DH62" s="70">
        <v>9.3000030821666098</v>
      </c>
      <c r="DI62" s="70">
        <v>0</v>
      </c>
      <c r="DJ62" s="70">
        <v>0</v>
      </c>
      <c r="DK62" s="69">
        <v>3.4399000000000002</v>
      </c>
      <c r="DL62" s="69">
        <v>0</v>
      </c>
      <c r="DM62" s="69">
        <v>3.7926139999999999</v>
      </c>
      <c r="DN62" s="69">
        <v>3.4399000000000002</v>
      </c>
      <c r="DO62" s="69">
        <v>0.35271400000000003</v>
      </c>
      <c r="DP62" s="69">
        <v>3.4399000000000002</v>
      </c>
      <c r="DQ62" s="69">
        <v>0</v>
      </c>
      <c r="DR62" s="69">
        <v>3.7926139999999999</v>
      </c>
      <c r="DS62" s="69">
        <v>3.4399000000000002</v>
      </c>
      <c r="DT62" s="69">
        <v>0</v>
      </c>
      <c r="DU62" s="69">
        <v>0.35271400000000003</v>
      </c>
      <c r="DV62" s="70">
        <v>100</v>
      </c>
      <c r="DW62" s="70">
        <v>100</v>
      </c>
      <c r="DX62" s="70">
        <v>9.300023677600727</v>
      </c>
      <c r="DY62" s="70">
        <v>0</v>
      </c>
      <c r="DZ62" s="70">
        <v>0</v>
      </c>
      <c r="EA62" s="69">
        <v>0</v>
      </c>
      <c r="EB62" s="69">
        <v>0</v>
      </c>
      <c r="EC62" s="69">
        <v>0</v>
      </c>
      <c r="ED62" s="69">
        <v>0</v>
      </c>
      <c r="EE62" s="69">
        <v>0</v>
      </c>
      <c r="EF62" s="69">
        <v>0</v>
      </c>
      <c r="EG62" s="69">
        <v>0</v>
      </c>
      <c r="EH62" s="69">
        <v>0</v>
      </c>
      <c r="EI62" s="69">
        <v>0</v>
      </c>
      <c r="EJ62" s="69">
        <v>0</v>
      </c>
      <c r="EK62" s="69">
        <v>0</v>
      </c>
      <c r="EL62" s="70" t="s">
        <v>652</v>
      </c>
      <c r="EM62" s="70" t="s">
        <v>652</v>
      </c>
      <c r="EN62" s="70">
        <v>0</v>
      </c>
      <c r="EO62" s="70">
        <v>0</v>
      </c>
      <c r="EP62" s="70">
        <v>0</v>
      </c>
      <c r="EQ62" s="69">
        <v>8.4</v>
      </c>
      <c r="ER62" s="69">
        <v>0</v>
      </c>
      <c r="ES62" s="69">
        <v>8.8421059999999994</v>
      </c>
      <c r="ET62" s="69">
        <v>8.4</v>
      </c>
      <c r="EU62" s="69">
        <v>0.442106</v>
      </c>
      <c r="EV62" s="69">
        <v>8.4</v>
      </c>
      <c r="EW62" s="69">
        <v>0</v>
      </c>
      <c r="EX62" s="69">
        <v>8.8421059999999994</v>
      </c>
      <c r="EY62" s="69">
        <v>8.4</v>
      </c>
      <c r="EZ62" s="69">
        <v>0</v>
      </c>
      <c r="FA62" s="69">
        <v>0.442106</v>
      </c>
      <c r="FB62" s="70">
        <v>100</v>
      </c>
      <c r="FC62" s="70">
        <v>100</v>
      </c>
      <c r="FD62" s="70">
        <v>5.0000079166660072</v>
      </c>
      <c r="FE62" s="70">
        <v>0</v>
      </c>
      <c r="FF62" s="70">
        <v>0</v>
      </c>
    </row>
    <row r="63" spans="1:162" ht="15.75" x14ac:dyDescent="0.25">
      <c r="A63" s="11">
        <v>52</v>
      </c>
      <c r="B63" s="66" t="s">
        <v>134</v>
      </c>
      <c r="C63" s="69">
        <v>130.28219999999999</v>
      </c>
      <c r="D63" s="69">
        <v>0</v>
      </c>
      <c r="E63" s="69">
        <v>151.88021256000002</v>
      </c>
      <c r="F63" s="69">
        <v>130.28219999999999</v>
      </c>
      <c r="G63" s="69">
        <v>21.598012559999997</v>
      </c>
      <c r="H63" s="69">
        <v>130.28219999999999</v>
      </c>
      <c r="I63" s="69">
        <v>9.7666139999999999E-2</v>
      </c>
      <c r="J63" s="69">
        <v>135.24735421</v>
      </c>
      <c r="K63" s="69">
        <v>130.28219999999999</v>
      </c>
      <c r="L63" s="69">
        <v>0</v>
      </c>
      <c r="M63" s="69">
        <v>4.9651542099999997</v>
      </c>
      <c r="N63" s="70">
        <v>100</v>
      </c>
      <c r="O63" s="70">
        <v>22.988940284235117</v>
      </c>
      <c r="P63" s="70">
        <v>3.6711655019073808</v>
      </c>
      <c r="Q63" s="69">
        <v>9.7666139999999999E-2</v>
      </c>
      <c r="R63" s="70">
        <v>1.1796119636642288E-15</v>
      </c>
      <c r="S63" s="69">
        <v>3.7361</v>
      </c>
      <c r="T63" s="69">
        <v>0</v>
      </c>
      <c r="U63" s="69">
        <v>4.2361000000000004</v>
      </c>
      <c r="V63" s="69">
        <v>3.7361</v>
      </c>
      <c r="W63" s="69">
        <v>0.5</v>
      </c>
      <c r="X63" s="69">
        <v>3.7361</v>
      </c>
      <c r="Y63" s="69">
        <v>0</v>
      </c>
      <c r="Z63" s="69">
        <v>3.7361</v>
      </c>
      <c r="AA63" s="69">
        <v>3.7361</v>
      </c>
      <c r="AB63" s="69">
        <v>0</v>
      </c>
      <c r="AC63" s="69">
        <v>0</v>
      </c>
      <c r="AD63" s="70">
        <v>100</v>
      </c>
      <c r="AE63" s="70">
        <v>0</v>
      </c>
      <c r="AF63" s="70">
        <v>0</v>
      </c>
      <c r="AG63" s="70">
        <v>0</v>
      </c>
      <c r="AH63" s="70">
        <v>0</v>
      </c>
      <c r="AI63" s="69">
        <v>0</v>
      </c>
      <c r="AJ63" s="69">
        <v>0</v>
      </c>
      <c r="AK63" s="69">
        <v>0</v>
      </c>
      <c r="AL63" s="69">
        <v>0</v>
      </c>
      <c r="AM63" s="69">
        <v>0</v>
      </c>
      <c r="AN63" s="69">
        <v>0</v>
      </c>
      <c r="AO63" s="69">
        <v>0</v>
      </c>
      <c r="AP63" s="69">
        <v>0</v>
      </c>
      <c r="AQ63" s="69">
        <v>0</v>
      </c>
      <c r="AR63" s="69">
        <v>0</v>
      </c>
      <c r="AS63" s="69">
        <v>0</v>
      </c>
      <c r="AT63" s="70" t="s">
        <v>652</v>
      </c>
      <c r="AU63" s="70" t="s">
        <v>652</v>
      </c>
      <c r="AV63" s="70">
        <v>0</v>
      </c>
      <c r="AW63" s="70">
        <v>0</v>
      </c>
      <c r="AX63" s="70">
        <v>0</v>
      </c>
      <c r="AY63" s="69">
        <v>0</v>
      </c>
      <c r="AZ63" s="69">
        <v>0</v>
      </c>
      <c r="BA63" s="69">
        <v>0</v>
      </c>
      <c r="BB63" s="69">
        <v>0</v>
      </c>
      <c r="BC63" s="69">
        <v>0</v>
      </c>
      <c r="BD63" s="69">
        <v>0</v>
      </c>
      <c r="BE63" s="69">
        <v>0</v>
      </c>
      <c r="BF63" s="69">
        <v>0</v>
      </c>
      <c r="BG63" s="69">
        <v>0</v>
      </c>
      <c r="BH63" s="69">
        <v>0</v>
      </c>
      <c r="BI63" s="69">
        <v>0</v>
      </c>
      <c r="BJ63" s="70" t="s">
        <v>652</v>
      </c>
      <c r="BK63" s="70" t="s">
        <v>652</v>
      </c>
      <c r="BL63" s="70">
        <v>0</v>
      </c>
      <c r="BM63" s="70">
        <v>0</v>
      </c>
      <c r="BN63" s="70">
        <v>0</v>
      </c>
      <c r="BO63" s="69">
        <v>32.737299999999998</v>
      </c>
      <c r="BP63" s="69">
        <v>0</v>
      </c>
      <c r="BQ63" s="69">
        <v>34.737299999999998</v>
      </c>
      <c r="BR63" s="69">
        <v>32.737299999999998</v>
      </c>
      <c r="BS63" s="69">
        <v>2</v>
      </c>
      <c r="BT63" s="69">
        <v>32.737299999999998</v>
      </c>
      <c r="BU63" s="69">
        <v>0</v>
      </c>
      <c r="BV63" s="69">
        <v>32.737299999999998</v>
      </c>
      <c r="BW63" s="69">
        <v>32.737299999999998</v>
      </c>
      <c r="BX63" s="69">
        <v>0</v>
      </c>
      <c r="BY63" s="69">
        <v>0</v>
      </c>
      <c r="BZ63" s="70">
        <v>100</v>
      </c>
      <c r="CA63" s="70">
        <v>0</v>
      </c>
      <c r="CB63" s="70">
        <v>0</v>
      </c>
      <c r="CC63" s="70">
        <v>0</v>
      </c>
      <c r="CD63" s="70">
        <v>0</v>
      </c>
      <c r="CE63" s="69">
        <v>93.808800000000005</v>
      </c>
      <c r="CF63" s="69">
        <v>0</v>
      </c>
      <c r="CG63" s="69">
        <v>112.90681256000001</v>
      </c>
      <c r="CH63" s="69">
        <v>93.808800000000005</v>
      </c>
      <c r="CI63" s="69">
        <v>19.098012559999997</v>
      </c>
      <c r="CJ63" s="69">
        <v>93.808800000000005</v>
      </c>
      <c r="CK63" s="69">
        <v>9.7666139999999999E-2</v>
      </c>
      <c r="CL63" s="69">
        <v>98.773954209999999</v>
      </c>
      <c r="CM63" s="69">
        <v>93.808800000000005</v>
      </c>
      <c r="CN63" s="69">
        <v>0</v>
      </c>
      <c r="CO63" s="69">
        <v>4.9651542099999997</v>
      </c>
      <c r="CP63" s="70">
        <v>100</v>
      </c>
      <c r="CQ63" s="70">
        <v>25.998277016527421</v>
      </c>
      <c r="CR63" s="70">
        <v>5.0267848945722591</v>
      </c>
      <c r="CS63" s="70">
        <v>9.7666139999999999E-2</v>
      </c>
      <c r="CT63" s="70">
        <v>1.1796119636642288E-15</v>
      </c>
      <c r="CU63" s="69">
        <v>0</v>
      </c>
      <c r="CV63" s="69">
        <v>0</v>
      </c>
      <c r="CW63" s="69">
        <v>0</v>
      </c>
      <c r="CX63" s="69">
        <v>0</v>
      </c>
      <c r="CY63" s="69">
        <v>0</v>
      </c>
      <c r="CZ63" s="69">
        <v>0</v>
      </c>
      <c r="DA63" s="69">
        <v>0</v>
      </c>
      <c r="DB63" s="69">
        <v>0</v>
      </c>
      <c r="DC63" s="69">
        <v>0</v>
      </c>
      <c r="DD63" s="69">
        <v>0</v>
      </c>
      <c r="DE63" s="69">
        <v>0</v>
      </c>
      <c r="DF63" s="70" t="s">
        <v>652</v>
      </c>
      <c r="DG63" s="70" t="s">
        <v>652</v>
      </c>
      <c r="DH63" s="70">
        <v>0</v>
      </c>
      <c r="DI63" s="70">
        <v>0</v>
      </c>
      <c r="DJ63" s="70">
        <v>0</v>
      </c>
      <c r="DK63" s="69">
        <v>0</v>
      </c>
      <c r="DL63" s="69">
        <v>0</v>
      </c>
      <c r="DM63" s="69">
        <v>0</v>
      </c>
      <c r="DN63" s="69">
        <v>0</v>
      </c>
      <c r="DO63" s="69">
        <v>0</v>
      </c>
      <c r="DP63" s="69">
        <v>0</v>
      </c>
      <c r="DQ63" s="69">
        <v>0</v>
      </c>
      <c r="DR63" s="69">
        <v>0</v>
      </c>
      <c r="DS63" s="69">
        <v>0</v>
      </c>
      <c r="DT63" s="69">
        <v>0</v>
      </c>
      <c r="DU63" s="69">
        <v>0</v>
      </c>
      <c r="DV63" s="70" t="s">
        <v>652</v>
      </c>
      <c r="DW63" s="70" t="s">
        <v>652</v>
      </c>
      <c r="DX63" s="70">
        <v>0</v>
      </c>
      <c r="DY63" s="70">
        <v>0</v>
      </c>
      <c r="DZ63" s="70">
        <v>0</v>
      </c>
      <c r="EA63" s="69">
        <v>0</v>
      </c>
      <c r="EB63" s="69">
        <v>0</v>
      </c>
      <c r="EC63" s="69">
        <v>0</v>
      </c>
      <c r="ED63" s="69">
        <v>0</v>
      </c>
      <c r="EE63" s="69">
        <v>0</v>
      </c>
      <c r="EF63" s="69">
        <v>0</v>
      </c>
      <c r="EG63" s="69">
        <v>0</v>
      </c>
      <c r="EH63" s="69">
        <v>0</v>
      </c>
      <c r="EI63" s="69">
        <v>0</v>
      </c>
      <c r="EJ63" s="69">
        <v>0</v>
      </c>
      <c r="EK63" s="69">
        <v>0</v>
      </c>
      <c r="EL63" s="70" t="s">
        <v>652</v>
      </c>
      <c r="EM63" s="70" t="s">
        <v>652</v>
      </c>
      <c r="EN63" s="70">
        <v>0</v>
      </c>
      <c r="EO63" s="70">
        <v>0</v>
      </c>
      <c r="EP63" s="70">
        <v>0</v>
      </c>
      <c r="EQ63" s="69">
        <v>0</v>
      </c>
      <c r="ER63" s="69">
        <v>0</v>
      </c>
      <c r="ES63" s="69">
        <v>0</v>
      </c>
      <c r="ET63" s="69">
        <v>0</v>
      </c>
      <c r="EU63" s="69">
        <v>0</v>
      </c>
      <c r="EV63" s="69">
        <v>0</v>
      </c>
      <c r="EW63" s="69">
        <v>0</v>
      </c>
      <c r="EX63" s="69">
        <v>0</v>
      </c>
      <c r="EY63" s="69">
        <v>0</v>
      </c>
      <c r="EZ63" s="69">
        <v>0</v>
      </c>
      <c r="FA63" s="69">
        <v>0</v>
      </c>
      <c r="FB63" s="70" t="s">
        <v>652</v>
      </c>
      <c r="FC63" s="70" t="s">
        <v>652</v>
      </c>
      <c r="FD63" s="70">
        <v>0</v>
      </c>
      <c r="FE63" s="70">
        <v>0</v>
      </c>
      <c r="FF63" s="70">
        <v>0</v>
      </c>
    </row>
    <row r="64" spans="1:162" ht="15.75" x14ac:dyDescent="0.25">
      <c r="A64" s="11">
        <v>53</v>
      </c>
      <c r="B64" s="66" t="s">
        <v>137</v>
      </c>
      <c r="C64" s="69">
        <v>315.71860000000004</v>
      </c>
      <c r="D64" s="69">
        <v>0</v>
      </c>
      <c r="E64" s="69">
        <v>367.52359999999999</v>
      </c>
      <c r="F64" s="69">
        <v>315.71860000000004</v>
      </c>
      <c r="G64" s="69">
        <v>51.805</v>
      </c>
      <c r="H64" s="69">
        <v>315.71860000000004</v>
      </c>
      <c r="I64" s="69">
        <v>0</v>
      </c>
      <c r="J64" s="69">
        <v>367.07475099999999</v>
      </c>
      <c r="K64" s="69">
        <v>315.71860000000004</v>
      </c>
      <c r="L64" s="69">
        <v>0</v>
      </c>
      <c r="M64" s="69">
        <v>51.356150999999997</v>
      </c>
      <c r="N64" s="70">
        <v>100</v>
      </c>
      <c r="O64" s="70">
        <v>99.133579770292428</v>
      </c>
      <c r="P64" s="70">
        <v>13.990652002104062</v>
      </c>
      <c r="Q64" s="69">
        <v>0</v>
      </c>
      <c r="R64" s="70">
        <v>0</v>
      </c>
      <c r="S64" s="69">
        <v>3.3439000000000001</v>
      </c>
      <c r="T64" s="69">
        <v>0</v>
      </c>
      <c r="U64" s="69">
        <v>3.8839000000000001</v>
      </c>
      <c r="V64" s="69">
        <v>3.3439000000000001</v>
      </c>
      <c r="W64" s="69">
        <v>0.54</v>
      </c>
      <c r="X64" s="69">
        <v>3.3439000000000001</v>
      </c>
      <c r="Y64" s="69">
        <v>0</v>
      </c>
      <c r="Z64" s="69">
        <v>3.8838659999999998</v>
      </c>
      <c r="AA64" s="69">
        <v>3.3439000000000001</v>
      </c>
      <c r="AB64" s="69">
        <v>0</v>
      </c>
      <c r="AC64" s="69">
        <v>0.53996599999999995</v>
      </c>
      <c r="AD64" s="70">
        <v>100</v>
      </c>
      <c r="AE64" s="70">
        <v>99.993703703703687</v>
      </c>
      <c r="AF64" s="70">
        <v>13.902796852414578</v>
      </c>
      <c r="AG64" s="70">
        <v>0</v>
      </c>
      <c r="AH64" s="70">
        <v>0</v>
      </c>
      <c r="AI64" s="69">
        <v>0</v>
      </c>
      <c r="AJ64" s="69">
        <v>0</v>
      </c>
      <c r="AK64" s="69">
        <v>0</v>
      </c>
      <c r="AL64" s="69">
        <v>0</v>
      </c>
      <c r="AM64" s="69">
        <v>0</v>
      </c>
      <c r="AN64" s="69">
        <v>0</v>
      </c>
      <c r="AO64" s="69">
        <v>0</v>
      </c>
      <c r="AP64" s="69">
        <v>0</v>
      </c>
      <c r="AQ64" s="69">
        <v>0</v>
      </c>
      <c r="AR64" s="69">
        <v>0</v>
      </c>
      <c r="AS64" s="69">
        <v>0</v>
      </c>
      <c r="AT64" s="70" t="s">
        <v>652</v>
      </c>
      <c r="AU64" s="70" t="s">
        <v>652</v>
      </c>
      <c r="AV64" s="70">
        <v>0</v>
      </c>
      <c r="AW64" s="70">
        <v>0</v>
      </c>
      <c r="AX64" s="70">
        <v>0</v>
      </c>
      <c r="AY64" s="69">
        <v>2.8959000000000001</v>
      </c>
      <c r="AZ64" s="69">
        <v>0</v>
      </c>
      <c r="BA64" s="69">
        <v>3.3609</v>
      </c>
      <c r="BB64" s="69">
        <v>2.8959000000000001</v>
      </c>
      <c r="BC64" s="69">
        <v>0.46500000000000002</v>
      </c>
      <c r="BD64" s="69">
        <v>2.8959000000000001</v>
      </c>
      <c r="BE64" s="69">
        <v>0</v>
      </c>
      <c r="BF64" s="69">
        <v>3.3609</v>
      </c>
      <c r="BG64" s="69">
        <v>2.8959000000000001</v>
      </c>
      <c r="BH64" s="69">
        <v>0</v>
      </c>
      <c r="BI64" s="69">
        <v>0.46500000000000002</v>
      </c>
      <c r="BJ64" s="70">
        <v>100</v>
      </c>
      <c r="BK64" s="70">
        <v>100</v>
      </c>
      <c r="BL64" s="70">
        <v>13.835579755422655</v>
      </c>
      <c r="BM64" s="70">
        <v>0</v>
      </c>
      <c r="BN64" s="70">
        <v>0</v>
      </c>
      <c r="BO64" s="69">
        <v>38.088200000000001</v>
      </c>
      <c r="BP64" s="69">
        <v>0</v>
      </c>
      <c r="BQ64" s="69">
        <v>44.188200000000002</v>
      </c>
      <c r="BR64" s="69">
        <v>38.088200000000001</v>
      </c>
      <c r="BS64" s="69">
        <v>6.1</v>
      </c>
      <c r="BT64" s="69">
        <v>38.088200000000001</v>
      </c>
      <c r="BU64" s="69">
        <v>0</v>
      </c>
      <c r="BV64" s="69">
        <v>44.188200000000002</v>
      </c>
      <c r="BW64" s="69">
        <v>38.088200000000001</v>
      </c>
      <c r="BX64" s="69">
        <v>0</v>
      </c>
      <c r="BY64" s="69">
        <v>6.1</v>
      </c>
      <c r="BZ64" s="70">
        <v>100</v>
      </c>
      <c r="CA64" s="70">
        <v>100</v>
      </c>
      <c r="CB64" s="70">
        <v>13.804590365753752</v>
      </c>
      <c r="CC64" s="70">
        <v>0</v>
      </c>
      <c r="CD64" s="70">
        <v>0</v>
      </c>
      <c r="CE64" s="69">
        <v>268.39060000000001</v>
      </c>
      <c r="CF64" s="69">
        <v>0</v>
      </c>
      <c r="CG64" s="69">
        <v>312.89060000000001</v>
      </c>
      <c r="CH64" s="69">
        <v>268.39060000000001</v>
      </c>
      <c r="CI64" s="69">
        <v>44.5</v>
      </c>
      <c r="CJ64" s="69">
        <v>268.39060000000001</v>
      </c>
      <c r="CK64" s="69">
        <v>0</v>
      </c>
      <c r="CL64" s="69">
        <v>312.44178499999998</v>
      </c>
      <c r="CM64" s="69">
        <v>268.39060000000001</v>
      </c>
      <c r="CN64" s="69">
        <v>0</v>
      </c>
      <c r="CO64" s="69">
        <v>44.051184999999997</v>
      </c>
      <c r="CP64" s="70">
        <v>100</v>
      </c>
      <c r="CQ64" s="70">
        <v>98.991426966292124</v>
      </c>
      <c r="CR64" s="70">
        <v>14.099005675569289</v>
      </c>
      <c r="CS64" s="70">
        <v>0</v>
      </c>
      <c r="CT64" s="70">
        <v>0</v>
      </c>
      <c r="CU64" s="69">
        <v>0</v>
      </c>
      <c r="CV64" s="69">
        <v>0</v>
      </c>
      <c r="CW64" s="69">
        <v>0</v>
      </c>
      <c r="CX64" s="69">
        <v>0</v>
      </c>
      <c r="CY64" s="69">
        <v>0</v>
      </c>
      <c r="CZ64" s="69">
        <v>0</v>
      </c>
      <c r="DA64" s="69">
        <v>0</v>
      </c>
      <c r="DB64" s="69">
        <v>0</v>
      </c>
      <c r="DC64" s="69">
        <v>0</v>
      </c>
      <c r="DD64" s="69">
        <v>0</v>
      </c>
      <c r="DE64" s="69">
        <v>0</v>
      </c>
      <c r="DF64" s="70" t="s">
        <v>652</v>
      </c>
      <c r="DG64" s="70" t="s">
        <v>652</v>
      </c>
      <c r="DH64" s="70">
        <v>0</v>
      </c>
      <c r="DI64" s="70">
        <v>0</v>
      </c>
      <c r="DJ64" s="70">
        <v>0</v>
      </c>
      <c r="DK64" s="69">
        <v>0</v>
      </c>
      <c r="DL64" s="69">
        <v>0</v>
      </c>
      <c r="DM64" s="69">
        <v>0</v>
      </c>
      <c r="DN64" s="69">
        <v>0</v>
      </c>
      <c r="DO64" s="69">
        <v>0</v>
      </c>
      <c r="DP64" s="69">
        <v>0</v>
      </c>
      <c r="DQ64" s="69">
        <v>0</v>
      </c>
      <c r="DR64" s="69">
        <v>0</v>
      </c>
      <c r="DS64" s="69">
        <v>0</v>
      </c>
      <c r="DT64" s="69">
        <v>0</v>
      </c>
      <c r="DU64" s="69">
        <v>0</v>
      </c>
      <c r="DV64" s="70" t="s">
        <v>652</v>
      </c>
      <c r="DW64" s="70" t="s">
        <v>652</v>
      </c>
      <c r="DX64" s="70">
        <v>0</v>
      </c>
      <c r="DY64" s="70">
        <v>0</v>
      </c>
      <c r="DZ64" s="70">
        <v>0</v>
      </c>
      <c r="EA64" s="69">
        <v>0</v>
      </c>
      <c r="EB64" s="69">
        <v>0</v>
      </c>
      <c r="EC64" s="69">
        <v>0</v>
      </c>
      <c r="ED64" s="69">
        <v>0</v>
      </c>
      <c r="EE64" s="69">
        <v>0</v>
      </c>
      <c r="EF64" s="69">
        <v>0</v>
      </c>
      <c r="EG64" s="69">
        <v>0</v>
      </c>
      <c r="EH64" s="69">
        <v>0</v>
      </c>
      <c r="EI64" s="69">
        <v>0</v>
      </c>
      <c r="EJ64" s="69">
        <v>0</v>
      </c>
      <c r="EK64" s="69">
        <v>0</v>
      </c>
      <c r="EL64" s="70" t="s">
        <v>652</v>
      </c>
      <c r="EM64" s="70" t="s">
        <v>652</v>
      </c>
      <c r="EN64" s="70">
        <v>0</v>
      </c>
      <c r="EO64" s="70">
        <v>0</v>
      </c>
      <c r="EP64" s="70">
        <v>0</v>
      </c>
      <c r="EQ64" s="69">
        <v>3</v>
      </c>
      <c r="ER64" s="69">
        <v>0</v>
      </c>
      <c r="ES64" s="69">
        <v>3.2</v>
      </c>
      <c r="ET64" s="69">
        <v>3</v>
      </c>
      <c r="EU64" s="69">
        <v>0.2</v>
      </c>
      <c r="EV64" s="69">
        <v>3</v>
      </c>
      <c r="EW64" s="69">
        <v>0</v>
      </c>
      <c r="EX64" s="69">
        <v>3.2</v>
      </c>
      <c r="EY64" s="69">
        <v>3</v>
      </c>
      <c r="EZ64" s="69">
        <v>0</v>
      </c>
      <c r="FA64" s="69">
        <v>0.2</v>
      </c>
      <c r="FB64" s="70">
        <v>100</v>
      </c>
      <c r="FC64" s="70">
        <v>100</v>
      </c>
      <c r="FD64" s="70">
        <v>6.25</v>
      </c>
      <c r="FE64" s="70">
        <v>0</v>
      </c>
      <c r="FF64" s="70">
        <v>0</v>
      </c>
    </row>
    <row r="65" spans="1:162" ht="15.75" x14ac:dyDescent="0.25">
      <c r="A65" s="11">
        <v>54</v>
      </c>
      <c r="B65" s="66" t="s">
        <v>140</v>
      </c>
      <c r="C65" s="69">
        <v>751.59320000000002</v>
      </c>
      <c r="D65" s="69">
        <v>0</v>
      </c>
      <c r="E65" s="69">
        <v>1117.1842000000001</v>
      </c>
      <c r="F65" s="69">
        <v>751.59320000000002</v>
      </c>
      <c r="G65" s="69">
        <v>365.59100000000001</v>
      </c>
      <c r="H65" s="69">
        <v>751.59320000000002</v>
      </c>
      <c r="I65" s="69">
        <v>0</v>
      </c>
      <c r="J65" s="69">
        <v>1117.0666640000002</v>
      </c>
      <c r="K65" s="69">
        <v>751.59320000000002</v>
      </c>
      <c r="L65" s="69">
        <v>0</v>
      </c>
      <c r="M65" s="69">
        <v>365.47346400000004</v>
      </c>
      <c r="N65" s="70">
        <v>100</v>
      </c>
      <c r="O65" s="70">
        <v>99.967850412072508</v>
      </c>
      <c r="P65" s="70">
        <v>32.717247392497605</v>
      </c>
      <c r="Q65" s="69">
        <v>0</v>
      </c>
      <c r="R65" s="70">
        <v>0</v>
      </c>
      <c r="S65" s="69">
        <v>15.8459</v>
      </c>
      <c r="T65" s="69">
        <v>0</v>
      </c>
      <c r="U65" s="69">
        <v>25.8459</v>
      </c>
      <c r="V65" s="69">
        <v>15.8459</v>
      </c>
      <c r="W65" s="69">
        <v>10</v>
      </c>
      <c r="X65" s="69">
        <v>15.8459</v>
      </c>
      <c r="Y65" s="69">
        <v>0</v>
      </c>
      <c r="Z65" s="69">
        <v>25.8459</v>
      </c>
      <c r="AA65" s="69">
        <v>15.8459</v>
      </c>
      <c r="AB65" s="69">
        <v>0</v>
      </c>
      <c r="AC65" s="69">
        <v>10</v>
      </c>
      <c r="AD65" s="70">
        <v>100</v>
      </c>
      <c r="AE65" s="70">
        <v>100</v>
      </c>
      <c r="AF65" s="70">
        <v>38.690856189956627</v>
      </c>
      <c r="AG65" s="70">
        <v>0</v>
      </c>
      <c r="AH65" s="70">
        <v>0</v>
      </c>
      <c r="AI65" s="69">
        <v>0</v>
      </c>
      <c r="AJ65" s="69">
        <v>0</v>
      </c>
      <c r="AK65" s="69">
        <v>0</v>
      </c>
      <c r="AL65" s="69">
        <v>0</v>
      </c>
      <c r="AM65" s="69">
        <v>0</v>
      </c>
      <c r="AN65" s="69">
        <v>0</v>
      </c>
      <c r="AO65" s="69">
        <v>0</v>
      </c>
      <c r="AP65" s="69">
        <v>0</v>
      </c>
      <c r="AQ65" s="69">
        <v>0</v>
      </c>
      <c r="AR65" s="69">
        <v>0</v>
      </c>
      <c r="AS65" s="69">
        <v>0</v>
      </c>
      <c r="AT65" s="70" t="s">
        <v>652</v>
      </c>
      <c r="AU65" s="70" t="s">
        <v>652</v>
      </c>
      <c r="AV65" s="70">
        <v>0</v>
      </c>
      <c r="AW65" s="70">
        <v>0</v>
      </c>
      <c r="AX65" s="70">
        <v>0</v>
      </c>
      <c r="AY65" s="69">
        <v>1.1971000000000001</v>
      </c>
      <c r="AZ65" s="69">
        <v>0</v>
      </c>
      <c r="BA65" s="69">
        <v>2.1970999999999998</v>
      </c>
      <c r="BB65" s="69">
        <v>1.1971000000000001</v>
      </c>
      <c r="BC65" s="69">
        <v>1</v>
      </c>
      <c r="BD65" s="69">
        <v>1.1971000000000001</v>
      </c>
      <c r="BE65" s="69">
        <v>0</v>
      </c>
      <c r="BF65" s="69">
        <v>2.1970999999999998</v>
      </c>
      <c r="BG65" s="69">
        <v>1.1971000000000001</v>
      </c>
      <c r="BH65" s="69">
        <v>0</v>
      </c>
      <c r="BI65" s="69">
        <v>1</v>
      </c>
      <c r="BJ65" s="70">
        <v>100</v>
      </c>
      <c r="BK65" s="70">
        <v>100</v>
      </c>
      <c r="BL65" s="70">
        <v>45.514541896135817</v>
      </c>
      <c r="BM65" s="70">
        <v>0</v>
      </c>
      <c r="BN65" s="70">
        <v>0</v>
      </c>
      <c r="BO65" s="69">
        <v>104.1961</v>
      </c>
      <c r="BP65" s="69">
        <v>0</v>
      </c>
      <c r="BQ65" s="69">
        <v>184.1961</v>
      </c>
      <c r="BR65" s="69">
        <v>104.1961</v>
      </c>
      <c r="BS65" s="69">
        <v>80</v>
      </c>
      <c r="BT65" s="69">
        <v>104.1961</v>
      </c>
      <c r="BU65" s="69">
        <v>0</v>
      </c>
      <c r="BV65" s="69">
        <v>184.1961</v>
      </c>
      <c r="BW65" s="69">
        <v>104.1961</v>
      </c>
      <c r="BX65" s="69">
        <v>0</v>
      </c>
      <c r="BY65" s="69">
        <v>80</v>
      </c>
      <c r="BZ65" s="70">
        <v>100</v>
      </c>
      <c r="CA65" s="70">
        <v>100</v>
      </c>
      <c r="CB65" s="70">
        <v>43.431972772496266</v>
      </c>
      <c r="CC65" s="70">
        <v>0</v>
      </c>
      <c r="CD65" s="70">
        <v>0</v>
      </c>
      <c r="CE65" s="69">
        <v>614.69659999999999</v>
      </c>
      <c r="CF65" s="69">
        <v>0</v>
      </c>
      <c r="CG65" s="69">
        <v>887.69659999999999</v>
      </c>
      <c r="CH65" s="69">
        <v>614.69659999999999</v>
      </c>
      <c r="CI65" s="69">
        <v>273</v>
      </c>
      <c r="CJ65" s="69">
        <v>614.69659999999999</v>
      </c>
      <c r="CK65" s="69">
        <v>0</v>
      </c>
      <c r="CL65" s="69">
        <v>887.69659999999999</v>
      </c>
      <c r="CM65" s="69">
        <v>614.69659999999999</v>
      </c>
      <c r="CN65" s="69">
        <v>0</v>
      </c>
      <c r="CO65" s="69">
        <v>273</v>
      </c>
      <c r="CP65" s="70">
        <v>100</v>
      </c>
      <c r="CQ65" s="70">
        <v>100</v>
      </c>
      <c r="CR65" s="70">
        <v>30.753750774757954</v>
      </c>
      <c r="CS65" s="70">
        <v>0</v>
      </c>
      <c r="CT65" s="70">
        <v>0</v>
      </c>
      <c r="CU65" s="69">
        <v>0</v>
      </c>
      <c r="CV65" s="69">
        <v>0</v>
      </c>
      <c r="CW65" s="69">
        <v>0</v>
      </c>
      <c r="CX65" s="69">
        <v>0</v>
      </c>
      <c r="CY65" s="69">
        <v>0</v>
      </c>
      <c r="CZ65" s="69">
        <v>0</v>
      </c>
      <c r="DA65" s="69">
        <v>0</v>
      </c>
      <c r="DB65" s="69">
        <v>0</v>
      </c>
      <c r="DC65" s="69">
        <v>0</v>
      </c>
      <c r="DD65" s="69">
        <v>0</v>
      </c>
      <c r="DE65" s="69">
        <v>0</v>
      </c>
      <c r="DF65" s="70" t="s">
        <v>652</v>
      </c>
      <c r="DG65" s="70" t="s">
        <v>652</v>
      </c>
      <c r="DH65" s="70">
        <v>0</v>
      </c>
      <c r="DI65" s="70">
        <v>0</v>
      </c>
      <c r="DJ65" s="70">
        <v>0</v>
      </c>
      <c r="DK65" s="69">
        <v>1.0837000000000001</v>
      </c>
      <c r="DL65" s="69">
        <v>0</v>
      </c>
      <c r="DM65" s="69">
        <v>1.6336999999999999</v>
      </c>
      <c r="DN65" s="69">
        <v>1.0837000000000001</v>
      </c>
      <c r="DO65" s="69">
        <v>0.55000000000000004</v>
      </c>
      <c r="DP65" s="69">
        <v>1.0837000000000001</v>
      </c>
      <c r="DQ65" s="69">
        <v>0</v>
      </c>
      <c r="DR65" s="69">
        <v>1.6336999999999999</v>
      </c>
      <c r="DS65" s="69">
        <v>1.0837000000000001</v>
      </c>
      <c r="DT65" s="69">
        <v>0</v>
      </c>
      <c r="DU65" s="69">
        <v>0.55000000000000004</v>
      </c>
      <c r="DV65" s="70">
        <v>100</v>
      </c>
      <c r="DW65" s="70">
        <v>100</v>
      </c>
      <c r="DX65" s="70">
        <v>33.665911734100511</v>
      </c>
      <c r="DY65" s="70">
        <v>0</v>
      </c>
      <c r="DZ65" s="70">
        <v>0</v>
      </c>
      <c r="EA65" s="69">
        <v>0</v>
      </c>
      <c r="EB65" s="69">
        <v>0</v>
      </c>
      <c r="EC65" s="69">
        <v>0</v>
      </c>
      <c r="ED65" s="69">
        <v>0</v>
      </c>
      <c r="EE65" s="69">
        <v>0</v>
      </c>
      <c r="EF65" s="69">
        <v>0</v>
      </c>
      <c r="EG65" s="69">
        <v>0</v>
      </c>
      <c r="EH65" s="69">
        <v>0</v>
      </c>
      <c r="EI65" s="69">
        <v>0</v>
      </c>
      <c r="EJ65" s="69">
        <v>0</v>
      </c>
      <c r="EK65" s="69">
        <v>0</v>
      </c>
      <c r="EL65" s="70" t="s">
        <v>652</v>
      </c>
      <c r="EM65" s="70" t="s">
        <v>652</v>
      </c>
      <c r="EN65" s="70">
        <v>0</v>
      </c>
      <c r="EO65" s="70">
        <v>0</v>
      </c>
      <c r="EP65" s="70">
        <v>0</v>
      </c>
      <c r="EQ65" s="69">
        <v>14.5738</v>
      </c>
      <c r="ER65" s="69">
        <v>0</v>
      </c>
      <c r="ES65" s="69">
        <v>15.614800000000001</v>
      </c>
      <c r="ET65" s="69">
        <v>14.5738</v>
      </c>
      <c r="EU65" s="69">
        <v>1.0409999999999999</v>
      </c>
      <c r="EV65" s="69">
        <v>14.5738</v>
      </c>
      <c r="EW65" s="69">
        <v>0</v>
      </c>
      <c r="EX65" s="69">
        <v>15.497263999999999</v>
      </c>
      <c r="EY65" s="69">
        <v>14.5738</v>
      </c>
      <c r="EZ65" s="69">
        <v>0</v>
      </c>
      <c r="FA65" s="69">
        <v>0.92346399999999995</v>
      </c>
      <c r="FB65" s="70">
        <v>100</v>
      </c>
      <c r="FC65" s="70">
        <v>88.70931796349663</v>
      </c>
      <c r="FD65" s="70">
        <v>5.9588840972187089</v>
      </c>
      <c r="FE65" s="70">
        <v>0</v>
      </c>
      <c r="FF65" s="70">
        <v>0</v>
      </c>
    </row>
    <row r="66" spans="1:162" ht="15.75" x14ac:dyDescent="0.25">
      <c r="A66" s="11">
        <v>55</v>
      </c>
      <c r="B66" s="66" t="s">
        <v>143</v>
      </c>
      <c r="C66" s="69">
        <v>591.56549999999993</v>
      </c>
      <c r="D66" s="69">
        <v>0</v>
      </c>
      <c r="E66" s="69">
        <v>712.46532200000001</v>
      </c>
      <c r="F66" s="69">
        <v>591.56549999999993</v>
      </c>
      <c r="G66" s="69">
        <v>120.89982199999999</v>
      </c>
      <c r="H66" s="69">
        <v>591.56406119999997</v>
      </c>
      <c r="I66" s="69">
        <v>0</v>
      </c>
      <c r="J66" s="69">
        <v>712.46388319999994</v>
      </c>
      <c r="K66" s="69">
        <v>591.56406119999997</v>
      </c>
      <c r="L66" s="69">
        <v>0</v>
      </c>
      <c r="M66" s="69">
        <v>120.89982199999999</v>
      </c>
      <c r="N66" s="70">
        <v>99.999756780948189</v>
      </c>
      <c r="O66" s="70">
        <v>100</v>
      </c>
      <c r="P66" s="70">
        <v>16.969256245942432</v>
      </c>
      <c r="Q66" s="69">
        <v>0</v>
      </c>
      <c r="R66" s="70">
        <v>0</v>
      </c>
      <c r="S66" s="69">
        <v>18.9664</v>
      </c>
      <c r="T66" s="69">
        <v>0</v>
      </c>
      <c r="U66" s="69">
        <v>24.360945999999998</v>
      </c>
      <c r="V66" s="69">
        <v>18.9664</v>
      </c>
      <c r="W66" s="69">
        <v>5.3945460000000001</v>
      </c>
      <c r="X66" s="69">
        <v>18.966206</v>
      </c>
      <c r="Y66" s="69">
        <v>0</v>
      </c>
      <c r="Z66" s="69">
        <v>24.360752000000002</v>
      </c>
      <c r="AA66" s="69">
        <v>18.966206</v>
      </c>
      <c r="AB66" s="69">
        <v>0</v>
      </c>
      <c r="AC66" s="69">
        <v>5.3945460000000001</v>
      </c>
      <c r="AD66" s="70">
        <v>99.99897713851864</v>
      </c>
      <c r="AE66" s="70">
        <v>100</v>
      </c>
      <c r="AF66" s="70">
        <v>22.144414917897443</v>
      </c>
      <c r="AG66" s="70">
        <v>0</v>
      </c>
      <c r="AH66" s="70">
        <v>0</v>
      </c>
      <c r="AI66" s="69">
        <v>0</v>
      </c>
      <c r="AJ66" s="69">
        <v>0</v>
      </c>
      <c r="AK66" s="69">
        <v>0</v>
      </c>
      <c r="AL66" s="69">
        <v>0</v>
      </c>
      <c r="AM66" s="69">
        <v>0</v>
      </c>
      <c r="AN66" s="69">
        <v>0</v>
      </c>
      <c r="AO66" s="69">
        <v>0</v>
      </c>
      <c r="AP66" s="69">
        <v>0</v>
      </c>
      <c r="AQ66" s="69">
        <v>0</v>
      </c>
      <c r="AR66" s="69">
        <v>0</v>
      </c>
      <c r="AS66" s="69">
        <v>0</v>
      </c>
      <c r="AT66" s="70" t="s">
        <v>652</v>
      </c>
      <c r="AU66" s="70" t="s">
        <v>652</v>
      </c>
      <c r="AV66" s="70">
        <v>0</v>
      </c>
      <c r="AW66" s="70">
        <v>0</v>
      </c>
      <c r="AX66" s="70">
        <v>0</v>
      </c>
      <c r="AY66" s="69">
        <v>0</v>
      </c>
      <c r="AZ66" s="69">
        <v>0</v>
      </c>
      <c r="BA66" s="69">
        <v>0</v>
      </c>
      <c r="BB66" s="69">
        <v>0</v>
      </c>
      <c r="BC66" s="69">
        <v>0</v>
      </c>
      <c r="BD66" s="69">
        <v>0</v>
      </c>
      <c r="BE66" s="69">
        <v>0</v>
      </c>
      <c r="BF66" s="69">
        <v>0</v>
      </c>
      <c r="BG66" s="69">
        <v>0</v>
      </c>
      <c r="BH66" s="69">
        <v>0</v>
      </c>
      <c r="BI66" s="69">
        <v>0</v>
      </c>
      <c r="BJ66" s="70" t="s">
        <v>652</v>
      </c>
      <c r="BK66" s="70" t="s">
        <v>652</v>
      </c>
      <c r="BL66" s="70">
        <v>0</v>
      </c>
      <c r="BM66" s="70">
        <v>0</v>
      </c>
      <c r="BN66" s="70">
        <v>0</v>
      </c>
      <c r="BO66" s="69">
        <v>70.519800000000004</v>
      </c>
      <c r="BP66" s="69">
        <v>0</v>
      </c>
      <c r="BQ66" s="69">
        <v>92.485712000000007</v>
      </c>
      <c r="BR66" s="69">
        <v>70.519800000000004</v>
      </c>
      <c r="BS66" s="69">
        <v>21.965911999999999</v>
      </c>
      <c r="BT66" s="69">
        <v>70.518555200000009</v>
      </c>
      <c r="BU66" s="69">
        <v>0</v>
      </c>
      <c r="BV66" s="69">
        <v>92.484467199999997</v>
      </c>
      <c r="BW66" s="69">
        <v>70.518555200000009</v>
      </c>
      <c r="BX66" s="69">
        <v>0</v>
      </c>
      <c r="BY66" s="69">
        <v>21.965911999999999</v>
      </c>
      <c r="BZ66" s="70">
        <v>99.998234821993265</v>
      </c>
      <c r="CA66" s="70">
        <v>100</v>
      </c>
      <c r="CB66" s="70">
        <v>23.750920197764842</v>
      </c>
      <c r="CC66" s="70">
        <v>0</v>
      </c>
      <c r="CD66" s="70">
        <v>0</v>
      </c>
      <c r="CE66" s="69">
        <v>497.07929999999999</v>
      </c>
      <c r="CF66" s="69">
        <v>0</v>
      </c>
      <c r="CG66" s="69">
        <v>590.35546399999998</v>
      </c>
      <c r="CH66" s="69">
        <v>497.07929999999999</v>
      </c>
      <c r="CI66" s="69">
        <v>93.276163999999994</v>
      </c>
      <c r="CJ66" s="69">
        <v>497.07929999999999</v>
      </c>
      <c r="CK66" s="69">
        <v>0</v>
      </c>
      <c r="CL66" s="69">
        <v>590.35546399999998</v>
      </c>
      <c r="CM66" s="69">
        <v>497.07929999999999</v>
      </c>
      <c r="CN66" s="69">
        <v>0</v>
      </c>
      <c r="CO66" s="69">
        <v>93.276163999999994</v>
      </c>
      <c r="CP66" s="70">
        <v>100</v>
      </c>
      <c r="CQ66" s="70">
        <v>100</v>
      </c>
      <c r="CR66" s="70">
        <v>15.800000116539955</v>
      </c>
      <c r="CS66" s="70">
        <v>0</v>
      </c>
      <c r="CT66" s="70">
        <v>0</v>
      </c>
      <c r="CU66" s="69">
        <v>0</v>
      </c>
      <c r="CV66" s="69">
        <v>0</v>
      </c>
      <c r="CW66" s="69">
        <v>0</v>
      </c>
      <c r="CX66" s="69">
        <v>0</v>
      </c>
      <c r="CY66" s="69">
        <v>0</v>
      </c>
      <c r="CZ66" s="69">
        <v>0</v>
      </c>
      <c r="DA66" s="69">
        <v>0</v>
      </c>
      <c r="DB66" s="69">
        <v>0</v>
      </c>
      <c r="DC66" s="69">
        <v>0</v>
      </c>
      <c r="DD66" s="69">
        <v>0</v>
      </c>
      <c r="DE66" s="69">
        <v>0</v>
      </c>
      <c r="DF66" s="70" t="s">
        <v>652</v>
      </c>
      <c r="DG66" s="70" t="s">
        <v>652</v>
      </c>
      <c r="DH66" s="70">
        <v>0</v>
      </c>
      <c r="DI66" s="70">
        <v>0</v>
      </c>
      <c r="DJ66" s="70">
        <v>0</v>
      </c>
      <c r="DK66" s="69">
        <v>0</v>
      </c>
      <c r="DL66" s="69">
        <v>0</v>
      </c>
      <c r="DM66" s="69">
        <v>0</v>
      </c>
      <c r="DN66" s="69">
        <v>0</v>
      </c>
      <c r="DO66" s="69">
        <v>0</v>
      </c>
      <c r="DP66" s="69">
        <v>0</v>
      </c>
      <c r="DQ66" s="69">
        <v>0</v>
      </c>
      <c r="DR66" s="69">
        <v>0</v>
      </c>
      <c r="DS66" s="69">
        <v>0</v>
      </c>
      <c r="DT66" s="69">
        <v>0</v>
      </c>
      <c r="DU66" s="69">
        <v>0</v>
      </c>
      <c r="DV66" s="70" t="s">
        <v>652</v>
      </c>
      <c r="DW66" s="70" t="s">
        <v>652</v>
      </c>
      <c r="DX66" s="70">
        <v>0</v>
      </c>
      <c r="DY66" s="70">
        <v>0</v>
      </c>
      <c r="DZ66" s="70">
        <v>0</v>
      </c>
      <c r="EA66" s="69">
        <v>0</v>
      </c>
      <c r="EB66" s="69">
        <v>0</v>
      </c>
      <c r="EC66" s="69">
        <v>0</v>
      </c>
      <c r="ED66" s="69">
        <v>0</v>
      </c>
      <c r="EE66" s="69">
        <v>0</v>
      </c>
      <c r="EF66" s="69">
        <v>0</v>
      </c>
      <c r="EG66" s="69">
        <v>0</v>
      </c>
      <c r="EH66" s="69">
        <v>0</v>
      </c>
      <c r="EI66" s="69">
        <v>0</v>
      </c>
      <c r="EJ66" s="69">
        <v>0</v>
      </c>
      <c r="EK66" s="69">
        <v>0</v>
      </c>
      <c r="EL66" s="70" t="s">
        <v>652</v>
      </c>
      <c r="EM66" s="70" t="s">
        <v>652</v>
      </c>
      <c r="EN66" s="70">
        <v>0</v>
      </c>
      <c r="EO66" s="70">
        <v>0</v>
      </c>
      <c r="EP66" s="70">
        <v>0</v>
      </c>
      <c r="EQ66" s="69">
        <v>5</v>
      </c>
      <c r="ER66" s="69">
        <v>0</v>
      </c>
      <c r="ES66" s="69">
        <v>5.2632000000000003</v>
      </c>
      <c r="ET66" s="69">
        <v>5</v>
      </c>
      <c r="EU66" s="69">
        <v>0.26319999999999999</v>
      </c>
      <c r="EV66" s="69">
        <v>5</v>
      </c>
      <c r="EW66" s="69">
        <v>0</v>
      </c>
      <c r="EX66" s="69">
        <v>5.2632000000000003</v>
      </c>
      <c r="EY66" s="69">
        <v>5</v>
      </c>
      <c r="EZ66" s="69">
        <v>0</v>
      </c>
      <c r="FA66" s="69">
        <v>0.26319999999999999</v>
      </c>
      <c r="FB66" s="70">
        <v>100</v>
      </c>
      <c r="FC66" s="70">
        <v>100</v>
      </c>
      <c r="FD66" s="70">
        <v>5.000759993920048</v>
      </c>
      <c r="FE66" s="70">
        <v>0</v>
      </c>
      <c r="FF66" s="70">
        <v>0</v>
      </c>
    </row>
    <row r="67" spans="1:162" ht="15.75" x14ac:dyDescent="0.25">
      <c r="A67" s="11">
        <v>56</v>
      </c>
      <c r="B67" s="66" t="s">
        <v>146</v>
      </c>
      <c r="C67" s="69">
        <v>179.4014</v>
      </c>
      <c r="D67" s="69">
        <v>0</v>
      </c>
      <c r="E67" s="69">
        <v>188.84379999999999</v>
      </c>
      <c r="F67" s="69">
        <v>179.4014</v>
      </c>
      <c r="G67" s="69">
        <v>9.4423999999999992</v>
      </c>
      <c r="H67" s="69">
        <v>178.16647728999999</v>
      </c>
      <c r="I67" s="69">
        <v>1.0768E-2</v>
      </c>
      <c r="J67" s="69">
        <v>187.54374551000001</v>
      </c>
      <c r="K67" s="69">
        <v>178.16647728999999</v>
      </c>
      <c r="L67" s="69">
        <v>0</v>
      </c>
      <c r="M67" s="69">
        <v>9.3772682200000013</v>
      </c>
      <c r="N67" s="70">
        <v>99.311642657192195</v>
      </c>
      <c r="O67" s="70">
        <v>99.310220071168359</v>
      </c>
      <c r="P67" s="70">
        <v>5.0000431603302902</v>
      </c>
      <c r="Q67" s="69">
        <v>1.0768E-2</v>
      </c>
      <c r="R67" s="70">
        <v>1.2989609388114332E-14</v>
      </c>
      <c r="S67" s="69">
        <v>8.7662999999999993</v>
      </c>
      <c r="T67" s="69">
        <v>0</v>
      </c>
      <c r="U67" s="69">
        <v>9.2277000000000005</v>
      </c>
      <c r="V67" s="69">
        <v>8.7662999999999993</v>
      </c>
      <c r="W67" s="69">
        <v>0.46139999999999998</v>
      </c>
      <c r="X67" s="69">
        <v>8.7662999999999993</v>
      </c>
      <c r="Y67" s="69">
        <v>0</v>
      </c>
      <c r="Z67" s="69">
        <v>9.2276810000000005</v>
      </c>
      <c r="AA67" s="69">
        <v>8.7662999999999993</v>
      </c>
      <c r="AB67" s="69">
        <v>0</v>
      </c>
      <c r="AC67" s="69">
        <v>0.46138099999999999</v>
      </c>
      <c r="AD67" s="70">
        <v>100</v>
      </c>
      <c r="AE67" s="70">
        <v>99.995882097962735</v>
      </c>
      <c r="AF67" s="70">
        <v>4.9999669472752677</v>
      </c>
      <c r="AG67" s="70">
        <v>0</v>
      </c>
      <c r="AH67" s="70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70" t="s">
        <v>652</v>
      </c>
      <c r="AU67" s="70" t="s">
        <v>652</v>
      </c>
      <c r="AV67" s="70">
        <v>0</v>
      </c>
      <c r="AW67" s="70">
        <v>0</v>
      </c>
      <c r="AX67" s="70">
        <v>0</v>
      </c>
      <c r="AY67" s="69">
        <v>0.47170000000000001</v>
      </c>
      <c r="AZ67" s="69">
        <v>0</v>
      </c>
      <c r="BA67" s="69">
        <v>0.49659999999999999</v>
      </c>
      <c r="BB67" s="69">
        <v>0.47170000000000001</v>
      </c>
      <c r="BC67" s="69">
        <v>2.4899999999999999E-2</v>
      </c>
      <c r="BD67" s="69">
        <v>0.47170000000000001</v>
      </c>
      <c r="BE67" s="69">
        <v>0</v>
      </c>
      <c r="BF67" s="69">
        <v>0.49659999999999999</v>
      </c>
      <c r="BG67" s="69">
        <v>0.47170000000000001</v>
      </c>
      <c r="BH67" s="69">
        <v>0</v>
      </c>
      <c r="BI67" s="69">
        <v>2.4899999999999999E-2</v>
      </c>
      <c r="BJ67" s="70">
        <v>100</v>
      </c>
      <c r="BK67" s="70">
        <v>100</v>
      </c>
      <c r="BL67" s="70">
        <v>5.0140958517921863</v>
      </c>
      <c r="BM67" s="70">
        <v>0</v>
      </c>
      <c r="BN67" s="70">
        <v>0</v>
      </c>
      <c r="BO67" s="69">
        <v>33.472700000000003</v>
      </c>
      <c r="BP67" s="69">
        <v>0</v>
      </c>
      <c r="BQ67" s="69">
        <v>35.234499999999997</v>
      </c>
      <c r="BR67" s="69">
        <v>33.472700000000003</v>
      </c>
      <c r="BS67" s="69">
        <v>1.7618</v>
      </c>
      <c r="BT67" s="69">
        <v>33.472700000000003</v>
      </c>
      <c r="BU67" s="69">
        <v>0</v>
      </c>
      <c r="BV67" s="69">
        <v>35.23442</v>
      </c>
      <c r="BW67" s="69">
        <v>33.472700000000003</v>
      </c>
      <c r="BX67" s="69">
        <v>0</v>
      </c>
      <c r="BY67" s="69">
        <v>1.76172</v>
      </c>
      <c r="BZ67" s="70">
        <v>100</v>
      </c>
      <c r="CA67" s="70">
        <v>99.995459189465322</v>
      </c>
      <c r="CB67" s="70">
        <v>4.9999971618661521</v>
      </c>
      <c r="CC67" s="70">
        <v>0</v>
      </c>
      <c r="CD67" s="70">
        <v>0</v>
      </c>
      <c r="CE67" s="69">
        <v>134.69069999999999</v>
      </c>
      <c r="CF67" s="69">
        <v>0</v>
      </c>
      <c r="CG67" s="69">
        <v>141.77969999999999</v>
      </c>
      <c r="CH67" s="69">
        <v>134.69069999999999</v>
      </c>
      <c r="CI67" s="69">
        <v>7.0890000000000004</v>
      </c>
      <c r="CJ67" s="69">
        <v>134.69069999999999</v>
      </c>
      <c r="CK67" s="69">
        <v>1.0768E-2</v>
      </c>
      <c r="CL67" s="69">
        <v>141.77969999999999</v>
      </c>
      <c r="CM67" s="69">
        <v>134.69069999999999</v>
      </c>
      <c r="CN67" s="69">
        <v>0</v>
      </c>
      <c r="CO67" s="69">
        <v>7.0890000000000004</v>
      </c>
      <c r="CP67" s="70">
        <v>100</v>
      </c>
      <c r="CQ67" s="70">
        <v>100</v>
      </c>
      <c r="CR67" s="70">
        <v>5.0000105797938641</v>
      </c>
      <c r="CS67" s="70">
        <v>1.0768E-2</v>
      </c>
      <c r="CT67" s="70">
        <v>1.2989609388114332E-14</v>
      </c>
      <c r="CU67" s="69">
        <v>0</v>
      </c>
      <c r="CV67" s="69">
        <v>0</v>
      </c>
      <c r="CW67" s="69">
        <v>0</v>
      </c>
      <c r="CX67" s="69">
        <v>0</v>
      </c>
      <c r="CY67" s="69">
        <v>0</v>
      </c>
      <c r="CZ67" s="69">
        <v>0</v>
      </c>
      <c r="DA67" s="69">
        <v>0</v>
      </c>
      <c r="DB67" s="69">
        <v>0</v>
      </c>
      <c r="DC67" s="69">
        <v>0</v>
      </c>
      <c r="DD67" s="69">
        <v>0</v>
      </c>
      <c r="DE67" s="69">
        <v>0</v>
      </c>
      <c r="DF67" s="70" t="s">
        <v>652</v>
      </c>
      <c r="DG67" s="70" t="s">
        <v>652</v>
      </c>
      <c r="DH67" s="70">
        <v>0</v>
      </c>
      <c r="DI67" s="70">
        <v>0</v>
      </c>
      <c r="DJ67" s="70">
        <v>0</v>
      </c>
      <c r="DK67" s="69">
        <v>0</v>
      </c>
      <c r="DL67" s="69">
        <v>0</v>
      </c>
      <c r="DM67" s="69">
        <v>0</v>
      </c>
      <c r="DN67" s="69">
        <v>0</v>
      </c>
      <c r="DO67" s="69">
        <v>0</v>
      </c>
      <c r="DP67" s="69">
        <v>0</v>
      </c>
      <c r="DQ67" s="69">
        <v>0</v>
      </c>
      <c r="DR67" s="69">
        <v>0</v>
      </c>
      <c r="DS67" s="69">
        <v>0</v>
      </c>
      <c r="DT67" s="69">
        <v>0</v>
      </c>
      <c r="DU67" s="69">
        <v>0</v>
      </c>
      <c r="DV67" s="70" t="s">
        <v>652</v>
      </c>
      <c r="DW67" s="70" t="s">
        <v>652</v>
      </c>
      <c r="DX67" s="70">
        <v>0</v>
      </c>
      <c r="DY67" s="70">
        <v>0</v>
      </c>
      <c r="DZ67" s="70">
        <v>0</v>
      </c>
      <c r="EA67" s="69">
        <v>0</v>
      </c>
      <c r="EB67" s="69">
        <v>0</v>
      </c>
      <c r="EC67" s="69">
        <v>0</v>
      </c>
      <c r="ED67" s="69">
        <v>0</v>
      </c>
      <c r="EE67" s="69">
        <v>0</v>
      </c>
      <c r="EF67" s="69">
        <v>0</v>
      </c>
      <c r="EG67" s="69">
        <v>0</v>
      </c>
      <c r="EH67" s="69">
        <v>0</v>
      </c>
      <c r="EI67" s="69">
        <v>0</v>
      </c>
      <c r="EJ67" s="69">
        <v>0</v>
      </c>
      <c r="EK67" s="69">
        <v>0</v>
      </c>
      <c r="EL67" s="70" t="s">
        <v>652</v>
      </c>
      <c r="EM67" s="70" t="s">
        <v>652</v>
      </c>
      <c r="EN67" s="70">
        <v>0</v>
      </c>
      <c r="EO67" s="70">
        <v>0</v>
      </c>
      <c r="EP67" s="70">
        <v>0</v>
      </c>
      <c r="EQ67" s="69">
        <v>2</v>
      </c>
      <c r="ER67" s="69">
        <v>0</v>
      </c>
      <c r="ES67" s="69">
        <v>2.1053000000000002</v>
      </c>
      <c r="ET67" s="69">
        <v>2</v>
      </c>
      <c r="EU67" s="69">
        <v>0.1053</v>
      </c>
      <c r="EV67" s="69">
        <v>0.76507729000000002</v>
      </c>
      <c r="EW67" s="69">
        <v>0</v>
      </c>
      <c r="EX67" s="69">
        <v>0.80534450999999996</v>
      </c>
      <c r="EY67" s="69">
        <v>0.76507729000000002</v>
      </c>
      <c r="EZ67" s="69">
        <v>0</v>
      </c>
      <c r="FA67" s="69">
        <v>4.0267219999999999E-2</v>
      </c>
      <c r="FB67" s="70">
        <v>38.253864499999999</v>
      </c>
      <c r="FC67" s="70">
        <v>38.240474833808165</v>
      </c>
      <c r="FD67" s="70">
        <v>4.9999993170624579</v>
      </c>
      <c r="FE67" s="70">
        <v>0</v>
      </c>
      <c r="FF67" s="70">
        <v>0</v>
      </c>
    </row>
    <row r="68" spans="1:162" ht="15.75" x14ac:dyDescent="0.25">
      <c r="A68" s="11">
        <v>57</v>
      </c>
      <c r="B68" s="66" t="s">
        <v>149</v>
      </c>
      <c r="C68" s="69">
        <v>375.20140000000004</v>
      </c>
      <c r="D68" s="69">
        <v>0</v>
      </c>
      <c r="E68" s="69">
        <v>755.06730000000005</v>
      </c>
      <c r="F68" s="69">
        <v>375.20140000000004</v>
      </c>
      <c r="G68" s="69">
        <v>379.86590000000001</v>
      </c>
      <c r="H68" s="69">
        <v>375.20140000000004</v>
      </c>
      <c r="I68" s="69">
        <v>0</v>
      </c>
      <c r="J68" s="69">
        <v>750.70850043999997</v>
      </c>
      <c r="K68" s="69">
        <v>375.20140000000004</v>
      </c>
      <c r="L68" s="69">
        <v>0</v>
      </c>
      <c r="M68" s="69">
        <v>375.50710044000004</v>
      </c>
      <c r="N68" s="70">
        <v>100</v>
      </c>
      <c r="O68" s="70">
        <v>98.852542552516567</v>
      </c>
      <c r="P68" s="70">
        <v>50.020360795156904</v>
      </c>
      <c r="Q68" s="69">
        <v>0</v>
      </c>
      <c r="R68" s="70">
        <v>0</v>
      </c>
      <c r="S68" s="69">
        <v>2.1147999999999998</v>
      </c>
      <c r="T68" s="69">
        <v>0</v>
      </c>
      <c r="U68" s="69">
        <v>33.614800000000002</v>
      </c>
      <c r="V68" s="69">
        <v>2.1147999999999998</v>
      </c>
      <c r="W68" s="69">
        <v>31.5</v>
      </c>
      <c r="X68" s="69">
        <v>2.1147999999999998</v>
      </c>
      <c r="Y68" s="69">
        <v>0</v>
      </c>
      <c r="Z68" s="69">
        <v>32.827864410000004</v>
      </c>
      <c r="AA68" s="69">
        <v>2.1147999999999998</v>
      </c>
      <c r="AB68" s="69">
        <v>0</v>
      </c>
      <c r="AC68" s="69">
        <v>30.713064410000001</v>
      </c>
      <c r="AD68" s="70">
        <v>100</v>
      </c>
      <c r="AE68" s="70">
        <v>97.501791777777782</v>
      </c>
      <c r="AF68" s="70">
        <v>93.557911737457417</v>
      </c>
      <c r="AG68" s="70">
        <v>0</v>
      </c>
      <c r="AH68" s="70">
        <v>0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0</v>
      </c>
      <c r="AP68" s="69">
        <v>0</v>
      </c>
      <c r="AQ68" s="69">
        <v>0</v>
      </c>
      <c r="AR68" s="69">
        <v>0</v>
      </c>
      <c r="AS68" s="69">
        <v>0</v>
      </c>
      <c r="AT68" s="70" t="s">
        <v>652</v>
      </c>
      <c r="AU68" s="70" t="s">
        <v>652</v>
      </c>
      <c r="AV68" s="70">
        <v>0</v>
      </c>
      <c r="AW68" s="70">
        <v>0</v>
      </c>
      <c r="AX68" s="70">
        <v>0</v>
      </c>
      <c r="AY68" s="69">
        <v>1.6980999999999999</v>
      </c>
      <c r="AZ68" s="69">
        <v>0</v>
      </c>
      <c r="BA68" s="69">
        <v>18.998100000000001</v>
      </c>
      <c r="BB68" s="69">
        <v>1.6980999999999999</v>
      </c>
      <c r="BC68" s="69">
        <v>17.3</v>
      </c>
      <c r="BD68" s="69">
        <v>1.6980999999999999</v>
      </c>
      <c r="BE68" s="69">
        <v>0</v>
      </c>
      <c r="BF68" s="69">
        <v>15.43424392</v>
      </c>
      <c r="BG68" s="69">
        <v>1.6980999999999999</v>
      </c>
      <c r="BH68" s="69">
        <v>0</v>
      </c>
      <c r="BI68" s="69">
        <v>13.73614392</v>
      </c>
      <c r="BJ68" s="70">
        <v>100</v>
      </c>
      <c r="BK68" s="70">
        <v>79.399675838150287</v>
      </c>
      <c r="BL68" s="70">
        <v>88.997841366239086</v>
      </c>
      <c r="BM68" s="70">
        <v>0</v>
      </c>
      <c r="BN68" s="70">
        <v>0</v>
      </c>
      <c r="BO68" s="69">
        <v>68.271600000000007</v>
      </c>
      <c r="BP68" s="69">
        <v>0</v>
      </c>
      <c r="BQ68" s="69">
        <v>118.27160000000001</v>
      </c>
      <c r="BR68" s="69">
        <v>68.271600000000007</v>
      </c>
      <c r="BS68" s="69">
        <v>50</v>
      </c>
      <c r="BT68" s="69">
        <v>68.271600000000007</v>
      </c>
      <c r="BU68" s="69">
        <v>0</v>
      </c>
      <c r="BV68" s="69">
        <v>118.26951664000001</v>
      </c>
      <c r="BW68" s="69">
        <v>68.271600000000007</v>
      </c>
      <c r="BX68" s="69">
        <v>0</v>
      </c>
      <c r="BY68" s="69">
        <v>49.99791664</v>
      </c>
      <c r="BZ68" s="70">
        <v>100</v>
      </c>
      <c r="CA68" s="70">
        <v>99.995833279999999</v>
      </c>
      <c r="CB68" s="70">
        <v>42.274559041437882</v>
      </c>
      <c r="CC68" s="70">
        <v>0</v>
      </c>
      <c r="CD68" s="70">
        <v>0</v>
      </c>
      <c r="CE68" s="69">
        <v>296.60750000000002</v>
      </c>
      <c r="CF68" s="69">
        <v>0</v>
      </c>
      <c r="CG68" s="69">
        <v>572.00750000000005</v>
      </c>
      <c r="CH68" s="69">
        <v>296.60750000000002</v>
      </c>
      <c r="CI68" s="69">
        <v>275.39999999999998</v>
      </c>
      <c r="CJ68" s="69">
        <v>296.60750000000002</v>
      </c>
      <c r="CK68" s="69">
        <v>0</v>
      </c>
      <c r="CL68" s="69">
        <v>572.00157547000003</v>
      </c>
      <c r="CM68" s="69">
        <v>296.60750000000002</v>
      </c>
      <c r="CN68" s="69">
        <v>0</v>
      </c>
      <c r="CO68" s="69">
        <v>275.39407547000002</v>
      </c>
      <c r="CP68" s="70">
        <v>100</v>
      </c>
      <c r="CQ68" s="70">
        <v>99.997848754538865</v>
      </c>
      <c r="CR68" s="70">
        <v>48.145684781325173</v>
      </c>
      <c r="CS68" s="70">
        <v>0</v>
      </c>
      <c r="CT68" s="70">
        <v>0</v>
      </c>
      <c r="CU68" s="69">
        <v>0</v>
      </c>
      <c r="CV68" s="69">
        <v>0</v>
      </c>
      <c r="CW68" s="69">
        <v>0</v>
      </c>
      <c r="CX68" s="69">
        <v>0</v>
      </c>
      <c r="CY68" s="69">
        <v>0</v>
      </c>
      <c r="CZ68" s="69">
        <v>0</v>
      </c>
      <c r="DA68" s="69">
        <v>0</v>
      </c>
      <c r="DB68" s="69">
        <v>0</v>
      </c>
      <c r="DC68" s="69">
        <v>0</v>
      </c>
      <c r="DD68" s="69">
        <v>0</v>
      </c>
      <c r="DE68" s="69">
        <v>0</v>
      </c>
      <c r="DF68" s="70" t="s">
        <v>652</v>
      </c>
      <c r="DG68" s="70" t="s">
        <v>652</v>
      </c>
      <c r="DH68" s="70">
        <v>0</v>
      </c>
      <c r="DI68" s="70">
        <v>0</v>
      </c>
      <c r="DJ68" s="70">
        <v>0</v>
      </c>
      <c r="DK68" s="69">
        <v>0</v>
      </c>
      <c r="DL68" s="69">
        <v>0</v>
      </c>
      <c r="DM68" s="69">
        <v>0</v>
      </c>
      <c r="DN68" s="69">
        <v>0</v>
      </c>
      <c r="DO68" s="69">
        <v>0</v>
      </c>
      <c r="DP68" s="69">
        <v>0</v>
      </c>
      <c r="DQ68" s="69">
        <v>0</v>
      </c>
      <c r="DR68" s="69">
        <v>0</v>
      </c>
      <c r="DS68" s="69">
        <v>0</v>
      </c>
      <c r="DT68" s="69">
        <v>0</v>
      </c>
      <c r="DU68" s="69">
        <v>0</v>
      </c>
      <c r="DV68" s="70" t="s">
        <v>652</v>
      </c>
      <c r="DW68" s="70" t="s">
        <v>652</v>
      </c>
      <c r="DX68" s="70">
        <v>0</v>
      </c>
      <c r="DY68" s="70">
        <v>0</v>
      </c>
      <c r="DZ68" s="70">
        <v>0</v>
      </c>
      <c r="EA68" s="69">
        <v>0</v>
      </c>
      <c r="EB68" s="69">
        <v>0</v>
      </c>
      <c r="EC68" s="69">
        <v>0</v>
      </c>
      <c r="ED68" s="69">
        <v>0</v>
      </c>
      <c r="EE68" s="69">
        <v>0</v>
      </c>
      <c r="EF68" s="69">
        <v>0</v>
      </c>
      <c r="EG68" s="69">
        <v>0</v>
      </c>
      <c r="EH68" s="69">
        <v>0</v>
      </c>
      <c r="EI68" s="69">
        <v>0</v>
      </c>
      <c r="EJ68" s="69">
        <v>0</v>
      </c>
      <c r="EK68" s="69">
        <v>0</v>
      </c>
      <c r="EL68" s="70" t="s">
        <v>652</v>
      </c>
      <c r="EM68" s="70" t="s">
        <v>652</v>
      </c>
      <c r="EN68" s="70">
        <v>0</v>
      </c>
      <c r="EO68" s="70">
        <v>0</v>
      </c>
      <c r="EP68" s="70">
        <v>0</v>
      </c>
      <c r="EQ68" s="69">
        <v>6.5094000000000003</v>
      </c>
      <c r="ER68" s="69">
        <v>0</v>
      </c>
      <c r="ES68" s="69">
        <v>12.1753</v>
      </c>
      <c r="ET68" s="69">
        <v>6.5094000000000003</v>
      </c>
      <c r="EU68" s="69">
        <v>5.6658999999999997</v>
      </c>
      <c r="EV68" s="69">
        <v>6.5094000000000003</v>
      </c>
      <c r="EW68" s="69">
        <v>0</v>
      </c>
      <c r="EX68" s="69">
        <v>12.1753</v>
      </c>
      <c r="EY68" s="69">
        <v>6.5094000000000003</v>
      </c>
      <c r="EZ68" s="69">
        <v>0</v>
      </c>
      <c r="FA68" s="69">
        <v>5.6658999999999997</v>
      </c>
      <c r="FB68" s="70">
        <v>100</v>
      </c>
      <c r="FC68" s="70">
        <v>100</v>
      </c>
      <c r="FD68" s="70">
        <v>46.536019646333152</v>
      </c>
      <c r="FE68" s="70">
        <v>0</v>
      </c>
      <c r="FF68" s="70">
        <v>0</v>
      </c>
    </row>
    <row r="69" spans="1:162" ht="15.75" x14ac:dyDescent="0.25">
      <c r="A69" s="11">
        <v>58</v>
      </c>
      <c r="B69" s="66" t="s">
        <v>152</v>
      </c>
      <c r="C69" s="69">
        <v>688.46079999999995</v>
      </c>
      <c r="D69" s="69">
        <v>0</v>
      </c>
      <c r="E69" s="69">
        <v>824.31680000000006</v>
      </c>
      <c r="F69" s="69">
        <v>688.46079999999995</v>
      </c>
      <c r="G69" s="69">
        <v>135.85599999999999</v>
      </c>
      <c r="H69" s="69">
        <v>688.46079999999995</v>
      </c>
      <c r="I69" s="69">
        <v>0</v>
      </c>
      <c r="J69" s="69">
        <v>824.31680000000006</v>
      </c>
      <c r="K69" s="69">
        <v>688.46079999999995</v>
      </c>
      <c r="L69" s="69">
        <v>0</v>
      </c>
      <c r="M69" s="69">
        <v>135.85599999999999</v>
      </c>
      <c r="N69" s="70">
        <v>100</v>
      </c>
      <c r="O69" s="70">
        <v>100</v>
      </c>
      <c r="P69" s="70">
        <v>16.481042240070806</v>
      </c>
      <c r="Q69" s="69">
        <v>0</v>
      </c>
      <c r="R69" s="70">
        <v>0</v>
      </c>
      <c r="S69" s="69">
        <v>6.1401000000000003</v>
      </c>
      <c r="T69" s="69">
        <v>0</v>
      </c>
      <c r="U69" s="69">
        <v>9.1260999999999992</v>
      </c>
      <c r="V69" s="69">
        <v>6.1401000000000003</v>
      </c>
      <c r="W69" s="69">
        <v>2.9860000000000002</v>
      </c>
      <c r="X69" s="69">
        <v>6.1401000000000003</v>
      </c>
      <c r="Y69" s="69">
        <v>0</v>
      </c>
      <c r="Z69" s="69">
        <v>9.1260999999999992</v>
      </c>
      <c r="AA69" s="69">
        <v>6.1401000000000003</v>
      </c>
      <c r="AB69" s="69">
        <v>0</v>
      </c>
      <c r="AC69" s="69">
        <v>2.9860000000000002</v>
      </c>
      <c r="AD69" s="70">
        <v>100</v>
      </c>
      <c r="AE69" s="70">
        <v>100</v>
      </c>
      <c r="AF69" s="70">
        <v>32.71934342161493</v>
      </c>
      <c r="AG69" s="70">
        <v>0</v>
      </c>
      <c r="AH69" s="70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70" t="s">
        <v>652</v>
      </c>
      <c r="AU69" s="70" t="s">
        <v>652</v>
      </c>
      <c r="AV69" s="70">
        <v>0</v>
      </c>
      <c r="AW69" s="70">
        <v>0</v>
      </c>
      <c r="AX69" s="70">
        <v>0</v>
      </c>
      <c r="AY69" s="69">
        <v>2.7985000000000002</v>
      </c>
      <c r="AZ69" s="69">
        <v>0</v>
      </c>
      <c r="BA69" s="69">
        <v>8.7985000000000007</v>
      </c>
      <c r="BB69" s="69">
        <v>2.7985000000000002</v>
      </c>
      <c r="BC69" s="69">
        <v>6</v>
      </c>
      <c r="BD69" s="69">
        <v>2.7985000000000002</v>
      </c>
      <c r="BE69" s="69">
        <v>0</v>
      </c>
      <c r="BF69" s="69">
        <v>8.7985000000000007</v>
      </c>
      <c r="BG69" s="69">
        <v>2.7985000000000002</v>
      </c>
      <c r="BH69" s="69">
        <v>0</v>
      </c>
      <c r="BI69" s="69">
        <v>6</v>
      </c>
      <c r="BJ69" s="70">
        <v>100</v>
      </c>
      <c r="BK69" s="70">
        <v>100</v>
      </c>
      <c r="BL69" s="70">
        <v>68.193442063988172</v>
      </c>
      <c r="BM69" s="70">
        <v>0</v>
      </c>
      <c r="BN69" s="70">
        <v>0</v>
      </c>
      <c r="BO69" s="69">
        <v>145.5804</v>
      </c>
      <c r="BP69" s="69">
        <v>0</v>
      </c>
      <c r="BQ69" s="69">
        <v>223.15039999999999</v>
      </c>
      <c r="BR69" s="69">
        <v>145.5804</v>
      </c>
      <c r="BS69" s="69">
        <v>77.569999999999993</v>
      </c>
      <c r="BT69" s="69">
        <v>145.5804</v>
      </c>
      <c r="BU69" s="69">
        <v>0</v>
      </c>
      <c r="BV69" s="69">
        <v>223.15039999999999</v>
      </c>
      <c r="BW69" s="69">
        <v>145.5804</v>
      </c>
      <c r="BX69" s="69">
        <v>0</v>
      </c>
      <c r="BY69" s="69">
        <v>77.569999999999993</v>
      </c>
      <c r="BZ69" s="70">
        <v>100</v>
      </c>
      <c r="CA69" s="70">
        <v>100</v>
      </c>
      <c r="CB69" s="70">
        <v>34.761308964716171</v>
      </c>
      <c r="CC69" s="70">
        <v>0</v>
      </c>
      <c r="CD69" s="70">
        <v>0</v>
      </c>
      <c r="CE69" s="69">
        <v>533.94179999999994</v>
      </c>
      <c r="CF69" s="69">
        <v>0</v>
      </c>
      <c r="CG69" s="69">
        <v>583.24180000000001</v>
      </c>
      <c r="CH69" s="69">
        <v>533.94179999999994</v>
      </c>
      <c r="CI69" s="69">
        <v>49.3</v>
      </c>
      <c r="CJ69" s="69">
        <v>533.94179999999994</v>
      </c>
      <c r="CK69" s="69">
        <v>0</v>
      </c>
      <c r="CL69" s="69">
        <v>583.24180000000001</v>
      </c>
      <c r="CM69" s="69">
        <v>533.94179999999994</v>
      </c>
      <c r="CN69" s="69">
        <v>0</v>
      </c>
      <c r="CO69" s="69">
        <v>49.3</v>
      </c>
      <c r="CP69" s="70">
        <v>100</v>
      </c>
      <c r="CQ69" s="70">
        <v>100</v>
      </c>
      <c r="CR69" s="70">
        <v>8.4527549294306414</v>
      </c>
      <c r="CS69" s="70">
        <v>0</v>
      </c>
      <c r="CT69" s="70">
        <v>0</v>
      </c>
      <c r="CU69" s="69">
        <v>0</v>
      </c>
      <c r="CV69" s="69">
        <v>0</v>
      </c>
      <c r="CW69" s="69">
        <v>0</v>
      </c>
      <c r="CX69" s="69">
        <v>0</v>
      </c>
      <c r="CY69" s="69">
        <v>0</v>
      </c>
      <c r="CZ69" s="69">
        <v>0</v>
      </c>
      <c r="DA69" s="69">
        <v>0</v>
      </c>
      <c r="DB69" s="69">
        <v>0</v>
      </c>
      <c r="DC69" s="69">
        <v>0</v>
      </c>
      <c r="DD69" s="69">
        <v>0</v>
      </c>
      <c r="DE69" s="69">
        <v>0</v>
      </c>
      <c r="DF69" s="70" t="s">
        <v>652</v>
      </c>
      <c r="DG69" s="70" t="s">
        <v>652</v>
      </c>
      <c r="DH69" s="70">
        <v>0</v>
      </c>
      <c r="DI69" s="70">
        <v>0</v>
      </c>
      <c r="DJ69" s="70">
        <v>0</v>
      </c>
      <c r="DK69" s="69">
        <v>0</v>
      </c>
      <c r="DL69" s="69">
        <v>0</v>
      </c>
      <c r="DM69" s="69">
        <v>0</v>
      </c>
      <c r="DN69" s="69">
        <v>0</v>
      </c>
      <c r="DO69" s="69">
        <v>0</v>
      </c>
      <c r="DP69" s="69">
        <v>0</v>
      </c>
      <c r="DQ69" s="69">
        <v>0</v>
      </c>
      <c r="DR69" s="69">
        <v>0</v>
      </c>
      <c r="DS69" s="69">
        <v>0</v>
      </c>
      <c r="DT69" s="69">
        <v>0</v>
      </c>
      <c r="DU69" s="69">
        <v>0</v>
      </c>
      <c r="DV69" s="70" t="s">
        <v>652</v>
      </c>
      <c r="DW69" s="70" t="s">
        <v>652</v>
      </c>
      <c r="DX69" s="70">
        <v>0</v>
      </c>
      <c r="DY69" s="70">
        <v>0</v>
      </c>
      <c r="DZ69" s="70">
        <v>0</v>
      </c>
      <c r="EA69" s="69">
        <v>0</v>
      </c>
      <c r="EB69" s="69">
        <v>0</v>
      </c>
      <c r="EC69" s="69">
        <v>0</v>
      </c>
      <c r="ED69" s="69">
        <v>0</v>
      </c>
      <c r="EE69" s="69">
        <v>0</v>
      </c>
      <c r="EF69" s="69">
        <v>0</v>
      </c>
      <c r="EG69" s="69">
        <v>0</v>
      </c>
      <c r="EH69" s="69">
        <v>0</v>
      </c>
      <c r="EI69" s="69">
        <v>0</v>
      </c>
      <c r="EJ69" s="69">
        <v>0</v>
      </c>
      <c r="EK69" s="69">
        <v>0</v>
      </c>
      <c r="EL69" s="70" t="s">
        <v>652</v>
      </c>
      <c r="EM69" s="70" t="s">
        <v>652</v>
      </c>
      <c r="EN69" s="70">
        <v>0</v>
      </c>
      <c r="EO69" s="70">
        <v>0</v>
      </c>
      <c r="EP69" s="70">
        <v>0</v>
      </c>
      <c r="EQ69" s="69">
        <v>0</v>
      </c>
      <c r="ER69" s="69">
        <v>0</v>
      </c>
      <c r="ES69" s="69">
        <v>0</v>
      </c>
      <c r="ET69" s="69">
        <v>0</v>
      </c>
      <c r="EU69" s="69">
        <v>0</v>
      </c>
      <c r="EV69" s="69">
        <v>0</v>
      </c>
      <c r="EW69" s="69">
        <v>0</v>
      </c>
      <c r="EX69" s="69">
        <v>0</v>
      </c>
      <c r="EY69" s="69">
        <v>0</v>
      </c>
      <c r="EZ69" s="69">
        <v>0</v>
      </c>
      <c r="FA69" s="69">
        <v>0</v>
      </c>
      <c r="FB69" s="70" t="s">
        <v>652</v>
      </c>
      <c r="FC69" s="70" t="s">
        <v>652</v>
      </c>
      <c r="FD69" s="70">
        <v>0</v>
      </c>
      <c r="FE69" s="70">
        <v>0</v>
      </c>
      <c r="FF69" s="70">
        <v>0</v>
      </c>
    </row>
    <row r="70" spans="1:162" ht="15.75" x14ac:dyDescent="0.25">
      <c r="A70" s="11">
        <v>59</v>
      </c>
      <c r="B70" s="66" t="s">
        <v>155</v>
      </c>
      <c r="C70" s="69">
        <v>430.19720000000001</v>
      </c>
      <c r="D70" s="69">
        <v>0</v>
      </c>
      <c r="E70" s="69">
        <v>680.55882700000006</v>
      </c>
      <c r="F70" s="69">
        <v>430.19720000000001</v>
      </c>
      <c r="G70" s="69">
        <v>250.361627</v>
      </c>
      <c r="H70" s="69">
        <v>430.19712300000003</v>
      </c>
      <c r="I70" s="69">
        <v>0</v>
      </c>
      <c r="J70" s="69">
        <v>680.55182000000002</v>
      </c>
      <c r="K70" s="69">
        <v>430.19712300000003</v>
      </c>
      <c r="L70" s="69">
        <v>0</v>
      </c>
      <c r="M70" s="69">
        <v>250.35469699999999</v>
      </c>
      <c r="N70" s="70">
        <v>99.999982101231723</v>
      </c>
      <c r="O70" s="70">
        <v>99.99723200392846</v>
      </c>
      <c r="P70" s="70">
        <v>36.787014543580234</v>
      </c>
      <c r="Q70" s="69">
        <v>0</v>
      </c>
      <c r="R70" s="70">
        <v>0</v>
      </c>
      <c r="S70" s="69">
        <v>2.7139000000000002</v>
      </c>
      <c r="T70" s="69">
        <v>0</v>
      </c>
      <c r="U70" s="69">
        <v>3.5663</v>
      </c>
      <c r="V70" s="69">
        <v>2.7139000000000002</v>
      </c>
      <c r="W70" s="69">
        <v>0.85240000000000005</v>
      </c>
      <c r="X70" s="69">
        <v>2.7139000000000002</v>
      </c>
      <c r="Y70" s="69">
        <v>0</v>
      </c>
      <c r="Z70" s="69">
        <v>3.5663</v>
      </c>
      <c r="AA70" s="69">
        <v>2.7139000000000002</v>
      </c>
      <c r="AB70" s="69">
        <v>0</v>
      </c>
      <c r="AC70" s="69">
        <v>0.85240000000000005</v>
      </c>
      <c r="AD70" s="70">
        <v>100</v>
      </c>
      <c r="AE70" s="70">
        <v>100</v>
      </c>
      <c r="AF70" s="70">
        <v>23.901522586434119</v>
      </c>
      <c r="AG70" s="70">
        <v>0</v>
      </c>
      <c r="AH70" s="70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70" t="s">
        <v>652</v>
      </c>
      <c r="AU70" s="70" t="s">
        <v>652</v>
      </c>
      <c r="AV70" s="70">
        <v>0</v>
      </c>
      <c r="AW70" s="70">
        <v>0</v>
      </c>
      <c r="AX70" s="70">
        <v>0</v>
      </c>
      <c r="AY70" s="69">
        <v>0.4728</v>
      </c>
      <c r="AZ70" s="69">
        <v>0</v>
      </c>
      <c r="BA70" s="69">
        <v>4.0782119999999997</v>
      </c>
      <c r="BB70" s="69">
        <v>0.4728</v>
      </c>
      <c r="BC70" s="69">
        <v>3.6054119999999998</v>
      </c>
      <c r="BD70" s="69">
        <v>0.4728</v>
      </c>
      <c r="BE70" s="69">
        <v>0</v>
      </c>
      <c r="BF70" s="69">
        <v>4.0782119999999997</v>
      </c>
      <c r="BG70" s="69">
        <v>0.4728</v>
      </c>
      <c r="BH70" s="69">
        <v>0</v>
      </c>
      <c r="BI70" s="69">
        <v>3.6054119999999998</v>
      </c>
      <c r="BJ70" s="70">
        <v>100</v>
      </c>
      <c r="BK70" s="70">
        <v>100</v>
      </c>
      <c r="BL70" s="70">
        <v>88.406684105681606</v>
      </c>
      <c r="BM70" s="70">
        <v>0</v>
      </c>
      <c r="BN70" s="70">
        <v>0</v>
      </c>
      <c r="BO70" s="69">
        <v>65.456599999999995</v>
      </c>
      <c r="BP70" s="69">
        <v>0</v>
      </c>
      <c r="BQ70" s="69">
        <v>155.32615300000001</v>
      </c>
      <c r="BR70" s="69">
        <v>65.456599999999995</v>
      </c>
      <c r="BS70" s="69">
        <v>89.869552999999996</v>
      </c>
      <c r="BT70" s="69">
        <v>65.456599999999995</v>
      </c>
      <c r="BU70" s="69">
        <v>0</v>
      </c>
      <c r="BV70" s="69">
        <v>155.31922299999999</v>
      </c>
      <c r="BW70" s="69">
        <v>65.456599999999995</v>
      </c>
      <c r="BX70" s="69">
        <v>0</v>
      </c>
      <c r="BY70" s="69">
        <v>89.862622999999999</v>
      </c>
      <c r="BZ70" s="70">
        <v>100</v>
      </c>
      <c r="CA70" s="70">
        <v>99.99228882333486</v>
      </c>
      <c r="CB70" s="70">
        <v>57.856729685030686</v>
      </c>
      <c r="CC70" s="70">
        <v>0</v>
      </c>
      <c r="CD70" s="70">
        <v>0</v>
      </c>
      <c r="CE70" s="69">
        <v>361.54090000000002</v>
      </c>
      <c r="CF70" s="69">
        <v>0</v>
      </c>
      <c r="CG70" s="69">
        <v>517.57448199999999</v>
      </c>
      <c r="CH70" s="69">
        <v>361.54090000000002</v>
      </c>
      <c r="CI70" s="69">
        <v>156.033582</v>
      </c>
      <c r="CJ70" s="69">
        <v>361.54090000000002</v>
      </c>
      <c r="CK70" s="69">
        <v>0</v>
      </c>
      <c r="CL70" s="69">
        <v>517.57448199999999</v>
      </c>
      <c r="CM70" s="69">
        <v>361.54090000000002</v>
      </c>
      <c r="CN70" s="69">
        <v>0</v>
      </c>
      <c r="CO70" s="69">
        <v>156.033582</v>
      </c>
      <c r="CP70" s="70">
        <v>100</v>
      </c>
      <c r="CQ70" s="70">
        <v>100</v>
      </c>
      <c r="CR70" s="70">
        <v>30.147077846082837</v>
      </c>
      <c r="CS70" s="70">
        <v>0</v>
      </c>
      <c r="CT70" s="70">
        <v>0</v>
      </c>
      <c r="CU70" s="69">
        <v>0</v>
      </c>
      <c r="CV70" s="69">
        <v>0</v>
      </c>
      <c r="CW70" s="69">
        <v>0</v>
      </c>
      <c r="CX70" s="69">
        <v>0</v>
      </c>
      <c r="CY70" s="69">
        <v>0</v>
      </c>
      <c r="CZ70" s="69">
        <v>0</v>
      </c>
      <c r="DA70" s="69">
        <v>0</v>
      </c>
      <c r="DB70" s="69">
        <v>0</v>
      </c>
      <c r="DC70" s="69">
        <v>0</v>
      </c>
      <c r="DD70" s="69">
        <v>0</v>
      </c>
      <c r="DE70" s="69">
        <v>0</v>
      </c>
      <c r="DF70" s="70" t="s">
        <v>652</v>
      </c>
      <c r="DG70" s="70" t="s">
        <v>652</v>
      </c>
      <c r="DH70" s="70">
        <v>0</v>
      </c>
      <c r="DI70" s="70">
        <v>0</v>
      </c>
      <c r="DJ70" s="70">
        <v>0</v>
      </c>
      <c r="DK70" s="69">
        <v>0</v>
      </c>
      <c r="DL70" s="69">
        <v>0</v>
      </c>
      <c r="DM70" s="69">
        <v>0</v>
      </c>
      <c r="DN70" s="69">
        <v>0</v>
      </c>
      <c r="DO70" s="69">
        <v>0</v>
      </c>
      <c r="DP70" s="69">
        <v>0</v>
      </c>
      <c r="DQ70" s="69">
        <v>0</v>
      </c>
      <c r="DR70" s="69">
        <v>0</v>
      </c>
      <c r="DS70" s="69">
        <v>0</v>
      </c>
      <c r="DT70" s="69">
        <v>0</v>
      </c>
      <c r="DU70" s="69">
        <v>0</v>
      </c>
      <c r="DV70" s="70" t="s">
        <v>652</v>
      </c>
      <c r="DW70" s="70" t="s">
        <v>652</v>
      </c>
      <c r="DX70" s="70">
        <v>0</v>
      </c>
      <c r="DY70" s="70">
        <v>0</v>
      </c>
      <c r="DZ70" s="70">
        <v>0</v>
      </c>
      <c r="EA70" s="69">
        <v>0</v>
      </c>
      <c r="EB70" s="69">
        <v>0</v>
      </c>
      <c r="EC70" s="69">
        <v>0</v>
      </c>
      <c r="ED70" s="69">
        <v>0</v>
      </c>
      <c r="EE70" s="69">
        <v>0</v>
      </c>
      <c r="EF70" s="69">
        <v>0</v>
      </c>
      <c r="EG70" s="69">
        <v>0</v>
      </c>
      <c r="EH70" s="69">
        <v>0</v>
      </c>
      <c r="EI70" s="69">
        <v>0</v>
      </c>
      <c r="EJ70" s="69">
        <v>0</v>
      </c>
      <c r="EK70" s="69">
        <v>0</v>
      </c>
      <c r="EL70" s="70" t="s">
        <v>652</v>
      </c>
      <c r="EM70" s="70" t="s">
        <v>652</v>
      </c>
      <c r="EN70" s="70">
        <v>0</v>
      </c>
      <c r="EO70" s="70">
        <v>0</v>
      </c>
      <c r="EP70" s="70">
        <v>0</v>
      </c>
      <c r="EQ70" s="69">
        <v>1.2999999999999999E-2</v>
      </c>
      <c r="ER70" s="69">
        <v>0</v>
      </c>
      <c r="ES70" s="69">
        <v>1.3679999999999999E-2</v>
      </c>
      <c r="ET70" s="69">
        <v>1.2999999999999999E-2</v>
      </c>
      <c r="EU70" s="69">
        <v>6.8000000000000005E-4</v>
      </c>
      <c r="EV70" s="69">
        <v>1.2923E-2</v>
      </c>
      <c r="EW70" s="69">
        <v>0</v>
      </c>
      <c r="EX70" s="69">
        <v>1.3603000000000001E-2</v>
      </c>
      <c r="EY70" s="69">
        <v>1.2923E-2</v>
      </c>
      <c r="EZ70" s="69">
        <v>0</v>
      </c>
      <c r="FA70" s="69">
        <v>6.8000000000000005E-4</v>
      </c>
      <c r="FB70" s="70">
        <v>99.407692307692315</v>
      </c>
      <c r="FC70" s="70">
        <v>100</v>
      </c>
      <c r="FD70" s="70">
        <v>4.9988973020657212</v>
      </c>
      <c r="FE70" s="70">
        <v>0</v>
      </c>
      <c r="FF70" s="70">
        <v>0</v>
      </c>
    </row>
    <row r="71" spans="1:162" ht="15.75" x14ac:dyDescent="0.25">
      <c r="A71" s="11">
        <v>60</v>
      </c>
      <c r="B71" s="66" t="s">
        <v>158</v>
      </c>
      <c r="C71" s="69">
        <v>217.2448</v>
      </c>
      <c r="D71" s="69">
        <v>0</v>
      </c>
      <c r="E71" s="69">
        <v>298.67700000000002</v>
      </c>
      <c r="F71" s="69">
        <v>217.2448</v>
      </c>
      <c r="G71" s="69">
        <v>81.432199999999995</v>
      </c>
      <c r="H71" s="69">
        <v>217.24440947999997</v>
      </c>
      <c r="I71" s="69">
        <v>4.2180000000000002E-2</v>
      </c>
      <c r="J71" s="69">
        <v>298.53494300999995</v>
      </c>
      <c r="K71" s="69">
        <v>217.24440947999997</v>
      </c>
      <c r="L71" s="69">
        <v>0</v>
      </c>
      <c r="M71" s="69">
        <v>81.29053352999999</v>
      </c>
      <c r="N71" s="70">
        <v>99.999820239655904</v>
      </c>
      <c r="O71" s="70">
        <v>99.826031385618947</v>
      </c>
      <c r="P71" s="70">
        <v>27.229821980094648</v>
      </c>
      <c r="Q71" s="69">
        <v>4.2180000000000002E-2</v>
      </c>
      <c r="R71" s="70">
        <v>1.8804402479588589E-15</v>
      </c>
      <c r="S71" s="69">
        <v>7.8446999999999996</v>
      </c>
      <c r="T71" s="69">
        <v>0</v>
      </c>
      <c r="U71" s="69">
        <v>9.7088000000000001</v>
      </c>
      <c r="V71" s="69">
        <v>7.8446999999999996</v>
      </c>
      <c r="W71" s="69">
        <v>1.8641000000000001</v>
      </c>
      <c r="X71" s="69">
        <v>7.8446999999999996</v>
      </c>
      <c r="Y71" s="69">
        <v>0</v>
      </c>
      <c r="Z71" s="69">
        <v>9.7088000000000001</v>
      </c>
      <c r="AA71" s="69">
        <v>7.8446999999999996</v>
      </c>
      <c r="AB71" s="69">
        <v>0</v>
      </c>
      <c r="AC71" s="69">
        <v>1.8641000000000001</v>
      </c>
      <c r="AD71" s="70">
        <v>100</v>
      </c>
      <c r="AE71" s="70">
        <v>100</v>
      </c>
      <c r="AF71" s="70">
        <v>19.200107119314438</v>
      </c>
      <c r="AG71" s="70">
        <v>0</v>
      </c>
      <c r="AH71" s="70">
        <v>0</v>
      </c>
      <c r="AI71" s="69">
        <v>0</v>
      </c>
      <c r="AJ71" s="69">
        <v>0</v>
      </c>
      <c r="AK71" s="69">
        <v>0</v>
      </c>
      <c r="AL71" s="69">
        <v>0</v>
      </c>
      <c r="AM71" s="69">
        <v>0</v>
      </c>
      <c r="AN71" s="69">
        <v>0</v>
      </c>
      <c r="AO71" s="69">
        <v>0</v>
      </c>
      <c r="AP71" s="69">
        <v>0</v>
      </c>
      <c r="AQ71" s="69">
        <v>0</v>
      </c>
      <c r="AR71" s="69">
        <v>0</v>
      </c>
      <c r="AS71" s="69">
        <v>0</v>
      </c>
      <c r="AT71" s="70" t="s">
        <v>652</v>
      </c>
      <c r="AU71" s="70" t="s">
        <v>652</v>
      </c>
      <c r="AV71" s="70">
        <v>0</v>
      </c>
      <c r="AW71" s="70">
        <v>0</v>
      </c>
      <c r="AX71" s="70">
        <v>0</v>
      </c>
      <c r="AY71" s="69">
        <v>15.9817</v>
      </c>
      <c r="AZ71" s="69">
        <v>0</v>
      </c>
      <c r="BA71" s="69">
        <v>20.543900000000001</v>
      </c>
      <c r="BB71" s="69">
        <v>15.9817</v>
      </c>
      <c r="BC71" s="69">
        <v>4.5621999999999998</v>
      </c>
      <c r="BD71" s="69">
        <v>15.9817</v>
      </c>
      <c r="BE71" s="69">
        <v>0</v>
      </c>
      <c r="BF71" s="69">
        <v>20.543900000000001</v>
      </c>
      <c r="BG71" s="69">
        <v>15.9817</v>
      </c>
      <c r="BH71" s="69">
        <v>0</v>
      </c>
      <c r="BI71" s="69">
        <v>4.5621999999999998</v>
      </c>
      <c r="BJ71" s="70">
        <v>100</v>
      </c>
      <c r="BK71" s="70">
        <v>100</v>
      </c>
      <c r="BL71" s="70">
        <v>22.207078500187404</v>
      </c>
      <c r="BM71" s="70">
        <v>0</v>
      </c>
      <c r="BN71" s="70">
        <v>0</v>
      </c>
      <c r="BO71" s="69">
        <v>27.949400000000001</v>
      </c>
      <c r="BP71" s="69">
        <v>0</v>
      </c>
      <c r="BQ71" s="69">
        <v>51.536700000000003</v>
      </c>
      <c r="BR71" s="69">
        <v>27.949400000000001</v>
      </c>
      <c r="BS71" s="69">
        <v>23.587299999999999</v>
      </c>
      <c r="BT71" s="69">
        <v>27.949400000000001</v>
      </c>
      <c r="BU71" s="69">
        <v>0</v>
      </c>
      <c r="BV71" s="69">
        <v>51.536700000000003</v>
      </c>
      <c r="BW71" s="69">
        <v>27.949400000000001</v>
      </c>
      <c r="BX71" s="69">
        <v>0</v>
      </c>
      <c r="BY71" s="69">
        <v>23.587299999999999</v>
      </c>
      <c r="BZ71" s="70">
        <v>100</v>
      </c>
      <c r="CA71" s="70">
        <v>100</v>
      </c>
      <c r="CB71" s="70">
        <v>45.767967293210468</v>
      </c>
      <c r="CC71" s="70">
        <v>0</v>
      </c>
      <c r="CD71" s="70">
        <v>0</v>
      </c>
      <c r="CE71" s="69">
        <v>153.0883</v>
      </c>
      <c r="CF71" s="69">
        <v>0</v>
      </c>
      <c r="CG71" s="69">
        <v>200.06700000000001</v>
      </c>
      <c r="CH71" s="69">
        <v>153.0883</v>
      </c>
      <c r="CI71" s="69">
        <v>46.978700000000003</v>
      </c>
      <c r="CJ71" s="69">
        <v>153.08820115999998</v>
      </c>
      <c r="CK71" s="69">
        <v>0</v>
      </c>
      <c r="CL71" s="69">
        <v>199.92552255000001</v>
      </c>
      <c r="CM71" s="69">
        <v>153.08820115999998</v>
      </c>
      <c r="CN71" s="69">
        <v>0</v>
      </c>
      <c r="CO71" s="69">
        <v>46.83732139</v>
      </c>
      <c r="CP71" s="70">
        <v>99.999935435954271</v>
      </c>
      <c r="CQ71" s="70">
        <v>99.69905806248363</v>
      </c>
      <c r="CR71" s="70">
        <v>23.427384754383375</v>
      </c>
      <c r="CS71" s="70">
        <v>0</v>
      </c>
      <c r="CT71" s="70">
        <v>0</v>
      </c>
      <c r="CU71" s="69">
        <v>0</v>
      </c>
      <c r="CV71" s="69">
        <v>0</v>
      </c>
      <c r="CW71" s="69">
        <v>0</v>
      </c>
      <c r="CX71" s="69">
        <v>0</v>
      </c>
      <c r="CY71" s="69">
        <v>0</v>
      </c>
      <c r="CZ71" s="69">
        <v>0</v>
      </c>
      <c r="DA71" s="69">
        <v>0</v>
      </c>
      <c r="DB71" s="69">
        <v>0</v>
      </c>
      <c r="DC71" s="69">
        <v>0</v>
      </c>
      <c r="DD71" s="69">
        <v>0</v>
      </c>
      <c r="DE71" s="69">
        <v>0</v>
      </c>
      <c r="DF71" s="70" t="s">
        <v>652</v>
      </c>
      <c r="DG71" s="70" t="s">
        <v>652</v>
      </c>
      <c r="DH71" s="70">
        <v>0</v>
      </c>
      <c r="DI71" s="70">
        <v>0</v>
      </c>
      <c r="DJ71" s="70">
        <v>0</v>
      </c>
      <c r="DK71" s="69">
        <v>4.0229999999999997</v>
      </c>
      <c r="DL71" s="69">
        <v>0</v>
      </c>
      <c r="DM71" s="69">
        <v>8.0229999999999997</v>
      </c>
      <c r="DN71" s="69">
        <v>4.0229999999999997</v>
      </c>
      <c r="DO71" s="69">
        <v>4</v>
      </c>
      <c r="DP71" s="69">
        <v>4.0227083199999996</v>
      </c>
      <c r="DQ71" s="69">
        <v>4.2180000000000002E-2</v>
      </c>
      <c r="DR71" s="69">
        <v>8.0224204599999993</v>
      </c>
      <c r="DS71" s="69">
        <v>4.0227083199999996</v>
      </c>
      <c r="DT71" s="69">
        <v>0</v>
      </c>
      <c r="DU71" s="69">
        <v>3.9997121400000002</v>
      </c>
      <c r="DV71" s="70">
        <v>99.992749689286597</v>
      </c>
      <c r="DW71" s="70">
        <v>99.992803500000008</v>
      </c>
      <c r="DX71" s="70">
        <v>49.856675550012255</v>
      </c>
      <c r="DY71" s="70">
        <v>4.2180000000000002E-2</v>
      </c>
      <c r="DZ71" s="70">
        <v>1.0408340855860843E-16</v>
      </c>
      <c r="EA71" s="69">
        <v>0</v>
      </c>
      <c r="EB71" s="69">
        <v>0</v>
      </c>
      <c r="EC71" s="69">
        <v>0</v>
      </c>
      <c r="ED71" s="69">
        <v>0</v>
      </c>
      <c r="EE71" s="69">
        <v>0</v>
      </c>
      <c r="EF71" s="69">
        <v>0</v>
      </c>
      <c r="EG71" s="69">
        <v>0</v>
      </c>
      <c r="EH71" s="69">
        <v>0</v>
      </c>
      <c r="EI71" s="69">
        <v>0</v>
      </c>
      <c r="EJ71" s="69">
        <v>0</v>
      </c>
      <c r="EK71" s="69">
        <v>0</v>
      </c>
      <c r="EL71" s="70" t="s">
        <v>652</v>
      </c>
      <c r="EM71" s="70" t="s">
        <v>652</v>
      </c>
      <c r="EN71" s="70">
        <v>0</v>
      </c>
      <c r="EO71" s="70">
        <v>0</v>
      </c>
      <c r="EP71" s="70">
        <v>0</v>
      </c>
      <c r="EQ71" s="69">
        <v>8.3576999999999995</v>
      </c>
      <c r="ER71" s="69">
        <v>0</v>
      </c>
      <c r="ES71" s="69">
        <v>8.7975999999999992</v>
      </c>
      <c r="ET71" s="69">
        <v>8.3576999999999995</v>
      </c>
      <c r="EU71" s="69">
        <v>0.43990000000000001</v>
      </c>
      <c r="EV71" s="69">
        <v>8.3576999999999995</v>
      </c>
      <c r="EW71" s="69">
        <v>0</v>
      </c>
      <c r="EX71" s="69">
        <v>8.7975999999999992</v>
      </c>
      <c r="EY71" s="69">
        <v>8.3576999999999995</v>
      </c>
      <c r="EZ71" s="69">
        <v>0</v>
      </c>
      <c r="FA71" s="69">
        <v>0.43990000000000001</v>
      </c>
      <c r="FB71" s="70">
        <v>100</v>
      </c>
      <c r="FC71" s="70">
        <v>100</v>
      </c>
      <c r="FD71" s="70">
        <v>5.0002273347276533</v>
      </c>
      <c r="FE71" s="70">
        <v>0</v>
      </c>
      <c r="FF71" s="70">
        <v>0</v>
      </c>
    </row>
    <row r="72" spans="1:162" ht="15.75" x14ac:dyDescent="0.25">
      <c r="A72" s="11">
        <v>61</v>
      </c>
      <c r="B72" s="66" t="s">
        <v>161</v>
      </c>
      <c r="C72" s="69">
        <v>220.66470000000001</v>
      </c>
      <c r="D72" s="69">
        <v>0</v>
      </c>
      <c r="E72" s="69">
        <v>232.278649</v>
      </c>
      <c r="F72" s="69">
        <v>220.66470000000001</v>
      </c>
      <c r="G72" s="69">
        <v>11.613949</v>
      </c>
      <c r="H72" s="69">
        <v>217.07075399999999</v>
      </c>
      <c r="I72" s="69">
        <v>0</v>
      </c>
      <c r="J72" s="69">
        <v>228.49554700000002</v>
      </c>
      <c r="K72" s="69">
        <v>217.07075399999999</v>
      </c>
      <c r="L72" s="69">
        <v>0</v>
      </c>
      <c r="M72" s="69">
        <v>11.424792999999999</v>
      </c>
      <c r="N72" s="70">
        <v>98.371309049431105</v>
      </c>
      <c r="O72" s="70">
        <v>98.371303335325479</v>
      </c>
      <c r="P72" s="70">
        <v>5.000006849148793</v>
      </c>
      <c r="Q72" s="69">
        <v>0</v>
      </c>
      <c r="R72" s="70">
        <v>0</v>
      </c>
      <c r="S72" s="69">
        <v>20.000900000000001</v>
      </c>
      <c r="T72" s="69">
        <v>0</v>
      </c>
      <c r="U72" s="69">
        <v>21.053578999999999</v>
      </c>
      <c r="V72" s="69">
        <v>20.000900000000001</v>
      </c>
      <c r="W72" s="69">
        <v>1.0526789999999999</v>
      </c>
      <c r="X72" s="69">
        <v>20.000900000000001</v>
      </c>
      <c r="Y72" s="69">
        <v>0</v>
      </c>
      <c r="Z72" s="69">
        <v>21.053578999999999</v>
      </c>
      <c r="AA72" s="69">
        <v>20.000900000000001</v>
      </c>
      <c r="AB72" s="69">
        <v>0</v>
      </c>
      <c r="AC72" s="69">
        <v>1.0526789999999999</v>
      </c>
      <c r="AD72" s="70">
        <v>100</v>
      </c>
      <c r="AE72" s="70">
        <v>100</v>
      </c>
      <c r="AF72" s="70">
        <v>5.0000002374893127</v>
      </c>
      <c r="AG72" s="70">
        <v>0</v>
      </c>
      <c r="AH72" s="70">
        <v>0</v>
      </c>
      <c r="AI72" s="69">
        <v>0</v>
      </c>
      <c r="AJ72" s="69">
        <v>0</v>
      </c>
      <c r="AK72" s="69">
        <v>0</v>
      </c>
      <c r="AL72" s="69">
        <v>0</v>
      </c>
      <c r="AM72" s="69">
        <v>0</v>
      </c>
      <c r="AN72" s="69">
        <v>0</v>
      </c>
      <c r="AO72" s="69">
        <v>0</v>
      </c>
      <c r="AP72" s="69">
        <v>0</v>
      </c>
      <c r="AQ72" s="69">
        <v>0</v>
      </c>
      <c r="AR72" s="69">
        <v>0</v>
      </c>
      <c r="AS72" s="69">
        <v>0</v>
      </c>
      <c r="AT72" s="70" t="s">
        <v>652</v>
      </c>
      <c r="AU72" s="70" t="s">
        <v>652</v>
      </c>
      <c r="AV72" s="70">
        <v>0</v>
      </c>
      <c r="AW72" s="70">
        <v>0</v>
      </c>
      <c r="AX72" s="70">
        <v>0</v>
      </c>
      <c r="AY72" s="69">
        <v>3.6135999999999999</v>
      </c>
      <c r="AZ72" s="69">
        <v>0</v>
      </c>
      <c r="BA72" s="69">
        <v>3.8037899999999998</v>
      </c>
      <c r="BB72" s="69">
        <v>3.6135999999999999</v>
      </c>
      <c r="BC72" s="69">
        <v>0.19019</v>
      </c>
      <c r="BD72" s="69">
        <v>3.6135999999999999</v>
      </c>
      <c r="BE72" s="69">
        <v>0</v>
      </c>
      <c r="BF72" s="69">
        <v>3.8037890000000001</v>
      </c>
      <c r="BG72" s="69">
        <v>3.6135999999999999</v>
      </c>
      <c r="BH72" s="69">
        <v>0</v>
      </c>
      <c r="BI72" s="69">
        <v>0.190189</v>
      </c>
      <c r="BJ72" s="70">
        <v>100</v>
      </c>
      <c r="BK72" s="70">
        <v>99.999474210000528</v>
      </c>
      <c r="BL72" s="70">
        <v>4.9999881696908002</v>
      </c>
      <c r="BM72" s="70">
        <v>0</v>
      </c>
      <c r="BN72" s="70">
        <v>0</v>
      </c>
      <c r="BO72" s="69">
        <v>22.219899999999999</v>
      </c>
      <c r="BP72" s="69">
        <v>0</v>
      </c>
      <c r="BQ72" s="69">
        <v>23.389385000000001</v>
      </c>
      <c r="BR72" s="69">
        <v>22.219899999999999</v>
      </c>
      <c r="BS72" s="69">
        <v>1.1694850000000001</v>
      </c>
      <c r="BT72" s="69">
        <v>22.219899999999999</v>
      </c>
      <c r="BU72" s="69">
        <v>0</v>
      </c>
      <c r="BV72" s="69">
        <v>23.389385000000001</v>
      </c>
      <c r="BW72" s="69">
        <v>22.219899999999999</v>
      </c>
      <c r="BX72" s="69">
        <v>0</v>
      </c>
      <c r="BY72" s="69">
        <v>1.1694850000000001</v>
      </c>
      <c r="BZ72" s="70">
        <v>100</v>
      </c>
      <c r="CA72" s="70">
        <v>100</v>
      </c>
      <c r="CB72" s="70">
        <v>5.0000673382391208</v>
      </c>
      <c r="CC72" s="70">
        <v>0</v>
      </c>
      <c r="CD72" s="70">
        <v>0</v>
      </c>
      <c r="CE72" s="69">
        <v>167.75819999999999</v>
      </c>
      <c r="CF72" s="69">
        <v>0</v>
      </c>
      <c r="CG72" s="69">
        <v>176.58757900000001</v>
      </c>
      <c r="CH72" s="69">
        <v>167.75819999999999</v>
      </c>
      <c r="CI72" s="69">
        <v>8.8293789999999994</v>
      </c>
      <c r="CJ72" s="69">
        <v>167.75819999999999</v>
      </c>
      <c r="CK72" s="69">
        <v>0</v>
      </c>
      <c r="CL72" s="69">
        <v>176.58757900000001</v>
      </c>
      <c r="CM72" s="69">
        <v>167.75819999999999</v>
      </c>
      <c r="CN72" s="69">
        <v>0</v>
      </c>
      <c r="CO72" s="69">
        <v>8.8293789999999994</v>
      </c>
      <c r="CP72" s="70">
        <v>100</v>
      </c>
      <c r="CQ72" s="70">
        <v>100</v>
      </c>
      <c r="CR72" s="70">
        <v>5.0000000283145623</v>
      </c>
      <c r="CS72" s="70">
        <v>0</v>
      </c>
      <c r="CT72" s="70">
        <v>0</v>
      </c>
      <c r="CU72" s="69">
        <v>0</v>
      </c>
      <c r="CV72" s="69">
        <v>0</v>
      </c>
      <c r="CW72" s="69">
        <v>0</v>
      </c>
      <c r="CX72" s="69">
        <v>0</v>
      </c>
      <c r="CY72" s="69">
        <v>0</v>
      </c>
      <c r="CZ72" s="69">
        <v>0</v>
      </c>
      <c r="DA72" s="69">
        <v>0</v>
      </c>
      <c r="DB72" s="69">
        <v>0</v>
      </c>
      <c r="DC72" s="69">
        <v>0</v>
      </c>
      <c r="DD72" s="69">
        <v>0</v>
      </c>
      <c r="DE72" s="69">
        <v>0</v>
      </c>
      <c r="DF72" s="70" t="s">
        <v>652</v>
      </c>
      <c r="DG72" s="70" t="s">
        <v>652</v>
      </c>
      <c r="DH72" s="70">
        <v>0</v>
      </c>
      <c r="DI72" s="70">
        <v>0</v>
      </c>
      <c r="DJ72" s="70">
        <v>0</v>
      </c>
      <c r="DK72" s="69">
        <v>0</v>
      </c>
      <c r="DL72" s="69">
        <v>0</v>
      </c>
      <c r="DM72" s="69">
        <v>0</v>
      </c>
      <c r="DN72" s="69">
        <v>0</v>
      </c>
      <c r="DO72" s="69">
        <v>0</v>
      </c>
      <c r="DP72" s="69">
        <v>0</v>
      </c>
      <c r="DQ72" s="69">
        <v>0</v>
      </c>
      <c r="DR72" s="69">
        <v>0</v>
      </c>
      <c r="DS72" s="69">
        <v>0</v>
      </c>
      <c r="DT72" s="69">
        <v>0</v>
      </c>
      <c r="DU72" s="69">
        <v>0</v>
      </c>
      <c r="DV72" s="70" t="s">
        <v>652</v>
      </c>
      <c r="DW72" s="70" t="s">
        <v>652</v>
      </c>
      <c r="DX72" s="70">
        <v>0</v>
      </c>
      <c r="DY72" s="70">
        <v>0</v>
      </c>
      <c r="DZ72" s="70">
        <v>0</v>
      </c>
      <c r="EA72" s="69">
        <v>0</v>
      </c>
      <c r="EB72" s="69">
        <v>0</v>
      </c>
      <c r="EC72" s="69">
        <v>0</v>
      </c>
      <c r="ED72" s="69">
        <v>0</v>
      </c>
      <c r="EE72" s="69">
        <v>0</v>
      </c>
      <c r="EF72" s="69">
        <v>0</v>
      </c>
      <c r="EG72" s="69">
        <v>0</v>
      </c>
      <c r="EH72" s="69">
        <v>0</v>
      </c>
      <c r="EI72" s="69">
        <v>0</v>
      </c>
      <c r="EJ72" s="69">
        <v>0</v>
      </c>
      <c r="EK72" s="69">
        <v>0</v>
      </c>
      <c r="EL72" s="70" t="s">
        <v>652</v>
      </c>
      <c r="EM72" s="70" t="s">
        <v>652</v>
      </c>
      <c r="EN72" s="70">
        <v>0</v>
      </c>
      <c r="EO72" s="70">
        <v>0</v>
      </c>
      <c r="EP72" s="70">
        <v>0</v>
      </c>
      <c r="EQ72" s="69">
        <v>7.0720999999999998</v>
      </c>
      <c r="ER72" s="69">
        <v>0</v>
      </c>
      <c r="ES72" s="69">
        <v>7.4443159999999997</v>
      </c>
      <c r="ET72" s="69">
        <v>7.0720999999999998</v>
      </c>
      <c r="EU72" s="69">
        <v>0.37221599999999999</v>
      </c>
      <c r="EV72" s="69">
        <v>3.478154</v>
      </c>
      <c r="EW72" s="69">
        <v>0</v>
      </c>
      <c r="EX72" s="69">
        <v>3.6612149999999999</v>
      </c>
      <c r="EY72" s="69">
        <v>3.478154</v>
      </c>
      <c r="EZ72" s="69">
        <v>0</v>
      </c>
      <c r="FA72" s="69">
        <v>0.183061</v>
      </c>
      <c r="FB72" s="70">
        <v>49.181346417612879</v>
      </c>
      <c r="FC72" s="70">
        <v>49.181389300836074</v>
      </c>
      <c r="FD72" s="70">
        <v>5.0000068283343104</v>
      </c>
      <c r="FE72" s="70">
        <v>0</v>
      </c>
      <c r="FF72" s="70">
        <v>0</v>
      </c>
    </row>
    <row r="73" spans="1:162" ht="15.75" x14ac:dyDescent="0.25">
      <c r="A73" s="11">
        <v>62</v>
      </c>
      <c r="B73" s="66" t="s">
        <v>164</v>
      </c>
      <c r="C73" s="69">
        <v>128.0693</v>
      </c>
      <c r="D73" s="69">
        <v>0</v>
      </c>
      <c r="E73" s="69">
        <v>195.5626</v>
      </c>
      <c r="F73" s="69">
        <v>128.0693</v>
      </c>
      <c r="G73" s="69">
        <v>67.493300000000005</v>
      </c>
      <c r="H73" s="69">
        <v>128.065009</v>
      </c>
      <c r="I73" s="69">
        <v>0</v>
      </c>
      <c r="J73" s="69">
        <v>195.55830799999998</v>
      </c>
      <c r="K73" s="69">
        <v>128.065009</v>
      </c>
      <c r="L73" s="69">
        <v>0</v>
      </c>
      <c r="M73" s="69">
        <v>67.493298999999993</v>
      </c>
      <c r="N73" s="70">
        <v>99.99664947024776</v>
      </c>
      <c r="O73" s="70">
        <v>99.999998518371441</v>
      </c>
      <c r="P73" s="70">
        <v>34.513133034470719</v>
      </c>
      <c r="Q73" s="69">
        <v>0</v>
      </c>
      <c r="R73" s="70">
        <v>0</v>
      </c>
      <c r="S73" s="69">
        <v>2.7629000000000001</v>
      </c>
      <c r="T73" s="69">
        <v>0</v>
      </c>
      <c r="U73" s="69">
        <v>3.9470000000000001</v>
      </c>
      <c r="V73" s="69">
        <v>2.7629000000000001</v>
      </c>
      <c r="W73" s="69">
        <v>1.1840999999999999</v>
      </c>
      <c r="X73" s="69">
        <v>2.7629000000000001</v>
      </c>
      <c r="Y73" s="69">
        <v>0</v>
      </c>
      <c r="Z73" s="69">
        <v>3.9470000000000001</v>
      </c>
      <c r="AA73" s="69">
        <v>2.7629000000000001</v>
      </c>
      <c r="AB73" s="69">
        <v>0</v>
      </c>
      <c r="AC73" s="69">
        <v>1.1840999999999999</v>
      </c>
      <c r="AD73" s="70">
        <v>100</v>
      </c>
      <c r="AE73" s="70">
        <v>100</v>
      </c>
      <c r="AF73" s="70">
        <v>30</v>
      </c>
      <c r="AG73" s="70">
        <v>0</v>
      </c>
      <c r="AH73" s="70">
        <v>0</v>
      </c>
      <c r="AI73" s="69">
        <v>0</v>
      </c>
      <c r="AJ73" s="69">
        <v>0</v>
      </c>
      <c r="AK73" s="69">
        <v>0</v>
      </c>
      <c r="AL73" s="69">
        <v>0</v>
      </c>
      <c r="AM73" s="69">
        <v>0</v>
      </c>
      <c r="AN73" s="69">
        <v>0</v>
      </c>
      <c r="AO73" s="69">
        <v>0</v>
      </c>
      <c r="AP73" s="69">
        <v>0</v>
      </c>
      <c r="AQ73" s="69">
        <v>0</v>
      </c>
      <c r="AR73" s="69">
        <v>0</v>
      </c>
      <c r="AS73" s="69">
        <v>0</v>
      </c>
      <c r="AT73" s="70" t="s">
        <v>652</v>
      </c>
      <c r="AU73" s="70" t="s">
        <v>652</v>
      </c>
      <c r="AV73" s="70">
        <v>0</v>
      </c>
      <c r="AW73" s="70">
        <v>0</v>
      </c>
      <c r="AX73" s="70">
        <v>0</v>
      </c>
      <c r="AY73" s="69">
        <v>3.4662000000000002</v>
      </c>
      <c r="AZ73" s="69">
        <v>0</v>
      </c>
      <c r="BA73" s="69">
        <v>4.9518000000000004</v>
      </c>
      <c r="BB73" s="69">
        <v>3.4662000000000002</v>
      </c>
      <c r="BC73" s="69">
        <v>1.4856</v>
      </c>
      <c r="BD73" s="69">
        <v>3.4619759999999999</v>
      </c>
      <c r="BE73" s="69">
        <v>0</v>
      </c>
      <c r="BF73" s="69">
        <v>4.9475759999999998</v>
      </c>
      <c r="BG73" s="69">
        <v>3.4619759999999999</v>
      </c>
      <c r="BH73" s="69">
        <v>0</v>
      </c>
      <c r="BI73" s="69">
        <v>1.4856</v>
      </c>
      <c r="BJ73" s="70">
        <v>99.878137441578659</v>
      </c>
      <c r="BK73" s="70">
        <v>100</v>
      </c>
      <c r="BL73" s="70">
        <v>30.026825257459411</v>
      </c>
      <c r="BM73" s="70">
        <v>0</v>
      </c>
      <c r="BN73" s="70">
        <v>0</v>
      </c>
      <c r="BO73" s="69">
        <v>11.3939</v>
      </c>
      <c r="BP73" s="69">
        <v>0</v>
      </c>
      <c r="BQ73" s="69">
        <v>30.0136</v>
      </c>
      <c r="BR73" s="69">
        <v>11.3939</v>
      </c>
      <c r="BS73" s="69">
        <v>18.619700000000002</v>
      </c>
      <c r="BT73" s="69">
        <v>11.393889</v>
      </c>
      <c r="BU73" s="69">
        <v>0</v>
      </c>
      <c r="BV73" s="69">
        <v>30.013587999999999</v>
      </c>
      <c r="BW73" s="69">
        <v>11.393889</v>
      </c>
      <c r="BX73" s="69">
        <v>0</v>
      </c>
      <c r="BY73" s="69">
        <v>18.619699000000001</v>
      </c>
      <c r="BZ73" s="70">
        <v>99.999903457113021</v>
      </c>
      <c r="CA73" s="70">
        <v>99.999994629344187</v>
      </c>
      <c r="CB73" s="70">
        <v>62.037564452474001</v>
      </c>
      <c r="CC73" s="70">
        <v>0</v>
      </c>
      <c r="CD73" s="70">
        <v>0</v>
      </c>
      <c r="CE73" s="69">
        <v>105.38209999999999</v>
      </c>
      <c r="CF73" s="69">
        <v>0</v>
      </c>
      <c r="CG73" s="69">
        <v>150.54589999999999</v>
      </c>
      <c r="CH73" s="69">
        <v>105.38209999999999</v>
      </c>
      <c r="CI73" s="69">
        <v>45.163800000000002</v>
      </c>
      <c r="CJ73" s="69">
        <v>105.382099</v>
      </c>
      <c r="CK73" s="69">
        <v>0</v>
      </c>
      <c r="CL73" s="69">
        <v>150.54589899999999</v>
      </c>
      <c r="CM73" s="69">
        <v>105.382099</v>
      </c>
      <c r="CN73" s="69">
        <v>0</v>
      </c>
      <c r="CO73" s="69">
        <v>45.163800000000002</v>
      </c>
      <c r="CP73" s="70">
        <v>99.999999051072237</v>
      </c>
      <c r="CQ73" s="70">
        <v>100</v>
      </c>
      <c r="CR73" s="70">
        <v>30.000020126752176</v>
      </c>
      <c r="CS73" s="70">
        <v>0</v>
      </c>
      <c r="CT73" s="70">
        <v>0</v>
      </c>
      <c r="CU73" s="69">
        <v>0</v>
      </c>
      <c r="CV73" s="69">
        <v>0</v>
      </c>
      <c r="CW73" s="69">
        <v>0</v>
      </c>
      <c r="CX73" s="69">
        <v>0</v>
      </c>
      <c r="CY73" s="69">
        <v>0</v>
      </c>
      <c r="CZ73" s="69">
        <v>0</v>
      </c>
      <c r="DA73" s="69">
        <v>0</v>
      </c>
      <c r="DB73" s="69">
        <v>0</v>
      </c>
      <c r="DC73" s="69">
        <v>0</v>
      </c>
      <c r="DD73" s="69">
        <v>0</v>
      </c>
      <c r="DE73" s="69">
        <v>0</v>
      </c>
      <c r="DF73" s="70" t="s">
        <v>652</v>
      </c>
      <c r="DG73" s="70" t="s">
        <v>652</v>
      </c>
      <c r="DH73" s="70">
        <v>0</v>
      </c>
      <c r="DI73" s="70">
        <v>0</v>
      </c>
      <c r="DJ73" s="70">
        <v>0</v>
      </c>
      <c r="DK73" s="69">
        <v>2.0573999999999999</v>
      </c>
      <c r="DL73" s="69">
        <v>0</v>
      </c>
      <c r="DM73" s="69">
        <v>2.9392</v>
      </c>
      <c r="DN73" s="69">
        <v>2.0573999999999999</v>
      </c>
      <c r="DO73" s="69">
        <v>0.88180000000000003</v>
      </c>
      <c r="DP73" s="69">
        <v>2.0573450000000002</v>
      </c>
      <c r="DQ73" s="69">
        <v>0</v>
      </c>
      <c r="DR73" s="69">
        <v>2.9391449999999999</v>
      </c>
      <c r="DS73" s="69">
        <v>2.0573450000000002</v>
      </c>
      <c r="DT73" s="69">
        <v>0</v>
      </c>
      <c r="DU73" s="69">
        <v>0.88180000000000003</v>
      </c>
      <c r="DV73" s="70">
        <v>99.997326723048516</v>
      </c>
      <c r="DW73" s="70">
        <v>100</v>
      </c>
      <c r="DX73" s="70">
        <v>30.001922327751778</v>
      </c>
      <c r="DY73" s="70">
        <v>0</v>
      </c>
      <c r="DZ73" s="70">
        <v>0</v>
      </c>
      <c r="EA73" s="69">
        <v>0</v>
      </c>
      <c r="EB73" s="69">
        <v>0</v>
      </c>
      <c r="EC73" s="69">
        <v>0</v>
      </c>
      <c r="ED73" s="69">
        <v>0</v>
      </c>
      <c r="EE73" s="69">
        <v>0</v>
      </c>
      <c r="EF73" s="69">
        <v>0</v>
      </c>
      <c r="EG73" s="69">
        <v>0</v>
      </c>
      <c r="EH73" s="69">
        <v>0</v>
      </c>
      <c r="EI73" s="69">
        <v>0</v>
      </c>
      <c r="EJ73" s="69">
        <v>0</v>
      </c>
      <c r="EK73" s="69">
        <v>0</v>
      </c>
      <c r="EL73" s="70" t="s">
        <v>652</v>
      </c>
      <c r="EM73" s="70" t="s">
        <v>652</v>
      </c>
      <c r="EN73" s="70">
        <v>0</v>
      </c>
      <c r="EO73" s="70">
        <v>0</v>
      </c>
      <c r="EP73" s="70">
        <v>0</v>
      </c>
      <c r="EQ73" s="69">
        <v>3.0068000000000001</v>
      </c>
      <c r="ER73" s="69">
        <v>0</v>
      </c>
      <c r="ES73" s="69">
        <v>3.1650999999999998</v>
      </c>
      <c r="ET73" s="69">
        <v>3.0068000000000001</v>
      </c>
      <c r="EU73" s="69">
        <v>0.1583</v>
      </c>
      <c r="EV73" s="69">
        <v>3.0068000000000001</v>
      </c>
      <c r="EW73" s="69">
        <v>0</v>
      </c>
      <c r="EX73" s="69">
        <v>3.1650999999999998</v>
      </c>
      <c r="EY73" s="69">
        <v>3.0068000000000001</v>
      </c>
      <c r="EZ73" s="69">
        <v>0</v>
      </c>
      <c r="FA73" s="69">
        <v>0.1583</v>
      </c>
      <c r="FB73" s="70">
        <v>100</v>
      </c>
      <c r="FC73" s="70">
        <v>100</v>
      </c>
      <c r="FD73" s="70">
        <v>5.0014217560266658</v>
      </c>
      <c r="FE73" s="70">
        <v>0</v>
      </c>
      <c r="FF73" s="70">
        <v>0</v>
      </c>
    </row>
    <row r="74" spans="1:162" ht="15.75" x14ac:dyDescent="0.25">
      <c r="A74" s="11">
        <v>63</v>
      </c>
      <c r="B74" s="66" t="s">
        <v>167</v>
      </c>
      <c r="C74" s="69">
        <v>188.09389999999999</v>
      </c>
      <c r="D74" s="69">
        <v>0</v>
      </c>
      <c r="E74" s="69">
        <v>205.65610000000004</v>
      </c>
      <c r="F74" s="69">
        <v>188.09389999999999</v>
      </c>
      <c r="G74" s="69">
        <v>17.562199999999997</v>
      </c>
      <c r="H74" s="69">
        <v>188.09382699999998</v>
      </c>
      <c r="I74" s="69">
        <v>0</v>
      </c>
      <c r="J74" s="69">
        <v>205.65602300000003</v>
      </c>
      <c r="K74" s="69">
        <v>188.09382699999998</v>
      </c>
      <c r="L74" s="69">
        <v>0</v>
      </c>
      <c r="M74" s="69">
        <v>17.562196</v>
      </c>
      <c r="N74" s="70">
        <v>99.999961189597315</v>
      </c>
      <c r="O74" s="70">
        <v>99.999977223810248</v>
      </c>
      <c r="P74" s="70">
        <v>8.5395972088792149</v>
      </c>
      <c r="Q74" s="69">
        <v>0</v>
      </c>
      <c r="R74" s="70">
        <v>0</v>
      </c>
      <c r="S74" s="69">
        <v>12.5199</v>
      </c>
      <c r="T74" s="69">
        <v>0</v>
      </c>
      <c r="U74" s="69">
        <v>13.7582</v>
      </c>
      <c r="V74" s="69">
        <v>12.5199</v>
      </c>
      <c r="W74" s="69">
        <v>1.2383</v>
      </c>
      <c r="X74" s="69">
        <v>12.5199</v>
      </c>
      <c r="Y74" s="69">
        <v>0</v>
      </c>
      <c r="Z74" s="69">
        <v>13.7582</v>
      </c>
      <c r="AA74" s="69">
        <v>12.5199</v>
      </c>
      <c r="AB74" s="69">
        <v>0</v>
      </c>
      <c r="AC74" s="69">
        <v>1.2383</v>
      </c>
      <c r="AD74" s="70">
        <v>100</v>
      </c>
      <c r="AE74" s="70">
        <v>100</v>
      </c>
      <c r="AF74" s="70">
        <v>9.0004506403453934</v>
      </c>
      <c r="AG74" s="70">
        <v>0</v>
      </c>
      <c r="AH74" s="70">
        <v>0</v>
      </c>
      <c r="AI74" s="69">
        <v>0</v>
      </c>
      <c r="AJ74" s="69">
        <v>0</v>
      </c>
      <c r="AK74" s="69">
        <v>0</v>
      </c>
      <c r="AL74" s="69">
        <v>0</v>
      </c>
      <c r="AM74" s="69">
        <v>0</v>
      </c>
      <c r="AN74" s="69">
        <v>0</v>
      </c>
      <c r="AO74" s="69">
        <v>0</v>
      </c>
      <c r="AP74" s="69">
        <v>0</v>
      </c>
      <c r="AQ74" s="69">
        <v>0</v>
      </c>
      <c r="AR74" s="69">
        <v>0</v>
      </c>
      <c r="AS74" s="69">
        <v>0</v>
      </c>
      <c r="AT74" s="70" t="s">
        <v>652</v>
      </c>
      <c r="AU74" s="70" t="s">
        <v>652</v>
      </c>
      <c r="AV74" s="70">
        <v>0</v>
      </c>
      <c r="AW74" s="70">
        <v>0</v>
      </c>
      <c r="AX74" s="70">
        <v>0</v>
      </c>
      <c r="AY74" s="69">
        <v>6.2980999999999998</v>
      </c>
      <c r="AZ74" s="69">
        <v>0</v>
      </c>
      <c r="BA74" s="69">
        <v>6.9210000000000003</v>
      </c>
      <c r="BB74" s="69">
        <v>6.2980999999999998</v>
      </c>
      <c r="BC74" s="69">
        <v>0.62290000000000001</v>
      </c>
      <c r="BD74" s="69">
        <v>6.2980999999999998</v>
      </c>
      <c r="BE74" s="69">
        <v>0</v>
      </c>
      <c r="BF74" s="69">
        <v>6.9210000000000003</v>
      </c>
      <c r="BG74" s="69">
        <v>6.2980999999999998</v>
      </c>
      <c r="BH74" s="69">
        <v>0</v>
      </c>
      <c r="BI74" s="69">
        <v>0.62290000000000001</v>
      </c>
      <c r="BJ74" s="70">
        <v>100</v>
      </c>
      <c r="BK74" s="70">
        <v>100</v>
      </c>
      <c r="BL74" s="70">
        <v>9.0001444877907808</v>
      </c>
      <c r="BM74" s="70">
        <v>0</v>
      </c>
      <c r="BN74" s="70">
        <v>0</v>
      </c>
      <c r="BO74" s="69">
        <v>22.882100000000001</v>
      </c>
      <c r="BP74" s="69">
        <v>0</v>
      </c>
      <c r="BQ74" s="69">
        <v>24.2135</v>
      </c>
      <c r="BR74" s="69">
        <v>22.882100000000001</v>
      </c>
      <c r="BS74" s="69">
        <v>1.3313999999999999</v>
      </c>
      <c r="BT74" s="69">
        <v>22.882100000000001</v>
      </c>
      <c r="BU74" s="69">
        <v>0</v>
      </c>
      <c r="BV74" s="69">
        <v>24.2135</v>
      </c>
      <c r="BW74" s="69">
        <v>22.882100000000001</v>
      </c>
      <c r="BX74" s="69">
        <v>0</v>
      </c>
      <c r="BY74" s="69">
        <v>1.3313999999999999</v>
      </c>
      <c r="BZ74" s="70">
        <v>100</v>
      </c>
      <c r="CA74" s="70">
        <v>100</v>
      </c>
      <c r="CB74" s="70">
        <v>5.4985854998244781</v>
      </c>
      <c r="CC74" s="70">
        <v>0</v>
      </c>
      <c r="CD74" s="70">
        <v>0</v>
      </c>
      <c r="CE74" s="69">
        <v>132.98179999999999</v>
      </c>
      <c r="CF74" s="69">
        <v>0</v>
      </c>
      <c r="CG74" s="69">
        <v>146.13390000000001</v>
      </c>
      <c r="CH74" s="69">
        <v>132.98179999999999</v>
      </c>
      <c r="CI74" s="69">
        <v>13.152100000000001</v>
      </c>
      <c r="CJ74" s="69">
        <v>132.98179999999999</v>
      </c>
      <c r="CK74" s="69">
        <v>0</v>
      </c>
      <c r="CL74" s="69">
        <v>146.13390000000001</v>
      </c>
      <c r="CM74" s="69">
        <v>132.98179999999999</v>
      </c>
      <c r="CN74" s="69">
        <v>0</v>
      </c>
      <c r="CO74" s="69">
        <v>13.152100000000001</v>
      </c>
      <c r="CP74" s="70">
        <v>100</v>
      </c>
      <c r="CQ74" s="70">
        <v>100</v>
      </c>
      <c r="CR74" s="70">
        <v>9.0000335308918746</v>
      </c>
      <c r="CS74" s="70">
        <v>0</v>
      </c>
      <c r="CT74" s="70">
        <v>0</v>
      </c>
      <c r="CU74" s="69">
        <v>0</v>
      </c>
      <c r="CV74" s="69">
        <v>0</v>
      </c>
      <c r="CW74" s="69">
        <v>0</v>
      </c>
      <c r="CX74" s="69">
        <v>0</v>
      </c>
      <c r="CY74" s="69">
        <v>0</v>
      </c>
      <c r="CZ74" s="69">
        <v>0</v>
      </c>
      <c r="DA74" s="69">
        <v>0</v>
      </c>
      <c r="DB74" s="69">
        <v>0</v>
      </c>
      <c r="DC74" s="69">
        <v>0</v>
      </c>
      <c r="DD74" s="69">
        <v>0</v>
      </c>
      <c r="DE74" s="69">
        <v>0</v>
      </c>
      <c r="DF74" s="70" t="s">
        <v>652</v>
      </c>
      <c r="DG74" s="70" t="s">
        <v>652</v>
      </c>
      <c r="DH74" s="70">
        <v>0</v>
      </c>
      <c r="DI74" s="70">
        <v>0</v>
      </c>
      <c r="DJ74" s="70">
        <v>0</v>
      </c>
      <c r="DK74" s="69">
        <v>11.054</v>
      </c>
      <c r="DL74" s="69">
        <v>0</v>
      </c>
      <c r="DM74" s="69">
        <v>12.1473</v>
      </c>
      <c r="DN74" s="69">
        <v>11.054</v>
      </c>
      <c r="DO74" s="69">
        <v>1.0932999999999999</v>
      </c>
      <c r="DP74" s="69">
        <v>11.054</v>
      </c>
      <c r="DQ74" s="69">
        <v>0</v>
      </c>
      <c r="DR74" s="69">
        <v>12.1473</v>
      </c>
      <c r="DS74" s="69">
        <v>11.054</v>
      </c>
      <c r="DT74" s="69">
        <v>0</v>
      </c>
      <c r="DU74" s="69">
        <v>1.0932999999999999</v>
      </c>
      <c r="DV74" s="70">
        <v>100</v>
      </c>
      <c r="DW74" s="70">
        <v>100</v>
      </c>
      <c r="DX74" s="70">
        <v>9.0003539881290493</v>
      </c>
      <c r="DY74" s="70">
        <v>0</v>
      </c>
      <c r="DZ74" s="70">
        <v>0</v>
      </c>
      <c r="EA74" s="69">
        <v>1.6797</v>
      </c>
      <c r="EB74" s="69">
        <v>0</v>
      </c>
      <c r="EC74" s="69">
        <v>1.7682</v>
      </c>
      <c r="ED74" s="69">
        <v>1.6797</v>
      </c>
      <c r="EE74" s="69">
        <v>8.8499999999999995E-2</v>
      </c>
      <c r="EF74" s="69">
        <v>1.6797</v>
      </c>
      <c r="EG74" s="69">
        <v>0</v>
      </c>
      <c r="EH74" s="69">
        <v>1.7682</v>
      </c>
      <c r="EI74" s="69">
        <v>1.6797</v>
      </c>
      <c r="EJ74" s="69">
        <v>0</v>
      </c>
      <c r="EK74" s="69">
        <v>8.8499999999999995E-2</v>
      </c>
      <c r="EL74" s="70">
        <v>100</v>
      </c>
      <c r="EM74" s="70">
        <v>100</v>
      </c>
      <c r="EN74" s="70">
        <v>5.0050899219545295</v>
      </c>
      <c r="EO74" s="70">
        <v>0</v>
      </c>
      <c r="EP74" s="70">
        <v>0</v>
      </c>
      <c r="EQ74" s="69">
        <v>0.67830000000000001</v>
      </c>
      <c r="ER74" s="69">
        <v>0</v>
      </c>
      <c r="ES74" s="69">
        <v>0.71399999999999997</v>
      </c>
      <c r="ET74" s="69">
        <v>0.67830000000000001</v>
      </c>
      <c r="EU74" s="69">
        <v>3.5700000000000003E-2</v>
      </c>
      <c r="EV74" s="69">
        <v>0.67822700000000002</v>
      </c>
      <c r="EW74" s="69">
        <v>0</v>
      </c>
      <c r="EX74" s="69">
        <v>0.71392299999999997</v>
      </c>
      <c r="EY74" s="69">
        <v>0.67822700000000002</v>
      </c>
      <c r="EZ74" s="69">
        <v>0</v>
      </c>
      <c r="FA74" s="69">
        <v>3.5695999999999999E-2</v>
      </c>
      <c r="FB74" s="70">
        <v>99.989237800383307</v>
      </c>
      <c r="FC74" s="70">
        <v>99.988795518207269</v>
      </c>
      <c r="FD74" s="70">
        <v>4.9999789893307822</v>
      </c>
      <c r="FE74" s="70">
        <v>0</v>
      </c>
      <c r="FF74" s="70">
        <v>0</v>
      </c>
    </row>
    <row r="75" spans="1:162" ht="15.75" x14ac:dyDescent="0.25">
      <c r="A75" s="77">
        <v>64</v>
      </c>
      <c r="B75" s="66" t="s">
        <v>170</v>
      </c>
      <c r="C75" s="69">
        <v>110.1656</v>
      </c>
      <c r="D75" s="69">
        <v>0</v>
      </c>
      <c r="E75" s="69">
        <v>136.26560000000001</v>
      </c>
      <c r="F75" s="69">
        <v>110.1656</v>
      </c>
      <c r="G75" s="69">
        <v>26.1</v>
      </c>
      <c r="H75" s="69">
        <v>109.65398400000001</v>
      </c>
      <c r="I75" s="69">
        <v>0</v>
      </c>
      <c r="J75" s="69">
        <v>135.45980599999999</v>
      </c>
      <c r="K75" s="69">
        <v>109.65398400000001</v>
      </c>
      <c r="L75" s="69">
        <v>0</v>
      </c>
      <c r="M75" s="69">
        <v>25.805822000000003</v>
      </c>
      <c r="N75" s="70">
        <v>99.535593688047825</v>
      </c>
      <c r="O75" s="70">
        <v>98.87288122605365</v>
      </c>
      <c r="P75" s="70">
        <v>19.05053813527535</v>
      </c>
      <c r="Q75" s="69">
        <v>0</v>
      </c>
      <c r="R75" s="70">
        <v>0</v>
      </c>
      <c r="S75" s="69">
        <v>0.44209999999999999</v>
      </c>
      <c r="T75" s="69">
        <v>0</v>
      </c>
      <c r="U75" s="69">
        <v>10.4421</v>
      </c>
      <c r="V75" s="69">
        <v>0.44209999999999999</v>
      </c>
      <c r="W75" s="69">
        <v>10</v>
      </c>
      <c r="X75" s="69">
        <v>0.44209999999999999</v>
      </c>
      <c r="Y75" s="69">
        <v>0</v>
      </c>
      <c r="Z75" s="69">
        <v>10.4421</v>
      </c>
      <c r="AA75" s="69">
        <v>0.44209999999999999</v>
      </c>
      <c r="AB75" s="69">
        <v>0</v>
      </c>
      <c r="AC75" s="69">
        <v>10</v>
      </c>
      <c r="AD75" s="70">
        <v>100</v>
      </c>
      <c r="AE75" s="70">
        <v>100</v>
      </c>
      <c r="AF75" s="70">
        <v>95.766177301500647</v>
      </c>
      <c r="AG75" s="70">
        <v>0</v>
      </c>
      <c r="AH75" s="70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70" t="s">
        <v>652</v>
      </c>
      <c r="AU75" s="70" t="s">
        <v>652</v>
      </c>
      <c r="AV75" s="70">
        <v>0</v>
      </c>
      <c r="AW75" s="70">
        <v>0</v>
      </c>
      <c r="AX75" s="70">
        <v>0</v>
      </c>
      <c r="AY75" s="69">
        <v>0.33389999999999997</v>
      </c>
      <c r="AZ75" s="69">
        <v>0</v>
      </c>
      <c r="BA75" s="69">
        <v>0.43390000000000001</v>
      </c>
      <c r="BB75" s="69">
        <v>0.33389999999999997</v>
      </c>
      <c r="BC75" s="69">
        <v>0.1</v>
      </c>
      <c r="BD75" s="69">
        <v>0.33389999999999997</v>
      </c>
      <c r="BE75" s="69">
        <v>0</v>
      </c>
      <c r="BF75" s="69">
        <v>0.43390000000000001</v>
      </c>
      <c r="BG75" s="69">
        <v>0.33389999999999997</v>
      </c>
      <c r="BH75" s="69">
        <v>0</v>
      </c>
      <c r="BI75" s="69">
        <v>0.1</v>
      </c>
      <c r="BJ75" s="70">
        <v>100</v>
      </c>
      <c r="BK75" s="70">
        <v>100</v>
      </c>
      <c r="BL75" s="70">
        <v>23.046784973496198</v>
      </c>
      <c r="BM75" s="70">
        <v>0</v>
      </c>
      <c r="BN75" s="70">
        <v>0</v>
      </c>
      <c r="BO75" s="69">
        <v>18.045400000000001</v>
      </c>
      <c r="BP75" s="69">
        <v>0</v>
      </c>
      <c r="BQ75" s="69">
        <v>24.545400000000001</v>
      </c>
      <c r="BR75" s="69">
        <v>18.045400000000001</v>
      </c>
      <c r="BS75" s="69">
        <v>6.5</v>
      </c>
      <c r="BT75" s="69">
        <v>18.045400000000001</v>
      </c>
      <c r="BU75" s="69">
        <v>0</v>
      </c>
      <c r="BV75" s="69">
        <v>24.545400000000001</v>
      </c>
      <c r="BW75" s="69">
        <v>18.045400000000001</v>
      </c>
      <c r="BX75" s="69">
        <v>0</v>
      </c>
      <c r="BY75" s="69">
        <v>6.5</v>
      </c>
      <c r="BZ75" s="70">
        <v>100</v>
      </c>
      <c r="CA75" s="70">
        <v>100</v>
      </c>
      <c r="CB75" s="70">
        <v>26.481540329348878</v>
      </c>
      <c r="CC75" s="70">
        <v>0</v>
      </c>
      <c r="CD75" s="70">
        <v>0</v>
      </c>
      <c r="CE75" s="69">
        <v>88.725800000000007</v>
      </c>
      <c r="CF75" s="69">
        <v>0</v>
      </c>
      <c r="CG75" s="69">
        <v>97.725800000000007</v>
      </c>
      <c r="CH75" s="69">
        <v>88.725800000000007</v>
      </c>
      <c r="CI75" s="69">
        <v>9</v>
      </c>
      <c r="CJ75" s="69">
        <v>88.725800000000007</v>
      </c>
      <c r="CK75" s="69">
        <v>0</v>
      </c>
      <c r="CL75" s="69">
        <v>97.725800000000007</v>
      </c>
      <c r="CM75" s="69">
        <v>88.725800000000007</v>
      </c>
      <c r="CN75" s="69">
        <v>0</v>
      </c>
      <c r="CO75" s="69">
        <v>9</v>
      </c>
      <c r="CP75" s="70">
        <v>100</v>
      </c>
      <c r="CQ75" s="70">
        <v>100</v>
      </c>
      <c r="CR75" s="70">
        <v>9.2094411097171882</v>
      </c>
      <c r="CS75" s="70">
        <v>0</v>
      </c>
      <c r="CT75" s="70">
        <v>0</v>
      </c>
      <c r="CU75" s="69">
        <v>0</v>
      </c>
      <c r="CV75" s="69">
        <v>0</v>
      </c>
      <c r="CW75" s="69">
        <v>0</v>
      </c>
      <c r="CX75" s="69">
        <v>0</v>
      </c>
      <c r="CY75" s="69">
        <v>0</v>
      </c>
      <c r="CZ75" s="69">
        <v>0</v>
      </c>
      <c r="DA75" s="69">
        <v>0</v>
      </c>
      <c r="DB75" s="69">
        <v>0</v>
      </c>
      <c r="DC75" s="69">
        <v>0</v>
      </c>
      <c r="DD75" s="69">
        <v>0</v>
      </c>
      <c r="DE75" s="69">
        <v>0</v>
      </c>
      <c r="DF75" s="70" t="s">
        <v>652</v>
      </c>
      <c r="DG75" s="70" t="s">
        <v>652</v>
      </c>
      <c r="DH75" s="70">
        <v>0</v>
      </c>
      <c r="DI75" s="70">
        <v>0</v>
      </c>
      <c r="DJ75" s="70">
        <v>0</v>
      </c>
      <c r="DK75" s="69">
        <v>0</v>
      </c>
      <c r="DL75" s="69">
        <v>0</v>
      </c>
      <c r="DM75" s="69">
        <v>0</v>
      </c>
      <c r="DN75" s="69">
        <v>0</v>
      </c>
      <c r="DO75" s="69">
        <v>0</v>
      </c>
      <c r="DP75" s="69">
        <v>0</v>
      </c>
      <c r="DQ75" s="69">
        <v>0</v>
      </c>
      <c r="DR75" s="69">
        <v>0</v>
      </c>
      <c r="DS75" s="69">
        <v>0</v>
      </c>
      <c r="DT75" s="69">
        <v>0</v>
      </c>
      <c r="DU75" s="69">
        <v>0</v>
      </c>
      <c r="DV75" s="70" t="s">
        <v>652</v>
      </c>
      <c r="DW75" s="70" t="s">
        <v>652</v>
      </c>
      <c r="DX75" s="70">
        <v>0</v>
      </c>
      <c r="DY75" s="70">
        <v>0</v>
      </c>
      <c r="DZ75" s="70">
        <v>0</v>
      </c>
      <c r="EA75" s="69">
        <v>0</v>
      </c>
      <c r="EB75" s="69">
        <v>0</v>
      </c>
      <c r="EC75" s="69">
        <v>0</v>
      </c>
      <c r="ED75" s="69">
        <v>0</v>
      </c>
      <c r="EE75" s="69">
        <v>0</v>
      </c>
      <c r="EF75" s="69">
        <v>0</v>
      </c>
      <c r="EG75" s="69">
        <v>0</v>
      </c>
      <c r="EH75" s="69">
        <v>0</v>
      </c>
      <c r="EI75" s="69">
        <v>0</v>
      </c>
      <c r="EJ75" s="69">
        <v>0</v>
      </c>
      <c r="EK75" s="69">
        <v>0</v>
      </c>
      <c r="EL75" s="70" t="s">
        <v>652</v>
      </c>
      <c r="EM75" s="70" t="s">
        <v>652</v>
      </c>
      <c r="EN75" s="70">
        <v>0</v>
      </c>
      <c r="EO75" s="70">
        <v>0</v>
      </c>
      <c r="EP75" s="70">
        <v>0</v>
      </c>
      <c r="EQ75" s="69">
        <v>2.6183999999999998</v>
      </c>
      <c r="ER75" s="69">
        <v>0</v>
      </c>
      <c r="ES75" s="69">
        <v>3.1183999999999998</v>
      </c>
      <c r="ET75" s="69">
        <v>2.6183999999999998</v>
      </c>
      <c r="EU75" s="69">
        <v>0.5</v>
      </c>
      <c r="EV75" s="69">
        <v>2.1067840000000002</v>
      </c>
      <c r="EW75" s="69">
        <v>0</v>
      </c>
      <c r="EX75" s="69">
        <v>2.3126060000000002</v>
      </c>
      <c r="EY75" s="69">
        <v>2.1067840000000002</v>
      </c>
      <c r="EZ75" s="69">
        <v>0</v>
      </c>
      <c r="FA75" s="69">
        <v>0.205822</v>
      </c>
      <c r="FB75" s="70">
        <v>80.460739382829232</v>
      </c>
      <c r="FC75" s="70">
        <v>41.164400000000001</v>
      </c>
      <c r="FD75" s="70">
        <v>8.9000028539232368</v>
      </c>
      <c r="FE75" s="70">
        <v>0</v>
      </c>
      <c r="FF75" s="70">
        <v>0</v>
      </c>
    </row>
    <row r="76" spans="1:162" ht="15.75" x14ac:dyDescent="0.25">
      <c r="A76" s="60">
        <v>65</v>
      </c>
      <c r="B76" s="61" t="s">
        <v>173</v>
      </c>
      <c r="C76" s="64">
        <v>806.47170000000006</v>
      </c>
      <c r="D76" s="64">
        <v>0</v>
      </c>
      <c r="E76" s="64">
        <v>4063.6701308000002</v>
      </c>
      <c r="F76" s="64">
        <v>806.47170000000006</v>
      </c>
      <c r="G76" s="64">
        <v>3257.1984307999996</v>
      </c>
      <c r="H76" s="64">
        <v>805.22702856000001</v>
      </c>
      <c r="I76" s="64">
        <v>0</v>
      </c>
      <c r="J76" s="64">
        <v>4053.5400457599999</v>
      </c>
      <c r="K76" s="64">
        <v>805.22702856000001</v>
      </c>
      <c r="L76" s="64">
        <v>0</v>
      </c>
      <c r="M76" s="64">
        <v>3248.3130171999996</v>
      </c>
      <c r="N76" s="64">
        <v>99.845664585626494</v>
      </c>
      <c r="O76" s="64">
        <v>99.727206868455426</v>
      </c>
      <c r="P76" s="64">
        <v>80.135214664962618</v>
      </c>
      <c r="Q76" s="64">
        <v>0</v>
      </c>
      <c r="R76" s="64">
        <v>0</v>
      </c>
      <c r="S76" s="64">
        <v>25.124799999999997</v>
      </c>
      <c r="T76" s="64">
        <v>0</v>
      </c>
      <c r="U76" s="64">
        <v>145.405958</v>
      </c>
      <c r="V76" s="64">
        <v>25.124799999999997</v>
      </c>
      <c r="W76" s="64">
        <v>120.281158</v>
      </c>
      <c r="X76" s="64">
        <v>25.124799999999997</v>
      </c>
      <c r="Y76" s="64">
        <v>0</v>
      </c>
      <c r="Z76" s="64">
        <v>144.008309</v>
      </c>
      <c r="AA76" s="64">
        <v>25.124799999999997</v>
      </c>
      <c r="AB76" s="64">
        <v>0</v>
      </c>
      <c r="AC76" s="64">
        <v>118.883509</v>
      </c>
      <c r="AD76" s="64">
        <v>100</v>
      </c>
      <c r="AE76" s="64">
        <v>98.838015011461735</v>
      </c>
      <c r="AF76" s="64">
        <v>82.553228925144879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 t="s">
        <v>652</v>
      </c>
      <c r="AU76" s="64" t="s">
        <v>652</v>
      </c>
      <c r="AV76" s="64">
        <v>0</v>
      </c>
      <c r="AW76" s="64">
        <v>0</v>
      </c>
      <c r="AX76" s="64">
        <v>0</v>
      </c>
      <c r="AY76" s="64">
        <v>15.712399999999999</v>
      </c>
      <c r="AZ76" s="64">
        <v>0</v>
      </c>
      <c r="BA76" s="64">
        <v>117.70916</v>
      </c>
      <c r="BB76" s="64">
        <v>15.712399999999999</v>
      </c>
      <c r="BC76" s="64">
        <v>101.99675999999999</v>
      </c>
      <c r="BD76" s="64">
        <v>15.658700999999999</v>
      </c>
      <c r="BE76" s="64">
        <v>0</v>
      </c>
      <c r="BF76" s="64">
        <v>117.42446</v>
      </c>
      <c r="BG76" s="64">
        <v>15.658700999999999</v>
      </c>
      <c r="BH76" s="64">
        <v>0</v>
      </c>
      <c r="BI76" s="64">
        <v>101.765759</v>
      </c>
      <c r="BJ76" s="64">
        <v>99.658238079478636</v>
      </c>
      <c r="BK76" s="64">
        <v>99.773521237341271</v>
      </c>
      <c r="BL76" s="64">
        <v>86.664872889345204</v>
      </c>
      <c r="BM76" s="64">
        <v>0</v>
      </c>
      <c r="BN76" s="64">
        <v>0</v>
      </c>
      <c r="BO76" s="64">
        <v>113.898</v>
      </c>
      <c r="BP76" s="64">
        <v>0</v>
      </c>
      <c r="BQ76" s="64">
        <v>295.14213599999999</v>
      </c>
      <c r="BR76" s="64">
        <v>113.898</v>
      </c>
      <c r="BS76" s="64">
        <v>181.24413600000003</v>
      </c>
      <c r="BT76" s="64">
        <v>113.898</v>
      </c>
      <c r="BU76" s="64">
        <v>0</v>
      </c>
      <c r="BV76" s="64">
        <v>295.14208199999996</v>
      </c>
      <c r="BW76" s="64">
        <v>113.898</v>
      </c>
      <c r="BX76" s="64">
        <v>0</v>
      </c>
      <c r="BY76" s="64">
        <v>181.24408200000002</v>
      </c>
      <c r="BZ76" s="64">
        <v>100</v>
      </c>
      <c r="CA76" s="64">
        <v>99.999970205932627</v>
      </c>
      <c r="CB76" s="64">
        <v>61.409095162512287</v>
      </c>
      <c r="CC76" s="64">
        <v>0</v>
      </c>
      <c r="CD76" s="64">
        <v>0</v>
      </c>
      <c r="CE76" s="64">
        <v>622.74749999999995</v>
      </c>
      <c r="CF76" s="64">
        <v>0</v>
      </c>
      <c r="CG76" s="64">
        <v>2855.5245577999999</v>
      </c>
      <c r="CH76" s="64">
        <v>622.74749999999995</v>
      </c>
      <c r="CI76" s="64">
        <v>2232.7770578</v>
      </c>
      <c r="CJ76" s="64">
        <v>622.74749999999995</v>
      </c>
      <c r="CK76" s="64">
        <v>0</v>
      </c>
      <c r="CL76" s="64">
        <v>2849.9452460000002</v>
      </c>
      <c r="CM76" s="64">
        <v>622.74749999999995</v>
      </c>
      <c r="CN76" s="64">
        <v>0</v>
      </c>
      <c r="CO76" s="64">
        <v>2227.1977459999998</v>
      </c>
      <c r="CP76" s="64">
        <v>100</v>
      </c>
      <c r="CQ76" s="64">
        <v>99.750117828355982</v>
      </c>
      <c r="CR76" s="64">
        <v>78.14879072241655</v>
      </c>
      <c r="CS76" s="64">
        <v>0</v>
      </c>
      <c r="CT76" s="64">
        <v>0</v>
      </c>
      <c r="CU76" s="64">
        <v>24.122600000000002</v>
      </c>
      <c r="CV76" s="64">
        <v>0</v>
      </c>
      <c r="CW76" s="64">
        <v>641.43081900000004</v>
      </c>
      <c r="CX76" s="64">
        <v>24.122600000000002</v>
      </c>
      <c r="CY76" s="64">
        <v>617.30821900000001</v>
      </c>
      <c r="CZ76" s="64">
        <v>24.122600000000002</v>
      </c>
      <c r="DA76" s="64">
        <v>0</v>
      </c>
      <c r="DB76" s="64">
        <v>641.43073300000003</v>
      </c>
      <c r="DC76" s="64">
        <v>24.122600000000002</v>
      </c>
      <c r="DD76" s="64">
        <v>0</v>
      </c>
      <c r="DE76" s="64">
        <v>617.308133</v>
      </c>
      <c r="DF76" s="64">
        <v>100</v>
      </c>
      <c r="DG76" s="64">
        <v>99.999986068547713</v>
      </c>
      <c r="DH76" s="64">
        <v>96.239250980822575</v>
      </c>
      <c r="DI76" s="64">
        <v>0</v>
      </c>
      <c r="DJ76" s="64">
        <v>0</v>
      </c>
      <c r="DK76" s="64">
        <v>0</v>
      </c>
      <c r="DL76" s="64">
        <v>0</v>
      </c>
      <c r="DM76" s="64">
        <v>0</v>
      </c>
      <c r="DN76" s="64">
        <v>0</v>
      </c>
      <c r="DO76" s="64">
        <v>0</v>
      </c>
      <c r="DP76" s="64">
        <v>0</v>
      </c>
      <c r="DQ76" s="64">
        <v>0</v>
      </c>
      <c r="DR76" s="64">
        <v>0</v>
      </c>
      <c r="DS76" s="64">
        <v>0</v>
      </c>
      <c r="DT76" s="64">
        <v>0</v>
      </c>
      <c r="DU76" s="64">
        <v>0</v>
      </c>
      <c r="DV76" s="64" t="s">
        <v>652</v>
      </c>
      <c r="DW76" s="64" t="s">
        <v>652</v>
      </c>
      <c r="DX76" s="64">
        <v>0</v>
      </c>
      <c r="DY76" s="64">
        <v>0</v>
      </c>
      <c r="DZ76" s="64">
        <v>0</v>
      </c>
      <c r="EA76" s="64">
        <v>0</v>
      </c>
      <c r="EB76" s="64">
        <v>0</v>
      </c>
      <c r="EC76" s="64">
        <v>0</v>
      </c>
      <c r="ED76" s="64">
        <v>0</v>
      </c>
      <c r="EE76" s="64">
        <v>0</v>
      </c>
      <c r="EF76" s="64">
        <v>0</v>
      </c>
      <c r="EG76" s="64">
        <v>0</v>
      </c>
      <c r="EH76" s="64">
        <v>0</v>
      </c>
      <c r="EI76" s="64">
        <v>0</v>
      </c>
      <c r="EJ76" s="64">
        <v>0</v>
      </c>
      <c r="EK76" s="64">
        <v>0</v>
      </c>
      <c r="EL76" s="64" t="s">
        <v>652</v>
      </c>
      <c r="EM76" s="64" t="s">
        <v>652</v>
      </c>
      <c r="EN76" s="64">
        <v>0</v>
      </c>
      <c r="EO76" s="64">
        <v>0</v>
      </c>
      <c r="EP76" s="64">
        <v>0</v>
      </c>
      <c r="EQ76" s="64">
        <v>4.8664000000000005</v>
      </c>
      <c r="ER76" s="64">
        <v>0</v>
      </c>
      <c r="ES76" s="64">
        <v>8.4574999999999996</v>
      </c>
      <c r="ET76" s="64">
        <v>4.8664000000000005</v>
      </c>
      <c r="EU76" s="64">
        <v>3.5911</v>
      </c>
      <c r="EV76" s="64">
        <v>3.6754275600000001</v>
      </c>
      <c r="EW76" s="64">
        <v>0</v>
      </c>
      <c r="EX76" s="64">
        <v>5.5892157600000001</v>
      </c>
      <c r="EY76" s="64">
        <v>3.6754275600000001</v>
      </c>
      <c r="EZ76" s="64">
        <v>0</v>
      </c>
      <c r="FA76" s="64">
        <v>1.9137881999999999</v>
      </c>
      <c r="FB76" s="64">
        <v>75.526622554660534</v>
      </c>
      <c r="FC76" s="64">
        <v>53.292534320960151</v>
      </c>
      <c r="FD76" s="64">
        <v>34.240728613418206</v>
      </c>
      <c r="FE76" s="64">
        <v>0</v>
      </c>
      <c r="FF76" s="64">
        <v>0</v>
      </c>
    </row>
    <row r="77" spans="1:162" ht="15.75" x14ac:dyDescent="0.25">
      <c r="A77" s="11">
        <v>66</v>
      </c>
      <c r="B77" s="66" t="s">
        <v>176</v>
      </c>
      <c r="C77" s="69">
        <v>84.991200000000006</v>
      </c>
      <c r="D77" s="69">
        <v>0</v>
      </c>
      <c r="E77" s="69">
        <v>164.21008380000001</v>
      </c>
      <c r="F77" s="69">
        <v>84.991200000000006</v>
      </c>
      <c r="G77" s="69">
        <v>79.2188838</v>
      </c>
      <c r="H77" s="69">
        <v>84.991200000000006</v>
      </c>
      <c r="I77" s="69">
        <v>0</v>
      </c>
      <c r="J77" s="69">
        <v>163.321246</v>
      </c>
      <c r="K77" s="69">
        <v>84.991200000000006</v>
      </c>
      <c r="L77" s="69">
        <v>0</v>
      </c>
      <c r="M77" s="69">
        <v>78.330045999999996</v>
      </c>
      <c r="N77" s="70">
        <v>100</v>
      </c>
      <c r="O77" s="70">
        <v>98.877997571584046</v>
      </c>
      <c r="P77" s="70">
        <v>47.960720309469103</v>
      </c>
      <c r="Q77" s="69">
        <v>0</v>
      </c>
      <c r="R77" s="70">
        <v>0</v>
      </c>
      <c r="S77" s="69">
        <v>5.484</v>
      </c>
      <c r="T77" s="69">
        <v>0</v>
      </c>
      <c r="U77" s="69">
        <v>18.36805</v>
      </c>
      <c r="V77" s="69">
        <v>5.484</v>
      </c>
      <c r="W77" s="69">
        <v>12.88405</v>
      </c>
      <c r="X77" s="69">
        <v>5.484</v>
      </c>
      <c r="Y77" s="69">
        <v>0</v>
      </c>
      <c r="Z77" s="69">
        <v>18.36805</v>
      </c>
      <c r="AA77" s="69">
        <v>5.484</v>
      </c>
      <c r="AB77" s="69">
        <v>0</v>
      </c>
      <c r="AC77" s="69">
        <v>12.88405</v>
      </c>
      <c r="AD77" s="70">
        <v>100</v>
      </c>
      <c r="AE77" s="70">
        <v>100</v>
      </c>
      <c r="AF77" s="70">
        <v>70.143809495292103</v>
      </c>
      <c r="AG77" s="70">
        <v>0</v>
      </c>
      <c r="AH77" s="70">
        <v>0</v>
      </c>
      <c r="AI77" s="69">
        <v>0</v>
      </c>
      <c r="AJ77" s="69">
        <v>0</v>
      </c>
      <c r="AK77" s="69">
        <v>0</v>
      </c>
      <c r="AL77" s="69">
        <v>0</v>
      </c>
      <c r="AM77" s="69">
        <v>0</v>
      </c>
      <c r="AN77" s="69">
        <v>0</v>
      </c>
      <c r="AO77" s="69">
        <v>0</v>
      </c>
      <c r="AP77" s="69">
        <v>0</v>
      </c>
      <c r="AQ77" s="69">
        <v>0</v>
      </c>
      <c r="AR77" s="69">
        <v>0</v>
      </c>
      <c r="AS77" s="69">
        <v>0</v>
      </c>
      <c r="AT77" s="70" t="s">
        <v>652</v>
      </c>
      <c r="AU77" s="70" t="s">
        <v>652</v>
      </c>
      <c r="AV77" s="70">
        <v>0</v>
      </c>
      <c r="AW77" s="70">
        <v>0</v>
      </c>
      <c r="AX77" s="70">
        <v>0</v>
      </c>
      <c r="AY77" s="69">
        <v>1.6736</v>
      </c>
      <c r="AZ77" s="69">
        <v>0</v>
      </c>
      <c r="BA77" s="69">
        <v>5.3349500000000001</v>
      </c>
      <c r="BB77" s="69">
        <v>1.6736</v>
      </c>
      <c r="BC77" s="69">
        <v>3.6613500000000001</v>
      </c>
      <c r="BD77" s="69">
        <v>1.6736</v>
      </c>
      <c r="BE77" s="69">
        <v>0</v>
      </c>
      <c r="BF77" s="69">
        <v>5.3349500000000001</v>
      </c>
      <c r="BG77" s="69">
        <v>1.6736</v>
      </c>
      <c r="BH77" s="69">
        <v>0</v>
      </c>
      <c r="BI77" s="69">
        <v>3.6613500000000001</v>
      </c>
      <c r="BJ77" s="70">
        <v>100</v>
      </c>
      <c r="BK77" s="70">
        <v>100</v>
      </c>
      <c r="BL77" s="70">
        <v>68.6295091800298</v>
      </c>
      <c r="BM77" s="70">
        <v>0</v>
      </c>
      <c r="BN77" s="70">
        <v>0</v>
      </c>
      <c r="BO77" s="69">
        <v>7.2282000000000002</v>
      </c>
      <c r="BP77" s="69">
        <v>0</v>
      </c>
      <c r="BQ77" s="69">
        <v>22.242526000000002</v>
      </c>
      <c r="BR77" s="69">
        <v>7.2282000000000002</v>
      </c>
      <c r="BS77" s="69">
        <v>15.014326000000001</v>
      </c>
      <c r="BT77" s="69">
        <v>7.2282000000000002</v>
      </c>
      <c r="BU77" s="69">
        <v>0</v>
      </c>
      <c r="BV77" s="69">
        <v>22.242526000000002</v>
      </c>
      <c r="BW77" s="69">
        <v>7.2282000000000002</v>
      </c>
      <c r="BX77" s="69">
        <v>0</v>
      </c>
      <c r="BY77" s="69">
        <v>15.014326000000001</v>
      </c>
      <c r="BZ77" s="70">
        <v>100</v>
      </c>
      <c r="CA77" s="70">
        <v>100</v>
      </c>
      <c r="CB77" s="70">
        <v>67.502791724285274</v>
      </c>
      <c r="CC77" s="70">
        <v>0</v>
      </c>
      <c r="CD77" s="70">
        <v>0</v>
      </c>
      <c r="CE77" s="69">
        <v>70.605400000000003</v>
      </c>
      <c r="CF77" s="69">
        <v>0</v>
      </c>
      <c r="CG77" s="69">
        <v>118.26455779999999</v>
      </c>
      <c r="CH77" s="69">
        <v>70.605400000000003</v>
      </c>
      <c r="CI77" s="69">
        <v>47.659157799999996</v>
      </c>
      <c r="CJ77" s="69">
        <v>70.605400000000003</v>
      </c>
      <c r="CK77" s="69">
        <v>0</v>
      </c>
      <c r="CL77" s="69">
        <v>117.37572</v>
      </c>
      <c r="CM77" s="69">
        <v>70.605400000000003</v>
      </c>
      <c r="CN77" s="69">
        <v>0</v>
      </c>
      <c r="CO77" s="69">
        <v>46.770319999999998</v>
      </c>
      <c r="CP77" s="70">
        <v>100</v>
      </c>
      <c r="CQ77" s="70">
        <v>98.135011525528896</v>
      </c>
      <c r="CR77" s="70">
        <v>39.84667357099066</v>
      </c>
      <c r="CS77" s="70">
        <v>0</v>
      </c>
      <c r="CT77" s="70">
        <v>0</v>
      </c>
      <c r="CU77" s="69">
        <v>0</v>
      </c>
      <c r="CV77" s="69">
        <v>0</v>
      </c>
      <c r="CW77" s="69">
        <v>0</v>
      </c>
      <c r="CX77" s="69">
        <v>0</v>
      </c>
      <c r="CY77" s="69">
        <v>0</v>
      </c>
      <c r="CZ77" s="69">
        <v>0</v>
      </c>
      <c r="DA77" s="69">
        <v>0</v>
      </c>
      <c r="DB77" s="69">
        <v>0</v>
      </c>
      <c r="DC77" s="69">
        <v>0</v>
      </c>
      <c r="DD77" s="69">
        <v>0</v>
      </c>
      <c r="DE77" s="69">
        <v>0</v>
      </c>
      <c r="DF77" s="70" t="s">
        <v>652</v>
      </c>
      <c r="DG77" s="70" t="s">
        <v>652</v>
      </c>
      <c r="DH77" s="70">
        <v>0</v>
      </c>
      <c r="DI77" s="70">
        <v>0</v>
      </c>
      <c r="DJ77" s="70">
        <v>0</v>
      </c>
      <c r="DK77" s="69">
        <v>0</v>
      </c>
      <c r="DL77" s="69">
        <v>0</v>
      </c>
      <c r="DM77" s="69">
        <v>0</v>
      </c>
      <c r="DN77" s="69">
        <v>0</v>
      </c>
      <c r="DO77" s="69">
        <v>0</v>
      </c>
      <c r="DP77" s="69">
        <v>0</v>
      </c>
      <c r="DQ77" s="69">
        <v>0</v>
      </c>
      <c r="DR77" s="69">
        <v>0</v>
      </c>
      <c r="DS77" s="69">
        <v>0</v>
      </c>
      <c r="DT77" s="69">
        <v>0</v>
      </c>
      <c r="DU77" s="69">
        <v>0</v>
      </c>
      <c r="DV77" s="70" t="s">
        <v>652</v>
      </c>
      <c r="DW77" s="70" t="s">
        <v>652</v>
      </c>
      <c r="DX77" s="70">
        <v>0</v>
      </c>
      <c r="DY77" s="70">
        <v>0</v>
      </c>
      <c r="DZ77" s="70">
        <v>0</v>
      </c>
      <c r="EA77" s="69">
        <v>0</v>
      </c>
      <c r="EB77" s="69">
        <v>0</v>
      </c>
      <c r="EC77" s="69">
        <v>0</v>
      </c>
      <c r="ED77" s="69">
        <v>0</v>
      </c>
      <c r="EE77" s="69">
        <v>0</v>
      </c>
      <c r="EF77" s="69">
        <v>0</v>
      </c>
      <c r="EG77" s="69">
        <v>0</v>
      </c>
      <c r="EH77" s="69">
        <v>0</v>
      </c>
      <c r="EI77" s="69">
        <v>0</v>
      </c>
      <c r="EJ77" s="69">
        <v>0</v>
      </c>
      <c r="EK77" s="69">
        <v>0</v>
      </c>
      <c r="EL77" s="70" t="s">
        <v>652</v>
      </c>
      <c r="EM77" s="70" t="s">
        <v>652</v>
      </c>
      <c r="EN77" s="70">
        <v>0</v>
      </c>
      <c r="EO77" s="70">
        <v>0</v>
      </c>
      <c r="EP77" s="70">
        <v>0</v>
      </c>
      <c r="EQ77" s="69">
        <v>0</v>
      </c>
      <c r="ER77" s="69">
        <v>0</v>
      </c>
      <c r="ES77" s="69">
        <v>0</v>
      </c>
      <c r="ET77" s="69">
        <v>0</v>
      </c>
      <c r="EU77" s="69">
        <v>0</v>
      </c>
      <c r="EV77" s="69">
        <v>0</v>
      </c>
      <c r="EW77" s="69">
        <v>0</v>
      </c>
      <c r="EX77" s="69">
        <v>0</v>
      </c>
      <c r="EY77" s="69">
        <v>0</v>
      </c>
      <c r="EZ77" s="69">
        <v>0</v>
      </c>
      <c r="FA77" s="69">
        <v>0</v>
      </c>
      <c r="FB77" s="70" t="s">
        <v>652</v>
      </c>
      <c r="FC77" s="70" t="s">
        <v>652</v>
      </c>
      <c r="FD77" s="70">
        <v>0</v>
      </c>
      <c r="FE77" s="70">
        <v>0</v>
      </c>
      <c r="FF77" s="70">
        <v>0</v>
      </c>
    </row>
    <row r="78" spans="1:162" ht="15.75" x14ac:dyDescent="0.25">
      <c r="A78" s="11">
        <v>67</v>
      </c>
      <c r="B78" s="66" t="s">
        <v>179</v>
      </c>
      <c r="C78" s="69">
        <v>410.23439999999999</v>
      </c>
      <c r="D78" s="69">
        <v>0</v>
      </c>
      <c r="E78" s="69">
        <v>1987.3254999999999</v>
      </c>
      <c r="F78" s="69">
        <v>410.23439999999999</v>
      </c>
      <c r="G78" s="69">
        <v>1577.0911000000001</v>
      </c>
      <c r="H78" s="69">
        <v>410.180701</v>
      </c>
      <c r="I78" s="69">
        <v>0</v>
      </c>
      <c r="J78" s="69">
        <v>1987.0406447900002</v>
      </c>
      <c r="K78" s="69">
        <v>410.180701</v>
      </c>
      <c r="L78" s="69">
        <v>0</v>
      </c>
      <c r="M78" s="69">
        <v>1576.85994379</v>
      </c>
      <c r="N78" s="70">
        <v>99.986910166480442</v>
      </c>
      <c r="O78" s="70">
        <v>99.985342875246701</v>
      </c>
      <c r="P78" s="70">
        <v>79.357206301970223</v>
      </c>
      <c r="Q78" s="69">
        <v>0</v>
      </c>
      <c r="R78" s="70">
        <v>0</v>
      </c>
      <c r="S78" s="69">
        <v>9.1127000000000002</v>
      </c>
      <c r="T78" s="69">
        <v>0</v>
      </c>
      <c r="U78" s="69">
        <v>23.861899999999999</v>
      </c>
      <c r="V78" s="69">
        <v>9.1127000000000002</v>
      </c>
      <c r="W78" s="69">
        <v>14.7492</v>
      </c>
      <c r="X78" s="69">
        <v>9.1127000000000002</v>
      </c>
      <c r="Y78" s="69">
        <v>0</v>
      </c>
      <c r="Z78" s="69">
        <v>23.861899999999999</v>
      </c>
      <c r="AA78" s="69">
        <v>9.1127000000000002</v>
      </c>
      <c r="AB78" s="69">
        <v>0</v>
      </c>
      <c r="AC78" s="69">
        <v>14.7492</v>
      </c>
      <c r="AD78" s="70">
        <v>100</v>
      </c>
      <c r="AE78" s="70">
        <v>100</v>
      </c>
      <c r="AF78" s="70">
        <v>61.810668890574519</v>
      </c>
      <c r="AG78" s="70">
        <v>0</v>
      </c>
      <c r="AH78" s="70">
        <v>0</v>
      </c>
      <c r="AI78" s="69">
        <v>0</v>
      </c>
      <c r="AJ78" s="69">
        <v>0</v>
      </c>
      <c r="AK78" s="69">
        <v>0</v>
      </c>
      <c r="AL78" s="69">
        <v>0</v>
      </c>
      <c r="AM78" s="69">
        <v>0</v>
      </c>
      <c r="AN78" s="69">
        <v>0</v>
      </c>
      <c r="AO78" s="69">
        <v>0</v>
      </c>
      <c r="AP78" s="69">
        <v>0</v>
      </c>
      <c r="AQ78" s="69">
        <v>0</v>
      </c>
      <c r="AR78" s="69">
        <v>0</v>
      </c>
      <c r="AS78" s="69">
        <v>0</v>
      </c>
      <c r="AT78" s="70" t="s">
        <v>652</v>
      </c>
      <c r="AU78" s="70" t="s">
        <v>652</v>
      </c>
      <c r="AV78" s="70">
        <v>0</v>
      </c>
      <c r="AW78" s="70">
        <v>0</v>
      </c>
      <c r="AX78" s="70">
        <v>0</v>
      </c>
      <c r="AY78" s="69">
        <v>0.55169999999999997</v>
      </c>
      <c r="AZ78" s="69">
        <v>0</v>
      </c>
      <c r="BA78" s="69">
        <v>3.3601999999999999</v>
      </c>
      <c r="BB78" s="69">
        <v>0.55169999999999997</v>
      </c>
      <c r="BC78" s="69">
        <v>2.8085</v>
      </c>
      <c r="BD78" s="69">
        <v>0.49800100000000003</v>
      </c>
      <c r="BE78" s="69">
        <v>0</v>
      </c>
      <c r="BF78" s="69">
        <v>3.0754999999999999</v>
      </c>
      <c r="BG78" s="69">
        <v>0.49800100000000003</v>
      </c>
      <c r="BH78" s="69">
        <v>0</v>
      </c>
      <c r="BI78" s="69">
        <v>2.577499</v>
      </c>
      <c r="BJ78" s="70">
        <v>90.26663041508067</v>
      </c>
      <c r="BK78" s="70">
        <v>91.774933238383483</v>
      </c>
      <c r="BL78" s="70">
        <v>83.807478458787187</v>
      </c>
      <c r="BM78" s="70">
        <v>0</v>
      </c>
      <c r="BN78" s="70">
        <v>0</v>
      </c>
      <c r="BO78" s="69">
        <v>78.630600000000001</v>
      </c>
      <c r="BP78" s="69">
        <v>0</v>
      </c>
      <c r="BQ78" s="69">
        <v>204.44800000000001</v>
      </c>
      <c r="BR78" s="69">
        <v>78.630600000000001</v>
      </c>
      <c r="BS78" s="69">
        <v>125.81740000000001</v>
      </c>
      <c r="BT78" s="69">
        <v>78.630600000000001</v>
      </c>
      <c r="BU78" s="69">
        <v>0</v>
      </c>
      <c r="BV78" s="69">
        <v>204.447946</v>
      </c>
      <c r="BW78" s="69">
        <v>78.630600000000001</v>
      </c>
      <c r="BX78" s="69">
        <v>0</v>
      </c>
      <c r="BY78" s="69">
        <v>125.817346</v>
      </c>
      <c r="BZ78" s="70">
        <v>100</v>
      </c>
      <c r="CA78" s="70">
        <v>99.999957080658149</v>
      </c>
      <c r="CB78" s="70">
        <v>61.540039145220859</v>
      </c>
      <c r="CC78" s="70">
        <v>0</v>
      </c>
      <c r="CD78" s="70">
        <v>0</v>
      </c>
      <c r="CE78" s="69">
        <v>319.20319999999998</v>
      </c>
      <c r="CF78" s="69">
        <v>0</v>
      </c>
      <c r="CG78" s="69">
        <v>1752.3280999999999</v>
      </c>
      <c r="CH78" s="69">
        <v>319.20319999999998</v>
      </c>
      <c r="CI78" s="69">
        <v>1433.1249</v>
      </c>
      <c r="CJ78" s="69">
        <v>319.20319999999998</v>
      </c>
      <c r="CK78" s="69">
        <v>0</v>
      </c>
      <c r="CL78" s="69">
        <v>1752.3280420000001</v>
      </c>
      <c r="CM78" s="69">
        <v>319.20319999999998</v>
      </c>
      <c r="CN78" s="69">
        <v>0</v>
      </c>
      <c r="CO78" s="69">
        <v>1433.1248419999999</v>
      </c>
      <c r="CP78" s="70">
        <v>100</v>
      </c>
      <c r="CQ78" s="70">
        <v>99.999995952899852</v>
      </c>
      <c r="CR78" s="70">
        <v>81.784049998099604</v>
      </c>
      <c r="CS78" s="70">
        <v>0</v>
      </c>
      <c r="CT78" s="70">
        <v>0</v>
      </c>
      <c r="CU78" s="69">
        <v>0</v>
      </c>
      <c r="CV78" s="69">
        <v>0</v>
      </c>
      <c r="CW78" s="69">
        <v>0</v>
      </c>
      <c r="CX78" s="69">
        <v>0</v>
      </c>
      <c r="CY78" s="69">
        <v>0</v>
      </c>
      <c r="CZ78" s="69">
        <v>0</v>
      </c>
      <c r="DA78" s="69">
        <v>0</v>
      </c>
      <c r="DB78" s="69">
        <v>0</v>
      </c>
      <c r="DC78" s="69">
        <v>0</v>
      </c>
      <c r="DD78" s="69">
        <v>0</v>
      </c>
      <c r="DE78" s="69">
        <v>0</v>
      </c>
      <c r="DF78" s="70" t="s">
        <v>652</v>
      </c>
      <c r="DG78" s="70" t="s">
        <v>652</v>
      </c>
      <c r="DH78" s="70">
        <v>0</v>
      </c>
      <c r="DI78" s="70">
        <v>0</v>
      </c>
      <c r="DJ78" s="70">
        <v>0</v>
      </c>
      <c r="DK78" s="69">
        <v>0</v>
      </c>
      <c r="DL78" s="69">
        <v>0</v>
      </c>
      <c r="DM78" s="69">
        <v>0</v>
      </c>
      <c r="DN78" s="69">
        <v>0</v>
      </c>
      <c r="DO78" s="69">
        <v>0</v>
      </c>
      <c r="DP78" s="69">
        <v>0</v>
      </c>
      <c r="DQ78" s="69">
        <v>0</v>
      </c>
      <c r="DR78" s="69">
        <v>0</v>
      </c>
      <c r="DS78" s="69">
        <v>0</v>
      </c>
      <c r="DT78" s="69">
        <v>0</v>
      </c>
      <c r="DU78" s="69">
        <v>0</v>
      </c>
      <c r="DV78" s="70" t="s">
        <v>652</v>
      </c>
      <c r="DW78" s="70" t="s">
        <v>652</v>
      </c>
      <c r="DX78" s="70">
        <v>0</v>
      </c>
      <c r="DY78" s="70">
        <v>0</v>
      </c>
      <c r="DZ78" s="70">
        <v>0</v>
      </c>
      <c r="EA78" s="69">
        <v>0</v>
      </c>
      <c r="EB78" s="69">
        <v>0</v>
      </c>
      <c r="EC78" s="69">
        <v>0</v>
      </c>
      <c r="ED78" s="69">
        <v>0</v>
      </c>
      <c r="EE78" s="69">
        <v>0</v>
      </c>
      <c r="EF78" s="69">
        <v>0</v>
      </c>
      <c r="EG78" s="69">
        <v>0</v>
      </c>
      <c r="EH78" s="69">
        <v>0</v>
      </c>
      <c r="EI78" s="69">
        <v>0</v>
      </c>
      <c r="EJ78" s="69">
        <v>0</v>
      </c>
      <c r="EK78" s="69">
        <v>0</v>
      </c>
      <c r="EL78" s="70" t="s">
        <v>652</v>
      </c>
      <c r="EM78" s="70" t="s">
        <v>652</v>
      </c>
      <c r="EN78" s="70">
        <v>0</v>
      </c>
      <c r="EO78" s="70">
        <v>0</v>
      </c>
      <c r="EP78" s="70">
        <v>0</v>
      </c>
      <c r="EQ78" s="69">
        <v>2.7362000000000002</v>
      </c>
      <c r="ER78" s="69">
        <v>0</v>
      </c>
      <c r="ES78" s="69">
        <v>3.3273000000000001</v>
      </c>
      <c r="ET78" s="69">
        <v>2.7362000000000002</v>
      </c>
      <c r="EU78" s="69">
        <v>0.59109999999999996</v>
      </c>
      <c r="EV78" s="69">
        <v>2.7362000000000002</v>
      </c>
      <c r="EW78" s="69">
        <v>0</v>
      </c>
      <c r="EX78" s="69">
        <v>3.3272567899999999</v>
      </c>
      <c r="EY78" s="69">
        <v>2.7362000000000002</v>
      </c>
      <c r="EZ78" s="69">
        <v>0</v>
      </c>
      <c r="FA78" s="69">
        <v>0.59105679</v>
      </c>
      <c r="FB78" s="70">
        <v>100</v>
      </c>
      <c r="FC78" s="70">
        <v>99.992689900186107</v>
      </c>
      <c r="FD78" s="70">
        <v>17.764086973281074</v>
      </c>
      <c r="FE78" s="70">
        <v>0</v>
      </c>
      <c r="FF78" s="70">
        <v>0</v>
      </c>
    </row>
    <row r="79" spans="1:162" ht="15.75" x14ac:dyDescent="0.25">
      <c r="A79" s="11">
        <v>68</v>
      </c>
      <c r="B79" s="66" t="s">
        <v>182</v>
      </c>
      <c r="C79" s="69">
        <v>104.81139999999999</v>
      </c>
      <c r="D79" s="69">
        <v>0</v>
      </c>
      <c r="E79" s="69">
        <v>816.37930799999992</v>
      </c>
      <c r="F79" s="69">
        <v>104.81139999999999</v>
      </c>
      <c r="G79" s="69">
        <v>711.56790799999999</v>
      </c>
      <c r="H79" s="69">
        <v>103.62042756</v>
      </c>
      <c r="I79" s="69">
        <v>0</v>
      </c>
      <c r="J79" s="69">
        <v>808.82065096999997</v>
      </c>
      <c r="K79" s="69">
        <v>103.62042756</v>
      </c>
      <c r="L79" s="69">
        <v>0</v>
      </c>
      <c r="M79" s="69">
        <v>705.20022340999992</v>
      </c>
      <c r="N79" s="70">
        <v>98.86369952123529</v>
      </c>
      <c r="O79" s="70">
        <v>99.105119199670241</v>
      </c>
      <c r="P79" s="70">
        <v>87.188701545178091</v>
      </c>
      <c r="Q79" s="69">
        <v>0</v>
      </c>
      <c r="R79" s="70">
        <v>0</v>
      </c>
      <c r="S79" s="69">
        <v>4.7789000000000001</v>
      </c>
      <c r="T79" s="69">
        <v>0</v>
      </c>
      <c r="U79" s="69">
        <v>77.909807999999998</v>
      </c>
      <c r="V79" s="69">
        <v>4.7789000000000001</v>
      </c>
      <c r="W79" s="69">
        <v>73.130908000000005</v>
      </c>
      <c r="X79" s="69">
        <v>4.7789000000000001</v>
      </c>
      <c r="Y79" s="69">
        <v>0</v>
      </c>
      <c r="Z79" s="69">
        <v>77.909807999999998</v>
      </c>
      <c r="AA79" s="69">
        <v>4.7789000000000001</v>
      </c>
      <c r="AB79" s="69">
        <v>0</v>
      </c>
      <c r="AC79" s="69">
        <v>73.130908000000005</v>
      </c>
      <c r="AD79" s="70">
        <v>100</v>
      </c>
      <c r="AE79" s="70">
        <v>100</v>
      </c>
      <c r="AF79" s="70">
        <v>93.866112466866824</v>
      </c>
      <c r="AG79" s="70">
        <v>0</v>
      </c>
      <c r="AH79" s="70">
        <v>0</v>
      </c>
      <c r="AI79" s="69">
        <v>0</v>
      </c>
      <c r="AJ79" s="69">
        <v>0</v>
      </c>
      <c r="AK79" s="69">
        <v>0</v>
      </c>
      <c r="AL79" s="69">
        <v>0</v>
      </c>
      <c r="AM79" s="69">
        <v>0</v>
      </c>
      <c r="AN79" s="69">
        <v>0</v>
      </c>
      <c r="AO79" s="69">
        <v>0</v>
      </c>
      <c r="AP79" s="69">
        <v>0</v>
      </c>
      <c r="AQ79" s="69">
        <v>0</v>
      </c>
      <c r="AR79" s="69">
        <v>0</v>
      </c>
      <c r="AS79" s="69">
        <v>0</v>
      </c>
      <c r="AT79" s="70" t="s">
        <v>652</v>
      </c>
      <c r="AU79" s="70" t="s">
        <v>652</v>
      </c>
      <c r="AV79" s="70">
        <v>0</v>
      </c>
      <c r="AW79" s="70">
        <v>0</v>
      </c>
      <c r="AX79" s="70">
        <v>0</v>
      </c>
      <c r="AY79" s="69">
        <v>1.4914000000000001</v>
      </c>
      <c r="AZ79" s="69">
        <v>0</v>
      </c>
      <c r="BA79" s="69">
        <v>81.491399999999999</v>
      </c>
      <c r="BB79" s="69">
        <v>1.4914000000000001</v>
      </c>
      <c r="BC79" s="69">
        <v>80</v>
      </c>
      <c r="BD79" s="69">
        <v>1.4914000000000001</v>
      </c>
      <c r="BE79" s="69">
        <v>0</v>
      </c>
      <c r="BF79" s="69">
        <v>81.491399999999999</v>
      </c>
      <c r="BG79" s="69">
        <v>1.4914000000000001</v>
      </c>
      <c r="BH79" s="69">
        <v>0</v>
      </c>
      <c r="BI79" s="69">
        <v>80</v>
      </c>
      <c r="BJ79" s="70">
        <v>100</v>
      </c>
      <c r="BK79" s="70">
        <v>100</v>
      </c>
      <c r="BL79" s="70">
        <v>98.169868231494377</v>
      </c>
      <c r="BM79" s="70">
        <v>0</v>
      </c>
      <c r="BN79" s="70">
        <v>0</v>
      </c>
      <c r="BO79" s="69">
        <v>11.4748</v>
      </c>
      <c r="BP79" s="69">
        <v>0</v>
      </c>
      <c r="BQ79" s="69">
        <v>16.911799999999999</v>
      </c>
      <c r="BR79" s="69">
        <v>11.4748</v>
      </c>
      <c r="BS79" s="69">
        <v>5.4370000000000003</v>
      </c>
      <c r="BT79" s="69">
        <v>11.4748</v>
      </c>
      <c r="BU79" s="69">
        <v>0</v>
      </c>
      <c r="BV79" s="69">
        <v>16.911799999999999</v>
      </c>
      <c r="BW79" s="69">
        <v>11.4748</v>
      </c>
      <c r="BX79" s="69">
        <v>0</v>
      </c>
      <c r="BY79" s="69">
        <v>5.4370000000000003</v>
      </c>
      <c r="BZ79" s="70">
        <v>100</v>
      </c>
      <c r="CA79" s="70">
        <v>100</v>
      </c>
      <c r="CB79" s="70">
        <v>32.149150297425464</v>
      </c>
      <c r="CC79" s="70">
        <v>0</v>
      </c>
      <c r="CD79" s="70">
        <v>0</v>
      </c>
      <c r="CE79" s="69">
        <v>84.936099999999996</v>
      </c>
      <c r="CF79" s="69">
        <v>0</v>
      </c>
      <c r="CG79" s="69">
        <v>634.93610000000001</v>
      </c>
      <c r="CH79" s="69">
        <v>84.936099999999996</v>
      </c>
      <c r="CI79" s="69">
        <v>550</v>
      </c>
      <c r="CJ79" s="69">
        <v>84.936099999999996</v>
      </c>
      <c r="CK79" s="69">
        <v>0</v>
      </c>
      <c r="CL79" s="69">
        <v>630.24568399999998</v>
      </c>
      <c r="CM79" s="69">
        <v>84.936099999999996</v>
      </c>
      <c r="CN79" s="69">
        <v>0</v>
      </c>
      <c r="CO79" s="69">
        <v>545.30958399999997</v>
      </c>
      <c r="CP79" s="70">
        <v>100</v>
      </c>
      <c r="CQ79" s="70">
        <v>99.147197090909089</v>
      </c>
      <c r="CR79" s="70">
        <v>86.52333492219519</v>
      </c>
      <c r="CS79" s="70">
        <v>0</v>
      </c>
      <c r="CT79" s="70">
        <v>0</v>
      </c>
      <c r="CU79" s="69">
        <v>0</v>
      </c>
      <c r="CV79" s="69">
        <v>0</v>
      </c>
      <c r="CW79" s="69">
        <v>0</v>
      </c>
      <c r="CX79" s="69">
        <v>0</v>
      </c>
      <c r="CY79" s="69">
        <v>0</v>
      </c>
      <c r="CZ79" s="69">
        <v>0</v>
      </c>
      <c r="DA79" s="69">
        <v>0</v>
      </c>
      <c r="DB79" s="69">
        <v>0</v>
      </c>
      <c r="DC79" s="69">
        <v>0</v>
      </c>
      <c r="DD79" s="69">
        <v>0</v>
      </c>
      <c r="DE79" s="69">
        <v>0</v>
      </c>
      <c r="DF79" s="70" t="s">
        <v>652</v>
      </c>
      <c r="DG79" s="70" t="s">
        <v>652</v>
      </c>
      <c r="DH79" s="70">
        <v>0</v>
      </c>
      <c r="DI79" s="70">
        <v>0</v>
      </c>
      <c r="DJ79" s="70">
        <v>0</v>
      </c>
      <c r="DK79" s="69">
        <v>0</v>
      </c>
      <c r="DL79" s="69">
        <v>0</v>
      </c>
      <c r="DM79" s="69">
        <v>0</v>
      </c>
      <c r="DN79" s="69">
        <v>0</v>
      </c>
      <c r="DO79" s="69">
        <v>0</v>
      </c>
      <c r="DP79" s="69">
        <v>0</v>
      </c>
      <c r="DQ79" s="69">
        <v>0</v>
      </c>
      <c r="DR79" s="69">
        <v>0</v>
      </c>
      <c r="DS79" s="69">
        <v>0</v>
      </c>
      <c r="DT79" s="69">
        <v>0</v>
      </c>
      <c r="DU79" s="69">
        <v>0</v>
      </c>
      <c r="DV79" s="70" t="s">
        <v>652</v>
      </c>
      <c r="DW79" s="70" t="s">
        <v>652</v>
      </c>
      <c r="DX79" s="70">
        <v>0</v>
      </c>
      <c r="DY79" s="70">
        <v>0</v>
      </c>
      <c r="DZ79" s="70">
        <v>0</v>
      </c>
      <c r="EA79" s="69">
        <v>0</v>
      </c>
      <c r="EB79" s="69">
        <v>0</v>
      </c>
      <c r="EC79" s="69">
        <v>0</v>
      </c>
      <c r="ED79" s="69">
        <v>0</v>
      </c>
      <c r="EE79" s="69">
        <v>0</v>
      </c>
      <c r="EF79" s="69">
        <v>0</v>
      </c>
      <c r="EG79" s="69">
        <v>0</v>
      </c>
      <c r="EH79" s="69">
        <v>0</v>
      </c>
      <c r="EI79" s="69">
        <v>0</v>
      </c>
      <c r="EJ79" s="69">
        <v>0</v>
      </c>
      <c r="EK79" s="69">
        <v>0</v>
      </c>
      <c r="EL79" s="70" t="s">
        <v>652</v>
      </c>
      <c r="EM79" s="70" t="s">
        <v>652</v>
      </c>
      <c r="EN79" s="70">
        <v>0</v>
      </c>
      <c r="EO79" s="70">
        <v>0</v>
      </c>
      <c r="EP79" s="70">
        <v>0</v>
      </c>
      <c r="EQ79" s="69">
        <v>2.1301999999999999</v>
      </c>
      <c r="ER79" s="69">
        <v>0</v>
      </c>
      <c r="ES79" s="69">
        <v>5.1302000000000003</v>
      </c>
      <c r="ET79" s="69">
        <v>2.1301999999999999</v>
      </c>
      <c r="EU79" s="69">
        <v>3</v>
      </c>
      <c r="EV79" s="69">
        <v>0.93922756000000007</v>
      </c>
      <c r="EW79" s="69">
        <v>0</v>
      </c>
      <c r="EX79" s="69">
        <v>2.2619589700000002</v>
      </c>
      <c r="EY79" s="69">
        <v>0.93922756000000007</v>
      </c>
      <c r="EZ79" s="69">
        <v>0</v>
      </c>
      <c r="FA79" s="69">
        <v>1.3227314099999998</v>
      </c>
      <c r="FB79" s="70">
        <v>44.091050605576946</v>
      </c>
      <c r="FC79" s="70">
        <v>44.091046999999996</v>
      </c>
      <c r="FD79" s="70">
        <v>58.477250363210601</v>
      </c>
      <c r="FE79" s="70">
        <v>0</v>
      </c>
      <c r="FF79" s="70">
        <v>0</v>
      </c>
    </row>
    <row r="80" spans="1:162" ht="26.25" x14ac:dyDescent="0.25">
      <c r="A80" s="11">
        <v>69</v>
      </c>
      <c r="B80" s="78" t="s">
        <v>300</v>
      </c>
      <c r="C80" s="69">
        <v>4.4066000000000001</v>
      </c>
      <c r="D80" s="69">
        <v>0</v>
      </c>
      <c r="E80" s="69">
        <v>42.735319000000004</v>
      </c>
      <c r="F80" s="69">
        <v>4.4066000000000001</v>
      </c>
      <c r="G80" s="69">
        <v>38.328719</v>
      </c>
      <c r="H80" s="69">
        <v>4.4066000000000001</v>
      </c>
      <c r="I80" s="69">
        <v>0</v>
      </c>
      <c r="J80" s="69">
        <v>42.735233000000001</v>
      </c>
      <c r="K80" s="69">
        <v>4.4066000000000001</v>
      </c>
      <c r="L80" s="69">
        <v>0</v>
      </c>
      <c r="M80" s="69">
        <v>38.328632999999996</v>
      </c>
      <c r="N80" s="70">
        <v>100</v>
      </c>
      <c r="O80" s="70">
        <v>99.999775625165029</v>
      </c>
      <c r="P80" s="70">
        <v>89.688601908406568</v>
      </c>
      <c r="Q80" s="69">
        <v>0</v>
      </c>
      <c r="R80" s="70">
        <v>0</v>
      </c>
      <c r="S80" s="69">
        <v>0</v>
      </c>
      <c r="T80" s="69">
        <v>0</v>
      </c>
      <c r="U80" s="69">
        <v>0</v>
      </c>
      <c r="V80" s="69">
        <v>0</v>
      </c>
      <c r="W80" s="69">
        <v>0</v>
      </c>
      <c r="X80" s="69">
        <v>0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70" t="s">
        <v>652</v>
      </c>
      <c r="AE80" s="70" t="s">
        <v>652</v>
      </c>
      <c r="AF80" s="70">
        <v>0</v>
      </c>
      <c r="AG80" s="70">
        <v>0</v>
      </c>
      <c r="AH80" s="70">
        <v>0</v>
      </c>
      <c r="AI80" s="69">
        <v>0</v>
      </c>
      <c r="AJ80" s="69">
        <v>0</v>
      </c>
      <c r="AK80" s="69">
        <v>0</v>
      </c>
      <c r="AL80" s="69">
        <v>0</v>
      </c>
      <c r="AM80" s="69">
        <v>0</v>
      </c>
      <c r="AN80" s="69">
        <v>0</v>
      </c>
      <c r="AO80" s="69">
        <v>0</v>
      </c>
      <c r="AP80" s="69">
        <v>0</v>
      </c>
      <c r="AQ80" s="69">
        <v>0</v>
      </c>
      <c r="AR80" s="69">
        <v>0</v>
      </c>
      <c r="AS80" s="69">
        <v>0</v>
      </c>
      <c r="AT80" s="70" t="s">
        <v>652</v>
      </c>
      <c r="AU80" s="70" t="s">
        <v>652</v>
      </c>
      <c r="AV80" s="70">
        <v>0</v>
      </c>
      <c r="AW80" s="70">
        <v>0</v>
      </c>
      <c r="AX80" s="70">
        <v>0</v>
      </c>
      <c r="AY80" s="69">
        <v>0</v>
      </c>
      <c r="AZ80" s="69">
        <v>0</v>
      </c>
      <c r="BA80" s="69">
        <v>0</v>
      </c>
      <c r="BB80" s="69">
        <v>0</v>
      </c>
      <c r="BC80" s="69">
        <v>0</v>
      </c>
      <c r="BD80" s="69">
        <v>0</v>
      </c>
      <c r="BE80" s="69">
        <v>0</v>
      </c>
      <c r="BF80" s="69">
        <v>0</v>
      </c>
      <c r="BG80" s="69">
        <v>0</v>
      </c>
      <c r="BH80" s="69">
        <v>0</v>
      </c>
      <c r="BI80" s="69">
        <v>0</v>
      </c>
      <c r="BJ80" s="70" t="s">
        <v>652</v>
      </c>
      <c r="BK80" s="70" t="s">
        <v>652</v>
      </c>
      <c r="BL80" s="70">
        <v>0</v>
      </c>
      <c r="BM80" s="70">
        <v>0</v>
      </c>
      <c r="BN80" s="70">
        <v>0</v>
      </c>
      <c r="BO80" s="69">
        <v>0.31590000000000001</v>
      </c>
      <c r="BP80" s="69">
        <v>0</v>
      </c>
      <c r="BQ80" s="69">
        <v>14.808400000000001</v>
      </c>
      <c r="BR80" s="69">
        <v>0.31590000000000001</v>
      </c>
      <c r="BS80" s="69">
        <v>14.4925</v>
      </c>
      <c r="BT80" s="69">
        <v>0.31590000000000001</v>
      </c>
      <c r="BU80" s="69">
        <v>0</v>
      </c>
      <c r="BV80" s="69">
        <v>14.808400000000001</v>
      </c>
      <c r="BW80" s="69">
        <v>0.31590000000000001</v>
      </c>
      <c r="BX80" s="69">
        <v>0</v>
      </c>
      <c r="BY80" s="69">
        <v>14.4925</v>
      </c>
      <c r="BZ80" s="70">
        <v>100</v>
      </c>
      <c r="CA80" s="70">
        <v>100</v>
      </c>
      <c r="CB80" s="70">
        <v>97.866751303314331</v>
      </c>
      <c r="CC80" s="70">
        <v>0</v>
      </c>
      <c r="CD80" s="70">
        <v>0</v>
      </c>
      <c r="CE80" s="69">
        <v>1.9204000000000001</v>
      </c>
      <c r="CF80" s="69">
        <v>0</v>
      </c>
      <c r="CG80" s="69">
        <v>4.9203999999999999</v>
      </c>
      <c r="CH80" s="69">
        <v>1.9204000000000001</v>
      </c>
      <c r="CI80" s="69">
        <v>3</v>
      </c>
      <c r="CJ80" s="69">
        <v>1.9204000000000001</v>
      </c>
      <c r="CK80" s="69">
        <v>0</v>
      </c>
      <c r="CL80" s="69">
        <v>4.9203999999999999</v>
      </c>
      <c r="CM80" s="69">
        <v>1.9204000000000001</v>
      </c>
      <c r="CN80" s="69">
        <v>0</v>
      </c>
      <c r="CO80" s="69">
        <v>3</v>
      </c>
      <c r="CP80" s="70">
        <v>100</v>
      </c>
      <c r="CQ80" s="70">
        <v>100</v>
      </c>
      <c r="CR80" s="70">
        <v>60.970652792455901</v>
      </c>
      <c r="CS80" s="70">
        <v>0</v>
      </c>
      <c r="CT80" s="70">
        <v>0</v>
      </c>
      <c r="CU80" s="69">
        <v>2.1703000000000001</v>
      </c>
      <c r="CV80" s="69">
        <v>0</v>
      </c>
      <c r="CW80" s="69">
        <v>23.006519000000001</v>
      </c>
      <c r="CX80" s="69">
        <v>2.1703000000000001</v>
      </c>
      <c r="CY80" s="69">
        <v>20.836219</v>
      </c>
      <c r="CZ80" s="69">
        <v>2.1703000000000001</v>
      </c>
      <c r="DA80" s="69">
        <v>0</v>
      </c>
      <c r="DB80" s="69">
        <v>23.006433000000001</v>
      </c>
      <c r="DC80" s="69">
        <v>2.1703000000000001</v>
      </c>
      <c r="DD80" s="69">
        <v>0</v>
      </c>
      <c r="DE80" s="69">
        <v>20.836133</v>
      </c>
      <c r="DF80" s="70">
        <v>100</v>
      </c>
      <c r="DG80" s="70">
        <v>99.999587257169836</v>
      </c>
      <c r="DH80" s="70">
        <v>90.56655153799808</v>
      </c>
      <c r="DI80" s="70">
        <v>0</v>
      </c>
      <c r="DJ80" s="70">
        <v>0</v>
      </c>
      <c r="DK80" s="69">
        <v>0</v>
      </c>
      <c r="DL80" s="69">
        <v>0</v>
      </c>
      <c r="DM80" s="69">
        <v>0</v>
      </c>
      <c r="DN80" s="69">
        <v>0</v>
      </c>
      <c r="DO80" s="69">
        <v>0</v>
      </c>
      <c r="DP80" s="69">
        <v>0</v>
      </c>
      <c r="DQ80" s="69">
        <v>0</v>
      </c>
      <c r="DR80" s="69">
        <v>0</v>
      </c>
      <c r="DS80" s="69">
        <v>0</v>
      </c>
      <c r="DT80" s="69">
        <v>0</v>
      </c>
      <c r="DU80" s="69">
        <v>0</v>
      </c>
      <c r="DV80" s="70" t="s">
        <v>652</v>
      </c>
      <c r="DW80" s="70" t="s">
        <v>652</v>
      </c>
      <c r="DX80" s="70">
        <v>0</v>
      </c>
      <c r="DY80" s="70">
        <v>0</v>
      </c>
      <c r="DZ80" s="70">
        <v>0</v>
      </c>
      <c r="EA80" s="69">
        <v>0</v>
      </c>
      <c r="EB80" s="69">
        <v>0</v>
      </c>
      <c r="EC80" s="69">
        <v>0</v>
      </c>
      <c r="ED80" s="69">
        <v>0</v>
      </c>
      <c r="EE80" s="69">
        <v>0</v>
      </c>
      <c r="EF80" s="69">
        <v>0</v>
      </c>
      <c r="EG80" s="69">
        <v>0</v>
      </c>
      <c r="EH80" s="69">
        <v>0</v>
      </c>
      <c r="EI80" s="69">
        <v>0</v>
      </c>
      <c r="EJ80" s="69">
        <v>0</v>
      </c>
      <c r="EK80" s="69">
        <v>0</v>
      </c>
      <c r="EL80" s="70" t="s">
        <v>652</v>
      </c>
      <c r="EM80" s="70" t="s">
        <v>652</v>
      </c>
      <c r="EN80" s="70">
        <v>0</v>
      </c>
      <c r="EO80" s="70">
        <v>0</v>
      </c>
      <c r="EP80" s="70">
        <v>0</v>
      </c>
      <c r="EQ80" s="69">
        <v>0</v>
      </c>
      <c r="ER80" s="69">
        <v>0</v>
      </c>
      <c r="ES80" s="69">
        <v>0</v>
      </c>
      <c r="ET80" s="69">
        <v>0</v>
      </c>
      <c r="EU80" s="69">
        <v>0</v>
      </c>
      <c r="EV80" s="69">
        <v>0</v>
      </c>
      <c r="EW80" s="69">
        <v>0</v>
      </c>
      <c r="EX80" s="69">
        <v>0</v>
      </c>
      <c r="EY80" s="69">
        <v>0</v>
      </c>
      <c r="EZ80" s="69">
        <v>0</v>
      </c>
      <c r="FA80" s="69">
        <v>0</v>
      </c>
      <c r="FB80" s="70" t="s">
        <v>652</v>
      </c>
      <c r="FC80" s="70" t="s">
        <v>652</v>
      </c>
      <c r="FD80" s="70">
        <v>0</v>
      </c>
      <c r="FE80" s="70">
        <v>0</v>
      </c>
      <c r="FF80" s="70">
        <v>0</v>
      </c>
    </row>
    <row r="81" spans="1:162" ht="15.75" x14ac:dyDescent="0.25">
      <c r="A81" s="11">
        <v>70</v>
      </c>
      <c r="B81" s="78" t="s">
        <v>301</v>
      </c>
      <c r="C81" s="69">
        <v>27.635200000000001</v>
      </c>
      <c r="D81" s="69">
        <v>0</v>
      </c>
      <c r="E81" s="69">
        <v>719.35320000000002</v>
      </c>
      <c r="F81" s="69">
        <v>27.635200000000001</v>
      </c>
      <c r="G81" s="69">
        <v>691.71799999999996</v>
      </c>
      <c r="H81" s="69">
        <v>27.635200000000001</v>
      </c>
      <c r="I81" s="69">
        <v>0</v>
      </c>
      <c r="J81" s="69">
        <v>717.95555100000001</v>
      </c>
      <c r="K81" s="69">
        <v>27.635200000000001</v>
      </c>
      <c r="L81" s="69">
        <v>0</v>
      </c>
      <c r="M81" s="69">
        <v>690.32035099999996</v>
      </c>
      <c r="N81" s="70">
        <v>100</v>
      </c>
      <c r="O81" s="70">
        <v>99.797945260930035</v>
      </c>
      <c r="P81" s="70">
        <v>96.150848062737509</v>
      </c>
      <c r="Q81" s="69">
        <v>0</v>
      </c>
      <c r="R81" s="70">
        <v>0</v>
      </c>
      <c r="S81" s="69">
        <v>5.1374000000000004</v>
      </c>
      <c r="T81" s="69">
        <v>0</v>
      </c>
      <c r="U81" s="69">
        <v>24.444400000000002</v>
      </c>
      <c r="V81" s="69">
        <v>5.1374000000000004</v>
      </c>
      <c r="W81" s="69">
        <v>19.306999999999999</v>
      </c>
      <c r="X81" s="69">
        <v>5.1374000000000004</v>
      </c>
      <c r="Y81" s="69">
        <v>0</v>
      </c>
      <c r="Z81" s="69">
        <v>23.046751</v>
      </c>
      <c r="AA81" s="69">
        <v>5.1374000000000004</v>
      </c>
      <c r="AB81" s="69">
        <v>0</v>
      </c>
      <c r="AC81" s="69">
        <v>17.909351000000001</v>
      </c>
      <c r="AD81" s="70">
        <v>100</v>
      </c>
      <c r="AE81" s="70">
        <v>92.760920909514695</v>
      </c>
      <c r="AF81" s="70">
        <v>77.70878854030228</v>
      </c>
      <c r="AG81" s="70">
        <v>0</v>
      </c>
      <c r="AH81" s="70">
        <v>0</v>
      </c>
      <c r="AI81" s="69">
        <v>0</v>
      </c>
      <c r="AJ81" s="69">
        <v>0</v>
      </c>
      <c r="AK81" s="69">
        <v>0</v>
      </c>
      <c r="AL81" s="69">
        <v>0</v>
      </c>
      <c r="AM81" s="69">
        <v>0</v>
      </c>
      <c r="AN81" s="69">
        <v>0</v>
      </c>
      <c r="AO81" s="69">
        <v>0</v>
      </c>
      <c r="AP81" s="69">
        <v>0</v>
      </c>
      <c r="AQ81" s="69">
        <v>0</v>
      </c>
      <c r="AR81" s="69">
        <v>0</v>
      </c>
      <c r="AS81" s="69">
        <v>0</v>
      </c>
      <c r="AT81" s="70" t="s">
        <v>652</v>
      </c>
      <c r="AU81" s="70" t="s">
        <v>652</v>
      </c>
      <c r="AV81" s="70">
        <v>0</v>
      </c>
      <c r="AW81" s="70">
        <v>0</v>
      </c>
      <c r="AX81" s="70">
        <v>0</v>
      </c>
      <c r="AY81" s="69">
        <v>0</v>
      </c>
      <c r="AZ81" s="69">
        <v>0</v>
      </c>
      <c r="BA81" s="69">
        <v>0</v>
      </c>
      <c r="BB81" s="69">
        <v>0</v>
      </c>
      <c r="BC81" s="69">
        <v>0</v>
      </c>
      <c r="BD81" s="69">
        <v>0</v>
      </c>
      <c r="BE81" s="69">
        <v>0</v>
      </c>
      <c r="BF81" s="69">
        <v>0</v>
      </c>
      <c r="BG81" s="69">
        <v>0</v>
      </c>
      <c r="BH81" s="69">
        <v>0</v>
      </c>
      <c r="BI81" s="69">
        <v>0</v>
      </c>
      <c r="BJ81" s="70" t="s">
        <v>652</v>
      </c>
      <c r="BK81" s="70" t="s">
        <v>652</v>
      </c>
      <c r="BL81" s="70">
        <v>0</v>
      </c>
      <c r="BM81" s="70">
        <v>0</v>
      </c>
      <c r="BN81" s="70">
        <v>0</v>
      </c>
      <c r="BO81" s="69">
        <v>0</v>
      </c>
      <c r="BP81" s="69">
        <v>0</v>
      </c>
      <c r="BQ81" s="69">
        <v>0</v>
      </c>
      <c r="BR81" s="69">
        <v>0</v>
      </c>
      <c r="BS81" s="69">
        <v>0</v>
      </c>
      <c r="BT81" s="69">
        <v>0</v>
      </c>
      <c r="BU81" s="69">
        <v>0</v>
      </c>
      <c r="BV81" s="69">
        <v>0</v>
      </c>
      <c r="BW81" s="69">
        <v>0</v>
      </c>
      <c r="BX81" s="69">
        <v>0</v>
      </c>
      <c r="BY81" s="69">
        <v>0</v>
      </c>
      <c r="BZ81" s="70" t="s">
        <v>652</v>
      </c>
      <c r="CA81" s="70" t="s">
        <v>652</v>
      </c>
      <c r="CB81" s="70">
        <v>0</v>
      </c>
      <c r="CC81" s="70">
        <v>0</v>
      </c>
      <c r="CD81" s="70">
        <v>0</v>
      </c>
      <c r="CE81" s="69">
        <v>0.54549999999999998</v>
      </c>
      <c r="CF81" s="69">
        <v>0</v>
      </c>
      <c r="CG81" s="69">
        <v>76.484499999999997</v>
      </c>
      <c r="CH81" s="69">
        <v>0.54549999999999998</v>
      </c>
      <c r="CI81" s="69">
        <v>75.938999999999993</v>
      </c>
      <c r="CJ81" s="69">
        <v>0.54549999999999998</v>
      </c>
      <c r="CK81" s="69">
        <v>0</v>
      </c>
      <c r="CL81" s="69">
        <v>76.484499999999997</v>
      </c>
      <c r="CM81" s="69">
        <v>0.54549999999999998</v>
      </c>
      <c r="CN81" s="69">
        <v>0</v>
      </c>
      <c r="CO81" s="69">
        <v>75.938999999999993</v>
      </c>
      <c r="CP81" s="70">
        <v>100</v>
      </c>
      <c r="CQ81" s="70">
        <v>100</v>
      </c>
      <c r="CR81" s="70">
        <v>99.286783596676443</v>
      </c>
      <c r="CS81" s="70">
        <v>0</v>
      </c>
      <c r="CT81" s="70">
        <v>0</v>
      </c>
      <c r="CU81" s="69">
        <v>21.952300000000001</v>
      </c>
      <c r="CV81" s="69">
        <v>0</v>
      </c>
      <c r="CW81" s="69">
        <v>618.42430000000002</v>
      </c>
      <c r="CX81" s="69">
        <v>21.952300000000001</v>
      </c>
      <c r="CY81" s="69">
        <v>596.47199999999998</v>
      </c>
      <c r="CZ81" s="69">
        <v>21.952300000000001</v>
      </c>
      <c r="DA81" s="69">
        <v>0</v>
      </c>
      <c r="DB81" s="69">
        <v>618.42430000000002</v>
      </c>
      <c r="DC81" s="69">
        <v>21.952300000000001</v>
      </c>
      <c r="DD81" s="69">
        <v>0</v>
      </c>
      <c r="DE81" s="69">
        <v>596.47199999999998</v>
      </c>
      <c r="DF81" s="70">
        <v>100</v>
      </c>
      <c r="DG81" s="70">
        <v>100</v>
      </c>
      <c r="DH81" s="70">
        <v>96.450285022758635</v>
      </c>
      <c r="DI81" s="70">
        <v>0</v>
      </c>
      <c r="DJ81" s="70">
        <v>0</v>
      </c>
      <c r="DK81" s="69">
        <v>0</v>
      </c>
      <c r="DL81" s="69">
        <v>0</v>
      </c>
      <c r="DM81" s="69">
        <v>0</v>
      </c>
      <c r="DN81" s="69">
        <v>0</v>
      </c>
      <c r="DO81" s="69">
        <v>0</v>
      </c>
      <c r="DP81" s="69">
        <v>0</v>
      </c>
      <c r="DQ81" s="69">
        <v>0</v>
      </c>
      <c r="DR81" s="69">
        <v>0</v>
      </c>
      <c r="DS81" s="69">
        <v>0</v>
      </c>
      <c r="DT81" s="69">
        <v>0</v>
      </c>
      <c r="DU81" s="69">
        <v>0</v>
      </c>
      <c r="DV81" s="70" t="s">
        <v>652</v>
      </c>
      <c r="DW81" s="70" t="s">
        <v>652</v>
      </c>
      <c r="DX81" s="70">
        <v>0</v>
      </c>
      <c r="DY81" s="70">
        <v>0</v>
      </c>
      <c r="DZ81" s="70">
        <v>0</v>
      </c>
      <c r="EA81" s="69">
        <v>0</v>
      </c>
      <c r="EB81" s="69">
        <v>0</v>
      </c>
      <c r="EC81" s="69">
        <v>0</v>
      </c>
      <c r="ED81" s="69">
        <v>0</v>
      </c>
      <c r="EE81" s="69">
        <v>0</v>
      </c>
      <c r="EF81" s="69">
        <v>0</v>
      </c>
      <c r="EG81" s="69">
        <v>0</v>
      </c>
      <c r="EH81" s="69">
        <v>0</v>
      </c>
      <c r="EI81" s="69">
        <v>0</v>
      </c>
      <c r="EJ81" s="69">
        <v>0</v>
      </c>
      <c r="EK81" s="69">
        <v>0</v>
      </c>
      <c r="EL81" s="70" t="s">
        <v>652</v>
      </c>
      <c r="EM81" s="70" t="s">
        <v>652</v>
      </c>
      <c r="EN81" s="70">
        <v>0</v>
      </c>
      <c r="EO81" s="70">
        <v>0</v>
      </c>
      <c r="EP81" s="70">
        <v>0</v>
      </c>
      <c r="EQ81" s="69">
        <v>0</v>
      </c>
      <c r="ER81" s="69">
        <v>0</v>
      </c>
      <c r="ES81" s="69">
        <v>0</v>
      </c>
      <c r="ET81" s="69">
        <v>0</v>
      </c>
      <c r="EU81" s="69">
        <v>0</v>
      </c>
      <c r="EV81" s="69">
        <v>0</v>
      </c>
      <c r="EW81" s="69">
        <v>0</v>
      </c>
      <c r="EX81" s="69">
        <v>0</v>
      </c>
      <c r="EY81" s="69">
        <v>0</v>
      </c>
      <c r="EZ81" s="69">
        <v>0</v>
      </c>
      <c r="FA81" s="69">
        <v>0</v>
      </c>
      <c r="FB81" s="70" t="s">
        <v>652</v>
      </c>
      <c r="FC81" s="70" t="s">
        <v>652</v>
      </c>
      <c r="FD81" s="70">
        <v>0</v>
      </c>
      <c r="FE81" s="70">
        <v>0</v>
      </c>
      <c r="FF81" s="70">
        <v>0</v>
      </c>
    </row>
    <row r="82" spans="1:162" ht="15.75" x14ac:dyDescent="0.25">
      <c r="A82" s="77">
        <v>71</v>
      </c>
      <c r="B82" s="66" t="s">
        <v>189</v>
      </c>
      <c r="C82" s="69">
        <v>174.3929</v>
      </c>
      <c r="D82" s="69">
        <v>0</v>
      </c>
      <c r="E82" s="69">
        <v>333.66671999999994</v>
      </c>
      <c r="F82" s="69">
        <v>174.3929</v>
      </c>
      <c r="G82" s="69">
        <v>159.27382</v>
      </c>
      <c r="H82" s="69">
        <v>174.3929</v>
      </c>
      <c r="I82" s="69">
        <v>0</v>
      </c>
      <c r="J82" s="69">
        <v>333.66671999999994</v>
      </c>
      <c r="K82" s="69">
        <v>174.3929</v>
      </c>
      <c r="L82" s="69">
        <v>0</v>
      </c>
      <c r="M82" s="69">
        <v>159.27382</v>
      </c>
      <c r="N82" s="70">
        <v>100</v>
      </c>
      <c r="O82" s="70">
        <v>100</v>
      </c>
      <c r="P82" s="70">
        <v>47.734403958536838</v>
      </c>
      <c r="Q82" s="69">
        <v>0</v>
      </c>
      <c r="R82" s="70">
        <v>0</v>
      </c>
      <c r="S82" s="69">
        <v>0.61180000000000001</v>
      </c>
      <c r="T82" s="69">
        <v>0</v>
      </c>
      <c r="U82" s="69">
        <v>0.82179999999999997</v>
      </c>
      <c r="V82" s="69">
        <v>0.61180000000000001</v>
      </c>
      <c r="W82" s="69">
        <v>0.21</v>
      </c>
      <c r="X82" s="69">
        <v>0.61180000000000001</v>
      </c>
      <c r="Y82" s="69">
        <v>0</v>
      </c>
      <c r="Z82" s="69">
        <v>0.82179999999999997</v>
      </c>
      <c r="AA82" s="69">
        <v>0.61180000000000001</v>
      </c>
      <c r="AB82" s="69">
        <v>0</v>
      </c>
      <c r="AC82" s="69">
        <v>0.21</v>
      </c>
      <c r="AD82" s="70">
        <v>100</v>
      </c>
      <c r="AE82" s="70">
        <v>100</v>
      </c>
      <c r="AF82" s="70">
        <v>25.55366269165247</v>
      </c>
      <c r="AG82" s="70">
        <v>0</v>
      </c>
      <c r="AH82" s="70">
        <v>0</v>
      </c>
      <c r="AI82" s="69">
        <v>0</v>
      </c>
      <c r="AJ82" s="69">
        <v>0</v>
      </c>
      <c r="AK82" s="69">
        <v>0</v>
      </c>
      <c r="AL82" s="69">
        <v>0</v>
      </c>
      <c r="AM82" s="69">
        <v>0</v>
      </c>
      <c r="AN82" s="69">
        <v>0</v>
      </c>
      <c r="AO82" s="69">
        <v>0</v>
      </c>
      <c r="AP82" s="69">
        <v>0</v>
      </c>
      <c r="AQ82" s="69">
        <v>0</v>
      </c>
      <c r="AR82" s="69">
        <v>0</v>
      </c>
      <c r="AS82" s="69">
        <v>0</v>
      </c>
      <c r="AT82" s="70" t="s">
        <v>652</v>
      </c>
      <c r="AU82" s="70" t="s">
        <v>652</v>
      </c>
      <c r="AV82" s="70">
        <v>0</v>
      </c>
      <c r="AW82" s="70">
        <v>0</v>
      </c>
      <c r="AX82" s="70">
        <v>0</v>
      </c>
      <c r="AY82" s="69">
        <v>11.995699999999999</v>
      </c>
      <c r="AZ82" s="69">
        <v>0</v>
      </c>
      <c r="BA82" s="69">
        <v>27.52261</v>
      </c>
      <c r="BB82" s="69">
        <v>11.995699999999999</v>
      </c>
      <c r="BC82" s="69">
        <v>15.526910000000001</v>
      </c>
      <c r="BD82" s="69">
        <v>11.995699999999999</v>
      </c>
      <c r="BE82" s="69">
        <v>0</v>
      </c>
      <c r="BF82" s="69">
        <v>27.52261</v>
      </c>
      <c r="BG82" s="69">
        <v>11.995699999999999</v>
      </c>
      <c r="BH82" s="69">
        <v>0</v>
      </c>
      <c r="BI82" s="69">
        <v>15.526910000000001</v>
      </c>
      <c r="BJ82" s="70">
        <v>100</v>
      </c>
      <c r="BK82" s="70">
        <v>100</v>
      </c>
      <c r="BL82" s="70">
        <v>56.415107433488323</v>
      </c>
      <c r="BM82" s="70">
        <v>0</v>
      </c>
      <c r="BN82" s="70">
        <v>0</v>
      </c>
      <c r="BO82" s="69">
        <v>16.2485</v>
      </c>
      <c r="BP82" s="69">
        <v>0</v>
      </c>
      <c r="BQ82" s="69">
        <v>36.731409999999997</v>
      </c>
      <c r="BR82" s="69">
        <v>16.2485</v>
      </c>
      <c r="BS82" s="69">
        <v>20.48291</v>
      </c>
      <c r="BT82" s="69">
        <v>16.2485</v>
      </c>
      <c r="BU82" s="69">
        <v>0</v>
      </c>
      <c r="BV82" s="69">
        <v>36.731409999999997</v>
      </c>
      <c r="BW82" s="69">
        <v>16.2485</v>
      </c>
      <c r="BX82" s="69">
        <v>0</v>
      </c>
      <c r="BY82" s="69">
        <v>20.48291</v>
      </c>
      <c r="BZ82" s="70">
        <v>100</v>
      </c>
      <c r="CA82" s="70">
        <v>100</v>
      </c>
      <c r="CB82" s="70">
        <v>55.764017771166429</v>
      </c>
      <c r="CC82" s="70">
        <v>0</v>
      </c>
      <c r="CD82" s="70">
        <v>0</v>
      </c>
      <c r="CE82" s="69">
        <v>145.5369</v>
      </c>
      <c r="CF82" s="69">
        <v>0</v>
      </c>
      <c r="CG82" s="69">
        <v>268.59089999999998</v>
      </c>
      <c r="CH82" s="69">
        <v>145.5369</v>
      </c>
      <c r="CI82" s="69">
        <v>123.054</v>
      </c>
      <c r="CJ82" s="69">
        <v>145.5369</v>
      </c>
      <c r="CK82" s="69">
        <v>0</v>
      </c>
      <c r="CL82" s="69">
        <v>268.59089999999998</v>
      </c>
      <c r="CM82" s="69">
        <v>145.5369</v>
      </c>
      <c r="CN82" s="69">
        <v>0</v>
      </c>
      <c r="CO82" s="69">
        <v>123.054</v>
      </c>
      <c r="CP82" s="70">
        <v>100</v>
      </c>
      <c r="CQ82" s="70">
        <v>100</v>
      </c>
      <c r="CR82" s="70">
        <v>45.814657160760106</v>
      </c>
      <c r="CS82" s="70">
        <v>0</v>
      </c>
      <c r="CT82" s="70">
        <v>0</v>
      </c>
      <c r="CU82" s="69">
        <v>0</v>
      </c>
      <c r="CV82" s="69">
        <v>0</v>
      </c>
      <c r="CW82" s="69">
        <v>0</v>
      </c>
      <c r="CX82" s="69">
        <v>0</v>
      </c>
      <c r="CY82" s="69">
        <v>0</v>
      </c>
      <c r="CZ82" s="69">
        <v>0</v>
      </c>
      <c r="DA82" s="69">
        <v>0</v>
      </c>
      <c r="DB82" s="69">
        <v>0</v>
      </c>
      <c r="DC82" s="69">
        <v>0</v>
      </c>
      <c r="DD82" s="69">
        <v>0</v>
      </c>
      <c r="DE82" s="69">
        <v>0</v>
      </c>
      <c r="DF82" s="70" t="s">
        <v>652</v>
      </c>
      <c r="DG82" s="70" t="s">
        <v>652</v>
      </c>
      <c r="DH82" s="70">
        <v>0</v>
      </c>
      <c r="DI82" s="70">
        <v>0</v>
      </c>
      <c r="DJ82" s="70">
        <v>0</v>
      </c>
      <c r="DK82" s="69">
        <v>0</v>
      </c>
      <c r="DL82" s="69">
        <v>0</v>
      </c>
      <c r="DM82" s="69">
        <v>0</v>
      </c>
      <c r="DN82" s="69">
        <v>0</v>
      </c>
      <c r="DO82" s="69">
        <v>0</v>
      </c>
      <c r="DP82" s="69">
        <v>0</v>
      </c>
      <c r="DQ82" s="69">
        <v>0</v>
      </c>
      <c r="DR82" s="69">
        <v>0</v>
      </c>
      <c r="DS82" s="69">
        <v>0</v>
      </c>
      <c r="DT82" s="69">
        <v>0</v>
      </c>
      <c r="DU82" s="69">
        <v>0</v>
      </c>
      <c r="DV82" s="70" t="s">
        <v>652</v>
      </c>
      <c r="DW82" s="70" t="s">
        <v>652</v>
      </c>
      <c r="DX82" s="70">
        <v>0</v>
      </c>
      <c r="DY82" s="70">
        <v>0</v>
      </c>
      <c r="DZ82" s="70">
        <v>0</v>
      </c>
      <c r="EA82" s="69">
        <v>0</v>
      </c>
      <c r="EB82" s="69">
        <v>0</v>
      </c>
      <c r="EC82" s="69">
        <v>0</v>
      </c>
      <c r="ED82" s="69">
        <v>0</v>
      </c>
      <c r="EE82" s="69">
        <v>0</v>
      </c>
      <c r="EF82" s="69">
        <v>0</v>
      </c>
      <c r="EG82" s="69">
        <v>0</v>
      </c>
      <c r="EH82" s="69">
        <v>0</v>
      </c>
      <c r="EI82" s="69">
        <v>0</v>
      </c>
      <c r="EJ82" s="69">
        <v>0</v>
      </c>
      <c r="EK82" s="69">
        <v>0</v>
      </c>
      <c r="EL82" s="70" t="s">
        <v>652</v>
      </c>
      <c r="EM82" s="70" t="s">
        <v>652</v>
      </c>
      <c r="EN82" s="70">
        <v>0</v>
      </c>
      <c r="EO82" s="70">
        <v>0</v>
      </c>
      <c r="EP82" s="70">
        <v>0</v>
      </c>
      <c r="EQ82" s="69">
        <v>0</v>
      </c>
      <c r="ER82" s="69">
        <v>0</v>
      </c>
      <c r="ES82" s="69">
        <v>0</v>
      </c>
      <c r="ET82" s="69">
        <v>0</v>
      </c>
      <c r="EU82" s="69">
        <v>0</v>
      </c>
      <c r="EV82" s="69">
        <v>0</v>
      </c>
      <c r="EW82" s="69">
        <v>0</v>
      </c>
      <c r="EX82" s="69">
        <v>0</v>
      </c>
      <c r="EY82" s="69">
        <v>0</v>
      </c>
      <c r="EZ82" s="69">
        <v>0</v>
      </c>
      <c r="FA82" s="69">
        <v>0</v>
      </c>
      <c r="FB82" s="70" t="s">
        <v>652</v>
      </c>
      <c r="FC82" s="70" t="s">
        <v>652</v>
      </c>
      <c r="FD82" s="70">
        <v>0</v>
      </c>
      <c r="FE82" s="70">
        <v>0</v>
      </c>
      <c r="FF82" s="70">
        <v>0</v>
      </c>
    </row>
    <row r="83" spans="1:162" ht="15.75" x14ac:dyDescent="0.25">
      <c r="A83" s="60">
        <v>72</v>
      </c>
      <c r="B83" s="61" t="s">
        <v>192</v>
      </c>
      <c r="C83" s="64">
        <v>2858.0008999999995</v>
      </c>
      <c r="D83" s="64">
        <v>0</v>
      </c>
      <c r="E83" s="64">
        <v>4141.4761220399996</v>
      </c>
      <c r="F83" s="64">
        <v>2858.0008999999995</v>
      </c>
      <c r="G83" s="64">
        <v>1283.4752220400001</v>
      </c>
      <c r="H83" s="64">
        <v>2842.3643925899992</v>
      </c>
      <c r="I83" s="64">
        <v>0.152224</v>
      </c>
      <c r="J83" s="64">
        <v>4116.3924341799993</v>
      </c>
      <c r="K83" s="64">
        <v>2841.1561491899997</v>
      </c>
      <c r="L83" s="64">
        <v>0</v>
      </c>
      <c r="M83" s="64">
        <v>1275.2362849900001</v>
      </c>
      <c r="N83" s="64">
        <v>99.410610724090404</v>
      </c>
      <c r="O83" s="64">
        <v>99.358075878013068</v>
      </c>
      <c r="P83" s="64">
        <v>30.979463337878567</v>
      </c>
      <c r="Q83" s="64">
        <v>0.152224</v>
      </c>
      <c r="R83" s="64">
        <v>1.2082434000000046</v>
      </c>
      <c r="S83" s="64">
        <v>171.67</v>
      </c>
      <c r="T83" s="64">
        <v>0</v>
      </c>
      <c r="U83" s="64">
        <v>230.84526980000004</v>
      </c>
      <c r="V83" s="64">
        <v>171.67</v>
      </c>
      <c r="W83" s="64">
        <v>59.175269799999995</v>
      </c>
      <c r="X83" s="64">
        <v>163.70995147999997</v>
      </c>
      <c r="Y83" s="64">
        <v>0</v>
      </c>
      <c r="Z83" s="64">
        <v>218.23362006000002</v>
      </c>
      <c r="AA83" s="64">
        <v>163.70995147999997</v>
      </c>
      <c r="AB83" s="64">
        <v>0</v>
      </c>
      <c r="AC83" s="64">
        <v>54.523668580000006</v>
      </c>
      <c r="AD83" s="64">
        <v>95.363168567600624</v>
      </c>
      <c r="AE83" s="64">
        <v>92.139281771386223</v>
      </c>
      <c r="AF83" s="64">
        <v>24.984082913077074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 t="s">
        <v>652</v>
      </c>
      <c r="AU83" s="64" t="s">
        <v>652</v>
      </c>
      <c r="AV83" s="64">
        <v>0</v>
      </c>
      <c r="AW83" s="64">
        <v>0</v>
      </c>
      <c r="AX83" s="64">
        <v>0</v>
      </c>
      <c r="AY83" s="64">
        <v>102.10139999999998</v>
      </c>
      <c r="AZ83" s="64">
        <v>0</v>
      </c>
      <c r="BA83" s="64">
        <v>169.77603624</v>
      </c>
      <c r="BB83" s="64">
        <v>102.10139999999998</v>
      </c>
      <c r="BC83" s="64">
        <v>67.674636239999998</v>
      </c>
      <c r="BD83" s="64">
        <v>102.05987336</v>
      </c>
      <c r="BE83" s="64">
        <v>0</v>
      </c>
      <c r="BF83" s="64">
        <v>169.72805855999999</v>
      </c>
      <c r="BG83" s="64">
        <v>102.05987336</v>
      </c>
      <c r="BH83" s="64">
        <v>0</v>
      </c>
      <c r="BI83" s="64">
        <v>67.668185199999996</v>
      </c>
      <c r="BJ83" s="64">
        <v>99.959328040555775</v>
      </c>
      <c r="BK83" s="64">
        <v>99.990467566050711</v>
      </c>
      <c r="BL83" s="64">
        <v>39.868590835308972</v>
      </c>
      <c r="BM83" s="64">
        <v>0</v>
      </c>
      <c r="BN83" s="64">
        <v>0</v>
      </c>
      <c r="BO83" s="64">
        <v>328.63990000000001</v>
      </c>
      <c r="BP83" s="64">
        <v>0</v>
      </c>
      <c r="BQ83" s="64">
        <v>552.37518999999998</v>
      </c>
      <c r="BR83" s="64">
        <v>328.63990000000001</v>
      </c>
      <c r="BS83" s="64">
        <v>223.73528999999996</v>
      </c>
      <c r="BT83" s="64">
        <v>328.314753</v>
      </c>
      <c r="BU83" s="64">
        <v>0</v>
      </c>
      <c r="BV83" s="64">
        <v>551.69530779000002</v>
      </c>
      <c r="BW83" s="64">
        <v>328.314753</v>
      </c>
      <c r="BX83" s="64">
        <v>0</v>
      </c>
      <c r="BY83" s="64">
        <v>223.38055479000002</v>
      </c>
      <c r="BZ83" s="64">
        <v>99.901062835036157</v>
      </c>
      <c r="CA83" s="64">
        <v>99.841448700381619</v>
      </c>
      <c r="CB83" s="64">
        <v>40.489841337390651</v>
      </c>
      <c r="CC83" s="64">
        <v>0</v>
      </c>
      <c r="CD83" s="64">
        <v>0</v>
      </c>
      <c r="CE83" s="64">
        <v>2040.4259999999995</v>
      </c>
      <c r="CF83" s="64">
        <v>0</v>
      </c>
      <c r="CG83" s="64">
        <v>2876.9624039999999</v>
      </c>
      <c r="CH83" s="64">
        <v>2040.4259999999995</v>
      </c>
      <c r="CI83" s="64">
        <v>836.53640399999995</v>
      </c>
      <c r="CJ83" s="64">
        <v>2039.9856369999998</v>
      </c>
      <c r="CK83" s="64">
        <v>5.7999999999999996E-3</v>
      </c>
      <c r="CL83" s="64">
        <v>2874.1049499999999</v>
      </c>
      <c r="CM83" s="64">
        <v>2038.7936329999998</v>
      </c>
      <c r="CN83" s="64">
        <v>0</v>
      </c>
      <c r="CO83" s="64">
        <v>835.31131700000003</v>
      </c>
      <c r="CP83" s="64">
        <v>99.919998715954421</v>
      </c>
      <c r="CQ83" s="64">
        <v>99.853552458190464</v>
      </c>
      <c r="CR83" s="64">
        <v>29.063354732401127</v>
      </c>
      <c r="CS83" s="64">
        <v>5.7999999999999996E-3</v>
      </c>
      <c r="CT83" s="64">
        <v>1.1920040000000192</v>
      </c>
      <c r="CU83" s="64">
        <v>95.673999999999992</v>
      </c>
      <c r="CV83" s="64">
        <v>0</v>
      </c>
      <c r="CW83" s="64">
        <v>128.78300000000002</v>
      </c>
      <c r="CX83" s="64">
        <v>95.673999999999992</v>
      </c>
      <c r="CY83" s="64">
        <v>33.109000000000002</v>
      </c>
      <c r="CZ83" s="64">
        <v>95.673961859999991</v>
      </c>
      <c r="DA83" s="64">
        <v>9.6893000000000007E-2</v>
      </c>
      <c r="DB83" s="64">
        <v>128.76270185999999</v>
      </c>
      <c r="DC83" s="64">
        <v>95.673961859999991</v>
      </c>
      <c r="DD83" s="64">
        <v>0</v>
      </c>
      <c r="DE83" s="64">
        <v>33.088740000000001</v>
      </c>
      <c r="DF83" s="64">
        <v>99.99996013546</v>
      </c>
      <c r="DG83" s="64">
        <v>99.938808179044969</v>
      </c>
      <c r="DH83" s="64">
        <v>25.697457044646704</v>
      </c>
      <c r="DI83" s="64">
        <v>9.6893000000000007E-2</v>
      </c>
      <c r="DJ83" s="64">
        <v>1.1102230246251565E-16</v>
      </c>
      <c r="DK83" s="64">
        <v>86.559099999999987</v>
      </c>
      <c r="DL83" s="64">
        <v>0</v>
      </c>
      <c r="DM83" s="64">
        <v>145.98609999999999</v>
      </c>
      <c r="DN83" s="64">
        <v>86.559099999999987</v>
      </c>
      <c r="DO83" s="64">
        <v>59.427000000000007</v>
      </c>
      <c r="DP83" s="64">
        <v>86.559099999999987</v>
      </c>
      <c r="DQ83" s="64">
        <v>4.9530999999999999E-2</v>
      </c>
      <c r="DR83" s="64">
        <v>145.93431699999999</v>
      </c>
      <c r="DS83" s="64">
        <v>86.546926999999997</v>
      </c>
      <c r="DT83" s="64">
        <v>0</v>
      </c>
      <c r="DU83" s="64">
        <v>59.387390000000003</v>
      </c>
      <c r="DV83" s="64">
        <v>99.985936776144868</v>
      </c>
      <c r="DW83" s="64">
        <v>99.933346795227749</v>
      </c>
      <c r="DX83" s="64">
        <v>40.694602353194284</v>
      </c>
      <c r="DY83" s="64">
        <v>4.9530999999999999E-2</v>
      </c>
      <c r="DZ83" s="64">
        <v>1.2173000000000649E-2</v>
      </c>
      <c r="EA83" s="64">
        <v>10.0259</v>
      </c>
      <c r="EB83" s="64">
        <v>0</v>
      </c>
      <c r="EC83" s="64">
        <v>10.6463</v>
      </c>
      <c r="ED83" s="64">
        <v>10.0259</v>
      </c>
      <c r="EE83" s="64">
        <v>0.62040000000000006</v>
      </c>
      <c r="EF83" s="64">
        <v>10.0259</v>
      </c>
      <c r="EG83" s="64">
        <v>0</v>
      </c>
      <c r="EH83" s="64">
        <v>10.642233600000001</v>
      </c>
      <c r="EI83" s="64">
        <v>10.021833599999999</v>
      </c>
      <c r="EJ83" s="64">
        <v>0</v>
      </c>
      <c r="EK83" s="64">
        <v>0.62040000000000006</v>
      </c>
      <c r="EL83" s="64">
        <v>99.959441047686482</v>
      </c>
      <c r="EM83" s="64">
        <v>100</v>
      </c>
      <c r="EN83" s="64">
        <v>5.8296032892944574</v>
      </c>
      <c r="EO83" s="64">
        <v>0</v>
      </c>
      <c r="EP83" s="64">
        <v>4.0664000000001366E-3</v>
      </c>
      <c r="EQ83" s="64">
        <v>22.904600000000002</v>
      </c>
      <c r="ER83" s="64">
        <v>0</v>
      </c>
      <c r="ES83" s="64">
        <v>26.101821999999999</v>
      </c>
      <c r="ET83" s="64">
        <v>22.904600000000002</v>
      </c>
      <c r="EU83" s="64">
        <v>3.1972220000000005</v>
      </c>
      <c r="EV83" s="64">
        <v>16.03521589</v>
      </c>
      <c r="EW83" s="64">
        <v>0</v>
      </c>
      <c r="EX83" s="64">
        <v>17.291245310000001</v>
      </c>
      <c r="EY83" s="64">
        <v>16.03521589</v>
      </c>
      <c r="EZ83" s="64">
        <v>0</v>
      </c>
      <c r="FA83" s="64">
        <v>1.25602942</v>
      </c>
      <c r="FB83" s="64">
        <v>70.008713926460175</v>
      </c>
      <c r="FC83" s="64">
        <v>39.285023686187564</v>
      </c>
      <c r="FD83" s="64">
        <v>7.2639616030061385</v>
      </c>
      <c r="FE83" s="64">
        <v>0</v>
      </c>
      <c r="FF83" s="64">
        <v>0</v>
      </c>
    </row>
    <row r="84" spans="1:162" ht="15.75" x14ac:dyDescent="0.25">
      <c r="A84" s="11">
        <v>73</v>
      </c>
      <c r="B84" s="66" t="s">
        <v>195</v>
      </c>
      <c r="C84" s="69">
        <v>110.9019</v>
      </c>
      <c r="D84" s="69">
        <v>0</v>
      </c>
      <c r="E84" s="69">
        <v>158.60490000000001</v>
      </c>
      <c r="F84" s="69">
        <v>110.9019</v>
      </c>
      <c r="G84" s="69">
        <v>47.702999999999996</v>
      </c>
      <c r="H84" s="69">
        <v>110.9019</v>
      </c>
      <c r="I84" s="69">
        <v>0</v>
      </c>
      <c r="J84" s="69">
        <v>158.60490000000001</v>
      </c>
      <c r="K84" s="69">
        <v>110.9019</v>
      </c>
      <c r="L84" s="69">
        <v>0</v>
      </c>
      <c r="M84" s="69">
        <v>47.702999999999996</v>
      </c>
      <c r="N84" s="70">
        <v>100</v>
      </c>
      <c r="O84" s="70">
        <v>100</v>
      </c>
      <c r="P84" s="70">
        <v>30.076624366586397</v>
      </c>
      <c r="Q84" s="69">
        <v>0</v>
      </c>
      <c r="R84" s="70">
        <v>0</v>
      </c>
      <c r="S84" s="69">
        <v>29.777699999999999</v>
      </c>
      <c r="T84" s="69">
        <v>0</v>
      </c>
      <c r="U84" s="69">
        <v>31.380700000000001</v>
      </c>
      <c r="V84" s="69">
        <v>29.777699999999999</v>
      </c>
      <c r="W84" s="69">
        <v>1.603</v>
      </c>
      <c r="X84" s="69">
        <v>29.777699999999999</v>
      </c>
      <c r="Y84" s="69">
        <v>0</v>
      </c>
      <c r="Z84" s="69">
        <v>31.380700000000001</v>
      </c>
      <c r="AA84" s="69">
        <v>29.777699999999999</v>
      </c>
      <c r="AB84" s="69">
        <v>0</v>
      </c>
      <c r="AC84" s="69">
        <v>1.603</v>
      </c>
      <c r="AD84" s="70">
        <v>100</v>
      </c>
      <c r="AE84" s="70">
        <v>100</v>
      </c>
      <c r="AF84" s="70">
        <v>5.1082353166118022</v>
      </c>
      <c r="AG84" s="70">
        <v>0</v>
      </c>
      <c r="AH84" s="70">
        <v>0</v>
      </c>
      <c r="AI84" s="69">
        <v>0</v>
      </c>
      <c r="AJ84" s="69">
        <v>0</v>
      </c>
      <c r="AK84" s="69">
        <v>0</v>
      </c>
      <c r="AL84" s="69">
        <v>0</v>
      </c>
      <c r="AM84" s="69">
        <v>0</v>
      </c>
      <c r="AN84" s="69">
        <v>0</v>
      </c>
      <c r="AO84" s="69">
        <v>0</v>
      </c>
      <c r="AP84" s="69">
        <v>0</v>
      </c>
      <c r="AQ84" s="69">
        <v>0</v>
      </c>
      <c r="AR84" s="69">
        <v>0</v>
      </c>
      <c r="AS84" s="69">
        <v>0</v>
      </c>
      <c r="AT84" s="70" t="s">
        <v>652</v>
      </c>
      <c r="AU84" s="70" t="s">
        <v>652</v>
      </c>
      <c r="AV84" s="70">
        <v>0</v>
      </c>
      <c r="AW84" s="70">
        <v>0</v>
      </c>
      <c r="AX84" s="70">
        <v>0</v>
      </c>
      <c r="AY84" s="69">
        <v>8.9983000000000004</v>
      </c>
      <c r="AZ84" s="69">
        <v>0</v>
      </c>
      <c r="BA84" s="69">
        <v>10.9983</v>
      </c>
      <c r="BB84" s="69">
        <v>8.9983000000000004</v>
      </c>
      <c r="BC84" s="69">
        <v>2</v>
      </c>
      <c r="BD84" s="69">
        <v>8.9983000000000004</v>
      </c>
      <c r="BE84" s="69">
        <v>0</v>
      </c>
      <c r="BF84" s="69">
        <v>10.9983</v>
      </c>
      <c r="BG84" s="69">
        <v>8.9983000000000004</v>
      </c>
      <c r="BH84" s="69">
        <v>0</v>
      </c>
      <c r="BI84" s="69">
        <v>2</v>
      </c>
      <c r="BJ84" s="70">
        <v>100</v>
      </c>
      <c r="BK84" s="70">
        <v>100</v>
      </c>
      <c r="BL84" s="70">
        <v>18.184628533500632</v>
      </c>
      <c r="BM84" s="70">
        <v>0</v>
      </c>
      <c r="BN84" s="70">
        <v>0</v>
      </c>
      <c r="BO84" s="69">
        <v>0</v>
      </c>
      <c r="BP84" s="69">
        <v>0</v>
      </c>
      <c r="BQ84" s="69">
        <v>0</v>
      </c>
      <c r="BR84" s="69">
        <v>0</v>
      </c>
      <c r="BS84" s="69">
        <v>0</v>
      </c>
      <c r="BT84" s="69">
        <v>0</v>
      </c>
      <c r="BU84" s="69">
        <v>0</v>
      </c>
      <c r="BV84" s="69">
        <v>0</v>
      </c>
      <c r="BW84" s="69">
        <v>0</v>
      </c>
      <c r="BX84" s="69">
        <v>0</v>
      </c>
      <c r="BY84" s="69">
        <v>0</v>
      </c>
      <c r="BZ84" s="70" t="s">
        <v>652</v>
      </c>
      <c r="CA84" s="70" t="s">
        <v>652</v>
      </c>
      <c r="CB84" s="70">
        <v>0</v>
      </c>
      <c r="CC84" s="70">
        <v>0</v>
      </c>
      <c r="CD84" s="70">
        <v>0</v>
      </c>
      <c r="CE84" s="69">
        <v>13.374499999999999</v>
      </c>
      <c r="CF84" s="69">
        <v>0</v>
      </c>
      <c r="CG84" s="69">
        <v>48.374499999999998</v>
      </c>
      <c r="CH84" s="69">
        <v>13.374499999999999</v>
      </c>
      <c r="CI84" s="69">
        <v>35</v>
      </c>
      <c r="CJ84" s="69">
        <v>13.374499999999999</v>
      </c>
      <c r="CK84" s="69">
        <v>0</v>
      </c>
      <c r="CL84" s="69">
        <v>48.374499999999998</v>
      </c>
      <c r="CM84" s="69">
        <v>13.374499999999999</v>
      </c>
      <c r="CN84" s="69">
        <v>0</v>
      </c>
      <c r="CO84" s="69">
        <v>35</v>
      </c>
      <c r="CP84" s="70">
        <v>100</v>
      </c>
      <c r="CQ84" s="70">
        <v>100</v>
      </c>
      <c r="CR84" s="70">
        <v>72.352169014666828</v>
      </c>
      <c r="CS84" s="70">
        <v>0</v>
      </c>
      <c r="CT84" s="70">
        <v>0</v>
      </c>
      <c r="CU84" s="69">
        <v>33.560600000000001</v>
      </c>
      <c r="CV84" s="69">
        <v>0</v>
      </c>
      <c r="CW84" s="69">
        <v>35.360599999999998</v>
      </c>
      <c r="CX84" s="69">
        <v>33.560600000000001</v>
      </c>
      <c r="CY84" s="69">
        <v>1.8</v>
      </c>
      <c r="CZ84" s="69">
        <v>33.560600000000001</v>
      </c>
      <c r="DA84" s="69">
        <v>0</v>
      </c>
      <c r="DB84" s="69">
        <v>35.360599999999998</v>
      </c>
      <c r="DC84" s="69">
        <v>33.560600000000001</v>
      </c>
      <c r="DD84" s="69">
        <v>0</v>
      </c>
      <c r="DE84" s="69">
        <v>1.8</v>
      </c>
      <c r="DF84" s="70">
        <v>100</v>
      </c>
      <c r="DG84" s="70">
        <v>100</v>
      </c>
      <c r="DH84" s="70">
        <v>5.0904113617981599</v>
      </c>
      <c r="DI84" s="70">
        <v>0</v>
      </c>
      <c r="DJ84" s="70">
        <v>0</v>
      </c>
      <c r="DK84" s="69">
        <v>20.946200000000001</v>
      </c>
      <c r="DL84" s="69">
        <v>0</v>
      </c>
      <c r="DM84" s="69">
        <v>27.946200000000001</v>
      </c>
      <c r="DN84" s="69">
        <v>20.946200000000001</v>
      </c>
      <c r="DO84" s="69">
        <v>7</v>
      </c>
      <c r="DP84" s="69">
        <v>20.946200000000001</v>
      </c>
      <c r="DQ84" s="69">
        <v>0</v>
      </c>
      <c r="DR84" s="69">
        <v>27.946200000000001</v>
      </c>
      <c r="DS84" s="69">
        <v>20.946200000000001</v>
      </c>
      <c r="DT84" s="69">
        <v>0</v>
      </c>
      <c r="DU84" s="69">
        <v>7</v>
      </c>
      <c r="DV84" s="70">
        <v>100</v>
      </c>
      <c r="DW84" s="70">
        <v>100</v>
      </c>
      <c r="DX84" s="70">
        <v>25.048128189163464</v>
      </c>
      <c r="DY84" s="70">
        <v>0</v>
      </c>
      <c r="DZ84" s="70">
        <v>0</v>
      </c>
      <c r="EA84" s="69">
        <v>4.2446000000000002</v>
      </c>
      <c r="EB84" s="69">
        <v>0</v>
      </c>
      <c r="EC84" s="69">
        <v>4.5446</v>
      </c>
      <c r="ED84" s="69">
        <v>4.2446000000000002</v>
      </c>
      <c r="EE84" s="69">
        <v>0.3</v>
      </c>
      <c r="EF84" s="69">
        <v>4.2446000000000002</v>
      </c>
      <c r="EG84" s="69">
        <v>0</v>
      </c>
      <c r="EH84" s="69">
        <v>4.5446</v>
      </c>
      <c r="EI84" s="69">
        <v>4.2446000000000002</v>
      </c>
      <c r="EJ84" s="69">
        <v>0</v>
      </c>
      <c r="EK84" s="69">
        <v>0.3</v>
      </c>
      <c r="EL84" s="70">
        <v>100</v>
      </c>
      <c r="EM84" s="70">
        <v>100</v>
      </c>
      <c r="EN84" s="70">
        <v>6.6012410333142633</v>
      </c>
      <c r="EO84" s="70">
        <v>0</v>
      </c>
      <c r="EP84" s="70">
        <v>0</v>
      </c>
      <c r="EQ84" s="69">
        <v>0</v>
      </c>
      <c r="ER84" s="69">
        <v>0</v>
      </c>
      <c r="ES84" s="69">
        <v>0</v>
      </c>
      <c r="ET84" s="69">
        <v>0</v>
      </c>
      <c r="EU84" s="69">
        <v>0</v>
      </c>
      <c r="EV84" s="69">
        <v>0</v>
      </c>
      <c r="EW84" s="69">
        <v>0</v>
      </c>
      <c r="EX84" s="69">
        <v>0</v>
      </c>
      <c r="EY84" s="69">
        <v>0</v>
      </c>
      <c r="EZ84" s="69">
        <v>0</v>
      </c>
      <c r="FA84" s="69">
        <v>0</v>
      </c>
      <c r="FB84" s="70" t="s">
        <v>652</v>
      </c>
      <c r="FC84" s="70" t="s">
        <v>652</v>
      </c>
      <c r="FD84" s="70">
        <v>0</v>
      </c>
      <c r="FE84" s="70">
        <v>0</v>
      </c>
      <c r="FF84" s="70">
        <v>0</v>
      </c>
    </row>
    <row r="85" spans="1:162" ht="15.75" x14ac:dyDescent="0.25">
      <c r="A85" s="11">
        <v>74</v>
      </c>
      <c r="B85" s="66" t="s">
        <v>198</v>
      </c>
      <c r="C85" s="69">
        <v>102.64320000000001</v>
      </c>
      <c r="D85" s="69">
        <v>0</v>
      </c>
      <c r="E85" s="69">
        <v>131.5839</v>
      </c>
      <c r="F85" s="69">
        <v>102.64320000000001</v>
      </c>
      <c r="G85" s="69">
        <v>28.940700000000003</v>
      </c>
      <c r="H85" s="69">
        <v>102.64320000000001</v>
      </c>
      <c r="I85" s="69">
        <v>0</v>
      </c>
      <c r="J85" s="69">
        <v>131.5839</v>
      </c>
      <c r="K85" s="69">
        <v>102.64320000000001</v>
      </c>
      <c r="L85" s="69">
        <v>0</v>
      </c>
      <c r="M85" s="69">
        <v>28.940700000000003</v>
      </c>
      <c r="N85" s="70">
        <v>100</v>
      </c>
      <c r="O85" s="70">
        <v>100</v>
      </c>
      <c r="P85" s="70">
        <v>21.994104141920101</v>
      </c>
      <c r="Q85" s="69">
        <v>0</v>
      </c>
      <c r="R85" s="70">
        <v>0</v>
      </c>
      <c r="S85" s="69">
        <v>21.870899999999999</v>
      </c>
      <c r="T85" s="69">
        <v>0</v>
      </c>
      <c r="U85" s="69">
        <v>23.021999999999998</v>
      </c>
      <c r="V85" s="69">
        <v>21.870899999999999</v>
      </c>
      <c r="W85" s="69">
        <v>1.1511</v>
      </c>
      <c r="X85" s="69">
        <v>21.870899999999999</v>
      </c>
      <c r="Y85" s="69">
        <v>0</v>
      </c>
      <c r="Z85" s="69">
        <v>23.021999999999998</v>
      </c>
      <c r="AA85" s="69">
        <v>21.870899999999999</v>
      </c>
      <c r="AB85" s="69">
        <v>0</v>
      </c>
      <c r="AC85" s="69">
        <v>1.1511</v>
      </c>
      <c r="AD85" s="70">
        <v>100</v>
      </c>
      <c r="AE85" s="70">
        <v>100</v>
      </c>
      <c r="AF85" s="70">
        <v>5</v>
      </c>
      <c r="AG85" s="70">
        <v>0</v>
      </c>
      <c r="AH85" s="70">
        <v>0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69">
        <v>0</v>
      </c>
      <c r="AO85" s="69">
        <v>0</v>
      </c>
      <c r="AP85" s="69">
        <v>0</v>
      </c>
      <c r="AQ85" s="69">
        <v>0</v>
      </c>
      <c r="AR85" s="69">
        <v>0</v>
      </c>
      <c r="AS85" s="69">
        <v>0</v>
      </c>
      <c r="AT85" s="70" t="s">
        <v>652</v>
      </c>
      <c r="AU85" s="70" t="s">
        <v>652</v>
      </c>
      <c r="AV85" s="70">
        <v>0</v>
      </c>
      <c r="AW85" s="70">
        <v>0</v>
      </c>
      <c r="AX85" s="70">
        <v>0</v>
      </c>
      <c r="AY85" s="69">
        <v>41.184399999999997</v>
      </c>
      <c r="AZ85" s="69">
        <v>0</v>
      </c>
      <c r="BA85" s="69">
        <v>43.351999999999997</v>
      </c>
      <c r="BB85" s="69">
        <v>41.184399999999997</v>
      </c>
      <c r="BC85" s="69">
        <v>2.1676000000000002</v>
      </c>
      <c r="BD85" s="69">
        <v>41.184399999999997</v>
      </c>
      <c r="BE85" s="69">
        <v>0</v>
      </c>
      <c r="BF85" s="69">
        <v>43.351999999999997</v>
      </c>
      <c r="BG85" s="69">
        <v>41.184399999999997</v>
      </c>
      <c r="BH85" s="69">
        <v>0</v>
      </c>
      <c r="BI85" s="69">
        <v>2.1676000000000002</v>
      </c>
      <c r="BJ85" s="70">
        <v>100</v>
      </c>
      <c r="BK85" s="70">
        <v>100</v>
      </c>
      <c r="BL85" s="70">
        <v>5.0000000000000009</v>
      </c>
      <c r="BM85" s="70">
        <v>0</v>
      </c>
      <c r="BN85" s="70">
        <v>0</v>
      </c>
      <c r="BO85" s="69">
        <v>0</v>
      </c>
      <c r="BP85" s="69">
        <v>0</v>
      </c>
      <c r="BQ85" s="69">
        <v>0</v>
      </c>
      <c r="BR85" s="69">
        <v>0</v>
      </c>
      <c r="BS85" s="69">
        <v>0</v>
      </c>
      <c r="BT85" s="69">
        <v>0</v>
      </c>
      <c r="BU85" s="69">
        <v>0</v>
      </c>
      <c r="BV85" s="69">
        <v>0</v>
      </c>
      <c r="BW85" s="69">
        <v>0</v>
      </c>
      <c r="BX85" s="69">
        <v>0</v>
      </c>
      <c r="BY85" s="69">
        <v>0</v>
      </c>
      <c r="BZ85" s="70" t="s">
        <v>652</v>
      </c>
      <c r="CA85" s="70" t="s">
        <v>652</v>
      </c>
      <c r="CB85" s="70">
        <v>0</v>
      </c>
      <c r="CC85" s="70">
        <v>0</v>
      </c>
      <c r="CD85" s="70">
        <v>0</v>
      </c>
      <c r="CE85" s="69">
        <v>22.5183</v>
      </c>
      <c r="CF85" s="69">
        <v>0</v>
      </c>
      <c r="CG85" s="69">
        <v>36.762900000000002</v>
      </c>
      <c r="CH85" s="69">
        <v>22.5183</v>
      </c>
      <c r="CI85" s="69">
        <v>14.2446</v>
      </c>
      <c r="CJ85" s="69">
        <v>22.5183</v>
      </c>
      <c r="CK85" s="69">
        <v>0</v>
      </c>
      <c r="CL85" s="69">
        <v>36.762900000000002</v>
      </c>
      <c r="CM85" s="69">
        <v>22.5183</v>
      </c>
      <c r="CN85" s="69">
        <v>0</v>
      </c>
      <c r="CO85" s="69">
        <v>14.2446</v>
      </c>
      <c r="CP85" s="70">
        <v>100</v>
      </c>
      <c r="CQ85" s="70">
        <v>100</v>
      </c>
      <c r="CR85" s="70">
        <v>38.747215263213732</v>
      </c>
      <c r="CS85" s="70">
        <v>0</v>
      </c>
      <c r="CT85" s="70">
        <v>0</v>
      </c>
      <c r="CU85" s="69">
        <v>5.8970000000000002</v>
      </c>
      <c r="CV85" s="69">
        <v>0</v>
      </c>
      <c r="CW85" s="69">
        <v>6.2073999999999998</v>
      </c>
      <c r="CX85" s="69">
        <v>5.8970000000000002</v>
      </c>
      <c r="CY85" s="69">
        <v>0.31040000000000001</v>
      </c>
      <c r="CZ85" s="69">
        <v>5.8970000000000002</v>
      </c>
      <c r="DA85" s="69">
        <v>0</v>
      </c>
      <c r="DB85" s="69">
        <v>6.2073999999999998</v>
      </c>
      <c r="DC85" s="69">
        <v>5.8970000000000002</v>
      </c>
      <c r="DD85" s="69">
        <v>0</v>
      </c>
      <c r="DE85" s="69">
        <v>0.31040000000000001</v>
      </c>
      <c r="DF85" s="70">
        <v>100</v>
      </c>
      <c r="DG85" s="70">
        <v>100</v>
      </c>
      <c r="DH85" s="70">
        <v>5.0004832941328097</v>
      </c>
      <c r="DI85" s="70">
        <v>0</v>
      </c>
      <c r="DJ85" s="70">
        <v>0</v>
      </c>
      <c r="DK85" s="69">
        <v>9.8995999999999995</v>
      </c>
      <c r="DL85" s="69">
        <v>0</v>
      </c>
      <c r="DM85" s="69">
        <v>20.8996</v>
      </c>
      <c r="DN85" s="69">
        <v>9.8995999999999995</v>
      </c>
      <c r="DO85" s="69">
        <v>11</v>
      </c>
      <c r="DP85" s="69">
        <v>9.8995999999999995</v>
      </c>
      <c r="DQ85" s="69">
        <v>0</v>
      </c>
      <c r="DR85" s="69">
        <v>20.8996</v>
      </c>
      <c r="DS85" s="69">
        <v>9.8995999999999995</v>
      </c>
      <c r="DT85" s="69">
        <v>0</v>
      </c>
      <c r="DU85" s="69">
        <v>11</v>
      </c>
      <c r="DV85" s="70">
        <v>100</v>
      </c>
      <c r="DW85" s="70">
        <v>100</v>
      </c>
      <c r="DX85" s="70">
        <v>52.632586269593673</v>
      </c>
      <c r="DY85" s="70">
        <v>0</v>
      </c>
      <c r="DZ85" s="70">
        <v>0</v>
      </c>
      <c r="EA85" s="69">
        <v>1.2729999999999999</v>
      </c>
      <c r="EB85" s="69">
        <v>0</v>
      </c>
      <c r="EC85" s="69">
        <v>1.34</v>
      </c>
      <c r="ED85" s="69">
        <v>1.2729999999999999</v>
      </c>
      <c r="EE85" s="69">
        <v>6.7000000000000004E-2</v>
      </c>
      <c r="EF85" s="69">
        <v>1.2729999999999999</v>
      </c>
      <c r="EG85" s="69">
        <v>0</v>
      </c>
      <c r="EH85" s="69">
        <v>1.34</v>
      </c>
      <c r="EI85" s="69">
        <v>1.2729999999999999</v>
      </c>
      <c r="EJ85" s="69">
        <v>0</v>
      </c>
      <c r="EK85" s="69">
        <v>6.7000000000000004E-2</v>
      </c>
      <c r="EL85" s="70">
        <v>100</v>
      </c>
      <c r="EM85" s="70">
        <v>100</v>
      </c>
      <c r="EN85" s="70">
        <v>5</v>
      </c>
      <c r="EO85" s="70">
        <v>0</v>
      </c>
      <c r="EP85" s="70">
        <v>0</v>
      </c>
      <c r="EQ85" s="69">
        <v>0</v>
      </c>
      <c r="ER85" s="69">
        <v>0</v>
      </c>
      <c r="ES85" s="69">
        <v>0</v>
      </c>
      <c r="ET85" s="69">
        <v>0</v>
      </c>
      <c r="EU85" s="69">
        <v>0</v>
      </c>
      <c r="EV85" s="69">
        <v>0</v>
      </c>
      <c r="EW85" s="69">
        <v>0</v>
      </c>
      <c r="EX85" s="69">
        <v>0</v>
      </c>
      <c r="EY85" s="69">
        <v>0</v>
      </c>
      <c r="EZ85" s="69">
        <v>0</v>
      </c>
      <c r="FA85" s="69">
        <v>0</v>
      </c>
      <c r="FB85" s="70" t="s">
        <v>652</v>
      </c>
      <c r="FC85" s="70" t="s">
        <v>652</v>
      </c>
      <c r="FD85" s="70">
        <v>0</v>
      </c>
      <c r="FE85" s="70">
        <v>0</v>
      </c>
      <c r="FF85" s="70">
        <v>0</v>
      </c>
    </row>
    <row r="86" spans="1:162" ht="15.75" x14ac:dyDescent="0.25">
      <c r="A86" s="11">
        <v>75</v>
      </c>
      <c r="B86" s="66" t="s">
        <v>201</v>
      </c>
      <c r="C86" s="69">
        <v>79.500500000000002</v>
      </c>
      <c r="D86" s="69">
        <v>0</v>
      </c>
      <c r="E86" s="69">
        <v>104.67700000000001</v>
      </c>
      <c r="F86" s="69">
        <v>79.500500000000002</v>
      </c>
      <c r="G86" s="69">
        <v>25.176500000000001</v>
      </c>
      <c r="H86" s="69">
        <v>79.500455000000002</v>
      </c>
      <c r="I86" s="69">
        <v>0</v>
      </c>
      <c r="J86" s="69">
        <v>104.656955</v>
      </c>
      <c r="K86" s="69">
        <v>79.500455000000002</v>
      </c>
      <c r="L86" s="69">
        <v>0</v>
      </c>
      <c r="M86" s="69">
        <v>25.156500000000001</v>
      </c>
      <c r="N86" s="70">
        <v>99.99994339658241</v>
      </c>
      <c r="O86" s="70">
        <v>99.920560840466308</v>
      </c>
      <c r="P86" s="70">
        <v>24.037102933101771</v>
      </c>
      <c r="Q86" s="69">
        <v>0</v>
      </c>
      <c r="R86" s="70">
        <v>0</v>
      </c>
      <c r="S86" s="69">
        <v>33.136000000000003</v>
      </c>
      <c r="T86" s="69">
        <v>0</v>
      </c>
      <c r="U86" s="69">
        <v>41.4544</v>
      </c>
      <c r="V86" s="69">
        <v>33.136000000000003</v>
      </c>
      <c r="W86" s="69">
        <v>8.3184000000000005</v>
      </c>
      <c r="X86" s="69">
        <v>33.136000000000003</v>
      </c>
      <c r="Y86" s="69">
        <v>0</v>
      </c>
      <c r="Z86" s="69">
        <v>41.4544</v>
      </c>
      <c r="AA86" s="69">
        <v>33.136000000000003</v>
      </c>
      <c r="AB86" s="69">
        <v>0</v>
      </c>
      <c r="AC86" s="69">
        <v>8.3184000000000005</v>
      </c>
      <c r="AD86" s="70">
        <v>100</v>
      </c>
      <c r="AE86" s="70">
        <v>100</v>
      </c>
      <c r="AF86" s="70">
        <v>20.06638619784631</v>
      </c>
      <c r="AG86" s="70">
        <v>0</v>
      </c>
      <c r="AH86" s="70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69">
        <v>0</v>
      </c>
      <c r="AO86" s="69">
        <v>0</v>
      </c>
      <c r="AP86" s="69">
        <v>0</v>
      </c>
      <c r="AQ86" s="69">
        <v>0</v>
      </c>
      <c r="AR86" s="69">
        <v>0</v>
      </c>
      <c r="AS86" s="69">
        <v>0</v>
      </c>
      <c r="AT86" s="70" t="s">
        <v>652</v>
      </c>
      <c r="AU86" s="70" t="s">
        <v>652</v>
      </c>
      <c r="AV86" s="70">
        <v>0</v>
      </c>
      <c r="AW86" s="70">
        <v>0</v>
      </c>
      <c r="AX86" s="70">
        <v>0</v>
      </c>
      <c r="AY86" s="69">
        <v>5.0076999999999998</v>
      </c>
      <c r="AZ86" s="69">
        <v>0</v>
      </c>
      <c r="BA86" s="69">
        <v>5.2713000000000001</v>
      </c>
      <c r="BB86" s="69">
        <v>5.0076999999999998</v>
      </c>
      <c r="BC86" s="69">
        <v>0.2636</v>
      </c>
      <c r="BD86" s="69">
        <v>5.0076999999999998</v>
      </c>
      <c r="BE86" s="69">
        <v>0</v>
      </c>
      <c r="BF86" s="69">
        <v>5.2713000000000001</v>
      </c>
      <c r="BG86" s="69">
        <v>5.0076999999999998</v>
      </c>
      <c r="BH86" s="69">
        <v>0</v>
      </c>
      <c r="BI86" s="69">
        <v>0.2636</v>
      </c>
      <c r="BJ86" s="70">
        <v>100</v>
      </c>
      <c r="BK86" s="70">
        <v>100</v>
      </c>
      <c r="BL86" s="70">
        <v>5.0006639728340252</v>
      </c>
      <c r="BM86" s="70">
        <v>0</v>
      </c>
      <c r="BN86" s="70">
        <v>0</v>
      </c>
      <c r="BO86" s="69">
        <v>0</v>
      </c>
      <c r="BP86" s="69">
        <v>0</v>
      </c>
      <c r="BQ86" s="69">
        <v>0</v>
      </c>
      <c r="BR86" s="69">
        <v>0</v>
      </c>
      <c r="BS86" s="69">
        <v>0</v>
      </c>
      <c r="BT86" s="69">
        <v>0</v>
      </c>
      <c r="BU86" s="69">
        <v>0</v>
      </c>
      <c r="BV86" s="69">
        <v>0</v>
      </c>
      <c r="BW86" s="69">
        <v>0</v>
      </c>
      <c r="BX86" s="69">
        <v>0</v>
      </c>
      <c r="BY86" s="69">
        <v>0</v>
      </c>
      <c r="BZ86" s="70" t="s">
        <v>652</v>
      </c>
      <c r="CA86" s="70" t="s">
        <v>652</v>
      </c>
      <c r="CB86" s="70">
        <v>0</v>
      </c>
      <c r="CC86" s="70">
        <v>0</v>
      </c>
      <c r="CD86" s="70">
        <v>0</v>
      </c>
      <c r="CE86" s="69">
        <v>4.4695</v>
      </c>
      <c r="CF86" s="69">
        <v>0</v>
      </c>
      <c r="CG86" s="69">
        <v>5.4695</v>
      </c>
      <c r="CH86" s="69">
        <v>4.4695</v>
      </c>
      <c r="CI86" s="69">
        <v>1</v>
      </c>
      <c r="CJ86" s="69">
        <v>4.469455</v>
      </c>
      <c r="CK86" s="69">
        <v>0</v>
      </c>
      <c r="CL86" s="69">
        <v>5.469455</v>
      </c>
      <c r="CM86" s="69">
        <v>4.469455</v>
      </c>
      <c r="CN86" s="69">
        <v>0</v>
      </c>
      <c r="CO86" s="69">
        <v>1</v>
      </c>
      <c r="CP86" s="70">
        <v>99.998993175970469</v>
      </c>
      <c r="CQ86" s="70">
        <v>100</v>
      </c>
      <c r="CR86" s="70">
        <v>18.283357299767527</v>
      </c>
      <c r="CS86" s="70">
        <v>0</v>
      </c>
      <c r="CT86" s="70">
        <v>0</v>
      </c>
      <c r="CU86" s="69">
        <v>8.85</v>
      </c>
      <c r="CV86" s="69">
        <v>0</v>
      </c>
      <c r="CW86" s="69">
        <v>14.284800000000001</v>
      </c>
      <c r="CX86" s="69">
        <v>8.85</v>
      </c>
      <c r="CY86" s="69">
        <v>5.4348000000000001</v>
      </c>
      <c r="CZ86" s="69">
        <v>8.85</v>
      </c>
      <c r="DA86" s="69">
        <v>0</v>
      </c>
      <c r="DB86" s="69">
        <v>14.264799999999999</v>
      </c>
      <c r="DC86" s="69">
        <v>8.85</v>
      </c>
      <c r="DD86" s="69">
        <v>0</v>
      </c>
      <c r="DE86" s="69">
        <v>5.4147999999999996</v>
      </c>
      <c r="DF86" s="70">
        <v>100</v>
      </c>
      <c r="DG86" s="70">
        <v>99.632001177596223</v>
      </c>
      <c r="DH86" s="70">
        <v>37.959172228142002</v>
      </c>
      <c r="DI86" s="70">
        <v>0</v>
      </c>
      <c r="DJ86" s="70">
        <v>0</v>
      </c>
      <c r="DK86" s="69">
        <v>26.503499999999999</v>
      </c>
      <c r="DL86" s="69">
        <v>0</v>
      </c>
      <c r="DM86" s="69">
        <v>36.503500000000003</v>
      </c>
      <c r="DN86" s="69">
        <v>26.503499999999999</v>
      </c>
      <c r="DO86" s="69">
        <v>10</v>
      </c>
      <c r="DP86" s="69">
        <v>26.503499999999999</v>
      </c>
      <c r="DQ86" s="69">
        <v>0</v>
      </c>
      <c r="DR86" s="69">
        <v>36.503500000000003</v>
      </c>
      <c r="DS86" s="69">
        <v>26.503499999999999</v>
      </c>
      <c r="DT86" s="69">
        <v>0</v>
      </c>
      <c r="DU86" s="69">
        <v>10</v>
      </c>
      <c r="DV86" s="70">
        <v>100</v>
      </c>
      <c r="DW86" s="70">
        <v>100</v>
      </c>
      <c r="DX86" s="70">
        <v>27.394633391318639</v>
      </c>
      <c r="DY86" s="70">
        <v>0</v>
      </c>
      <c r="DZ86" s="70">
        <v>0</v>
      </c>
      <c r="EA86" s="69">
        <v>0</v>
      </c>
      <c r="EB86" s="69">
        <v>0</v>
      </c>
      <c r="EC86" s="69">
        <v>0</v>
      </c>
      <c r="ED86" s="69">
        <v>0</v>
      </c>
      <c r="EE86" s="69">
        <v>0</v>
      </c>
      <c r="EF86" s="69">
        <v>0</v>
      </c>
      <c r="EG86" s="69">
        <v>0</v>
      </c>
      <c r="EH86" s="69">
        <v>0</v>
      </c>
      <c r="EI86" s="69">
        <v>0</v>
      </c>
      <c r="EJ86" s="69">
        <v>0</v>
      </c>
      <c r="EK86" s="69">
        <v>0</v>
      </c>
      <c r="EL86" s="70" t="s">
        <v>652</v>
      </c>
      <c r="EM86" s="70" t="s">
        <v>652</v>
      </c>
      <c r="EN86" s="70">
        <v>0</v>
      </c>
      <c r="EO86" s="70">
        <v>0</v>
      </c>
      <c r="EP86" s="70">
        <v>0</v>
      </c>
      <c r="EQ86" s="69">
        <v>1.5338000000000001</v>
      </c>
      <c r="ER86" s="69">
        <v>0</v>
      </c>
      <c r="ES86" s="69">
        <v>1.6935</v>
      </c>
      <c r="ET86" s="69">
        <v>1.5338000000000001</v>
      </c>
      <c r="EU86" s="69">
        <v>0.15970000000000001</v>
      </c>
      <c r="EV86" s="69">
        <v>1.5338000000000001</v>
      </c>
      <c r="EW86" s="69">
        <v>0</v>
      </c>
      <c r="EX86" s="69">
        <v>1.6935</v>
      </c>
      <c r="EY86" s="69">
        <v>1.5338000000000001</v>
      </c>
      <c r="EZ86" s="69">
        <v>0</v>
      </c>
      <c r="FA86" s="69">
        <v>0.15970000000000001</v>
      </c>
      <c r="FB86" s="70">
        <v>100</v>
      </c>
      <c r="FC86" s="70">
        <v>100</v>
      </c>
      <c r="FD86" s="70">
        <v>9.4301741954532048</v>
      </c>
      <c r="FE86" s="70">
        <v>0</v>
      </c>
      <c r="FF86" s="70">
        <v>0</v>
      </c>
    </row>
    <row r="87" spans="1:162" ht="15.75" x14ac:dyDescent="0.25">
      <c r="A87" s="11">
        <v>76</v>
      </c>
      <c r="B87" s="66" t="s">
        <v>204</v>
      </c>
      <c r="C87" s="69">
        <v>69.925399999999982</v>
      </c>
      <c r="D87" s="69">
        <v>0</v>
      </c>
      <c r="E87" s="69">
        <v>142.07939999999999</v>
      </c>
      <c r="F87" s="69">
        <v>69.925399999999982</v>
      </c>
      <c r="G87" s="69">
        <v>72.154000000000011</v>
      </c>
      <c r="H87" s="69">
        <v>67.066399999999987</v>
      </c>
      <c r="I87" s="69">
        <v>0.146424</v>
      </c>
      <c r="J87" s="69">
        <v>138.46959100000001</v>
      </c>
      <c r="K87" s="69">
        <v>67.054226999999997</v>
      </c>
      <c r="L87" s="69">
        <v>0</v>
      </c>
      <c r="M87" s="69">
        <v>71.415364000000011</v>
      </c>
      <c r="N87" s="70">
        <v>95.893948407874703</v>
      </c>
      <c r="O87" s="70">
        <v>98.976306233888621</v>
      </c>
      <c r="P87" s="70">
        <v>51.574763443910228</v>
      </c>
      <c r="Q87" s="69">
        <v>0.146424</v>
      </c>
      <c r="R87" s="70">
        <v>1.2172999999986112E-2</v>
      </c>
      <c r="S87" s="69">
        <v>0.31340000000000001</v>
      </c>
      <c r="T87" s="69">
        <v>0</v>
      </c>
      <c r="U87" s="69">
        <v>2.0933999999999999</v>
      </c>
      <c r="V87" s="69">
        <v>0.31340000000000001</v>
      </c>
      <c r="W87" s="69">
        <v>1.78</v>
      </c>
      <c r="X87" s="69">
        <v>0.31340000000000001</v>
      </c>
      <c r="Y87" s="69">
        <v>0</v>
      </c>
      <c r="Z87" s="69">
        <v>2.0933999999999999</v>
      </c>
      <c r="AA87" s="69">
        <v>0.31340000000000001</v>
      </c>
      <c r="AB87" s="69">
        <v>0</v>
      </c>
      <c r="AC87" s="69">
        <v>1.78</v>
      </c>
      <c r="AD87" s="70">
        <v>100</v>
      </c>
      <c r="AE87" s="70">
        <v>100</v>
      </c>
      <c r="AF87" s="70">
        <v>85.029139199388553</v>
      </c>
      <c r="AG87" s="70">
        <v>0</v>
      </c>
      <c r="AH87" s="70">
        <v>0</v>
      </c>
      <c r="AI87" s="69">
        <v>0</v>
      </c>
      <c r="AJ87" s="69">
        <v>0</v>
      </c>
      <c r="AK87" s="69">
        <v>0</v>
      </c>
      <c r="AL87" s="69">
        <v>0</v>
      </c>
      <c r="AM87" s="69">
        <v>0</v>
      </c>
      <c r="AN87" s="69">
        <v>0</v>
      </c>
      <c r="AO87" s="69">
        <v>0</v>
      </c>
      <c r="AP87" s="69">
        <v>0</v>
      </c>
      <c r="AQ87" s="69">
        <v>0</v>
      </c>
      <c r="AR87" s="69">
        <v>0</v>
      </c>
      <c r="AS87" s="69">
        <v>0</v>
      </c>
      <c r="AT87" s="70" t="s">
        <v>652</v>
      </c>
      <c r="AU87" s="70" t="s">
        <v>652</v>
      </c>
      <c r="AV87" s="70">
        <v>0</v>
      </c>
      <c r="AW87" s="70">
        <v>0</v>
      </c>
      <c r="AX87" s="70">
        <v>0</v>
      </c>
      <c r="AY87" s="69">
        <v>4.0239000000000003</v>
      </c>
      <c r="AZ87" s="69">
        <v>0</v>
      </c>
      <c r="BA87" s="69">
        <v>9.5618999999999996</v>
      </c>
      <c r="BB87" s="69">
        <v>4.0239000000000003</v>
      </c>
      <c r="BC87" s="69">
        <v>5.5380000000000003</v>
      </c>
      <c r="BD87" s="69">
        <v>4.0239000000000003</v>
      </c>
      <c r="BE87" s="69">
        <v>0</v>
      </c>
      <c r="BF87" s="69">
        <v>9.5614000000000008</v>
      </c>
      <c r="BG87" s="69">
        <v>4.0239000000000003</v>
      </c>
      <c r="BH87" s="69">
        <v>0</v>
      </c>
      <c r="BI87" s="69">
        <v>5.5374999999999996</v>
      </c>
      <c r="BJ87" s="70">
        <v>100</v>
      </c>
      <c r="BK87" s="70">
        <v>99.990971469844709</v>
      </c>
      <c r="BL87" s="70">
        <v>57.9151588679482</v>
      </c>
      <c r="BM87" s="70">
        <v>0</v>
      </c>
      <c r="BN87" s="70">
        <v>0</v>
      </c>
      <c r="BO87" s="69">
        <v>10.3612</v>
      </c>
      <c r="BP87" s="69">
        <v>0</v>
      </c>
      <c r="BQ87" s="69">
        <v>14.3612</v>
      </c>
      <c r="BR87" s="69">
        <v>10.3612</v>
      </c>
      <c r="BS87" s="69">
        <v>4</v>
      </c>
      <c r="BT87" s="69">
        <v>10.3612</v>
      </c>
      <c r="BU87" s="69">
        <v>0</v>
      </c>
      <c r="BV87" s="69">
        <v>14.0304</v>
      </c>
      <c r="BW87" s="69">
        <v>10.3612</v>
      </c>
      <c r="BX87" s="69">
        <v>0</v>
      </c>
      <c r="BY87" s="69">
        <v>3.6692</v>
      </c>
      <c r="BZ87" s="70">
        <v>100</v>
      </c>
      <c r="CA87" s="70">
        <v>91.73</v>
      </c>
      <c r="CB87" s="70">
        <v>26.151784696088491</v>
      </c>
      <c r="CC87" s="70">
        <v>0</v>
      </c>
      <c r="CD87" s="70">
        <v>0</v>
      </c>
      <c r="CE87" s="69">
        <v>39.8767</v>
      </c>
      <c r="CF87" s="69">
        <v>0</v>
      </c>
      <c r="CG87" s="69">
        <v>69.134699999999995</v>
      </c>
      <c r="CH87" s="69">
        <v>39.8767</v>
      </c>
      <c r="CI87" s="69">
        <v>29.257999999999999</v>
      </c>
      <c r="CJ87" s="69">
        <v>39.8767</v>
      </c>
      <c r="CK87" s="69">
        <v>0</v>
      </c>
      <c r="CL87" s="69">
        <v>69.134174000000002</v>
      </c>
      <c r="CM87" s="69">
        <v>39.8767</v>
      </c>
      <c r="CN87" s="69">
        <v>0</v>
      </c>
      <c r="CO87" s="69">
        <v>29.257473999999998</v>
      </c>
      <c r="CP87" s="70">
        <v>100</v>
      </c>
      <c r="CQ87" s="70">
        <v>99.998202201107389</v>
      </c>
      <c r="CR87" s="70">
        <v>42.319843150219747</v>
      </c>
      <c r="CS87" s="70">
        <v>0</v>
      </c>
      <c r="CT87" s="70">
        <v>0</v>
      </c>
      <c r="CU87" s="69">
        <v>3.9365999999999999</v>
      </c>
      <c r="CV87" s="69">
        <v>0</v>
      </c>
      <c r="CW87" s="69">
        <v>7.6706000000000003</v>
      </c>
      <c r="CX87" s="69">
        <v>3.9365999999999999</v>
      </c>
      <c r="CY87" s="69">
        <v>3.734</v>
      </c>
      <c r="CZ87" s="69">
        <v>3.9365999999999999</v>
      </c>
      <c r="DA87" s="69">
        <v>9.6893000000000007E-2</v>
      </c>
      <c r="DB87" s="69">
        <v>7.6703999999999999</v>
      </c>
      <c r="DC87" s="69">
        <v>3.9365999999999999</v>
      </c>
      <c r="DD87" s="69">
        <v>0</v>
      </c>
      <c r="DE87" s="69">
        <v>3.7338</v>
      </c>
      <c r="DF87" s="70">
        <v>100</v>
      </c>
      <c r="DG87" s="70">
        <v>99.994643813604711</v>
      </c>
      <c r="DH87" s="70">
        <v>48.678035043804755</v>
      </c>
      <c r="DI87" s="70">
        <v>9.6893000000000007E-2</v>
      </c>
      <c r="DJ87" s="70">
        <v>1.1102230246251565E-16</v>
      </c>
      <c r="DK87" s="69">
        <v>8.5546000000000006</v>
      </c>
      <c r="DL87" s="69">
        <v>0</v>
      </c>
      <c r="DM87" s="69">
        <v>36.031599999999997</v>
      </c>
      <c r="DN87" s="69">
        <v>8.5546000000000006</v>
      </c>
      <c r="DO87" s="69">
        <v>27.477</v>
      </c>
      <c r="DP87" s="69">
        <v>8.5546000000000006</v>
      </c>
      <c r="DQ87" s="69">
        <v>4.9530999999999999E-2</v>
      </c>
      <c r="DR87" s="69">
        <v>35.979816999999997</v>
      </c>
      <c r="DS87" s="69">
        <v>8.542427</v>
      </c>
      <c r="DT87" s="69">
        <v>0</v>
      </c>
      <c r="DU87" s="69">
        <v>27.437390000000001</v>
      </c>
      <c r="DV87" s="70">
        <v>99.857702288827056</v>
      </c>
      <c r="DW87" s="70">
        <v>99.855843068748413</v>
      </c>
      <c r="DX87" s="70">
        <v>76.257725268586</v>
      </c>
      <c r="DY87" s="70">
        <v>4.9530999999999999E-2</v>
      </c>
      <c r="DZ87" s="70">
        <v>1.2173000000000649E-2</v>
      </c>
      <c r="EA87" s="69">
        <v>0</v>
      </c>
      <c r="EB87" s="69">
        <v>0</v>
      </c>
      <c r="EC87" s="69">
        <v>0</v>
      </c>
      <c r="ED87" s="69">
        <v>0</v>
      </c>
      <c r="EE87" s="69">
        <v>0</v>
      </c>
      <c r="EF87" s="69">
        <v>0</v>
      </c>
      <c r="EG87" s="69">
        <v>0</v>
      </c>
      <c r="EH87" s="69">
        <v>0</v>
      </c>
      <c r="EI87" s="69">
        <v>0</v>
      </c>
      <c r="EJ87" s="69">
        <v>0</v>
      </c>
      <c r="EK87" s="69">
        <v>0</v>
      </c>
      <c r="EL87" s="70" t="s">
        <v>652</v>
      </c>
      <c r="EM87" s="70" t="s">
        <v>652</v>
      </c>
      <c r="EN87" s="70">
        <v>0</v>
      </c>
      <c r="EO87" s="70">
        <v>0</v>
      </c>
      <c r="EP87" s="70">
        <v>0</v>
      </c>
      <c r="EQ87" s="69">
        <v>2.859</v>
      </c>
      <c r="ER87" s="69">
        <v>0</v>
      </c>
      <c r="ES87" s="69">
        <v>3.226</v>
      </c>
      <c r="ET87" s="69">
        <v>2.859</v>
      </c>
      <c r="EU87" s="69">
        <v>0.36699999999999999</v>
      </c>
      <c r="EV87" s="69">
        <v>0</v>
      </c>
      <c r="EW87" s="69">
        <v>0</v>
      </c>
      <c r="EX87" s="69">
        <v>0</v>
      </c>
      <c r="EY87" s="69">
        <v>0</v>
      </c>
      <c r="EZ87" s="69">
        <v>0</v>
      </c>
      <c r="FA87" s="69">
        <v>0</v>
      </c>
      <c r="FB87" s="70">
        <v>0</v>
      </c>
      <c r="FC87" s="70">
        <v>0</v>
      </c>
      <c r="FD87" s="70">
        <v>0</v>
      </c>
      <c r="FE87" s="70">
        <v>0</v>
      </c>
      <c r="FF87" s="70">
        <v>0</v>
      </c>
    </row>
    <row r="88" spans="1:162" ht="15.75" x14ac:dyDescent="0.25">
      <c r="A88" s="11">
        <v>77</v>
      </c>
      <c r="B88" s="66" t="s">
        <v>207</v>
      </c>
      <c r="C88" s="69">
        <v>759.83089999999993</v>
      </c>
      <c r="D88" s="69">
        <v>0</v>
      </c>
      <c r="E88" s="69">
        <v>858.44729999999993</v>
      </c>
      <c r="F88" s="69">
        <v>759.83089999999993</v>
      </c>
      <c r="G88" s="69">
        <v>98.616400000000013</v>
      </c>
      <c r="H88" s="69">
        <v>759.83089999999993</v>
      </c>
      <c r="I88" s="69">
        <v>0</v>
      </c>
      <c r="J88" s="69">
        <v>858.44729999999993</v>
      </c>
      <c r="K88" s="69">
        <v>759.83089999999993</v>
      </c>
      <c r="L88" s="69">
        <v>0</v>
      </c>
      <c r="M88" s="69">
        <v>98.616400000000013</v>
      </c>
      <c r="N88" s="70">
        <v>100</v>
      </c>
      <c r="O88" s="70">
        <v>100</v>
      </c>
      <c r="P88" s="70">
        <v>11.487764013003479</v>
      </c>
      <c r="Q88" s="69">
        <v>0</v>
      </c>
      <c r="R88" s="70">
        <v>0</v>
      </c>
      <c r="S88" s="69">
        <v>13.856999999999999</v>
      </c>
      <c r="T88" s="69">
        <v>0</v>
      </c>
      <c r="U88" s="69">
        <v>28.428000000000001</v>
      </c>
      <c r="V88" s="69">
        <v>13.856999999999999</v>
      </c>
      <c r="W88" s="69">
        <v>14.571</v>
      </c>
      <c r="X88" s="69">
        <v>13.856999999999999</v>
      </c>
      <c r="Y88" s="69">
        <v>0</v>
      </c>
      <c r="Z88" s="69">
        <v>28.428000000000001</v>
      </c>
      <c r="AA88" s="69">
        <v>13.856999999999999</v>
      </c>
      <c r="AB88" s="69">
        <v>0</v>
      </c>
      <c r="AC88" s="69">
        <v>14.571</v>
      </c>
      <c r="AD88" s="70">
        <v>100</v>
      </c>
      <c r="AE88" s="70">
        <v>100</v>
      </c>
      <c r="AF88" s="70">
        <v>51.255804136766571</v>
      </c>
      <c r="AG88" s="70">
        <v>0</v>
      </c>
      <c r="AH88" s="70">
        <v>0</v>
      </c>
      <c r="AI88" s="69">
        <v>0</v>
      </c>
      <c r="AJ88" s="69">
        <v>0</v>
      </c>
      <c r="AK88" s="69">
        <v>0</v>
      </c>
      <c r="AL88" s="69">
        <v>0</v>
      </c>
      <c r="AM88" s="69">
        <v>0</v>
      </c>
      <c r="AN88" s="69">
        <v>0</v>
      </c>
      <c r="AO88" s="69">
        <v>0</v>
      </c>
      <c r="AP88" s="69">
        <v>0</v>
      </c>
      <c r="AQ88" s="69">
        <v>0</v>
      </c>
      <c r="AR88" s="69">
        <v>0</v>
      </c>
      <c r="AS88" s="69">
        <v>0</v>
      </c>
      <c r="AT88" s="70" t="s">
        <v>652</v>
      </c>
      <c r="AU88" s="70" t="s">
        <v>652</v>
      </c>
      <c r="AV88" s="70">
        <v>0</v>
      </c>
      <c r="AW88" s="70">
        <v>0</v>
      </c>
      <c r="AX88" s="70">
        <v>0</v>
      </c>
      <c r="AY88" s="69">
        <v>13.0992</v>
      </c>
      <c r="AZ88" s="69">
        <v>0</v>
      </c>
      <c r="BA88" s="69">
        <v>25.3992</v>
      </c>
      <c r="BB88" s="69">
        <v>13.0992</v>
      </c>
      <c r="BC88" s="69">
        <v>12.3</v>
      </c>
      <c r="BD88" s="69">
        <v>13.0992</v>
      </c>
      <c r="BE88" s="69">
        <v>0</v>
      </c>
      <c r="BF88" s="69">
        <v>25.3992</v>
      </c>
      <c r="BG88" s="69">
        <v>13.0992</v>
      </c>
      <c r="BH88" s="69">
        <v>0</v>
      </c>
      <c r="BI88" s="69">
        <v>12.3</v>
      </c>
      <c r="BJ88" s="70">
        <v>100</v>
      </c>
      <c r="BK88" s="70">
        <v>100</v>
      </c>
      <c r="BL88" s="70">
        <v>48.426722101483513</v>
      </c>
      <c r="BM88" s="70">
        <v>0</v>
      </c>
      <c r="BN88" s="70">
        <v>0</v>
      </c>
      <c r="BO88" s="69">
        <v>78.551199999999994</v>
      </c>
      <c r="BP88" s="69">
        <v>0</v>
      </c>
      <c r="BQ88" s="69">
        <v>111.5802</v>
      </c>
      <c r="BR88" s="69">
        <v>78.551199999999994</v>
      </c>
      <c r="BS88" s="69">
        <v>33.029000000000003</v>
      </c>
      <c r="BT88" s="69">
        <v>78.551199999999994</v>
      </c>
      <c r="BU88" s="69">
        <v>0</v>
      </c>
      <c r="BV88" s="69">
        <v>111.5802</v>
      </c>
      <c r="BW88" s="69">
        <v>78.551199999999994</v>
      </c>
      <c r="BX88" s="69">
        <v>0</v>
      </c>
      <c r="BY88" s="69">
        <v>33.029000000000003</v>
      </c>
      <c r="BZ88" s="70">
        <v>100</v>
      </c>
      <c r="CA88" s="70">
        <v>100</v>
      </c>
      <c r="CB88" s="70">
        <v>29.601129949578869</v>
      </c>
      <c r="CC88" s="70">
        <v>0</v>
      </c>
      <c r="CD88" s="70">
        <v>0</v>
      </c>
      <c r="CE88" s="69">
        <v>640.08609999999999</v>
      </c>
      <c r="CF88" s="69">
        <v>0</v>
      </c>
      <c r="CG88" s="69">
        <v>674.88909999999998</v>
      </c>
      <c r="CH88" s="69">
        <v>640.08609999999999</v>
      </c>
      <c r="CI88" s="69">
        <v>34.802999999999997</v>
      </c>
      <c r="CJ88" s="69">
        <v>640.08609999999999</v>
      </c>
      <c r="CK88" s="69">
        <v>0</v>
      </c>
      <c r="CL88" s="69">
        <v>674.88909999999998</v>
      </c>
      <c r="CM88" s="69">
        <v>640.08609999999999</v>
      </c>
      <c r="CN88" s="69">
        <v>0</v>
      </c>
      <c r="CO88" s="69">
        <v>34.802999999999997</v>
      </c>
      <c r="CP88" s="70">
        <v>100</v>
      </c>
      <c r="CQ88" s="70">
        <v>100</v>
      </c>
      <c r="CR88" s="70">
        <v>5.1568472509038887</v>
      </c>
      <c r="CS88" s="70">
        <v>0</v>
      </c>
      <c r="CT88" s="70">
        <v>0</v>
      </c>
      <c r="CU88" s="69">
        <v>11.172700000000001</v>
      </c>
      <c r="CV88" s="69">
        <v>0</v>
      </c>
      <c r="CW88" s="69">
        <v>12.072699999999999</v>
      </c>
      <c r="CX88" s="69">
        <v>11.172700000000001</v>
      </c>
      <c r="CY88" s="69">
        <v>0.9</v>
      </c>
      <c r="CZ88" s="69">
        <v>11.172700000000001</v>
      </c>
      <c r="DA88" s="69">
        <v>0</v>
      </c>
      <c r="DB88" s="69">
        <v>12.072699999999999</v>
      </c>
      <c r="DC88" s="69">
        <v>11.172700000000001</v>
      </c>
      <c r="DD88" s="69">
        <v>0</v>
      </c>
      <c r="DE88" s="69">
        <v>0.9</v>
      </c>
      <c r="DF88" s="70">
        <v>100</v>
      </c>
      <c r="DG88" s="70">
        <v>100</v>
      </c>
      <c r="DH88" s="70">
        <v>7.4548361178526772</v>
      </c>
      <c r="DI88" s="70">
        <v>0</v>
      </c>
      <c r="DJ88" s="70">
        <v>0</v>
      </c>
      <c r="DK88" s="69">
        <v>2.8107000000000002</v>
      </c>
      <c r="DL88" s="69">
        <v>0</v>
      </c>
      <c r="DM88" s="69">
        <v>5.8106999999999998</v>
      </c>
      <c r="DN88" s="69">
        <v>2.8107000000000002</v>
      </c>
      <c r="DO88" s="69">
        <v>3</v>
      </c>
      <c r="DP88" s="69">
        <v>2.8107000000000002</v>
      </c>
      <c r="DQ88" s="69">
        <v>0</v>
      </c>
      <c r="DR88" s="69">
        <v>5.8106999999999998</v>
      </c>
      <c r="DS88" s="69">
        <v>2.8107000000000002</v>
      </c>
      <c r="DT88" s="69">
        <v>0</v>
      </c>
      <c r="DU88" s="69">
        <v>3</v>
      </c>
      <c r="DV88" s="70">
        <v>100</v>
      </c>
      <c r="DW88" s="70">
        <v>100</v>
      </c>
      <c r="DX88" s="70">
        <v>51.628891527698904</v>
      </c>
      <c r="DY88" s="70">
        <v>0</v>
      </c>
      <c r="DZ88" s="70">
        <v>0</v>
      </c>
      <c r="EA88" s="69">
        <v>0.254</v>
      </c>
      <c r="EB88" s="69">
        <v>0</v>
      </c>
      <c r="EC88" s="69">
        <v>0.26740000000000003</v>
      </c>
      <c r="ED88" s="69">
        <v>0.254</v>
      </c>
      <c r="EE88" s="69">
        <v>1.34E-2</v>
      </c>
      <c r="EF88" s="69">
        <v>0.254</v>
      </c>
      <c r="EG88" s="69">
        <v>0</v>
      </c>
      <c r="EH88" s="69">
        <v>0.26740000000000003</v>
      </c>
      <c r="EI88" s="69">
        <v>0.254</v>
      </c>
      <c r="EJ88" s="69">
        <v>0</v>
      </c>
      <c r="EK88" s="69">
        <v>1.34E-2</v>
      </c>
      <c r="EL88" s="70">
        <v>100</v>
      </c>
      <c r="EM88" s="70">
        <v>100</v>
      </c>
      <c r="EN88" s="70">
        <v>5.0112191473448018</v>
      </c>
      <c r="EO88" s="70">
        <v>0</v>
      </c>
      <c r="EP88" s="70">
        <v>0</v>
      </c>
      <c r="EQ88" s="69">
        <v>0</v>
      </c>
      <c r="ER88" s="69">
        <v>0</v>
      </c>
      <c r="ES88" s="69">
        <v>0</v>
      </c>
      <c r="ET88" s="69">
        <v>0</v>
      </c>
      <c r="EU88" s="69">
        <v>0</v>
      </c>
      <c r="EV88" s="69">
        <v>0</v>
      </c>
      <c r="EW88" s="69">
        <v>0</v>
      </c>
      <c r="EX88" s="69">
        <v>0</v>
      </c>
      <c r="EY88" s="69">
        <v>0</v>
      </c>
      <c r="EZ88" s="69">
        <v>0</v>
      </c>
      <c r="FA88" s="69">
        <v>0</v>
      </c>
      <c r="FB88" s="70" t="s">
        <v>652</v>
      </c>
      <c r="FC88" s="70" t="s">
        <v>652</v>
      </c>
      <c r="FD88" s="70">
        <v>0</v>
      </c>
      <c r="FE88" s="70">
        <v>0</v>
      </c>
      <c r="FF88" s="70">
        <v>0</v>
      </c>
    </row>
    <row r="89" spans="1:162" ht="15.75" x14ac:dyDescent="0.25">
      <c r="A89" s="11">
        <v>78</v>
      </c>
      <c r="B89" s="66" t="s">
        <v>210</v>
      </c>
      <c r="C89" s="69">
        <v>109.57259999999999</v>
      </c>
      <c r="D89" s="69">
        <v>0</v>
      </c>
      <c r="E89" s="69">
        <v>116.29860000000001</v>
      </c>
      <c r="F89" s="69">
        <v>109.57259999999999</v>
      </c>
      <c r="G89" s="69">
        <v>6.7260000000000009</v>
      </c>
      <c r="H89" s="69">
        <v>109.2475</v>
      </c>
      <c r="I89" s="69">
        <v>0</v>
      </c>
      <c r="J89" s="69">
        <v>115.94783360000001</v>
      </c>
      <c r="K89" s="69">
        <v>109.2434336</v>
      </c>
      <c r="L89" s="69">
        <v>0</v>
      </c>
      <c r="M89" s="69">
        <v>6.7044000000000006</v>
      </c>
      <c r="N89" s="70">
        <v>99.699590591078433</v>
      </c>
      <c r="O89" s="70">
        <v>99.678858162355027</v>
      </c>
      <c r="P89" s="70">
        <v>5.7822555125342161</v>
      </c>
      <c r="Q89" s="69">
        <v>0</v>
      </c>
      <c r="R89" s="70">
        <v>4.0663999999992484E-3</v>
      </c>
      <c r="S89" s="69">
        <v>32.8339</v>
      </c>
      <c r="T89" s="69">
        <v>0</v>
      </c>
      <c r="U89" s="69">
        <v>34.633899999999997</v>
      </c>
      <c r="V89" s="69">
        <v>32.8339</v>
      </c>
      <c r="W89" s="69">
        <v>1.8</v>
      </c>
      <c r="X89" s="69">
        <v>32.8339</v>
      </c>
      <c r="Y89" s="69">
        <v>0</v>
      </c>
      <c r="Z89" s="69">
        <v>34.633899999999997</v>
      </c>
      <c r="AA89" s="69">
        <v>32.8339</v>
      </c>
      <c r="AB89" s="69">
        <v>0</v>
      </c>
      <c r="AC89" s="69">
        <v>1.8</v>
      </c>
      <c r="AD89" s="70">
        <v>100</v>
      </c>
      <c r="AE89" s="70">
        <v>100</v>
      </c>
      <c r="AF89" s="70">
        <v>5.1972200647342639</v>
      </c>
      <c r="AG89" s="70">
        <v>0</v>
      </c>
      <c r="AH89" s="70">
        <v>0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0</v>
      </c>
      <c r="AP89" s="69">
        <v>0</v>
      </c>
      <c r="AQ89" s="69">
        <v>0</v>
      </c>
      <c r="AR89" s="69">
        <v>0</v>
      </c>
      <c r="AS89" s="69">
        <v>0</v>
      </c>
      <c r="AT89" s="70" t="s">
        <v>652</v>
      </c>
      <c r="AU89" s="70" t="s">
        <v>652</v>
      </c>
      <c r="AV89" s="70">
        <v>0</v>
      </c>
      <c r="AW89" s="70">
        <v>0</v>
      </c>
      <c r="AX89" s="70">
        <v>0</v>
      </c>
      <c r="AY89" s="69">
        <v>18.098099999999999</v>
      </c>
      <c r="AZ89" s="69">
        <v>0</v>
      </c>
      <c r="BA89" s="69">
        <v>19.098099999999999</v>
      </c>
      <c r="BB89" s="69">
        <v>18.098099999999999</v>
      </c>
      <c r="BC89" s="69">
        <v>1</v>
      </c>
      <c r="BD89" s="69">
        <v>18.098099999999999</v>
      </c>
      <c r="BE89" s="69">
        <v>0</v>
      </c>
      <c r="BF89" s="69">
        <v>19.098099999999999</v>
      </c>
      <c r="BG89" s="69">
        <v>18.098099999999999</v>
      </c>
      <c r="BH89" s="69">
        <v>0</v>
      </c>
      <c r="BI89" s="69">
        <v>1</v>
      </c>
      <c r="BJ89" s="70">
        <v>100</v>
      </c>
      <c r="BK89" s="70">
        <v>100</v>
      </c>
      <c r="BL89" s="70">
        <v>5.2361229651117132</v>
      </c>
      <c r="BM89" s="70">
        <v>0</v>
      </c>
      <c r="BN89" s="70">
        <v>0</v>
      </c>
      <c r="BO89" s="69">
        <v>0.48470000000000002</v>
      </c>
      <c r="BP89" s="69">
        <v>0</v>
      </c>
      <c r="BQ89" s="69">
        <v>0.51470000000000005</v>
      </c>
      <c r="BR89" s="69">
        <v>0.48470000000000002</v>
      </c>
      <c r="BS89" s="69">
        <v>0.03</v>
      </c>
      <c r="BT89" s="69">
        <v>0.15959999999999999</v>
      </c>
      <c r="BU89" s="69">
        <v>0</v>
      </c>
      <c r="BV89" s="69">
        <v>0.16800000000000001</v>
      </c>
      <c r="BW89" s="69">
        <v>0.15959999999999999</v>
      </c>
      <c r="BX89" s="69">
        <v>0</v>
      </c>
      <c r="BY89" s="69">
        <v>8.3999999999999995E-3</v>
      </c>
      <c r="BZ89" s="70">
        <v>32.927584072622238</v>
      </c>
      <c r="CA89" s="70">
        <v>27.999999999999996</v>
      </c>
      <c r="CB89" s="70">
        <v>5</v>
      </c>
      <c r="CC89" s="70">
        <v>0</v>
      </c>
      <c r="CD89" s="70">
        <v>0</v>
      </c>
      <c r="CE89" s="69">
        <v>22.870699999999999</v>
      </c>
      <c r="CF89" s="69">
        <v>0</v>
      </c>
      <c r="CG89" s="69">
        <v>24.870699999999999</v>
      </c>
      <c r="CH89" s="69">
        <v>22.870699999999999</v>
      </c>
      <c r="CI89" s="69">
        <v>2</v>
      </c>
      <c r="CJ89" s="69">
        <v>22.870699999999999</v>
      </c>
      <c r="CK89" s="69">
        <v>0</v>
      </c>
      <c r="CL89" s="69">
        <v>24.870699999999999</v>
      </c>
      <c r="CM89" s="69">
        <v>22.870699999999999</v>
      </c>
      <c r="CN89" s="69">
        <v>0</v>
      </c>
      <c r="CO89" s="69">
        <v>2</v>
      </c>
      <c r="CP89" s="70">
        <v>100</v>
      </c>
      <c r="CQ89" s="70">
        <v>100</v>
      </c>
      <c r="CR89" s="70">
        <v>8.0415911092168688</v>
      </c>
      <c r="CS89" s="70">
        <v>0</v>
      </c>
      <c r="CT89" s="70">
        <v>0</v>
      </c>
      <c r="CU89" s="69">
        <v>12.122400000000001</v>
      </c>
      <c r="CV89" s="69">
        <v>0</v>
      </c>
      <c r="CW89" s="69">
        <v>12.772399999999999</v>
      </c>
      <c r="CX89" s="69">
        <v>12.122400000000001</v>
      </c>
      <c r="CY89" s="69">
        <v>0.65</v>
      </c>
      <c r="CZ89" s="69">
        <v>12.122400000000001</v>
      </c>
      <c r="DA89" s="69">
        <v>0</v>
      </c>
      <c r="DB89" s="69">
        <v>12.772399999999999</v>
      </c>
      <c r="DC89" s="69">
        <v>12.122400000000001</v>
      </c>
      <c r="DD89" s="69">
        <v>0</v>
      </c>
      <c r="DE89" s="69">
        <v>0.65</v>
      </c>
      <c r="DF89" s="70">
        <v>100</v>
      </c>
      <c r="DG89" s="70">
        <v>100</v>
      </c>
      <c r="DH89" s="70">
        <v>5.0890983683567699</v>
      </c>
      <c r="DI89" s="70">
        <v>0</v>
      </c>
      <c r="DJ89" s="70">
        <v>0</v>
      </c>
      <c r="DK89" s="69">
        <v>17.8445</v>
      </c>
      <c r="DL89" s="69">
        <v>0</v>
      </c>
      <c r="DM89" s="69">
        <v>18.794499999999999</v>
      </c>
      <c r="DN89" s="69">
        <v>17.8445</v>
      </c>
      <c r="DO89" s="69">
        <v>0.95</v>
      </c>
      <c r="DP89" s="69">
        <v>17.8445</v>
      </c>
      <c r="DQ89" s="69">
        <v>0</v>
      </c>
      <c r="DR89" s="69">
        <v>18.794499999999999</v>
      </c>
      <c r="DS89" s="69">
        <v>17.8445</v>
      </c>
      <c r="DT89" s="69">
        <v>0</v>
      </c>
      <c r="DU89" s="69">
        <v>0.95</v>
      </c>
      <c r="DV89" s="70">
        <v>100</v>
      </c>
      <c r="DW89" s="70">
        <v>100</v>
      </c>
      <c r="DX89" s="70">
        <v>5.0546702492750537</v>
      </c>
      <c r="DY89" s="70">
        <v>0</v>
      </c>
      <c r="DZ89" s="70">
        <v>0</v>
      </c>
      <c r="EA89" s="69">
        <v>4.2542999999999997</v>
      </c>
      <c r="EB89" s="69">
        <v>0</v>
      </c>
      <c r="EC89" s="69">
        <v>4.4943</v>
      </c>
      <c r="ED89" s="69">
        <v>4.2542999999999997</v>
      </c>
      <c r="EE89" s="69">
        <v>0.24</v>
      </c>
      <c r="EF89" s="69">
        <v>4.2542999999999997</v>
      </c>
      <c r="EG89" s="69">
        <v>0</v>
      </c>
      <c r="EH89" s="69">
        <v>4.4902335999999998</v>
      </c>
      <c r="EI89" s="69">
        <v>4.2502335999999996</v>
      </c>
      <c r="EJ89" s="69">
        <v>0</v>
      </c>
      <c r="EK89" s="69">
        <v>0.24</v>
      </c>
      <c r="EL89" s="70">
        <v>99.904416707801516</v>
      </c>
      <c r="EM89" s="70">
        <v>100</v>
      </c>
      <c r="EN89" s="70">
        <v>5.3449335019006581</v>
      </c>
      <c r="EO89" s="70">
        <v>0</v>
      </c>
      <c r="EP89" s="70">
        <v>4.0664000000001366E-3</v>
      </c>
      <c r="EQ89" s="69">
        <v>1.0640000000000001</v>
      </c>
      <c r="ER89" s="69">
        <v>0</v>
      </c>
      <c r="ES89" s="69">
        <v>1.1200000000000001</v>
      </c>
      <c r="ET89" s="69">
        <v>1.0640000000000001</v>
      </c>
      <c r="EU89" s="69">
        <v>5.6000000000000001E-2</v>
      </c>
      <c r="EV89" s="69">
        <v>1.0640000000000001</v>
      </c>
      <c r="EW89" s="69">
        <v>0</v>
      </c>
      <c r="EX89" s="69">
        <v>1.1200000000000001</v>
      </c>
      <c r="EY89" s="69">
        <v>1.0640000000000001</v>
      </c>
      <c r="EZ89" s="69">
        <v>0</v>
      </c>
      <c r="FA89" s="69">
        <v>5.6000000000000001E-2</v>
      </c>
      <c r="FB89" s="70">
        <v>100</v>
      </c>
      <c r="FC89" s="70">
        <v>100</v>
      </c>
      <c r="FD89" s="70">
        <v>5</v>
      </c>
      <c r="FE89" s="70">
        <v>0</v>
      </c>
      <c r="FF89" s="70">
        <v>0</v>
      </c>
    </row>
    <row r="90" spans="1:162" ht="15.75" x14ac:dyDescent="0.25">
      <c r="A90" s="11">
        <v>79</v>
      </c>
      <c r="B90" s="66" t="s">
        <v>213</v>
      </c>
      <c r="C90" s="69">
        <v>402.43450000000007</v>
      </c>
      <c r="D90" s="69">
        <v>0</v>
      </c>
      <c r="E90" s="69">
        <v>704.68419999999981</v>
      </c>
      <c r="F90" s="69">
        <v>402.43450000000007</v>
      </c>
      <c r="G90" s="69">
        <v>302.24970000000002</v>
      </c>
      <c r="H90" s="69">
        <v>398.42406979000003</v>
      </c>
      <c r="I90" s="69">
        <v>0</v>
      </c>
      <c r="J90" s="69">
        <v>699.62733884999989</v>
      </c>
      <c r="K90" s="69">
        <v>398.42406979000003</v>
      </c>
      <c r="L90" s="69">
        <v>0</v>
      </c>
      <c r="M90" s="69">
        <v>301.20326906000003</v>
      </c>
      <c r="N90" s="70">
        <v>99.003457653357245</v>
      </c>
      <c r="O90" s="70">
        <v>99.653785945858672</v>
      </c>
      <c r="P90" s="70">
        <v>43.051958140329049</v>
      </c>
      <c r="Q90" s="69">
        <v>0</v>
      </c>
      <c r="R90" s="70">
        <v>0</v>
      </c>
      <c r="S90" s="69">
        <v>5.3734999999999999</v>
      </c>
      <c r="T90" s="69">
        <v>0</v>
      </c>
      <c r="U90" s="69">
        <v>9.7598000000000003</v>
      </c>
      <c r="V90" s="69">
        <v>5.3734999999999999</v>
      </c>
      <c r="W90" s="69">
        <v>4.3863000000000003</v>
      </c>
      <c r="X90" s="69">
        <v>5.3734994800000004</v>
      </c>
      <c r="Y90" s="69">
        <v>0</v>
      </c>
      <c r="Z90" s="69">
        <v>9.7597394800000004</v>
      </c>
      <c r="AA90" s="69">
        <v>5.3734994800000004</v>
      </c>
      <c r="AB90" s="69">
        <v>0</v>
      </c>
      <c r="AC90" s="69">
        <v>4.3862399999999999</v>
      </c>
      <c r="AD90" s="70">
        <v>99.999990322880819</v>
      </c>
      <c r="AE90" s="70">
        <v>99.998632104507195</v>
      </c>
      <c r="AF90" s="70">
        <v>44.942183231308952</v>
      </c>
      <c r="AG90" s="70">
        <v>0</v>
      </c>
      <c r="AH90" s="70">
        <v>0</v>
      </c>
      <c r="AI90" s="69">
        <v>0</v>
      </c>
      <c r="AJ90" s="69">
        <v>0</v>
      </c>
      <c r="AK90" s="69">
        <v>0</v>
      </c>
      <c r="AL90" s="69">
        <v>0</v>
      </c>
      <c r="AM90" s="69">
        <v>0</v>
      </c>
      <c r="AN90" s="69">
        <v>0</v>
      </c>
      <c r="AO90" s="69">
        <v>0</v>
      </c>
      <c r="AP90" s="69">
        <v>0</v>
      </c>
      <c r="AQ90" s="69">
        <v>0</v>
      </c>
      <c r="AR90" s="69">
        <v>0</v>
      </c>
      <c r="AS90" s="69">
        <v>0</v>
      </c>
      <c r="AT90" s="70" t="s">
        <v>652</v>
      </c>
      <c r="AU90" s="70" t="s">
        <v>652</v>
      </c>
      <c r="AV90" s="70">
        <v>0</v>
      </c>
      <c r="AW90" s="70">
        <v>0</v>
      </c>
      <c r="AX90" s="70">
        <v>0</v>
      </c>
      <c r="AY90" s="69">
        <v>2.5243000000000002</v>
      </c>
      <c r="AZ90" s="69">
        <v>0</v>
      </c>
      <c r="BA90" s="69">
        <v>7.8217999999999996</v>
      </c>
      <c r="BB90" s="69">
        <v>2.5243000000000002</v>
      </c>
      <c r="BC90" s="69">
        <v>5.2975000000000003</v>
      </c>
      <c r="BD90" s="69">
        <v>2.5242925600000001</v>
      </c>
      <c r="BE90" s="69">
        <v>0</v>
      </c>
      <c r="BF90" s="69">
        <v>7.8217925599999996</v>
      </c>
      <c r="BG90" s="69">
        <v>2.5242925600000001</v>
      </c>
      <c r="BH90" s="69">
        <v>0</v>
      </c>
      <c r="BI90" s="69">
        <v>5.2975000000000003</v>
      </c>
      <c r="BJ90" s="70">
        <v>99.999705264825892</v>
      </c>
      <c r="BK90" s="70">
        <v>100</v>
      </c>
      <c r="BL90" s="70">
        <v>67.727441751536304</v>
      </c>
      <c r="BM90" s="70">
        <v>0</v>
      </c>
      <c r="BN90" s="70">
        <v>0</v>
      </c>
      <c r="BO90" s="69">
        <v>79.334699999999998</v>
      </c>
      <c r="BP90" s="69">
        <v>0</v>
      </c>
      <c r="BQ90" s="69">
        <v>112.4336</v>
      </c>
      <c r="BR90" s="69">
        <v>79.334699999999998</v>
      </c>
      <c r="BS90" s="69">
        <v>33.0989</v>
      </c>
      <c r="BT90" s="69">
        <v>79.334699999999998</v>
      </c>
      <c r="BU90" s="69">
        <v>0</v>
      </c>
      <c r="BV90" s="69">
        <v>112.43354664</v>
      </c>
      <c r="BW90" s="69">
        <v>79.334699999999998</v>
      </c>
      <c r="BX90" s="69">
        <v>0</v>
      </c>
      <c r="BY90" s="69">
        <v>33.098846639999998</v>
      </c>
      <c r="BZ90" s="70">
        <v>100</v>
      </c>
      <c r="CA90" s="70">
        <v>99.999838786183219</v>
      </c>
      <c r="CB90" s="70">
        <v>29.438586284197644</v>
      </c>
      <c r="CC90" s="70">
        <v>0</v>
      </c>
      <c r="CD90" s="70">
        <v>0</v>
      </c>
      <c r="CE90" s="69">
        <v>287.75760000000002</v>
      </c>
      <c r="CF90" s="69">
        <v>0</v>
      </c>
      <c r="CG90" s="69">
        <v>525.39469999999994</v>
      </c>
      <c r="CH90" s="69">
        <v>287.75760000000002</v>
      </c>
      <c r="CI90" s="69">
        <v>237.6371</v>
      </c>
      <c r="CJ90" s="69">
        <v>287.75760000000002</v>
      </c>
      <c r="CK90" s="69">
        <v>0</v>
      </c>
      <c r="CL90" s="69">
        <v>525.39469999999994</v>
      </c>
      <c r="CM90" s="69">
        <v>287.75760000000002</v>
      </c>
      <c r="CN90" s="69">
        <v>0</v>
      </c>
      <c r="CO90" s="69">
        <v>237.6371</v>
      </c>
      <c r="CP90" s="70">
        <v>100</v>
      </c>
      <c r="CQ90" s="70">
        <v>100</v>
      </c>
      <c r="CR90" s="70">
        <v>45.230205024907946</v>
      </c>
      <c r="CS90" s="70">
        <v>0</v>
      </c>
      <c r="CT90" s="70">
        <v>0</v>
      </c>
      <c r="CU90" s="69">
        <v>20.134699999999999</v>
      </c>
      <c r="CV90" s="69">
        <v>0</v>
      </c>
      <c r="CW90" s="69">
        <v>40.414499999999997</v>
      </c>
      <c r="CX90" s="69">
        <v>20.134699999999999</v>
      </c>
      <c r="CY90" s="69">
        <v>20.279800000000002</v>
      </c>
      <c r="CZ90" s="69">
        <v>20.134661859999998</v>
      </c>
      <c r="DA90" s="69">
        <v>0</v>
      </c>
      <c r="DB90" s="69">
        <v>40.414401859999998</v>
      </c>
      <c r="DC90" s="69">
        <v>20.134661859999998</v>
      </c>
      <c r="DD90" s="69">
        <v>0</v>
      </c>
      <c r="DE90" s="69">
        <v>20.27974</v>
      </c>
      <c r="DF90" s="70">
        <v>99.999810575772173</v>
      </c>
      <c r="DG90" s="70">
        <v>99.999704139094064</v>
      </c>
      <c r="DH90" s="70">
        <v>50.179488169220676</v>
      </c>
      <c r="DI90" s="70">
        <v>0</v>
      </c>
      <c r="DJ90" s="70">
        <v>0</v>
      </c>
      <c r="DK90" s="69">
        <v>0</v>
      </c>
      <c r="DL90" s="69">
        <v>0</v>
      </c>
      <c r="DM90" s="69">
        <v>0</v>
      </c>
      <c r="DN90" s="69">
        <v>0</v>
      </c>
      <c r="DO90" s="69">
        <v>0</v>
      </c>
      <c r="DP90" s="69">
        <v>0</v>
      </c>
      <c r="DQ90" s="69">
        <v>0</v>
      </c>
      <c r="DR90" s="69">
        <v>0</v>
      </c>
      <c r="DS90" s="69">
        <v>0</v>
      </c>
      <c r="DT90" s="69">
        <v>0</v>
      </c>
      <c r="DU90" s="69">
        <v>0</v>
      </c>
      <c r="DV90" s="70" t="s">
        <v>652</v>
      </c>
      <c r="DW90" s="70" t="s">
        <v>652</v>
      </c>
      <c r="DX90" s="70">
        <v>0</v>
      </c>
      <c r="DY90" s="70">
        <v>0</v>
      </c>
      <c r="DZ90" s="70">
        <v>0</v>
      </c>
      <c r="EA90" s="69">
        <v>0</v>
      </c>
      <c r="EB90" s="69">
        <v>0</v>
      </c>
      <c r="EC90" s="69">
        <v>0</v>
      </c>
      <c r="ED90" s="69">
        <v>0</v>
      </c>
      <c r="EE90" s="69">
        <v>0</v>
      </c>
      <c r="EF90" s="69">
        <v>0</v>
      </c>
      <c r="EG90" s="69">
        <v>0</v>
      </c>
      <c r="EH90" s="69">
        <v>0</v>
      </c>
      <c r="EI90" s="69">
        <v>0</v>
      </c>
      <c r="EJ90" s="69">
        <v>0</v>
      </c>
      <c r="EK90" s="69">
        <v>0</v>
      </c>
      <c r="EL90" s="70" t="s">
        <v>652</v>
      </c>
      <c r="EM90" s="70" t="s">
        <v>652</v>
      </c>
      <c r="EN90" s="70">
        <v>0</v>
      </c>
      <c r="EO90" s="70">
        <v>0</v>
      </c>
      <c r="EP90" s="70">
        <v>0</v>
      </c>
      <c r="EQ90" s="69">
        <v>7.3097000000000003</v>
      </c>
      <c r="ER90" s="69">
        <v>0</v>
      </c>
      <c r="ES90" s="69">
        <v>8.8597999999999999</v>
      </c>
      <c r="ET90" s="69">
        <v>7.3097000000000003</v>
      </c>
      <c r="EU90" s="69">
        <v>1.5501</v>
      </c>
      <c r="EV90" s="69">
        <v>3.2993158899999999</v>
      </c>
      <c r="EW90" s="69">
        <v>0</v>
      </c>
      <c r="EX90" s="69">
        <v>3.8031583100000002</v>
      </c>
      <c r="EY90" s="69">
        <v>3.2993158899999999</v>
      </c>
      <c r="EZ90" s="69">
        <v>0</v>
      </c>
      <c r="FA90" s="69">
        <v>0.50384242000000001</v>
      </c>
      <c r="FB90" s="70">
        <v>45.136132673023518</v>
      </c>
      <c r="FC90" s="70">
        <v>32.503865557060834</v>
      </c>
      <c r="FD90" s="70">
        <v>13.248000186455556</v>
      </c>
      <c r="FE90" s="70">
        <v>0</v>
      </c>
      <c r="FF90" s="70">
        <v>0</v>
      </c>
    </row>
    <row r="91" spans="1:162" ht="15.75" x14ac:dyDescent="0.25">
      <c r="A91" s="11">
        <v>80</v>
      </c>
      <c r="B91" s="66" t="s">
        <v>216</v>
      </c>
      <c r="C91" s="69">
        <v>181.82349999999997</v>
      </c>
      <c r="D91" s="69">
        <v>0</v>
      </c>
      <c r="E91" s="69">
        <v>323.9246</v>
      </c>
      <c r="F91" s="69">
        <v>181.82349999999997</v>
      </c>
      <c r="G91" s="69">
        <v>142.1011</v>
      </c>
      <c r="H91" s="69">
        <v>181.82349999999997</v>
      </c>
      <c r="I91" s="69">
        <v>0</v>
      </c>
      <c r="J91" s="69">
        <v>323.92237693000004</v>
      </c>
      <c r="K91" s="69">
        <v>181.82349999999997</v>
      </c>
      <c r="L91" s="69">
        <v>0</v>
      </c>
      <c r="M91" s="69">
        <v>142.09887693000002</v>
      </c>
      <c r="N91" s="70">
        <v>100</v>
      </c>
      <c r="O91" s="70">
        <v>99.998435571575456</v>
      </c>
      <c r="P91" s="70">
        <v>43.868187890183243</v>
      </c>
      <c r="Q91" s="69">
        <v>0</v>
      </c>
      <c r="R91" s="70">
        <v>0</v>
      </c>
      <c r="S91" s="69">
        <v>3.3746</v>
      </c>
      <c r="T91" s="69">
        <v>0</v>
      </c>
      <c r="U91" s="69">
        <v>20.839200000000002</v>
      </c>
      <c r="V91" s="69">
        <v>3.3746</v>
      </c>
      <c r="W91" s="69">
        <v>17.464600000000001</v>
      </c>
      <c r="X91" s="69">
        <v>3.3746</v>
      </c>
      <c r="Y91" s="69">
        <v>0</v>
      </c>
      <c r="Z91" s="69">
        <v>20.839109780000001</v>
      </c>
      <c r="AA91" s="69">
        <v>3.3746</v>
      </c>
      <c r="AB91" s="69">
        <v>0</v>
      </c>
      <c r="AC91" s="69">
        <v>17.46450978</v>
      </c>
      <c r="AD91" s="70">
        <v>100</v>
      </c>
      <c r="AE91" s="70">
        <v>99.999483412159449</v>
      </c>
      <c r="AF91" s="70">
        <v>83.806409987634311</v>
      </c>
      <c r="AG91" s="70">
        <v>0</v>
      </c>
      <c r="AH91" s="70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69">
        <v>0</v>
      </c>
      <c r="AO91" s="69">
        <v>0</v>
      </c>
      <c r="AP91" s="69">
        <v>0</v>
      </c>
      <c r="AQ91" s="69">
        <v>0</v>
      </c>
      <c r="AR91" s="69">
        <v>0</v>
      </c>
      <c r="AS91" s="69">
        <v>0</v>
      </c>
      <c r="AT91" s="70" t="s">
        <v>652</v>
      </c>
      <c r="AU91" s="70" t="s">
        <v>652</v>
      </c>
      <c r="AV91" s="70">
        <v>0</v>
      </c>
      <c r="AW91" s="70">
        <v>0</v>
      </c>
      <c r="AX91" s="70">
        <v>0</v>
      </c>
      <c r="AY91" s="69">
        <v>1.5210999999999999</v>
      </c>
      <c r="AZ91" s="69">
        <v>0</v>
      </c>
      <c r="BA91" s="69">
        <v>26.809100000000001</v>
      </c>
      <c r="BB91" s="69">
        <v>1.5210999999999999</v>
      </c>
      <c r="BC91" s="69">
        <v>25.288</v>
      </c>
      <c r="BD91" s="69">
        <v>1.5210999999999999</v>
      </c>
      <c r="BE91" s="69">
        <v>0</v>
      </c>
      <c r="BF91" s="69">
        <v>26.80903</v>
      </c>
      <c r="BG91" s="69">
        <v>1.5210999999999999</v>
      </c>
      <c r="BH91" s="69">
        <v>0</v>
      </c>
      <c r="BI91" s="69">
        <v>25.287929999999999</v>
      </c>
      <c r="BJ91" s="70">
        <v>100</v>
      </c>
      <c r="BK91" s="70">
        <v>99.99972318886428</v>
      </c>
      <c r="BL91" s="70">
        <v>94.326165474841872</v>
      </c>
      <c r="BM91" s="70">
        <v>0</v>
      </c>
      <c r="BN91" s="70">
        <v>0</v>
      </c>
      <c r="BO91" s="69">
        <v>39.238999999999997</v>
      </c>
      <c r="BP91" s="69">
        <v>0</v>
      </c>
      <c r="BQ91" s="69">
        <v>101.89449999999999</v>
      </c>
      <c r="BR91" s="69">
        <v>39.238999999999997</v>
      </c>
      <c r="BS91" s="69">
        <v>62.655500000000004</v>
      </c>
      <c r="BT91" s="69">
        <v>39.238999999999997</v>
      </c>
      <c r="BU91" s="69">
        <v>0</v>
      </c>
      <c r="BV91" s="69">
        <v>101.89243715000001</v>
      </c>
      <c r="BW91" s="69">
        <v>39.238999999999997</v>
      </c>
      <c r="BX91" s="69">
        <v>0</v>
      </c>
      <c r="BY91" s="69">
        <v>62.653437150000002</v>
      </c>
      <c r="BZ91" s="70">
        <v>100</v>
      </c>
      <c r="CA91" s="70">
        <v>99.996707631413045</v>
      </c>
      <c r="CB91" s="70">
        <v>61.489781678070301</v>
      </c>
      <c r="CC91" s="70">
        <v>0</v>
      </c>
      <c r="CD91" s="70">
        <v>0</v>
      </c>
      <c r="CE91" s="69">
        <v>137.68879999999999</v>
      </c>
      <c r="CF91" s="69">
        <v>0</v>
      </c>
      <c r="CG91" s="69">
        <v>174.3818</v>
      </c>
      <c r="CH91" s="69">
        <v>137.68879999999999</v>
      </c>
      <c r="CI91" s="69">
        <v>36.692999999999998</v>
      </c>
      <c r="CJ91" s="69">
        <v>137.68879999999999</v>
      </c>
      <c r="CK91" s="69">
        <v>0</v>
      </c>
      <c r="CL91" s="69">
        <v>174.3818</v>
      </c>
      <c r="CM91" s="69">
        <v>137.68879999999999</v>
      </c>
      <c r="CN91" s="69">
        <v>0</v>
      </c>
      <c r="CO91" s="69">
        <v>36.692999999999998</v>
      </c>
      <c r="CP91" s="70">
        <v>100</v>
      </c>
      <c r="CQ91" s="70">
        <v>100</v>
      </c>
      <c r="CR91" s="70">
        <v>21.041760091936197</v>
      </c>
      <c r="CS91" s="70">
        <v>0</v>
      </c>
      <c r="CT91" s="70">
        <v>0</v>
      </c>
      <c r="CU91" s="69">
        <v>0</v>
      </c>
      <c r="CV91" s="69">
        <v>0</v>
      </c>
      <c r="CW91" s="69">
        <v>0</v>
      </c>
      <c r="CX91" s="69">
        <v>0</v>
      </c>
      <c r="CY91" s="69">
        <v>0</v>
      </c>
      <c r="CZ91" s="69">
        <v>0</v>
      </c>
      <c r="DA91" s="69">
        <v>0</v>
      </c>
      <c r="DB91" s="69">
        <v>0</v>
      </c>
      <c r="DC91" s="69">
        <v>0</v>
      </c>
      <c r="DD91" s="69">
        <v>0</v>
      </c>
      <c r="DE91" s="69">
        <v>0</v>
      </c>
      <c r="DF91" s="70" t="s">
        <v>652</v>
      </c>
      <c r="DG91" s="70" t="s">
        <v>652</v>
      </c>
      <c r="DH91" s="70">
        <v>0</v>
      </c>
      <c r="DI91" s="70">
        <v>0</v>
      </c>
      <c r="DJ91" s="70">
        <v>0</v>
      </c>
      <c r="DK91" s="69">
        <v>0</v>
      </c>
      <c r="DL91" s="69">
        <v>0</v>
      </c>
      <c r="DM91" s="69">
        <v>0</v>
      </c>
      <c r="DN91" s="69">
        <v>0</v>
      </c>
      <c r="DO91" s="69">
        <v>0</v>
      </c>
      <c r="DP91" s="69">
        <v>0</v>
      </c>
      <c r="DQ91" s="69">
        <v>0</v>
      </c>
      <c r="DR91" s="69">
        <v>0</v>
      </c>
      <c r="DS91" s="69">
        <v>0</v>
      </c>
      <c r="DT91" s="69">
        <v>0</v>
      </c>
      <c r="DU91" s="69">
        <v>0</v>
      </c>
      <c r="DV91" s="70" t="s">
        <v>652</v>
      </c>
      <c r="DW91" s="70" t="s">
        <v>652</v>
      </c>
      <c r="DX91" s="70">
        <v>0</v>
      </c>
      <c r="DY91" s="70">
        <v>0</v>
      </c>
      <c r="DZ91" s="70">
        <v>0</v>
      </c>
      <c r="EA91" s="69">
        <v>0</v>
      </c>
      <c r="EB91" s="69">
        <v>0</v>
      </c>
      <c r="EC91" s="69">
        <v>0</v>
      </c>
      <c r="ED91" s="69">
        <v>0</v>
      </c>
      <c r="EE91" s="69">
        <v>0</v>
      </c>
      <c r="EF91" s="69">
        <v>0</v>
      </c>
      <c r="EG91" s="69">
        <v>0</v>
      </c>
      <c r="EH91" s="69">
        <v>0</v>
      </c>
      <c r="EI91" s="69">
        <v>0</v>
      </c>
      <c r="EJ91" s="69">
        <v>0</v>
      </c>
      <c r="EK91" s="69">
        <v>0</v>
      </c>
      <c r="EL91" s="70" t="s">
        <v>652</v>
      </c>
      <c r="EM91" s="70" t="s">
        <v>652</v>
      </c>
      <c r="EN91" s="70">
        <v>0</v>
      </c>
      <c r="EO91" s="70">
        <v>0</v>
      </c>
      <c r="EP91" s="70">
        <v>0</v>
      </c>
      <c r="EQ91" s="69">
        <v>0</v>
      </c>
      <c r="ER91" s="69">
        <v>0</v>
      </c>
      <c r="ES91" s="69">
        <v>0</v>
      </c>
      <c r="ET91" s="69">
        <v>0</v>
      </c>
      <c r="EU91" s="69">
        <v>0</v>
      </c>
      <c r="EV91" s="69">
        <v>0</v>
      </c>
      <c r="EW91" s="69">
        <v>0</v>
      </c>
      <c r="EX91" s="69">
        <v>0</v>
      </c>
      <c r="EY91" s="69">
        <v>0</v>
      </c>
      <c r="EZ91" s="69">
        <v>0</v>
      </c>
      <c r="FA91" s="69">
        <v>0</v>
      </c>
      <c r="FB91" s="70" t="s">
        <v>652</v>
      </c>
      <c r="FC91" s="70" t="s">
        <v>652</v>
      </c>
      <c r="FD91" s="70">
        <v>0</v>
      </c>
      <c r="FE91" s="70">
        <v>0</v>
      </c>
      <c r="FF91" s="70">
        <v>0</v>
      </c>
    </row>
    <row r="92" spans="1:162" ht="15.75" x14ac:dyDescent="0.25">
      <c r="A92" s="11">
        <v>81</v>
      </c>
      <c r="B92" s="66" t="s">
        <v>219</v>
      </c>
      <c r="C92" s="69">
        <v>156.98699999999999</v>
      </c>
      <c r="D92" s="69">
        <v>0</v>
      </c>
      <c r="E92" s="69">
        <v>183.06299999999999</v>
      </c>
      <c r="F92" s="69">
        <v>156.98699999999999</v>
      </c>
      <c r="G92" s="69">
        <v>26.076000000000001</v>
      </c>
      <c r="H92" s="69">
        <v>156.98559599999999</v>
      </c>
      <c r="I92" s="69">
        <v>0</v>
      </c>
      <c r="J92" s="69">
        <v>183.054114</v>
      </c>
      <c r="K92" s="69">
        <v>156.98559599999999</v>
      </c>
      <c r="L92" s="69">
        <v>0</v>
      </c>
      <c r="M92" s="69">
        <v>26.068518000000001</v>
      </c>
      <c r="N92" s="70">
        <v>99.99910565843031</v>
      </c>
      <c r="O92" s="70">
        <v>99.971306948918553</v>
      </c>
      <c r="P92" s="70">
        <v>14.240880704817158</v>
      </c>
      <c r="Q92" s="69">
        <v>0</v>
      </c>
      <c r="R92" s="70">
        <v>0</v>
      </c>
      <c r="S92" s="69">
        <v>4.6351000000000004</v>
      </c>
      <c r="T92" s="69">
        <v>0</v>
      </c>
      <c r="U92" s="69">
        <v>5.3841000000000001</v>
      </c>
      <c r="V92" s="69">
        <v>4.6351000000000004</v>
      </c>
      <c r="W92" s="69">
        <v>0.749</v>
      </c>
      <c r="X92" s="69">
        <v>4.63504</v>
      </c>
      <c r="Y92" s="69">
        <v>0</v>
      </c>
      <c r="Z92" s="69">
        <v>5.3833219999999997</v>
      </c>
      <c r="AA92" s="69">
        <v>4.63504</v>
      </c>
      <c r="AB92" s="69">
        <v>0</v>
      </c>
      <c r="AC92" s="69">
        <v>0.748282</v>
      </c>
      <c r="AD92" s="70">
        <v>99.998705529546285</v>
      </c>
      <c r="AE92" s="70">
        <v>99.904138851802401</v>
      </c>
      <c r="AF92" s="70">
        <v>13.900004495365501</v>
      </c>
      <c r="AG92" s="70">
        <v>0</v>
      </c>
      <c r="AH92" s="70">
        <v>0</v>
      </c>
      <c r="AI92" s="69">
        <v>0</v>
      </c>
      <c r="AJ92" s="69">
        <v>0</v>
      </c>
      <c r="AK92" s="69">
        <v>0</v>
      </c>
      <c r="AL92" s="69">
        <v>0</v>
      </c>
      <c r="AM92" s="69">
        <v>0</v>
      </c>
      <c r="AN92" s="69">
        <v>0</v>
      </c>
      <c r="AO92" s="69">
        <v>0</v>
      </c>
      <c r="AP92" s="69">
        <v>0</v>
      </c>
      <c r="AQ92" s="69">
        <v>0</v>
      </c>
      <c r="AR92" s="69">
        <v>0</v>
      </c>
      <c r="AS92" s="69">
        <v>0</v>
      </c>
      <c r="AT92" s="70" t="s">
        <v>652</v>
      </c>
      <c r="AU92" s="70" t="s">
        <v>652</v>
      </c>
      <c r="AV92" s="70">
        <v>0</v>
      </c>
      <c r="AW92" s="70">
        <v>0</v>
      </c>
      <c r="AX92" s="70">
        <v>0</v>
      </c>
      <c r="AY92" s="69">
        <v>0</v>
      </c>
      <c r="AZ92" s="69">
        <v>0</v>
      </c>
      <c r="BA92" s="69">
        <v>0</v>
      </c>
      <c r="BB92" s="69">
        <v>0</v>
      </c>
      <c r="BC92" s="69">
        <v>0</v>
      </c>
      <c r="BD92" s="69">
        <v>0</v>
      </c>
      <c r="BE92" s="69">
        <v>0</v>
      </c>
      <c r="BF92" s="69">
        <v>0</v>
      </c>
      <c r="BG92" s="69">
        <v>0</v>
      </c>
      <c r="BH92" s="69">
        <v>0</v>
      </c>
      <c r="BI92" s="69">
        <v>0</v>
      </c>
      <c r="BJ92" s="70" t="s">
        <v>652</v>
      </c>
      <c r="BK92" s="70" t="s">
        <v>652</v>
      </c>
      <c r="BL92" s="70">
        <v>0</v>
      </c>
      <c r="BM92" s="70">
        <v>0</v>
      </c>
      <c r="BN92" s="70">
        <v>0</v>
      </c>
      <c r="BO92" s="69">
        <v>15.5526</v>
      </c>
      <c r="BP92" s="69">
        <v>0</v>
      </c>
      <c r="BQ92" s="69">
        <v>18.063600000000001</v>
      </c>
      <c r="BR92" s="69">
        <v>15.5526</v>
      </c>
      <c r="BS92" s="69">
        <v>2.5110000000000001</v>
      </c>
      <c r="BT92" s="69">
        <v>15.552553</v>
      </c>
      <c r="BU92" s="69">
        <v>0</v>
      </c>
      <c r="BV92" s="69">
        <v>18.063334000000001</v>
      </c>
      <c r="BW92" s="69">
        <v>15.552553</v>
      </c>
      <c r="BX92" s="69">
        <v>0</v>
      </c>
      <c r="BY92" s="69">
        <v>2.5107810000000002</v>
      </c>
      <c r="BZ92" s="70">
        <v>99.999697799724814</v>
      </c>
      <c r="CA92" s="70">
        <v>99.991278375149335</v>
      </c>
      <c r="CB92" s="70">
        <v>13.899875847947008</v>
      </c>
      <c r="CC92" s="70">
        <v>0</v>
      </c>
      <c r="CD92" s="70">
        <v>0</v>
      </c>
      <c r="CE92" s="69">
        <v>136.79929999999999</v>
      </c>
      <c r="CF92" s="69">
        <v>0</v>
      </c>
      <c r="CG92" s="69">
        <v>159.61529999999999</v>
      </c>
      <c r="CH92" s="69">
        <v>136.79929999999999</v>
      </c>
      <c r="CI92" s="69">
        <v>22.815999999999999</v>
      </c>
      <c r="CJ92" s="69">
        <v>136.79800299999999</v>
      </c>
      <c r="CK92" s="69">
        <v>0</v>
      </c>
      <c r="CL92" s="69">
        <v>159.60745800000001</v>
      </c>
      <c r="CM92" s="69">
        <v>136.79800299999999</v>
      </c>
      <c r="CN92" s="69">
        <v>0</v>
      </c>
      <c r="CO92" s="69">
        <v>22.809455</v>
      </c>
      <c r="CP92" s="70">
        <v>99.999051895733388</v>
      </c>
      <c r="CQ92" s="70">
        <v>99.971313990182324</v>
      </c>
      <c r="CR92" s="70">
        <v>14.290970663789407</v>
      </c>
      <c r="CS92" s="70">
        <v>0</v>
      </c>
      <c r="CT92" s="70">
        <v>0</v>
      </c>
      <c r="CU92" s="69">
        <v>0</v>
      </c>
      <c r="CV92" s="69">
        <v>0</v>
      </c>
      <c r="CW92" s="69">
        <v>0</v>
      </c>
      <c r="CX92" s="69">
        <v>0</v>
      </c>
      <c r="CY92" s="69">
        <v>0</v>
      </c>
      <c r="CZ92" s="69">
        <v>0</v>
      </c>
      <c r="DA92" s="69">
        <v>0</v>
      </c>
      <c r="DB92" s="69">
        <v>0</v>
      </c>
      <c r="DC92" s="69">
        <v>0</v>
      </c>
      <c r="DD92" s="69">
        <v>0</v>
      </c>
      <c r="DE92" s="69">
        <v>0</v>
      </c>
      <c r="DF92" s="70" t="s">
        <v>652</v>
      </c>
      <c r="DG92" s="70" t="s">
        <v>652</v>
      </c>
      <c r="DH92" s="70">
        <v>0</v>
      </c>
      <c r="DI92" s="70">
        <v>0</v>
      </c>
      <c r="DJ92" s="70">
        <v>0</v>
      </c>
      <c r="DK92" s="69">
        <v>0</v>
      </c>
      <c r="DL92" s="69">
        <v>0</v>
      </c>
      <c r="DM92" s="69">
        <v>0</v>
      </c>
      <c r="DN92" s="69">
        <v>0</v>
      </c>
      <c r="DO92" s="69">
        <v>0</v>
      </c>
      <c r="DP92" s="69">
        <v>0</v>
      </c>
      <c r="DQ92" s="69">
        <v>0</v>
      </c>
      <c r="DR92" s="69">
        <v>0</v>
      </c>
      <c r="DS92" s="69">
        <v>0</v>
      </c>
      <c r="DT92" s="69">
        <v>0</v>
      </c>
      <c r="DU92" s="69">
        <v>0</v>
      </c>
      <c r="DV92" s="70" t="s">
        <v>652</v>
      </c>
      <c r="DW92" s="70" t="s">
        <v>652</v>
      </c>
      <c r="DX92" s="70">
        <v>0</v>
      </c>
      <c r="DY92" s="70">
        <v>0</v>
      </c>
      <c r="DZ92" s="70">
        <v>0</v>
      </c>
      <c r="EA92" s="69">
        <v>0</v>
      </c>
      <c r="EB92" s="69">
        <v>0</v>
      </c>
      <c r="EC92" s="69">
        <v>0</v>
      </c>
      <c r="ED92" s="69">
        <v>0</v>
      </c>
      <c r="EE92" s="69">
        <v>0</v>
      </c>
      <c r="EF92" s="69">
        <v>0</v>
      </c>
      <c r="EG92" s="69">
        <v>0</v>
      </c>
      <c r="EH92" s="69">
        <v>0</v>
      </c>
      <c r="EI92" s="69">
        <v>0</v>
      </c>
      <c r="EJ92" s="69">
        <v>0</v>
      </c>
      <c r="EK92" s="69">
        <v>0</v>
      </c>
      <c r="EL92" s="70" t="s">
        <v>652</v>
      </c>
      <c r="EM92" s="70" t="s">
        <v>652</v>
      </c>
      <c r="EN92" s="70">
        <v>0</v>
      </c>
      <c r="EO92" s="70">
        <v>0</v>
      </c>
      <c r="EP92" s="70">
        <v>0</v>
      </c>
      <c r="EQ92" s="69">
        <v>0</v>
      </c>
      <c r="ER92" s="69">
        <v>0</v>
      </c>
      <c r="ES92" s="69">
        <v>0</v>
      </c>
      <c r="ET92" s="69">
        <v>0</v>
      </c>
      <c r="EU92" s="69">
        <v>0</v>
      </c>
      <c r="EV92" s="69">
        <v>0</v>
      </c>
      <c r="EW92" s="69">
        <v>0</v>
      </c>
      <c r="EX92" s="69">
        <v>0</v>
      </c>
      <c r="EY92" s="69">
        <v>0</v>
      </c>
      <c r="EZ92" s="69">
        <v>0</v>
      </c>
      <c r="FA92" s="69">
        <v>0</v>
      </c>
      <c r="FB92" s="70" t="s">
        <v>652</v>
      </c>
      <c r="FC92" s="70" t="s">
        <v>652</v>
      </c>
      <c r="FD92" s="70">
        <v>0</v>
      </c>
      <c r="FE92" s="70">
        <v>0</v>
      </c>
      <c r="FF92" s="70">
        <v>0</v>
      </c>
    </row>
    <row r="93" spans="1:162" ht="15.75" x14ac:dyDescent="0.25">
      <c r="A93" s="11">
        <v>82</v>
      </c>
      <c r="B93" s="66" t="s">
        <v>222</v>
      </c>
      <c r="C93" s="69">
        <v>456.40539999999999</v>
      </c>
      <c r="D93" s="69">
        <v>0</v>
      </c>
      <c r="E93" s="69">
        <v>580.35242300000004</v>
      </c>
      <c r="F93" s="69">
        <v>456.40539999999999</v>
      </c>
      <c r="G93" s="69">
        <v>123.947023</v>
      </c>
      <c r="H93" s="69">
        <v>449.00639100000001</v>
      </c>
      <c r="I93" s="69">
        <v>5.7999999999999996E-3</v>
      </c>
      <c r="J93" s="69">
        <v>565.36472600000002</v>
      </c>
      <c r="K93" s="69">
        <v>447.81438700000001</v>
      </c>
      <c r="L93" s="69">
        <v>0</v>
      </c>
      <c r="M93" s="69">
        <v>117.55033899999999</v>
      </c>
      <c r="N93" s="70">
        <v>98.117679370138916</v>
      </c>
      <c r="O93" s="70">
        <v>94.83917899343173</v>
      </c>
      <c r="P93" s="70">
        <v>20.791947851376914</v>
      </c>
      <c r="Q93" s="69">
        <v>5.7999999999999996E-3</v>
      </c>
      <c r="R93" s="70">
        <v>1.1920040000000192</v>
      </c>
      <c r="S93" s="69">
        <v>19.1523</v>
      </c>
      <c r="T93" s="69">
        <v>0</v>
      </c>
      <c r="U93" s="69">
        <v>24.335833000000001</v>
      </c>
      <c r="V93" s="69">
        <v>19.1523</v>
      </c>
      <c r="W93" s="69">
        <v>5.1835329999999997</v>
      </c>
      <c r="X93" s="69">
        <v>12.192311999999999</v>
      </c>
      <c r="Y93" s="69">
        <v>0</v>
      </c>
      <c r="Z93" s="69">
        <v>12.725111999999999</v>
      </c>
      <c r="AA93" s="69">
        <v>12.192311999999999</v>
      </c>
      <c r="AB93" s="69">
        <v>0</v>
      </c>
      <c r="AC93" s="69">
        <v>0.53280000000000005</v>
      </c>
      <c r="AD93" s="70">
        <v>63.65977976535455</v>
      </c>
      <c r="AE93" s="70">
        <v>10.278703733534639</v>
      </c>
      <c r="AF93" s="70">
        <v>4.1869965466708665</v>
      </c>
      <c r="AG93" s="70">
        <v>0</v>
      </c>
      <c r="AH93" s="70">
        <v>0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70" t="s">
        <v>652</v>
      </c>
      <c r="AU93" s="70" t="s">
        <v>652</v>
      </c>
      <c r="AV93" s="70">
        <v>0</v>
      </c>
      <c r="AW93" s="70">
        <v>0</v>
      </c>
      <c r="AX93" s="70">
        <v>0</v>
      </c>
      <c r="AY93" s="69">
        <v>4.1376999999999997</v>
      </c>
      <c r="AZ93" s="69">
        <v>0</v>
      </c>
      <c r="BA93" s="69">
        <v>5.2575609999999999</v>
      </c>
      <c r="BB93" s="69">
        <v>4.1376999999999997</v>
      </c>
      <c r="BC93" s="69">
        <v>1.119861</v>
      </c>
      <c r="BD93" s="69">
        <v>4.1376999999999997</v>
      </c>
      <c r="BE93" s="69">
        <v>0</v>
      </c>
      <c r="BF93" s="69">
        <v>5.2575609999999999</v>
      </c>
      <c r="BG93" s="69">
        <v>4.1376999999999997</v>
      </c>
      <c r="BH93" s="69">
        <v>0</v>
      </c>
      <c r="BI93" s="69">
        <v>1.119861</v>
      </c>
      <c r="BJ93" s="70">
        <v>100</v>
      </c>
      <c r="BK93" s="70">
        <v>100</v>
      </c>
      <c r="BL93" s="70">
        <v>21.300009643254732</v>
      </c>
      <c r="BM93" s="70">
        <v>0</v>
      </c>
      <c r="BN93" s="70">
        <v>0</v>
      </c>
      <c r="BO93" s="69">
        <v>41.088799999999999</v>
      </c>
      <c r="BP93" s="69">
        <v>0</v>
      </c>
      <c r="BQ93" s="69">
        <v>52.209403000000002</v>
      </c>
      <c r="BR93" s="69">
        <v>41.088799999999999</v>
      </c>
      <c r="BS93" s="69">
        <v>11.120602999999999</v>
      </c>
      <c r="BT93" s="69">
        <v>41.088799999999999</v>
      </c>
      <c r="BU93" s="69">
        <v>0</v>
      </c>
      <c r="BV93" s="69">
        <v>52.209403000000002</v>
      </c>
      <c r="BW93" s="69">
        <v>41.088799999999999</v>
      </c>
      <c r="BX93" s="69">
        <v>0</v>
      </c>
      <c r="BY93" s="69">
        <v>11.120602999999999</v>
      </c>
      <c r="BZ93" s="70">
        <v>100</v>
      </c>
      <c r="CA93" s="70">
        <v>100</v>
      </c>
      <c r="CB93" s="70">
        <v>21.300000308373569</v>
      </c>
      <c r="CC93" s="70">
        <v>0</v>
      </c>
      <c r="CD93" s="70">
        <v>0</v>
      </c>
      <c r="CE93" s="69">
        <v>391.52659999999997</v>
      </c>
      <c r="CF93" s="69">
        <v>0</v>
      </c>
      <c r="CG93" s="69">
        <v>497.492504</v>
      </c>
      <c r="CH93" s="69">
        <v>391.52659999999997</v>
      </c>
      <c r="CI93" s="69">
        <v>105.96590399999999</v>
      </c>
      <c r="CJ93" s="69">
        <v>391.08757900000001</v>
      </c>
      <c r="CK93" s="69">
        <v>5.7999999999999996E-3</v>
      </c>
      <c r="CL93" s="69">
        <v>494.643463</v>
      </c>
      <c r="CM93" s="69">
        <v>389.89557500000001</v>
      </c>
      <c r="CN93" s="69">
        <v>0</v>
      </c>
      <c r="CO93" s="69">
        <v>104.747888</v>
      </c>
      <c r="CP93" s="70">
        <v>99.583419108688915</v>
      </c>
      <c r="CQ93" s="70">
        <v>98.850558572123362</v>
      </c>
      <c r="CR93" s="70">
        <v>21.176442394428246</v>
      </c>
      <c r="CS93" s="70">
        <v>5.7999999999999996E-3</v>
      </c>
      <c r="CT93" s="70">
        <v>1.1920040000000192</v>
      </c>
      <c r="CU93" s="69">
        <v>0</v>
      </c>
      <c r="CV93" s="69">
        <v>0</v>
      </c>
      <c r="CW93" s="69">
        <v>0</v>
      </c>
      <c r="CX93" s="69">
        <v>0</v>
      </c>
      <c r="CY93" s="69">
        <v>0</v>
      </c>
      <c r="CZ93" s="69">
        <v>0</v>
      </c>
      <c r="DA93" s="69">
        <v>0</v>
      </c>
      <c r="DB93" s="69">
        <v>0</v>
      </c>
      <c r="DC93" s="69">
        <v>0</v>
      </c>
      <c r="DD93" s="69">
        <v>0</v>
      </c>
      <c r="DE93" s="69">
        <v>0</v>
      </c>
      <c r="DF93" s="70" t="s">
        <v>652</v>
      </c>
      <c r="DG93" s="70" t="s">
        <v>652</v>
      </c>
      <c r="DH93" s="70">
        <v>0</v>
      </c>
      <c r="DI93" s="70">
        <v>0</v>
      </c>
      <c r="DJ93" s="70">
        <v>0</v>
      </c>
      <c r="DK93" s="69">
        <v>0</v>
      </c>
      <c r="DL93" s="69">
        <v>0</v>
      </c>
      <c r="DM93" s="69">
        <v>0</v>
      </c>
      <c r="DN93" s="69">
        <v>0</v>
      </c>
      <c r="DO93" s="69">
        <v>0</v>
      </c>
      <c r="DP93" s="69">
        <v>0</v>
      </c>
      <c r="DQ93" s="69">
        <v>0</v>
      </c>
      <c r="DR93" s="69">
        <v>0</v>
      </c>
      <c r="DS93" s="69">
        <v>0</v>
      </c>
      <c r="DT93" s="69">
        <v>0</v>
      </c>
      <c r="DU93" s="69">
        <v>0</v>
      </c>
      <c r="DV93" s="70" t="s">
        <v>652</v>
      </c>
      <c r="DW93" s="70" t="s">
        <v>652</v>
      </c>
      <c r="DX93" s="70">
        <v>0</v>
      </c>
      <c r="DY93" s="70">
        <v>0</v>
      </c>
      <c r="DZ93" s="70">
        <v>0</v>
      </c>
      <c r="EA93" s="69">
        <v>0</v>
      </c>
      <c r="EB93" s="69">
        <v>0</v>
      </c>
      <c r="EC93" s="69">
        <v>0</v>
      </c>
      <c r="ED93" s="69">
        <v>0</v>
      </c>
      <c r="EE93" s="69">
        <v>0</v>
      </c>
      <c r="EF93" s="69">
        <v>0</v>
      </c>
      <c r="EG93" s="69">
        <v>0</v>
      </c>
      <c r="EH93" s="69">
        <v>0</v>
      </c>
      <c r="EI93" s="69">
        <v>0</v>
      </c>
      <c r="EJ93" s="69">
        <v>0</v>
      </c>
      <c r="EK93" s="69">
        <v>0</v>
      </c>
      <c r="EL93" s="70" t="s">
        <v>652</v>
      </c>
      <c r="EM93" s="70" t="s">
        <v>652</v>
      </c>
      <c r="EN93" s="70">
        <v>0</v>
      </c>
      <c r="EO93" s="70">
        <v>0</v>
      </c>
      <c r="EP93" s="70">
        <v>0</v>
      </c>
      <c r="EQ93" s="69">
        <v>0.5</v>
      </c>
      <c r="ER93" s="69">
        <v>0</v>
      </c>
      <c r="ES93" s="69">
        <v>1.0571219999999999</v>
      </c>
      <c r="ET93" s="69">
        <v>0.5</v>
      </c>
      <c r="EU93" s="69">
        <v>0.55712200000000001</v>
      </c>
      <c r="EV93" s="69">
        <v>0.5</v>
      </c>
      <c r="EW93" s="69">
        <v>0</v>
      </c>
      <c r="EX93" s="69">
        <v>0.52918699999999996</v>
      </c>
      <c r="EY93" s="69">
        <v>0.5</v>
      </c>
      <c r="EZ93" s="69">
        <v>0</v>
      </c>
      <c r="FA93" s="69">
        <v>2.9187000000000001E-2</v>
      </c>
      <c r="FB93" s="70">
        <v>100</v>
      </c>
      <c r="FC93" s="70">
        <v>5.238888430182258</v>
      </c>
      <c r="FD93" s="70">
        <v>5.5154416113774527</v>
      </c>
      <c r="FE93" s="70">
        <v>0</v>
      </c>
      <c r="FF93" s="70">
        <v>0</v>
      </c>
    </row>
    <row r="94" spans="1:162" ht="15.75" x14ac:dyDescent="0.25">
      <c r="A94" s="11">
        <v>83</v>
      </c>
      <c r="B94" s="66" t="s">
        <v>225</v>
      </c>
      <c r="C94" s="69">
        <v>352.13010000000003</v>
      </c>
      <c r="D94" s="69">
        <v>0</v>
      </c>
      <c r="E94" s="69">
        <v>406.07619999999997</v>
      </c>
      <c r="F94" s="69">
        <v>352.13010000000003</v>
      </c>
      <c r="G94" s="69">
        <v>53.946099999999994</v>
      </c>
      <c r="H94" s="69">
        <v>352.08858080000005</v>
      </c>
      <c r="I94" s="69">
        <v>0</v>
      </c>
      <c r="J94" s="69">
        <v>406.02879999999999</v>
      </c>
      <c r="K94" s="69">
        <v>352.08858080000005</v>
      </c>
      <c r="L94" s="69">
        <v>0</v>
      </c>
      <c r="M94" s="69">
        <v>53.940219199999994</v>
      </c>
      <c r="N94" s="70">
        <v>99.988209130659385</v>
      </c>
      <c r="O94" s="70">
        <v>99.989098748565695</v>
      </c>
      <c r="P94" s="70">
        <v>13.284825903975284</v>
      </c>
      <c r="Q94" s="69">
        <v>0</v>
      </c>
      <c r="R94" s="70">
        <v>0</v>
      </c>
      <c r="S94" s="69">
        <v>6.3456000000000001</v>
      </c>
      <c r="T94" s="69">
        <v>0</v>
      </c>
      <c r="U94" s="69">
        <v>7.2439</v>
      </c>
      <c r="V94" s="69">
        <v>6.3456000000000001</v>
      </c>
      <c r="W94" s="69">
        <v>0.89829999999999999</v>
      </c>
      <c r="X94" s="69">
        <v>6.3456000000000001</v>
      </c>
      <c r="Y94" s="69">
        <v>0</v>
      </c>
      <c r="Z94" s="69">
        <v>7.2439</v>
      </c>
      <c r="AA94" s="69">
        <v>6.3456000000000001</v>
      </c>
      <c r="AB94" s="69">
        <v>0</v>
      </c>
      <c r="AC94" s="69">
        <v>0.89829999999999999</v>
      </c>
      <c r="AD94" s="70">
        <v>100</v>
      </c>
      <c r="AE94" s="70">
        <v>100</v>
      </c>
      <c r="AF94" s="70">
        <v>12.400778586120737</v>
      </c>
      <c r="AG94" s="70">
        <v>0</v>
      </c>
      <c r="AH94" s="70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v>0</v>
      </c>
      <c r="AN94" s="69">
        <v>0</v>
      </c>
      <c r="AO94" s="69">
        <v>0</v>
      </c>
      <c r="AP94" s="69">
        <v>0</v>
      </c>
      <c r="AQ94" s="69">
        <v>0</v>
      </c>
      <c r="AR94" s="69">
        <v>0</v>
      </c>
      <c r="AS94" s="69">
        <v>0</v>
      </c>
      <c r="AT94" s="70" t="s">
        <v>652</v>
      </c>
      <c r="AU94" s="70" t="s">
        <v>652</v>
      </c>
      <c r="AV94" s="70">
        <v>0</v>
      </c>
      <c r="AW94" s="70">
        <v>0</v>
      </c>
      <c r="AX94" s="70">
        <v>0</v>
      </c>
      <c r="AY94" s="69">
        <v>0.35320000000000001</v>
      </c>
      <c r="AZ94" s="69">
        <v>0</v>
      </c>
      <c r="BA94" s="69">
        <v>0.4032</v>
      </c>
      <c r="BB94" s="69">
        <v>0.35320000000000001</v>
      </c>
      <c r="BC94" s="69">
        <v>0.05</v>
      </c>
      <c r="BD94" s="69">
        <v>0.31168079999999998</v>
      </c>
      <c r="BE94" s="69">
        <v>0</v>
      </c>
      <c r="BF94" s="69">
        <v>0.35580000000000001</v>
      </c>
      <c r="BG94" s="69">
        <v>0.31168079999999998</v>
      </c>
      <c r="BH94" s="69">
        <v>0</v>
      </c>
      <c r="BI94" s="69">
        <v>4.4119199999999997E-2</v>
      </c>
      <c r="BJ94" s="70">
        <v>88.244847112117782</v>
      </c>
      <c r="BK94" s="70">
        <v>88.238399999999999</v>
      </c>
      <c r="BL94" s="70">
        <v>12.399999999999999</v>
      </c>
      <c r="BM94" s="70">
        <v>0</v>
      </c>
      <c r="BN94" s="70">
        <v>0</v>
      </c>
      <c r="BO94" s="69">
        <v>54.676400000000001</v>
      </c>
      <c r="BP94" s="69">
        <v>0</v>
      </c>
      <c r="BQ94" s="69">
        <v>65.998099999999994</v>
      </c>
      <c r="BR94" s="69">
        <v>54.676400000000001</v>
      </c>
      <c r="BS94" s="69">
        <v>11.3217</v>
      </c>
      <c r="BT94" s="69">
        <v>54.676400000000001</v>
      </c>
      <c r="BU94" s="69">
        <v>0</v>
      </c>
      <c r="BV94" s="69">
        <v>65.998099999999994</v>
      </c>
      <c r="BW94" s="69">
        <v>54.676400000000001</v>
      </c>
      <c r="BX94" s="69">
        <v>0</v>
      </c>
      <c r="BY94" s="69">
        <v>11.3217</v>
      </c>
      <c r="BZ94" s="70">
        <v>100</v>
      </c>
      <c r="CA94" s="70">
        <v>100</v>
      </c>
      <c r="CB94" s="70">
        <v>17.15458475319744</v>
      </c>
      <c r="CC94" s="70">
        <v>0</v>
      </c>
      <c r="CD94" s="70">
        <v>0</v>
      </c>
      <c r="CE94" s="69">
        <v>281.75650000000002</v>
      </c>
      <c r="CF94" s="69">
        <v>0</v>
      </c>
      <c r="CG94" s="69">
        <v>322.959</v>
      </c>
      <c r="CH94" s="69">
        <v>281.75650000000002</v>
      </c>
      <c r="CI94" s="69">
        <v>41.202500000000001</v>
      </c>
      <c r="CJ94" s="69">
        <v>281.75650000000002</v>
      </c>
      <c r="CK94" s="69">
        <v>0</v>
      </c>
      <c r="CL94" s="69">
        <v>322.959</v>
      </c>
      <c r="CM94" s="69">
        <v>281.75650000000002</v>
      </c>
      <c r="CN94" s="69">
        <v>0</v>
      </c>
      <c r="CO94" s="69">
        <v>41.202500000000001</v>
      </c>
      <c r="CP94" s="70">
        <v>100</v>
      </c>
      <c r="CQ94" s="70">
        <v>100</v>
      </c>
      <c r="CR94" s="70">
        <v>12.757811363052276</v>
      </c>
      <c r="CS94" s="70">
        <v>0</v>
      </c>
      <c r="CT94" s="70">
        <v>0</v>
      </c>
      <c r="CU94" s="69">
        <v>0</v>
      </c>
      <c r="CV94" s="69">
        <v>0</v>
      </c>
      <c r="CW94" s="69">
        <v>0</v>
      </c>
      <c r="CX94" s="69">
        <v>0</v>
      </c>
      <c r="CY94" s="69">
        <v>0</v>
      </c>
      <c r="CZ94" s="69">
        <v>0</v>
      </c>
      <c r="DA94" s="69">
        <v>0</v>
      </c>
      <c r="DB94" s="69">
        <v>0</v>
      </c>
      <c r="DC94" s="69">
        <v>0</v>
      </c>
      <c r="DD94" s="69">
        <v>0</v>
      </c>
      <c r="DE94" s="69">
        <v>0</v>
      </c>
      <c r="DF94" s="70" t="s">
        <v>652</v>
      </c>
      <c r="DG94" s="70" t="s">
        <v>652</v>
      </c>
      <c r="DH94" s="70">
        <v>0</v>
      </c>
      <c r="DI94" s="70">
        <v>0</v>
      </c>
      <c r="DJ94" s="70">
        <v>0</v>
      </c>
      <c r="DK94" s="69">
        <v>0</v>
      </c>
      <c r="DL94" s="69">
        <v>0</v>
      </c>
      <c r="DM94" s="69">
        <v>0</v>
      </c>
      <c r="DN94" s="69">
        <v>0</v>
      </c>
      <c r="DO94" s="69">
        <v>0</v>
      </c>
      <c r="DP94" s="69">
        <v>0</v>
      </c>
      <c r="DQ94" s="69">
        <v>0</v>
      </c>
      <c r="DR94" s="69">
        <v>0</v>
      </c>
      <c r="DS94" s="69">
        <v>0</v>
      </c>
      <c r="DT94" s="69">
        <v>0</v>
      </c>
      <c r="DU94" s="69">
        <v>0</v>
      </c>
      <c r="DV94" s="70" t="s">
        <v>652</v>
      </c>
      <c r="DW94" s="70" t="s">
        <v>652</v>
      </c>
      <c r="DX94" s="70">
        <v>0</v>
      </c>
      <c r="DY94" s="70">
        <v>0</v>
      </c>
      <c r="DZ94" s="70">
        <v>0</v>
      </c>
      <c r="EA94" s="69">
        <v>0</v>
      </c>
      <c r="EB94" s="69">
        <v>0</v>
      </c>
      <c r="EC94" s="69">
        <v>0</v>
      </c>
      <c r="ED94" s="69">
        <v>0</v>
      </c>
      <c r="EE94" s="69">
        <v>0</v>
      </c>
      <c r="EF94" s="69">
        <v>0</v>
      </c>
      <c r="EG94" s="69">
        <v>0</v>
      </c>
      <c r="EH94" s="69">
        <v>0</v>
      </c>
      <c r="EI94" s="69">
        <v>0</v>
      </c>
      <c r="EJ94" s="69">
        <v>0</v>
      </c>
      <c r="EK94" s="69">
        <v>0</v>
      </c>
      <c r="EL94" s="70" t="s">
        <v>652</v>
      </c>
      <c r="EM94" s="70" t="s">
        <v>652</v>
      </c>
      <c r="EN94" s="70">
        <v>0</v>
      </c>
      <c r="EO94" s="70">
        <v>0</v>
      </c>
      <c r="EP94" s="70">
        <v>0</v>
      </c>
      <c r="EQ94" s="69">
        <v>8.9984000000000002</v>
      </c>
      <c r="ER94" s="69">
        <v>0</v>
      </c>
      <c r="ES94" s="69">
        <v>9.4719999999999995</v>
      </c>
      <c r="ET94" s="69">
        <v>8.9984000000000002</v>
      </c>
      <c r="EU94" s="69">
        <v>0.47360000000000002</v>
      </c>
      <c r="EV94" s="69">
        <v>8.9984000000000002</v>
      </c>
      <c r="EW94" s="69">
        <v>0</v>
      </c>
      <c r="EX94" s="69">
        <v>9.4719999999999995</v>
      </c>
      <c r="EY94" s="69">
        <v>8.9984000000000002</v>
      </c>
      <c r="EZ94" s="69">
        <v>0</v>
      </c>
      <c r="FA94" s="69">
        <v>0.47360000000000002</v>
      </c>
      <c r="FB94" s="70">
        <v>100</v>
      </c>
      <c r="FC94" s="70">
        <v>100</v>
      </c>
      <c r="FD94" s="70">
        <v>5</v>
      </c>
      <c r="FE94" s="70">
        <v>0</v>
      </c>
      <c r="FF94" s="70">
        <v>0</v>
      </c>
    </row>
    <row r="95" spans="1:162" ht="15.75" x14ac:dyDescent="0.25">
      <c r="A95" s="77">
        <v>84</v>
      </c>
      <c r="B95" s="66" t="s">
        <v>228</v>
      </c>
      <c r="C95" s="69">
        <v>75.8459</v>
      </c>
      <c r="D95" s="69">
        <v>0</v>
      </c>
      <c r="E95" s="69">
        <v>431.68459904000002</v>
      </c>
      <c r="F95" s="69">
        <v>75.8459</v>
      </c>
      <c r="G95" s="69">
        <v>355.83869903999999</v>
      </c>
      <c r="H95" s="69">
        <v>74.8459</v>
      </c>
      <c r="I95" s="69">
        <v>0</v>
      </c>
      <c r="J95" s="69">
        <v>430.6845988</v>
      </c>
      <c r="K95" s="69">
        <v>74.8459</v>
      </c>
      <c r="L95" s="69">
        <v>0</v>
      </c>
      <c r="M95" s="69">
        <v>355.83869879999997</v>
      </c>
      <c r="N95" s="70">
        <v>98.681537169444894</v>
      </c>
      <c r="O95" s="70">
        <v>99.999999932553706</v>
      </c>
      <c r="P95" s="70">
        <v>82.621644653990344</v>
      </c>
      <c r="Q95" s="69">
        <v>0</v>
      </c>
      <c r="R95" s="70">
        <v>0</v>
      </c>
      <c r="S95" s="69">
        <v>1</v>
      </c>
      <c r="T95" s="69">
        <v>0</v>
      </c>
      <c r="U95" s="69">
        <v>2.2700367999999997</v>
      </c>
      <c r="V95" s="69">
        <v>1</v>
      </c>
      <c r="W95" s="69">
        <v>1.2700368</v>
      </c>
      <c r="X95" s="69">
        <v>0</v>
      </c>
      <c r="Y95" s="69">
        <v>0</v>
      </c>
      <c r="Z95" s="69">
        <v>1.2700368</v>
      </c>
      <c r="AA95" s="69">
        <v>0</v>
      </c>
      <c r="AB95" s="69">
        <v>0</v>
      </c>
      <c r="AC95" s="69">
        <v>1.2700368</v>
      </c>
      <c r="AD95" s="70">
        <v>0</v>
      </c>
      <c r="AE95" s="70">
        <v>100</v>
      </c>
      <c r="AF95" s="70">
        <v>100</v>
      </c>
      <c r="AG95" s="70">
        <v>0</v>
      </c>
      <c r="AH95" s="70">
        <v>0</v>
      </c>
      <c r="AI95" s="69">
        <v>0</v>
      </c>
      <c r="AJ95" s="69">
        <v>0</v>
      </c>
      <c r="AK95" s="69">
        <v>0</v>
      </c>
      <c r="AL95" s="69">
        <v>0</v>
      </c>
      <c r="AM95" s="69">
        <v>0</v>
      </c>
      <c r="AN95" s="69">
        <v>0</v>
      </c>
      <c r="AO95" s="69">
        <v>0</v>
      </c>
      <c r="AP95" s="69">
        <v>0</v>
      </c>
      <c r="AQ95" s="69">
        <v>0</v>
      </c>
      <c r="AR95" s="69">
        <v>0</v>
      </c>
      <c r="AS95" s="69">
        <v>0</v>
      </c>
      <c r="AT95" s="70" t="s">
        <v>652</v>
      </c>
      <c r="AU95" s="70" t="s">
        <v>652</v>
      </c>
      <c r="AV95" s="70">
        <v>0</v>
      </c>
      <c r="AW95" s="70">
        <v>0</v>
      </c>
      <c r="AX95" s="70">
        <v>0</v>
      </c>
      <c r="AY95" s="69">
        <v>3.1535000000000002</v>
      </c>
      <c r="AZ95" s="69">
        <v>0</v>
      </c>
      <c r="BA95" s="69">
        <v>15.803575240000001</v>
      </c>
      <c r="BB95" s="69">
        <v>3.1535000000000002</v>
      </c>
      <c r="BC95" s="69">
        <v>12.65007524</v>
      </c>
      <c r="BD95" s="69">
        <v>3.1535000000000002</v>
      </c>
      <c r="BE95" s="69">
        <v>0</v>
      </c>
      <c r="BF95" s="69">
        <v>15.803575</v>
      </c>
      <c r="BG95" s="69">
        <v>3.1535000000000002</v>
      </c>
      <c r="BH95" s="69">
        <v>0</v>
      </c>
      <c r="BI95" s="69">
        <v>12.650074999999999</v>
      </c>
      <c r="BJ95" s="70">
        <v>100</v>
      </c>
      <c r="BK95" s="70">
        <v>99.999998102778079</v>
      </c>
      <c r="BL95" s="70">
        <v>80.045654226970782</v>
      </c>
      <c r="BM95" s="70">
        <v>0</v>
      </c>
      <c r="BN95" s="70">
        <v>0</v>
      </c>
      <c r="BO95" s="69">
        <v>9.3513000000000002</v>
      </c>
      <c r="BP95" s="69">
        <v>0</v>
      </c>
      <c r="BQ95" s="69">
        <v>75.319886999999994</v>
      </c>
      <c r="BR95" s="69">
        <v>9.3513000000000002</v>
      </c>
      <c r="BS95" s="69">
        <v>65.968586999999999</v>
      </c>
      <c r="BT95" s="69">
        <v>9.3513000000000002</v>
      </c>
      <c r="BU95" s="69">
        <v>0</v>
      </c>
      <c r="BV95" s="69">
        <v>75.319886999999994</v>
      </c>
      <c r="BW95" s="69">
        <v>9.3513000000000002</v>
      </c>
      <c r="BX95" s="69">
        <v>0</v>
      </c>
      <c r="BY95" s="69">
        <v>65.968586999999999</v>
      </c>
      <c r="BZ95" s="70">
        <v>100</v>
      </c>
      <c r="CA95" s="70">
        <v>100</v>
      </c>
      <c r="CB95" s="70">
        <v>87.584553864240405</v>
      </c>
      <c r="CC95" s="70">
        <v>0</v>
      </c>
      <c r="CD95" s="70">
        <v>0</v>
      </c>
      <c r="CE95" s="69">
        <v>61.7014</v>
      </c>
      <c r="CF95" s="69">
        <v>0</v>
      </c>
      <c r="CG95" s="69">
        <v>337.61770000000001</v>
      </c>
      <c r="CH95" s="69">
        <v>61.7014</v>
      </c>
      <c r="CI95" s="69">
        <v>275.91629999999998</v>
      </c>
      <c r="CJ95" s="69">
        <v>61.7014</v>
      </c>
      <c r="CK95" s="69">
        <v>0</v>
      </c>
      <c r="CL95" s="69">
        <v>337.61770000000001</v>
      </c>
      <c r="CM95" s="69">
        <v>61.7014</v>
      </c>
      <c r="CN95" s="69">
        <v>0</v>
      </c>
      <c r="CO95" s="69">
        <v>275.91629999999998</v>
      </c>
      <c r="CP95" s="70">
        <v>100</v>
      </c>
      <c r="CQ95" s="70">
        <v>100</v>
      </c>
      <c r="CR95" s="70">
        <v>81.724477123089216</v>
      </c>
      <c r="CS95" s="70">
        <v>0</v>
      </c>
      <c r="CT95" s="70">
        <v>0</v>
      </c>
      <c r="CU95" s="69">
        <v>0</v>
      </c>
      <c r="CV95" s="69">
        <v>0</v>
      </c>
      <c r="CW95" s="69">
        <v>0</v>
      </c>
      <c r="CX95" s="69">
        <v>0</v>
      </c>
      <c r="CY95" s="69">
        <v>0</v>
      </c>
      <c r="CZ95" s="69">
        <v>0</v>
      </c>
      <c r="DA95" s="69">
        <v>0</v>
      </c>
      <c r="DB95" s="69">
        <v>0</v>
      </c>
      <c r="DC95" s="69">
        <v>0</v>
      </c>
      <c r="DD95" s="69">
        <v>0</v>
      </c>
      <c r="DE95" s="69">
        <v>0</v>
      </c>
      <c r="DF95" s="70" t="s">
        <v>652</v>
      </c>
      <c r="DG95" s="70" t="s">
        <v>652</v>
      </c>
      <c r="DH95" s="70">
        <v>0</v>
      </c>
      <c r="DI95" s="70">
        <v>0</v>
      </c>
      <c r="DJ95" s="70">
        <v>0</v>
      </c>
      <c r="DK95" s="69">
        <v>0</v>
      </c>
      <c r="DL95" s="69">
        <v>0</v>
      </c>
      <c r="DM95" s="69">
        <v>0</v>
      </c>
      <c r="DN95" s="69">
        <v>0</v>
      </c>
      <c r="DO95" s="69">
        <v>0</v>
      </c>
      <c r="DP95" s="69">
        <v>0</v>
      </c>
      <c r="DQ95" s="69">
        <v>0</v>
      </c>
      <c r="DR95" s="69">
        <v>0</v>
      </c>
      <c r="DS95" s="69">
        <v>0</v>
      </c>
      <c r="DT95" s="69">
        <v>0</v>
      </c>
      <c r="DU95" s="69">
        <v>0</v>
      </c>
      <c r="DV95" s="70" t="s">
        <v>652</v>
      </c>
      <c r="DW95" s="70" t="s">
        <v>652</v>
      </c>
      <c r="DX95" s="70">
        <v>0</v>
      </c>
      <c r="DY95" s="70">
        <v>0</v>
      </c>
      <c r="DZ95" s="70">
        <v>0</v>
      </c>
      <c r="EA95" s="69">
        <v>0</v>
      </c>
      <c r="EB95" s="69">
        <v>0</v>
      </c>
      <c r="EC95" s="69">
        <v>0</v>
      </c>
      <c r="ED95" s="69">
        <v>0</v>
      </c>
      <c r="EE95" s="69">
        <v>0</v>
      </c>
      <c r="EF95" s="69">
        <v>0</v>
      </c>
      <c r="EG95" s="69">
        <v>0</v>
      </c>
      <c r="EH95" s="69">
        <v>0</v>
      </c>
      <c r="EI95" s="69">
        <v>0</v>
      </c>
      <c r="EJ95" s="69">
        <v>0</v>
      </c>
      <c r="EK95" s="69">
        <v>0</v>
      </c>
      <c r="EL95" s="70" t="s">
        <v>652</v>
      </c>
      <c r="EM95" s="70" t="s">
        <v>652</v>
      </c>
      <c r="EN95" s="70">
        <v>0</v>
      </c>
      <c r="EO95" s="70">
        <v>0</v>
      </c>
      <c r="EP95" s="70">
        <v>0</v>
      </c>
      <c r="EQ95" s="69">
        <v>0.63970000000000005</v>
      </c>
      <c r="ER95" s="69">
        <v>0</v>
      </c>
      <c r="ES95" s="69">
        <v>0.6734</v>
      </c>
      <c r="ET95" s="69">
        <v>0.63970000000000005</v>
      </c>
      <c r="EU95" s="69">
        <v>3.3700000000000001E-2</v>
      </c>
      <c r="EV95" s="69">
        <v>0.63970000000000005</v>
      </c>
      <c r="EW95" s="69">
        <v>0</v>
      </c>
      <c r="EX95" s="69">
        <v>0.6734</v>
      </c>
      <c r="EY95" s="69">
        <v>0.63970000000000005</v>
      </c>
      <c r="EZ95" s="69">
        <v>0</v>
      </c>
      <c r="FA95" s="69">
        <v>3.3700000000000001E-2</v>
      </c>
      <c r="FB95" s="70">
        <v>100</v>
      </c>
      <c r="FC95" s="70">
        <v>100</v>
      </c>
      <c r="FD95" s="70">
        <v>5.0044550044550045</v>
      </c>
      <c r="FE95" s="70">
        <v>0</v>
      </c>
      <c r="FF95" s="70">
        <v>0</v>
      </c>
    </row>
    <row r="96" spans="1:162" ht="15.75" x14ac:dyDescent="0.25">
      <c r="A96" s="60">
        <v>85</v>
      </c>
      <c r="B96" s="61" t="s">
        <v>231</v>
      </c>
      <c r="C96" s="64">
        <v>503.06120000000004</v>
      </c>
      <c r="D96" s="64">
        <v>0</v>
      </c>
      <c r="E96" s="64">
        <v>2210.0829429999999</v>
      </c>
      <c r="F96" s="64">
        <v>503.06120000000004</v>
      </c>
      <c r="G96" s="64">
        <v>1707.0217430000002</v>
      </c>
      <c r="H96" s="64">
        <v>500.75060865000006</v>
      </c>
      <c r="I96" s="64">
        <v>3.1756999999999996E-3</v>
      </c>
      <c r="J96" s="64">
        <v>2171.13070427</v>
      </c>
      <c r="K96" s="64">
        <v>500.75060865000006</v>
      </c>
      <c r="L96" s="64">
        <v>0</v>
      </c>
      <c r="M96" s="64">
        <v>1670.38009562</v>
      </c>
      <c r="N96" s="64">
        <v>99.540693786362382</v>
      </c>
      <c r="O96" s="64">
        <v>97.853475063791251</v>
      </c>
      <c r="P96" s="64">
        <v>76.935952880903699</v>
      </c>
      <c r="Q96" s="64">
        <v>3.1756999999999996E-3</v>
      </c>
      <c r="R96" s="64">
        <v>1.4103735540560436E-14</v>
      </c>
      <c r="S96" s="64">
        <v>74.484100000000012</v>
      </c>
      <c r="T96" s="64">
        <v>0</v>
      </c>
      <c r="U96" s="64">
        <v>292.6696</v>
      </c>
      <c r="V96" s="64">
        <v>74.484100000000012</v>
      </c>
      <c r="W96" s="64">
        <v>218.18550000000002</v>
      </c>
      <c r="X96" s="64">
        <v>74.345987199999996</v>
      </c>
      <c r="Y96" s="64">
        <v>0</v>
      </c>
      <c r="Z96" s="64">
        <v>281.33522720000002</v>
      </c>
      <c r="AA96" s="64">
        <v>74.345987199999996</v>
      </c>
      <c r="AB96" s="64">
        <v>0</v>
      </c>
      <c r="AC96" s="64">
        <v>206.98924</v>
      </c>
      <c r="AD96" s="64">
        <v>99.814574117160547</v>
      </c>
      <c r="AE96" s="64">
        <v>94.868467427945475</v>
      </c>
      <c r="AF96" s="64">
        <v>73.573879126360609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 t="s">
        <v>652</v>
      </c>
      <c r="AU96" s="64" t="s">
        <v>652</v>
      </c>
      <c r="AV96" s="64">
        <v>0</v>
      </c>
      <c r="AW96" s="64">
        <v>0</v>
      </c>
      <c r="AX96" s="64">
        <v>0</v>
      </c>
      <c r="AY96" s="64">
        <v>4.3573000000000004</v>
      </c>
      <c r="AZ96" s="64">
        <v>0</v>
      </c>
      <c r="BA96" s="64">
        <v>7.4630999999999998</v>
      </c>
      <c r="BB96" s="64">
        <v>4.3573000000000004</v>
      </c>
      <c r="BC96" s="64">
        <v>3.1057999999999999</v>
      </c>
      <c r="BD96" s="64">
        <v>4.3572991999999999</v>
      </c>
      <c r="BE96" s="64">
        <v>0</v>
      </c>
      <c r="BF96" s="64">
        <v>7.4630992000000003</v>
      </c>
      <c r="BG96" s="64">
        <v>4.3572991999999999</v>
      </c>
      <c r="BH96" s="64">
        <v>0</v>
      </c>
      <c r="BI96" s="64">
        <v>3.1057999999999999</v>
      </c>
      <c r="BJ96" s="64">
        <v>99.999981640006425</v>
      </c>
      <c r="BK96" s="64">
        <v>100</v>
      </c>
      <c r="BL96" s="64">
        <v>41.615418966962139</v>
      </c>
      <c r="BM96" s="64">
        <v>0</v>
      </c>
      <c r="BN96" s="64">
        <v>0</v>
      </c>
      <c r="BO96" s="64">
        <v>28.606400000000004</v>
      </c>
      <c r="BP96" s="64">
        <v>0</v>
      </c>
      <c r="BQ96" s="64">
        <v>66.409079999999989</v>
      </c>
      <c r="BR96" s="64">
        <v>28.606400000000004</v>
      </c>
      <c r="BS96" s="64">
        <v>37.802679999999995</v>
      </c>
      <c r="BT96" s="64">
        <v>28.3479733</v>
      </c>
      <c r="BU96" s="64">
        <v>0</v>
      </c>
      <c r="BV96" s="64">
        <v>50.559866459999995</v>
      </c>
      <c r="BW96" s="64">
        <v>28.3479733</v>
      </c>
      <c r="BX96" s="64">
        <v>0</v>
      </c>
      <c r="BY96" s="64">
        <v>22.211893160000002</v>
      </c>
      <c r="BZ96" s="64">
        <v>99.096612296548997</v>
      </c>
      <c r="CA96" s="64">
        <v>58.757456243843045</v>
      </c>
      <c r="CB96" s="64">
        <v>43.931866745678114</v>
      </c>
      <c r="CC96" s="64">
        <v>0</v>
      </c>
      <c r="CD96" s="64">
        <v>0</v>
      </c>
      <c r="CE96" s="64">
        <v>236.26900000000001</v>
      </c>
      <c r="CF96" s="64">
        <v>0</v>
      </c>
      <c r="CG96" s="64">
        <v>847.29499299999998</v>
      </c>
      <c r="CH96" s="64">
        <v>236.26900000000001</v>
      </c>
      <c r="CI96" s="64">
        <v>611.02599299999997</v>
      </c>
      <c r="CJ96" s="64">
        <v>236.25620147999999</v>
      </c>
      <c r="CK96" s="64">
        <v>0</v>
      </c>
      <c r="CL96" s="64">
        <v>846.09743861000004</v>
      </c>
      <c r="CM96" s="64">
        <v>236.25620147999999</v>
      </c>
      <c r="CN96" s="64">
        <v>0</v>
      </c>
      <c r="CO96" s="64">
        <v>609.84123712999985</v>
      </c>
      <c r="CP96" s="64">
        <v>99.994583072684094</v>
      </c>
      <c r="CQ96" s="64">
        <v>99.806103850969876</v>
      </c>
      <c r="CR96" s="64">
        <v>72.076951105285161</v>
      </c>
      <c r="CS96" s="64">
        <v>0</v>
      </c>
      <c r="CT96" s="64">
        <v>0</v>
      </c>
      <c r="CU96" s="64">
        <v>155.01830000000001</v>
      </c>
      <c r="CV96" s="64">
        <v>0</v>
      </c>
      <c r="CW96" s="64">
        <v>987.1099999999999</v>
      </c>
      <c r="CX96" s="64">
        <v>155.01830000000001</v>
      </c>
      <c r="CY96" s="64">
        <v>832.09170000000006</v>
      </c>
      <c r="CZ96" s="64">
        <v>155.01830000000001</v>
      </c>
      <c r="DA96" s="64">
        <v>3.1756999999999996E-3</v>
      </c>
      <c r="DB96" s="64">
        <v>981.15008526999998</v>
      </c>
      <c r="DC96" s="64">
        <v>155.01830000000001</v>
      </c>
      <c r="DD96" s="64">
        <v>0</v>
      </c>
      <c r="DE96" s="64">
        <v>826.13178526999991</v>
      </c>
      <c r="DF96" s="64">
        <v>100</v>
      </c>
      <c r="DG96" s="64">
        <v>99.283743038177136</v>
      </c>
      <c r="DH96" s="64">
        <v>84.200347905250297</v>
      </c>
      <c r="DI96" s="64">
        <v>3.1756999999999996E-3</v>
      </c>
      <c r="DJ96" s="64">
        <v>-1.0711917464156784E-16</v>
      </c>
      <c r="DK96" s="64">
        <v>0</v>
      </c>
      <c r="DL96" s="64">
        <v>0</v>
      </c>
      <c r="DM96" s="64">
        <v>0</v>
      </c>
      <c r="DN96" s="64">
        <v>0</v>
      </c>
      <c r="DO96" s="64">
        <v>0</v>
      </c>
      <c r="DP96" s="64">
        <v>0</v>
      </c>
      <c r="DQ96" s="64">
        <v>0</v>
      </c>
      <c r="DR96" s="64">
        <v>0</v>
      </c>
      <c r="DS96" s="64">
        <v>0</v>
      </c>
      <c r="DT96" s="64">
        <v>0</v>
      </c>
      <c r="DU96" s="64">
        <v>0</v>
      </c>
      <c r="DV96" s="64" t="s">
        <v>652</v>
      </c>
      <c r="DW96" s="64" t="s">
        <v>652</v>
      </c>
      <c r="DX96" s="64">
        <v>0</v>
      </c>
      <c r="DY96" s="64">
        <v>0</v>
      </c>
      <c r="DZ96" s="64">
        <v>0</v>
      </c>
      <c r="EA96" s="64">
        <v>0</v>
      </c>
      <c r="EB96" s="64">
        <v>0</v>
      </c>
      <c r="EC96" s="64">
        <v>0</v>
      </c>
      <c r="ED96" s="64">
        <v>0</v>
      </c>
      <c r="EE96" s="64">
        <v>0</v>
      </c>
      <c r="EF96" s="64">
        <v>0</v>
      </c>
      <c r="EG96" s="64">
        <v>0</v>
      </c>
      <c r="EH96" s="64">
        <v>0</v>
      </c>
      <c r="EI96" s="64">
        <v>0</v>
      </c>
      <c r="EJ96" s="64">
        <v>0</v>
      </c>
      <c r="EK96" s="64">
        <v>0</v>
      </c>
      <c r="EL96" s="64" t="s">
        <v>652</v>
      </c>
      <c r="EM96" s="64" t="s">
        <v>652</v>
      </c>
      <c r="EN96" s="64">
        <v>0</v>
      </c>
      <c r="EO96" s="64">
        <v>0</v>
      </c>
      <c r="EP96" s="64">
        <v>0</v>
      </c>
      <c r="EQ96" s="64">
        <v>4.3260999999999994</v>
      </c>
      <c r="ER96" s="64">
        <v>0</v>
      </c>
      <c r="ES96" s="64">
        <v>9.1361699999999999</v>
      </c>
      <c r="ET96" s="64">
        <v>4.3260999999999994</v>
      </c>
      <c r="EU96" s="64">
        <v>4.8100700000000005</v>
      </c>
      <c r="EV96" s="64">
        <v>2.42484747</v>
      </c>
      <c r="EW96" s="64">
        <v>0</v>
      </c>
      <c r="EX96" s="64">
        <v>4.5249875299999998</v>
      </c>
      <c r="EY96" s="64">
        <v>2.42484747</v>
      </c>
      <c r="EZ96" s="64">
        <v>0</v>
      </c>
      <c r="FA96" s="64">
        <v>2.1001400600000002</v>
      </c>
      <c r="FB96" s="64">
        <v>56.051581563070677</v>
      </c>
      <c r="FC96" s="64">
        <v>43.66132010552861</v>
      </c>
      <c r="FD96" s="64">
        <v>46.412062930038623</v>
      </c>
      <c r="FE96" s="64">
        <v>0</v>
      </c>
      <c r="FF96" s="64">
        <v>0</v>
      </c>
    </row>
    <row r="97" spans="1:162" ht="15.75" x14ac:dyDescent="0.25">
      <c r="A97" s="11">
        <v>86</v>
      </c>
      <c r="B97" s="66" t="s">
        <v>234</v>
      </c>
      <c r="C97" s="69">
        <v>216.67880000000002</v>
      </c>
      <c r="D97" s="69">
        <v>0</v>
      </c>
      <c r="E97" s="69">
        <v>1371.6034500000001</v>
      </c>
      <c r="F97" s="69">
        <v>216.67880000000002</v>
      </c>
      <c r="G97" s="69">
        <v>1154.9246499999999</v>
      </c>
      <c r="H97" s="69">
        <v>216.67880000000002</v>
      </c>
      <c r="I97" s="69">
        <v>3.1756999999999996E-3</v>
      </c>
      <c r="J97" s="69">
        <v>1354.36396397</v>
      </c>
      <c r="K97" s="69">
        <v>216.67880000000002</v>
      </c>
      <c r="L97" s="69">
        <v>0</v>
      </c>
      <c r="M97" s="69">
        <v>1137.6851639699998</v>
      </c>
      <c r="N97" s="70">
        <v>100</v>
      </c>
      <c r="O97" s="70">
        <v>98.507306426440891</v>
      </c>
      <c r="P97" s="70">
        <v>84.001434934457563</v>
      </c>
      <c r="Q97" s="69">
        <v>3.1756999999999996E-3</v>
      </c>
      <c r="R97" s="70">
        <v>1.4103735540560436E-14</v>
      </c>
      <c r="S97" s="69">
        <v>40.890500000000003</v>
      </c>
      <c r="T97" s="69">
        <v>0</v>
      </c>
      <c r="U97" s="69">
        <v>219.47237999999999</v>
      </c>
      <c r="V97" s="69">
        <v>40.890500000000003</v>
      </c>
      <c r="W97" s="69">
        <v>178.58188000000001</v>
      </c>
      <c r="X97" s="69">
        <v>40.890500000000003</v>
      </c>
      <c r="Y97" s="69">
        <v>0</v>
      </c>
      <c r="Z97" s="69">
        <v>208.27611999999999</v>
      </c>
      <c r="AA97" s="69">
        <v>40.890500000000003</v>
      </c>
      <c r="AB97" s="69">
        <v>0</v>
      </c>
      <c r="AC97" s="69">
        <v>167.38561999999999</v>
      </c>
      <c r="AD97" s="70">
        <v>100</v>
      </c>
      <c r="AE97" s="70">
        <v>93.730461343558474</v>
      </c>
      <c r="AF97" s="70">
        <v>80.367168353241837</v>
      </c>
      <c r="AG97" s="70">
        <v>0</v>
      </c>
      <c r="AH97" s="70">
        <v>0</v>
      </c>
      <c r="AI97" s="69">
        <v>0</v>
      </c>
      <c r="AJ97" s="69">
        <v>0</v>
      </c>
      <c r="AK97" s="69">
        <v>0</v>
      </c>
      <c r="AL97" s="69">
        <v>0</v>
      </c>
      <c r="AM97" s="69">
        <v>0</v>
      </c>
      <c r="AN97" s="69">
        <v>0</v>
      </c>
      <c r="AO97" s="69">
        <v>0</v>
      </c>
      <c r="AP97" s="69">
        <v>0</v>
      </c>
      <c r="AQ97" s="69">
        <v>0</v>
      </c>
      <c r="AR97" s="69">
        <v>0</v>
      </c>
      <c r="AS97" s="69">
        <v>0</v>
      </c>
      <c r="AT97" s="70" t="s">
        <v>652</v>
      </c>
      <c r="AU97" s="70" t="s">
        <v>652</v>
      </c>
      <c r="AV97" s="70">
        <v>0</v>
      </c>
      <c r="AW97" s="70">
        <v>0</v>
      </c>
      <c r="AX97" s="70">
        <v>0</v>
      </c>
      <c r="AY97" s="69">
        <v>0</v>
      </c>
      <c r="AZ97" s="69">
        <v>0</v>
      </c>
      <c r="BA97" s="69">
        <v>0</v>
      </c>
      <c r="BB97" s="69">
        <v>0</v>
      </c>
      <c r="BC97" s="69">
        <v>0</v>
      </c>
      <c r="BD97" s="69">
        <v>0</v>
      </c>
      <c r="BE97" s="69">
        <v>0</v>
      </c>
      <c r="BF97" s="69">
        <v>0</v>
      </c>
      <c r="BG97" s="69">
        <v>0</v>
      </c>
      <c r="BH97" s="69">
        <v>0</v>
      </c>
      <c r="BI97" s="69">
        <v>0</v>
      </c>
      <c r="BJ97" s="70" t="s">
        <v>652</v>
      </c>
      <c r="BK97" s="70" t="s">
        <v>652</v>
      </c>
      <c r="BL97" s="70">
        <v>0</v>
      </c>
      <c r="BM97" s="70">
        <v>0</v>
      </c>
      <c r="BN97" s="70">
        <v>0</v>
      </c>
      <c r="BO97" s="69">
        <v>3.9643000000000002</v>
      </c>
      <c r="BP97" s="69">
        <v>0</v>
      </c>
      <c r="BQ97" s="69">
        <v>5.0334000000000003</v>
      </c>
      <c r="BR97" s="69">
        <v>3.9643000000000002</v>
      </c>
      <c r="BS97" s="69">
        <v>1.0690999999999999</v>
      </c>
      <c r="BT97" s="69">
        <v>3.9643000000000002</v>
      </c>
      <c r="BU97" s="69">
        <v>0</v>
      </c>
      <c r="BV97" s="69">
        <v>5.0334000000000003</v>
      </c>
      <c r="BW97" s="69">
        <v>3.9643000000000002</v>
      </c>
      <c r="BX97" s="69">
        <v>0</v>
      </c>
      <c r="BY97" s="69">
        <v>1.0690999999999999</v>
      </c>
      <c r="BZ97" s="70">
        <v>100</v>
      </c>
      <c r="CA97" s="70">
        <v>100</v>
      </c>
      <c r="CB97" s="70">
        <v>21.240116024953309</v>
      </c>
      <c r="CC97" s="70">
        <v>0</v>
      </c>
      <c r="CD97" s="70">
        <v>0</v>
      </c>
      <c r="CE97" s="69">
        <v>84.680599999999998</v>
      </c>
      <c r="CF97" s="69">
        <v>0</v>
      </c>
      <c r="CG97" s="69">
        <v>508.19060000000002</v>
      </c>
      <c r="CH97" s="69">
        <v>84.680599999999998</v>
      </c>
      <c r="CI97" s="69">
        <v>423.51</v>
      </c>
      <c r="CJ97" s="69">
        <v>84.680599999999998</v>
      </c>
      <c r="CK97" s="69">
        <v>0</v>
      </c>
      <c r="CL97" s="69">
        <v>508.10722870000001</v>
      </c>
      <c r="CM97" s="69">
        <v>84.680599999999998</v>
      </c>
      <c r="CN97" s="69">
        <v>0</v>
      </c>
      <c r="CO97" s="69">
        <v>423.42662869999998</v>
      </c>
      <c r="CP97" s="70">
        <v>100</v>
      </c>
      <c r="CQ97" s="70">
        <v>99.980314207456729</v>
      </c>
      <c r="CR97" s="70">
        <v>83.334108389550636</v>
      </c>
      <c r="CS97" s="70">
        <v>0</v>
      </c>
      <c r="CT97" s="70">
        <v>0</v>
      </c>
      <c r="CU97" s="69">
        <v>85.1434</v>
      </c>
      <c r="CV97" s="69">
        <v>0</v>
      </c>
      <c r="CW97" s="69">
        <v>635.61699999999996</v>
      </c>
      <c r="CX97" s="69">
        <v>85.1434</v>
      </c>
      <c r="CY97" s="69">
        <v>550.47360000000003</v>
      </c>
      <c r="CZ97" s="69">
        <v>85.1434</v>
      </c>
      <c r="DA97" s="69">
        <v>3.1756999999999996E-3</v>
      </c>
      <c r="DB97" s="69">
        <v>629.65714527</v>
      </c>
      <c r="DC97" s="69">
        <v>85.1434</v>
      </c>
      <c r="DD97" s="69">
        <v>0</v>
      </c>
      <c r="DE97" s="69">
        <v>544.51374526999996</v>
      </c>
      <c r="DF97" s="70">
        <v>100</v>
      </c>
      <c r="DG97" s="70">
        <v>98.917322332987439</v>
      </c>
      <c r="DH97" s="70">
        <v>86.477815643068709</v>
      </c>
      <c r="DI97" s="70">
        <v>3.1756999999999996E-3</v>
      </c>
      <c r="DJ97" s="70">
        <v>-1.0711917464156784E-16</v>
      </c>
      <c r="DK97" s="69">
        <v>0</v>
      </c>
      <c r="DL97" s="69">
        <v>0</v>
      </c>
      <c r="DM97" s="69">
        <v>0</v>
      </c>
      <c r="DN97" s="69">
        <v>0</v>
      </c>
      <c r="DO97" s="69">
        <v>0</v>
      </c>
      <c r="DP97" s="69">
        <v>0</v>
      </c>
      <c r="DQ97" s="69">
        <v>0</v>
      </c>
      <c r="DR97" s="69">
        <v>0</v>
      </c>
      <c r="DS97" s="69">
        <v>0</v>
      </c>
      <c r="DT97" s="69">
        <v>0</v>
      </c>
      <c r="DU97" s="69">
        <v>0</v>
      </c>
      <c r="DV97" s="70" t="s">
        <v>652</v>
      </c>
      <c r="DW97" s="70" t="s">
        <v>652</v>
      </c>
      <c r="DX97" s="70">
        <v>0</v>
      </c>
      <c r="DY97" s="70">
        <v>0</v>
      </c>
      <c r="DZ97" s="70">
        <v>0</v>
      </c>
      <c r="EA97" s="69">
        <v>0</v>
      </c>
      <c r="EB97" s="69">
        <v>0</v>
      </c>
      <c r="EC97" s="69">
        <v>0</v>
      </c>
      <c r="ED97" s="69">
        <v>0</v>
      </c>
      <c r="EE97" s="69">
        <v>0</v>
      </c>
      <c r="EF97" s="69">
        <v>0</v>
      </c>
      <c r="EG97" s="69">
        <v>0</v>
      </c>
      <c r="EH97" s="69">
        <v>0</v>
      </c>
      <c r="EI97" s="69">
        <v>0</v>
      </c>
      <c r="EJ97" s="69">
        <v>0</v>
      </c>
      <c r="EK97" s="69">
        <v>0</v>
      </c>
      <c r="EL97" s="70" t="s">
        <v>652</v>
      </c>
      <c r="EM97" s="70" t="s">
        <v>652</v>
      </c>
      <c r="EN97" s="70">
        <v>0</v>
      </c>
      <c r="EO97" s="70">
        <v>0</v>
      </c>
      <c r="EP97" s="70">
        <v>0</v>
      </c>
      <c r="EQ97" s="69">
        <v>2</v>
      </c>
      <c r="ER97" s="69">
        <v>0</v>
      </c>
      <c r="ES97" s="69">
        <v>3.2900700000000001</v>
      </c>
      <c r="ET97" s="69">
        <v>2</v>
      </c>
      <c r="EU97" s="69">
        <v>1.2900700000000001</v>
      </c>
      <c r="EV97" s="69">
        <v>2</v>
      </c>
      <c r="EW97" s="69">
        <v>0</v>
      </c>
      <c r="EX97" s="69">
        <v>3.2900700000000001</v>
      </c>
      <c r="EY97" s="69">
        <v>2</v>
      </c>
      <c r="EZ97" s="69">
        <v>0</v>
      </c>
      <c r="FA97" s="69">
        <v>1.2900700000000001</v>
      </c>
      <c r="FB97" s="70">
        <v>100</v>
      </c>
      <c r="FC97" s="70">
        <v>100</v>
      </c>
      <c r="FD97" s="70">
        <v>39.211019826325881</v>
      </c>
      <c r="FE97" s="70">
        <v>0</v>
      </c>
      <c r="FF97" s="70">
        <v>0</v>
      </c>
    </row>
    <row r="98" spans="1:162" ht="15.75" x14ac:dyDescent="0.25">
      <c r="A98" s="11">
        <v>87</v>
      </c>
      <c r="B98" s="66" t="s">
        <v>237</v>
      </c>
      <c r="C98" s="69">
        <v>34.764400000000002</v>
      </c>
      <c r="D98" s="69">
        <v>0</v>
      </c>
      <c r="E98" s="69">
        <v>148.37969299999997</v>
      </c>
      <c r="F98" s="69">
        <v>34.764400000000002</v>
      </c>
      <c r="G98" s="69">
        <v>113.61529299999999</v>
      </c>
      <c r="H98" s="69">
        <v>34.057400000000001</v>
      </c>
      <c r="I98" s="69">
        <v>0</v>
      </c>
      <c r="J98" s="69">
        <v>147.57269299999999</v>
      </c>
      <c r="K98" s="69">
        <v>34.057400000000001</v>
      </c>
      <c r="L98" s="69">
        <v>0</v>
      </c>
      <c r="M98" s="69">
        <v>113.515293</v>
      </c>
      <c r="N98" s="70">
        <v>97.966310363475273</v>
      </c>
      <c r="O98" s="70">
        <v>99.911983679873103</v>
      </c>
      <c r="P98" s="70">
        <v>76.92161110050354</v>
      </c>
      <c r="Q98" s="69">
        <v>0</v>
      </c>
      <c r="R98" s="70">
        <v>0</v>
      </c>
      <c r="S98" s="69">
        <v>5.9989999999999997</v>
      </c>
      <c r="T98" s="69">
        <v>0</v>
      </c>
      <c r="U98" s="69">
        <v>7.9989999999999997</v>
      </c>
      <c r="V98" s="69">
        <v>5.9989999999999997</v>
      </c>
      <c r="W98" s="69">
        <v>2</v>
      </c>
      <c r="X98" s="69">
        <v>5.9989999999999997</v>
      </c>
      <c r="Y98" s="69">
        <v>0</v>
      </c>
      <c r="Z98" s="69">
        <v>7.9989999999999997</v>
      </c>
      <c r="AA98" s="69">
        <v>5.9989999999999997</v>
      </c>
      <c r="AB98" s="69">
        <v>0</v>
      </c>
      <c r="AC98" s="69">
        <v>2</v>
      </c>
      <c r="AD98" s="70">
        <v>100</v>
      </c>
      <c r="AE98" s="70">
        <v>100</v>
      </c>
      <c r="AF98" s="70">
        <v>25.003125390673837</v>
      </c>
      <c r="AG98" s="70">
        <v>0</v>
      </c>
      <c r="AH98" s="70">
        <v>0</v>
      </c>
      <c r="AI98" s="69">
        <v>0</v>
      </c>
      <c r="AJ98" s="69">
        <v>0</v>
      </c>
      <c r="AK98" s="69">
        <v>0</v>
      </c>
      <c r="AL98" s="69">
        <v>0</v>
      </c>
      <c r="AM98" s="69">
        <v>0</v>
      </c>
      <c r="AN98" s="69">
        <v>0</v>
      </c>
      <c r="AO98" s="69">
        <v>0</v>
      </c>
      <c r="AP98" s="69">
        <v>0</v>
      </c>
      <c r="AQ98" s="69">
        <v>0</v>
      </c>
      <c r="AR98" s="69">
        <v>0</v>
      </c>
      <c r="AS98" s="69">
        <v>0</v>
      </c>
      <c r="AT98" s="70" t="s">
        <v>652</v>
      </c>
      <c r="AU98" s="70" t="s">
        <v>652</v>
      </c>
      <c r="AV98" s="70">
        <v>0</v>
      </c>
      <c r="AW98" s="70">
        <v>0</v>
      </c>
      <c r="AX98" s="70">
        <v>0</v>
      </c>
      <c r="AY98" s="69">
        <v>0</v>
      </c>
      <c r="AZ98" s="69">
        <v>0</v>
      </c>
      <c r="BA98" s="69">
        <v>0</v>
      </c>
      <c r="BB98" s="69">
        <v>0</v>
      </c>
      <c r="BC98" s="69">
        <v>0</v>
      </c>
      <c r="BD98" s="69">
        <v>0</v>
      </c>
      <c r="BE98" s="69">
        <v>0</v>
      </c>
      <c r="BF98" s="69">
        <v>0</v>
      </c>
      <c r="BG98" s="69">
        <v>0</v>
      </c>
      <c r="BH98" s="69">
        <v>0</v>
      </c>
      <c r="BI98" s="69">
        <v>0</v>
      </c>
      <c r="BJ98" s="70" t="s">
        <v>652</v>
      </c>
      <c r="BK98" s="70" t="s">
        <v>652</v>
      </c>
      <c r="BL98" s="70">
        <v>0</v>
      </c>
      <c r="BM98" s="70">
        <v>0</v>
      </c>
      <c r="BN98" s="70">
        <v>0</v>
      </c>
      <c r="BO98" s="69">
        <v>4.1932</v>
      </c>
      <c r="BP98" s="69">
        <v>0</v>
      </c>
      <c r="BQ98" s="69">
        <v>5.1932</v>
      </c>
      <c r="BR98" s="69">
        <v>4.1932</v>
      </c>
      <c r="BS98" s="69">
        <v>1</v>
      </c>
      <c r="BT98" s="69">
        <v>4.1932</v>
      </c>
      <c r="BU98" s="69">
        <v>0</v>
      </c>
      <c r="BV98" s="69">
        <v>5.1932</v>
      </c>
      <c r="BW98" s="69">
        <v>4.1932</v>
      </c>
      <c r="BX98" s="69">
        <v>0</v>
      </c>
      <c r="BY98" s="69">
        <v>1</v>
      </c>
      <c r="BZ98" s="70">
        <v>100</v>
      </c>
      <c r="CA98" s="70">
        <v>100</v>
      </c>
      <c r="CB98" s="70">
        <v>19.255950088577372</v>
      </c>
      <c r="CC98" s="70">
        <v>0</v>
      </c>
      <c r="CD98" s="70">
        <v>0</v>
      </c>
      <c r="CE98" s="69">
        <v>9.7240000000000002</v>
      </c>
      <c r="CF98" s="69">
        <v>0</v>
      </c>
      <c r="CG98" s="69">
        <v>10.239293</v>
      </c>
      <c r="CH98" s="69">
        <v>9.7240000000000002</v>
      </c>
      <c r="CI98" s="69">
        <v>0.515293</v>
      </c>
      <c r="CJ98" s="69">
        <v>9.7240000000000002</v>
      </c>
      <c r="CK98" s="69">
        <v>0</v>
      </c>
      <c r="CL98" s="69">
        <v>10.239293</v>
      </c>
      <c r="CM98" s="69">
        <v>9.7240000000000002</v>
      </c>
      <c r="CN98" s="69">
        <v>0</v>
      </c>
      <c r="CO98" s="69">
        <v>0.515293</v>
      </c>
      <c r="CP98" s="70">
        <v>100</v>
      </c>
      <c r="CQ98" s="70">
        <v>100</v>
      </c>
      <c r="CR98" s="70">
        <v>5.032505662256173</v>
      </c>
      <c r="CS98" s="70">
        <v>0</v>
      </c>
      <c r="CT98" s="70">
        <v>0</v>
      </c>
      <c r="CU98" s="69">
        <v>14.1412</v>
      </c>
      <c r="CV98" s="69">
        <v>0</v>
      </c>
      <c r="CW98" s="69">
        <v>124.1412</v>
      </c>
      <c r="CX98" s="69">
        <v>14.1412</v>
      </c>
      <c r="CY98" s="69">
        <v>110</v>
      </c>
      <c r="CZ98" s="69">
        <v>14.1412</v>
      </c>
      <c r="DA98" s="69">
        <v>0</v>
      </c>
      <c r="DB98" s="69">
        <v>124.1412</v>
      </c>
      <c r="DC98" s="69">
        <v>14.1412</v>
      </c>
      <c r="DD98" s="69">
        <v>0</v>
      </c>
      <c r="DE98" s="69">
        <v>110</v>
      </c>
      <c r="DF98" s="70">
        <v>100</v>
      </c>
      <c r="DG98" s="70">
        <v>100</v>
      </c>
      <c r="DH98" s="70">
        <v>88.608777746630452</v>
      </c>
      <c r="DI98" s="70">
        <v>0</v>
      </c>
      <c r="DJ98" s="70">
        <v>0</v>
      </c>
      <c r="DK98" s="69">
        <v>0</v>
      </c>
      <c r="DL98" s="69">
        <v>0</v>
      </c>
      <c r="DM98" s="69">
        <v>0</v>
      </c>
      <c r="DN98" s="69">
        <v>0</v>
      </c>
      <c r="DO98" s="69">
        <v>0</v>
      </c>
      <c r="DP98" s="69">
        <v>0</v>
      </c>
      <c r="DQ98" s="69">
        <v>0</v>
      </c>
      <c r="DR98" s="69">
        <v>0</v>
      </c>
      <c r="DS98" s="69">
        <v>0</v>
      </c>
      <c r="DT98" s="69">
        <v>0</v>
      </c>
      <c r="DU98" s="69">
        <v>0</v>
      </c>
      <c r="DV98" s="70" t="s">
        <v>652</v>
      </c>
      <c r="DW98" s="70" t="s">
        <v>652</v>
      </c>
      <c r="DX98" s="70">
        <v>0</v>
      </c>
      <c r="DY98" s="70">
        <v>0</v>
      </c>
      <c r="DZ98" s="70">
        <v>0</v>
      </c>
      <c r="EA98" s="69">
        <v>0</v>
      </c>
      <c r="EB98" s="69">
        <v>0</v>
      </c>
      <c r="EC98" s="69">
        <v>0</v>
      </c>
      <c r="ED98" s="69">
        <v>0</v>
      </c>
      <c r="EE98" s="69">
        <v>0</v>
      </c>
      <c r="EF98" s="69">
        <v>0</v>
      </c>
      <c r="EG98" s="69">
        <v>0</v>
      </c>
      <c r="EH98" s="69">
        <v>0</v>
      </c>
      <c r="EI98" s="69">
        <v>0</v>
      </c>
      <c r="EJ98" s="69">
        <v>0</v>
      </c>
      <c r="EK98" s="69">
        <v>0</v>
      </c>
      <c r="EL98" s="70" t="s">
        <v>652</v>
      </c>
      <c r="EM98" s="70" t="s">
        <v>652</v>
      </c>
      <c r="EN98" s="70">
        <v>0</v>
      </c>
      <c r="EO98" s="70">
        <v>0</v>
      </c>
      <c r="EP98" s="70">
        <v>0</v>
      </c>
      <c r="EQ98" s="69">
        <v>0.70699999999999996</v>
      </c>
      <c r="ER98" s="69">
        <v>0</v>
      </c>
      <c r="ES98" s="69">
        <v>0.80700000000000005</v>
      </c>
      <c r="ET98" s="69">
        <v>0.70699999999999996</v>
      </c>
      <c r="EU98" s="69">
        <v>0.1</v>
      </c>
      <c r="EV98" s="69">
        <v>0</v>
      </c>
      <c r="EW98" s="69">
        <v>0</v>
      </c>
      <c r="EX98" s="69">
        <v>0</v>
      </c>
      <c r="EY98" s="69">
        <v>0</v>
      </c>
      <c r="EZ98" s="69">
        <v>0</v>
      </c>
      <c r="FA98" s="69">
        <v>0</v>
      </c>
      <c r="FB98" s="70">
        <v>0</v>
      </c>
      <c r="FC98" s="70">
        <v>0</v>
      </c>
      <c r="FD98" s="70">
        <v>0</v>
      </c>
      <c r="FE98" s="70">
        <v>0</v>
      </c>
      <c r="FF98" s="70">
        <v>0</v>
      </c>
    </row>
    <row r="99" spans="1:162" ht="15.75" x14ac:dyDescent="0.25">
      <c r="A99" s="11">
        <v>88</v>
      </c>
      <c r="B99" s="66" t="s">
        <v>240</v>
      </c>
      <c r="C99" s="69">
        <v>64.104900000000001</v>
      </c>
      <c r="D99" s="69">
        <v>0</v>
      </c>
      <c r="E99" s="69">
        <v>85.764899999999997</v>
      </c>
      <c r="F99" s="69">
        <v>64.104900000000001</v>
      </c>
      <c r="G99" s="69">
        <v>21.66</v>
      </c>
      <c r="H99" s="69">
        <v>63.966799999999999</v>
      </c>
      <c r="I99" s="69">
        <v>0</v>
      </c>
      <c r="J99" s="69">
        <v>84.601515430000006</v>
      </c>
      <c r="K99" s="69">
        <v>63.966799999999999</v>
      </c>
      <c r="L99" s="69">
        <v>0</v>
      </c>
      <c r="M99" s="69">
        <v>20.63471543</v>
      </c>
      <c r="N99" s="70">
        <v>99.784571850201772</v>
      </c>
      <c r="O99" s="70">
        <v>95.266460895660202</v>
      </c>
      <c r="P99" s="70">
        <v>24.390479680087214</v>
      </c>
      <c r="Q99" s="69">
        <v>0</v>
      </c>
      <c r="R99" s="70">
        <v>0</v>
      </c>
      <c r="S99" s="69">
        <v>0.1381</v>
      </c>
      <c r="T99" s="69">
        <v>0</v>
      </c>
      <c r="U99" s="69">
        <v>8.1181000000000001</v>
      </c>
      <c r="V99" s="69">
        <v>0.1381</v>
      </c>
      <c r="W99" s="69">
        <v>7.98</v>
      </c>
      <c r="X99" s="69">
        <v>0</v>
      </c>
      <c r="Y99" s="69">
        <v>0</v>
      </c>
      <c r="Z99" s="69">
        <v>7.98</v>
      </c>
      <c r="AA99" s="69">
        <v>0</v>
      </c>
      <c r="AB99" s="69">
        <v>0</v>
      </c>
      <c r="AC99" s="69">
        <v>7.98</v>
      </c>
      <c r="AD99" s="70">
        <v>0</v>
      </c>
      <c r="AE99" s="70">
        <v>100</v>
      </c>
      <c r="AF99" s="70">
        <v>100</v>
      </c>
      <c r="AG99" s="70">
        <v>0</v>
      </c>
      <c r="AH99" s="70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v>0</v>
      </c>
      <c r="AN99" s="69">
        <v>0</v>
      </c>
      <c r="AO99" s="69">
        <v>0</v>
      </c>
      <c r="AP99" s="69">
        <v>0</v>
      </c>
      <c r="AQ99" s="69">
        <v>0</v>
      </c>
      <c r="AR99" s="69">
        <v>0</v>
      </c>
      <c r="AS99" s="69">
        <v>0</v>
      </c>
      <c r="AT99" s="70" t="s">
        <v>652</v>
      </c>
      <c r="AU99" s="70" t="s">
        <v>652</v>
      </c>
      <c r="AV99" s="70">
        <v>0</v>
      </c>
      <c r="AW99" s="70">
        <v>0</v>
      </c>
      <c r="AX99" s="70">
        <v>0</v>
      </c>
      <c r="AY99" s="69">
        <v>1.1072</v>
      </c>
      <c r="AZ99" s="69">
        <v>0</v>
      </c>
      <c r="BA99" s="69">
        <v>2.6722000000000001</v>
      </c>
      <c r="BB99" s="69">
        <v>1.1072</v>
      </c>
      <c r="BC99" s="69">
        <v>1.5649999999999999</v>
      </c>
      <c r="BD99" s="69">
        <v>1.1072</v>
      </c>
      <c r="BE99" s="69">
        <v>0</v>
      </c>
      <c r="BF99" s="69">
        <v>2.6722000000000001</v>
      </c>
      <c r="BG99" s="69">
        <v>1.1072</v>
      </c>
      <c r="BH99" s="69">
        <v>0</v>
      </c>
      <c r="BI99" s="69">
        <v>1.5649999999999999</v>
      </c>
      <c r="BJ99" s="70">
        <v>100</v>
      </c>
      <c r="BK99" s="70">
        <v>100</v>
      </c>
      <c r="BL99" s="70">
        <v>58.565975600628697</v>
      </c>
      <c r="BM99" s="70">
        <v>0</v>
      </c>
      <c r="BN99" s="70">
        <v>0</v>
      </c>
      <c r="BO99" s="69">
        <v>9.3904999999999994</v>
      </c>
      <c r="BP99" s="69">
        <v>0</v>
      </c>
      <c r="BQ99" s="69">
        <v>12.845499999999999</v>
      </c>
      <c r="BR99" s="69">
        <v>9.3904999999999994</v>
      </c>
      <c r="BS99" s="69">
        <v>3.4550000000000001</v>
      </c>
      <c r="BT99" s="69">
        <v>9.3904999999999994</v>
      </c>
      <c r="BU99" s="69">
        <v>0</v>
      </c>
      <c r="BV99" s="69">
        <v>12.6334</v>
      </c>
      <c r="BW99" s="69">
        <v>9.3904999999999994</v>
      </c>
      <c r="BX99" s="69">
        <v>0</v>
      </c>
      <c r="BY99" s="69">
        <v>3.2429000000000001</v>
      </c>
      <c r="BZ99" s="70">
        <v>100</v>
      </c>
      <c r="CA99" s="70">
        <v>93.861070911722138</v>
      </c>
      <c r="CB99" s="70">
        <v>25.669257682017509</v>
      </c>
      <c r="CC99" s="70">
        <v>0</v>
      </c>
      <c r="CD99" s="70">
        <v>0</v>
      </c>
      <c r="CE99" s="69">
        <v>53.469099999999997</v>
      </c>
      <c r="CF99" s="69">
        <v>0</v>
      </c>
      <c r="CG99" s="69">
        <v>61.329099999999997</v>
      </c>
      <c r="CH99" s="69">
        <v>53.469099999999997</v>
      </c>
      <c r="CI99" s="69">
        <v>7.86</v>
      </c>
      <c r="CJ99" s="69">
        <v>53.469099999999997</v>
      </c>
      <c r="CK99" s="69">
        <v>0</v>
      </c>
      <c r="CL99" s="69">
        <v>61.315915429999997</v>
      </c>
      <c r="CM99" s="69">
        <v>53.469099999999997</v>
      </c>
      <c r="CN99" s="69">
        <v>0</v>
      </c>
      <c r="CO99" s="69">
        <v>7.8468154299999995</v>
      </c>
      <c r="CP99" s="70">
        <v>100</v>
      </c>
      <c r="CQ99" s="70">
        <v>99.832257379134845</v>
      </c>
      <c r="CR99" s="70">
        <v>12.797355099359397</v>
      </c>
      <c r="CS99" s="70">
        <v>0</v>
      </c>
      <c r="CT99" s="70">
        <v>0</v>
      </c>
      <c r="CU99" s="69">
        <v>0</v>
      </c>
      <c r="CV99" s="69">
        <v>0</v>
      </c>
      <c r="CW99" s="69">
        <v>0</v>
      </c>
      <c r="CX99" s="69">
        <v>0</v>
      </c>
      <c r="CY99" s="69">
        <v>0</v>
      </c>
      <c r="CZ99" s="69">
        <v>0</v>
      </c>
      <c r="DA99" s="69">
        <v>0</v>
      </c>
      <c r="DB99" s="69">
        <v>0</v>
      </c>
      <c r="DC99" s="69">
        <v>0</v>
      </c>
      <c r="DD99" s="69">
        <v>0</v>
      </c>
      <c r="DE99" s="69">
        <v>0</v>
      </c>
      <c r="DF99" s="70" t="s">
        <v>652</v>
      </c>
      <c r="DG99" s="70" t="s">
        <v>652</v>
      </c>
      <c r="DH99" s="70">
        <v>0</v>
      </c>
      <c r="DI99" s="70">
        <v>0</v>
      </c>
      <c r="DJ99" s="70">
        <v>0</v>
      </c>
      <c r="DK99" s="69">
        <v>0</v>
      </c>
      <c r="DL99" s="69">
        <v>0</v>
      </c>
      <c r="DM99" s="69">
        <v>0</v>
      </c>
      <c r="DN99" s="69">
        <v>0</v>
      </c>
      <c r="DO99" s="69">
        <v>0</v>
      </c>
      <c r="DP99" s="69">
        <v>0</v>
      </c>
      <c r="DQ99" s="69">
        <v>0</v>
      </c>
      <c r="DR99" s="69">
        <v>0</v>
      </c>
      <c r="DS99" s="69">
        <v>0</v>
      </c>
      <c r="DT99" s="69">
        <v>0</v>
      </c>
      <c r="DU99" s="69">
        <v>0</v>
      </c>
      <c r="DV99" s="70" t="s">
        <v>652</v>
      </c>
      <c r="DW99" s="70" t="s">
        <v>652</v>
      </c>
      <c r="DX99" s="70">
        <v>0</v>
      </c>
      <c r="DY99" s="70">
        <v>0</v>
      </c>
      <c r="DZ99" s="70">
        <v>0</v>
      </c>
      <c r="EA99" s="69">
        <v>0</v>
      </c>
      <c r="EB99" s="69">
        <v>0</v>
      </c>
      <c r="EC99" s="69">
        <v>0</v>
      </c>
      <c r="ED99" s="69">
        <v>0</v>
      </c>
      <c r="EE99" s="69">
        <v>0</v>
      </c>
      <c r="EF99" s="69">
        <v>0</v>
      </c>
      <c r="EG99" s="69">
        <v>0</v>
      </c>
      <c r="EH99" s="69">
        <v>0</v>
      </c>
      <c r="EI99" s="69">
        <v>0</v>
      </c>
      <c r="EJ99" s="69">
        <v>0</v>
      </c>
      <c r="EK99" s="69">
        <v>0</v>
      </c>
      <c r="EL99" s="70" t="s">
        <v>652</v>
      </c>
      <c r="EM99" s="70" t="s">
        <v>652</v>
      </c>
      <c r="EN99" s="70">
        <v>0</v>
      </c>
      <c r="EO99" s="70">
        <v>0</v>
      </c>
      <c r="EP99" s="70">
        <v>0</v>
      </c>
      <c r="EQ99" s="69">
        <v>0</v>
      </c>
      <c r="ER99" s="69">
        <v>0</v>
      </c>
      <c r="ES99" s="69">
        <v>0.8</v>
      </c>
      <c r="ET99" s="69">
        <v>0</v>
      </c>
      <c r="EU99" s="69">
        <v>0.8</v>
      </c>
      <c r="EV99" s="69">
        <v>0</v>
      </c>
      <c r="EW99" s="69">
        <v>0</v>
      </c>
      <c r="EX99" s="69">
        <v>0</v>
      </c>
      <c r="EY99" s="69">
        <v>0</v>
      </c>
      <c r="EZ99" s="69">
        <v>0</v>
      </c>
      <c r="FA99" s="69">
        <v>0</v>
      </c>
      <c r="FB99" s="70" t="s">
        <v>652</v>
      </c>
      <c r="FC99" s="70">
        <v>0</v>
      </c>
      <c r="FD99" s="70">
        <v>0</v>
      </c>
      <c r="FE99" s="70">
        <v>0</v>
      </c>
      <c r="FF99" s="70">
        <v>0</v>
      </c>
    </row>
    <row r="100" spans="1:162" ht="15.75" x14ac:dyDescent="0.25">
      <c r="A100" s="11">
        <v>89</v>
      </c>
      <c r="B100" s="66" t="s">
        <v>243</v>
      </c>
      <c r="C100" s="69">
        <v>39.713299999999997</v>
      </c>
      <c r="D100" s="69">
        <v>0</v>
      </c>
      <c r="E100" s="69">
        <v>156.5693</v>
      </c>
      <c r="F100" s="69">
        <v>39.713299999999997</v>
      </c>
      <c r="G100" s="69">
        <v>116.85599999999999</v>
      </c>
      <c r="H100" s="69">
        <v>38.399108290000001</v>
      </c>
      <c r="I100" s="69">
        <v>0</v>
      </c>
      <c r="J100" s="69">
        <v>138.14177298000001</v>
      </c>
      <c r="K100" s="69">
        <v>38.399108290000001</v>
      </c>
      <c r="L100" s="69">
        <v>0</v>
      </c>
      <c r="M100" s="69">
        <v>99.742664689999998</v>
      </c>
      <c r="N100" s="70">
        <v>96.690802048683949</v>
      </c>
      <c r="O100" s="70">
        <v>85.355193306291511</v>
      </c>
      <c r="P100" s="70">
        <v>72.203116072964121</v>
      </c>
      <c r="Q100" s="69">
        <v>0</v>
      </c>
      <c r="R100" s="70">
        <v>0</v>
      </c>
      <c r="S100" s="69">
        <v>3.6223999999999998</v>
      </c>
      <c r="T100" s="69">
        <v>0</v>
      </c>
      <c r="U100" s="69">
        <v>7.1451200000000004</v>
      </c>
      <c r="V100" s="69">
        <v>3.6223999999999998</v>
      </c>
      <c r="W100" s="69">
        <v>3.5227200000000001</v>
      </c>
      <c r="X100" s="69">
        <v>3.6223872000000004</v>
      </c>
      <c r="Y100" s="69">
        <v>0</v>
      </c>
      <c r="Z100" s="69">
        <v>7.1451072</v>
      </c>
      <c r="AA100" s="69">
        <v>3.6223872000000004</v>
      </c>
      <c r="AB100" s="69">
        <v>0</v>
      </c>
      <c r="AC100" s="69">
        <v>3.5227200000000001</v>
      </c>
      <c r="AD100" s="70">
        <v>99.999646643109557</v>
      </c>
      <c r="AE100" s="70">
        <v>100</v>
      </c>
      <c r="AF100" s="70">
        <v>49.302549302549302</v>
      </c>
      <c r="AG100" s="70">
        <v>0</v>
      </c>
      <c r="AH100" s="70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v>0</v>
      </c>
      <c r="AN100" s="69">
        <v>0</v>
      </c>
      <c r="AO100" s="69">
        <v>0</v>
      </c>
      <c r="AP100" s="69">
        <v>0</v>
      </c>
      <c r="AQ100" s="69">
        <v>0</v>
      </c>
      <c r="AR100" s="69">
        <v>0</v>
      </c>
      <c r="AS100" s="69">
        <v>0</v>
      </c>
      <c r="AT100" s="70" t="s">
        <v>652</v>
      </c>
      <c r="AU100" s="70" t="s">
        <v>652</v>
      </c>
      <c r="AV100" s="70">
        <v>0</v>
      </c>
      <c r="AW100" s="70">
        <v>0</v>
      </c>
      <c r="AX100" s="70">
        <v>0</v>
      </c>
      <c r="AY100" s="69">
        <v>0</v>
      </c>
      <c r="AZ100" s="69">
        <v>0</v>
      </c>
      <c r="BA100" s="69">
        <v>0</v>
      </c>
      <c r="BB100" s="69">
        <v>0</v>
      </c>
      <c r="BC100" s="69">
        <v>0</v>
      </c>
      <c r="BD100" s="69">
        <v>0</v>
      </c>
      <c r="BE100" s="69">
        <v>0</v>
      </c>
      <c r="BF100" s="69">
        <v>0</v>
      </c>
      <c r="BG100" s="69">
        <v>0</v>
      </c>
      <c r="BH100" s="69">
        <v>0</v>
      </c>
      <c r="BI100" s="69">
        <v>0</v>
      </c>
      <c r="BJ100" s="70" t="s">
        <v>652</v>
      </c>
      <c r="BK100" s="70" t="s">
        <v>652</v>
      </c>
      <c r="BL100" s="70">
        <v>0</v>
      </c>
      <c r="BM100" s="70">
        <v>0</v>
      </c>
      <c r="BN100" s="70">
        <v>0</v>
      </c>
      <c r="BO100" s="69">
        <v>3.1417999999999999</v>
      </c>
      <c r="BP100" s="69">
        <v>0</v>
      </c>
      <c r="BQ100" s="69">
        <v>28.475079999999998</v>
      </c>
      <c r="BR100" s="69">
        <v>3.1417999999999999</v>
      </c>
      <c r="BS100" s="69">
        <v>25.333279999999998</v>
      </c>
      <c r="BT100" s="69">
        <v>2.88337362</v>
      </c>
      <c r="BU100" s="69">
        <v>0</v>
      </c>
      <c r="BV100" s="69">
        <v>12.837994779999999</v>
      </c>
      <c r="BW100" s="69">
        <v>2.88337362</v>
      </c>
      <c r="BX100" s="69">
        <v>0</v>
      </c>
      <c r="BY100" s="69">
        <v>9.9546211600000003</v>
      </c>
      <c r="BZ100" s="70">
        <v>91.774575720924318</v>
      </c>
      <c r="CA100" s="70">
        <v>39.294639936084081</v>
      </c>
      <c r="CB100" s="70">
        <v>77.54031163424419</v>
      </c>
      <c r="CC100" s="70">
        <v>0</v>
      </c>
      <c r="CD100" s="70">
        <v>0</v>
      </c>
      <c r="CE100" s="69">
        <v>31.7319</v>
      </c>
      <c r="CF100" s="69">
        <v>0</v>
      </c>
      <c r="CG100" s="69">
        <v>117.7319</v>
      </c>
      <c r="CH100" s="69">
        <v>31.7319</v>
      </c>
      <c r="CI100" s="69">
        <v>86</v>
      </c>
      <c r="CJ100" s="69">
        <v>31.7319</v>
      </c>
      <c r="CK100" s="69">
        <v>0</v>
      </c>
      <c r="CL100" s="69">
        <v>117.7319</v>
      </c>
      <c r="CM100" s="69">
        <v>31.7319</v>
      </c>
      <c r="CN100" s="69">
        <v>0</v>
      </c>
      <c r="CO100" s="69">
        <v>86</v>
      </c>
      <c r="CP100" s="70">
        <v>100</v>
      </c>
      <c r="CQ100" s="70">
        <v>100</v>
      </c>
      <c r="CR100" s="70">
        <v>73.047321923794655</v>
      </c>
      <c r="CS100" s="70">
        <v>0</v>
      </c>
      <c r="CT100" s="70">
        <v>0</v>
      </c>
      <c r="CU100" s="69">
        <v>0</v>
      </c>
      <c r="CV100" s="69">
        <v>0</v>
      </c>
      <c r="CW100" s="69">
        <v>0</v>
      </c>
      <c r="CX100" s="69">
        <v>0</v>
      </c>
      <c r="CY100" s="69">
        <v>0</v>
      </c>
      <c r="CZ100" s="69">
        <v>0</v>
      </c>
      <c r="DA100" s="69">
        <v>0</v>
      </c>
      <c r="DB100" s="69">
        <v>0</v>
      </c>
      <c r="DC100" s="69">
        <v>0</v>
      </c>
      <c r="DD100" s="69">
        <v>0</v>
      </c>
      <c r="DE100" s="69">
        <v>0</v>
      </c>
      <c r="DF100" s="70" t="s">
        <v>652</v>
      </c>
      <c r="DG100" s="70" t="s">
        <v>652</v>
      </c>
      <c r="DH100" s="70">
        <v>0</v>
      </c>
      <c r="DI100" s="70">
        <v>0</v>
      </c>
      <c r="DJ100" s="70">
        <v>0</v>
      </c>
      <c r="DK100" s="69">
        <v>0</v>
      </c>
      <c r="DL100" s="69">
        <v>0</v>
      </c>
      <c r="DM100" s="69">
        <v>0</v>
      </c>
      <c r="DN100" s="69">
        <v>0</v>
      </c>
      <c r="DO100" s="69">
        <v>0</v>
      </c>
      <c r="DP100" s="69">
        <v>0</v>
      </c>
      <c r="DQ100" s="69">
        <v>0</v>
      </c>
      <c r="DR100" s="69">
        <v>0</v>
      </c>
      <c r="DS100" s="69">
        <v>0</v>
      </c>
      <c r="DT100" s="69">
        <v>0</v>
      </c>
      <c r="DU100" s="69">
        <v>0</v>
      </c>
      <c r="DV100" s="70" t="s">
        <v>652</v>
      </c>
      <c r="DW100" s="70" t="s">
        <v>652</v>
      </c>
      <c r="DX100" s="70">
        <v>0</v>
      </c>
      <c r="DY100" s="70">
        <v>0</v>
      </c>
      <c r="DZ100" s="70">
        <v>0</v>
      </c>
      <c r="EA100" s="69">
        <v>0</v>
      </c>
      <c r="EB100" s="69">
        <v>0</v>
      </c>
      <c r="EC100" s="69">
        <v>0</v>
      </c>
      <c r="ED100" s="69">
        <v>0</v>
      </c>
      <c r="EE100" s="69">
        <v>0</v>
      </c>
      <c r="EF100" s="69">
        <v>0</v>
      </c>
      <c r="EG100" s="69">
        <v>0</v>
      </c>
      <c r="EH100" s="69">
        <v>0</v>
      </c>
      <c r="EI100" s="69">
        <v>0</v>
      </c>
      <c r="EJ100" s="69">
        <v>0</v>
      </c>
      <c r="EK100" s="69">
        <v>0</v>
      </c>
      <c r="EL100" s="70" t="s">
        <v>652</v>
      </c>
      <c r="EM100" s="70" t="s">
        <v>652</v>
      </c>
      <c r="EN100" s="70">
        <v>0</v>
      </c>
      <c r="EO100" s="70">
        <v>0</v>
      </c>
      <c r="EP100" s="70">
        <v>0</v>
      </c>
      <c r="EQ100" s="69">
        <v>1.2172000000000001</v>
      </c>
      <c r="ER100" s="69">
        <v>0</v>
      </c>
      <c r="ES100" s="69">
        <v>3.2172000000000001</v>
      </c>
      <c r="ET100" s="69">
        <v>1.2172000000000001</v>
      </c>
      <c r="EU100" s="69">
        <v>2</v>
      </c>
      <c r="EV100" s="69">
        <v>0.16144747000000001</v>
      </c>
      <c r="EW100" s="69">
        <v>0</v>
      </c>
      <c r="EX100" s="69">
        <v>0.42677100000000001</v>
      </c>
      <c r="EY100" s="69">
        <v>0.16144747000000001</v>
      </c>
      <c r="EZ100" s="69">
        <v>0</v>
      </c>
      <c r="FA100" s="69">
        <v>0.26532353000000003</v>
      </c>
      <c r="FB100" s="70">
        <v>13.263840782122905</v>
      </c>
      <c r="FC100" s="70">
        <v>13.266176500000002</v>
      </c>
      <c r="FD100" s="70">
        <v>62.16999983597762</v>
      </c>
      <c r="FE100" s="70">
        <v>0</v>
      </c>
      <c r="FF100" s="70">
        <v>0</v>
      </c>
    </row>
    <row r="101" spans="1:162" ht="15.75" x14ac:dyDescent="0.25">
      <c r="A101" s="11">
        <v>90</v>
      </c>
      <c r="B101" s="66" t="s">
        <v>246</v>
      </c>
      <c r="C101" s="69">
        <v>52.353200000000001</v>
      </c>
      <c r="D101" s="69">
        <v>0</v>
      </c>
      <c r="E101" s="69">
        <v>68.730500000000006</v>
      </c>
      <c r="F101" s="69">
        <v>52.353200000000001</v>
      </c>
      <c r="G101" s="69">
        <v>16.377299999999998</v>
      </c>
      <c r="H101" s="69">
        <v>52.353200000000001</v>
      </c>
      <c r="I101" s="69">
        <v>0</v>
      </c>
      <c r="J101" s="69">
        <v>68.730500000000006</v>
      </c>
      <c r="K101" s="69">
        <v>52.353200000000001</v>
      </c>
      <c r="L101" s="69">
        <v>0</v>
      </c>
      <c r="M101" s="69">
        <v>16.377299999999998</v>
      </c>
      <c r="N101" s="70">
        <v>100</v>
      </c>
      <c r="O101" s="70">
        <v>100</v>
      </c>
      <c r="P101" s="70">
        <v>23.828285841074916</v>
      </c>
      <c r="Q101" s="69">
        <v>0</v>
      </c>
      <c r="R101" s="70">
        <v>0</v>
      </c>
      <c r="S101" s="69">
        <v>0.98970000000000002</v>
      </c>
      <c r="T101" s="69">
        <v>0</v>
      </c>
      <c r="U101" s="69">
        <v>1.163</v>
      </c>
      <c r="V101" s="69">
        <v>0.98970000000000002</v>
      </c>
      <c r="W101" s="69">
        <v>0.17330000000000001</v>
      </c>
      <c r="X101" s="69">
        <v>0.98970000000000002</v>
      </c>
      <c r="Y101" s="69">
        <v>0</v>
      </c>
      <c r="Z101" s="69">
        <v>1.163</v>
      </c>
      <c r="AA101" s="69">
        <v>0.98970000000000002</v>
      </c>
      <c r="AB101" s="69">
        <v>0</v>
      </c>
      <c r="AC101" s="69">
        <v>0.17330000000000001</v>
      </c>
      <c r="AD101" s="70">
        <v>100</v>
      </c>
      <c r="AE101" s="70">
        <v>100</v>
      </c>
      <c r="AF101" s="70">
        <v>14.901117798796218</v>
      </c>
      <c r="AG101" s="70">
        <v>0</v>
      </c>
      <c r="AH101" s="70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</v>
      </c>
      <c r="AP101" s="69">
        <v>0</v>
      </c>
      <c r="AQ101" s="69">
        <v>0</v>
      </c>
      <c r="AR101" s="69">
        <v>0</v>
      </c>
      <c r="AS101" s="69">
        <v>0</v>
      </c>
      <c r="AT101" s="70" t="s">
        <v>652</v>
      </c>
      <c r="AU101" s="70" t="s">
        <v>652</v>
      </c>
      <c r="AV101" s="70">
        <v>0</v>
      </c>
      <c r="AW101" s="70">
        <v>0</v>
      </c>
      <c r="AX101" s="70">
        <v>0</v>
      </c>
      <c r="AY101" s="69">
        <v>2.8767999999999998</v>
      </c>
      <c r="AZ101" s="69">
        <v>0</v>
      </c>
      <c r="BA101" s="69">
        <v>3.3807999999999998</v>
      </c>
      <c r="BB101" s="69">
        <v>2.8767999999999998</v>
      </c>
      <c r="BC101" s="69">
        <v>0.504</v>
      </c>
      <c r="BD101" s="69">
        <v>2.8767999999999998</v>
      </c>
      <c r="BE101" s="69">
        <v>0</v>
      </c>
      <c r="BF101" s="69">
        <v>3.3807999999999998</v>
      </c>
      <c r="BG101" s="69">
        <v>2.8767999999999998</v>
      </c>
      <c r="BH101" s="69">
        <v>0</v>
      </c>
      <c r="BI101" s="69">
        <v>0.504</v>
      </c>
      <c r="BJ101" s="70">
        <v>100</v>
      </c>
      <c r="BK101" s="70">
        <v>100</v>
      </c>
      <c r="BL101" s="70">
        <v>14.907714150496925</v>
      </c>
      <c r="BM101" s="70">
        <v>0</v>
      </c>
      <c r="BN101" s="70">
        <v>0</v>
      </c>
      <c r="BO101" s="69">
        <v>6.7140000000000004</v>
      </c>
      <c r="BP101" s="69">
        <v>0</v>
      </c>
      <c r="BQ101" s="69">
        <v>8.0139999999999993</v>
      </c>
      <c r="BR101" s="69">
        <v>6.7140000000000004</v>
      </c>
      <c r="BS101" s="69">
        <v>1.3</v>
      </c>
      <c r="BT101" s="69">
        <v>6.7140000000000004</v>
      </c>
      <c r="BU101" s="69">
        <v>0</v>
      </c>
      <c r="BV101" s="69">
        <v>8.0139999999999993</v>
      </c>
      <c r="BW101" s="69">
        <v>6.7140000000000004</v>
      </c>
      <c r="BX101" s="69">
        <v>0</v>
      </c>
      <c r="BY101" s="69">
        <v>1.3</v>
      </c>
      <c r="BZ101" s="70">
        <v>100</v>
      </c>
      <c r="CA101" s="70">
        <v>100</v>
      </c>
      <c r="CB101" s="70">
        <v>16.221612178687302</v>
      </c>
      <c r="CC101" s="70">
        <v>0</v>
      </c>
      <c r="CD101" s="70">
        <v>0</v>
      </c>
      <c r="CE101" s="69">
        <v>40.460900000000002</v>
      </c>
      <c r="CF101" s="69">
        <v>0</v>
      </c>
      <c r="CG101" s="69">
        <v>47.860900000000001</v>
      </c>
      <c r="CH101" s="69">
        <v>40.460900000000002</v>
      </c>
      <c r="CI101" s="69">
        <v>7.4</v>
      </c>
      <c r="CJ101" s="69">
        <v>40.460900000000002</v>
      </c>
      <c r="CK101" s="69">
        <v>0</v>
      </c>
      <c r="CL101" s="69">
        <v>47.860900000000001</v>
      </c>
      <c r="CM101" s="69">
        <v>40.460900000000002</v>
      </c>
      <c r="CN101" s="69">
        <v>0</v>
      </c>
      <c r="CO101" s="69">
        <v>7.4</v>
      </c>
      <c r="CP101" s="70">
        <v>100</v>
      </c>
      <c r="CQ101" s="70">
        <v>100</v>
      </c>
      <c r="CR101" s="70">
        <v>15.461472726171049</v>
      </c>
      <c r="CS101" s="70">
        <v>0</v>
      </c>
      <c r="CT101" s="70">
        <v>0</v>
      </c>
      <c r="CU101" s="69">
        <v>1.3118000000000001</v>
      </c>
      <c r="CV101" s="69">
        <v>0</v>
      </c>
      <c r="CW101" s="69">
        <v>8.3117999999999999</v>
      </c>
      <c r="CX101" s="69">
        <v>1.3118000000000001</v>
      </c>
      <c r="CY101" s="69">
        <v>7</v>
      </c>
      <c r="CZ101" s="69">
        <v>1.3118000000000001</v>
      </c>
      <c r="DA101" s="69">
        <v>0</v>
      </c>
      <c r="DB101" s="69">
        <v>8.3117999999999999</v>
      </c>
      <c r="DC101" s="69">
        <v>1.3118000000000001</v>
      </c>
      <c r="DD101" s="69">
        <v>0</v>
      </c>
      <c r="DE101" s="69">
        <v>7</v>
      </c>
      <c r="DF101" s="70">
        <v>100</v>
      </c>
      <c r="DG101" s="70">
        <v>100</v>
      </c>
      <c r="DH101" s="70">
        <v>84.217618325753747</v>
      </c>
      <c r="DI101" s="70">
        <v>0</v>
      </c>
      <c r="DJ101" s="70">
        <v>0</v>
      </c>
      <c r="DK101" s="69">
        <v>0</v>
      </c>
      <c r="DL101" s="69">
        <v>0</v>
      </c>
      <c r="DM101" s="69">
        <v>0</v>
      </c>
      <c r="DN101" s="69">
        <v>0</v>
      </c>
      <c r="DO101" s="69">
        <v>0</v>
      </c>
      <c r="DP101" s="69">
        <v>0</v>
      </c>
      <c r="DQ101" s="69">
        <v>0</v>
      </c>
      <c r="DR101" s="69">
        <v>0</v>
      </c>
      <c r="DS101" s="69">
        <v>0</v>
      </c>
      <c r="DT101" s="69">
        <v>0</v>
      </c>
      <c r="DU101" s="69">
        <v>0</v>
      </c>
      <c r="DV101" s="70" t="s">
        <v>652</v>
      </c>
      <c r="DW101" s="70" t="s">
        <v>652</v>
      </c>
      <c r="DX101" s="70">
        <v>0</v>
      </c>
      <c r="DY101" s="70">
        <v>0</v>
      </c>
      <c r="DZ101" s="70">
        <v>0</v>
      </c>
      <c r="EA101" s="69">
        <v>0</v>
      </c>
      <c r="EB101" s="69">
        <v>0</v>
      </c>
      <c r="EC101" s="69">
        <v>0</v>
      </c>
      <c r="ED101" s="69">
        <v>0</v>
      </c>
      <c r="EE101" s="69">
        <v>0</v>
      </c>
      <c r="EF101" s="69">
        <v>0</v>
      </c>
      <c r="EG101" s="69">
        <v>0</v>
      </c>
      <c r="EH101" s="69">
        <v>0</v>
      </c>
      <c r="EI101" s="69">
        <v>0</v>
      </c>
      <c r="EJ101" s="69">
        <v>0</v>
      </c>
      <c r="EK101" s="69">
        <v>0</v>
      </c>
      <c r="EL101" s="70" t="s">
        <v>652</v>
      </c>
      <c r="EM101" s="70" t="s">
        <v>652</v>
      </c>
      <c r="EN101" s="70">
        <v>0</v>
      </c>
      <c r="EO101" s="70">
        <v>0</v>
      </c>
      <c r="EP101" s="70">
        <v>0</v>
      </c>
      <c r="EQ101" s="69">
        <v>0</v>
      </c>
      <c r="ER101" s="69">
        <v>0</v>
      </c>
      <c r="ES101" s="69">
        <v>0</v>
      </c>
      <c r="ET101" s="69">
        <v>0</v>
      </c>
      <c r="EU101" s="69">
        <v>0</v>
      </c>
      <c r="EV101" s="69">
        <v>0</v>
      </c>
      <c r="EW101" s="69">
        <v>0</v>
      </c>
      <c r="EX101" s="69">
        <v>0</v>
      </c>
      <c r="EY101" s="69">
        <v>0</v>
      </c>
      <c r="EZ101" s="69">
        <v>0</v>
      </c>
      <c r="FA101" s="69">
        <v>0</v>
      </c>
      <c r="FB101" s="70" t="s">
        <v>652</v>
      </c>
      <c r="FC101" s="70" t="s">
        <v>652</v>
      </c>
      <c r="FD101" s="70">
        <v>0</v>
      </c>
      <c r="FE101" s="70">
        <v>0</v>
      </c>
      <c r="FF101" s="70">
        <v>0</v>
      </c>
    </row>
    <row r="102" spans="1:162" ht="15.75" x14ac:dyDescent="0.25">
      <c r="A102" s="11">
        <v>91</v>
      </c>
      <c r="B102" s="66" t="s">
        <v>249</v>
      </c>
      <c r="C102" s="69">
        <v>4.6771000000000003</v>
      </c>
      <c r="D102" s="69">
        <v>0</v>
      </c>
      <c r="E102" s="69">
        <v>6.1379000000000001</v>
      </c>
      <c r="F102" s="69">
        <v>4.6771000000000003</v>
      </c>
      <c r="G102" s="69">
        <v>1.4608000000000001</v>
      </c>
      <c r="H102" s="69">
        <v>4.6771000000000003</v>
      </c>
      <c r="I102" s="69">
        <v>0</v>
      </c>
      <c r="J102" s="69">
        <v>6.1379000000000001</v>
      </c>
      <c r="K102" s="69">
        <v>4.6771000000000003</v>
      </c>
      <c r="L102" s="69">
        <v>0</v>
      </c>
      <c r="M102" s="69">
        <v>1.4608000000000001</v>
      </c>
      <c r="N102" s="70">
        <v>100</v>
      </c>
      <c r="O102" s="70">
        <v>100</v>
      </c>
      <c r="P102" s="70">
        <v>23.799670897212401</v>
      </c>
      <c r="Q102" s="69">
        <v>0</v>
      </c>
      <c r="R102" s="70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70" t="s">
        <v>652</v>
      </c>
      <c r="AE102" s="70" t="s">
        <v>652</v>
      </c>
      <c r="AF102" s="70">
        <v>0</v>
      </c>
      <c r="AG102" s="70">
        <v>0</v>
      </c>
      <c r="AH102" s="70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69">
        <v>0</v>
      </c>
      <c r="AO102" s="69">
        <v>0</v>
      </c>
      <c r="AP102" s="69">
        <v>0</v>
      </c>
      <c r="AQ102" s="69">
        <v>0</v>
      </c>
      <c r="AR102" s="69">
        <v>0</v>
      </c>
      <c r="AS102" s="69">
        <v>0</v>
      </c>
      <c r="AT102" s="70" t="s">
        <v>652</v>
      </c>
      <c r="AU102" s="70" t="s">
        <v>652</v>
      </c>
      <c r="AV102" s="70">
        <v>0</v>
      </c>
      <c r="AW102" s="70">
        <v>0</v>
      </c>
      <c r="AX102" s="70">
        <v>0</v>
      </c>
      <c r="AY102" s="69">
        <v>0</v>
      </c>
      <c r="AZ102" s="69">
        <v>0</v>
      </c>
      <c r="BA102" s="69">
        <v>0</v>
      </c>
      <c r="BB102" s="69">
        <v>0</v>
      </c>
      <c r="BC102" s="69">
        <v>0</v>
      </c>
      <c r="BD102" s="69">
        <v>0</v>
      </c>
      <c r="BE102" s="69">
        <v>0</v>
      </c>
      <c r="BF102" s="69">
        <v>0</v>
      </c>
      <c r="BG102" s="69">
        <v>0</v>
      </c>
      <c r="BH102" s="69">
        <v>0</v>
      </c>
      <c r="BI102" s="69">
        <v>0</v>
      </c>
      <c r="BJ102" s="70" t="s">
        <v>652</v>
      </c>
      <c r="BK102" s="70" t="s">
        <v>652</v>
      </c>
      <c r="BL102" s="70">
        <v>0</v>
      </c>
      <c r="BM102" s="70">
        <v>0</v>
      </c>
      <c r="BN102" s="70">
        <v>0</v>
      </c>
      <c r="BO102" s="69">
        <v>0</v>
      </c>
      <c r="BP102" s="69">
        <v>0</v>
      </c>
      <c r="BQ102" s="69">
        <v>0</v>
      </c>
      <c r="BR102" s="69">
        <v>0</v>
      </c>
      <c r="BS102" s="69">
        <v>0</v>
      </c>
      <c r="BT102" s="69">
        <v>0</v>
      </c>
      <c r="BU102" s="69">
        <v>0</v>
      </c>
      <c r="BV102" s="69">
        <v>0</v>
      </c>
      <c r="BW102" s="69">
        <v>0</v>
      </c>
      <c r="BX102" s="69">
        <v>0</v>
      </c>
      <c r="BY102" s="69">
        <v>0</v>
      </c>
      <c r="BZ102" s="70" t="s">
        <v>652</v>
      </c>
      <c r="CA102" s="70" t="s">
        <v>652</v>
      </c>
      <c r="CB102" s="70">
        <v>0</v>
      </c>
      <c r="CC102" s="70">
        <v>0</v>
      </c>
      <c r="CD102" s="70">
        <v>0</v>
      </c>
      <c r="CE102" s="69">
        <v>0.84099999999999997</v>
      </c>
      <c r="CF102" s="69">
        <v>0</v>
      </c>
      <c r="CG102" s="69">
        <v>2.0518000000000001</v>
      </c>
      <c r="CH102" s="69">
        <v>0.84099999999999997</v>
      </c>
      <c r="CI102" s="69">
        <v>1.2108000000000001</v>
      </c>
      <c r="CJ102" s="69">
        <v>0.84099999999999997</v>
      </c>
      <c r="CK102" s="69">
        <v>0</v>
      </c>
      <c r="CL102" s="69">
        <v>2.0518000000000001</v>
      </c>
      <c r="CM102" s="69">
        <v>0.84099999999999997</v>
      </c>
      <c r="CN102" s="69">
        <v>0</v>
      </c>
      <c r="CO102" s="69">
        <v>1.2108000000000001</v>
      </c>
      <c r="CP102" s="70">
        <v>100</v>
      </c>
      <c r="CQ102" s="70">
        <v>100</v>
      </c>
      <c r="CR102" s="70">
        <v>59.011599571108299</v>
      </c>
      <c r="CS102" s="70">
        <v>0</v>
      </c>
      <c r="CT102" s="70">
        <v>0</v>
      </c>
      <c r="CU102" s="69">
        <v>3.8361000000000001</v>
      </c>
      <c r="CV102" s="69">
        <v>0</v>
      </c>
      <c r="CW102" s="69">
        <v>4.0861000000000001</v>
      </c>
      <c r="CX102" s="69">
        <v>3.8361000000000001</v>
      </c>
      <c r="CY102" s="69">
        <v>0.25</v>
      </c>
      <c r="CZ102" s="69">
        <v>3.8361000000000001</v>
      </c>
      <c r="DA102" s="69">
        <v>0</v>
      </c>
      <c r="DB102" s="69">
        <v>4.0861000000000001</v>
      </c>
      <c r="DC102" s="69">
        <v>3.8361000000000001</v>
      </c>
      <c r="DD102" s="69">
        <v>0</v>
      </c>
      <c r="DE102" s="69">
        <v>0.25</v>
      </c>
      <c r="DF102" s="70">
        <v>100</v>
      </c>
      <c r="DG102" s="70">
        <v>100</v>
      </c>
      <c r="DH102" s="70">
        <v>6.1183035168008608</v>
      </c>
      <c r="DI102" s="70">
        <v>0</v>
      </c>
      <c r="DJ102" s="70">
        <v>0</v>
      </c>
      <c r="DK102" s="69">
        <v>0</v>
      </c>
      <c r="DL102" s="69">
        <v>0</v>
      </c>
      <c r="DM102" s="69">
        <v>0</v>
      </c>
      <c r="DN102" s="69">
        <v>0</v>
      </c>
      <c r="DO102" s="69">
        <v>0</v>
      </c>
      <c r="DP102" s="69">
        <v>0</v>
      </c>
      <c r="DQ102" s="69">
        <v>0</v>
      </c>
      <c r="DR102" s="69">
        <v>0</v>
      </c>
      <c r="DS102" s="69">
        <v>0</v>
      </c>
      <c r="DT102" s="69">
        <v>0</v>
      </c>
      <c r="DU102" s="69">
        <v>0</v>
      </c>
      <c r="DV102" s="70" t="s">
        <v>652</v>
      </c>
      <c r="DW102" s="70" t="s">
        <v>652</v>
      </c>
      <c r="DX102" s="70">
        <v>0</v>
      </c>
      <c r="DY102" s="70">
        <v>0</v>
      </c>
      <c r="DZ102" s="70">
        <v>0</v>
      </c>
      <c r="EA102" s="69">
        <v>0</v>
      </c>
      <c r="EB102" s="69">
        <v>0</v>
      </c>
      <c r="EC102" s="69">
        <v>0</v>
      </c>
      <c r="ED102" s="69">
        <v>0</v>
      </c>
      <c r="EE102" s="69">
        <v>0</v>
      </c>
      <c r="EF102" s="69">
        <v>0</v>
      </c>
      <c r="EG102" s="69">
        <v>0</v>
      </c>
      <c r="EH102" s="69">
        <v>0</v>
      </c>
      <c r="EI102" s="69">
        <v>0</v>
      </c>
      <c r="EJ102" s="69">
        <v>0</v>
      </c>
      <c r="EK102" s="69">
        <v>0</v>
      </c>
      <c r="EL102" s="70" t="s">
        <v>652</v>
      </c>
      <c r="EM102" s="70" t="s">
        <v>652</v>
      </c>
      <c r="EN102" s="70">
        <v>0</v>
      </c>
      <c r="EO102" s="70">
        <v>0</v>
      </c>
      <c r="EP102" s="70">
        <v>0</v>
      </c>
      <c r="EQ102" s="69">
        <v>0</v>
      </c>
      <c r="ER102" s="69">
        <v>0</v>
      </c>
      <c r="ES102" s="69">
        <v>0</v>
      </c>
      <c r="ET102" s="69">
        <v>0</v>
      </c>
      <c r="EU102" s="69">
        <v>0</v>
      </c>
      <c r="EV102" s="69">
        <v>0</v>
      </c>
      <c r="EW102" s="69">
        <v>0</v>
      </c>
      <c r="EX102" s="69">
        <v>0</v>
      </c>
      <c r="EY102" s="69">
        <v>0</v>
      </c>
      <c r="EZ102" s="69">
        <v>0</v>
      </c>
      <c r="FA102" s="69">
        <v>0</v>
      </c>
      <c r="FB102" s="70" t="s">
        <v>652</v>
      </c>
      <c r="FC102" s="70" t="s">
        <v>652</v>
      </c>
      <c r="FD102" s="70">
        <v>0</v>
      </c>
      <c r="FE102" s="70">
        <v>0</v>
      </c>
      <c r="FF102" s="70">
        <v>0</v>
      </c>
    </row>
    <row r="103" spans="1:162" ht="15.75" x14ac:dyDescent="0.25">
      <c r="A103" s="11">
        <v>92</v>
      </c>
      <c r="B103" s="66" t="s">
        <v>252</v>
      </c>
      <c r="C103" s="69">
        <v>14.1081</v>
      </c>
      <c r="D103" s="69">
        <v>0</v>
      </c>
      <c r="E103" s="69">
        <v>99.936199999999999</v>
      </c>
      <c r="F103" s="69">
        <v>14.1081</v>
      </c>
      <c r="G103" s="69">
        <v>85.828099999999992</v>
      </c>
      <c r="H103" s="69">
        <v>14.108098880000002</v>
      </c>
      <c r="I103" s="69">
        <v>0</v>
      </c>
      <c r="J103" s="69">
        <v>98.82271741000001</v>
      </c>
      <c r="K103" s="69">
        <v>14.108098880000002</v>
      </c>
      <c r="L103" s="69">
        <v>0</v>
      </c>
      <c r="M103" s="69">
        <v>84.714618529999996</v>
      </c>
      <c r="N103" s="70">
        <v>99.99999206129813</v>
      </c>
      <c r="O103" s="70">
        <v>98.702660935055079</v>
      </c>
      <c r="P103" s="70">
        <v>85.723830259121783</v>
      </c>
      <c r="Q103" s="69">
        <v>0</v>
      </c>
      <c r="R103" s="70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70" t="s">
        <v>652</v>
      </c>
      <c r="AE103" s="70" t="s">
        <v>652</v>
      </c>
      <c r="AF103" s="70">
        <v>0</v>
      </c>
      <c r="AG103" s="70">
        <v>0</v>
      </c>
      <c r="AH103" s="70">
        <v>0</v>
      </c>
      <c r="AI103" s="69">
        <v>0</v>
      </c>
      <c r="AJ103" s="69">
        <v>0</v>
      </c>
      <c r="AK103" s="69">
        <v>0</v>
      </c>
      <c r="AL103" s="69">
        <v>0</v>
      </c>
      <c r="AM103" s="69">
        <v>0</v>
      </c>
      <c r="AN103" s="69">
        <v>0</v>
      </c>
      <c r="AO103" s="69">
        <v>0</v>
      </c>
      <c r="AP103" s="69">
        <v>0</v>
      </c>
      <c r="AQ103" s="69">
        <v>0</v>
      </c>
      <c r="AR103" s="69">
        <v>0</v>
      </c>
      <c r="AS103" s="69">
        <v>0</v>
      </c>
      <c r="AT103" s="70" t="s">
        <v>652</v>
      </c>
      <c r="AU103" s="70" t="s">
        <v>652</v>
      </c>
      <c r="AV103" s="70">
        <v>0</v>
      </c>
      <c r="AW103" s="70">
        <v>0</v>
      </c>
      <c r="AX103" s="70">
        <v>0</v>
      </c>
      <c r="AY103" s="69">
        <v>0.37330000000000002</v>
      </c>
      <c r="AZ103" s="69">
        <v>0</v>
      </c>
      <c r="BA103" s="69">
        <v>1.4100999999999999</v>
      </c>
      <c r="BB103" s="69">
        <v>0.37330000000000002</v>
      </c>
      <c r="BC103" s="69">
        <v>1.0367999999999999</v>
      </c>
      <c r="BD103" s="69">
        <v>0.3732992</v>
      </c>
      <c r="BE103" s="69">
        <v>0</v>
      </c>
      <c r="BF103" s="69">
        <v>1.4100991999999999</v>
      </c>
      <c r="BG103" s="69">
        <v>0.3732992</v>
      </c>
      <c r="BH103" s="69">
        <v>0</v>
      </c>
      <c r="BI103" s="69">
        <v>1.0367999999999999</v>
      </c>
      <c r="BJ103" s="70">
        <v>99.999785695151346</v>
      </c>
      <c r="BK103" s="70">
        <v>100</v>
      </c>
      <c r="BL103" s="70">
        <v>73.526741948367885</v>
      </c>
      <c r="BM103" s="70">
        <v>0</v>
      </c>
      <c r="BN103" s="70">
        <v>0</v>
      </c>
      <c r="BO103" s="69">
        <v>1.2025999999999999</v>
      </c>
      <c r="BP103" s="69">
        <v>0</v>
      </c>
      <c r="BQ103" s="69">
        <v>6.8479000000000001</v>
      </c>
      <c r="BR103" s="69">
        <v>1.2025999999999999</v>
      </c>
      <c r="BS103" s="69">
        <v>5.6452999999999998</v>
      </c>
      <c r="BT103" s="69">
        <v>1.2025996799999998</v>
      </c>
      <c r="BU103" s="69">
        <v>0</v>
      </c>
      <c r="BV103" s="69">
        <v>6.8478716799999999</v>
      </c>
      <c r="BW103" s="69">
        <v>1.2025996799999998</v>
      </c>
      <c r="BX103" s="69">
        <v>0</v>
      </c>
      <c r="BY103" s="69">
        <v>5.6452720000000003</v>
      </c>
      <c r="BZ103" s="70">
        <v>99.999973390986199</v>
      </c>
      <c r="CA103" s="70">
        <v>99.999504012187131</v>
      </c>
      <c r="CB103" s="70">
        <v>82.438343821302453</v>
      </c>
      <c r="CC103" s="70">
        <v>0</v>
      </c>
      <c r="CD103" s="70">
        <v>0</v>
      </c>
      <c r="CE103" s="69">
        <v>12.268800000000001</v>
      </c>
      <c r="CF103" s="69">
        <v>0</v>
      </c>
      <c r="CG103" s="69">
        <v>90.844800000000006</v>
      </c>
      <c r="CH103" s="69">
        <v>12.268800000000001</v>
      </c>
      <c r="CI103" s="69">
        <v>78.575999999999993</v>
      </c>
      <c r="CJ103" s="69">
        <v>12.268800000000001</v>
      </c>
      <c r="CK103" s="69">
        <v>0</v>
      </c>
      <c r="CL103" s="69">
        <v>89.756600000000006</v>
      </c>
      <c r="CM103" s="69">
        <v>12.268800000000001</v>
      </c>
      <c r="CN103" s="69">
        <v>0</v>
      </c>
      <c r="CO103" s="69">
        <v>77.487799999999993</v>
      </c>
      <c r="CP103" s="70">
        <v>100</v>
      </c>
      <c r="CQ103" s="70">
        <v>98.615098757890451</v>
      </c>
      <c r="CR103" s="70">
        <v>86.331033038238957</v>
      </c>
      <c r="CS103" s="70">
        <v>0</v>
      </c>
      <c r="CT103" s="70">
        <v>0</v>
      </c>
      <c r="CU103" s="69">
        <v>0</v>
      </c>
      <c r="CV103" s="69">
        <v>0</v>
      </c>
      <c r="CW103" s="69">
        <v>0</v>
      </c>
      <c r="CX103" s="69">
        <v>0</v>
      </c>
      <c r="CY103" s="69">
        <v>0</v>
      </c>
      <c r="CZ103" s="69">
        <v>0</v>
      </c>
      <c r="DA103" s="69">
        <v>0</v>
      </c>
      <c r="DB103" s="69">
        <v>0</v>
      </c>
      <c r="DC103" s="69">
        <v>0</v>
      </c>
      <c r="DD103" s="69">
        <v>0</v>
      </c>
      <c r="DE103" s="69">
        <v>0</v>
      </c>
      <c r="DF103" s="70" t="s">
        <v>652</v>
      </c>
      <c r="DG103" s="70" t="s">
        <v>652</v>
      </c>
      <c r="DH103" s="70">
        <v>0</v>
      </c>
      <c r="DI103" s="70">
        <v>0</v>
      </c>
      <c r="DJ103" s="70">
        <v>0</v>
      </c>
      <c r="DK103" s="69">
        <v>0</v>
      </c>
      <c r="DL103" s="69">
        <v>0</v>
      </c>
      <c r="DM103" s="69">
        <v>0</v>
      </c>
      <c r="DN103" s="69">
        <v>0</v>
      </c>
      <c r="DO103" s="69">
        <v>0</v>
      </c>
      <c r="DP103" s="69">
        <v>0</v>
      </c>
      <c r="DQ103" s="69">
        <v>0</v>
      </c>
      <c r="DR103" s="69">
        <v>0</v>
      </c>
      <c r="DS103" s="69">
        <v>0</v>
      </c>
      <c r="DT103" s="69">
        <v>0</v>
      </c>
      <c r="DU103" s="69">
        <v>0</v>
      </c>
      <c r="DV103" s="70" t="s">
        <v>652</v>
      </c>
      <c r="DW103" s="70" t="s">
        <v>652</v>
      </c>
      <c r="DX103" s="70">
        <v>0</v>
      </c>
      <c r="DY103" s="70">
        <v>0</v>
      </c>
      <c r="DZ103" s="70">
        <v>0</v>
      </c>
      <c r="EA103" s="69">
        <v>0</v>
      </c>
      <c r="EB103" s="69">
        <v>0</v>
      </c>
      <c r="EC103" s="69">
        <v>0</v>
      </c>
      <c r="ED103" s="69">
        <v>0</v>
      </c>
      <c r="EE103" s="69">
        <v>0</v>
      </c>
      <c r="EF103" s="69">
        <v>0</v>
      </c>
      <c r="EG103" s="69">
        <v>0</v>
      </c>
      <c r="EH103" s="69">
        <v>0</v>
      </c>
      <c r="EI103" s="69">
        <v>0</v>
      </c>
      <c r="EJ103" s="69">
        <v>0</v>
      </c>
      <c r="EK103" s="69">
        <v>0</v>
      </c>
      <c r="EL103" s="70" t="s">
        <v>652</v>
      </c>
      <c r="EM103" s="70" t="s">
        <v>652</v>
      </c>
      <c r="EN103" s="70">
        <v>0</v>
      </c>
      <c r="EO103" s="70">
        <v>0</v>
      </c>
      <c r="EP103" s="70">
        <v>0</v>
      </c>
      <c r="EQ103" s="69">
        <v>0.26340000000000002</v>
      </c>
      <c r="ER103" s="69">
        <v>0</v>
      </c>
      <c r="ES103" s="69">
        <v>0.83340000000000003</v>
      </c>
      <c r="ET103" s="69">
        <v>0.26340000000000002</v>
      </c>
      <c r="EU103" s="69">
        <v>0.56999999999999995</v>
      </c>
      <c r="EV103" s="69">
        <v>0.26340000000000002</v>
      </c>
      <c r="EW103" s="69">
        <v>0</v>
      </c>
      <c r="EX103" s="69">
        <v>0.80814653000000003</v>
      </c>
      <c r="EY103" s="69">
        <v>0.26340000000000002</v>
      </c>
      <c r="EZ103" s="69">
        <v>0</v>
      </c>
      <c r="FA103" s="69">
        <v>0.54474653000000006</v>
      </c>
      <c r="FB103" s="70">
        <v>100</v>
      </c>
      <c r="FC103" s="70">
        <v>95.569566666666688</v>
      </c>
      <c r="FD103" s="70">
        <v>67.406900825274846</v>
      </c>
      <c r="FE103" s="70">
        <v>0</v>
      </c>
      <c r="FF103" s="70">
        <v>0</v>
      </c>
    </row>
    <row r="104" spans="1:162" ht="15.75" x14ac:dyDescent="0.25">
      <c r="A104" s="11">
        <v>93</v>
      </c>
      <c r="B104" s="66" t="s">
        <v>254</v>
      </c>
      <c r="C104" s="69">
        <v>3.2311999999999999</v>
      </c>
      <c r="D104" s="69">
        <v>0</v>
      </c>
      <c r="E104" s="69">
        <v>9.2350999999999992</v>
      </c>
      <c r="F104" s="69">
        <v>3.2311999999999999</v>
      </c>
      <c r="G104" s="69">
        <v>6.0038999999999998</v>
      </c>
      <c r="H104" s="69">
        <v>3.0799014800000002</v>
      </c>
      <c r="I104" s="69">
        <v>0</v>
      </c>
      <c r="J104" s="69">
        <v>9.033801480000001</v>
      </c>
      <c r="K104" s="69">
        <v>3.0799014800000002</v>
      </c>
      <c r="L104" s="69">
        <v>0</v>
      </c>
      <c r="M104" s="69">
        <v>5.9539</v>
      </c>
      <c r="N104" s="70">
        <v>95.317574894775944</v>
      </c>
      <c r="O104" s="70">
        <v>99.167207981478711</v>
      </c>
      <c r="P104" s="70">
        <v>65.906916519932196</v>
      </c>
      <c r="Q104" s="69">
        <v>0</v>
      </c>
      <c r="R104" s="70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  <c r="AC104" s="69">
        <v>0</v>
      </c>
      <c r="AD104" s="70" t="s">
        <v>652</v>
      </c>
      <c r="AE104" s="70" t="s">
        <v>652</v>
      </c>
      <c r="AF104" s="70">
        <v>0</v>
      </c>
      <c r="AG104" s="70">
        <v>0</v>
      </c>
      <c r="AH104" s="70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69">
        <v>0</v>
      </c>
      <c r="AO104" s="69">
        <v>0</v>
      </c>
      <c r="AP104" s="69">
        <v>0</v>
      </c>
      <c r="AQ104" s="69">
        <v>0</v>
      </c>
      <c r="AR104" s="69">
        <v>0</v>
      </c>
      <c r="AS104" s="69">
        <v>0</v>
      </c>
      <c r="AT104" s="70" t="s">
        <v>652</v>
      </c>
      <c r="AU104" s="70" t="s">
        <v>652</v>
      </c>
      <c r="AV104" s="70">
        <v>0</v>
      </c>
      <c r="AW104" s="70">
        <v>0</v>
      </c>
      <c r="AX104" s="70">
        <v>0</v>
      </c>
      <c r="AY104" s="69">
        <v>0</v>
      </c>
      <c r="AZ104" s="69">
        <v>0</v>
      </c>
      <c r="BA104" s="69">
        <v>0</v>
      </c>
      <c r="BB104" s="69">
        <v>0</v>
      </c>
      <c r="BC104" s="69">
        <v>0</v>
      </c>
      <c r="BD104" s="69">
        <v>0</v>
      </c>
      <c r="BE104" s="69">
        <v>0</v>
      </c>
      <c r="BF104" s="69">
        <v>0</v>
      </c>
      <c r="BG104" s="69">
        <v>0</v>
      </c>
      <c r="BH104" s="69">
        <v>0</v>
      </c>
      <c r="BI104" s="69">
        <v>0</v>
      </c>
      <c r="BJ104" s="70" t="s">
        <v>652</v>
      </c>
      <c r="BK104" s="70" t="s">
        <v>652</v>
      </c>
      <c r="BL104" s="70">
        <v>0</v>
      </c>
      <c r="BM104" s="70">
        <v>0</v>
      </c>
      <c r="BN104" s="70">
        <v>0</v>
      </c>
      <c r="BO104" s="69">
        <v>0</v>
      </c>
      <c r="BP104" s="69">
        <v>0</v>
      </c>
      <c r="BQ104" s="69">
        <v>0</v>
      </c>
      <c r="BR104" s="69">
        <v>0</v>
      </c>
      <c r="BS104" s="69">
        <v>0</v>
      </c>
      <c r="BT104" s="69">
        <v>0</v>
      </c>
      <c r="BU104" s="69">
        <v>0</v>
      </c>
      <c r="BV104" s="69">
        <v>0</v>
      </c>
      <c r="BW104" s="69">
        <v>0</v>
      </c>
      <c r="BX104" s="69">
        <v>0</v>
      </c>
      <c r="BY104" s="69">
        <v>0</v>
      </c>
      <c r="BZ104" s="70" t="s">
        <v>652</v>
      </c>
      <c r="CA104" s="70" t="s">
        <v>652</v>
      </c>
      <c r="CB104" s="70">
        <v>0</v>
      </c>
      <c r="CC104" s="70">
        <v>0</v>
      </c>
      <c r="CD104" s="70">
        <v>0</v>
      </c>
      <c r="CE104" s="69">
        <v>3.0926999999999998</v>
      </c>
      <c r="CF104" s="69">
        <v>0</v>
      </c>
      <c r="CG104" s="69">
        <v>9.0465999999999998</v>
      </c>
      <c r="CH104" s="69">
        <v>3.0926999999999998</v>
      </c>
      <c r="CI104" s="69">
        <v>5.9539</v>
      </c>
      <c r="CJ104" s="69">
        <v>3.0799014800000002</v>
      </c>
      <c r="CK104" s="69">
        <v>0</v>
      </c>
      <c r="CL104" s="69">
        <v>9.033801480000001</v>
      </c>
      <c r="CM104" s="69">
        <v>3.0799014800000002</v>
      </c>
      <c r="CN104" s="69">
        <v>0</v>
      </c>
      <c r="CO104" s="69">
        <v>5.9539</v>
      </c>
      <c r="CP104" s="70">
        <v>99.586170013257032</v>
      </c>
      <c r="CQ104" s="70">
        <v>100</v>
      </c>
      <c r="CR104" s="70">
        <v>65.906916519932196</v>
      </c>
      <c r="CS104" s="70">
        <v>0</v>
      </c>
      <c r="CT104" s="70">
        <v>0</v>
      </c>
      <c r="CU104" s="69">
        <v>0</v>
      </c>
      <c r="CV104" s="69">
        <v>0</v>
      </c>
      <c r="CW104" s="69">
        <v>0</v>
      </c>
      <c r="CX104" s="69">
        <v>0</v>
      </c>
      <c r="CY104" s="69">
        <v>0</v>
      </c>
      <c r="CZ104" s="69">
        <v>0</v>
      </c>
      <c r="DA104" s="69">
        <v>0</v>
      </c>
      <c r="DB104" s="69">
        <v>0</v>
      </c>
      <c r="DC104" s="69">
        <v>0</v>
      </c>
      <c r="DD104" s="69">
        <v>0</v>
      </c>
      <c r="DE104" s="69">
        <v>0</v>
      </c>
      <c r="DF104" s="70" t="s">
        <v>652</v>
      </c>
      <c r="DG104" s="70" t="s">
        <v>652</v>
      </c>
      <c r="DH104" s="70">
        <v>0</v>
      </c>
      <c r="DI104" s="70">
        <v>0</v>
      </c>
      <c r="DJ104" s="70">
        <v>0</v>
      </c>
      <c r="DK104" s="69">
        <v>0</v>
      </c>
      <c r="DL104" s="69">
        <v>0</v>
      </c>
      <c r="DM104" s="69">
        <v>0</v>
      </c>
      <c r="DN104" s="69">
        <v>0</v>
      </c>
      <c r="DO104" s="69">
        <v>0</v>
      </c>
      <c r="DP104" s="69">
        <v>0</v>
      </c>
      <c r="DQ104" s="69">
        <v>0</v>
      </c>
      <c r="DR104" s="69">
        <v>0</v>
      </c>
      <c r="DS104" s="69">
        <v>0</v>
      </c>
      <c r="DT104" s="69">
        <v>0</v>
      </c>
      <c r="DU104" s="69">
        <v>0</v>
      </c>
      <c r="DV104" s="70" t="s">
        <v>652</v>
      </c>
      <c r="DW104" s="70" t="s">
        <v>652</v>
      </c>
      <c r="DX104" s="70">
        <v>0</v>
      </c>
      <c r="DY104" s="70">
        <v>0</v>
      </c>
      <c r="DZ104" s="70">
        <v>0</v>
      </c>
      <c r="EA104" s="69">
        <v>0</v>
      </c>
      <c r="EB104" s="69">
        <v>0</v>
      </c>
      <c r="EC104" s="69">
        <v>0</v>
      </c>
      <c r="ED104" s="69">
        <v>0</v>
      </c>
      <c r="EE104" s="69">
        <v>0</v>
      </c>
      <c r="EF104" s="69">
        <v>0</v>
      </c>
      <c r="EG104" s="69">
        <v>0</v>
      </c>
      <c r="EH104" s="69">
        <v>0</v>
      </c>
      <c r="EI104" s="69">
        <v>0</v>
      </c>
      <c r="EJ104" s="69">
        <v>0</v>
      </c>
      <c r="EK104" s="69">
        <v>0</v>
      </c>
      <c r="EL104" s="70" t="s">
        <v>652</v>
      </c>
      <c r="EM104" s="70" t="s">
        <v>652</v>
      </c>
      <c r="EN104" s="70">
        <v>0</v>
      </c>
      <c r="EO104" s="70">
        <v>0</v>
      </c>
      <c r="EP104" s="70">
        <v>0</v>
      </c>
      <c r="EQ104" s="69">
        <v>0.13850000000000001</v>
      </c>
      <c r="ER104" s="69">
        <v>0</v>
      </c>
      <c r="ES104" s="69">
        <v>0.1885</v>
      </c>
      <c r="ET104" s="69">
        <v>0.13850000000000001</v>
      </c>
      <c r="EU104" s="69">
        <v>0.05</v>
      </c>
      <c r="EV104" s="69">
        <v>0</v>
      </c>
      <c r="EW104" s="69">
        <v>0</v>
      </c>
      <c r="EX104" s="69">
        <v>0</v>
      </c>
      <c r="EY104" s="69">
        <v>0</v>
      </c>
      <c r="EZ104" s="69">
        <v>0</v>
      </c>
      <c r="FA104" s="69">
        <v>0</v>
      </c>
      <c r="FB104" s="70">
        <v>0</v>
      </c>
      <c r="FC104" s="70">
        <v>0</v>
      </c>
      <c r="FD104" s="70">
        <v>0</v>
      </c>
      <c r="FE104" s="70">
        <v>0</v>
      </c>
      <c r="FF104" s="70">
        <v>0</v>
      </c>
    </row>
    <row r="105" spans="1:162" ht="15.75" x14ac:dyDescent="0.25">
      <c r="A105" s="9">
        <v>94</v>
      </c>
      <c r="B105" s="66" t="s">
        <v>256</v>
      </c>
      <c r="C105" s="69">
        <v>73.430199999999999</v>
      </c>
      <c r="D105" s="69">
        <v>0</v>
      </c>
      <c r="E105" s="69">
        <v>263.72590000000002</v>
      </c>
      <c r="F105" s="69">
        <v>73.430199999999999</v>
      </c>
      <c r="G105" s="69">
        <v>190.29570000000001</v>
      </c>
      <c r="H105" s="69">
        <v>73.430199999999999</v>
      </c>
      <c r="I105" s="69">
        <v>0</v>
      </c>
      <c r="J105" s="69">
        <v>263.72584000000001</v>
      </c>
      <c r="K105" s="69">
        <v>73.430199999999999</v>
      </c>
      <c r="L105" s="69">
        <v>0</v>
      </c>
      <c r="M105" s="69">
        <v>190.29564000000002</v>
      </c>
      <c r="N105" s="70">
        <v>100</v>
      </c>
      <c r="O105" s="70">
        <v>99.999968470123079</v>
      </c>
      <c r="P105" s="70">
        <v>72.156615369961472</v>
      </c>
      <c r="Q105" s="69">
        <v>0</v>
      </c>
      <c r="R105" s="70">
        <v>0</v>
      </c>
      <c r="S105" s="69">
        <v>22.8444</v>
      </c>
      <c r="T105" s="69">
        <v>0</v>
      </c>
      <c r="U105" s="69">
        <v>48.771999999999998</v>
      </c>
      <c r="V105" s="69">
        <v>22.8444</v>
      </c>
      <c r="W105" s="69">
        <v>25.927600000000002</v>
      </c>
      <c r="X105" s="69">
        <v>22.8444</v>
      </c>
      <c r="Y105" s="69">
        <v>0</v>
      </c>
      <c r="Z105" s="69">
        <v>48.771999999999998</v>
      </c>
      <c r="AA105" s="69">
        <v>22.8444</v>
      </c>
      <c r="AB105" s="69">
        <v>0</v>
      </c>
      <c r="AC105" s="69">
        <v>25.927600000000002</v>
      </c>
      <c r="AD105" s="70">
        <v>100</v>
      </c>
      <c r="AE105" s="70">
        <v>100</v>
      </c>
      <c r="AF105" s="70">
        <v>53.16082998441729</v>
      </c>
      <c r="AG105" s="70">
        <v>0</v>
      </c>
      <c r="AH105" s="70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69">
        <v>0</v>
      </c>
      <c r="AO105" s="69">
        <v>0</v>
      </c>
      <c r="AP105" s="69">
        <v>0</v>
      </c>
      <c r="AQ105" s="69">
        <v>0</v>
      </c>
      <c r="AR105" s="69">
        <v>0</v>
      </c>
      <c r="AS105" s="69">
        <v>0</v>
      </c>
      <c r="AT105" s="70" t="s">
        <v>652</v>
      </c>
      <c r="AU105" s="70" t="s">
        <v>652</v>
      </c>
      <c r="AV105" s="70">
        <v>0</v>
      </c>
      <c r="AW105" s="70">
        <v>0</v>
      </c>
      <c r="AX105" s="70">
        <v>0</v>
      </c>
      <c r="AY105" s="69">
        <v>0</v>
      </c>
      <c r="AZ105" s="69">
        <v>0</v>
      </c>
      <c r="BA105" s="69">
        <v>0</v>
      </c>
      <c r="BB105" s="69">
        <v>0</v>
      </c>
      <c r="BC105" s="69">
        <v>0</v>
      </c>
      <c r="BD105" s="69">
        <v>0</v>
      </c>
      <c r="BE105" s="69">
        <v>0</v>
      </c>
      <c r="BF105" s="69">
        <v>0</v>
      </c>
      <c r="BG105" s="69">
        <v>0</v>
      </c>
      <c r="BH105" s="69">
        <v>0</v>
      </c>
      <c r="BI105" s="69">
        <v>0</v>
      </c>
      <c r="BJ105" s="70" t="s">
        <v>652</v>
      </c>
      <c r="BK105" s="70" t="s">
        <v>652</v>
      </c>
      <c r="BL105" s="70">
        <v>0</v>
      </c>
      <c r="BM105" s="70">
        <v>0</v>
      </c>
      <c r="BN105" s="70">
        <v>0</v>
      </c>
      <c r="BO105" s="69">
        <v>0</v>
      </c>
      <c r="BP105" s="69">
        <v>0</v>
      </c>
      <c r="BQ105" s="69">
        <v>0</v>
      </c>
      <c r="BR105" s="69">
        <v>0</v>
      </c>
      <c r="BS105" s="69">
        <v>0</v>
      </c>
      <c r="BT105" s="69">
        <v>0</v>
      </c>
      <c r="BU105" s="69">
        <v>0</v>
      </c>
      <c r="BV105" s="69">
        <v>0</v>
      </c>
      <c r="BW105" s="69">
        <v>0</v>
      </c>
      <c r="BX105" s="69">
        <v>0</v>
      </c>
      <c r="BY105" s="69">
        <v>0</v>
      </c>
      <c r="BZ105" s="70" t="s">
        <v>652</v>
      </c>
      <c r="CA105" s="70" t="s">
        <v>652</v>
      </c>
      <c r="CB105" s="70">
        <v>0</v>
      </c>
      <c r="CC105" s="70">
        <v>0</v>
      </c>
      <c r="CD105" s="70">
        <v>0</v>
      </c>
      <c r="CE105" s="69">
        <v>0</v>
      </c>
      <c r="CF105" s="69">
        <v>0</v>
      </c>
      <c r="CG105" s="69">
        <v>0</v>
      </c>
      <c r="CH105" s="69">
        <v>0</v>
      </c>
      <c r="CI105" s="69">
        <v>0</v>
      </c>
      <c r="CJ105" s="69">
        <v>0</v>
      </c>
      <c r="CK105" s="69">
        <v>0</v>
      </c>
      <c r="CL105" s="69">
        <v>0</v>
      </c>
      <c r="CM105" s="69">
        <v>0</v>
      </c>
      <c r="CN105" s="69">
        <v>0</v>
      </c>
      <c r="CO105" s="69">
        <v>0</v>
      </c>
      <c r="CP105" s="70" t="s">
        <v>652</v>
      </c>
      <c r="CQ105" s="70" t="s">
        <v>652</v>
      </c>
      <c r="CR105" s="70">
        <v>0</v>
      </c>
      <c r="CS105" s="70">
        <v>0</v>
      </c>
      <c r="CT105" s="70">
        <v>0</v>
      </c>
      <c r="CU105" s="69">
        <v>50.585799999999999</v>
      </c>
      <c r="CV105" s="69">
        <v>0</v>
      </c>
      <c r="CW105" s="69">
        <v>214.9539</v>
      </c>
      <c r="CX105" s="69">
        <v>50.585799999999999</v>
      </c>
      <c r="CY105" s="69">
        <v>164.3681</v>
      </c>
      <c r="CZ105" s="69">
        <v>50.585799999999999</v>
      </c>
      <c r="DA105" s="69">
        <v>0</v>
      </c>
      <c r="DB105" s="69">
        <v>214.95384000000001</v>
      </c>
      <c r="DC105" s="69">
        <v>50.585799999999999</v>
      </c>
      <c r="DD105" s="69">
        <v>0</v>
      </c>
      <c r="DE105" s="69">
        <v>164.36804000000001</v>
      </c>
      <c r="DF105" s="70">
        <v>100</v>
      </c>
      <c r="DG105" s="70">
        <v>99.999963496566551</v>
      </c>
      <c r="DH105" s="70">
        <v>76.466668378662135</v>
      </c>
      <c r="DI105" s="70">
        <v>0</v>
      </c>
      <c r="DJ105" s="70">
        <v>0</v>
      </c>
      <c r="DK105" s="69">
        <v>0</v>
      </c>
      <c r="DL105" s="69">
        <v>0</v>
      </c>
      <c r="DM105" s="69">
        <v>0</v>
      </c>
      <c r="DN105" s="69">
        <v>0</v>
      </c>
      <c r="DO105" s="69">
        <v>0</v>
      </c>
      <c r="DP105" s="69">
        <v>0</v>
      </c>
      <c r="DQ105" s="69">
        <v>0</v>
      </c>
      <c r="DR105" s="69">
        <v>0</v>
      </c>
      <c r="DS105" s="69">
        <v>0</v>
      </c>
      <c r="DT105" s="69">
        <v>0</v>
      </c>
      <c r="DU105" s="69">
        <v>0</v>
      </c>
      <c r="DV105" s="70" t="s">
        <v>652</v>
      </c>
      <c r="DW105" s="70" t="s">
        <v>652</v>
      </c>
      <c r="DX105" s="70">
        <v>0</v>
      </c>
      <c r="DY105" s="70">
        <v>0</v>
      </c>
      <c r="DZ105" s="70">
        <v>0</v>
      </c>
      <c r="EA105" s="69">
        <v>0</v>
      </c>
      <c r="EB105" s="69">
        <v>0</v>
      </c>
      <c r="EC105" s="69">
        <v>0</v>
      </c>
      <c r="ED105" s="69">
        <v>0</v>
      </c>
      <c r="EE105" s="69">
        <v>0</v>
      </c>
      <c r="EF105" s="69">
        <v>0</v>
      </c>
      <c r="EG105" s="69">
        <v>0</v>
      </c>
      <c r="EH105" s="69">
        <v>0</v>
      </c>
      <c r="EI105" s="69">
        <v>0</v>
      </c>
      <c r="EJ105" s="69">
        <v>0</v>
      </c>
      <c r="EK105" s="69">
        <v>0</v>
      </c>
      <c r="EL105" s="70" t="s">
        <v>652</v>
      </c>
      <c r="EM105" s="70" t="s">
        <v>652</v>
      </c>
      <c r="EN105" s="70">
        <v>0</v>
      </c>
      <c r="EO105" s="70">
        <v>0</v>
      </c>
      <c r="EP105" s="70">
        <v>0</v>
      </c>
      <c r="EQ105" s="69">
        <v>0</v>
      </c>
      <c r="ER105" s="69">
        <v>0</v>
      </c>
      <c r="ES105" s="69">
        <v>0</v>
      </c>
      <c r="ET105" s="69">
        <v>0</v>
      </c>
      <c r="EU105" s="69">
        <v>0</v>
      </c>
      <c r="EV105" s="69">
        <v>0</v>
      </c>
      <c r="EW105" s="69">
        <v>0</v>
      </c>
      <c r="EX105" s="69">
        <v>0</v>
      </c>
      <c r="EY105" s="69">
        <v>0</v>
      </c>
      <c r="EZ105" s="69">
        <v>0</v>
      </c>
      <c r="FA105" s="69">
        <v>0</v>
      </c>
      <c r="FB105" s="70" t="s">
        <v>652</v>
      </c>
      <c r="FC105" s="70" t="s">
        <v>652</v>
      </c>
      <c r="FD105" s="70">
        <v>0</v>
      </c>
      <c r="FE105" s="70">
        <v>0</v>
      </c>
      <c r="FF105" s="70">
        <v>0</v>
      </c>
    </row>
  </sheetData>
  <mergeCells count="152">
    <mergeCell ref="AA10:AC10"/>
    <mergeCell ref="U9:W9"/>
    <mergeCell ref="X9:X11"/>
    <mergeCell ref="Y9:Y11"/>
    <mergeCell ref="Z9:AC9"/>
    <mergeCell ref="AD9:AE10"/>
    <mergeCell ref="AI7:AX8"/>
    <mergeCell ref="AI9:AI11"/>
    <mergeCell ref="AJ9:AJ11"/>
    <mergeCell ref="AV9:AV11"/>
    <mergeCell ref="AW9:AW11"/>
    <mergeCell ref="AX9:AX11"/>
    <mergeCell ref="AK10:AK11"/>
    <mergeCell ref="AL10:AM10"/>
    <mergeCell ref="AP10:AP11"/>
    <mergeCell ref="AQ10:AS10"/>
    <mergeCell ref="AK9:AM9"/>
    <mergeCell ref="AN9:AN11"/>
    <mergeCell ref="AO9:AO11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AP9:AS9"/>
    <mergeCell ref="AT9:AU10"/>
    <mergeCell ref="AY7:BN8"/>
    <mergeCell ref="AY9:AY11"/>
    <mergeCell ref="AZ9:AZ11"/>
    <mergeCell ref="BL9:BL11"/>
    <mergeCell ref="BM9:BM11"/>
    <mergeCell ref="BN9:BN11"/>
    <mergeCell ref="BA10:BA11"/>
    <mergeCell ref="BB10:BC10"/>
    <mergeCell ref="BF10:BF11"/>
    <mergeCell ref="BG10:BI10"/>
    <mergeCell ref="BA9:BC9"/>
    <mergeCell ref="BD9:BD11"/>
    <mergeCell ref="BE9:BE11"/>
    <mergeCell ref="BF9:BI9"/>
    <mergeCell ref="BJ9:BK10"/>
    <mergeCell ref="BO7:CD8"/>
    <mergeCell ref="BO9:BO11"/>
    <mergeCell ref="BP9:BP11"/>
    <mergeCell ref="CB9:CB11"/>
    <mergeCell ref="CC9:CC11"/>
    <mergeCell ref="CD9:CD11"/>
    <mergeCell ref="BQ10:BQ11"/>
    <mergeCell ref="BR10:BS10"/>
    <mergeCell ref="BV10:BV11"/>
    <mergeCell ref="BW10:BY10"/>
    <mergeCell ref="BQ9:BS9"/>
    <mergeCell ref="BT9:BT11"/>
    <mergeCell ref="BU9:BU11"/>
    <mergeCell ref="BV9:BY9"/>
    <mergeCell ref="BZ9:CA10"/>
    <mergeCell ref="CE7:CT8"/>
    <mergeCell ref="CE9:CE11"/>
    <mergeCell ref="CF9:CF11"/>
    <mergeCell ref="CR9:CR11"/>
    <mergeCell ref="CS9:CS11"/>
    <mergeCell ref="CT9:CT11"/>
    <mergeCell ref="CG10:CG11"/>
    <mergeCell ref="CH10:CI10"/>
    <mergeCell ref="CL10:CL11"/>
    <mergeCell ref="CM10:CO10"/>
    <mergeCell ref="CG9:CI9"/>
    <mergeCell ref="CJ9:CJ11"/>
    <mergeCell ref="CK9:CK11"/>
    <mergeCell ref="CL9:CO9"/>
    <mergeCell ref="CP9:CQ10"/>
    <mergeCell ref="CU7:DJ8"/>
    <mergeCell ref="CU9:CU11"/>
    <mergeCell ref="CV9:CV11"/>
    <mergeCell ref="DH9:DH11"/>
    <mergeCell ref="DI9:DI11"/>
    <mergeCell ref="DJ9:DJ11"/>
    <mergeCell ref="CW10:CW11"/>
    <mergeCell ref="CX10:CY10"/>
    <mergeCell ref="DB10:DB11"/>
    <mergeCell ref="EA7:EP8"/>
    <mergeCell ref="EA9:EA11"/>
    <mergeCell ref="EB9:EB11"/>
    <mergeCell ref="EN9:EN11"/>
    <mergeCell ref="EO9:EO11"/>
    <mergeCell ref="EP9:EP11"/>
    <mergeCell ref="EC10:EC11"/>
    <mergeCell ref="DC10:DE10"/>
    <mergeCell ref="CW9:CY9"/>
    <mergeCell ref="CZ9:CZ11"/>
    <mergeCell ref="DA9:DA11"/>
    <mergeCell ref="DB9:DE9"/>
    <mergeCell ref="DF9:DG10"/>
    <mergeCell ref="DK7:DZ8"/>
    <mergeCell ref="DK9:DK11"/>
    <mergeCell ref="DL9:DL11"/>
    <mergeCell ref="DX9:DX11"/>
    <mergeCell ref="DY9:DY11"/>
    <mergeCell ref="DZ9:DZ11"/>
    <mergeCell ref="DM10:DM11"/>
    <mergeCell ref="DN10:DO10"/>
    <mergeCell ref="EC9:EE9"/>
    <mergeCell ref="EF9:EF11"/>
    <mergeCell ref="EG9:EG11"/>
    <mergeCell ref="EH9:EK9"/>
    <mergeCell ref="EL9:EM10"/>
    <mergeCell ref="DR10:DR11"/>
    <mergeCell ref="DS10:DU10"/>
    <mergeCell ref="DM9:DO9"/>
    <mergeCell ref="DP9:DP11"/>
    <mergeCell ref="DQ9:DQ11"/>
    <mergeCell ref="DR9:DU9"/>
    <mergeCell ref="DV9:DW10"/>
    <mergeCell ref="A7:A11"/>
    <mergeCell ref="B7:B11"/>
    <mergeCell ref="C9:C11"/>
    <mergeCell ref="FD9:FD11"/>
    <mergeCell ref="EQ7:FF8"/>
    <mergeCell ref="EQ9:EQ11"/>
    <mergeCell ref="ER9:ER11"/>
    <mergeCell ref="C7:R8"/>
    <mergeCell ref="N9:O10"/>
    <mergeCell ref="P9:P11"/>
    <mergeCell ref="FE9:FE11"/>
    <mergeCell ref="FF9:FF11"/>
    <mergeCell ref="ES10:ES11"/>
    <mergeCell ref="ET10:EU10"/>
    <mergeCell ref="EX10:EX11"/>
    <mergeCell ref="EY10:FA10"/>
    <mergeCell ref="ES9:EU9"/>
    <mergeCell ref="EV9:EV11"/>
    <mergeCell ref="EW9:EW11"/>
    <mergeCell ref="EX9:FA9"/>
    <mergeCell ref="FB9:FC10"/>
    <mergeCell ref="ED10:EE10"/>
    <mergeCell ref="EH10:EH11"/>
    <mergeCell ref="EI10:EK10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FF105"/>
  <sheetViews>
    <sheetView view="pageBreakPreview" zoomScale="60" zoomScaleNormal="6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C13" sqref="C13"/>
    </sheetView>
  </sheetViews>
  <sheetFormatPr defaultRowHeight="15" outlineLevelCol="1" x14ac:dyDescent="0.25"/>
  <cols>
    <col min="1" max="1" width="5" customWidth="1"/>
    <col min="2" max="2" width="27.57031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customWidth="1"/>
    <col min="37" max="38" width="18.7109375" customWidth="1" outlineLevel="1"/>
    <col min="39" max="47" width="18.7109375" customWidth="1"/>
    <col min="48" max="50" width="18.7109375" customWidth="1" outlineLevel="1"/>
    <col min="51" max="52" width="18.7109375" customWidth="1"/>
    <col min="53" max="54" width="18.7109375" customWidth="1" outlineLevel="1"/>
    <col min="55" max="63" width="18.7109375" customWidth="1"/>
    <col min="64" max="66" width="18.7109375" customWidth="1" outlineLevel="1"/>
    <col min="67" max="68" width="18.7109375" customWidth="1"/>
    <col min="69" max="70" width="18.7109375" customWidth="1" outlineLevel="1"/>
    <col min="71" max="79" width="18.7109375" customWidth="1"/>
    <col min="80" max="82" width="18.7109375" customWidth="1" outlineLevel="1"/>
    <col min="83" max="84" width="18.7109375" customWidth="1"/>
    <col min="85" max="86" width="18.7109375" customWidth="1" outlineLevel="1"/>
    <col min="87" max="95" width="18.7109375" customWidth="1"/>
    <col min="96" max="98" width="18.7109375" customWidth="1" outlineLevel="1"/>
    <col min="99" max="100" width="18.7109375" customWidth="1"/>
    <col min="101" max="102" width="18.7109375" customWidth="1" outlineLevel="1"/>
    <col min="103" max="111" width="18.7109375" customWidth="1"/>
    <col min="112" max="114" width="18.7109375" customWidth="1" outlineLevel="1"/>
    <col min="115" max="116" width="18.7109375" customWidth="1"/>
    <col min="117" max="118" width="18.7109375" customWidth="1" outlineLevel="1"/>
    <col min="119" max="127" width="18.7109375" customWidth="1"/>
    <col min="128" max="130" width="18.7109375" customWidth="1" outlineLevel="1"/>
    <col min="131" max="132" width="18.7109375" style="130" customWidth="1"/>
    <col min="133" max="134" width="18.7109375" style="130" customWidth="1" outlineLevel="1"/>
    <col min="135" max="143" width="18.7109375" style="130" customWidth="1"/>
    <col min="144" max="146" width="18.7109375" style="130" customWidth="1" outlineLevel="1"/>
    <col min="147" max="148" width="18.7109375" style="130" customWidth="1"/>
    <col min="149" max="150" width="18.7109375" style="130" customWidth="1" outlineLevel="1"/>
    <col min="151" max="159" width="18.7109375" style="130" customWidth="1"/>
    <col min="160" max="162" width="18.7109375" style="130" customWidth="1" outlineLevel="1"/>
  </cols>
  <sheetData>
    <row r="1" spans="1:162" s="130" customFormat="1" ht="15.75" x14ac:dyDescent="0.25">
      <c r="B1" s="131"/>
    </row>
    <row r="2" spans="1:162" s="130" customFormat="1" ht="18.75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  <c r="T2" s="185"/>
      <c r="U2" s="185"/>
      <c r="V2" s="185"/>
      <c r="W2" s="185"/>
      <c r="X2" s="185"/>
      <c r="Y2" s="185"/>
      <c r="Z2" s="185"/>
      <c r="AA2" s="185"/>
      <c r="AB2" s="185"/>
      <c r="AJ2" s="185"/>
      <c r="AK2" s="185"/>
      <c r="AL2" s="185"/>
      <c r="AM2" s="185"/>
      <c r="AN2" s="185"/>
      <c r="AO2" s="185"/>
      <c r="AP2" s="185"/>
      <c r="AQ2" s="185"/>
      <c r="AR2" s="185"/>
      <c r="AZ2" s="185"/>
      <c r="BA2" s="185"/>
      <c r="BB2" s="185"/>
      <c r="BC2" s="185"/>
      <c r="BD2" s="185"/>
      <c r="BE2" s="185"/>
      <c r="BF2" s="185"/>
      <c r="BG2" s="185"/>
      <c r="BH2" s="185"/>
      <c r="BP2" s="185"/>
      <c r="BQ2" s="185"/>
      <c r="BR2" s="185"/>
      <c r="BS2" s="185"/>
      <c r="BT2" s="185"/>
      <c r="BU2" s="185"/>
      <c r="BV2" s="185"/>
      <c r="BW2" s="185"/>
      <c r="BX2" s="185"/>
      <c r="CF2" s="185"/>
      <c r="CG2" s="185"/>
      <c r="CH2" s="185"/>
      <c r="CI2" s="185"/>
      <c r="CJ2" s="185"/>
      <c r="CK2" s="185"/>
      <c r="CL2" s="185"/>
      <c r="CM2" s="185"/>
      <c r="CN2" s="185"/>
      <c r="CV2" s="185"/>
      <c r="CW2" s="185"/>
      <c r="CX2" s="185"/>
      <c r="CY2" s="185"/>
      <c r="CZ2" s="185"/>
      <c r="DA2" s="185"/>
      <c r="DB2" s="185"/>
      <c r="DC2" s="185"/>
      <c r="DD2" s="185"/>
      <c r="DL2" s="185"/>
      <c r="DM2" s="185"/>
      <c r="DN2" s="185"/>
      <c r="DO2" s="185"/>
      <c r="DP2" s="185"/>
      <c r="DQ2" s="185"/>
      <c r="DR2" s="185"/>
      <c r="DS2" s="185"/>
      <c r="DT2" s="185"/>
      <c r="EB2" s="185"/>
      <c r="EC2" s="185"/>
      <c r="ED2" s="185"/>
      <c r="EE2" s="185"/>
      <c r="EF2" s="185"/>
      <c r="EG2" s="185"/>
      <c r="EH2" s="185"/>
      <c r="EI2" s="185"/>
      <c r="EJ2" s="185"/>
      <c r="ER2" s="185"/>
      <c r="ES2" s="185"/>
      <c r="ET2" s="185"/>
      <c r="EU2" s="185"/>
      <c r="EV2" s="185"/>
      <c r="EW2" s="185"/>
      <c r="EX2" s="185"/>
      <c r="EY2" s="185"/>
      <c r="EZ2" s="185"/>
    </row>
    <row r="3" spans="1:162" s="130" customFormat="1" ht="20.25" customHeight="1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41"/>
      <c r="AD3" s="41"/>
      <c r="AE3" s="41"/>
      <c r="AF3" s="41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41"/>
      <c r="AT3" s="41"/>
      <c r="AU3" s="41"/>
      <c r="AV3" s="41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41"/>
      <c r="BJ3" s="41"/>
      <c r="BK3" s="41"/>
      <c r="BL3" s="41"/>
      <c r="BO3" s="187"/>
      <c r="BP3" s="187"/>
      <c r="BQ3" s="187"/>
      <c r="BR3" s="187"/>
      <c r="BS3" s="187"/>
      <c r="BT3" s="187"/>
      <c r="BU3" s="187"/>
      <c r="BV3" s="187"/>
      <c r="BW3" s="187"/>
      <c r="BX3" s="187"/>
      <c r="BY3" s="41"/>
      <c r="BZ3" s="41"/>
      <c r="CA3" s="41"/>
      <c r="CB3" s="41"/>
      <c r="CE3" s="187"/>
      <c r="CF3" s="187"/>
      <c r="CG3" s="187"/>
      <c r="CH3" s="187"/>
      <c r="CI3" s="187"/>
      <c r="CJ3" s="187"/>
      <c r="CK3" s="187"/>
      <c r="CL3" s="187"/>
      <c r="CM3" s="187"/>
      <c r="CN3" s="187"/>
      <c r="CO3" s="41"/>
      <c r="CP3" s="41"/>
      <c r="CQ3" s="41"/>
      <c r="CR3" s="41"/>
      <c r="CU3" s="187"/>
      <c r="CV3" s="187"/>
      <c r="CW3" s="187"/>
      <c r="CX3" s="187"/>
      <c r="CY3" s="187"/>
      <c r="CZ3" s="187"/>
      <c r="DA3" s="187"/>
      <c r="DB3" s="187"/>
      <c r="DC3" s="187"/>
      <c r="DD3" s="187"/>
      <c r="DE3" s="41"/>
      <c r="DF3" s="41"/>
      <c r="DG3" s="41"/>
      <c r="DH3" s="41"/>
      <c r="DK3" s="187"/>
      <c r="DL3" s="187"/>
      <c r="DM3" s="187"/>
      <c r="DN3" s="187"/>
      <c r="DO3" s="187"/>
      <c r="DP3" s="187"/>
      <c r="DQ3" s="187"/>
      <c r="DR3" s="187"/>
      <c r="DS3" s="187"/>
      <c r="DT3" s="187"/>
      <c r="DU3" s="41"/>
      <c r="DV3" s="41"/>
      <c r="DW3" s="41"/>
      <c r="DX3" s="41"/>
      <c r="EA3" s="187"/>
      <c r="EB3" s="187"/>
      <c r="EC3" s="187"/>
      <c r="ED3" s="187"/>
      <c r="EE3" s="187"/>
      <c r="EF3" s="187"/>
      <c r="EG3" s="187"/>
      <c r="EH3" s="187"/>
      <c r="EI3" s="187"/>
      <c r="EJ3" s="187"/>
      <c r="EK3" s="187"/>
      <c r="EL3" s="187"/>
      <c r="EM3" s="187"/>
      <c r="EN3" s="187"/>
      <c r="EO3" s="187"/>
      <c r="EP3" s="187"/>
      <c r="EQ3" s="187"/>
      <c r="ER3" s="187"/>
      <c r="ES3" s="187"/>
      <c r="ET3" s="187"/>
      <c r="EU3" s="187"/>
      <c r="EV3" s="187"/>
      <c r="EW3" s="187"/>
      <c r="EX3" s="187"/>
      <c r="EY3" s="187"/>
      <c r="EZ3" s="187"/>
      <c r="FA3" s="41"/>
      <c r="FB3" s="41"/>
      <c r="FC3" s="41"/>
      <c r="FD3" s="41"/>
    </row>
    <row r="4" spans="1:162" s="130" customFormat="1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  <c r="T4" s="43"/>
      <c r="U4" s="43"/>
      <c r="V4" s="43"/>
      <c r="W4" s="43"/>
      <c r="X4" s="43"/>
      <c r="Y4" s="43"/>
      <c r="Z4" s="43"/>
      <c r="AA4" s="43"/>
      <c r="AB4" s="43"/>
      <c r="AC4" s="41"/>
      <c r="AD4" s="41"/>
      <c r="AE4" s="41"/>
      <c r="AF4" s="41"/>
      <c r="AJ4" s="43"/>
      <c r="AK4" s="43"/>
      <c r="AL4" s="43"/>
      <c r="AM4" s="43"/>
      <c r="AN4" s="43"/>
      <c r="AO4" s="43"/>
      <c r="AP4" s="43"/>
      <c r="AQ4" s="43"/>
      <c r="AR4" s="43"/>
      <c r="AS4" s="41"/>
      <c r="AT4" s="41"/>
      <c r="AU4" s="41"/>
      <c r="AV4" s="41"/>
      <c r="AZ4" s="43"/>
      <c r="BA4" s="43"/>
      <c r="BB4" s="43"/>
      <c r="BC4" s="43"/>
      <c r="BD4" s="43"/>
      <c r="BE4" s="43"/>
      <c r="BF4" s="43"/>
      <c r="BG4" s="43"/>
      <c r="BH4" s="43"/>
      <c r="BI4" s="41"/>
      <c r="BJ4" s="41"/>
      <c r="BK4" s="41"/>
      <c r="BL4" s="41"/>
      <c r="BP4" s="43"/>
      <c r="BQ4" s="43"/>
      <c r="BR4" s="43"/>
      <c r="BS4" s="43"/>
      <c r="BT4" s="43"/>
      <c r="BU4" s="43"/>
      <c r="BV4" s="43"/>
      <c r="BW4" s="43"/>
      <c r="BX4" s="43"/>
      <c r="BY4" s="41"/>
      <c r="BZ4" s="41"/>
      <c r="CA4" s="41"/>
      <c r="CB4" s="41"/>
      <c r="CF4" s="43"/>
      <c r="CG4" s="43"/>
      <c r="CH4" s="43"/>
      <c r="CI4" s="43"/>
      <c r="CJ4" s="43"/>
      <c r="CK4" s="43"/>
      <c r="CL4" s="43"/>
      <c r="CM4" s="43"/>
      <c r="CN4" s="43"/>
      <c r="CO4" s="41"/>
      <c r="CP4" s="41"/>
      <c r="CQ4" s="41"/>
      <c r="CR4" s="41"/>
      <c r="CV4" s="43"/>
      <c r="CW4" s="43"/>
      <c r="CX4" s="43"/>
      <c r="CY4" s="43"/>
      <c r="CZ4" s="43"/>
      <c r="DA4" s="43"/>
      <c r="DB4" s="43"/>
      <c r="DC4" s="43"/>
      <c r="DD4" s="43"/>
      <c r="DE4" s="41"/>
      <c r="DF4" s="41"/>
      <c r="DG4" s="41"/>
      <c r="DH4" s="41"/>
      <c r="DL4" s="43"/>
      <c r="DM4" s="43"/>
      <c r="DN4" s="43"/>
      <c r="DO4" s="43"/>
      <c r="DP4" s="43"/>
      <c r="DQ4" s="43"/>
      <c r="DR4" s="43"/>
      <c r="DS4" s="43"/>
      <c r="DT4" s="43"/>
      <c r="DU4" s="41"/>
      <c r="DV4" s="41"/>
      <c r="DW4" s="41"/>
      <c r="DX4" s="41"/>
      <c r="EB4" s="43"/>
      <c r="EC4" s="43"/>
      <c r="ED4" s="43"/>
      <c r="EE4" s="43"/>
      <c r="EF4" s="43"/>
      <c r="EG4" s="43"/>
      <c r="EH4" s="43"/>
      <c r="EI4" s="43"/>
      <c r="EJ4" s="43"/>
      <c r="EK4" s="41"/>
      <c r="EL4" s="41"/>
      <c r="EM4" s="41"/>
      <c r="EN4" s="41"/>
      <c r="ER4" s="43"/>
      <c r="ES4" s="43"/>
      <c r="ET4" s="43"/>
      <c r="EU4" s="43"/>
      <c r="EV4" s="43"/>
      <c r="EW4" s="43"/>
      <c r="EX4" s="43"/>
      <c r="EY4" s="43"/>
      <c r="EZ4" s="43"/>
      <c r="FA4" s="41"/>
      <c r="FB4" s="41"/>
      <c r="FC4" s="41"/>
      <c r="FD4" s="41"/>
    </row>
    <row r="5" spans="1:162" s="130" customFormat="1" ht="20.25" x14ac:dyDescent="0.3">
      <c r="A5" s="132"/>
      <c r="B5" s="132"/>
      <c r="D5" s="186"/>
      <c r="E5" s="186"/>
      <c r="F5" s="183"/>
      <c r="G5" s="45"/>
      <c r="H5" s="46"/>
      <c r="I5" s="46"/>
      <c r="T5" s="186"/>
      <c r="U5" s="186"/>
      <c r="V5" s="183"/>
      <c r="W5" s="45"/>
      <c r="X5" s="46"/>
      <c r="Y5" s="46"/>
      <c r="AJ5" s="186"/>
      <c r="AK5" s="186"/>
      <c r="AL5" s="183"/>
      <c r="AM5" s="45"/>
      <c r="AN5" s="46"/>
      <c r="AO5" s="46"/>
      <c r="AZ5" s="186"/>
      <c r="BA5" s="186"/>
      <c r="BB5" s="183"/>
      <c r="BC5" s="45"/>
      <c r="BD5" s="46"/>
      <c r="BE5" s="46"/>
      <c r="BP5" s="186"/>
      <c r="BQ5" s="186"/>
      <c r="BR5" s="183"/>
      <c r="BS5" s="45"/>
      <c r="BT5" s="46"/>
      <c r="BU5" s="46"/>
      <c r="CF5" s="186"/>
      <c r="CG5" s="186"/>
      <c r="CH5" s="183"/>
      <c r="CI5" s="45"/>
      <c r="CJ5" s="46"/>
      <c r="CK5" s="46"/>
      <c r="CV5" s="186"/>
      <c r="CW5" s="186"/>
      <c r="CX5" s="183"/>
      <c r="CY5" s="45"/>
      <c r="CZ5" s="46"/>
      <c r="DA5" s="46"/>
      <c r="DL5" s="186"/>
      <c r="DM5" s="186"/>
      <c r="DN5" s="183"/>
      <c r="DO5" s="45"/>
      <c r="DP5" s="46"/>
      <c r="DQ5" s="46"/>
      <c r="EB5" s="186"/>
      <c r="EC5" s="186"/>
      <c r="ED5" s="183"/>
      <c r="EE5" s="45"/>
      <c r="EF5" s="46"/>
      <c r="EG5" s="46"/>
      <c r="ER5" s="186"/>
      <c r="ES5" s="186"/>
      <c r="ET5" s="183"/>
      <c r="EU5" s="45"/>
      <c r="EV5" s="46"/>
      <c r="EW5" s="46"/>
    </row>
    <row r="6" spans="1:162" ht="15.75" x14ac:dyDescent="0.25">
      <c r="B6" s="47" t="s">
        <v>651</v>
      </c>
      <c r="C6" s="79"/>
      <c r="Q6" s="79"/>
      <c r="R6" s="79"/>
      <c r="S6" s="79"/>
      <c r="AG6" s="79"/>
      <c r="AH6" s="79"/>
      <c r="AI6" s="79"/>
      <c r="AW6" s="79"/>
      <c r="AX6" s="79"/>
      <c r="AY6" s="79"/>
      <c r="BM6" s="79"/>
      <c r="BN6" s="79"/>
      <c r="BO6" s="79"/>
      <c r="CC6" s="79"/>
      <c r="CD6" s="79"/>
      <c r="CE6" s="79"/>
      <c r="CS6" s="79"/>
      <c r="CT6" s="79"/>
      <c r="CU6" s="79"/>
      <c r="DI6" s="79"/>
      <c r="DJ6" s="79"/>
      <c r="DK6" s="79"/>
      <c r="DY6" s="79"/>
      <c r="DZ6" s="79"/>
      <c r="EA6" s="79"/>
      <c r="EO6" s="79"/>
      <c r="EP6" s="79"/>
      <c r="EQ6" s="79"/>
      <c r="FE6" s="79"/>
      <c r="FF6" s="79"/>
    </row>
    <row r="7" spans="1:162" ht="15" customHeight="1" x14ac:dyDescent="0.25">
      <c r="A7" s="247" t="s">
        <v>284</v>
      </c>
      <c r="B7" s="247" t="s">
        <v>285</v>
      </c>
      <c r="C7" s="257" t="s">
        <v>647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7" t="s">
        <v>334</v>
      </c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7" t="s">
        <v>333</v>
      </c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7" t="s">
        <v>332</v>
      </c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7" t="s">
        <v>331</v>
      </c>
      <c r="BP7" s="258"/>
      <c r="BQ7" s="258"/>
      <c r="BR7" s="258"/>
      <c r="BS7" s="258"/>
      <c r="BT7" s="258"/>
      <c r="BU7" s="258"/>
      <c r="BV7" s="258"/>
      <c r="BW7" s="258"/>
      <c r="BX7" s="258"/>
      <c r="BY7" s="258"/>
      <c r="BZ7" s="258"/>
      <c r="CA7" s="258"/>
      <c r="CB7" s="258"/>
      <c r="CC7" s="258"/>
      <c r="CD7" s="258"/>
      <c r="CE7" s="257" t="s">
        <v>330</v>
      </c>
      <c r="CF7" s="258"/>
      <c r="CG7" s="258"/>
      <c r="CH7" s="258"/>
      <c r="CI7" s="258"/>
      <c r="CJ7" s="258"/>
      <c r="CK7" s="258"/>
      <c r="CL7" s="258"/>
      <c r="CM7" s="258"/>
      <c r="CN7" s="258"/>
      <c r="CO7" s="258"/>
      <c r="CP7" s="258"/>
      <c r="CQ7" s="258"/>
      <c r="CR7" s="258"/>
      <c r="CS7" s="258"/>
      <c r="CT7" s="258"/>
      <c r="CU7" s="257" t="s">
        <v>329</v>
      </c>
      <c r="CV7" s="258"/>
      <c r="CW7" s="258"/>
      <c r="CX7" s="258"/>
      <c r="CY7" s="258"/>
      <c r="CZ7" s="258"/>
      <c r="DA7" s="258"/>
      <c r="DB7" s="258"/>
      <c r="DC7" s="258"/>
      <c r="DD7" s="258"/>
      <c r="DE7" s="258"/>
      <c r="DF7" s="258"/>
      <c r="DG7" s="258"/>
      <c r="DH7" s="258"/>
      <c r="DI7" s="258"/>
      <c r="DJ7" s="258"/>
      <c r="DK7" s="257" t="s">
        <v>328</v>
      </c>
      <c r="DL7" s="258"/>
      <c r="DM7" s="258"/>
      <c r="DN7" s="258"/>
      <c r="DO7" s="258"/>
      <c r="DP7" s="258"/>
      <c r="DQ7" s="258"/>
      <c r="DR7" s="258"/>
      <c r="DS7" s="258"/>
      <c r="DT7" s="258"/>
      <c r="DU7" s="258"/>
      <c r="DV7" s="258"/>
      <c r="DW7" s="258"/>
      <c r="DX7" s="258"/>
      <c r="DY7" s="258"/>
      <c r="DZ7" s="258"/>
      <c r="EA7" s="257" t="s">
        <v>646</v>
      </c>
      <c r="EB7" s="258"/>
      <c r="EC7" s="258"/>
      <c r="ED7" s="258"/>
      <c r="EE7" s="258"/>
      <c r="EF7" s="258"/>
      <c r="EG7" s="258"/>
      <c r="EH7" s="258"/>
      <c r="EI7" s="258"/>
      <c r="EJ7" s="258"/>
      <c r="EK7" s="258"/>
      <c r="EL7" s="258"/>
      <c r="EM7" s="258"/>
      <c r="EN7" s="258"/>
      <c r="EO7" s="258"/>
      <c r="EP7" s="258"/>
      <c r="EQ7" s="257" t="s">
        <v>327</v>
      </c>
      <c r="ER7" s="258"/>
      <c r="ES7" s="258"/>
      <c r="ET7" s="258"/>
      <c r="EU7" s="258"/>
      <c r="EV7" s="258"/>
      <c r="EW7" s="258"/>
      <c r="EX7" s="258"/>
      <c r="EY7" s="258"/>
      <c r="EZ7" s="258"/>
      <c r="FA7" s="258"/>
      <c r="FB7" s="258"/>
      <c r="FC7" s="258"/>
      <c r="FD7" s="258"/>
      <c r="FE7" s="258"/>
      <c r="FF7" s="258"/>
    </row>
    <row r="8" spans="1:162" ht="15.75" customHeight="1" thickBot="1" x14ac:dyDescent="0.3">
      <c r="A8" s="247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59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59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59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59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59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59"/>
      <c r="CV8" s="260"/>
      <c r="CW8" s="260"/>
      <c r="CX8" s="260"/>
      <c r="CY8" s="260"/>
      <c r="CZ8" s="260"/>
      <c r="DA8" s="260"/>
      <c r="DB8" s="260"/>
      <c r="DC8" s="260"/>
      <c r="DD8" s="260"/>
      <c r="DE8" s="260"/>
      <c r="DF8" s="260"/>
      <c r="DG8" s="260"/>
      <c r="DH8" s="260"/>
      <c r="DI8" s="260"/>
      <c r="DJ8" s="260"/>
      <c r="DK8" s="259"/>
      <c r="DL8" s="260"/>
      <c r="DM8" s="260"/>
      <c r="DN8" s="260"/>
      <c r="DO8" s="260"/>
      <c r="DP8" s="260"/>
      <c r="DQ8" s="260"/>
      <c r="DR8" s="260"/>
      <c r="DS8" s="260"/>
      <c r="DT8" s="260"/>
      <c r="DU8" s="260"/>
      <c r="DV8" s="260"/>
      <c r="DW8" s="260"/>
      <c r="DX8" s="260"/>
      <c r="DY8" s="260"/>
      <c r="DZ8" s="260"/>
      <c r="EA8" s="259"/>
      <c r="EB8" s="260"/>
      <c r="EC8" s="260"/>
      <c r="ED8" s="260"/>
      <c r="EE8" s="260"/>
      <c r="EF8" s="260"/>
      <c r="EG8" s="260"/>
      <c r="EH8" s="260"/>
      <c r="EI8" s="260"/>
      <c r="EJ8" s="260"/>
      <c r="EK8" s="260"/>
      <c r="EL8" s="260"/>
      <c r="EM8" s="260"/>
      <c r="EN8" s="260"/>
      <c r="EO8" s="260"/>
      <c r="EP8" s="260"/>
      <c r="EQ8" s="259"/>
      <c r="ER8" s="260"/>
      <c r="ES8" s="260"/>
      <c r="ET8" s="260"/>
      <c r="EU8" s="260"/>
      <c r="EV8" s="260"/>
      <c r="EW8" s="260"/>
      <c r="EX8" s="260"/>
      <c r="EY8" s="260"/>
      <c r="EZ8" s="260"/>
      <c r="FA8" s="260"/>
      <c r="FB8" s="260"/>
      <c r="FC8" s="260"/>
      <c r="FD8" s="260"/>
      <c r="FE8" s="260"/>
      <c r="FF8" s="260"/>
    </row>
    <row r="9" spans="1:162" ht="15" customHeight="1" x14ac:dyDescent="0.25">
      <c r="A9" s="247"/>
      <c r="B9" s="247"/>
      <c r="C9" s="225" t="s">
        <v>315</v>
      </c>
      <c r="D9" s="240" t="s">
        <v>354</v>
      </c>
      <c r="E9" s="240" t="s">
        <v>287</v>
      </c>
      <c r="F9" s="240"/>
      <c r="G9" s="240"/>
      <c r="H9" s="240" t="s">
        <v>312</v>
      </c>
      <c r="I9" s="240" t="s">
        <v>262</v>
      </c>
      <c r="J9" s="240" t="s">
        <v>288</v>
      </c>
      <c r="K9" s="240"/>
      <c r="L9" s="240"/>
      <c r="M9" s="240"/>
      <c r="N9" s="256" t="s">
        <v>289</v>
      </c>
      <c r="O9" s="256"/>
      <c r="P9" s="240" t="s">
        <v>290</v>
      </c>
      <c r="Q9" s="240" t="s">
        <v>266</v>
      </c>
      <c r="R9" s="240" t="s">
        <v>291</v>
      </c>
      <c r="S9" s="225" t="s">
        <v>315</v>
      </c>
      <c r="T9" s="226" t="s">
        <v>354</v>
      </c>
      <c r="U9" s="226" t="s">
        <v>287</v>
      </c>
      <c r="V9" s="226"/>
      <c r="W9" s="226"/>
      <c r="X9" s="226" t="s">
        <v>312</v>
      </c>
      <c r="Y9" s="226" t="s">
        <v>262</v>
      </c>
      <c r="Z9" s="226" t="s">
        <v>288</v>
      </c>
      <c r="AA9" s="226"/>
      <c r="AB9" s="226"/>
      <c r="AC9" s="226"/>
      <c r="AD9" s="241" t="s">
        <v>289</v>
      </c>
      <c r="AE9" s="241"/>
      <c r="AF9" s="226" t="s">
        <v>290</v>
      </c>
      <c r="AG9" s="226" t="s">
        <v>266</v>
      </c>
      <c r="AH9" s="226" t="s">
        <v>291</v>
      </c>
      <c r="AI9" s="225" t="s">
        <v>315</v>
      </c>
      <c r="AJ9" s="226" t="s">
        <v>354</v>
      </c>
      <c r="AK9" s="226" t="s">
        <v>287</v>
      </c>
      <c r="AL9" s="226"/>
      <c r="AM9" s="226"/>
      <c r="AN9" s="226" t="s">
        <v>312</v>
      </c>
      <c r="AO9" s="226" t="s">
        <v>262</v>
      </c>
      <c r="AP9" s="226" t="s">
        <v>288</v>
      </c>
      <c r="AQ9" s="226"/>
      <c r="AR9" s="226"/>
      <c r="AS9" s="226"/>
      <c r="AT9" s="241" t="s">
        <v>289</v>
      </c>
      <c r="AU9" s="241"/>
      <c r="AV9" s="226" t="s">
        <v>290</v>
      </c>
      <c r="AW9" s="226" t="s">
        <v>266</v>
      </c>
      <c r="AX9" s="226" t="s">
        <v>291</v>
      </c>
      <c r="AY9" s="225" t="s">
        <v>315</v>
      </c>
      <c r="AZ9" s="226" t="s">
        <v>354</v>
      </c>
      <c r="BA9" s="226" t="s">
        <v>287</v>
      </c>
      <c r="BB9" s="226"/>
      <c r="BC9" s="226"/>
      <c r="BD9" s="226" t="s">
        <v>312</v>
      </c>
      <c r="BE9" s="226" t="s">
        <v>262</v>
      </c>
      <c r="BF9" s="226" t="s">
        <v>288</v>
      </c>
      <c r="BG9" s="226"/>
      <c r="BH9" s="226"/>
      <c r="BI9" s="226"/>
      <c r="BJ9" s="241" t="s">
        <v>289</v>
      </c>
      <c r="BK9" s="241"/>
      <c r="BL9" s="226" t="s">
        <v>290</v>
      </c>
      <c r="BM9" s="226" t="s">
        <v>266</v>
      </c>
      <c r="BN9" s="226" t="s">
        <v>291</v>
      </c>
      <c r="BO9" s="225" t="s">
        <v>315</v>
      </c>
      <c r="BP9" s="226" t="s">
        <v>354</v>
      </c>
      <c r="BQ9" s="226" t="s">
        <v>287</v>
      </c>
      <c r="BR9" s="226"/>
      <c r="BS9" s="226"/>
      <c r="BT9" s="226" t="s">
        <v>312</v>
      </c>
      <c r="BU9" s="226" t="s">
        <v>262</v>
      </c>
      <c r="BV9" s="226" t="s">
        <v>288</v>
      </c>
      <c r="BW9" s="226"/>
      <c r="BX9" s="226"/>
      <c r="BY9" s="226"/>
      <c r="BZ9" s="241" t="s">
        <v>289</v>
      </c>
      <c r="CA9" s="241"/>
      <c r="CB9" s="226" t="s">
        <v>290</v>
      </c>
      <c r="CC9" s="226" t="s">
        <v>266</v>
      </c>
      <c r="CD9" s="226" t="s">
        <v>291</v>
      </c>
      <c r="CE9" s="225" t="s">
        <v>315</v>
      </c>
      <c r="CF9" s="226" t="s">
        <v>354</v>
      </c>
      <c r="CG9" s="226" t="s">
        <v>287</v>
      </c>
      <c r="CH9" s="226"/>
      <c r="CI9" s="226"/>
      <c r="CJ9" s="226" t="s">
        <v>312</v>
      </c>
      <c r="CK9" s="226" t="s">
        <v>262</v>
      </c>
      <c r="CL9" s="226" t="s">
        <v>288</v>
      </c>
      <c r="CM9" s="226"/>
      <c r="CN9" s="226"/>
      <c r="CO9" s="226"/>
      <c r="CP9" s="241" t="s">
        <v>289</v>
      </c>
      <c r="CQ9" s="241"/>
      <c r="CR9" s="226" t="s">
        <v>290</v>
      </c>
      <c r="CS9" s="226" t="s">
        <v>266</v>
      </c>
      <c r="CT9" s="226" t="s">
        <v>291</v>
      </c>
      <c r="CU9" s="225" t="s">
        <v>315</v>
      </c>
      <c r="CV9" s="226" t="s">
        <v>354</v>
      </c>
      <c r="CW9" s="226" t="s">
        <v>287</v>
      </c>
      <c r="CX9" s="226"/>
      <c r="CY9" s="226"/>
      <c r="CZ9" s="226" t="s">
        <v>312</v>
      </c>
      <c r="DA9" s="226" t="s">
        <v>262</v>
      </c>
      <c r="DB9" s="226" t="s">
        <v>288</v>
      </c>
      <c r="DC9" s="226"/>
      <c r="DD9" s="226"/>
      <c r="DE9" s="226"/>
      <c r="DF9" s="241" t="s">
        <v>289</v>
      </c>
      <c r="DG9" s="241"/>
      <c r="DH9" s="226" t="s">
        <v>290</v>
      </c>
      <c r="DI9" s="226" t="s">
        <v>266</v>
      </c>
      <c r="DJ9" s="226" t="s">
        <v>291</v>
      </c>
      <c r="DK9" s="225" t="s">
        <v>315</v>
      </c>
      <c r="DL9" s="226" t="s">
        <v>354</v>
      </c>
      <c r="DM9" s="226" t="s">
        <v>287</v>
      </c>
      <c r="DN9" s="226"/>
      <c r="DO9" s="226"/>
      <c r="DP9" s="226" t="s">
        <v>312</v>
      </c>
      <c r="DQ9" s="226" t="s">
        <v>262</v>
      </c>
      <c r="DR9" s="226" t="s">
        <v>288</v>
      </c>
      <c r="DS9" s="226"/>
      <c r="DT9" s="226"/>
      <c r="DU9" s="226"/>
      <c r="DV9" s="241" t="s">
        <v>289</v>
      </c>
      <c r="DW9" s="241"/>
      <c r="DX9" s="226" t="s">
        <v>290</v>
      </c>
      <c r="DY9" s="226" t="s">
        <v>266</v>
      </c>
      <c r="DZ9" s="226" t="s">
        <v>291</v>
      </c>
      <c r="EA9" s="225" t="s">
        <v>315</v>
      </c>
      <c r="EB9" s="226" t="s">
        <v>354</v>
      </c>
      <c r="EC9" s="226" t="s">
        <v>287</v>
      </c>
      <c r="ED9" s="226"/>
      <c r="EE9" s="226"/>
      <c r="EF9" s="226" t="s">
        <v>312</v>
      </c>
      <c r="EG9" s="226" t="s">
        <v>262</v>
      </c>
      <c r="EH9" s="226" t="s">
        <v>288</v>
      </c>
      <c r="EI9" s="226"/>
      <c r="EJ9" s="226"/>
      <c r="EK9" s="226"/>
      <c r="EL9" s="241" t="s">
        <v>289</v>
      </c>
      <c r="EM9" s="241"/>
      <c r="EN9" s="226" t="s">
        <v>290</v>
      </c>
      <c r="EO9" s="226" t="s">
        <v>266</v>
      </c>
      <c r="EP9" s="226" t="s">
        <v>291</v>
      </c>
      <c r="EQ9" s="225" t="s">
        <v>315</v>
      </c>
      <c r="ER9" s="225" t="s">
        <v>354</v>
      </c>
      <c r="ES9" s="264" t="s">
        <v>287</v>
      </c>
      <c r="ET9" s="265"/>
      <c r="EU9" s="266"/>
      <c r="EV9" s="225" t="s">
        <v>312</v>
      </c>
      <c r="EW9" s="225" t="s">
        <v>262</v>
      </c>
      <c r="EX9" s="264" t="s">
        <v>288</v>
      </c>
      <c r="EY9" s="265"/>
      <c r="EZ9" s="265"/>
      <c r="FA9" s="266"/>
      <c r="FB9" s="267" t="s">
        <v>289</v>
      </c>
      <c r="FC9" s="268"/>
      <c r="FD9" s="225" t="s">
        <v>290</v>
      </c>
      <c r="FE9" s="225" t="s">
        <v>266</v>
      </c>
      <c r="FF9" s="225" t="s">
        <v>291</v>
      </c>
    </row>
    <row r="10" spans="1:162" ht="15" customHeight="1" x14ac:dyDescent="0.25">
      <c r="A10" s="247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  <c r="S10" s="198"/>
      <c r="T10" s="202"/>
      <c r="U10" s="202" t="s">
        <v>292</v>
      </c>
      <c r="V10" s="202" t="s">
        <v>293</v>
      </c>
      <c r="W10" s="202"/>
      <c r="X10" s="202"/>
      <c r="Y10" s="202"/>
      <c r="Z10" s="202" t="s">
        <v>292</v>
      </c>
      <c r="AA10" s="202" t="s">
        <v>294</v>
      </c>
      <c r="AB10" s="202"/>
      <c r="AC10" s="202"/>
      <c r="AD10" s="242"/>
      <c r="AE10" s="242"/>
      <c r="AF10" s="202"/>
      <c r="AG10" s="202"/>
      <c r="AH10" s="202"/>
      <c r="AI10" s="198"/>
      <c r="AJ10" s="202"/>
      <c r="AK10" s="202" t="s">
        <v>292</v>
      </c>
      <c r="AL10" s="202" t="s">
        <v>293</v>
      </c>
      <c r="AM10" s="202"/>
      <c r="AN10" s="202"/>
      <c r="AO10" s="202"/>
      <c r="AP10" s="202" t="s">
        <v>292</v>
      </c>
      <c r="AQ10" s="202" t="s">
        <v>294</v>
      </c>
      <c r="AR10" s="202"/>
      <c r="AS10" s="202"/>
      <c r="AT10" s="242"/>
      <c r="AU10" s="242"/>
      <c r="AV10" s="202"/>
      <c r="AW10" s="202"/>
      <c r="AX10" s="202"/>
      <c r="AY10" s="198"/>
      <c r="AZ10" s="202"/>
      <c r="BA10" s="202" t="s">
        <v>292</v>
      </c>
      <c r="BB10" s="202" t="s">
        <v>293</v>
      </c>
      <c r="BC10" s="202"/>
      <c r="BD10" s="202"/>
      <c r="BE10" s="202"/>
      <c r="BF10" s="202" t="s">
        <v>292</v>
      </c>
      <c r="BG10" s="202" t="s">
        <v>294</v>
      </c>
      <c r="BH10" s="202"/>
      <c r="BI10" s="202"/>
      <c r="BJ10" s="242"/>
      <c r="BK10" s="242"/>
      <c r="BL10" s="202"/>
      <c r="BM10" s="202"/>
      <c r="BN10" s="202"/>
      <c r="BO10" s="198"/>
      <c r="BP10" s="202"/>
      <c r="BQ10" s="202" t="s">
        <v>292</v>
      </c>
      <c r="BR10" s="202" t="s">
        <v>293</v>
      </c>
      <c r="BS10" s="202"/>
      <c r="BT10" s="202"/>
      <c r="BU10" s="202"/>
      <c r="BV10" s="202" t="s">
        <v>292</v>
      </c>
      <c r="BW10" s="202" t="s">
        <v>294</v>
      </c>
      <c r="BX10" s="202"/>
      <c r="BY10" s="202"/>
      <c r="BZ10" s="242"/>
      <c r="CA10" s="242"/>
      <c r="CB10" s="202"/>
      <c r="CC10" s="202"/>
      <c r="CD10" s="202"/>
      <c r="CE10" s="198"/>
      <c r="CF10" s="202"/>
      <c r="CG10" s="202" t="s">
        <v>292</v>
      </c>
      <c r="CH10" s="202" t="s">
        <v>293</v>
      </c>
      <c r="CI10" s="202"/>
      <c r="CJ10" s="202"/>
      <c r="CK10" s="202"/>
      <c r="CL10" s="202" t="s">
        <v>292</v>
      </c>
      <c r="CM10" s="202" t="s">
        <v>294</v>
      </c>
      <c r="CN10" s="202"/>
      <c r="CO10" s="202"/>
      <c r="CP10" s="242"/>
      <c r="CQ10" s="242"/>
      <c r="CR10" s="202"/>
      <c r="CS10" s="202"/>
      <c r="CT10" s="202"/>
      <c r="CU10" s="198"/>
      <c r="CV10" s="202"/>
      <c r="CW10" s="202" t="s">
        <v>292</v>
      </c>
      <c r="CX10" s="202" t="s">
        <v>293</v>
      </c>
      <c r="CY10" s="202"/>
      <c r="CZ10" s="202"/>
      <c r="DA10" s="202"/>
      <c r="DB10" s="202" t="s">
        <v>292</v>
      </c>
      <c r="DC10" s="202" t="s">
        <v>294</v>
      </c>
      <c r="DD10" s="202"/>
      <c r="DE10" s="202"/>
      <c r="DF10" s="242"/>
      <c r="DG10" s="242"/>
      <c r="DH10" s="202"/>
      <c r="DI10" s="202"/>
      <c r="DJ10" s="202"/>
      <c r="DK10" s="198"/>
      <c r="DL10" s="202"/>
      <c r="DM10" s="202" t="s">
        <v>292</v>
      </c>
      <c r="DN10" s="202" t="s">
        <v>293</v>
      </c>
      <c r="DO10" s="202"/>
      <c r="DP10" s="202"/>
      <c r="DQ10" s="202"/>
      <c r="DR10" s="202" t="s">
        <v>292</v>
      </c>
      <c r="DS10" s="202" t="s">
        <v>294</v>
      </c>
      <c r="DT10" s="202"/>
      <c r="DU10" s="202"/>
      <c r="DV10" s="242"/>
      <c r="DW10" s="242"/>
      <c r="DX10" s="202"/>
      <c r="DY10" s="202"/>
      <c r="DZ10" s="202"/>
      <c r="EA10" s="198"/>
      <c r="EB10" s="202"/>
      <c r="EC10" s="202" t="s">
        <v>292</v>
      </c>
      <c r="ED10" s="202" t="s">
        <v>293</v>
      </c>
      <c r="EE10" s="202"/>
      <c r="EF10" s="202"/>
      <c r="EG10" s="202"/>
      <c r="EH10" s="202" t="s">
        <v>292</v>
      </c>
      <c r="EI10" s="202" t="s">
        <v>294</v>
      </c>
      <c r="EJ10" s="202"/>
      <c r="EK10" s="202"/>
      <c r="EL10" s="242"/>
      <c r="EM10" s="242"/>
      <c r="EN10" s="202"/>
      <c r="EO10" s="202"/>
      <c r="EP10" s="202"/>
      <c r="EQ10" s="198"/>
      <c r="ER10" s="198"/>
      <c r="ES10" s="197" t="s">
        <v>292</v>
      </c>
      <c r="ET10" s="261" t="s">
        <v>293</v>
      </c>
      <c r="EU10" s="262"/>
      <c r="EV10" s="198"/>
      <c r="EW10" s="198"/>
      <c r="EX10" s="197" t="s">
        <v>292</v>
      </c>
      <c r="EY10" s="261" t="s">
        <v>294</v>
      </c>
      <c r="EZ10" s="263"/>
      <c r="FA10" s="262"/>
      <c r="FB10" s="269"/>
      <c r="FC10" s="270"/>
      <c r="FD10" s="198"/>
      <c r="FE10" s="198"/>
      <c r="FF10" s="198"/>
    </row>
    <row r="11" spans="1:162" ht="105" x14ac:dyDescent="0.25">
      <c r="A11" s="247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  <c r="S11" s="226"/>
      <c r="T11" s="202"/>
      <c r="U11" s="202"/>
      <c r="V11" s="107" t="s">
        <v>259</v>
      </c>
      <c r="W11" s="107" t="s">
        <v>260</v>
      </c>
      <c r="X11" s="202"/>
      <c r="Y11" s="202"/>
      <c r="Z11" s="202"/>
      <c r="AA11" s="107" t="s">
        <v>264</v>
      </c>
      <c r="AB11" s="107" t="s">
        <v>303</v>
      </c>
      <c r="AC11" s="107" t="s">
        <v>260</v>
      </c>
      <c r="AD11" s="107" t="s">
        <v>621</v>
      </c>
      <c r="AE11" s="107" t="s">
        <v>295</v>
      </c>
      <c r="AF11" s="202"/>
      <c r="AG11" s="202"/>
      <c r="AH11" s="202"/>
      <c r="AI11" s="226"/>
      <c r="AJ11" s="202"/>
      <c r="AK11" s="202"/>
      <c r="AL11" s="107" t="s">
        <v>259</v>
      </c>
      <c r="AM11" s="107" t="s">
        <v>260</v>
      </c>
      <c r="AN11" s="202"/>
      <c r="AO11" s="202"/>
      <c r="AP11" s="202"/>
      <c r="AQ11" s="107" t="s">
        <v>264</v>
      </c>
      <c r="AR11" s="107" t="s">
        <v>303</v>
      </c>
      <c r="AS11" s="107" t="s">
        <v>260</v>
      </c>
      <c r="AT11" s="107" t="s">
        <v>621</v>
      </c>
      <c r="AU11" s="107" t="s">
        <v>295</v>
      </c>
      <c r="AV11" s="202"/>
      <c r="AW11" s="202"/>
      <c r="AX11" s="202"/>
      <c r="AY11" s="226"/>
      <c r="AZ11" s="202"/>
      <c r="BA11" s="202"/>
      <c r="BB11" s="107" t="s">
        <v>259</v>
      </c>
      <c r="BC11" s="107" t="s">
        <v>260</v>
      </c>
      <c r="BD11" s="202"/>
      <c r="BE11" s="202"/>
      <c r="BF11" s="202"/>
      <c r="BG11" s="107" t="s">
        <v>264</v>
      </c>
      <c r="BH11" s="107" t="s">
        <v>303</v>
      </c>
      <c r="BI11" s="107" t="s">
        <v>260</v>
      </c>
      <c r="BJ11" s="107" t="s">
        <v>621</v>
      </c>
      <c r="BK11" s="107" t="s">
        <v>295</v>
      </c>
      <c r="BL11" s="202"/>
      <c r="BM11" s="202"/>
      <c r="BN11" s="202"/>
      <c r="BO11" s="226"/>
      <c r="BP11" s="202"/>
      <c r="BQ11" s="202"/>
      <c r="BR11" s="107" t="s">
        <v>259</v>
      </c>
      <c r="BS11" s="107" t="s">
        <v>260</v>
      </c>
      <c r="BT11" s="202"/>
      <c r="BU11" s="202"/>
      <c r="BV11" s="202"/>
      <c r="BW11" s="107" t="s">
        <v>264</v>
      </c>
      <c r="BX11" s="107" t="s">
        <v>303</v>
      </c>
      <c r="BY11" s="107" t="s">
        <v>260</v>
      </c>
      <c r="BZ11" s="107" t="s">
        <v>621</v>
      </c>
      <c r="CA11" s="107" t="s">
        <v>295</v>
      </c>
      <c r="CB11" s="202"/>
      <c r="CC11" s="202"/>
      <c r="CD11" s="202"/>
      <c r="CE11" s="226"/>
      <c r="CF11" s="202"/>
      <c r="CG11" s="202"/>
      <c r="CH11" s="107" t="s">
        <v>259</v>
      </c>
      <c r="CI11" s="107" t="s">
        <v>260</v>
      </c>
      <c r="CJ11" s="202"/>
      <c r="CK11" s="202"/>
      <c r="CL11" s="202"/>
      <c r="CM11" s="107" t="s">
        <v>264</v>
      </c>
      <c r="CN11" s="107" t="s">
        <v>303</v>
      </c>
      <c r="CO11" s="107" t="s">
        <v>260</v>
      </c>
      <c r="CP11" s="107" t="s">
        <v>621</v>
      </c>
      <c r="CQ11" s="107" t="s">
        <v>295</v>
      </c>
      <c r="CR11" s="202"/>
      <c r="CS11" s="202"/>
      <c r="CT11" s="202"/>
      <c r="CU11" s="226"/>
      <c r="CV11" s="202"/>
      <c r="CW11" s="202"/>
      <c r="CX11" s="107" t="s">
        <v>259</v>
      </c>
      <c r="CY11" s="107" t="s">
        <v>260</v>
      </c>
      <c r="CZ11" s="202"/>
      <c r="DA11" s="202"/>
      <c r="DB11" s="202"/>
      <c r="DC11" s="107" t="s">
        <v>264</v>
      </c>
      <c r="DD11" s="107" t="s">
        <v>303</v>
      </c>
      <c r="DE11" s="107" t="s">
        <v>260</v>
      </c>
      <c r="DF11" s="107" t="s">
        <v>621</v>
      </c>
      <c r="DG11" s="107" t="s">
        <v>295</v>
      </c>
      <c r="DH11" s="202"/>
      <c r="DI11" s="202"/>
      <c r="DJ11" s="202"/>
      <c r="DK11" s="226"/>
      <c r="DL11" s="202"/>
      <c r="DM11" s="202"/>
      <c r="DN11" s="107" t="s">
        <v>259</v>
      </c>
      <c r="DO11" s="107" t="s">
        <v>260</v>
      </c>
      <c r="DP11" s="202"/>
      <c r="DQ11" s="202"/>
      <c r="DR11" s="202"/>
      <c r="DS11" s="107" t="s">
        <v>264</v>
      </c>
      <c r="DT11" s="107" t="s">
        <v>303</v>
      </c>
      <c r="DU11" s="107" t="s">
        <v>260</v>
      </c>
      <c r="DV11" s="107" t="s">
        <v>621</v>
      </c>
      <c r="DW11" s="107" t="s">
        <v>295</v>
      </c>
      <c r="DX11" s="202"/>
      <c r="DY11" s="202"/>
      <c r="DZ11" s="202"/>
      <c r="EA11" s="226"/>
      <c r="EB11" s="202"/>
      <c r="EC11" s="202"/>
      <c r="ED11" s="172" t="s">
        <v>259</v>
      </c>
      <c r="EE11" s="172" t="s">
        <v>260</v>
      </c>
      <c r="EF11" s="202"/>
      <c r="EG11" s="202"/>
      <c r="EH11" s="202"/>
      <c r="EI11" s="172" t="s">
        <v>264</v>
      </c>
      <c r="EJ11" s="172" t="s">
        <v>303</v>
      </c>
      <c r="EK11" s="172" t="s">
        <v>260</v>
      </c>
      <c r="EL11" s="172" t="s">
        <v>621</v>
      </c>
      <c r="EM11" s="172" t="s">
        <v>295</v>
      </c>
      <c r="EN11" s="202"/>
      <c r="EO11" s="202"/>
      <c r="EP11" s="202"/>
      <c r="EQ11" s="226"/>
      <c r="ER11" s="226"/>
      <c r="ES11" s="226"/>
      <c r="ET11" s="172" t="s">
        <v>259</v>
      </c>
      <c r="EU11" s="172" t="s">
        <v>260</v>
      </c>
      <c r="EV11" s="226"/>
      <c r="EW11" s="226"/>
      <c r="EX11" s="226"/>
      <c r="EY11" s="172" t="s">
        <v>264</v>
      </c>
      <c r="EZ11" s="172" t="s">
        <v>303</v>
      </c>
      <c r="FA11" s="172" t="s">
        <v>260</v>
      </c>
      <c r="FB11" s="172" t="s">
        <v>621</v>
      </c>
      <c r="FC11" s="172" t="s">
        <v>295</v>
      </c>
      <c r="FD11" s="226"/>
      <c r="FE11" s="226"/>
      <c r="FF11" s="226"/>
    </row>
    <row r="12" spans="1:162" ht="27.75" customHeight="1" x14ac:dyDescent="0.25">
      <c r="A12" s="53" t="s">
        <v>2</v>
      </c>
      <c r="B12" s="54" t="s">
        <v>3</v>
      </c>
      <c r="C12" s="56">
        <v>31401.873900000002</v>
      </c>
      <c r="D12" s="56">
        <v>0</v>
      </c>
      <c r="E12" s="56">
        <v>39648.426118480005</v>
      </c>
      <c r="F12" s="56">
        <v>31401.873900000002</v>
      </c>
      <c r="G12" s="56">
        <v>8246.5522184800011</v>
      </c>
      <c r="H12" s="56">
        <v>31125.289852099999</v>
      </c>
      <c r="I12" s="56">
        <v>104.60072138000001</v>
      </c>
      <c r="J12" s="56">
        <v>39206.148266150005</v>
      </c>
      <c r="K12" s="56">
        <v>31107.841830249999</v>
      </c>
      <c r="L12" s="56">
        <v>0</v>
      </c>
      <c r="M12" s="56">
        <v>8098.3064358999991</v>
      </c>
      <c r="N12" s="56">
        <v>99.063648014489985</v>
      </c>
      <c r="O12" s="56">
        <v>98.202330153833344</v>
      </c>
      <c r="P12" s="56">
        <v>20.65570527592978</v>
      </c>
      <c r="Q12" s="56">
        <v>104.53712734000001</v>
      </c>
      <c r="R12" s="56">
        <v>17.511615890000062</v>
      </c>
      <c r="S12" s="56">
        <v>1417.9374</v>
      </c>
      <c r="T12" s="56">
        <v>0</v>
      </c>
      <c r="U12" s="56">
        <v>2189.3100232699999</v>
      </c>
      <c r="V12" s="56">
        <v>1417.9374</v>
      </c>
      <c r="W12" s="56">
        <v>771.37262327000008</v>
      </c>
      <c r="X12" s="56">
        <v>1411.9200609500001</v>
      </c>
      <c r="Y12" s="56">
        <v>3.5773642800000003</v>
      </c>
      <c r="Z12" s="56">
        <v>2166.6097660399996</v>
      </c>
      <c r="AA12" s="56">
        <v>1411.8320609500001</v>
      </c>
      <c r="AB12" s="56">
        <v>0</v>
      </c>
      <c r="AC12" s="56">
        <v>754.77770509000015</v>
      </c>
      <c r="AD12" s="56">
        <v>99.569421114782656</v>
      </c>
      <c r="AE12" s="56">
        <v>97.848650875156707</v>
      </c>
      <c r="AF12" s="56">
        <v>34.836808959351181</v>
      </c>
      <c r="AG12" s="56">
        <v>3.5773642800000003</v>
      </c>
      <c r="AH12" s="56">
        <v>8.7999999999995068E-2</v>
      </c>
      <c r="AI12" s="56">
        <v>1435.0920000000001</v>
      </c>
      <c r="AJ12" s="56">
        <v>0</v>
      </c>
      <c r="AK12" s="56">
        <v>1601.0269899999998</v>
      </c>
      <c r="AL12" s="56">
        <v>1435.0920000000001</v>
      </c>
      <c r="AM12" s="56">
        <v>165.93499</v>
      </c>
      <c r="AN12" s="56">
        <v>1411.9160421399999</v>
      </c>
      <c r="AO12" s="56">
        <v>0</v>
      </c>
      <c r="AP12" s="56">
        <v>1568.18663214</v>
      </c>
      <c r="AQ12" s="56">
        <v>1411.9160421399999</v>
      </c>
      <c r="AR12" s="56">
        <v>0</v>
      </c>
      <c r="AS12" s="56">
        <v>156.27059</v>
      </c>
      <c r="AT12" s="56">
        <v>98.385054208371301</v>
      </c>
      <c r="AU12" s="56">
        <v>94.175791374682333</v>
      </c>
      <c r="AV12" s="56">
        <v>9.9650505110318353</v>
      </c>
      <c r="AW12" s="56">
        <v>0</v>
      </c>
      <c r="AX12" s="56">
        <v>0</v>
      </c>
      <c r="AY12" s="56">
        <v>89.388200000000012</v>
      </c>
      <c r="AZ12" s="56">
        <v>0</v>
      </c>
      <c r="BA12" s="56">
        <v>100.25824811</v>
      </c>
      <c r="BB12" s="56">
        <v>89.388200000000012</v>
      </c>
      <c r="BC12" s="56">
        <v>10.870048109999999</v>
      </c>
      <c r="BD12" s="56">
        <v>87.806902999999991</v>
      </c>
      <c r="BE12" s="56">
        <v>2.7934695</v>
      </c>
      <c r="BF12" s="56">
        <v>97.560315110000005</v>
      </c>
      <c r="BG12" s="56">
        <v>87.806902999999991</v>
      </c>
      <c r="BH12" s="56">
        <v>0</v>
      </c>
      <c r="BI12" s="56">
        <v>9.7534121099999993</v>
      </c>
      <c r="BJ12" s="56">
        <v>98.230977914310813</v>
      </c>
      <c r="BK12" s="56">
        <v>89.727405171530563</v>
      </c>
      <c r="BL12" s="56">
        <v>9.9973150957978678</v>
      </c>
      <c r="BM12" s="56">
        <v>2.7934695</v>
      </c>
      <c r="BN12" s="56">
        <v>5.5511151231257827E-16</v>
      </c>
      <c r="BO12" s="56">
        <v>1876.9307000000001</v>
      </c>
      <c r="BP12" s="56">
        <v>0</v>
      </c>
      <c r="BQ12" s="56">
        <v>2240.3350534999995</v>
      </c>
      <c r="BR12" s="56">
        <v>1876.9307000000001</v>
      </c>
      <c r="BS12" s="56">
        <v>363.40435350000001</v>
      </c>
      <c r="BT12" s="56">
        <v>1844.9736387099997</v>
      </c>
      <c r="BU12" s="56">
        <v>14.3346</v>
      </c>
      <c r="BV12" s="56">
        <v>2185.0928716399999</v>
      </c>
      <c r="BW12" s="56">
        <v>1844.9736387099997</v>
      </c>
      <c r="BX12" s="56">
        <v>0</v>
      </c>
      <c r="BY12" s="56">
        <v>340.11923293000001</v>
      </c>
      <c r="BZ12" s="56">
        <v>98.297376600531905</v>
      </c>
      <c r="CA12" s="56">
        <v>93.592503681990152</v>
      </c>
      <c r="CB12" s="56">
        <v>15.565436020791504</v>
      </c>
      <c r="CC12" s="56">
        <v>14.3346</v>
      </c>
      <c r="CD12" s="56">
        <v>8.8817841970012523E-15</v>
      </c>
      <c r="CE12" s="56">
        <v>256.14660000000003</v>
      </c>
      <c r="CF12" s="56">
        <v>0</v>
      </c>
      <c r="CG12" s="56">
        <v>311.34081900000001</v>
      </c>
      <c r="CH12" s="56">
        <v>256.14660000000003</v>
      </c>
      <c r="CI12" s="56">
        <v>55.194218999999997</v>
      </c>
      <c r="CJ12" s="56">
        <v>256.14651199999997</v>
      </c>
      <c r="CK12" s="56">
        <v>6.6000000000000003E-2</v>
      </c>
      <c r="CL12" s="56">
        <v>310.82040699999999</v>
      </c>
      <c r="CM12" s="56">
        <v>256.14651199999997</v>
      </c>
      <c r="CN12" s="56">
        <v>0</v>
      </c>
      <c r="CO12" s="56">
        <v>54.673895000000002</v>
      </c>
      <c r="CP12" s="56">
        <v>99.999965644673779</v>
      </c>
      <c r="CQ12" s="56">
        <v>99.057285329103038</v>
      </c>
      <c r="CR12" s="56">
        <v>17.590188343071052</v>
      </c>
      <c r="CS12" s="56">
        <v>6.6000000000000003E-2</v>
      </c>
      <c r="CT12" s="56">
        <v>2.4980018054066022E-15</v>
      </c>
      <c r="CU12" s="56">
        <v>436.63890000000004</v>
      </c>
      <c r="CV12" s="56">
        <v>0</v>
      </c>
      <c r="CW12" s="56">
        <v>596.4787</v>
      </c>
      <c r="CX12" s="56">
        <v>436.63890000000004</v>
      </c>
      <c r="CY12" s="56">
        <v>159.8398</v>
      </c>
      <c r="CZ12" s="56">
        <v>431.45969736000001</v>
      </c>
      <c r="DA12" s="56">
        <v>1.899553E-2</v>
      </c>
      <c r="DB12" s="56">
        <v>586.93173278999996</v>
      </c>
      <c r="DC12" s="56">
        <v>431.45969736000001</v>
      </c>
      <c r="DD12" s="56">
        <v>0</v>
      </c>
      <c r="DE12" s="56">
        <v>155.47203543000001</v>
      </c>
      <c r="DF12" s="56">
        <v>98.813847634738906</v>
      </c>
      <c r="DG12" s="56">
        <v>97.267411139153083</v>
      </c>
      <c r="DH12" s="56">
        <v>26.4889469667892</v>
      </c>
      <c r="DI12" s="56">
        <v>1.899553E-2</v>
      </c>
      <c r="DJ12" s="56">
        <v>1.2195973397854942E-14</v>
      </c>
      <c r="DK12" s="56">
        <v>23045.970200000003</v>
      </c>
      <c r="DL12" s="56">
        <v>0</v>
      </c>
      <c r="DM12" s="56">
        <v>29456.589621960004</v>
      </c>
      <c r="DN12" s="56">
        <v>23045.970200000003</v>
      </c>
      <c r="DO12" s="56">
        <v>6410.6194219600002</v>
      </c>
      <c r="DP12" s="56">
        <v>23036.271851669997</v>
      </c>
      <c r="DQ12" s="56">
        <v>44.042982510000002</v>
      </c>
      <c r="DR12" s="56">
        <v>29393.211873699998</v>
      </c>
      <c r="DS12" s="56">
        <v>23034.782476139997</v>
      </c>
      <c r="DT12" s="56">
        <v>0</v>
      </c>
      <c r="DU12" s="56">
        <v>6358.4293975600003</v>
      </c>
      <c r="DV12" s="56">
        <v>99.951454749950145</v>
      </c>
      <c r="DW12" s="56">
        <v>99.185881722736184</v>
      </c>
      <c r="DX12" s="56">
        <v>21.632305529867246</v>
      </c>
      <c r="DY12" s="56">
        <v>43.979388470000004</v>
      </c>
      <c r="DZ12" s="56">
        <v>1.5529695699999619</v>
      </c>
      <c r="EA12" s="56">
        <v>351.99549999999999</v>
      </c>
      <c r="EB12" s="56">
        <v>0</v>
      </c>
      <c r="EC12" s="56">
        <v>461.90370385000006</v>
      </c>
      <c r="ED12" s="56">
        <v>351.99549999999999</v>
      </c>
      <c r="EE12" s="56">
        <v>109.90820384999999</v>
      </c>
      <c r="EF12" s="56">
        <v>302.15177599999998</v>
      </c>
      <c r="EG12" s="56">
        <v>0</v>
      </c>
      <c r="EH12" s="56">
        <v>382.57159243000001</v>
      </c>
      <c r="EI12" s="56">
        <v>286.40310599999998</v>
      </c>
      <c r="EJ12" s="56">
        <v>0</v>
      </c>
      <c r="EK12" s="56">
        <v>96.168486430000002</v>
      </c>
      <c r="EL12" s="56">
        <v>81.365558934702293</v>
      </c>
      <c r="EM12" s="56">
        <v>87.498915514303533</v>
      </c>
      <c r="EN12" s="56">
        <v>25.137382997823128</v>
      </c>
      <c r="EO12" s="56">
        <v>0</v>
      </c>
      <c r="EP12" s="56">
        <v>15.748670000000001</v>
      </c>
      <c r="EQ12" s="56">
        <v>2491.7743999999998</v>
      </c>
      <c r="ER12" s="56">
        <v>0</v>
      </c>
      <c r="ES12" s="56">
        <v>2691.1829587899997</v>
      </c>
      <c r="ET12" s="56">
        <v>2491.7743999999998</v>
      </c>
      <c r="EU12" s="56">
        <v>199.40855878999997</v>
      </c>
      <c r="EV12" s="56">
        <v>2342.6433702699997</v>
      </c>
      <c r="EW12" s="56">
        <v>39.767309560000001</v>
      </c>
      <c r="EX12" s="56">
        <v>2515.1630752999999</v>
      </c>
      <c r="EY12" s="56">
        <v>2342.5213939499999</v>
      </c>
      <c r="EZ12" s="56">
        <v>0</v>
      </c>
      <c r="FA12" s="56">
        <v>172.64168134999997</v>
      </c>
      <c r="FB12" s="56">
        <v>94.01017178561591</v>
      </c>
      <c r="FC12" s="56">
        <v>86.576866307835559</v>
      </c>
      <c r="FD12" s="56">
        <v>6.8640353003515635</v>
      </c>
      <c r="FE12" s="56">
        <v>39.767309560000001</v>
      </c>
      <c r="FF12" s="56">
        <v>0.12197631999993702</v>
      </c>
    </row>
    <row r="13" spans="1:162" ht="15.75" x14ac:dyDescent="0.25">
      <c r="A13" s="60" t="s">
        <v>6</v>
      </c>
      <c r="B13" s="61" t="s">
        <v>7</v>
      </c>
      <c r="C13" s="64">
        <v>6744.4873000000007</v>
      </c>
      <c r="D13" s="64">
        <v>0</v>
      </c>
      <c r="E13" s="64">
        <v>8039.3576664000011</v>
      </c>
      <c r="F13" s="64">
        <v>6744.4873000000007</v>
      </c>
      <c r="G13" s="64">
        <v>1294.8703664000004</v>
      </c>
      <c r="H13" s="64">
        <v>6685.3789204699997</v>
      </c>
      <c r="I13" s="64">
        <v>4.8808533199999999</v>
      </c>
      <c r="J13" s="64">
        <v>7972.6883824999995</v>
      </c>
      <c r="K13" s="64">
        <v>6684.9626090099991</v>
      </c>
      <c r="L13" s="64">
        <v>0</v>
      </c>
      <c r="M13" s="64">
        <v>1287.7257734899999</v>
      </c>
      <c r="N13" s="64">
        <v>99.117431936004948</v>
      </c>
      <c r="O13" s="64">
        <v>99.448238750735811</v>
      </c>
      <c r="P13" s="64">
        <v>16.15171334573354</v>
      </c>
      <c r="Q13" s="64">
        <v>4.8808533199999999</v>
      </c>
      <c r="R13" s="64">
        <v>0.41631146000007402</v>
      </c>
      <c r="S13" s="64">
        <v>343.6533</v>
      </c>
      <c r="T13" s="64">
        <v>0</v>
      </c>
      <c r="U13" s="64">
        <v>416.20439800000003</v>
      </c>
      <c r="V13" s="64">
        <v>343.6533</v>
      </c>
      <c r="W13" s="64">
        <v>72.551097999999996</v>
      </c>
      <c r="X13" s="64">
        <v>343.6533</v>
      </c>
      <c r="Y13" s="64">
        <v>2.1235080000000002</v>
      </c>
      <c r="Z13" s="64">
        <v>414.89890897999993</v>
      </c>
      <c r="AA13" s="64">
        <v>343.6533</v>
      </c>
      <c r="AB13" s="64">
        <v>0</v>
      </c>
      <c r="AC13" s="64">
        <v>71.24560898</v>
      </c>
      <c r="AD13" s="64">
        <v>100</v>
      </c>
      <c r="AE13" s="64">
        <v>98.200593711207517</v>
      </c>
      <c r="AF13" s="64">
        <v>17.17179954875089</v>
      </c>
      <c r="AG13" s="64">
        <v>2.1235080000000002</v>
      </c>
      <c r="AH13" s="64">
        <v>-4.6178338930502605E-15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 t="s">
        <v>652</v>
      </c>
      <c r="AU13" s="64" t="s">
        <v>652</v>
      </c>
      <c r="AV13" s="64">
        <v>0</v>
      </c>
      <c r="AW13" s="64">
        <v>0</v>
      </c>
      <c r="AX13" s="64">
        <v>0</v>
      </c>
      <c r="AY13" s="64">
        <v>12.7117</v>
      </c>
      <c r="AZ13" s="64">
        <v>0</v>
      </c>
      <c r="BA13" s="64">
        <v>15.649542109999999</v>
      </c>
      <c r="BB13" s="64">
        <v>12.7117</v>
      </c>
      <c r="BC13" s="64">
        <v>2.9378421099999996</v>
      </c>
      <c r="BD13" s="64">
        <v>11.81029</v>
      </c>
      <c r="BE13" s="64">
        <v>0.496587</v>
      </c>
      <c r="BF13" s="64">
        <v>14.743303109999999</v>
      </c>
      <c r="BG13" s="64">
        <v>11.81029</v>
      </c>
      <c r="BH13" s="64">
        <v>0</v>
      </c>
      <c r="BI13" s="64">
        <v>2.9330131099999996</v>
      </c>
      <c r="BJ13" s="64">
        <v>92.908816287357311</v>
      </c>
      <c r="BK13" s="64">
        <v>99.83562765393134</v>
      </c>
      <c r="BL13" s="64">
        <v>19.893866985686628</v>
      </c>
      <c r="BM13" s="64">
        <v>0.496587</v>
      </c>
      <c r="BN13" s="64">
        <v>1.1102230246251565E-16</v>
      </c>
      <c r="BO13" s="64">
        <v>538.5299</v>
      </c>
      <c r="BP13" s="64">
        <v>0</v>
      </c>
      <c r="BQ13" s="64">
        <v>654.75923949999992</v>
      </c>
      <c r="BR13" s="64">
        <v>538.5299</v>
      </c>
      <c r="BS13" s="64">
        <v>116.22933950000001</v>
      </c>
      <c r="BT13" s="64">
        <v>538.41724084999998</v>
      </c>
      <c r="BU13" s="64">
        <v>0</v>
      </c>
      <c r="BV13" s="64">
        <v>653.04070423999997</v>
      </c>
      <c r="BW13" s="64">
        <v>538.41724084999998</v>
      </c>
      <c r="BX13" s="64">
        <v>0</v>
      </c>
      <c r="BY13" s="64">
        <v>114.62346339</v>
      </c>
      <c r="BZ13" s="64">
        <v>99.97908024234124</v>
      </c>
      <c r="CA13" s="64">
        <v>98.618355643327035</v>
      </c>
      <c r="CB13" s="64">
        <v>17.552269352550887</v>
      </c>
      <c r="CC13" s="64">
        <v>0</v>
      </c>
      <c r="CD13" s="64">
        <v>0</v>
      </c>
      <c r="CE13" s="64">
        <v>0</v>
      </c>
      <c r="CF13" s="64">
        <v>0</v>
      </c>
      <c r="CG13" s="64">
        <v>0</v>
      </c>
      <c r="CH13" s="64">
        <v>0</v>
      </c>
      <c r="CI13" s="64">
        <v>0</v>
      </c>
      <c r="CJ13" s="64">
        <v>0</v>
      </c>
      <c r="CK13" s="64">
        <v>0</v>
      </c>
      <c r="CL13" s="64">
        <v>0</v>
      </c>
      <c r="CM13" s="64">
        <v>0</v>
      </c>
      <c r="CN13" s="64">
        <v>0</v>
      </c>
      <c r="CO13" s="64">
        <v>0</v>
      </c>
      <c r="CP13" s="64" t="s">
        <v>652</v>
      </c>
      <c r="CQ13" s="64" t="s">
        <v>652</v>
      </c>
      <c r="CR13" s="64">
        <v>0</v>
      </c>
      <c r="CS13" s="64">
        <v>0</v>
      </c>
      <c r="CT13" s="64">
        <v>0</v>
      </c>
      <c r="CU13" s="64">
        <v>0</v>
      </c>
      <c r="CV13" s="64">
        <v>0</v>
      </c>
      <c r="CW13" s="64">
        <v>0</v>
      </c>
      <c r="CX13" s="64">
        <v>0</v>
      </c>
      <c r="CY13" s="64">
        <v>0</v>
      </c>
      <c r="CZ13" s="64">
        <v>0</v>
      </c>
      <c r="DA13" s="64">
        <v>0</v>
      </c>
      <c r="DB13" s="64">
        <v>0</v>
      </c>
      <c r="DC13" s="64">
        <v>0</v>
      </c>
      <c r="DD13" s="64">
        <v>0</v>
      </c>
      <c r="DE13" s="64">
        <v>0</v>
      </c>
      <c r="DF13" s="64" t="s">
        <v>652</v>
      </c>
      <c r="DG13" s="64" t="s">
        <v>652</v>
      </c>
      <c r="DH13" s="64">
        <v>0</v>
      </c>
      <c r="DI13" s="64">
        <v>0</v>
      </c>
      <c r="DJ13" s="64">
        <v>0</v>
      </c>
      <c r="DK13" s="64">
        <v>4937.5179000000007</v>
      </c>
      <c r="DL13" s="64">
        <v>0</v>
      </c>
      <c r="DM13" s="64">
        <v>5960.799003000001</v>
      </c>
      <c r="DN13" s="64">
        <v>4937.5179000000007</v>
      </c>
      <c r="DO13" s="64">
        <v>1023.2811029999999</v>
      </c>
      <c r="DP13" s="64">
        <v>4935.1397020600007</v>
      </c>
      <c r="DQ13" s="64">
        <v>2.0163533200000003</v>
      </c>
      <c r="DR13" s="64">
        <v>5957.25103949</v>
      </c>
      <c r="DS13" s="64">
        <v>4934.723390600001</v>
      </c>
      <c r="DT13" s="64">
        <v>0</v>
      </c>
      <c r="DU13" s="64">
        <v>1022.52764889</v>
      </c>
      <c r="DV13" s="64">
        <v>99.943402546449505</v>
      </c>
      <c r="DW13" s="64">
        <v>99.926368804447677</v>
      </c>
      <c r="DX13" s="64">
        <v>17.164421007470899</v>
      </c>
      <c r="DY13" s="64">
        <v>2.0163533200000003</v>
      </c>
      <c r="DZ13" s="64">
        <v>0.41631145999999608</v>
      </c>
      <c r="EA13" s="64">
        <v>42.616199999999999</v>
      </c>
      <c r="EB13" s="64">
        <v>0</v>
      </c>
      <c r="EC13" s="64">
        <v>51.781550000000003</v>
      </c>
      <c r="ED13" s="64">
        <v>42.616199999999999</v>
      </c>
      <c r="EE13" s="64">
        <v>9.1653500000000001</v>
      </c>
      <c r="EF13" s="64">
        <v>42.004968999999996</v>
      </c>
      <c r="EG13" s="64">
        <v>0</v>
      </c>
      <c r="EH13" s="64">
        <v>50.877939000000005</v>
      </c>
      <c r="EI13" s="64">
        <v>42.004968999999996</v>
      </c>
      <c r="EJ13" s="64">
        <v>0</v>
      </c>
      <c r="EK13" s="64">
        <v>8.8729699999999987</v>
      </c>
      <c r="EL13" s="64">
        <v>98.56573087229738</v>
      </c>
      <c r="EM13" s="64">
        <v>96.809941791639147</v>
      </c>
      <c r="EN13" s="64">
        <v>17.439719796825887</v>
      </c>
      <c r="EO13" s="64">
        <v>0</v>
      </c>
      <c r="EP13" s="64">
        <v>0</v>
      </c>
      <c r="EQ13" s="64">
        <v>869.45829999999989</v>
      </c>
      <c r="ER13" s="64">
        <v>0</v>
      </c>
      <c r="ES13" s="64">
        <v>940.16393378999999</v>
      </c>
      <c r="ET13" s="64">
        <v>869.45829999999989</v>
      </c>
      <c r="EU13" s="64">
        <v>70.705633790000007</v>
      </c>
      <c r="EV13" s="64">
        <v>814.35341856000002</v>
      </c>
      <c r="EW13" s="64">
        <v>0.24440500000000001</v>
      </c>
      <c r="EX13" s="64">
        <v>881.87648768000008</v>
      </c>
      <c r="EY13" s="64">
        <v>814.35341856000002</v>
      </c>
      <c r="EZ13" s="64">
        <v>0</v>
      </c>
      <c r="FA13" s="64">
        <v>67.523069120000002</v>
      </c>
      <c r="FB13" s="64">
        <v>93.662159365204772</v>
      </c>
      <c r="FC13" s="64">
        <v>95.498852779606764</v>
      </c>
      <c r="FD13" s="64">
        <v>7.6567489964083943</v>
      </c>
      <c r="FE13" s="64">
        <v>0.24440500000000001</v>
      </c>
      <c r="FF13" s="64">
        <v>1.5870678455784902E-15</v>
      </c>
    </row>
    <row r="14" spans="1:162" ht="15.75" x14ac:dyDescent="0.25">
      <c r="A14" s="11" t="s">
        <v>9</v>
      </c>
      <c r="B14" s="66" t="s">
        <v>10</v>
      </c>
      <c r="C14" s="69">
        <v>818.36019999999996</v>
      </c>
      <c r="D14" s="69">
        <v>0</v>
      </c>
      <c r="E14" s="69">
        <v>1013.133234</v>
      </c>
      <c r="F14" s="69">
        <v>818.36019999999996</v>
      </c>
      <c r="G14" s="69">
        <v>194.773034</v>
      </c>
      <c r="H14" s="69">
        <v>818.36019999999996</v>
      </c>
      <c r="I14" s="69">
        <v>0</v>
      </c>
      <c r="J14" s="69">
        <v>1013.133234</v>
      </c>
      <c r="K14" s="69">
        <v>818.36019999999996</v>
      </c>
      <c r="L14" s="69">
        <v>0</v>
      </c>
      <c r="M14" s="69">
        <v>194.773034</v>
      </c>
      <c r="N14" s="70">
        <v>100</v>
      </c>
      <c r="O14" s="70">
        <v>100</v>
      </c>
      <c r="P14" s="70">
        <v>19.224819348883386</v>
      </c>
      <c r="Q14" s="69">
        <v>0</v>
      </c>
      <c r="R14" s="70">
        <v>0</v>
      </c>
      <c r="S14" s="69">
        <v>40.478000000000002</v>
      </c>
      <c r="T14" s="69">
        <v>0</v>
      </c>
      <c r="U14" s="69">
        <v>51.433999999999997</v>
      </c>
      <c r="V14" s="69">
        <v>40.478000000000002</v>
      </c>
      <c r="W14" s="69">
        <v>10.956</v>
      </c>
      <c r="X14" s="69">
        <v>40.478000000000002</v>
      </c>
      <c r="Y14" s="69">
        <v>0</v>
      </c>
      <c r="Z14" s="69">
        <v>51.433999999999997</v>
      </c>
      <c r="AA14" s="69">
        <v>40.478000000000002</v>
      </c>
      <c r="AB14" s="69">
        <v>0</v>
      </c>
      <c r="AC14" s="69">
        <v>10.956</v>
      </c>
      <c r="AD14" s="70">
        <v>100</v>
      </c>
      <c r="AE14" s="70">
        <v>100</v>
      </c>
      <c r="AF14" s="70">
        <v>21.301084885484308</v>
      </c>
      <c r="AG14" s="70">
        <v>0</v>
      </c>
      <c r="AH14" s="70">
        <v>0</v>
      </c>
      <c r="AI14" s="69">
        <v>0</v>
      </c>
      <c r="AJ14" s="69">
        <v>0</v>
      </c>
      <c r="AK14" s="69">
        <v>0</v>
      </c>
      <c r="AL14" s="69">
        <v>0</v>
      </c>
      <c r="AM14" s="69">
        <v>0</v>
      </c>
      <c r="AN14" s="69">
        <v>0</v>
      </c>
      <c r="AO14" s="69">
        <v>0</v>
      </c>
      <c r="AP14" s="69">
        <v>0</v>
      </c>
      <c r="AQ14" s="69">
        <v>0</v>
      </c>
      <c r="AR14" s="69">
        <v>0</v>
      </c>
      <c r="AS14" s="69">
        <v>0</v>
      </c>
      <c r="AT14" s="70" t="s">
        <v>652</v>
      </c>
      <c r="AU14" s="70" t="s">
        <v>652</v>
      </c>
      <c r="AV14" s="70">
        <v>0</v>
      </c>
      <c r="AW14" s="70">
        <v>0</v>
      </c>
      <c r="AX14" s="70">
        <v>0</v>
      </c>
      <c r="AY14" s="69">
        <v>0</v>
      </c>
      <c r="AZ14" s="69">
        <v>0</v>
      </c>
      <c r="BA14" s="69">
        <v>0</v>
      </c>
      <c r="BB14" s="69">
        <v>0</v>
      </c>
      <c r="BC14" s="69">
        <v>0</v>
      </c>
      <c r="BD14" s="69">
        <v>0</v>
      </c>
      <c r="BE14" s="69">
        <v>0</v>
      </c>
      <c r="BF14" s="69">
        <v>0</v>
      </c>
      <c r="BG14" s="69">
        <v>0</v>
      </c>
      <c r="BH14" s="69">
        <v>0</v>
      </c>
      <c r="BI14" s="69">
        <v>0</v>
      </c>
      <c r="BJ14" s="70" t="s">
        <v>652</v>
      </c>
      <c r="BK14" s="70" t="s">
        <v>652</v>
      </c>
      <c r="BL14" s="70">
        <v>0</v>
      </c>
      <c r="BM14" s="70">
        <v>0</v>
      </c>
      <c r="BN14" s="70">
        <v>0</v>
      </c>
      <c r="BO14" s="69">
        <v>100.4246</v>
      </c>
      <c r="BP14" s="69">
        <v>0</v>
      </c>
      <c r="BQ14" s="69">
        <v>127.604321</v>
      </c>
      <c r="BR14" s="69">
        <v>100.4246</v>
      </c>
      <c r="BS14" s="69">
        <v>27.179721000000001</v>
      </c>
      <c r="BT14" s="69">
        <v>100.4246</v>
      </c>
      <c r="BU14" s="69">
        <v>0</v>
      </c>
      <c r="BV14" s="69">
        <v>127.604321</v>
      </c>
      <c r="BW14" s="69">
        <v>100.4246</v>
      </c>
      <c r="BX14" s="69">
        <v>0</v>
      </c>
      <c r="BY14" s="69">
        <v>27.179721000000001</v>
      </c>
      <c r="BZ14" s="70">
        <v>100</v>
      </c>
      <c r="CA14" s="70">
        <v>100</v>
      </c>
      <c r="CB14" s="70">
        <v>21.300000491362674</v>
      </c>
      <c r="CC14" s="70">
        <v>0</v>
      </c>
      <c r="CD14" s="70">
        <v>0</v>
      </c>
      <c r="CE14" s="69">
        <v>0</v>
      </c>
      <c r="CF14" s="69">
        <v>0</v>
      </c>
      <c r="CG14" s="69">
        <v>0</v>
      </c>
      <c r="CH14" s="69">
        <v>0</v>
      </c>
      <c r="CI14" s="69">
        <v>0</v>
      </c>
      <c r="CJ14" s="69">
        <v>0</v>
      </c>
      <c r="CK14" s="69">
        <v>0</v>
      </c>
      <c r="CL14" s="69">
        <v>0</v>
      </c>
      <c r="CM14" s="69">
        <v>0</v>
      </c>
      <c r="CN14" s="69">
        <v>0</v>
      </c>
      <c r="CO14" s="69">
        <v>0</v>
      </c>
      <c r="CP14" s="70" t="s">
        <v>652</v>
      </c>
      <c r="CQ14" s="70" t="s">
        <v>652</v>
      </c>
      <c r="CR14" s="70">
        <v>0</v>
      </c>
      <c r="CS14" s="70">
        <v>0</v>
      </c>
      <c r="CT14" s="70">
        <v>0</v>
      </c>
      <c r="CU14" s="69">
        <v>0</v>
      </c>
      <c r="CV14" s="69">
        <v>0</v>
      </c>
      <c r="CW14" s="69">
        <v>0</v>
      </c>
      <c r="CX14" s="69">
        <v>0</v>
      </c>
      <c r="CY14" s="69">
        <v>0</v>
      </c>
      <c r="CZ14" s="69">
        <v>0</v>
      </c>
      <c r="DA14" s="69">
        <v>0</v>
      </c>
      <c r="DB14" s="69">
        <v>0</v>
      </c>
      <c r="DC14" s="69">
        <v>0</v>
      </c>
      <c r="DD14" s="69">
        <v>0</v>
      </c>
      <c r="DE14" s="69">
        <v>0</v>
      </c>
      <c r="DF14" s="70" t="s">
        <v>652</v>
      </c>
      <c r="DG14" s="70" t="s">
        <v>652</v>
      </c>
      <c r="DH14" s="70">
        <v>0</v>
      </c>
      <c r="DI14" s="70">
        <v>0</v>
      </c>
      <c r="DJ14" s="70">
        <v>0</v>
      </c>
      <c r="DK14" s="69">
        <v>549.56640000000004</v>
      </c>
      <c r="DL14" s="69">
        <v>0</v>
      </c>
      <c r="DM14" s="69">
        <v>698.30640000000005</v>
      </c>
      <c r="DN14" s="69">
        <v>549.56640000000004</v>
      </c>
      <c r="DO14" s="69">
        <v>148.74</v>
      </c>
      <c r="DP14" s="69">
        <v>549.56640000000004</v>
      </c>
      <c r="DQ14" s="69">
        <v>0</v>
      </c>
      <c r="DR14" s="69">
        <v>698.30640000000005</v>
      </c>
      <c r="DS14" s="69">
        <v>549.56640000000004</v>
      </c>
      <c r="DT14" s="69">
        <v>0</v>
      </c>
      <c r="DU14" s="69">
        <v>148.74</v>
      </c>
      <c r="DV14" s="70">
        <v>100</v>
      </c>
      <c r="DW14" s="70">
        <v>100</v>
      </c>
      <c r="DX14" s="70">
        <v>21.300105512422626</v>
      </c>
      <c r="DY14" s="70">
        <v>0</v>
      </c>
      <c r="DZ14" s="70">
        <v>0</v>
      </c>
      <c r="EA14" s="69">
        <v>4.8339999999999996</v>
      </c>
      <c r="EB14" s="69">
        <v>0</v>
      </c>
      <c r="EC14" s="69">
        <v>6.1423129999999997</v>
      </c>
      <c r="ED14" s="69">
        <v>4.8339999999999996</v>
      </c>
      <c r="EE14" s="69">
        <v>1.3083130000000001</v>
      </c>
      <c r="EF14" s="69">
        <v>4.8339999999999996</v>
      </c>
      <c r="EG14" s="69">
        <v>0</v>
      </c>
      <c r="EH14" s="69">
        <v>6.1423129999999997</v>
      </c>
      <c r="EI14" s="69">
        <v>4.8339999999999996</v>
      </c>
      <c r="EJ14" s="69">
        <v>0</v>
      </c>
      <c r="EK14" s="69">
        <v>1.3083130000000001</v>
      </c>
      <c r="EL14" s="70">
        <v>100</v>
      </c>
      <c r="EM14" s="70">
        <v>100</v>
      </c>
      <c r="EN14" s="70">
        <v>21.300005388849446</v>
      </c>
      <c r="EO14" s="70">
        <v>0</v>
      </c>
      <c r="EP14" s="70">
        <v>0</v>
      </c>
      <c r="EQ14" s="69">
        <v>123.05719999999999</v>
      </c>
      <c r="ER14" s="69">
        <v>0</v>
      </c>
      <c r="ES14" s="69">
        <v>129.64619999999999</v>
      </c>
      <c r="ET14" s="69">
        <v>123.05719999999999</v>
      </c>
      <c r="EU14" s="69">
        <v>6.5890000000000004</v>
      </c>
      <c r="EV14" s="69">
        <v>123.05719999999999</v>
      </c>
      <c r="EW14" s="69">
        <v>0</v>
      </c>
      <c r="EX14" s="69">
        <v>129.64619999999999</v>
      </c>
      <c r="EY14" s="69">
        <v>123.05719999999999</v>
      </c>
      <c r="EZ14" s="69">
        <v>0</v>
      </c>
      <c r="FA14" s="69">
        <v>6.5890000000000004</v>
      </c>
      <c r="FB14" s="70">
        <v>100</v>
      </c>
      <c r="FC14" s="70">
        <v>100</v>
      </c>
      <c r="FD14" s="70">
        <v>5.0822931948641772</v>
      </c>
      <c r="FE14" s="70">
        <v>0</v>
      </c>
      <c r="FF14" s="70">
        <v>0</v>
      </c>
    </row>
    <row r="15" spans="1:162" ht="15.75" x14ac:dyDescent="0.25">
      <c r="A15" s="11" t="s">
        <v>12</v>
      </c>
      <c r="B15" s="66" t="s">
        <v>13</v>
      </c>
      <c r="C15" s="69">
        <v>274.73599999999999</v>
      </c>
      <c r="D15" s="69">
        <v>0</v>
      </c>
      <c r="E15" s="69">
        <v>289.19586240000001</v>
      </c>
      <c r="F15" s="69">
        <v>274.73599999999999</v>
      </c>
      <c r="G15" s="69">
        <v>14.4598624</v>
      </c>
      <c r="H15" s="69">
        <v>268.55820799999998</v>
      </c>
      <c r="I15" s="69">
        <v>4.9292999999999997E-2</v>
      </c>
      <c r="J15" s="69">
        <v>282.69292360999998</v>
      </c>
      <c r="K15" s="69">
        <v>268.55820799999998</v>
      </c>
      <c r="L15" s="69">
        <v>0</v>
      </c>
      <c r="M15" s="69">
        <v>14.134715610000001</v>
      </c>
      <c r="N15" s="70">
        <v>97.751371498456692</v>
      </c>
      <c r="O15" s="70">
        <v>97.751383927415532</v>
      </c>
      <c r="P15" s="70">
        <v>5.0000245600417283</v>
      </c>
      <c r="Q15" s="69">
        <v>4.9292999999999997E-2</v>
      </c>
      <c r="R15" s="70">
        <v>-2.2613855232833657E-14</v>
      </c>
      <c r="S15" s="69">
        <v>23.501100000000001</v>
      </c>
      <c r="T15" s="69">
        <v>0</v>
      </c>
      <c r="U15" s="69">
        <v>24.738</v>
      </c>
      <c r="V15" s="69">
        <v>23.501100000000001</v>
      </c>
      <c r="W15" s="69">
        <v>1.2369000000000001</v>
      </c>
      <c r="X15" s="69">
        <v>23.501100000000001</v>
      </c>
      <c r="Y15" s="69">
        <v>0</v>
      </c>
      <c r="Z15" s="69">
        <v>24.738</v>
      </c>
      <c r="AA15" s="69">
        <v>23.501100000000001</v>
      </c>
      <c r="AB15" s="69">
        <v>0</v>
      </c>
      <c r="AC15" s="69">
        <v>1.2369000000000001</v>
      </c>
      <c r="AD15" s="70">
        <v>100</v>
      </c>
      <c r="AE15" s="70">
        <v>100</v>
      </c>
      <c r="AF15" s="70">
        <v>5</v>
      </c>
      <c r="AG15" s="70">
        <v>0</v>
      </c>
      <c r="AH15" s="70">
        <v>0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70" t="s">
        <v>652</v>
      </c>
      <c r="AU15" s="70" t="s">
        <v>652</v>
      </c>
      <c r="AV15" s="70">
        <v>0</v>
      </c>
      <c r="AW15" s="70">
        <v>0</v>
      </c>
      <c r="AX15" s="70">
        <v>0</v>
      </c>
      <c r="AY15" s="69">
        <v>0.96409999999999996</v>
      </c>
      <c r="AZ15" s="69">
        <v>0</v>
      </c>
      <c r="BA15" s="69">
        <v>1.01484211</v>
      </c>
      <c r="BB15" s="69">
        <v>0.96409999999999996</v>
      </c>
      <c r="BC15" s="69">
        <v>5.074211E-2</v>
      </c>
      <c r="BD15" s="69">
        <v>0.96409999999999996</v>
      </c>
      <c r="BE15" s="69">
        <v>0</v>
      </c>
      <c r="BF15" s="69">
        <v>1.01484211</v>
      </c>
      <c r="BG15" s="69">
        <v>0.96409999999999996</v>
      </c>
      <c r="BH15" s="69">
        <v>0</v>
      </c>
      <c r="BI15" s="69">
        <v>5.074211E-2</v>
      </c>
      <c r="BJ15" s="70">
        <v>100</v>
      </c>
      <c r="BK15" s="70">
        <v>100</v>
      </c>
      <c r="BL15" s="70">
        <v>5.0000004434187302</v>
      </c>
      <c r="BM15" s="70">
        <v>0</v>
      </c>
      <c r="BN15" s="70">
        <v>0</v>
      </c>
      <c r="BO15" s="69">
        <v>2.3721000000000001</v>
      </c>
      <c r="BP15" s="69">
        <v>0</v>
      </c>
      <c r="BQ15" s="69">
        <v>2.4970194999999999</v>
      </c>
      <c r="BR15" s="69">
        <v>2.3721000000000001</v>
      </c>
      <c r="BS15" s="69">
        <v>0.1249195</v>
      </c>
      <c r="BT15" s="69">
        <v>2.3721000000000001</v>
      </c>
      <c r="BU15" s="69">
        <v>0</v>
      </c>
      <c r="BV15" s="69">
        <v>2.4970194999999999</v>
      </c>
      <c r="BW15" s="69">
        <v>2.3721000000000001</v>
      </c>
      <c r="BX15" s="69">
        <v>0</v>
      </c>
      <c r="BY15" s="69">
        <v>0.1249195</v>
      </c>
      <c r="BZ15" s="70">
        <v>100</v>
      </c>
      <c r="CA15" s="70">
        <v>100</v>
      </c>
      <c r="CB15" s="70">
        <v>5.0027442717207462</v>
      </c>
      <c r="CC15" s="70">
        <v>0</v>
      </c>
      <c r="CD15" s="70">
        <v>0</v>
      </c>
      <c r="CE15" s="69">
        <v>0</v>
      </c>
      <c r="CF15" s="69">
        <v>0</v>
      </c>
      <c r="CG15" s="69">
        <v>0</v>
      </c>
      <c r="CH15" s="69">
        <v>0</v>
      </c>
      <c r="CI15" s="69">
        <v>0</v>
      </c>
      <c r="CJ15" s="69">
        <v>0</v>
      </c>
      <c r="CK15" s="69">
        <v>0</v>
      </c>
      <c r="CL15" s="69">
        <v>0</v>
      </c>
      <c r="CM15" s="69">
        <v>0</v>
      </c>
      <c r="CN15" s="69">
        <v>0</v>
      </c>
      <c r="CO15" s="69">
        <v>0</v>
      </c>
      <c r="CP15" s="70" t="s">
        <v>652</v>
      </c>
      <c r="CQ15" s="70" t="s">
        <v>652</v>
      </c>
      <c r="CR15" s="70">
        <v>0</v>
      </c>
      <c r="CS15" s="70">
        <v>0</v>
      </c>
      <c r="CT15" s="70">
        <v>0</v>
      </c>
      <c r="CU15" s="69">
        <v>0</v>
      </c>
      <c r="CV15" s="69">
        <v>0</v>
      </c>
      <c r="CW15" s="69">
        <v>0</v>
      </c>
      <c r="CX15" s="69">
        <v>0</v>
      </c>
      <c r="CY15" s="69">
        <v>0</v>
      </c>
      <c r="CZ15" s="69">
        <v>0</v>
      </c>
      <c r="DA15" s="69">
        <v>0</v>
      </c>
      <c r="DB15" s="69">
        <v>0</v>
      </c>
      <c r="DC15" s="69">
        <v>0</v>
      </c>
      <c r="DD15" s="69">
        <v>0</v>
      </c>
      <c r="DE15" s="69">
        <v>0</v>
      </c>
      <c r="DF15" s="70" t="s">
        <v>652</v>
      </c>
      <c r="DG15" s="70" t="s">
        <v>652</v>
      </c>
      <c r="DH15" s="70">
        <v>0</v>
      </c>
      <c r="DI15" s="70">
        <v>0</v>
      </c>
      <c r="DJ15" s="70">
        <v>0</v>
      </c>
      <c r="DK15" s="69">
        <v>235.85069999999999</v>
      </c>
      <c r="DL15" s="69">
        <v>0</v>
      </c>
      <c r="DM15" s="69">
        <v>248.26389499999999</v>
      </c>
      <c r="DN15" s="69">
        <v>235.85069999999999</v>
      </c>
      <c r="DO15" s="69">
        <v>12.413195</v>
      </c>
      <c r="DP15" s="69">
        <v>235.85069999999999</v>
      </c>
      <c r="DQ15" s="69">
        <v>4.9292999999999997E-2</v>
      </c>
      <c r="DR15" s="69">
        <v>248.26389499999999</v>
      </c>
      <c r="DS15" s="69">
        <v>235.85069999999999</v>
      </c>
      <c r="DT15" s="69">
        <v>0</v>
      </c>
      <c r="DU15" s="69">
        <v>12.413195</v>
      </c>
      <c r="DV15" s="70">
        <v>100</v>
      </c>
      <c r="DW15" s="70">
        <v>100</v>
      </c>
      <c r="DX15" s="70">
        <v>5.0000001006992987</v>
      </c>
      <c r="DY15" s="70">
        <v>4.9292999999999997E-2</v>
      </c>
      <c r="DZ15" s="70">
        <v>5.8078541975703502E-15</v>
      </c>
      <c r="EA15" s="69">
        <v>2.048</v>
      </c>
      <c r="EB15" s="69">
        <v>0</v>
      </c>
      <c r="EC15" s="69">
        <v>2.1557900000000001</v>
      </c>
      <c r="ED15" s="69">
        <v>2.048</v>
      </c>
      <c r="EE15" s="69">
        <v>0.10779</v>
      </c>
      <c r="EF15" s="69">
        <v>2.0479500000000002</v>
      </c>
      <c r="EG15" s="69">
        <v>0</v>
      </c>
      <c r="EH15" s="69">
        <v>2.1557369999999998</v>
      </c>
      <c r="EI15" s="69">
        <v>2.0479500000000002</v>
      </c>
      <c r="EJ15" s="69">
        <v>0</v>
      </c>
      <c r="EK15" s="69">
        <v>0.10778699999999999</v>
      </c>
      <c r="EL15" s="70">
        <v>99.99755859375</v>
      </c>
      <c r="EM15" s="70">
        <v>99.997216810464792</v>
      </c>
      <c r="EN15" s="70">
        <v>5.0000069581771802</v>
      </c>
      <c r="EO15" s="70">
        <v>0</v>
      </c>
      <c r="EP15" s="70">
        <v>0</v>
      </c>
      <c r="EQ15" s="69">
        <v>10</v>
      </c>
      <c r="ER15" s="69">
        <v>0</v>
      </c>
      <c r="ES15" s="69">
        <v>10.52631579</v>
      </c>
      <c r="ET15" s="69">
        <v>10</v>
      </c>
      <c r="EU15" s="69">
        <v>0.52631579000000006</v>
      </c>
      <c r="EV15" s="69">
        <v>3.8222580000000002</v>
      </c>
      <c r="EW15" s="69">
        <v>0</v>
      </c>
      <c r="EX15" s="69">
        <v>4.0234300000000003</v>
      </c>
      <c r="EY15" s="69">
        <v>3.8222580000000002</v>
      </c>
      <c r="EZ15" s="69">
        <v>0</v>
      </c>
      <c r="FA15" s="69">
        <v>0.20117199999999999</v>
      </c>
      <c r="FB15" s="70">
        <v>38.222580000000001</v>
      </c>
      <c r="FC15" s="70">
        <v>38.22267996177731</v>
      </c>
      <c r="FD15" s="70">
        <v>5.0000124272076309</v>
      </c>
      <c r="FE15" s="70">
        <v>0</v>
      </c>
      <c r="FF15" s="70">
        <v>0</v>
      </c>
    </row>
    <row r="16" spans="1:162" ht="15.75" x14ac:dyDescent="0.25">
      <c r="A16" s="11" t="s">
        <v>15</v>
      </c>
      <c r="B16" s="66" t="s">
        <v>16</v>
      </c>
      <c r="C16" s="69">
        <v>96.875699999999995</v>
      </c>
      <c r="D16" s="69">
        <v>0</v>
      </c>
      <c r="E16" s="69">
        <v>101.9753</v>
      </c>
      <c r="F16" s="69">
        <v>96.875699999999995</v>
      </c>
      <c r="G16" s="69">
        <v>5.0995999999999997</v>
      </c>
      <c r="H16" s="69">
        <v>96.875619</v>
      </c>
      <c r="I16" s="69">
        <v>0</v>
      </c>
      <c r="J16" s="69">
        <v>101.975189</v>
      </c>
      <c r="K16" s="69">
        <v>96.875619</v>
      </c>
      <c r="L16" s="69">
        <v>0</v>
      </c>
      <c r="M16" s="69">
        <v>5.0995699999999999</v>
      </c>
      <c r="N16" s="70">
        <v>99.999916387700949</v>
      </c>
      <c r="O16" s="70">
        <v>99.999411718566165</v>
      </c>
      <c r="P16" s="70">
        <v>5.0007948502061614</v>
      </c>
      <c r="Q16" s="69">
        <v>0</v>
      </c>
      <c r="R16" s="70">
        <v>0</v>
      </c>
      <c r="S16" s="69">
        <v>6.0651999999999999</v>
      </c>
      <c r="T16" s="69">
        <v>0</v>
      </c>
      <c r="U16" s="69">
        <v>6.3852000000000002</v>
      </c>
      <c r="V16" s="69">
        <v>6.0651999999999999</v>
      </c>
      <c r="W16" s="69">
        <v>0.32</v>
      </c>
      <c r="X16" s="69">
        <v>6.0651999999999999</v>
      </c>
      <c r="Y16" s="69">
        <v>0</v>
      </c>
      <c r="Z16" s="69">
        <v>6.3852000000000002</v>
      </c>
      <c r="AA16" s="69">
        <v>6.0651999999999999</v>
      </c>
      <c r="AB16" s="69">
        <v>0</v>
      </c>
      <c r="AC16" s="69">
        <v>0.32</v>
      </c>
      <c r="AD16" s="70">
        <v>100</v>
      </c>
      <c r="AE16" s="70">
        <v>100</v>
      </c>
      <c r="AF16" s="70">
        <v>5.0115893002568441</v>
      </c>
      <c r="AG16" s="70">
        <v>0</v>
      </c>
      <c r="AH16" s="70">
        <v>0</v>
      </c>
      <c r="AI16" s="69">
        <v>0</v>
      </c>
      <c r="AJ16" s="69">
        <v>0</v>
      </c>
      <c r="AK16" s="69">
        <v>0</v>
      </c>
      <c r="AL16" s="69">
        <v>0</v>
      </c>
      <c r="AM16" s="69">
        <v>0</v>
      </c>
      <c r="AN16" s="69">
        <v>0</v>
      </c>
      <c r="AO16" s="69">
        <v>0</v>
      </c>
      <c r="AP16" s="69">
        <v>0</v>
      </c>
      <c r="AQ16" s="69">
        <v>0</v>
      </c>
      <c r="AR16" s="69">
        <v>0</v>
      </c>
      <c r="AS16" s="69">
        <v>0</v>
      </c>
      <c r="AT16" s="70" t="s">
        <v>652</v>
      </c>
      <c r="AU16" s="70" t="s">
        <v>652</v>
      </c>
      <c r="AV16" s="70">
        <v>0</v>
      </c>
      <c r="AW16" s="70">
        <v>0</v>
      </c>
      <c r="AX16" s="70">
        <v>0</v>
      </c>
      <c r="AY16" s="69">
        <v>0</v>
      </c>
      <c r="AZ16" s="69">
        <v>0</v>
      </c>
      <c r="BA16" s="69">
        <v>0</v>
      </c>
      <c r="BB16" s="69">
        <v>0</v>
      </c>
      <c r="BC16" s="69">
        <v>0</v>
      </c>
      <c r="BD16" s="69">
        <v>0</v>
      </c>
      <c r="BE16" s="69">
        <v>0</v>
      </c>
      <c r="BF16" s="69">
        <v>0</v>
      </c>
      <c r="BG16" s="69">
        <v>0</v>
      </c>
      <c r="BH16" s="69">
        <v>0</v>
      </c>
      <c r="BI16" s="69">
        <v>0</v>
      </c>
      <c r="BJ16" s="70" t="s">
        <v>652</v>
      </c>
      <c r="BK16" s="70" t="s">
        <v>652</v>
      </c>
      <c r="BL16" s="70">
        <v>0</v>
      </c>
      <c r="BM16" s="70">
        <v>0</v>
      </c>
      <c r="BN16" s="70">
        <v>0</v>
      </c>
      <c r="BO16" s="69">
        <v>0.2601</v>
      </c>
      <c r="BP16" s="69">
        <v>0</v>
      </c>
      <c r="BQ16" s="69">
        <v>0.27379999999999999</v>
      </c>
      <c r="BR16" s="69">
        <v>0.2601</v>
      </c>
      <c r="BS16" s="69">
        <v>1.37E-2</v>
      </c>
      <c r="BT16" s="69">
        <v>0.2601</v>
      </c>
      <c r="BU16" s="69">
        <v>0</v>
      </c>
      <c r="BV16" s="69">
        <v>0.27379999999999999</v>
      </c>
      <c r="BW16" s="69">
        <v>0.2601</v>
      </c>
      <c r="BX16" s="69">
        <v>0</v>
      </c>
      <c r="BY16" s="69">
        <v>1.37E-2</v>
      </c>
      <c r="BZ16" s="70">
        <v>100</v>
      </c>
      <c r="CA16" s="70">
        <v>100</v>
      </c>
      <c r="CB16" s="70">
        <v>5.0036523009495983</v>
      </c>
      <c r="CC16" s="70">
        <v>0</v>
      </c>
      <c r="CD16" s="70">
        <v>0</v>
      </c>
      <c r="CE16" s="69">
        <v>0</v>
      </c>
      <c r="CF16" s="69">
        <v>0</v>
      </c>
      <c r="CG16" s="69">
        <v>0</v>
      </c>
      <c r="CH16" s="69">
        <v>0</v>
      </c>
      <c r="CI16" s="69">
        <v>0</v>
      </c>
      <c r="CJ16" s="69">
        <v>0</v>
      </c>
      <c r="CK16" s="69">
        <v>0</v>
      </c>
      <c r="CL16" s="69">
        <v>0</v>
      </c>
      <c r="CM16" s="69">
        <v>0</v>
      </c>
      <c r="CN16" s="69">
        <v>0</v>
      </c>
      <c r="CO16" s="69">
        <v>0</v>
      </c>
      <c r="CP16" s="70" t="s">
        <v>652</v>
      </c>
      <c r="CQ16" s="70" t="s">
        <v>652</v>
      </c>
      <c r="CR16" s="70">
        <v>0</v>
      </c>
      <c r="CS16" s="70">
        <v>0</v>
      </c>
      <c r="CT16" s="70">
        <v>0</v>
      </c>
      <c r="CU16" s="69">
        <v>0</v>
      </c>
      <c r="CV16" s="69">
        <v>0</v>
      </c>
      <c r="CW16" s="69">
        <v>0</v>
      </c>
      <c r="CX16" s="69">
        <v>0</v>
      </c>
      <c r="CY16" s="69">
        <v>0</v>
      </c>
      <c r="CZ16" s="69">
        <v>0</v>
      </c>
      <c r="DA16" s="69">
        <v>0</v>
      </c>
      <c r="DB16" s="69">
        <v>0</v>
      </c>
      <c r="DC16" s="69">
        <v>0</v>
      </c>
      <c r="DD16" s="69">
        <v>0</v>
      </c>
      <c r="DE16" s="69">
        <v>0</v>
      </c>
      <c r="DF16" s="70" t="s">
        <v>652</v>
      </c>
      <c r="DG16" s="70" t="s">
        <v>652</v>
      </c>
      <c r="DH16" s="70">
        <v>0</v>
      </c>
      <c r="DI16" s="70">
        <v>0</v>
      </c>
      <c r="DJ16" s="70">
        <v>0</v>
      </c>
      <c r="DK16" s="69">
        <v>88.115099999999998</v>
      </c>
      <c r="DL16" s="69">
        <v>0</v>
      </c>
      <c r="DM16" s="69">
        <v>92.752799999999993</v>
      </c>
      <c r="DN16" s="69">
        <v>88.115099999999998</v>
      </c>
      <c r="DO16" s="69">
        <v>4.6376999999999997</v>
      </c>
      <c r="DP16" s="69">
        <v>88.115099999999998</v>
      </c>
      <c r="DQ16" s="69">
        <v>0</v>
      </c>
      <c r="DR16" s="69">
        <v>92.752799999999993</v>
      </c>
      <c r="DS16" s="69">
        <v>88.115099999999998</v>
      </c>
      <c r="DT16" s="69">
        <v>0</v>
      </c>
      <c r="DU16" s="69">
        <v>4.6376999999999997</v>
      </c>
      <c r="DV16" s="70">
        <v>100</v>
      </c>
      <c r="DW16" s="70">
        <v>100</v>
      </c>
      <c r="DX16" s="70">
        <v>5.0000646880741062</v>
      </c>
      <c r="DY16" s="70">
        <v>0</v>
      </c>
      <c r="DZ16" s="70">
        <v>0</v>
      </c>
      <c r="EA16" s="69">
        <v>2.4352999999999998</v>
      </c>
      <c r="EB16" s="69">
        <v>0</v>
      </c>
      <c r="EC16" s="69">
        <v>2.5634999999999999</v>
      </c>
      <c r="ED16" s="69">
        <v>2.4352999999999998</v>
      </c>
      <c r="EE16" s="69">
        <v>0.12820000000000001</v>
      </c>
      <c r="EF16" s="69">
        <v>2.435219</v>
      </c>
      <c r="EG16" s="69">
        <v>0</v>
      </c>
      <c r="EH16" s="69">
        <v>2.5633889999999999</v>
      </c>
      <c r="EI16" s="69">
        <v>2.435219</v>
      </c>
      <c r="EJ16" s="69">
        <v>0</v>
      </c>
      <c r="EK16" s="69">
        <v>0.12817000000000001</v>
      </c>
      <c r="EL16" s="70">
        <v>99.996673921077502</v>
      </c>
      <c r="EM16" s="70">
        <v>99.976599063962553</v>
      </c>
      <c r="EN16" s="70">
        <v>5.000021455970983</v>
      </c>
      <c r="EO16" s="70">
        <v>0</v>
      </c>
      <c r="EP16" s="70">
        <v>0</v>
      </c>
      <c r="EQ16" s="69">
        <v>0</v>
      </c>
      <c r="ER16" s="69">
        <v>0</v>
      </c>
      <c r="ES16" s="69">
        <v>0</v>
      </c>
      <c r="ET16" s="69">
        <v>0</v>
      </c>
      <c r="EU16" s="69">
        <v>0</v>
      </c>
      <c r="EV16" s="69">
        <v>0</v>
      </c>
      <c r="EW16" s="69">
        <v>0</v>
      </c>
      <c r="EX16" s="69">
        <v>0</v>
      </c>
      <c r="EY16" s="69">
        <v>0</v>
      </c>
      <c r="EZ16" s="69">
        <v>0</v>
      </c>
      <c r="FA16" s="69">
        <v>0</v>
      </c>
      <c r="FB16" s="70" t="s">
        <v>652</v>
      </c>
      <c r="FC16" s="70" t="s">
        <v>652</v>
      </c>
      <c r="FD16" s="70">
        <v>0</v>
      </c>
      <c r="FE16" s="70">
        <v>0</v>
      </c>
      <c r="FF16" s="70">
        <v>0</v>
      </c>
    </row>
    <row r="17" spans="1:162" ht="15.75" x14ac:dyDescent="0.25">
      <c r="A17" s="11" t="s">
        <v>18</v>
      </c>
      <c r="B17" s="66" t="s">
        <v>19</v>
      </c>
      <c r="C17" s="69">
        <v>1346.3951000000002</v>
      </c>
      <c r="D17" s="69">
        <v>0</v>
      </c>
      <c r="E17" s="69">
        <v>1542.308</v>
      </c>
      <c r="F17" s="69">
        <v>1346.3951000000002</v>
      </c>
      <c r="G17" s="69">
        <v>195.91290000000001</v>
      </c>
      <c r="H17" s="69">
        <v>1346.3753789</v>
      </c>
      <c r="I17" s="69">
        <v>1.41</v>
      </c>
      <c r="J17" s="69">
        <v>1540.8077107699999</v>
      </c>
      <c r="K17" s="69">
        <v>1346.3456709</v>
      </c>
      <c r="L17" s="69">
        <v>0</v>
      </c>
      <c r="M17" s="69">
        <v>194.46203986999998</v>
      </c>
      <c r="N17" s="70">
        <v>99.996328781945195</v>
      </c>
      <c r="O17" s="70">
        <v>99.259436142285665</v>
      </c>
      <c r="P17" s="70">
        <v>12.62078574183796</v>
      </c>
      <c r="Q17" s="69">
        <v>1.41</v>
      </c>
      <c r="R17" s="70">
        <v>2.9708000000109758E-2</v>
      </c>
      <c r="S17" s="69">
        <v>80.096800000000002</v>
      </c>
      <c r="T17" s="69">
        <v>0</v>
      </c>
      <c r="U17" s="69">
        <v>94.1738</v>
      </c>
      <c r="V17" s="69">
        <v>80.096800000000002</v>
      </c>
      <c r="W17" s="69">
        <v>14.077</v>
      </c>
      <c r="X17" s="69">
        <v>80.096800000000002</v>
      </c>
      <c r="Y17" s="69">
        <v>1.41</v>
      </c>
      <c r="Z17" s="69">
        <v>92.870688000000001</v>
      </c>
      <c r="AA17" s="69">
        <v>80.096800000000002</v>
      </c>
      <c r="AB17" s="69">
        <v>0</v>
      </c>
      <c r="AC17" s="69">
        <v>12.773887999999999</v>
      </c>
      <c r="AD17" s="70">
        <v>100</v>
      </c>
      <c r="AE17" s="70">
        <v>90.742970803438226</v>
      </c>
      <c r="AF17" s="70">
        <v>13.754488391428735</v>
      </c>
      <c r="AG17" s="70">
        <v>1.41</v>
      </c>
      <c r="AH17" s="70">
        <v>-3.3306690738754696E-15</v>
      </c>
      <c r="AI17" s="69">
        <v>0</v>
      </c>
      <c r="AJ17" s="69">
        <v>0</v>
      </c>
      <c r="AK17" s="69">
        <v>0</v>
      </c>
      <c r="AL17" s="69">
        <v>0</v>
      </c>
      <c r="AM17" s="69">
        <v>0</v>
      </c>
      <c r="AN17" s="69">
        <v>0</v>
      </c>
      <c r="AO17" s="69">
        <v>0</v>
      </c>
      <c r="AP17" s="69">
        <v>0</v>
      </c>
      <c r="AQ17" s="69">
        <v>0</v>
      </c>
      <c r="AR17" s="69">
        <v>0</v>
      </c>
      <c r="AS17" s="69">
        <v>0</v>
      </c>
      <c r="AT17" s="70" t="s">
        <v>652</v>
      </c>
      <c r="AU17" s="70" t="s">
        <v>652</v>
      </c>
      <c r="AV17" s="70">
        <v>0</v>
      </c>
      <c r="AW17" s="70">
        <v>0</v>
      </c>
      <c r="AX17" s="70">
        <v>0</v>
      </c>
      <c r="AY17" s="69">
        <v>2.1187999999999998</v>
      </c>
      <c r="AZ17" s="69">
        <v>0</v>
      </c>
      <c r="BA17" s="69">
        <v>2.4552</v>
      </c>
      <c r="BB17" s="69">
        <v>2.1187999999999998</v>
      </c>
      <c r="BC17" s="69">
        <v>0.33639999999999998</v>
      </c>
      <c r="BD17" s="69">
        <v>2.1187999999999998</v>
      </c>
      <c r="BE17" s="69">
        <v>0</v>
      </c>
      <c r="BF17" s="69">
        <v>2.4503710000000001</v>
      </c>
      <c r="BG17" s="69">
        <v>2.1187999999999998</v>
      </c>
      <c r="BH17" s="69">
        <v>0</v>
      </c>
      <c r="BI17" s="69">
        <v>0.331571</v>
      </c>
      <c r="BJ17" s="70">
        <v>100</v>
      </c>
      <c r="BK17" s="70">
        <v>98.564506539833545</v>
      </c>
      <c r="BL17" s="70">
        <v>13.531461154249701</v>
      </c>
      <c r="BM17" s="70">
        <v>0</v>
      </c>
      <c r="BN17" s="70">
        <v>0</v>
      </c>
      <c r="BO17" s="69">
        <v>186.90029999999999</v>
      </c>
      <c r="BP17" s="69">
        <v>0</v>
      </c>
      <c r="BQ17" s="69">
        <v>216.57259999999999</v>
      </c>
      <c r="BR17" s="69">
        <v>186.90029999999999</v>
      </c>
      <c r="BS17" s="69">
        <v>29.6723</v>
      </c>
      <c r="BT17" s="69">
        <v>186.90029999999999</v>
      </c>
      <c r="BU17" s="69">
        <v>0</v>
      </c>
      <c r="BV17" s="69">
        <v>216.572562</v>
      </c>
      <c r="BW17" s="69">
        <v>186.90029999999999</v>
      </c>
      <c r="BX17" s="69">
        <v>0</v>
      </c>
      <c r="BY17" s="69">
        <v>29.672262</v>
      </c>
      <c r="BZ17" s="70">
        <v>100</v>
      </c>
      <c r="CA17" s="70">
        <v>99.999871934430431</v>
      </c>
      <c r="CB17" s="70">
        <v>13.700840829504523</v>
      </c>
      <c r="CC17" s="70">
        <v>0</v>
      </c>
      <c r="CD17" s="70">
        <v>0</v>
      </c>
      <c r="CE17" s="69">
        <v>0</v>
      </c>
      <c r="CF17" s="69">
        <v>0</v>
      </c>
      <c r="CG17" s="69">
        <v>0</v>
      </c>
      <c r="CH17" s="69">
        <v>0</v>
      </c>
      <c r="CI17" s="69">
        <v>0</v>
      </c>
      <c r="CJ17" s="69">
        <v>0</v>
      </c>
      <c r="CK17" s="69">
        <v>0</v>
      </c>
      <c r="CL17" s="69">
        <v>0</v>
      </c>
      <c r="CM17" s="69">
        <v>0</v>
      </c>
      <c r="CN17" s="69">
        <v>0</v>
      </c>
      <c r="CO17" s="69">
        <v>0</v>
      </c>
      <c r="CP17" s="70" t="s">
        <v>652</v>
      </c>
      <c r="CQ17" s="70" t="s">
        <v>652</v>
      </c>
      <c r="CR17" s="70">
        <v>0</v>
      </c>
      <c r="CS17" s="70">
        <v>0</v>
      </c>
      <c r="CT17" s="70">
        <v>0</v>
      </c>
      <c r="CU17" s="69">
        <v>0</v>
      </c>
      <c r="CV17" s="69">
        <v>0</v>
      </c>
      <c r="CW17" s="69">
        <v>0</v>
      </c>
      <c r="CX17" s="69">
        <v>0</v>
      </c>
      <c r="CY17" s="69">
        <v>0</v>
      </c>
      <c r="CZ17" s="69">
        <v>0</v>
      </c>
      <c r="DA17" s="69">
        <v>0</v>
      </c>
      <c r="DB17" s="69">
        <v>0</v>
      </c>
      <c r="DC17" s="69">
        <v>0</v>
      </c>
      <c r="DD17" s="69">
        <v>0</v>
      </c>
      <c r="DE17" s="69">
        <v>0</v>
      </c>
      <c r="DF17" s="70" t="s">
        <v>652</v>
      </c>
      <c r="DG17" s="70" t="s">
        <v>652</v>
      </c>
      <c r="DH17" s="70">
        <v>0</v>
      </c>
      <c r="DI17" s="70">
        <v>0</v>
      </c>
      <c r="DJ17" s="70">
        <v>0</v>
      </c>
      <c r="DK17" s="69">
        <v>871.30820000000006</v>
      </c>
      <c r="DL17" s="69">
        <v>0</v>
      </c>
      <c r="DM17" s="69">
        <v>1009.6272</v>
      </c>
      <c r="DN17" s="69">
        <v>871.30820000000006</v>
      </c>
      <c r="DO17" s="69">
        <v>138.31899999999999</v>
      </c>
      <c r="DP17" s="69">
        <v>871.28847889999997</v>
      </c>
      <c r="DQ17" s="69">
        <v>0</v>
      </c>
      <c r="DR17" s="69">
        <v>1009.43496353</v>
      </c>
      <c r="DS17" s="69">
        <v>871.25877089999994</v>
      </c>
      <c r="DT17" s="69">
        <v>0</v>
      </c>
      <c r="DU17" s="69">
        <v>138.17619263</v>
      </c>
      <c r="DV17" s="70">
        <v>99.994327024582105</v>
      </c>
      <c r="DW17" s="70">
        <v>99.896755058957936</v>
      </c>
      <c r="DX17" s="70">
        <v>13.688469056668797</v>
      </c>
      <c r="DY17" s="70">
        <v>0</v>
      </c>
      <c r="DZ17" s="70">
        <v>2.9708000000027823E-2</v>
      </c>
      <c r="EA17" s="69">
        <v>4.0098000000000003</v>
      </c>
      <c r="EB17" s="69">
        <v>0</v>
      </c>
      <c r="EC17" s="69">
        <v>4.7907999999999999</v>
      </c>
      <c r="ED17" s="69">
        <v>4.0098000000000003</v>
      </c>
      <c r="EE17" s="69">
        <v>0.78100000000000003</v>
      </c>
      <c r="EF17" s="69">
        <v>4.0098000000000003</v>
      </c>
      <c r="EG17" s="69">
        <v>0</v>
      </c>
      <c r="EH17" s="69">
        <v>4.7907999999999999</v>
      </c>
      <c r="EI17" s="69">
        <v>4.0098000000000003</v>
      </c>
      <c r="EJ17" s="69">
        <v>0</v>
      </c>
      <c r="EK17" s="69">
        <v>0.78100000000000003</v>
      </c>
      <c r="EL17" s="70">
        <v>100</v>
      </c>
      <c r="EM17" s="70">
        <v>100</v>
      </c>
      <c r="EN17" s="70">
        <v>16.302078984720715</v>
      </c>
      <c r="EO17" s="70">
        <v>0</v>
      </c>
      <c r="EP17" s="70">
        <v>0</v>
      </c>
      <c r="EQ17" s="69">
        <v>201.96119999999999</v>
      </c>
      <c r="ER17" s="69">
        <v>0</v>
      </c>
      <c r="ES17" s="69">
        <v>214.6884</v>
      </c>
      <c r="ET17" s="69">
        <v>201.96119999999999</v>
      </c>
      <c r="EU17" s="69">
        <v>12.7272</v>
      </c>
      <c r="EV17" s="69">
        <v>201.96119999999999</v>
      </c>
      <c r="EW17" s="69">
        <v>0</v>
      </c>
      <c r="EX17" s="69">
        <v>214.68832624000001</v>
      </c>
      <c r="EY17" s="69">
        <v>201.96119999999999</v>
      </c>
      <c r="EZ17" s="69">
        <v>0</v>
      </c>
      <c r="FA17" s="69">
        <v>12.72712624</v>
      </c>
      <c r="FB17" s="70">
        <v>100</v>
      </c>
      <c r="FC17" s="70">
        <v>99.999420453831164</v>
      </c>
      <c r="FD17" s="70">
        <v>5.9281873695229939</v>
      </c>
      <c r="FE17" s="70">
        <v>0</v>
      </c>
      <c r="FF17" s="70">
        <v>0</v>
      </c>
    </row>
    <row r="18" spans="1:162" ht="15.75" x14ac:dyDescent="0.25">
      <c r="A18" s="11" t="s">
        <v>21</v>
      </c>
      <c r="B18" s="66" t="s">
        <v>22</v>
      </c>
      <c r="C18" s="69">
        <v>65.6708</v>
      </c>
      <c r="D18" s="69">
        <v>0</v>
      </c>
      <c r="E18" s="69">
        <v>70.633122</v>
      </c>
      <c r="F18" s="69">
        <v>65.6708</v>
      </c>
      <c r="G18" s="69">
        <v>4.9623220000000003</v>
      </c>
      <c r="H18" s="69">
        <v>65.670698560000005</v>
      </c>
      <c r="I18" s="69">
        <v>2.0250000000000001E-2</v>
      </c>
      <c r="J18" s="69">
        <v>70.633020439999996</v>
      </c>
      <c r="K18" s="69">
        <v>65.670698560000005</v>
      </c>
      <c r="L18" s="69">
        <v>0</v>
      </c>
      <c r="M18" s="69">
        <v>4.9623218800000002</v>
      </c>
      <c r="N18" s="70">
        <v>99.999845532565473</v>
      </c>
      <c r="O18" s="70">
        <v>99.999997581777237</v>
      </c>
      <c r="P18" s="70">
        <v>7.0254986252715899</v>
      </c>
      <c r="Q18" s="69">
        <v>2.0250000000000001E-2</v>
      </c>
      <c r="R18" s="70">
        <v>4.3194614551822497E-15</v>
      </c>
      <c r="S18" s="69">
        <v>2.2139000000000002</v>
      </c>
      <c r="T18" s="69">
        <v>0</v>
      </c>
      <c r="U18" s="69">
        <v>2.3593999999999999</v>
      </c>
      <c r="V18" s="69">
        <v>2.2139000000000002</v>
      </c>
      <c r="W18" s="69">
        <v>0.14549999999999999</v>
      </c>
      <c r="X18" s="69">
        <v>2.2139000000000002</v>
      </c>
      <c r="Y18" s="69">
        <v>2.0250000000000001E-2</v>
      </c>
      <c r="Z18" s="69">
        <v>2.3593999999999999</v>
      </c>
      <c r="AA18" s="69">
        <v>2.2139000000000002</v>
      </c>
      <c r="AB18" s="69">
        <v>0</v>
      </c>
      <c r="AC18" s="69">
        <v>0.14549999999999999</v>
      </c>
      <c r="AD18" s="70">
        <v>100</v>
      </c>
      <c r="AE18" s="70">
        <v>100</v>
      </c>
      <c r="AF18" s="70">
        <v>6.1668220734084933</v>
      </c>
      <c r="AG18" s="70">
        <v>2.0250000000000001E-2</v>
      </c>
      <c r="AH18" s="70">
        <v>-1.214306433183765E-16</v>
      </c>
      <c r="AI18" s="69">
        <v>0</v>
      </c>
      <c r="AJ18" s="69">
        <v>0</v>
      </c>
      <c r="AK18" s="69">
        <v>0</v>
      </c>
      <c r="AL18" s="69">
        <v>0</v>
      </c>
      <c r="AM18" s="69">
        <v>0</v>
      </c>
      <c r="AN18" s="69">
        <v>0</v>
      </c>
      <c r="AO18" s="69">
        <v>0</v>
      </c>
      <c r="AP18" s="69">
        <v>0</v>
      </c>
      <c r="AQ18" s="69">
        <v>0</v>
      </c>
      <c r="AR18" s="69">
        <v>0</v>
      </c>
      <c r="AS18" s="69">
        <v>0</v>
      </c>
      <c r="AT18" s="70" t="s">
        <v>652</v>
      </c>
      <c r="AU18" s="70" t="s">
        <v>652</v>
      </c>
      <c r="AV18" s="70">
        <v>0</v>
      </c>
      <c r="AW18" s="70">
        <v>0</v>
      </c>
      <c r="AX18" s="70">
        <v>0</v>
      </c>
      <c r="AY18" s="69">
        <v>0</v>
      </c>
      <c r="AZ18" s="69">
        <v>0</v>
      </c>
      <c r="BA18" s="69">
        <v>0</v>
      </c>
      <c r="BB18" s="69">
        <v>0</v>
      </c>
      <c r="BC18" s="69">
        <v>0</v>
      </c>
      <c r="BD18" s="69">
        <v>0</v>
      </c>
      <c r="BE18" s="69">
        <v>0</v>
      </c>
      <c r="BF18" s="69">
        <v>0</v>
      </c>
      <c r="BG18" s="69">
        <v>0</v>
      </c>
      <c r="BH18" s="69">
        <v>0</v>
      </c>
      <c r="BI18" s="69">
        <v>0</v>
      </c>
      <c r="BJ18" s="70" t="s">
        <v>652</v>
      </c>
      <c r="BK18" s="70" t="s">
        <v>652</v>
      </c>
      <c r="BL18" s="70">
        <v>0</v>
      </c>
      <c r="BM18" s="70">
        <v>0</v>
      </c>
      <c r="BN18" s="70">
        <v>0</v>
      </c>
      <c r="BO18" s="69">
        <v>7.46E-2</v>
      </c>
      <c r="BP18" s="69">
        <v>0</v>
      </c>
      <c r="BQ18" s="69">
        <v>8.1549999999999997E-2</v>
      </c>
      <c r="BR18" s="69">
        <v>7.46E-2</v>
      </c>
      <c r="BS18" s="69">
        <v>6.9499999999999996E-3</v>
      </c>
      <c r="BT18" s="69">
        <v>7.4541999999999997E-2</v>
      </c>
      <c r="BU18" s="69">
        <v>0</v>
      </c>
      <c r="BV18" s="69">
        <v>8.1491999999999995E-2</v>
      </c>
      <c r="BW18" s="69">
        <v>7.4541999999999997E-2</v>
      </c>
      <c r="BX18" s="69">
        <v>0</v>
      </c>
      <c r="BY18" s="69">
        <v>6.9499999999999996E-3</v>
      </c>
      <c r="BZ18" s="70">
        <v>99.922252010723852</v>
      </c>
      <c r="CA18" s="70">
        <v>100</v>
      </c>
      <c r="CB18" s="70">
        <v>8.5284445098905408</v>
      </c>
      <c r="CC18" s="70">
        <v>0</v>
      </c>
      <c r="CD18" s="70">
        <v>0</v>
      </c>
      <c r="CE18" s="69">
        <v>0</v>
      </c>
      <c r="CF18" s="69">
        <v>0</v>
      </c>
      <c r="CG18" s="69">
        <v>0</v>
      </c>
      <c r="CH18" s="69">
        <v>0</v>
      </c>
      <c r="CI18" s="69">
        <v>0</v>
      </c>
      <c r="CJ18" s="69">
        <v>0</v>
      </c>
      <c r="CK18" s="69">
        <v>0</v>
      </c>
      <c r="CL18" s="69">
        <v>0</v>
      </c>
      <c r="CM18" s="69">
        <v>0</v>
      </c>
      <c r="CN18" s="69">
        <v>0</v>
      </c>
      <c r="CO18" s="69">
        <v>0</v>
      </c>
      <c r="CP18" s="70" t="s">
        <v>652</v>
      </c>
      <c r="CQ18" s="70" t="s">
        <v>652</v>
      </c>
      <c r="CR18" s="70">
        <v>0</v>
      </c>
      <c r="CS18" s="70">
        <v>0</v>
      </c>
      <c r="CT18" s="70">
        <v>0</v>
      </c>
      <c r="CU18" s="69">
        <v>0</v>
      </c>
      <c r="CV18" s="69">
        <v>0</v>
      </c>
      <c r="CW18" s="69">
        <v>0</v>
      </c>
      <c r="CX18" s="69">
        <v>0</v>
      </c>
      <c r="CY18" s="69">
        <v>0</v>
      </c>
      <c r="CZ18" s="69">
        <v>0</v>
      </c>
      <c r="DA18" s="69">
        <v>0</v>
      </c>
      <c r="DB18" s="69">
        <v>0</v>
      </c>
      <c r="DC18" s="69">
        <v>0</v>
      </c>
      <c r="DD18" s="69">
        <v>0</v>
      </c>
      <c r="DE18" s="69">
        <v>0</v>
      </c>
      <c r="DF18" s="70" t="s">
        <v>652</v>
      </c>
      <c r="DG18" s="70" t="s">
        <v>652</v>
      </c>
      <c r="DH18" s="70">
        <v>0</v>
      </c>
      <c r="DI18" s="70">
        <v>0</v>
      </c>
      <c r="DJ18" s="70">
        <v>0</v>
      </c>
      <c r="DK18" s="69">
        <v>58.148499999999999</v>
      </c>
      <c r="DL18" s="69">
        <v>0</v>
      </c>
      <c r="DM18" s="69">
        <v>61.249499999999998</v>
      </c>
      <c r="DN18" s="69">
        <v>58.148499999999999</v>
      </c>
      <c r="DO18" s="69">
        <v>3.101</v>
      </c>
      <c r="DP18" s="69">
        <v>58.148499999999999</v>
      </c>
      <c r="DQ18" s="69">
        <v>0</v>
      </c>
      <c r="DR18" s="69">
        <v>61.249499999999998</v>
      </c>
      <c r="DS18" s="69">
        <v>58.148499999999999</v>
      </c>
      <c r="DT18" s="69">
        <v>0</v>
      </c>
      <c r="DU18" s="69">
        <v>3.101</v>
      </c>
      <c r="DV18" s="70">
        <v>100</v>
      </c>
      <c r="DW18" s="70">
        <v>100</v>
      </c>
      <c r="DX18" s="70">
        <v>5.062898472640593</v>
      </c>
      <c r="DY18" s="70">
        <v>0</v>
      </c>
      <c r="DZ18" s="70">
        <v>0</v>
      </c>
      <c r="EA18" s="69">
        <v>2.2357999999999998</v>
      </c>
      <c r="EB18" s="69">
        <v>0</v>
      </c>
      <c r="EC18" s="69">
        <v>2.3668</v>
      </c>
      <c r="ED18" s="69">
        <v>2.2357999999999998</v>
      </c>
      <c r="EE18" s="69">
        <v>0.13100000000000001</v>
      </c>
      <c r="EF18" s="69">
        <v>2.2357999999999998</v>
      </c>
      <c r="EG18" s="69">
        <v>0</v>
      </c>
      <c r="EH18" s="69">
        <v>2.3668</v>
      </c>
      <c r="EI18" s="69">
        <v>2.2357999999999998</v>
      </c>
      <c r="EJ18" s="69">
        <v>0</v>
      </c>
      <c r="EK18" s="69">
        <v>0.13100000000000001</v>
      </c>
      <c r="EL18" s="70">
        <v>100</v>
      </c>
      <c r="EM18" s="70">
        <v>100</v>
      </c>
      <c r="EN18" s="70">
        <v>5.5348994422849422</v>
      </c>
      <c r="EO18" s="70">
        <v>0</v>
      </c>
      <c r="EP18" s="70">
        <v>0</v>
      </c>
      <c r="EQ18" s="69">
        <v>2.9980000000000002</v>
      </c>
      <c r="ER18" s="69">
        <v>0</v>
      </c>
      <c r="ES18" s="69">
        <v>4.5758720000000004</v>
      </c>
      <c r="ET18" s="69">
        <v>2.9980000000000002</v>
      </c>
      <c r="EU18" s="69">
        <v>1.5778719999999999</v>
      </c>
      <c r="EV18" s="69">
        <v>2.99795656</v>
      </c>
      <c r="EW18" s="69">
        <v>0</v>
      </c>
      <c r="EX18" s="69">
        <v>4.5758284400000004</v>
      </c>
      <c r="EY18" s="69">
        <v>2.99795656</v>
      </c>
      <c r="EZ18" s="69">
        <v>0</v>
      </c>
      <c r="FA18" s="69">
        <v>1.5778718799999998</v>
      </c>
      <c r="FB18" s="70">
        <v>99.998551034022682</v>
      </c>
      <c r="FC18" s="70">
        <v>99.999992394820353</v>
      </c>
      <c r="FD18" s="70">
        <v>34.482758711119857</v>
      </c>
      <c r="FE18" s="70">
        <v>0</v>
      </c>
      <c r="FF18" s="70">
        <v>0</v>
      </c>
    </row>
    <row r="19" spans="1:162" ht="15.75" x14ac:dyDescent="0.25">
      <c r="A19" s="11" t="s">
        <v>24</v>
      </c>
      <c r="B19" s="66" t="s">
        <v>25</v>
      </c>
      <c r="C19" s="69">
        <v>99.576699999999988</v>
      </c>
      <c r="D19" s="69">
        <v>0</v>
      </c>
      <c r="E19" s="69">
        <v>141.74600000000001</v>
      </c>
      <c r="F19" s="69">
        <v>99.576699999999988</v>
      </c>
      <c r="G19" s="69">
        <v>42.1693</v>
      </c>
      <c r="H19" s="69">
        <v>99.576699999999988</v>
      </c>
      <c r="I19" s="69">
        <v>0</v>
      </c>
      <c r="J19" s="69">
        <v>140.15575799999999</v>
      </c>
      <c r="K19" s="69">
        <v>99.576699999999988</v>
      </c>
      <c r="L19" s="69">
        <v>0</v>
      </c>
      <c r="M19" s="69">
        <v>40.579058000000003</v>
      </c>
      <c r="N19" s="70">
        <v>100</v>
      </c>
      <c r="O19" s="70">
        <v>96.22891060558274</v>
      </c>
      <c r="P19" s="70">
        <v>28.952829751026005</v>
      </c>
      <c r="Q19" s="69">
        <v>0</v>
      </c>
      <c r="R19" s="70">
        <v>0</v>
      </c>
      <c r="S19" s="69">
        <v>2.6004999999999998</v>
      </c>
      <c r="T19" s="69">
        <v>0</v>
      </c>
      <c r="U19" s="69">
        <v>3.8382000000000001</v>
      </c>
      <c r="V19" s="69">
        <v>2.6004999999999998</v>
      </c>
      <c r="W19" s="69">
        <v>1.2377</v>
      </c>
      <c r="X19" s="69">
        <v>2.6004999999999998</v>
      </c>
      <c r="Y19" s="69">
        <v>0</v>
      </c>
      <c r="Z19" s="69">
        <v>3.8382000000000001</v>
      </c>
      <c r="AA19" s="69">
        <v>2.6004999999999998</v>
      </c>
      <c r="AB19" s="69">
        <v>0</v>
      </c>
      <c r="AC19" s="69">
        <v>1.2377</v>
      </c>
      <c r="AD19" s="70">
        <v>100</v>
      </c>
      <c r="AE19" s="70">
        <v>100</v>
      </c>
      <c r="AF19" s="70">
        <v>32.246886561408992</v>
      </c>
      <c r="AG19" s="70">
        <v>0</v>
      </c>
      <c r="AH19" s="70">
        <v>0</v>
      </c>
      <c r="AI19" s="69">
        <v>0</v>
      </c>
      <c r="AJ19" s="69">
        <v>0</v>
      </c>
      <c r="AK19" s="69">
        <v>0</v>
      </c>
      <c r="AL19" s="69">
        <v>0</v>
      </c>
      <c r="AM19" s="69">
        <v>0</v>
      </c>
      <c r="AN19" s="69">
        <v>0</v>
      </c>
      <c r="AO19" s="69">
        <v>0</v>
      </c>
      <c r="AP19" s="69">
        <v>0</v>
      </c>
      <c r="AQ19" s="69">
        <v>0</v>
      </c>
      <c r="AR19" s="69">
        <v>0</v>
      </c>
      <c r="AS19" s="69">
        <v>0</v>
      </c>
      <c r="AT19" s="70" t="s">
        <v>652</v>
      </c>
      <c r="AU19" s="70" t="s">
        <v>652</v>
      </c>
      <c r="AV19" s="70">
        <v>0</v>
      </c>
      <c r="AW19" s="70">
        <v>0</v>
      </c>
      <c r="AX19" s="70">
        <v>0</v>
      </c>
      <c r="AY19" s="69">
        <v>0.12189999999999999</v>
      </c>
      <c r="AZ19" s="69">
        <v>0</v>
      </c>
      <c r="BA19" s="69">
        <v>0.17419999999999999</v>
      </c>
      <c r="BB19" s="69">
        <v>0.12189999999999999</v>
      </c>
      <c r="BC19" s="69">
        <v>5.2299999999999999E-2</v>
      </c>
      <c r="BD19" s="69">
        <v>0.12189999999999999</v>
      </c>
      <c r="BE19" s="69">
        <v>0</v>
      </c>
      <c r="BF19" s="69">
        <v>0.17419999999999999</v>
      </c>
      <c r="BG19" s="69">
        <v>0.12189999999999999</v>
      </c>
      <c r="BH19" s="69">
        <v>0</v>
      </c>
      <c r="BI19" s="69">
        <v>5.2299999999999999E-2</v>
      </c>
      <c r="BJ19" s="70">
        <v>100</v>
      </c>
      <c r="BK19" s="70">
        <v>100</v>
      </c>
      <c r="BL19" s="70">
        <v>30.02296211251435</v>
      </c>
      <c r="BM19" s="70">
        <v>0</v>
      </c>
      <c r="BN19" s="70">
        <v>0</v>
      </c>
      <c r="BO19" s="69">
        <v>10.6663</v>
      </c>
      <c r="BP19" s="69">
        <v>0</v>
      </c>
      <c r="BQ19" s="69">
        <v>15.2376</v>
      </c>
      <c r="BR19" s="69">
        <v>10.6663</v>
      </c>
      <c r="BS19" s="69">
        <v>4.5712999999999999</v>
      </c>
      <c r="BT19" s="69">
        <v>10.6663</v>
      </c>
      <c r="BU19" s="69">
        <v>0</v>
      </c>
      <c r="BV19" s="69">
        <v>13.647358000000001</v>
      </c>
      <c r="BW19" s="69">
        <v>10.6663</v>
      </c>
      <c r="BX19" s="69">
        <v>0</v>
      </c>
      <c r="BY19" s="69">
        <v>2.981058</v>
      </c>
      <c r="BZ19" s="70">
        <v>100</v>
      </c>
      <c r="CA19" s="70">
        <v>65.21247785093955</v>
      </c>
      <c r="CB19" s="70">
        <v>21.843480620937765</v>
      </c>
      <c r="CC19" s="70">
        <v>0</v>
      </c>
      <c r="CD19" s="70">
        <v>0</v>
      </c>
      <c r="CE19" s="69">
        <v>0</v>
      </c>
      <c r="CF19" s="69">
        <v>0</v>
      </c>
      <c r="CG19" s="69">
        <v>0</v>
      </c>
      <c r="CH19" s="69">
        <v>0</v>
      </c>
      <c r="CI19" s="69">
        <v>0</v>
      </c>
      <c r="CJ19" s="69">
        <v>0</v>
      </c>
      <c r="CK19" s="69">
        <v>0</v>
      </c>
      <c r="CL19" s="69">
        <v>0</v>
      </c>
      <c r="CM19" s="69">
        <v>0</v>
      </c>
      <c r="CN19" s="69">
        <v>0</v>
      </c>
      <c r="CO19" s="69">
        <v>0</v>
      </c>
      <c r="CP19" s="70" t="s">
        <v>652</v>
      </c>
      <c r="CQ19" s="70" t="s">
        <v>652</v>
      </c>
      <c r="CR19" s="70">
        <v>0</v>
      </c>
      <c r="CS19" s="70">
        <v>0</v>
      </c>
      <c r="CT19" s="70">
        <v>0</v>
      </c>
      <c r="CU19" s="69">
        <v>0</v>
      </c>
      <c r="CV19" s="69">
        <v>0</v>
      </c>
      <c r="CW19" s="69">
        <v>0</v>
      </c>
      <c r="CX19" s="69">
        <v>0</v>
      </c>
      <c r="CY19" s="69">
        <v>0</v>
      </c>
      <c r="CZ19" s="69">
        <v>0</v>
      </c>
      <c r="DA19" s="69">
        <v>0</v>
      </c>
      <c r="DB19" s="69">
        <v>0</v>
      </c>
      <c r="DC19" s="69">
        <v>0</v>
      </c>
      <c r="DD19" s="69">
        <v>0</v>
      </c>
      <c r="DE19" s="69">
        <v>0</v>
      </c>
      <c r="DF19" s="70" t="s">
        <v>652</v>
      </c>
      <c r="DG19" s="70" t="s">
        <v>652</v>
      </c>
      <c r="DH19" s="70">
        <v>0</v>
      </c>
      <c r="DI19" s="70">
        <v>0</v>
      </c>
      <c r="DJ19" s="70">
        <v>0</v>
      </c>
      <c r="DK19" s="69">
        <v>84.512699999999995</v>
      </c>
      <c r="DL19" s="69">
        <v>0</v>
      </c>
      <c r="DM19" s="69">
        <v>120.7325</v>
      </c>
      <c r="DN19" s="69">
        <v>84.512699999999995</v>
      </c>
      <c r="DO19" s="69">
        <v>36.219799999999999</v>
      </c>
      <c r="DP19" s="69">
        <v>84.512699999999995</v>
      </c>
      <c r="DQ19" s="69">
        <v>0</v>
      </c>
      <c r="DR19" s="69">
        <v>120.7325</v>
      </c>
      <c r="DS19" s="69">
        <v>84.512699999999995</v>
      </c>
      <c r="DT19" s="69">
        <v>0</v>
      </c>
      <c r="DU19" s="69">
        <v>36.219799999999999</v>
      </c>
      <c r="DV19" s="70">
        <v>100</v>
      </c>
      <c r="DW19" s="70">
        <v>100</v>
      </c>
      <c r="DX19" s="70">
        <v>30.000041413869504</v>
      </c>
      <c r="DY19" s="70">
        <v>0</v>
      </c>
      <c r="DZ19" s="70">
        <v>0</v>
      </c>
      <c r="EA19" s="69">
        <v>1.6753</v>
      </c>
      <c r="EB19" s="69">
        <v>0</v>
      </c>
      <c r="EC19" s="69">
        <v>1.7635000000000001</v>
      </c>
      <c r="ED19" s="69">
        <v>1.6753</v>
      </c>
      <c r="EE19" s="69">
        <v>8.8200000000000001E-2</v>
      </c>
      <c r="EF19" s="69">
        <v>1.6753</v>
      </c>
      <c r="EG19" s="69">
        <v>0</v>
      </c>
      <c r="EH19" s="69">
        <v>1.7635000000000001</v>
      </c>
      <c r="EI19" s="69">
        <v>1.6753</v>
      </c>
      <c r="EJ19" s="69">
        <v>0</v>
      </c>
      <c r="EK19" s="69">
        <v>8.8200000000000001E-2</v>
      </c>
      <c r="EL19" s="70">
        <v>100</v>
      </c>
      <c r="EM19" s="70">
        <v>100</v>
      </c>
      <c r="EN19" s="70">
        <v>5.0014176353841791</v>
      </c>
      <c r="EO19" s="70">
        <v>0</v>
      </c>
      <c r="EP19" s="70">
        <v>0</v>
      </c>
      <c r="EQ19" s="69">
        <v>0</v>
      </c>
      <c r="ER19" s="69">
        <v>0</v>
      </c>
      <c r="ES19" s="69">
        <v>0</v>
      </c>
      <c r="ET19" s="69">
        <v>0</v>
      </c>
      <c r="EU19" s="69">
        <v>0</v>
      </c>
      <c r="EV19" s="69">
        <v>0</v>
      </c>
      <c r="EW19" s="69">
        <v>0</v>
      </c>
      <c r="EX19" s="69">
        <v>0</v>
      </c>
      <c r="EY19" s="69">
        <v>0</v>
      </c>
      <c r="EZ19" s="69">
        <v>0</v>
      </c>
      <c r="FA19" s="69">
        <v>0</v>
      </c>
      <c r="FB19" s="70" t="s">
        <v>652</v>
      </c>
      <c r="FC19" s="70" t="s">
        <v>652</v>
      </c>
      <c r="FD19" s="70">
        <v>0</v>
      </c>
      <c r="FE19" s="70">
        <v>0</v>
      </c>
      <c r="FF19" s="70">
        <v>0</v>
      </c>
    </row>
    <row r="20" spans="1:162" ht="15.75" x14ac:dyDescent="0.25">
      <c r="A20" s="11" t="s">
        <v>27</v>
      </c>
      <c r="B20" s="66" t="s">
        <v>28</v>
      </c>
      <c r="C20" s="69">
        <v>53.7819</v>
      </c>
      <c r="D20" s="69">
        <v>0</v>
      </c>
      <c r="E20" s="69">
        <v>67.451899999999995</v>
      </c>
      <c r="F20" s="69">
        <v>53.7819</v>
      </c>
      <c r="G20" s="69">
        <v>13.67</v>
      </c>
      <c r="H20" s="69">
        <v>53.7819</v>
      </c>
      <c r="I20" s="69">
        <v>0</v>
      </c>
      <c r="J20" s="69">
        <v>67.451780999999997</v>
      </c>
      <c r="K20" s="69">
        <v>53.7819</v>
      </c>
      <c r="L20" s="69">
        <v>0</v>
      </c>
      <c r="M20" s="69">
        <v>13.669881</v>
      </c>
      <c r="N20" s="70">
        <v>100</v>
      </c>
      <c r="O20" s="70">
        <v>99.999129480614485</v>
      </c>
      <c r="P20" s="70">
        <v>20.266152794393967</v>
      </c>
      <c r="Q20" s="69">
        <v>0</v>
      </c>
      <c r="R20" s="70">
        <v>0</v>
      </c>
      <c r="S20" s="69">
        <v>1.4983</v>
      </c>
      <c r="T20" s="69">
        <v>0</v>
      </c>
      <c r="U20" s="69">
        <v>1.9513</v>
      </c>
      <c r="V20" s="69">
        <v>1.4983</v>
      </c>
      <c r="W20" s="69">
        <v>0.45300000000000001</v>
      </c>
      <c r="X20" s="69">
        <v>1.4983</v>
      </c>
      <c r="Y20" s="69">
        <v>0</v>
      </c>
      <c r="Z20" s="69">
        <v>1.9511810000000001</v>
      </c>
      <c r="AA20" s="69">
        <v>1.4983</v>
      </c>
      <c r="AB20" s="69">
        <v>0</v>
      </c>
      <c r="AC20" s="69">
        <v>0.45288099999999998</v>
      </c>
      <c r="AD20" s="70">
        <v>100</v>
      </c>
      <c r="AE20" s="70">
        <v>99.973730684326696</v>
      </c>
      <c r="AF20" s="70">
        <v>23.210609369402427</v>
      </c>
      <c r="AG20" s="70">
        <v>0</v>
      </c>
      <c r="AH20" s="70">
        <v>0</v>
      </c>
      <c r="AI20" s="69">
        <v>0</v>
      </c>
      <c r="AJ20" s="69">
        <v>0</v>
      </c>
      <c r="AK20" s="69">
        <v>0</v>
      </c>
      <c r="AL20" s="69">
        <v>0</v>
      </c>
      <c r="AM20" s="69">
        <v>0</v>
      </c>
      <c r="AN20" s="69">
        <v>0</v>
      </c>
      <c r="AO20" s="69">
        <v>0</v>
      </c>
      <c r="AP20" s="69">
        <v>0</v>
      </c>
      <c r="AQ20" s="69">
        <v>0</v>
      </c>
      <c r="AR20" s="69">
        <v>0</v>
      </c>
      <c r="AS20" s="69">
        <v>0</v>
      </c>
      <c r="AT20" s="70" t="s">
        <v>652</v>
      </c>
      <c r="AU20" s="70" t="s">
        <v>652</v>
      </c>
      <c r="AV20" s="70">
        <v>0</v>
      </c>
      <c r="AW20" s="70">
        <v>0</v>
      </c>
      <c r="AX20" s="70">
        <v>0</v>
      </c>
      <c r="AY20" s="69">
        <v>0</v>
      </c>
      <c r="AZ20" s="69">
        <v>0</v>
      </c>
      <c r="BA20" s="69">
        <v>0</v>
      </c>
      <c r="BB20" s="69">
        <v>0</v>
      </c>
      <c r="BC20" s="69">
        <v>0</v>
      </c>
      <c r="BD20" s="69">
        <v>0</v>
      </c>
      <c r="BE20" s="69">
        <v>0</v>
      </c>
      <c r="BF20" s="69">
        <v>0</v>
      </c>
      <c r="BG20" s="69">
        <v>0</v>
      </c>
      <c r="BH20" s="69">
        <v>0</v>
      </c>
      <c r="BI20" s="69">
        <v>0</v>
      </c>
      <c r="BJ20" s="70" t="s">
        <v>652</v>
      </c>
      <c r="BK20" s="70" t="s">
        <v>652</v>
      </c>
      <c r="BL20" s="70">
        <v>0</v>
      </c>
      <c r="BM20" s="70">
        <v>0</v>
      </c>
      <c r="BN20" s="70">
        <v>0</v>
      </c>
      <c r="BO20" s="69">
        <v>0.85270000000000001</v>
      </c>
      <c r="BP20" s="69">
        <v>0</v>
      </c>
      <c r="BQ20" s="69">
        <v>1.0697000000000001</v>
      </c>
      <c r="BR20" s="69">
        <v>0.85270000000000001</v>
      </c>
      <c r="BS20" s="69">
        <v>0.217</v>
      </c>
      <c r="BT20" s="69">
        <v>0.85270000000000001</v>
      </c>
      <c r="BU20" s="69">
        <v>0</v>
      </c>
      <c r="BV20" s="69">
        <v>1.0697000000000001</v>
      </c>
      <c r="BW20" s="69">
        <v>0.85270000000000001</v>
      </c>
      <c r="BX20" s="69">
        <v>0</v>
      </c>
      <c r="BY20" s="69">
        <v>0.217</v>
      </c>
      <c r="BZ20" s="70">
        <v>100</v>
      </c>
      <c r="CA20" s="70">
        <v>100</v>
      </c>
      <c r="CB20" s="70">
        <v>20.286061512573617</v>
      </c>
      <c r="CC20" s="70">
        <v>0</v>
      </c>
      <c r="CD20" s="70">
        <v>0</v>
      </c>
      <c r="CE20" s="69">
        <v>0</v>
      </c>
      <c r="CF20" s="69">
        <v>0</v>
      </c>
      <c r="CG20" s="69">
        <v>0</v>
      </c>
      <c r="CH20" s="69">
        <v>0</v>
      </c>
      <c r="CI20" s="69">
        <v>0</v>
      </c>
      <c r="CJ20" s="69">
        <v>0</v>
      </c>
      <c r="CK20" s="69">
        <v>0</v>
      </c>
      <c r="CL20" s="69">
        <v>0</v>
      </c>
      <c r="CM20" s="69">
        <v>0</v>
      </c>
      <c r="CN20" s="69">
        <v>0</v>
      </c>
      <c r="CO20" s="69">
        <v>0</v>
      </c>
      <c r="CP20" s="70" t="s">
        <v>652</v>
      </c>
      <c r="CQ20" s="70" t="s">
        <v>652</v>
      </c>
      <c r="CR20" s="70">
        <v>0</v>
      </c>
      <c r="CS20" s="70">
        <v>0</v>
      </c>
      <c r="CT20" s="70">
        <v>0</v>
      </c>
      <c r="CU20" s="69">
        <v>0</v>
      </c>
      <c r="CV20" s="69">
        <v>0</v>
      </c>
      <c r="CW20" s="69">
        <v>0</v>
      </c>
      <c r="CX20" s="69">
        <v>0</v>
      </c>
      <c r="CY20" s="69">
        <v>0</v>
      </c>
      <c r="CZ20" s="69">
        <v>0</v>
      </c>
      <c r="DA20" s="69">
        <v>0</v>
      </c>
      <c r="DB20" s="69">
        <v>0</v>
      </c>
      <c r="DC20" s="69">
        <v>0</v>
      </c>
      <c r="DD20" s="69">
        <v>0</v>
      </c>
      <c r="DE20" s="69">
        <v>0</v>
      </c>
      <c r="DF20" s="70" t="s">
        <v>652</v>
      </c>
      <c r="DG20" s="70" t="s">
        <v>652</v>
      </c>
      <c r="DH20" s="70">
        <v>0</v>
      </c>
      <c r="DI20" s="70">
        <v>0</v>
      </c>
      <c r="DJ20" s="70">
        <v>0</v>
      </c>
      <c r="DK20" s="69">
        <v>47.079000000000001</v>
      </c>
      <c r="DL20" s="69">
        <v>0</v>
      </c>
      <c r="DM20" s="69">
        <v>59.079000000000001</v>
      </c>
      <c r="DN20" s="69">
        <v>47.079000000000001</v>
      </c>
      <c r="DO20" s="69">
        <v>12</v>
      </c>
      <c r="DP20" s="69">
        <v>47.079000000000001</v>
      </c>
      <c r="DQ20" s="69">
        <v>0</v>
      </c>
      <c r="DR20" s="69">
        <v>59.079000000000001</v>
      </c>
      <c r="DS20" s="69">
        <v>47.079000000000001</v>
      </c>
      <c r="DT20" s="69">
        <v>0</v>
      </c>
      <c r="DU20" s="69">
        <v>12</v>
      </c>
      <c r="DV20" s="70">
        <v>100</v>
      </c>
      <c r="DW20" s="70">
        <v>100</v>
      </c>
      <c r="DX20" s="70">
        <v>20.311785913776468</v>
      </c>
      <c r="DY20" s="70">
        <v>0</v>
      </c>
      <c r="DZ20" s="70">
        <v>0</v>
      </c>
      <c r="EA20" s="69">
        <v>4.3518999999999997</v>
      </c>
      <c r="EB20" s="69">
        <v>0</v>
      </c>
      <c r="EC20" s="69">
        <v>5.3518999999999997</v>
      </c>
      <c r="ED20" s="69">
        <v>4.3518999999999997</v>
      </c>
      <c r="EE20" s="69">
        <v>1</v>
      </c>
      <c r="EF20" s="69">
        <v>4.3518999999999997</v>
      </c>
      <c r="EG20" s="69">
        <v>0</v>
      </c>
      <c r="EH20" s="69">
        <v>5.3518999999999997</v>
      </c>
      <c r="EI20" s="69">
        <v>4.3518999999999997</v>
      </c>
      <c r="EJ20" s="69">
        <v>0</v>
      </c>
      <c r="EK20" s="69">
        <v>1</v>
      </c>
      <c r="EL20" s="70">
        <v>100</v>
      </c>
      <c r="EM20" s="70">
        <v>100</v>
      </c>
      <c r="EN20" s="70">
        <v>18.684953007343189</v>
      </c>
      <c r="EO20" s="70">
        <v>0</v>
      </c>
      <c r="EP20" s="70">
        <v>0</v>
      </c>
      <c r="EQ20" s="69">
        <v>0</v>
      </c>
      <c r="ER20" s="69">
        <v>0</v>
      </c>
      <c r="ES20" s="69">
        <v>0</v>
      </c>
      <c r="ET20" s="69">
        <v>0</v>
      </c>
      <c r="EU20" s="69">
        <v>0</v>
      </c>
      <c r="EV20" s="69">
        <v>0</v>
      </c>
      <c r="EW20" s="69">
        <v>0</v>
      </c>
      <c r="EX20" s="69">
        <v>0</v>
      </c>
      <c r="EY20" s="69">
        <v>0</v>
      </c>
      <c r="EZ20" s="69">
        <v>0</v>
      </c>
      <c r="FA20" s="69">
        <v>0</v>
      </c>
      <c r="FB20" s="70" t="s">
        <v>652</v>
      </c>
      <c r="FC20" s="70" t="s">
        <v>652</v>
      </c>
      <c r="FD20" s="70">
        <v>0</v>
      </c>
      <c r="FE20" s="70">
        <v>0</v>
      </c>
      <c r="FF20" s="70">
        <v>0</v>
      </c>
    </row>
    <row r="21" spans="1:162" ht="15.75" x14ac:dyDescent="0.25">
      <c r="A21" s="11" t="s">
        <v>30</v>
      </c>
      <c r="B21" s="66" t="s">
        <v>31</v>
      </c>
      <c r="C21" s="69">
        <v>764.37619999999993</v>
      </c>
      <c r="D21" s="69">
        <v>0</v>
      </c>
      <c r="E21" s="69">
        <v>883.79936899999996</v>
      </c>
      <c r="F21" s="69">
        <v>764.37619999999993</v>
      </c>
      <c r="G21" s="69">
        <v>119.423169</v>
      </c>
      <c r="H21" s="69">
        <v>764.37617</v>
      </c>
      <c r="I21" s="69">
        <v>9.2857999999999996E-2</v>
      </c>
      <c r="J21" s="69">
        <v>883.79912344000002</v>
      </c>
      <c r="K21" s="69">
        <v>764.37613500000009</v>
      </c>
      <c r="L21" s="69">
        <v>0</v>
      </c>
      <c r="M21" s="69">
        <v>119.42298844</v>
      </c>
      <c r="N21" s="70">
        <v>99.999991496333891</v>
      </c>
      <c r="O21" s="70">
        <v>99.999848806557793</v>
      </c>
      <c r="P21" s="70">
        <v>13.512458348586206</v>
      </c>
      <c r="Q21" s="69">
        <v>9.2857999999999996E-2</v>
      </c>
      <c r="R21" s="70">
        <v>3.4999999889984146E-5</v>
      </c>
      <c r="S21" s="69">
        <v>48.342599999999997</v>
      </c>
      <c r="T21" s="69">
        <v>0</v>
      </c>
      <c r="U21" s="69">
        <v>56.873646999999998</v>
      </c>
      <c r="V21" s="69">
        <v>48.342599999999997</v>
      </c>
      <c r="W21" s="69">
        <v>8.5310469999999992</v>
      </c>
      <c r="X21" s="69">
        <v>48.342599999999997</v>
      </c>
      <c r="Y21" s="69">
        <v>9.2857999999999996E-2</v>
      </c>
      <c r="Z21" s="69">
        <v>56.873646439999995</v>
      </c>
      <c r="AA21" s="69">
        <v>48.342599999999997</v>
      </c>
      <c r="AB21" s="69">
        <v>0</v>
      </c>
      <c r="AC21" s="69">
        <v>8.531046439999999</v>
      </c>
      <c r="AD21" s="70">
        <v>100</v>
      </c>
      <c r="AE21" s="70">
        <v>99.999993435741246</v>
      </c>
      <c r="AF21" s="70">
        <v>14.999999075142826</v>
      </c>
      <c r="AG21" s="70">
        <v>9.2857999999999996E-2</v>
      </c>
      <c r="AH21" s="70">
        <v>-3.3306690738754696E-16</v>
      </c>
      <c r="AI21" s="69">
        <v>0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0</v>
      </c>
      <c r="AP21" s="69">
        <v>0</v>
      </c>
      <c r="AQ21" s="69">
        <v>0</v>
      </c>
      <c r="AR21" s="69">
        <v>0</v>
      </c>
      <c r="AS21" s="69">
        <v>0</v>
      </c>
      <c r="AT21" s="70" t="s">
        <v>652</v>
      </c>
      <c r="AU21" s="70" t="s">
        <v>652</v>
      </c>
      <c r="AV21" s="70">
        <v>0</v>
      </c>
      <c r="AW21" s="70">
        <v>0</v>
      </c>
      <c r="AX21" s="70">
        <v>0</v>
      </c>
      <c r="AY21" s="69">
        <v>0</v>
      </c>
      <c r="AZ21" s="69">
        <v>0</v>
      </c>
      <c r="BA21" s="69">
        <v>0</v>
      </c>
      <c r="BB21" s="69">
        <v>0</v>
      </c>
      <c r="BC21" s="69">
        <v>0</v>
      </c>
      <c r="BD21" s="69">
        <v>0</v>
      </c>
      <c r="BE21" s="69">
        <v>0</v>
      </c>
      <c r="BF21" s="69">
        <v>0</v>
      </c>
      <c r="BG21" s="69">
        <v>0</v>
      </c>
      <c r="BH21" s="69">
        <v>0</v>
      </c>
      <c r="BI21" s="69">
        <v>0</v>
      </c>
      <c r="BJ21" s="70" t="s">
        <v>652</v>
      </c>
      <c r="BK21" s="70" t="s">
        <v>652</v>
      </c>
      <c r="BL21" s="70">
        <v>0</v>
      </c>
      <c r="BM21" s="70">
        <v>0</v>
      </c>
      <c r="BN21" s="70">
        <v>0</v>
      </c>
      <c r="BO21" s="69">
        <v>0.57689999999999997</v>
      </c>
      <c r="BP21" s="69">
        <v>0</v>
      </c>
      <c r="BQ21" s="69">
        <v>0.67870600000000003</v>
      </c>
      <c r="BR21" s="69">
        <v>0.57689999999999997</v>
      </c>
      <c r="BS21" s="69">
        <v>0.10180599999999999</v>
      </c>
      <c r="BT21" s="69">
        <v>0.57686999999999999</v>
      </c>
      <c r="BU21" s="69">
        <v>0</v>
      </c>
      <c r="BV21" s="69">
        <v>0.67854400000000004</v>
      </c>
      <c r="BW21" s="69">
        <v>0.57686999999999999</v>
      </c>
      <c r="BX21" s="69">
        <v>0</v>
      </c>
      <c r="BY21" s="69">
        <v>0.101674</v>
      </c>
      <c r="BZ21" s="70">
        <v>99.994799791991682</v>
      </c>
      <c r="CA21" s="70">
        <v>99.870341630159331</v>
      </c>
      <c r="CB21" s="70">
        <v>14.984142516918578</v>
      </c>
      <c r="CC21" s="70">
        <v>0</v>
      </c>
      <c r="CD21" s="70">
        <v>0</v>
      </c>
      <c r="CE21" s="69">
        <v>0</v>
      </c>
      <c r="CF21" s="69">
        <v>0</v>
      </c>
      <c r="CG21" s="69">
        <v>0</v>
      </c>
      <c r="CH21" s="69">
        <v>0</v>
      </c>
      <c r="CI21" s="69">
        <v>0</v>
      </c>
      <c r="CJ21" s="69">
        <v>0</v>
      </c>
      <c r="CK21" s="69">
        <v>0</v>
      </c>
      <c r="CL21" s="69">
        <v>0</v>
      </c>
      <c r="CM21" s="69">
        <v>0</v>
      </c>
      <c r="CN21" s="69">
        <v>0</v>
      </c>
      <c r="CO21" s="69">
        <v>0</v>
      </c>
      <c r="CP21" s="70" t="s">
        <v>652</v>
      </c>
      <c r="CQ21" s="70" t="s">
        <v>652</v>
      </c>
      <c r="CR21" s="70">
        <v>0</v>
      </c>
      <c r="CS21" s="70">
        <v>0</v>
      </c>
      <c r="CT21" s="70">
        <v>0</v>
      </c>
      <c r="CU21" s="69">
        <v>0</v>
      </c>
      <c r="CV21" s="69">
        <v>0</v>
      </c>
      <c r="CW21" s="69">
        <v>0</v>
      </c>
      <c r="CX21" s="69">
        <v>0</v>
      </c>
      <c r="CY21" s="69">
        <v>0</v>
      </c>
      <c r="CZ21" s="69">
        <v>0</v>
      </c>
      <c r="DA21" s="69">
        <v>0</v>
      </c>
      <c r="DB21" s="69">
        <v>0</v>
      </c>
      <c r="DC21" s="69">
        <v>0</v>
      </c>
      <c r="DD21" s="69">
        <v>0</v>
      </c>
      <c r="DE21" s="69">
        <v>0</v>
      </c>
      <c r="DF21" s="70" t="s">
        <v>652</v>
      </c>
      <c r="DG21" s="70" t="s">
        <v>652</v>
      </c>
      <c r="DH21" s="70">
        <v>0</v>
      </c>
      <c r="DI21" s="70">
        <v>0</v>
      </c>
      <c r="DJ21" s="70">
        <v>0</v>
      </c>
      <c r="DK21" s="69">
        <v>590.56269999999995</v>
      </c>
      <c r="DL21" s="69">
        <v>0</v>
      </c>
      <c r="DM21" s="69">
        <v>694.77964699999995</v>
      </c>
      <c r="DN21" s="69">
        <v>590.56269999999995</v>
      </c>
      <c r="DO21" s="69">
        <v>104.216947</v>
      </c>
      <c r="DP21" s="69">
        <v>590.56269999999995</v>
      </c>
      <c r="DQ21" s="69">
        <v>0</v>
      </c>
      <c r="DR21" s="69">
        <v>694.77956400000005</v>
      </c>
      <c r="DS21" s="69">
        <v>590.56266500000004</v>
      </c>
      <c r="DT21" s="69">
        <v>0</v>
      </c>
      <c r="DU21" s="69">
        <v>104.216899</v>
      </c>
      <c r="DV21" s="70">
        <v>99.999994073448946</v>
      </c>
      <c r="DW21" s="70">
        <v>99.999953942231684</v>
      </c>
      <c r="DX21" s="70">
        <v>14.999994876072664</v>
      </c>
      <c r="DY21" s="70">
        <v>0</v>
      </c>
      <c r="DZ21" s="70">
        <v>3.4999999911633495E-5</v>
      </c>
      <c r="EA21" s="69">
        <v>0</v>
      </c>
      <c r="EB21" s="69">
        <v>0</v>
      </c>
      <c r="EC21" s="69">
        <v>0</v>
      </c>
      <c r="ED21" s="69">
        <v>0</v>
      </c>
      <c r="EE21" s="69">
        <v>0</v>
      </c>
      <c r="EF21" s="69">
        <v>0</v>
      </c>
      <c r="EG21" s="69">
        <v>0</v>
      </c>
      <c r="EH21" s="69">
        <v>0</v>
      </c>
      <c r="EI21" s="69">
        <v>0</v>
      </c>
      <c r="EJ21" s="69">
        <v>0</v>
      </c>
      <c r="EK21" s="69">
        <v>0</v>
      </c>
      <c r="EL21" s="70" t="s">
        <v>652</v>
      </c>
      <c r="EM21" s="70" t="s">
        <v>652</v>
      </c>
      <c r="EN21" s="70">
        <v>0</v>
      </c>
      <c r="EO21" s="70">
        <v>0</v>
      </c>
      <c r="EP21" s="70">
        <v>0</v>
      </c>
      <c r="EQ21" s="69">
        <v>124.89400000000001</v>
      </c>
      <c r="ER21" s="69">
        <v>0</v>
      </c>
      <c r="ES21" s="69">
        <v>131.46736899999999</v>
      </c>
      <c r="ET21" s="69">
        <v>124.89400000000001</v>
      </c>
      <c r="EU21" s="69">
        <v>6.5733689999999996</v>
      </c>
      <c r="EV21" s="69">
        <v>124.89400000000001</v>
      </c>
      <c r="EW21" s="69">
        <v>0</v>
      </c>
      <c r="EX21" s="69">
        <v>131.46736899999999</v>
      </c>
      <c r="EY21" s="69">
        <v>124.89400000000001</v>
      </c>
      <c r="EZ21" s="69">
        <v>0</v>
      </c>
      <c r="FA21" s="69">
        <v>6.5733689999999996</v>
      </c>
      <c r="FB21" s="70">
        <v>100</v>
      </c>
      <c r="FC21" s="70">
        <v>100</v>
      </c>
      <c r="FD21" s="70">
        <v>5.0000004183547633</v>
      </c>
      <c r="FE21" s="70">
        <v>0</v>
      </c>
      <c r="FF21" s="70">
        <v>0</v>
      </c>
    </row>
    <row r="22" spans="1:162" ht="15.75" x14ac:dyDescent="0.25">
      <c r="A22" s="11" t="s">
        <v>33</v>
      </c>
      <c r="B22" s="66" t="s">
        <v>34</v>
      </c>
      <c r="C22" s="69">
        <v>644.70519999999988</v>
      </c>
      <c r="D22" s="69">
        <v>0</v>
      </c>
      <c r="E22" s="69">
        <v>822.45929999999998</v>
      </c>
      <c r="F22" s="69">
        <v>644.70519999999988</v>
      </c>
      <c r="G22" s="69">
        <v>177.75409999999999</v>
      </c>
      <c r="H22" s="69">
        <v>644.70519999999988</v>
      </c>
      <c r="I22" s="69">
        <v>0</v>
      </c>
      <c r="J22" s="69">
        <v>822.45929999999998</v>
      </c>
      <c r="K22" s="69">
        <v>644.70519999999988</v>
      </c>
      <c r="L22" s="69">
        <v>0</v>
      </c>
      <c r="M22" s="69">
        <v>177.75409999999999</v>
      </c>
      <c r="N22" s="70">
        <v>100</v>
      </c>
      <c r="O22" s="70">
        <v>100</v>
      </c>
      <c r="P22" s="70">
        <v>21.612510187434196</v>
      </c>
      <c r="Q22" s="69">
        <v>0</v>
      </c>
      <c r="R22" s="70">
        <v>0</v>
      </c>
      <c r="S22" s="69">
        <v>35.980800000000002</v>
      </c>
      <c r="T22" s="69">
        <v>0</v>
      </c>
      <c r="U22" s="69">
        <v>47.157800000000002</v>
      </c>
      <c r="V22" s="69">
        <v>35.980800000000002</v>
      </c>
      <c r="W22" s="69">
        <v>11.177</v>
      </c>
      <c r="X22" s="69">
        <v>35.980800000000002</v>
      </c>
      <c r="Y22" s="69">
        <v>0</v>
      </c>
      <c r="Z22" s="69">
        <v>47.157800000000002</v>
      </c>
      <c r="AA22" s="69">
        <v>35.980800000000002</v>
      </c>
      <c r="AB22" s="69">
        <v>0</v>
      </c>
      <c r="AC22" s="69">
        <v>11.177</v>
      </c>
      <c r="AD22" s="70">
        <v>100</v>
      </c>
      <c r="AE22" s="70">
        <v>100</v>
      </c>
      <c r="AF22" s="70">
        <v>23.701275292740544</v>
      </c>
      <c r="AG22" s="70">
        <v>0</v>
      </c>
      <c r="AH22" s="70">
        <v>0</v>
      </c>
      <c r="AI22" s="69">
        <v>0</v>
      </c>
      <c r="AJ22" s="69">
        <v>0</v>
      </c>
      <c r="AK22" s="69">
        <v>0</v>
      </c>
      <c r="AL22" s="69">
        <v>0</v>
      </c>
      <c r="AM22" s="69">
        <v>0</v>
      </c>
      <c r="AN22" s="69">
        <v>0</v>
      </c>
      <c r="AO22" s="69">
        <v>0</v>
      </c>
      <c r="AP22" s="69">
        <v>0</v>
      </c>
      <c r="AQ22" s="69">
        <v>0</v>
      </c>
      <c r="AR22" s="69">
        <v>0</v>
      </c>
      <c r="AS22" s="69">
        <v>0</v>
      </c>
      <c r="AT22" s="70" t="s">
        <v>652</v>
      </c>
      <c r="AU22" s="70" t="s">
        <v>652</v>
      </c>
      <c r="AV22" s="70">
        <v>0</v>
      </c>
      <c r="AW22" s="70">
        <v>0</v>
      </c>
      <c r="AX22" s="70">
        <v>0</v>
      </c>
      <c r="AY22" s="69">
        <v>3.8287</v>
      </c>
      <c r="AZ22" s="69">
        <v>0</v>
      </c>
      <c r="BA22" s="69">
        <v>5.0186999999999999</v>
      </c>
      <c r="BB22" s="69">
        <v>3.8287</v>
      </c>
      <c r="BC22" s="69">
        <v>1.19</v>
      </c>
      <c r="BD22" s="69">
        <v>3.8287</v>
      </c>
      <c r="BE22" s="69">
        <v>0</v>
      </c>
      <c r="BF22" s="69">
        <v>5.0186999999999999</v>
      </c>
      <c r="BG22" s="69">
        <v>3.8287</v>
      </c>
      <c r="BH22" s="69">
        <v>0</v>
      </c>
      <c r="BI22" s="69">
        <v>1.19</v>
      </c>
      <c r="BJ22" s="70">
        <v>100</v>
      </c>
      <c r="BK22" s="70">
        <v>100</v>
      </c>
      <c r="BL22" s="70">
        <v>23.711319664454937</v>
      </c>
      <c r="BM22" s="70">
        <v>0</v>
      </c>
      <c r="BN22" s="70">
        <v>0</v>
      </c>
      <c r="BO22" s="69">
        <v>45.543799999999997</v>
      </c>
      <c r="BP22" s="69">
        <v>0</v>
      </c>
      <c r="BQ22" s="69">
        <v>61.543799999999997</v>
      </c>
      <c r="BR22" s="69">
        <v>45.543799999999997</v>
      </c>
      <c r="BS22" s="69">
        <v>16</v>
      </c>
      <c r="BT22" s="69">
        <v>45.543799999999997</v>
      </c>
      <c r="BU22" s="69">
        <v>0</v>
      </c>
      <c r="BV22" s="69">
        <v>61.543799999999997</v>
      </c>
      <c r="BW22" s="69">
        <v>45.543799999999997</v>
      </c>
      <c r="BX22" s="69">
        <v>0</v>
      </c>
      <c r="BY22" s="69">
        <v>16</v>
      </c>
      <c r="BZ22" s="70">
        <v>100</v>
      </c>
      <c r="CA22" s="70">
        <v>100</v>
      </c>
      <c r="CB22" s="70">
        <v>25.997744695647651</v>
      </c>
      <c r="CC22" s="70">
        <v>0</v>
      </c>
      <c r="CD22" s="70">
        <v>0</v>
      </c>
      <c r="CE22" s="69">
        <v>0</v>
      </c>
      <c r="CF22" s="69">
        <v>0</v>
      </c>
      <c r="CG22" s="69">
        <v>0</v>
      </c>
      <c r="CH22" s="69">
        <v>0</v>
      </c>
      <c r="CI22" s="69">
        <v>0</v>
      </c>
      <c r="CJ22" s="69">
        <v>0</v>
      </c>
      <c r="CK22" s="69">
        <v>0</v>
      </c>
      <c r="CL22" s="69">
        <v>0</v>
      </c>
      <c r="CM22" s="69">
        <v>0</v>
      </c>
      <c r="CN22" s="69">
        <v>0</v>
      </c>
      <c r="CO22" s="69">
        <v>0</v>
      </c>
      <c r="CP22" s="70" t="s">
        <v>652</v>
      </c>
      <c r="CQ22" s="70" t="s">
        <v>652</v>
      </c>
      <c r="CR22" s="70">
        <v>0</v>
      </c>
      <c r="CS22" s="70">
        <v>0</v>
      </c>
      <c r="CT22" s="70">
        <v>0</v>
      </c>
      <c r="CU22" s="69">
        <v>0</v>
      </c>
      <c r="CV22" s="69">
        <v>0</v>
      </c>
      <c r="CW22" s="69">
        <v>0</v>
      </c>
      <c r="CX22" s="69">
        <v>0</v>
      </c>
      <c r="CY22" s="69">
        <v>0</v>
      </c>
      <c r="CZ22" s="69">
        <v>0</v>
      </c>
      <c r="DA22" s="69">
        <v>0</v>
      </c>
      <c r="DB22" s="69">
        <v>0</v>
      </c>
      <c r="DC22" s="69">
        <v>0</v>
      </c>
      <c r="DD22" s="69">
        <v>0</v>
      </c>
      <c r="DE22" s="69">
        <v>0</v>
      </c>
      <c r="DF22" s="70" t="s">
        <v>652</v>
      </c>
      <c r="DG22" s="70" t="s">
        <v>652</v>
      </c>
      <c r="DH22" s="70">
        <v>0</v>
      </c>
      <c r="DI22" s="70">
        <v>0</v>
      </c>
      <c r="DJ22" s="70">
        <v>0</v>
      </c>
      <c r="DK22" s="69">
        <v>463.45569999999998</v>
      </c>
      <c r="DL22" s="69">
        <v>0</v>
      </c>
      <c r="DM22" s="69">
        <v>607.41290000000004</v>
      </c>
      <c r="DN22" s="69">
        <v>463.45569999999998</v>
      </c>
      <c r="DO22" s="69">
        <v>143.9572</v>
      </c>
      <c r="DP22" s="69">
        <v>463.45569999999998</v>
      </c>
      <c r="DQ22" s="69">
        <v>0</v>
      </c>
      <c r="DR22" s="69">
        <v>607.41290000000004</v>
      </c>
      <c r="DS22" s="69">
        <v>463.45569999999998</v>
      </c>
      <c r="DT22" s="69">
        <v>0</v>
      </c>
      <c r="DU22" s="69">
        <v>143.9572</v>
      </c>
      <c r="DV22" s="70">
        <v>100</v>
      </c>
      <c r="DW22" s="70">
        <v>100</v>
      </c>
      <c r="DX22" s="70">
        <v>23.700056419611766</v>
      </c>
      <c r="DY22" s="70">
        <v>0</v>
      </c>
      <c r="DZ22" s="70">
        <v>0</v>
      </c>
      <c r="EA22" s="69">
        <v>1.4830000000000001</v>
      </c>
      <c r="EB22" s="69">
        <v>0</v>
      </c>
      <c r="EC22" s="69">
        <v>1.9437</v>
      </c>
      <c r="ED22" s="69">
        <v>1.4830000000000001</v>
      </c>
      <c r="EE22" s="69">
        <v>0.4607</v>
      </c>
      <c r="EF22" s="69">
        <v>1.4830000000000001</v>
      </c>
      <c r="EG22" s="69">
        <v>0</v>
      </c>
      <c r="EH22" s="69">
        <v>1.9437</v>
      </c>
      <c r="EI22" s="69">
        <v>1.4830000000000001</v>
      </c>
      <c r="EJ22" s="69">
        <v>0</v>
      </c>
      <c r="EK22" s="69">
        <v>0.4607</v>
      </c>
      <c r="EL22" s="70">
        <v>100</v>
      </c>
      <c r="EM22" s="70">
        <v>100</v>
      </c>
      <c r="EN22" s="70">
        <v>23.702217420383803</v>
      </c>
      <c r="EO22" s="70">
        <v>0</v>
      </c>
      <c r="EP22" s="70">
        <v>0</v>
      </c>
      <c r="EQ22" s="69">
        <v>94.413200000000003</v>
      </c>
      <c r="ER22" s="69">
        <v>0</v>
      </c>
      <c r="ES22" s="69">
        <v>99.382400000000004</v>
      </c>
      <c r="ET22" s="69">
        <v>94.413200000000003</v>
      </c>
      <c r="EU22" s="69">
        <v>4.9691999999999998</v>
      </c>
      <c r="EV22" s="69">
        <v>94.413200000000003</v>
      </c>
      <c r="EW22" s="69">
        <v>0</v>
      </c>
      <c r="EX22" s="69">
        <v>99.382400000000004</v>
      </c>
      <c r="EY22" s="69">
        <v>94.413200000000003</v>
      </c>
      <c r="EZ22" s="69">
        <v>0</v>
      </c>
      <c r="FA22" s="69">
        <v>4.9691999999999998</v>
      </c>
      <c r="FB22" s="70">
        <v>100</v>
      </c>
      <c r="FC22" s="70">
        <v>100</v>
      </c>
      <c r="FD22" s="70">
        <v>5.0000804971504005</v>
      </c>
      <c r="FE22" s="70">
        <v>0</v>
      </c>
      <c r="FF22" s="70">
        <v>0</v>
      </c>
    </row>
    <row r="23" spans="1:162" ht="15.75" x14ac:dyDescent="0.25">
      <c r="A23" s="11" t="s">
        <v>36</v>
      </c>
      <c r="B23" s="66" t="s">
        <v>37</v>
      </c>
      <c r="C23" s="69">
        <v>159.28899999999999</v>
      </c>
      <c r="D23" s="69">
        <v>0</v>
      </c>
      <c r="E23" s="69">
        <v>223.19800000000001</v>
      </c>
      <c r="F23" s="69">
        <v>159.28899999999999</v>
      </c>
      <c r="G23" s="69">
        <v>63.908999999999999</v>
      </c>
      <c r="H23" s="69">
        <v>149.965788</v>
      </c>
      <c r="I23" s="69">
        <v>0</v>
      </c>
      <c r="J23" s="69">
        <v>213.383376</v>
      </c>
      <c r="K23" s="69">
        <v>149.965788</v>
      </c>
      <c r="L23" s="69">
        <v>0</v>
      </c>
      <c r="M23" s="69">
        <v>63.417588000000002</v>
      </c>
      <c r="N23" s="70">
        <v>94.146983156401262</v>
      </c>
      <c r="O23" s="70">
        <v>99.231075435384696</v>
      </c>
      <c r="P23" s="70">
        <v>29.720022800651542</v>
      </c>
      <c r="Q23" s="69">
        <v>0</v>
      </c>
      <c r="R23" s="70">
        <v>0</v>
      </c>
      <c r="S23" s="69">
        <v>6.4366000000000003</v>
      </c>
      <c r="T23" s="69">
        <v>0</v>
      </c>
      <c r="U23" s="69">
        <v>9.1956000000000007</v>
      </c>
      <c r="V23" s="69">
        <v>6.4366000000000003</v>
      </c>
      <c r="W23" s="69">
        <v>2.7589999999999999</v>
      </c>
      <c r="X23" s="69">
        <v>6.4366000000000003</v>
      </c>
      <c r="Y23" s="69">
        <v>0</v>
      </c>
      <c r="Z23" s="69">
        <v>9.1956000000000007</v>
      </c>
      <c r="AA23" s="69">
        <v>6.4366000000000003</v>
      </c>
      <c r="AB23" s="69">
        <v>0</v>
      </c>
      <c r="AC23" s="69">
        <v>2.7589999999999999</v>
      </c>
      <c r="AD23" s="70">
        <v>100</v>
      </c>
      <c r="AE23" s="70">
        <v>100</v>
      </c>
      <c r="AF23" s="70">
        <v>30.003479925181605</v>
      </c>
      <c r="AG23" s="70">
        <v>0</v>
      </c>
      <c r="AH23" s="70">
        <v>0</v>
      </c>
      <c r="AI23" s="69">
        <v>0</v>
      </c>
      <c r="AJ23" s="69">
        <v>0</v>
      </c>
      <c r="AK23" s="69">
        <v>0</v>
      </c>
      <c r="AL23" s="69">
        <v>0</v>
      </c>
      <c r="AM23" s="69">
        <v>0</v>
      </c>
      <c r="AN23" s="69">
        <v>0</v>
      </c>
      <c r="AO23" s="69">
        <v>0</v>
      </c>
      <c r="AP23" s="69">
        <v>0</v>
      </c>
      <c r="AQ23" s="69">
        <v>0</v>
      </c>
      <c r="AR23" s="69">
        <v>0</v>
      </c>
      <c r="AS23" s="69">
        <v>0</v>
      </c>
      <c r="AT23" s="70" t="s">
        <v>652</v>
      </c>
      <c r="AU23" s="70" t="s">
        <v>652</v>
      </c>
      <c r="AV23" s="70">
        <v>0</v>
      </c>
      <c r="AW23" s="70">
        <v>0</v>
      </c>
      <c r="AX23" s="70">
        <v>0</v>
      </c>
      <c r="AY23" s="69">
        <v>0</v>
      </c>
      <c r="AZ23" s="69">
        <v>0</v>
      </c>
      <c r="BA23" s="69">
        <v>0</v>
      </c>
      <c r="BB23" s="69">
        <v>0</v>
      </c>
      <c r="BC23" s="69">
        <v>0</v>
      </c>
      <c r="BD23" s="69">
        <v>0</v>
      </c>
      <c r="BE23" s="69">
        <v>0</v>
      </c>
      <c r="BF23" s="69">
        <v>0</v>
      </c>
      <c r="BG23" s="69">
        <v>0</v>
      </c>
      <c r="BH23" s="69">
        <v>0</v>
      </c>
      <c r="BI23" s="69">
        <v>0</v>
      </c>
      <c r="BJ23" s="70" t="s">
        <v>652</v>
      </c>
      <c r="BK23" s="70" t="s">
        <v>652</v>
      </c>
      <c r="BL23" s="70">
        <v>0</v>
      </c>
      <c r="BM23" s="70">
        <v>0</v>
      </c>
      <c r="BN23" s="70">
        <v>0</v>
      </c>
      <c r="BO23" s="69">
        <v>0</v>
      </c>
      <c r="BP23" s="69">
        <v>0</v>
      </c>
      <c r="BQ23" s="69">
        <v>0</v>
      </c>
      <c r="BR23" s="69">
        <v>0</v>
      </c>
      <c r="BS23" s="69">
        <v>0</v>
      </c>
      <c r="BT23" s="69">
        <v>0</v>
      </c>
      <c r="BU23" s="69">
        <v>0</v>
      </c>
      <c r="BV23" s="69">
        <v>0</v>
      </c>
      <c r="BW23" s="69">
        <v>0</v>
      </c>
      <c r="BX23" s="69">
        <v>0</v>
      </c>
      <c r="BY23" s="69">
        <v>0</v>
      </c>
      <c r="BZ23" s="70" t="s">
        <v>652</v>
      </c>
      <c r="CA23" s="70" t="s">
        <v>652</v>
      </c>
      <c r="CB23" s="70">
        <v>0</v>
      </c>
      <c r="CC23" s="70">
        <v>0</v>
      </c>
      <c r="CD23" s="70">
        <v>0</v>
      </c>
      <c r="CE23" s="69">
        <v>0</v>
      </c>
      <c r="CF23" s="69">
        <v>0</v>
      </c>
      <c r="CG23" s="69">
        <v>0</v>
      </c>
      <c r="CH23" s="69">
        <v>0</v>
      </c>
      <c r="CI23" s="69">
        <v>0</v>
      </c>
      <c r="CJ23" s="69">
        <v>0</v>
      </c>
      <c r="CK23" s="69">
        <v>0</v>
      </c>
      <c r="CL23" s="69">
        <v>0</v>
      </c>
      <c r="CM23" s="69">
        <v>0</v>
      </c>
      <c r="CN23" s="69">
        <v>0</v>
      </c>
      <c r="CO23" s="69">
        <v>0</v>
      </c>
      <c r="CP23" s="70" t="s">
        <v>652</v>
      </c>
      <c r="CQ23" s="70" t="s">
        <v>652</v>
      </c>
      <c r="CR23" s="70">
        <v>0</v>
      </c>
      <c r="CS23" s="70">
        <v>0</v>
      </c>
      <c r="CT23" s="70">
        <v>0</v>
      </c>
      <c r="CU23" s="69">
        <v>0</v>
      </c>
      <c r="CV23" s="69">
        <v>0</v>
      </c>
      <c r="CW23" s="69">
        <v>0</v>
      </c>
      <c r="CX23" s="69">
        <v>0</v>
      </c>
      <c r="CY23" s="69">
        <v>0</v>
      </c>
      <c r="CZ23" s="69">
        <v>0</v>
      </c>
      <c r="DA23" s="69">
        <v>0</v>
      </c>
      <c r="DB23" s="69">
        <v>0</v>
      </c>
      <c r="DC23" s="69">
        <v>0</v>
      </c>
      <c r="DD23" s="69">
        <v>0</v>
      </c>
      <c r="DE23" s="69">
        <v>0</v>
      </c>
      <c r="DF23" s="70" t="s">
        <v>652</v>
      </c>
      <c r="DG23" s="70" t="s">
        <v>652</v>
      </c>
      <c r="DH23" s="70">
        <v>0</v>
      </c>
      <c r="DI23" s="70">
        <v>0</v>
      </c>
      <c r="DJ23" s="70">
        <v>0</v>
      </c>
      <c r="DK23" s="69">
        <v>141.25739999999999</v>
      </c>
      <c r="DL23" s="69">
        <v>0</v>
      </c>
      <c r="DM23" s="69">
        <v>201.79640000000001</v>
      </c>
      <c r="DN23" s="69">
        <v>141.25739999999999</v>
      </c>
      <c r="DO23" s="69">
        <v>60.539000000000001</v>
      </c>
      <c r="DP23" s="69">
        <v>141.25700000000001</v>
      </c>
      <c r="DQ23" s="69">
        <v>0</v>
      </c>
      <c r="DR23" s="69">
        <v>201.79599999999999</v>
      </c>
      <c r="DS23" s="69">
        <v>141.25700000000001</v>
      </c>
      <c r="DT23" s="69">
        <v>0</v>
      </c>
      <c r="DU23" s="69">
        <v>60.539000000000001</v>
      </c>
      <c r="DV23" s="70">
        <v>99.999716828994451</v>
      </c>
      <c r="DW23" s="70">
        <v>100</v>
      </c>
      <c r="DX23" s="70">
        <v>30.000099109992274</v>
      </c>
      <c r="DY23" s="70">
        <v>0</v>
      </c>
      <c r="DZ23" s="70">
        <v>0</v>
      </c>
      <c r="EA23" s="69">
        <v>0</v>
      </c>
      <c r="EB23" s="69">
        <v>0</v>
      </c>
      <c r="EC23" s="69">
        <v>0</v>
      </c>
      <c r="ED23" s="69">
        <v>0</v>
      </c>
      <c r="EE23" s="69">
        <v>0</v>
      </c>
      <c r="EF23" s="69">
        <v>0</v>
      </c>
      <c r="EG23" s="69">
        <v>0</v>
      </c>
      <c r="EH23" s="69">
        <v>0</v>
      </c>
      <c r="EI23" s="69">
        <v>0</v>
      </c>
      <c r="EJ23" s="69">
        <v>0</v>
      </c>
      <c r="EK23" s="69">
        <v>0</v>
      </c>
      <c r="EL23" s="70" t="s">
        <v>652</v>
      </c>
      <c r="EM23" s="70" t="s">
        <v>652</v>
      </c>
      <c r="EN23" s="70">
        <v>0</v>
      </c>
      <c r="EO23" s="70">
        <v>0</v>
      </c>
      <c r="EP23" s="70">
        <v>0</v>
      </c>
      <c r="EQ23" s="69">
        <v>11.595000000000001</v>
      </c>
      <c r="ER23" s="69">
        <v>0</v>
      </c>
      <c r="ES23" s="69">
        <v>12.206</v>
      </c>
      <c r="ET23" s="69">
        <v>11.595000000000001</v>
      </c>
      <c r="EU23" s="69">
        <v>0.61099999999999999</v>
      </c>
      <c r="EV23" s="69">
        <v>2.2721879999999999</v>
      </c>
      <c r="EW23" s="69">
        <v>0</v>
      </c>
      <c r="EX23" s="69">
        <v>2.3917760000000001</v>
      </c>
      <c r="EY23" s="69">
        <v>2.2721879999999999</v>
      </c>
      <c r="EZ23" s="69">
        <v>0</v>
      </c>
      <c r="FA23" s="69">
        <v>0.119588</v>
      </c>
      <c r="FB23" s="70">
        <v>19.596274256144888</v>
      </c>
      <c r="FC23" s="70">
        <v>19.572504091653027</v>
      </c>
      <c r="FD23" s="70">
        <v>4.9999665520516965</v>
      </c>
      <c r="FE23" s="70">
        <v>0</v>
      </c>
      <c r="FF23" s="70">
        <v>0</v>
      </c>
    </row>
    <row r="24" spans="1:162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69">
        <v>0</v>
      </c>
      <c r="R24" s="70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70" t="s">
        <v>652</v>
      </c>
      <c r="AE24" s="70" t="s">
        <v>652</v>
      </c>
      <c r="AF24" s="70">
        <v>0</v>
      </c>
      <c r="AG24" s="70">
        <v>0</v>
      </c>
      <c r="AH24" s="70">
        <v>0</v>
      </c>
      <c r="AI24" s="69">
        <v>0</v>
      </c>
      <c r="AJ24" s="69">
        <v>0</v>
      </c>
      <c r="AK24" s="69">
        <v>0</v>
      </c>
      <c r="AL24" s="69">
        <v>0</v>
      </c>
      <c r="AM24" s="69">
        <v>0</v>
      </c>
      <c r="AN24" s="69">
        <v>0</v>
      </c>
      <c r="AO24" s="69">
        <v>0</v>
      </c>
      <c r="AP24" s="69">
        <v>0</v>
      </c>
      <c r="AQ24" s="69">
        <v>0</v>
      </c>
      <c r="AR24" s="69">
        <v>0</v>
      </c>
      <c r="AS24" s="69">
        <v>0</v>
      </c>
      <c r="AT24" s="70" t="s">
        <v>652</v>
      </c>
      <c r="AU24" s="70" t="s">
        <v>652</v>
      </c>
      <c r="AV24" s="70">
        <v>0</v>
      </c>
      <c r="AW24" s="70">
        <v>0</v>
      </c>
      <c r="AX24" s="70">
        <v>0</v>
      </c>
      <c r="AY24" s="69">
        <v>0</v>
      </c>
      <c r="AZ24" s="69">
        <v>0</v>
      </c>
      <c r="BA24" s="69">
        <v>0</v>
      </c>
      <c r="BB24" s="69">
        <v>0</v>
      </c>
      <c r="BC24" s="69">
        <v>0</v>
      </c>
      <c r="BD24" s="69">
        <v>0</v>
      </c>
      <c r="BE24" s="69">
        <v>0</v>
      </c>
      <c r="BF24" s="69">
        <v>0</v>
      </c>
      <c r="BG24" s="69">
        <v>0</v>
      </c>
      <c r="BH24" s="69">
        <v>0</v>
      </c>
      <c r="BI24" s="69">
        <v>0</v>
      </c>
      <c r="BJ24" s="70" t="s">
        <v>652</v>
      </c>
      <c r="BK24" s="70" t="s">
        <v>652</v>
      </c>
      <c r="BL24" s="70">
        <v>0</v>
      </c>
      <c r="BM24" s="70">
        <v>0</v>
      </c>
      <c r="BN24" s="70">
        <v>0</v>
      </c>
      <c r="BO24" s="69">
        <v>0</v>
      </c>
      <c r="BP24" s="69">
        <v>0</v>
      </c>
      <c r="BQ24" s="69">
        <v>0</v>
      </c>
      <c r="BR24" s="69">
        <v>0</v>
      </c>
      <c r="BS24" s="69">
        <v>0</v>
      </c>
      <c r="BT24" s="69">
        <v>0</v>
      </c>
      <c r="BU24" s="69">
        <v>0</v>
      </c>
      <c r="BV24" s="69">
        <v>0</v>
      </c>
      <c r="BW24" s="69">
        <v>0</v>
      </c>
      <c r="BX24" s="69">
        <v>0</v>
      </c>
      <c r="BY24" s="69">
        <v>0</v>
      </c>
      <c r="BZ24" s="70" t="s">
        <v>652</v>
      </c>
      <c r="CA24" s="70" t="s">
        <v>652</v>
      </c>
      <c r="CB24" s="70">
        <v>0</v>
      </c>
      <c r="CC24" s="70">
        <v>0</v>
      </c>
      <c r="CD24" s="70">
        <v>0</v>
      </c>
      <c r="CE24" s="69">
        <v>0</v>
      </c>
      <c r="CF24" s="69">
        <v>0</v>
      </c>
      <c r="CG24" s="69">
        <v>0</v>
      </c>
      <c r="CH24" s="69">
        <v>0</v>
      </c>
      <c r="CI24" s="69">
        <v>0</v>
      </c>
      <c r="CJ24" s="69">
        <v>0</v>
      </c>
      <c r="CK24" s="69">
        <v>0</v>
      </c>
      <c r="CL24" s="69">
        <v>0</v>
      </c>
      <c r="CM24" s="69">
        <v>0</v>
      </c>
      <c r="CN24" s="69">
        <v>0</v>
      </c>
      <c r="CO24" s="69">
        <v>0</v>
      </c>
      <c r="CP24" s="70" t="s">
        <v>652</v>
      </c>
      <c r="CQ24" s="70" t="s">
        <v>652</v>
      </c>
      <c r="CR24" s="70">
        <v>0</v>
      </c>
      <c r="CS24" s="70">
        <v>0</v>
      </c>
      <c r="CT24" s="70">
        <v>0</v>
      </c>
      <c r="CU24" s="69">
        <v>0</v>
      </c>
      <c r="CV24" s="69">
        <v>0</v>
      </c>
      <c r="CW24" s="69">
        <v>0</v>
      </c>
      <c r="CX24" s="69">
        <v>0</v>
      </c>
      <c r="CY24" s="69">
        <v>0</v>
      </c>
      <c r="CZ24" s="69">
        <v>0</v>
      </c>
      <c r="DA24" s="69">
        <v>0</v>
      </c>
      <c r="DB24" s="69">
        <v>0</v>
      </c>
      <c r="DC24" s="69">
        <v>0</v>
      </c>
      <c r="DD24" s="69">
        <v>0</v>
      </c>
      <c r="DE24" s="69">
        <v>0</v>
      </c>
      <c r="DF24" s="70" t="s">
        <v>652</v>
      </c>
      <c r="DG24" s="70" t="s">
        <v>652</v>
      </c>
      <c r="DH24" s="70">
        <v>0</v>
      </c>
      <c r="DI24" s="70">
        <v>0</v>
      </c>
      <c r="DJ24" s="70">
        <v>0</v>
      </c>
      <c r="DK24" s="69">
        <v>0</v>
      </c>
      <c r="DL24" s="69">
        <v>0</v>
      </c>
      <c r="DM24" s="69">
        <v>0</v>
      </c>
      <c r="DN24" s="69">
        <v>0</v>
      </c>
      <c r="DO24" s="69">
        <v>0</v>
      </c>
      <c r="DP24" s="69">
        <v>0</v>
      </c>
      <c r="DQ24" s="69">
        <v>0</v>
      </c>
      <c r="DR24" s="69">
        <v>0</v>
      </c>
      <c r="DS24" s="69">
        <v>0</v>
      </c>
      <c r="DT24" s="69">
        <v>0</v>
      </c>
      <c r="DU24" s="69">
        <v>0</v>
      </c>
      <c r="DV24" s="70" t="s">
        <v>652</v>
      </c>
      <c r="DW24" s="70" t="s">
        <v>652</v>
      </c>
      <c r="DX24" s="70">
        <v>0</v>
      </c>
      <c r="DY24" s="70">
        <v>0</v>
      </c>
      <c r="DZ24" s="70">
        <v>0</v>
      </c>
      <c r="EA24" s="69">
        <v>0</v>
      </c>
      <c r="EB24" s="69">
        <v>0</v>
      </c>
      <c r="EC24" s="69">
        <v>0</v>
      </c>
      <c r="ED24" s="69">
        <v>0</v>
      </c>
      <c r="EE24" s="69">
        <v>0</v>
      </c>
      <c r="EF24" s="69">
        <v>0</v>
      </c>
      <c r="EG24" s="69">
        <v>0</v>
      </c>
      <c r="EH24" s="69">
        <v>0</v>
      </c>
      <c r="EI24" s="69">
        <v>0</v>
      </c>
      <c r="EJ24" s="69">
        <v>0</v>
      </c>
      <c r="EK24" s="69">
        <v>0</v>
      </c>
      <c r="EL24" s="70" t="s">
        <v>652</v>
      </c>
      <c r="EM24" s="70" t="s">
        <v>652</v>
      </c>
      <c r="EN24" s="70">
        <v>0</v>
      </c>
      <c r="EO24" s="70">
        <v>0</v>
      </c>
      <c r="EP24" s="70">
        <v>0</v>
      </c>
      <c r="EQ24" s="69">
        <v>0</v>
      </c>
      <c r="ER24" s="69">
        <v>0</v>
      </c>
      <c r="ES24" s="69">
        <v>0</v>
      </c>
      <c r="ET24" s="69">
        <v>0</v>
      </c>
      <c r="EU24" s="69">
        <v>0</v>
      </c>
      <c r="EV24" s="69">
        <v>0</v>
      </c>
      <c r="EW24" s="69">
        <v>0</v>
      </c>
      <c r="EX24" s="69">
        <v>0</v>
      </c>
      <c r="EY24" s="69">
        <v>0</v>
      </c>
      <c r="EZ24" s="69">
        <v>0</v>
      </c>
      <c r="FA24" s="69">
        <v>0</v>
      </c>
      <c r="FB24" s="70" t="s">
        <v>652</v>
      </c>
      <c r="FC24" s="70" t="s">
        <v>652</v>
      </c>
      <c r="FD24" s="70">
        <v>0</v>
      </c>
      <c r="FE24" s="70">
        <v>0</v>
      </c>
      <c r="FF24" s="70">
        <v>0</v>
      </c>
    </row>
    <row r="25" spans="1:162" ht="15.75" x14ac:dyDescent="0.25">
      <c r="A25" s="11" t="s">
        <v>41</v>
      </c>
      <c r="B25" s="66" t="s">
        <v>42</v>
      </c>
      <c r="C25" s="69">
        <v>527.62360000000001</v>
      </c>
      <c r="D25" s="69">
        <v>0</v>
      </c>
      <c r="E25" s="69">
        <v>555.39326500000004</v>
      </c>
      <c r="F25" s="69">
        <v>527.62360000000001</v>
      </c>
      <c r="G25" s="69">
        <v>27.769665</v>
      </c>
      <c r="H25" s="69">
        <v>527.62360000000001</v>
      </c>
      <c r="I25" s="69">
        <v>5.0000000000000004E-6</v>
      </c>
      <c r="J25" s="69">
        <v>555.39326500000004</v>
      </c>
      <c r="K25" s="69">
        <v>527.62360000000001</v>
      </c>
      <c r="L25" s="69">
        <v>0</v>
      </c>
      <c r="M25" s="69">
        <v>27.769665</v>
      </c>
      <c r="N25" s="70">
        <v>100</v>
      </c>
      <c r="O25" s="70">
        <v>100</v>
      </c>
      <c r="P25" s="70">
        <v>5.0000003150920449</v>
      </c>
      <c r="Q25" s="69">
        <v>5.0000000000000004E-6</v>
      </c>
      <c r="R25" s="70">
        <v>-1.2623786869623514E-14</v>
      </c>
      <c r="S25" s="69">
        <v>31.015599999999999</v>
      </c>
      <c r="T25" s="69">
        <v>0</v>
      </c>
      <c r="U25" s="69">
        <v>32.648000000000003</v>
      </c>
      <c r="V25" s="69">
        <v>31.015599999999999</v>
      </c>
      <c r="W25" s="69">
        <v>1.6324000000000001</v>
      </c>
      <c r="X25" s="69">
        <v>31.015599999999999</v>
      </c>
      <c r="Y25" s="69">
        <v>0</v>
      </c>
      <c r="Z25" s="69">
        <v>32.648000000000003</v>
      </c>
      <c r="AA25" s="69">
        <v>31.015599999999999</v>
      </c>
      <c r="AB25" s="69">
        <v>0</v>
      </c>
      <c r="AC25" s="69">
        <v>1.6324000000000001</v>
      </c>
      <c r="AD25" s="70">
        <v>100</v>
      </c>
      <c r="AE25" s="70">
        <v>100</v>
      </c>
      <c r="AF25" s="70">
        <v>5</v>
      </c>
      <c r="AG25" s="70">
        <v>0</v>
      </c>
      <c r="AH25" s="70">
        <v>0</v>
      </c>
      <c r="AI25" s="69">
        <v>0</v>
      </c>
      <c r="AJ25" s="69">
        <v>0</v>
      </c>
      <c r="AK25" s="69">
        <v>0</v>
      </c>
      <c r="AL25" s="69">
        <v>0</v>
      </c>
      <c r="AM25" s="69">
        <v>0</v>
      </c>
      <c r="AN25" s="69">
        <v>0</v>
      </c>
      <c r="AO25" s="69">
        <v>0</v>
      </c>
      <c r="AP25" s="69">
        <v>0</v>
      </c>
      <c r="AQ25" s="69">
        <v>0</v>
      </c>
      <c r="AR25" s="69">
        <v>0</v>
      </c>
      <c r="AS25" s="69">
        <v>0</v>
      </c>
      <c r="AT25" s="70" t="s">
        <v>652</v>
      </c>
      <c r="AU25" s="70" t="s">
        <v>652</v>
      </c>
      <c r="AV25" s="70">
        <v>0</v>
      </c>
      <c r="AW25" s="70">
        <v>0</v>
      </c>
      <c r="AX25" s="70">
        <v>0</v>
      </c>
      <c r="AY25" s="69">
        <v>0</v>
      </c>
      <c r="AZ25" s="69">
        <v>0</v>
      </c>
      <c r="BA25" s="69">
        <v>0</v>
      </c>
      <c r="BB25" s="69">
        <v>0</v>
      </c>
      <c r="BC25" s="69">
        <v>0</v>
      </c>
      <c r="BD25" s="69">
        <v>0</v>
      </c>
      <c r="BE25" s="69">
        <v>0</v>
      </c>
      <c r="BF25" s="69">
        <v>0</v>
      </c>
      <c r="BG25" s="69">
        <v>0</v>
      </c>
      <c r="BH25" s="69">
        <v>0</v>
      </c>
      <c r="BI25" s="69">
        <v>0</v>
      </c>
      <c r="BJ25" s="70" t="s">
        <v>652</v>
      </c>
      <c r="BK25" s="70" t="s">
        <v>652</v>
      </c>
      <c r="BL25" s="70">
        <v>0</v>
      </c>
      <c r="BM25" s="70">
        <v>0</v>
      </c>
      <c r="BN25" s="70">
        <v>0</v>
      </c>
      <c r="BO25" s="69">
        <v>1.5436000000000001</v>
      </c>
      <c r="BP25" s="69">
        <v>0</v>
      </c>
      <c r="BQ25" s="69">
        <v>1.624843</v>
      </c>
      <c r="BR25" s="69">
        <v>1.5436000000000001</v>
      </c>
      <c r="BS25" s="69">
        <v>8.1242999999999996E-2</v>
      </c>
      <c r="BT25" s="69">
        <v>1.5436000000000001</v>
      </c>
      <c r="BU25" s="69">
        <v>0</v>
      </c>
      <c r="BV25" s="69">
        <v>1.624843</v>
      </c>
      <c r="BW25" s="69">
        <v>1.5436000000000001</v>
      </c>
      <c r="BX25" s="69">
        <v>0</v>
      </c>
      <c r="BY25" s="69">
        <v>8.1242999999999996E-2</v>
      </c>
      <c r="BZ25" s="70">
        <v>100</v>
      </c>
      <c r="CA25" s="70">
        <v>100</v>
      </c>
      <c r="CB25" s="70">
        <v>5.000052312746524</v>
      </c>
      <c r="CC25" s="70">
        <v>0</v>
      </c>
      <c r="CD25" s="70">
        <v>0</v>
      </c>
      <c r="CE25" s="69">
        <v>0</v>
      </c>
      <c r="CF25" s="69">
        <v>0</v>
      </c>
      <c r="CG25" s="69">
        <v>0</v>
      </c>
      <c r="CH25" s="69">
        <v>0</v>
      </c>
      <c r="CI25" s="69">
        <v>0</v>
      </c>
      <c r="CJ25" s="69">
        <v>0</v>
      </c>
      <c r="CK25" s="69">
        <v>0</v>
      </c>
      <c r="CL25" s="69">
        <v>0</v>
      </c>
      <c r="CM25" s="69">
        <v>0</v>
      </c>
      <c r="CN25" s="69">
        <v>0</v>
      </c>
      <c r="CO25" s="69">
        <v>0</v>
      </c>
      <c r="CP25" s="70" t="s">
        <v>652</v>
      </c>
      <c r="CQ25" s="70" t="s">
        <v>652</v>
      </c>
      <c r="CR25" s="70">
        <v>0</v>
      </c>
      <c r="CS25" s="70">
        <v>0</v>
      </c>
      <c r="CT25" s="70">
        <v>0</v>
      </c>
      <c r="CU25" s="69">
        <v>0</v>
      </c>
      <c r="CV25" s="69">
        <v>0</v>
      </c>
      <c r="CW25" s="69">
        <v>0</v>
      </c>
      <c r="CX25" s="69">
        <v>0</v>
      </c>
      <c r="CY25" s="69">
        <v>0</v>
      </c>
      <c r="CZ25" s="69">
        <v>0</v>
      </c>
      <c r="DA25" s="69">
        <v>0</v>
      </c>
      <c r="DB25" s="69">
        <v>0</v>
      </c>
      <c r="DC25" s="69">
        <v>0</v>
      </c>
      <c r="DD25" s="69">
        <v>0</v>
      </c>
      <c r="DE25" s="69">
        <v>0</v>
      </c>
      <c r="DF25" s="70" t="s">
        <v>652</v>
      </c>
      <c r="DG25" s="70" t="s">
        <v>652</v>
      </c>
      <c r="DH25" s="70">
        <v>0</v>
      </c>
      <c r="DI25" s="70">
        <v>0</v>
      </c>
      <c r="DJ25" s="70">
        <v>0</v>
      </c>
      <c r="DK25" s="69">
        <v>399.95490000000001</v>
      </c>
      <c r="DL25" s="69">
        <v>0</v>
      </c>
      <c r="DM25" s="69">
        <v>421.00515799999999</v>
      </c>
      <c r="DN25" s="69">
        <v>399.95490000000001</v>
      </c>
      <c r="DO25" s="69">
        <v>21.050257999999999</v>
      </c>
      <c r="DP25" s="69">
        <v>399.95490000000001</v>
      </c>
      <c r="DQ25" s="69">
        <v>0</v>
      </c>
      <c r="DR25" s="69">
        <v>421.00515799999999</v>
      </c>
      <c r="DS25" s="69">
        <v>399.95490000000001</v>
      </c>
      <c r="DT25" s="69">
        <v>0</v>
      </c>
      <c r="DU25" s="69">
        <v>21.050257999999999</v>
      </c>
      <c r="DV25" s="70">
        <v>100</v>
      </c>
      <c r="DW25" s="70">
        <v>100</v>
      </c>
      <c r="DX25" s="70">
        <v>5.000000023752678</v>
      </c>
      <c r="DY25" s="70">
        <v>0</v>
      </c>
      <c r="DZ25" s="70">
        <v>0</v>
      </c>
      <c r="EA25" s="69">
        <v>2.8012999999999999</v>
      </c>
      <c r="EB25" s="69">
        <v>0</v>
      </c>
      <c r="EC25" s="69">
        <v>2.9487369999999999</v>
      </c>
      <c r="ED25" s="69">
        <v>2.8012999999999999</v>
      </c>
      <c r="EE25" s="69">
        <v>0.14743700000000001</v>
      </c>
      <c r="EF25" s="69">
        <v>2.8012999999999999</v>
      </c>
      <c r="EG25" s="69">
        <v>0</v>
      </c>
      <c r="EH25" s="69">
        <v>2.9487369999999999</v>
      </c>
      <c r="EI25" s="69">
        <v>2.8012999999999999</v>
      </c>
      <c r="EJ25" s="69">
        <v>0</v>
      </c>
      <c r="EK25" s="69">
        <v>0.14743700000000001</v>
      </c>
      <c r="EL25" s="70">
        <v>100</v>
      </c>
      <c r="EM25" s="70">
        <v>100</v>
      </c>
      <c r="EN25" s="70">
        <v>5.0000050869236565</v>
      </c>
      <c r="EO25" s="70">
        <v>0</v>
      </c>
      <c r="EP25" s="70">
        <v>0</v>
      </c>
      <c r="EQ25" s="69">
        <v>92.308199999999999</v>
      </c>
      <c r="ER25" s="69">
        <v>0</v>
      </c>
      <c r="ES25" s="69">
        <v>97.166527000000002</v>
      </c>
      <c r="ET25" s="69">
        <v>92.308199999999999</v>
      </c>
      <c r="EU25" s="69">
        <v>4.8583270000000001</v>
      </c>
      <c r="EV25" s="69">
        <v>92.308199999999999</v>
      </c>
      <c r="EW25" s="69">
        <v>5.0000000000000004E-6</v>
      </c>
      <c r="EX25" s="69">
        <v>97.166527000000002</v>
      </c>
      <c r="EY25" s="69">
        <v>92.308199999999999</v>
      </c>
      <c r="EZ25" s="69">
        <v>0</v>
      </c>
      <c r="FA25" s="69">
        <v>4.8583270000000001</v>
      </c>
      <c r="FB25" s="70">
        <v>100</v>
      </c>
      <c r="FC25" s="70">
        <v>100</v>
      </c>
      <c r="FD25" s="70">
        <v>5.0000006689546499</v>
      </c>
      <c r="FE25" s="70">
        <v>5.0000000000000004E-6</v>
      </c>
      <c r="FF25" s="70">
        <v>1.5870678455784902E-15</v>
      </c>
    </row>
    <row r="26" spans="1:162" ht="15.75" x14ac:dyDescent="0.25">
      <c r="A26" s="11" t="s">
        <v>44</v>
      </c>
      <c r="B26" s="66" t="s">
        <v>45</v>
      </c>
      <c r="C26" s="69">
        <v>300.80770000000001</v>
      </c>
      <c r="D26" s="69">
        <v>0</v>
      </c>
      <c r="E26" s="69">
        <v>439.75156299999998</v>
      </c>
      <c r="F26" s="69">
        <v>300.80770000000001</v>
      </c>
      <c r="G26" s="69">
        <v>138.94386300000002</v>
      </c>
      <c r="H26" s="69">
        <v>299.90629000000001</v>
      </c>
      <c r="I26" s="69">
        <v>0</v>
      </c>
      <c r="J26" s="69">
        <v>438.85015299999998</v>
      </c>
      <c r="K26" s="69">
        <v>299.90629000000001</v>
      </c>
      <c r="L26" s="69">
        <v>0</v>
      </c>
      <c r="M26" s="69">
        <v>138.94386300000002</v>
      </c>
      <c r="N26" s="70">
        <v>99.700336793240325</v>
      </c>
      <c r="O26" s="70">
        <v>100</v>
      </c>
      <c r="P26" s="70">
        <v>31.660889725154096</v>
      </c>
      <c r="Q26" s="69">
        <v>0</v>
      </c>
      <c r="R26" s="70">
        <v>0</v>
      </c>
      <c r="S26" s="69">
        <v>17.4617</v>
      </c>
      <c r="T26" s="69">
        <v>0</v>
      </c>
      <c r="U26" s="69">
        <v>23.381699999999999</v>
      </c>
      <c r="V26" s="69">
        <v>17.4617</v>
      </c>
      <c r="W26" s="69">
        <v>5.92</v>
      </c>
      <c r="X26" s="69">
        <v>17.4617</v>
      </c>
      <c r="Y26" s="69">
        <v>0</v>
      </c>
      <c r="Z26" s="69">
        <v>23.381699999999999</v>
      </c>
      <c r="AA26" s="69">
        <v>17.4617</v>
      </c>
      <c r="AB26" s="69">
        <v>0</v>
      </c>
      <c r="AC26" s="69">
        <v>5.92</v>
      </c>
      <c r="AD26" s="70">
        <v>100</v>
      </c>
      <c r="AE26" s="70">
        <v>100</v>
      </c>
      <c r="AF26" s="70">
        <v>25.318946013335214</v>
      </c>
      <c r="AG26" s="70">
        <v>0</v>
      </c>
      <c r="AH26" s="70">
        <v>0</v>
      </c>
      <c r="AI26" s="69">
        <v>0</v>
      </c>
      <c r="AJ26" s="69">
        <v>0</v>
      </c>
      <c r="AK26" s="69">
        <v>0</v>
      </c>
      <c r="AL26" s="69">
        <v>0</v>
      </c>
      <c r="AM26" s="69">
        <v>0</v>
      </c>
      <c r="AN26" s="69">
        <v>0</v>
      </c>
      <c r="AO26" s="69">
        <v>0</v>
      </c>
      <c r="AP26" s="69">
        <v>0</v>
      </c>
      <c r="AQ26" s="69">
        <v>0</v>
      </c>
      <c r="AR26" s="69">
        <v>0</v>
      </c>
      <c r="AS26" s="69">
        <v>0</v>
      </c>
      <c r="AT26" s="70" t="s">
        <v>652</v>
      </c>
      <c r="AU26" s="70" t="s">
        <v>652</v>
      </c>
      <c r="AV26" s="70">
        <v>0</v>
      </c>
      <c r="AW26" s="70">
        <v>0</v>
      </c>
      <c r="AX26" s="70">
        <v>0</v>
      </c>
      <c r="AY26" s="69">
        <v>2.9205000000000001</v>
      </c>
      <c r="AZ26" s="69">
        <v>0</v>
      </c>
      <c r="BA26" s="69">
        <v>3.6465000000000001</v>
      </c>
      <c r="BB26" s="69">
        <v>2.9205000000000001</v>
      </c>
      <c r="BC26" s="69">
        <v>0.72599999999999998</v>
      </c>
      <c r="BD26" s="69">
        <v>2.0190899999999998</v>
      </c>
      <c r="BE26" s="69">
        <v>0</v>
      </c>
      <c r="BF26" s="69">
        <v>2.7450899999999998</v>
      </c>
      <c r="BG26" s="69">
        <v>2.0190899999999998</v>
      </c>
      <c r="BH26" s="69">
        <v>0</v>
      </c>
      <c r="BI26" s="69">
        <v>0.72599999999999998</v>
      </c>
      <c r="BJ26" s="70">
        <v>69.135079609655875</v>
      </c>
      <c r="BK26" s="70">
        <v>100</v>
      </c>
      <c r="BL26" s="70">
        <v>26.447220309716624</v>
      </c>
      <c r="BM26" s="70">
        <v>0</v>
      </c>
      <c r="BN26" s="70">
        <v>0</v>
      </c>
      <c r="BO26" s="69">
        <v>10.706300000000001</v>
      </c>
      <c r="BP26" s="69">
        <v>0</v>
      </c>
      <c r="BQ26" s="69">
        <v>13.106299999999999</v>
      </c>
      <c r="BR26" s="69">
        <v>10.706300000000001</v>
      </c>
      <c r="BS26" s="69">
        <v>2.4</v>
      </c>
      <c r="BT26" s="69">
        <v>10.706300000000001</v>
      </c>
      <c r="BU26" s="69">
        <v>0</v>
      </c>
      <c r="BV26" s="69">
        <v>13.106299999999999</v>
      </c>
      <c r="BW26" s="69">
        <v>10.706300000000001</v>
      </c>
      <c r="BX26" s="69">
        <v>0</v>
      </c>
      <c r="BY26" s="69">
        <v>2.4</v>
      </c>
      <c r="BZ26" s="70">
        <v>100</v>
      </c>
      <c r="CA26" s="70">
        <v>100</v>
      </c>
      <c r="CB26" s="70">
        <v>18.311804246812603</v>
      </c>
      <c r="CC26" s="70">
        <v>0</v>
      </c>
      <c r="CD26" s="70">
        <v>0</v>
      </c>
      <c r="CE26" s="69">
        <v>0</v>
      </c>
      <c r="CF26" s="69">
        <v>0</v>
      </c>
      <c r="CG26" s="69">
        <v>0</v>
      </c>
      <c r="CH26" s="69">
        <v>0</v>
      </c>
      <c r="CI26" s="69">
        <v>0</v>
      </c>
      <c r="CJ26" s="69">
        <v>0</v>
      </c>
      <c r="CK26" s="69">
        <v>0</v>
      </c>
      <c r="CL26" s="69">
        <v>0</v>
      </c>
      <c r="CM26" s="69">
        <v>0</v>
      </c>
      <c r="CN26" s="69">
        <v>0</v>
      </c>
      <c r="CO26" s="69">
        <v>0</v>
      </c>
      <c r="CP26" s="70" t="s">
        <v>652</v>
      </c>
      <c r="CQ26" s="70" t="s">
        <v>652</v>
      </c>
      <c r="CR26" s="70">
        <v>0</v>
      </c>
      <c r="CS26" s="70">
        <v>0</v>
      </c>
      <c r="CT26" s="70">
        <v>0</v>
      </c>
      <c r="CU26" s="69">
        <v>0</v>
      </c>
      <c r="CV26" s="69">
        <v>0</v>
      </c>
      <c r="CW26" s="69">
        <v>0</v>
      </c>
      <c r="CX26" s="69">
        <v>0</v>
      </c>
      <c r="CY26" s="69">
        <v>0</v>
      </c>
      <c r="CZ26" s="69">
        <v>0</v>
      </c>
      <c r="DA26" s="69">
        <v>0</v>
      </c>
      <c r="DB26" s="69">
        <v>0</v>
      </c>
      <c r="DC26" s="69">
        <v>0</v>
      </c>
      <c r="DD26" s="69">
        <v>0</v>
      </c>
      <c r="DE26" s="69">
        <v>0</v>
      </c>
      <c r="DF26" s="70" t="s">
        <v>652</v>
      </c>
      <c r="DG26" s="70" t="s">
        <v>652</v>
      </c>
      <c r="DH26" s="70">
        <v>0</v>
      </c>
      <c r="DI26" s="70">
        <v>0</v>
      </c>
      <c r="DJ26" s="70">
        <v>0</v>
      </c>
      <c r="DK26" s="69">
        <v>264.72489999999999</v>
      </c>
      <c r="DL26" s="69">
        <v>0</v>
      </c>
      <c r="DM26" s="69">
        <v>390.72230300000001</v>
      </c>
      <c r="DN26" s="69">
        <v>264.72489999999999</v>
      </c>
      <c r="DO26" s="69">
        <v>125.99740300000001</v>
      </c>
      <c r="DP26" s="69">
        <v>264.72489999999999</v>
      </c>
      <c r="DQ26" s="69">
        <v>0</v>
      </c>
      <c r="DR26" s="69">
        <v>390.72230300000001</v>
      </c>
      <c r="DS26" s="69">
        <v>264.72489999999999</v>
      </c>
      <c r="DT26" s="69">
        <v>0</v>
      </c>
      <c r="DU26" s="69">
        <v>125.99740300000001</v>
      </c>
      <c r="DV26" s="70">
        <v>100</v>
      </c>
      <c r="DW26" s="70">
        <v>100</v>
      </c>
      <c r="DX26" s="70">
        <v>32.247302504254534</v>
      </c>
      <c r="DY26" s="70">
        <v>0</v>
      </c>
      <c r="DZ26" s="70">
        <v>0</v>
      </c>
      <c r="EA26" s="69">
        <v>0.99429999999999996</v>
      </c>
      <c r="EB26" s="69">
        <v>0</v>
      </c>
      <c r="EC26" s="69">
        <v>1.31291</v>
      </c>
      <c r="ED26" s="69">
        <v>0.99429999999999996</v>
      </c>
      <c r="EE26" s="69">
        <v>0.31861</v>
      </c>
      <c r="EF26" s="69">
        <v>0.99429999999999996</v>
      </c>
      <c r="EG26" s="69">
        <v>0</v>
      </c>
      <c r="EH26" s="69">
        <v>1.31291</v>
      </c>
      <c r="EI26" s="69">
        <v>0.99429999999999996</v>
      </c>
      <c r="EJ26" s="69">
        <v>0</v>
      </c>
      <c r="EK26" s="69">
        <v>0.31861</v>
      </c>
      <c r="EL26" s="70">
        <v>100</v>
      </c>
      <c r="EM26" s="70">
        <v>100</v>
      </c>
      <c r="EN26" s="70">
        <v>24.267466924617835</v>
      </c>
      <c r="EO26" s="70">
        <v>0</v>
      </c>
      <c r="EP26" s="70">
        <v>0</v>
      </c>
      <c r="EQ26" s="69">
        <v>4</v>
      </c>
      <c r="ER26" s="69">
        <v>0</v>
      </c>
      <c r="ES26" s="69">
        <v>7.5818500000000002</v>
      </c>
      <c r="ET26" s="69">
        <v>4</v>
      </c>
      <c r="EU26" s="69">
        <v>3.5818500000000002</v>
      </c>
      <c r="EV26" s="69">
        <v>4</v>
      </c>
      <c r="EW26" s="69">
        <v>0</v>
      </c>
      <c r="EX26" s="69">
        <v>7.5818500000000002</v>
      </c>
      <c r="EY26" s="69">
        <v>4</v>
      </c>
      <c r="EZ26" s="69">
        <v>0</v>
      </c>
      <c r="FA26" s="69">
        <v>3.5818500000000002</v>
      </c>
      <c r="FB26" s="70">
        <v>100</v>
      </c>
      <c r="FC26" s="70">
        <v>100</v>
      </c>
      <c r="FD26" s="70">
        <v>47.24242763969216</v>
      </c>
      <c r="FE26" s="70">
        <v>0</v>
      </c>
      <c r="FF26" s="70">
        <v>0</v>
      </c>
    </row>
    <row r="27" spans="1:162" ht="15.75" x14ac:dyDescent="0.25">
      <c r="A27" s="11" t="s">
        <v>47</v>
      </c>
      <c r="B27" s="66" t="s">
        <v>48</v>
      </c>
      <c r="C27" s="69">
        <v>112.72450000000001</v>
      </c>
      <c r="D27" s="69">
        <v>0</v>
      </c>
      <c r="E27" s="69">
        <v>151.1815</v>
      </c>
      <c r="F27" s="69">
        <v>112.72450000000001</v>
      </c>
      <c r="G27" s="69">
        <v>38.457000000000001</v>
      </c>
      <c r="H27" s="69">
        <v>112.72210165999999</v>
      </c>
      <c r="I27" s="69">
        <v>7.5999999999999998E-2</v>
      </c>
      <c r="J27" s="69">
        <v>151.06738890000003</v>
      </c>
      <c r="K27" s="69">
        <v>112.72210165999999</v>
      </c>
      <c r="L27" s="69">
        <v>0</v>
      </c>
      <c r="M27" s="69">
        <v>38.345287240000012</v>
      </c>
      <c r="N27" s="70">
        <v>99.997872387990171</v>
      </c>
      <c r="O27" s="70">
        <v>99.709512546480511</v>
      </c>
      <c r="P27" s="70">
        <v>25.382901974550514</v>
      </c>
      <c r="Q27" s="69">
        <v>7.5999999999999998E-2</v>
      </c>
      <c r="R27" s="70">
        <v>-6.591949208711867E-15</v>
      </c>
      <c r="S27" s="69">
        <v>3.4436</v>
      </c>
      <c r="T27" s="69">
        <v>0</v>
      </c>
      <c r="U27" s="69">
        <v>3.8656000000000001</v>
      </c>
      <c r="V27" s="69">
        <v>3.4436</v>
      </c>
      <c r="W27" s="69">
        <v>0.42199999999999999</v>
      </c>
      <c r="X27" s="69">
        <v>3.4436</v>
      </c>
      <c r="Y27" s="69">
        <v>7.5999999999999998E-2</v>
      </c>
      <c r="Z27" s="69">
        <v>3.8655425399999999</v>
      </c>
      <c r="AA27" s="69">
        <v>3.4436</v>
      </c>
      <c r="AB27" s="69">
        <v>0</v>
      </c>
      <c r="AC27" s="69">
        <v>0.42194253999999998</v>
      </c>
      <c r="AD27" s="70">
        <v>100</v>
      </c>
      <c r="AE27" s="70">
        <v>99.986383886255922</v>
      </c>
      <c r="AF27" s="70">
        <v>10.915480443787846</v>
      </c>
      <c r="AG27" s="70">
        <v>7.5999999999999998E-2</v>
      </c>
      <c r="AH27" s="70">
        <v>6.9388939039072284E-17</v>
      </c>
      <c r="AI27" s="69">
        <v>0</v>
      </c>
      <c r="AJ27" s="69">
        <v>0</v>
      </c>
      <c r="AK27" s="69">
        <v>0</v>
      </c>
      <c r="AL27" s="69">
        <v>0</v>
      </c>
      <c r="AM27" s="69">
        <v>0</v>
      </c>
      <c r="AN27" s="69">
        <v>0</v>
      </c>
      <c r="AO27" s="69">
        <v>0</v>
      </c>
      <c r="AP27" s="69">
        <v>0</v>
      </c>
      <c r="AQ27" s="69">
        <v>0</v>
      </c>
      <c r="AR27" s="69">
        <v>0</v>
      </c>
      <c r="AS27" s="69">
        <v>0</v>
      </c>
      <c r="AT27" s="70" t="s">
        <v>652</v>
      </c>
      <c r="AU27" s="70" t="s">
        <v>652</v>
      </c>
      <c r="AV27" s="70">
        <v>0</v>
      </c>
      <c r="AW27" s="70">
        <v>0</v>
      </c>
      <c r="AX27" s="70">
        <v>0</v>
      </c>
      <c r="AY27" s="69">
        <v>0</v>
      </c>
      <c r="AZ27" s="69">
        <v>0</v>
      </c>
      <c r="BA27" s="69">
        <v>0</v>
      </c>
      <c r="BB27" s="69">
        <v>0</v>
      </c>
      <c r="BC27" s="69">
        <v>0</v>
      </c>
      <c r="BD27" s="69">
        <v>0</v>
      </c>
      <c r="BE27" s="69">
        <v>0</v>
      </c>
      <c r="BF27" s="69">
        <v>0</v>
      </c>
      <c r="BG27" s="69">
        <v>0</v>
      </c>
      <c r="BH27" s="69">
        <v>0</v>
      </c>
      <c r="BI27" s="69">
        <v>0</v>
      </c>
      <c r="BJ27" s="70" t="s">
        <v>652</v>
      </c>
      <c r="BK27" s="70" t="s">
        <v>652</v>
      </c>
      <c r="BL27" s="70">
        <v>0</v>
      </c>
      <c r="BM27" s="70">
        <v>0</v>
      </c>
      <c r="BN27" s="70">
        <v>0</v>
      </c>
      <c r="BO27" s="69">
        <v>0</v>
      </c>
      <c r="BP27" s="69">
        <v>0</v>
      </c>
      <c r="BQ27" s="69">
        <v>0</v>
      </c>
      <c r="BR27" s="69">
        <v>0</v>
      </c>
      <c r="BS27" s="69">
        <v>0</v>
      </c>
      <c r="BT27" s="69">
        <v>0</v>
      </c>
      <c r="BU27" s="69">
        <v>0</v>
      </c>
      <c r="BV27" s="69">
        <v>0</v>
      </c>
      <c r="BW27" s="69">
        <v>0</v>
      </c>
      <c r="BX27" s="69">
        <v>0</v>
      </c>
      <c r="BY27" s="69">
        <v>0</v>
      </c>
      <c r="BZ27" s="70" t="s">
        <v>652</v>
      </c>
      <c r="CA27" s="70" t="s">
        <v>652</v>
      </c>
      <c r="CB27" s="70">
        <v>0</v>
      </c>
      <c r="CC27" s="70">
        <v>0</v>
      </c>
      <c r="CD27" s="70">
        <v>0</v>
      </c>
      <c r="CE27" s="69">
        <v>0</v>
      </c>
      <c r="CF27" s="69">
        <v>0</v>
      </c>
      <c r="CG27" s="69">
        <v>0</v>
      </c>
      <c r="CH27" s="69">
        <v>0</v>
      </c>
      <c r="CI27" s="69">
        <v>0</v>
      </c>
      <c r="CJ27" s="69">
        <v>0</v>
      </c>
      <c r="CK27" s="69">
        <v>0</v>
      </c>
      <c r="CL27" s="69">
        <v>0</v>
      </c>
      <c r="CM27" s="69">
        <v>0</v>
      </c>
      <c r="CN27" s="69">
        <v>0</v>
      </c>
      <c r="CO27" s="69">
        <v>0</v>
      </c>
      <c r="CP27" s="70" t="s">
        <v>652</v>
      </c>
      <c r="CQ27" s="70" t="s">
        <v>652</v>
      </c>
      <c r="CR27" s="70">
        <v>0</v>
      </c>
      <c r="CS27" s="70">
        <v>0</v>
      </c>
      <c r="CT27" s="70">
        <v>0</v>
      </c>
      <c r="CU27" s="69">
        <v>0</v>
      </c>
      <c r="CV27" s="69">
        <v>0</v>
      </c>
      <c r="CW27" s="69">
        <v>0</v>
      </c>
      <c r="CX27" s="69">
        <v>0</v>
      </c>
      <c r="CY27" s="69">
        <v>0</v>
      </c>
      <c r="CZ27" s="69">
        <v>0</v>
      </c>
      <c r="DA27" s="69">
        <v>0</v>
      </c>
      <c r="DB27" s="69">
        <v>0</v>
      </c>
      <c r="DC27" s="69">
        <v>0</v>
      </c>
      <c r="DD27" s="69">
        <v>0</v>
      </c>
      <c r="DE27" s="69">
        <v>0</v>
      </c>
      <c r="DF27" s="70" t="s">
        <v>652</v>
      </c>
      <c r="DG27" s="70" t="s">
        <v>652</v>
      </c>
      <c r="DH27" s="70">
        <v>0</v>
      </c>
      <c r="DI27" s="70">
        <v>0</v>
      </c>
      <c r="DJ27" s="70">
        <v>0</v>
      </c>
      <c r="DK27" s="69">
        <v>105.9796</v>
      </c>
      <c r="DL27" s="69">
        <v>0</v>
      </c>
      <c r="DM27" s="69">
        <v>143.5796</v>
      </c>
      <c r="DN27" s="69">
        <v>105.9796</v>
      </c>
      <c r="DO27" s="69">
        <v>37.6</v>
      </c>
      <c r="DP27" s="69">
        <v>105.97720165999999</v>
      </c>
      <c r="DQ27" s="69">
        <v>0</v>
      </c>
      <c r="DR27" s="69">
        <v>143.57719836000001</v>
      </c>
      <c r="DS27" s="69">
        <v>105.97720165999999</v>
      </c>
      <c r="DT27" s="69">
        <v>0</v>
      </c>
      <c r="DU27" s="69">
        <v>37.599996700000005</v>
      </c>
      <c r="DV27" s="70">
        <v>99.997736979569638</v>
      </c>
      <c r="DW27" s="70">
        <v>99.999991223404265</v>
      </c>
      <c r="DX27" s="70">
        <v>26.187999995461119</v>
      </c>
      <c r="DY27" s="70">
        <v>0</v>
      </c>
      <c r="DZ27" s="70">
        <v>0</v>
      </c>
      <c r="EA27" s="69">
        <v>3.3012999999999999</v>
      </c>
      <c r="EB27" s="69">
        <v>0</v>
      </c>
      <c r="EC27" s="69">
        <v>3.7363</v>
      </c>
      <c r="ED27" s="69">
        <v>3.3012999999999999</v>
      </c>
      <c r="EE27" s="69">
        <v>0.435</v>
      </c>
      <c r="EF27" s="69">
        <v>3.3012999999999999</v>
      </c>
      <c r="EG27" s="69">
        <v>0</v>
      </c>
      <c r="EH27" s="69">
        <v>3.6246480000000001</v>
      </c>
      <c r="EI27" s="69">
        <v>3.3012999999999999</v>
      </c>
      <c r="EJ27" s="69">
        <v>0</v>
      </c>
      <c r="EK27" s="69">
        <v>0.32334800000000002</v>
      </c>
      <c r="EL27" s="70">
        <v>100</v>
      </c>
      <c r="EM27" s="70">
        <v>74.332873563218399</v>
      </c>
      <c r="EN27" s="70">
        <v>8.9208110691024345</v>
      </c>
      <c r="EO27" s="70">
        <v>0</v>
      </c>
      <c r="EP27" s="70">
        <v>0</v>
      </c>
      <c r="EQ27" s="69">
        <v>0</v>
      </c>
      <c r="ER27" s="69">
        <v>0</v>
      </c>
      <c r="ES27" s="69">
        <v>0</v>
      </c>
      <c r="ET27" s="69">
        <v>0</v>
      </c>
      <c r="EU27" s="69">
        <v>0</v>
      </c>
      <c r="EV27" s="69">
        <v>0</v>
      </c>
      <c r="EW27" s="69">
        <v>0</v>
      </c>
      <c r="EX27" s="69">
        <v>0</v>
      </c>
      <c r="EY27" s="69">
        <v>0</v>
      </c>
      <c r="EZ27" s="69">
        <v>0</v>
      </c>
      <c r="FA27" s="69">
        <v>0</v>
      </c>
      <c r="FB27" s="70" t="s">
        <v>652</v>
      </c>
      <c r="FC27" s="70" t="s">
        <v>652</v>
      </c>
      <c r="FD27" s="70">
        <v>0</v>
      </c>
      <c r="FE27" s="70">
        <v>0</v>
      </c>
      <c r="FF27" s="70">
        <v>0</v>
      </c>
    </row>
    <row r="28" spans="1:162" ht="15.75" x14ac:dyDescent="0.25">
      <c r="A28" s="11" t="s">
        <v>50</v>
      </c>
      <c r="B28" s="66" t="s">
        <v>51</v>
      </c>
      <c r="C28" s="69">
        <v>877.18430000000001</v>
      </c>
      <c r="D28" s="69">
        <v>0</v>
      </c>
      <c r="E28" s="69">
        <v>923.37335099999996</v>
      </c>
      <c r="F28" s="69">
        <v>877.18430000000001</v>
      </c>
      <c r="G28" s="69">
        <v>46.189050999999999</v>
      </c>
      <c r="H28" s="69">
        <v>841.88291600000002</v>
      </c>
      <c r="I28" s="69">
        <v>2.6670273199999999</v>
      </c>
      <c r="J28" s="69">
        <v>886.21366010000008</v>
      </c>
      <c r="K28" s="69">
        <v>841.88271753999993</v>
      </c>
      <c r="L28" s="69">
        <v>0</v>
      </c>
      <c r="M28" s="69">
        <v>44.330942559999997</v>
      </c>
      <c r="N28" s="70">
        <v>95.975579765848522</v>
      </c>
      <c r="O28" s="70">
        <v>95.977166883121285</v>
      </c>
      <c r="P28" s="70">
        <v>5.0022860801985054</v>
      </c>
      <c r="Q28" s="69">
        <v>2.6670273199999999</v>
      </c>
      <c r="R28" s="70">
        <v>1.9846000008083564E-4</v>
      </c>
      <c r="S28" s="69">
        <v>23.253499999999999</v>
      </c>
      <c r="T28" s="69">
        <v>0</v>
      </c>
      <c r="U28" s="69">
        <v>24.498650999999999</v>
      </c>
      <c r="V28" s="69">
        <v>23.253499999999999</v>
      </c>
      <c r="W28" s="69">
        <v>1.2451509999999999</v>
      </c>
      <c r="X28" s="69">
        <v>23.253499999999999</v>
      </c>
      <c r="Y28" s="69">
        <v>0.47439999999999999</v>
      </c>
      <c r="Z28" s="69">
        <v>24.498650999999999</v>
      </c>
      <c r="AA28" s="69">
        <v>23.253499999999999</v>
      </c>
      <c r="AB28" s="69">
        <v>0</v>
      </c>
      <c r="AC28" s="69">
        <v>1.2451509999999999</v>
      </c>
      <c r="AD28" s="70">
        <v>100</v>
      </c>
      <c r="AE28" s="70">
        <v>100</v>
      </c>
      <c r="AF28" s="70">
        <v>5.0825288298527127</v>
      </c>
      <c r="AG28" s="70">
        <v>0.47439999999999999</v>
      </c>
      <c r="AH28" s="70">
        <v>-7.2164496600635175E-16</v>
      </c>
      <c r="AI28" s="69">
        <v>0</v>
      </c>
      <c r="AJ28" s="69">
        <v>0</v>
      </c>
      <c r="AK28" s="69">
        <v>0</v>
      </c>
      <c r="AL28" s="69">
        <v>0</v>
      </c>
      <c r="AM28" s="69">
        <v>0</v>
      </c>
      <c r="AN28" s="69">
        <v>0</v>
      </c>
      <c r="AO28" s="69">
        <v>0</v>
      </c>
      <c r="AP28" s="69">
        <v>0</v>
      </c>
      <c r="AQ28" s="69">
        <v>0</v>
      </c>
      <c r="AR28" s="69">
        <v>0</v>
      </c>
      <c r="AS28" s="69">
        <v>0</v>
      </c>
      <c r="AT28" s="70" t="s">
        <v>652</v>
      </c>
      <c r="AU28" s="70" t="s">
        <v>652</v>
      </c>
      <c r="AV28" s="70">
        <v>0</v>
      </c>
      <c r="AW28" s="70">
        <v>0</v>
      </c>
      <c r="AX28" s="70">
        <v>0</v>
      </c>
      <c r="AY28" s="69">
        <v>1.1702999999999999</v>
      </c>
      <c r="AZ28" s="69">
        <v>0</v>
      </c>
      <c r="BA28" s="69">
        <v>1.2319</v>
      </c>
      <c r="BB28" s="69">
        <v>1.1702999999999999</v>
      </c>
      <c r="BC28" s="69">
        <v>6.1600000000000002E-2</v>
      </c>
      <c r="BD28" s="69">
        <v>1.1702999999999999</v>
      </c>
      <c r="BE28" s="69">
        <v>0.496587</v>
      </c>
      <c r="BF28" s="69">
        <v>1.2319</v>
      </c>
      <c r="BG28" s="69">
        <v>1.1702999999999999</v>
      </c>
      <c r="BH28" s="69">
        <v>0</v>
      </c>
      <c r="BI28" s="69">
        <v>6.1600000000000002E-2</v>
      </c>
      <c r="BJ28" s="70">
        <v>100</v>
      </c>
      <c r="BK28" s="70">
        <v>100</v>
      </c>
      <c r="BL28" s="70">
        <v>5.0004058771004143</v>
      </c>
      <c r="BM28" s="70">
        <v>0.496587</v>
      </c>
      <c r="BN28" s="70">
        <v>1.1102230246251565E-16</v>
      </c>
      <c r="BO28" s="69">
        <v>82.200800000000001</v>
      </c>
      <c r="BP28" s="69">
        <v>0</v>
      </c>
      <c r="BQ28" s="69">
        <v>86.527199999999993</v>
      </c>
      <c r="BR28" s="69">
        <v>82.200800000000001</v>
      </c>
      <c r="BS28" s="69">
        <v>4.3263999999999996</v>
      </c>
      <c r="BT28" s="69">
        <v>82.200800000000001</v>
      </c>
      <c r="BU28" s="69">
        <v>0</v>
      </c>
      <c r="BV28" s="69">
        <v>86.527199999999993</v>
      </c>
      <c r="BW28" s="69">
        <v>82.200800000000001</v>
      </c>
      <c r="BX28" s="69">
        <v>0</v>
      </c>
      <c r="BY28" s="69">
        <v>4.3263999999999996</v>
      </c>
      <c r="BZ28" s="70">
        <v>100</v>
      </c>
      <c r="CA28" s="70">
        <v>100</v>
      </c>
      <c r="CB28" s="70">
        <v>5.0000462282380562</v>
      </c>
      <c r="CC28" s="70">
        <v>0</v>
      </c>
      <c r="CD28" s="70">
        <v>0</v>
      </c>
      <c r="CE28" s="69">
        <v>0</v>
      </c>
      <c r="CF28" s="69">
        <v>0</v>
      </c>
      <c r="CG28" s="69">
        <v>0</v>
      </c>
      <c r="CH28" s="69">
        <v>0</v>
      </c>
      <c r="CI28" s="69">
        <v>0</v>
      </c>
      <c r="CJ28" s="69">
        <v>0</v>
      </c>
      <c r="CK28" s="69">
        <v>0</v>
      </c>
      <c r="CL28" s="69">
        <v>0</v>
      </c>
      <c r="CM28" s="69">
        <v>0</v>
      </c>
      <c r="CN28" s="69">
        <v>0</v>
      </c>
      <c r="CO28" s="69">
        <v>0</v>
      </c>
      <c r="CP28" s="70" t="s">
        <v>652</v>
      </c>
      <c r="CQ28" s="70" t="s">
        <v>652</v>
      </c>
      <c r="CR28" s="70">
        <v>0</v>
      </c>
      <c r="CS28" s="70">
        <v>0</v>
      </c>
      <c r="CT28" s="70">
        <v>0</v>
      </c>
      <c r="CU28" s="69">
        <v>0</v>
      </c>
      <c r="CV28" s="69">
        <v>0</v>
      </c>
      <c r="CW28" s="69">
        <v>0</v>
      </c>
      <c r="CX28" s="69">
        <v>0</v>
      </c>
      <c r="CY28" s="69">
        <v>0</v>
      </c>
      <c r="CZ28" s="69">
        <v>0</v>
      </c>
      <c r="DA28" s="69">
        <v>0</v>
      </c>
      <c r="DB28" s="69">
        <v>0</v>
      </c>
      <c r="DC28" s="69">
        <v>0</v>
      </c>
      <c r="DD28" s="69">
        <v>0</v>
      </c>
      <c r="DE28" s="69">
        <v>0</v>
      </c>
      <c r="DF28" s="70" t="s">
        <v>652</v>
      </c>
      <c r="DG28" s="70" t="s">
        <v>652</v>
      </c>
      <c r="DH28" s="70">
        <v>0</v>
      </c>
      <c r="DI28" s="70">
        <v>0</v>
      </c>
      <c r="DJ28" s="70">
        <v>0</v>
      </c>
      <c r="DK28" s="69">
        <v>580.07740000000001</v>
      </c>
      <c r="DL28" s="69">
        <v>0</v>
      </c>
      <c r="DM28" s="69">
        <v>610.6078</v>
      </c>
      <c r="DN28" s="69">
        <v>580.07740000000001</v>
      </c>
      <c r="DO28" s="69">
        <v>30.5304</v>
      </c>
      <c r="DP28" s="69">
        <v>580.07740000000001</v>
      </c>
      <c r="DQ28" s="69">
        <v>1.69604032</v>
      </c>
      <c r="DR28" s="69">
        <v>610.60759110000004</v>
      </c>
      <c r="DS28" s="69">
        <v>580.07720153999992</v>
      </c>
      <c r="DT28" s="69">
        <v>0</v>
      </c>
      <c r="DU28" s="69">
        <v>30.53038956</v>
      </c>
      <c r="DV28" s="70">
        <v>99.999965787324228</v>
      </c>
      <c r="DW28" s="70">
        <v>99.999965804575112</v>
      </c>
      <c r="DX28" s="70">
        <v>5.0000016385318728</v>
      </c>
      <c r="DY28" s="70">
        <v>1.69604032</v>
      </c>
      <c r="DZ28" s="70">
        <v>1.9846000004419828E-4</v>
      </c>
      <c r="EA28" s="69">
        <v>0.90180000000000005</v>
      </c>
      <c r="EB28" s="69">
        <v>0</v>
      </c>
      <c r="EC28" s="69">
        <v>0.94930000000000003</v>
      </c>
      <c r="ED28" s="69">
        <v>0.90180000000000005</v>
      </c>
      <c r="EE28" s="69">
        <v>4.7500000000000001E-2</v>
      </c>
      <c r="EF28" s="69">
        <v>0.70469999999999999</v>
      </c>
      <c r="EG28" s="69">
        <v>0</v>
      </c>
      <c r="EH28" s="69">
        <v>0.74178699999999997</v>
      </c>
      <c r="EI28" s="69">
        <v>0.70469999999999999</v>
      </c>
      <c r="EJ28" s="69">
        <v>0</v>
      </c>
      <c r="EK28" s="69">
        <v>3.7087000000000002E-2</v>
      </c>
      <c r="EL28" s="70">
        <v>78.143712574850298</v>
      </c>
      <c r="EM28" s="70">
        <v>78.077894736842111</v>
      </c>
      <c r="EN28" s="70">
        <v>4.9996831974677374</v>
      </c>
      <c r="EO28" s="70">
        <v>0</v>
      </c>
      <c r="EP28" s="70">
        <v>0</v>
      </c>
      <c r="EQ28" s="69">
        <v>189.5805</v>
      </c>
      <c r="ER28" s="69">
        <v>0</v>
      </c>
      <c r="ES28" s="69">
        <v>199.55850000000001</v>
      </c>
      <c r="ET28" s="69">
        <v>189.5805</v>
      </c>
      <c r="EU28" s="69">
        <v>9.9779999999999998</v>
      </c>
      <c r="EV28" s="69">
        <v>154.47621599999999</v>
      </c>
      <c r="EW28" s="69">
        <v>0</v>
      </c>
      <c r="EX28" s="69">
        <v>162.60653099999999</v>
      </c>
      <c r="EY28" s="69">
        <v>154.47621599999999</v>
      </c>
      <c r="EZ28" s="69">
        <v>0</v>
      </c>
      <c r="FA28" s="69">
        <v>8.1303149999999995</v>
      </c>
      <c r="FB28" s="70">
        <v>81.483177858482279</v>
      </c>
      <c r="FC28" s="70">
        <v>81.482411304870723</v>
      </c>
      <c r="FD28" s="70">
        <v>4.999992896964268</v>
      </c>
      <c r="FE28" s="70">
        <v>0</v>
      </c>
      <c r="FF28" s="70">
        <v>0</v>
      </c>
    </row>
    <row r="29" spans="1:162" ht="15.75" x14ac:dyDescent="0.25">
      <c r="A29" s="11" t="s">
        <v>53</v>
      </c>
      <c r="B29" s="66" t="s">
        <v>54</v>
      </c>
      <c r="C29" s="69">
        <v>144.70930000000001</v>
      </c>
      <c r="D29" s="69">
        <v>0</v>
      </c>
      <c r="E29" s="69">
        <v>172.41990000000001</v>
      </c>
      <c r="F29" s="69">
        <v>144.70930000000001</v>
      </c>
      <c r="G29" s="69">
        <v>27.710599999999999</v>
      </c>
      <c r="H29" s="69">
        <v>137.32705035000001</v>
      </c>
      <c r="I29" s="69">
        <v>0.55000000000000004</v>
      </c>
      <c r="J29" s="69">
        <v>163.58662924000001</v>
      </c>
      <c r="K29" s="69">
        <v>136.94068035000001</v>
      </c>
      <c r="L29" s="69">
        <v>0</v>
      </c>
      <c r="M29" s="69">
        <v>26.64594889</v>
      </c>
      <c r="N29" s="70">
        <v>94.631568496288764</v>
      </c>
      <c r="O29" s="70">
        <v>96.157964425165815</v>
      </c>
      <c r="P29" s="70">
        <v>16.288586062194234</v>
      </c>
      <c r="Q29" s="69">
        <v>0.55000000000000004</v>
      </c>
      <c r="R29" s="70">
        <v>0.38637000000001076</v>
      </c>
      <c r="S29" s="69">
        <v>4.5248999999999997</v>
      </c>
      <c r="T29" s="69">
        <v>0</v>
      </c>
      <c r="U29" s="69">
        <v>5.4061000000000003</v>
      </c>
      <c r="V29" s="69">
        <v>4.5248999999999997</v>
      </c>
      <c r="W29" s="69">
        <v>0.88119999999999998</v>
      </c>
      <c r="X29" s="69">
        <v>4.5248999999999997</v>
      </c>
      <c r="Y29" s="69">
        <v>0.05</v>
      </c>
      <c r="Z29" s="69">
        <v>5.4061000000000003</v>
      </c>
      <c r="AA29" s="69">
        <v>4.5248999999999997</v>
      </c>
      <c r="AB29" s="69">
        <v>0</v>
      </c>
      <c r="AC29" s="69">
        <v>0.88119999999999998</v>
      </c>
      <c r="AD29" s="70">
        <v>100</v>
      </c>
      <c r="AE29" s="70">
        <v>100</v>
      </c>
      <c r="AF29" s="70">
        <v>16.300105436451414</v>
      </c>
      <c r="AG29" s="70">
        <v>0.05</v>
      </c>
      <c r="AH29" s="70">
        <v>-1.8041124150158794E-16</v>
      </c>
      <c r="AI29" s="69">
        <v>0</v>
      </c>
      <c r="AJ29" s="69">
        <v>0</v>
      </c>
      <c r="AK29" s="69">
        <v>0</v>
      </c>
      <c r="AL29" s="69">
        <v>0</v>
      </c>
      <c r="AM29" s="69">
        <v>0</v>
      </c>
      <c r="AN29" s="69">
        <v>0</v>
      </c>
      <c r="AO29" s="69">
        <v>0</v>
      </c>
      <c r="AP29" s="69">
        <v>0</v>
      </c>
      <c r="AQ29" s="69">
        <v>0</v>
      </c>
      <c r="AR29" s="69">
        <v>0</v>
      </c>
      <c r="AS29" s="69">
        <v>0</v>
      </c>
      <c r="AT29" s="70" t="s">
        <v>652</v>
      </c>
      <c r="AU29" s="70" t="s">
        <v>652</v>
      </c>
      <c r="AV29" s="70">
        <v>0</v>
      </c>
      <c r="AW29" s="70">
        <v>0</v>
      </c>
      <c r="AX29" s="70">
        <v>0</v>
      </c>
      <c r="AY29" s="69">
        <v>0</v>
      </c>
      <c r="AZ29" s="69">
        <v>0</v>
      </c>
      <c r="BA29" s="69">
        <v>0</v>
      </c>
      <c r="BB29" s="69">
        <v>0</v>
      </c>
      <c r="BC29" s="69">
        <v>0</v>
      </c>
      <c r="BD29" s="69">
        <v>0</v>
      </c>
      <c r="BE29" s="69">
        <v>0</v>
      </c>
      <c r="BF29" s="69">
        <v>0</v>
      </c>
      <c r="BG29" s="69">
        <v>0</v>
      </c>
      <c r="BH29" s="69">
        <v>0</v>
      </c>
      <c r="BI29" s="69">
        <v>0</v>
      </c>
      <c r="BJ29" s="70" t="s">
        <v>652</v>
      </c>
      <c r="BK29" s="70" t="s">
        <v>652</v>
      </c>
      <c r="BL29" s="70">
        <v>0</v>
      </c>
      <c r="BM29" s="70">
        <v>0</v>
      </c>
      <c r="BN29" s="70">
        <v>0</v>
      </c>
      <c r="BO29" s="69">
        <v>0.67420000000000002</v>
      </c>
      <c r="BP29" s="69">
        <v>0</v>
      </c>
      <c r="BQ29" s="69">
        <v>0.80549999999999999</v>
      </c>
      <c r="BR29" s="69">
        <v>0.67420000000000002</v>
      </c>
      <c r="BS29" s="69">
        <v>0.1313</v>
      </c>
      <c r="BT29" s="69">
        <v>0.56162884999999996</v>
      </c>
      <c r="BU29" s="69">
        <v>0</v>
      </c>
      <c r="BV29" s="69">
        <v>0.67746474000000001</v>
      </c>
      <c r="BW29" s="69">
        <v>0.56162884999999996</v>
      </c>
      <c r="BX29" s="69">
        <v>0</v>
      </c>
      <c r="BY29" s="69">
        <v>0.11583589</v>
      </c>
      <c r="BZ29" s="70">
        <v>83.303003559774538</v>
      </c>
      <c r="CA29" s="70">
        <v>88.222307692307695</v>
      </c>
      <c r="CB29" s="70">
        <v>17.09843821539701</v>
      </c>
      <c r="CC29" s="70">
        <v>0</v>
      </c>
      <c r="CD29" s="70">
        <v>0</v>
      </c>
      <c r="CE29" s="69">
        <v>0</v>
      </c>
      <c r="CF29" s="69">
        <v>0</v>
      </c>
      <c r="CG29" s="69">
        <v>0</v>
      </c>
      <c r="CH29" s="69">
        <v>0</v>
      </c>
      <c r="CI29" s="69">
        <v>0</v>
      </c>
      <c r="CJ29" s="69">
        <v>0</v>
      </c>
      <c r="CK29" s="69">
        <v>0</v>
      </c>
      <c r="CL29" s="69">
        <v>0</v>
      </c>
      <c r="CM29" s="69">
        <v>0</v>
      </c>
      <c r="CN29" s="69">
        <v>0</v>
      </c>
      <c r="CO29" s="69">
        <v>0</v>
      </c>
      <c r="CP29" s="70" t="s">
        <v>652</v>
      </c>
      <c r="CQ29" s="70" t="s">
        <v>652</v>
      </c>
      <c r="CR29" s="70">
        <v>0</v>
      </c>
      <c r="CS29" s="70">
        <v>0</v>
      </c>
      <c r="CT29" s="70">
        <v>0</v>
      </c>
      <c r="CU29" s="69">
        <v>0</v>
      </c>
      <c r="CV29" s="69">
        <v>0</v>
      </c>
      <c r="CW29" s="69">
        <v>0</v>
      </c>
      <c r="CX29" s="69">
        <v>0</v>
      </c>
      <c r="CY29" s="69">
        <v>0</v>
      </c>
      <c r="CZ29" s="69">
        <v>0</v>
      </c>
      <c r="DA29" s="69">
        <v>0</v>
      </c>
      <c r="DB29" s="69">
        <v>0</v>
      </c>
      <c r="DC29" s="69">
        <v>0</v>
      </c>
      <c r="DD29" s="69">
        <v>0</v>
      </c>
      <c r="DE29" s="69">
        <v>0</v>
      </c>
      <c r="DF29" s="70" t="s">
        <v>652</v>
      </c>
      <c r="DG29" s="70" t="s">
        <v>652</v>
      </c>
      <c r="DH29" s="70">
        <v>0</v>
      </c>
      <c r="DI29" s="70">
        <v>0</v>
      </c>
      <c r="DJ29" s="70">
        <v>0</v>
      </c>
      <c r="DK29" s="69">
        <v>131.07230000000001</v>
      </c>
      <c r="DL29" s="69">
        <v>0</v>
      </c>
      <c r="DM29" s="69">
        <v>156.59780000000001</v>
      </c>
      <c r="DN29" s="69">
        <v>131.07230000000001</v>
      </c>
      <c r="DO29" s="69">
        <v>25.525500000000001</v>
      </c>
      <c r="DP29" s="69">
        <v>128.7166215</v>
      </c>
      <c r="DQ29" s="69">
        <v>0.25559999999999999</v>
      </c>
      <c r="DR29" s="69">
        <v>153.29281649999999</v>
      </c>
      <c r="DS29" s="69">
        <v>128.3302515</v>
      </c>
      <c r="DT29" s="69">
        <v>0</v>
      </c>
      <c r="DU29" s="69">
        <v>24.962565000000001</v>
      </c>
      <c r="DV29" s="70">
        <v>97.907987805203689</v>
      </c>
      <c r="DW29" s="70">
        <v>97.794617147558327</v>
      </c>
      <c r="DX29" s="70">
        <v>16.284236645883535</v>
      </c>
      <c r="DY29" s="70">
        <v>0.25559999999999999</v>
      </c>
      <c r="DZ29" s="70">
        <v>0.38636999999998639</v>
      </c>
      <c r="EA29" s="69">
        <v>3.9379</v>
      </c>
      <c r="EB29" s="69">
        <v>0</v>
      </c>
      <c r="EC29" s="69">
        <v>4.79</v>
      </c>
      <c r="ED29" s="69">
        <v>3.9379</v>
      </c>
      <c r="EE29" s="69">
        <v>0.85209999999999997</v>
      </c>
      <c r="EF29" s="69">
        <v>3.5238999999999998</v>
      </c>
      <c r="EG29" s="69">
        <v>0</v>
      </c>
      <c r="EH29" s="69">
        <v>4.210248</v>
      </c>
      <c r="EI29" s="69">
        <v>3.5238999999999998</v>
      </c>
      <c r="EJ29" s="69">
        <v>0</v>
      </c>
      <c r="EK29" s="69">
        <v>0.68634799999999996</v>
      </c>
      <c r="EL29" s="70">
        <v>89.486782295131917</v>
      </c>
      <c r="EM29" s="70">
        <v>80.547823025466485</v>
      </c>
      <c r="EN29" s="70">
        <v>16.301842551792671</v>
      </c>
      <c r="EO29" s="70">
        <v>0</v>
      </c>
      <c r="EP29" s="70">
        <v>0</v>
      </c>
      <c r="EQ29" s="69">
        <v>4.5</v>
      </c>
      <c r="ER29" s="69">
        <v>0</v>
      </c>
      <c r="ES29" s="69">
        <v>4.8205</v>
      </c>
      <c r="ET29" s="69">
        <v>4.5</v>
      </c>
      <c r="EU29" s="69">
        <v>0.32050000000000001</v>
      </c>
      <c r="EV29" s="69">
        <v>0</v>
      </c>
      <c r="EW29" s="69">
        <v>0.24440000000000001</v>
      </c>
      <c r="EX29" s="69">
        <v>0</v>
      </c>
      <c r="EY29" s="69">
        <v>0</v>
      </c>
      <c r="EZ29" s="69">
        <v>0</v>
      </c>
      <c r="FA29" s="69">
        <v>0</v>
      </c>
      <c r="FB29" s="70">
        <v>0</v>
      </c>
      <c r="FC29" s="70">
        <v>0</v>
      </c>
      <c r="FD29" s="70">
        <v>0</v>
      </c>
      <c r="FE29" s="70">
        <v>0.24440000000000001</v>
      </c>
      <c r="FF29" s="70">
        <v>0</v>
      </c>
    </row>
    <row r="30" spans="1:162" ht="15.75" x14ac:dyDescent="0.25">
      <c r="A30" s="11" t="s">
        <v>56</v>
      </c>
      <c r="B30" s="66" t="s">
        <v>57</v>
      </c>
      <c r="C30" s="69">
        <v>373.52859999999998</v>
      </c>
      <c r="D30" s="69">
        <v>0</v>
      </c>
      <c r="E30" s="69">
        <v>511.85899999999998</v>
      </c>
      <c r="F30" s="69">
        <v>373.52859999999998</v>
      </c>
      <c r="G30" s="69">
        <v>138.3304</v>
      </c>
      <c r="H30" s="69">
        <v>373.52859999999998</v>
      </c>
      <c r="I30" s="69">
        <v>8.3700000000000007E-3</v>
      </c>
      <c r="J30" s="69">
        <v>511.66073000000006</v>
      </c>
      <c r="K30" s="69">
        <v>373.52859999999998</v>
      </c>
      <c r="L30" s="69">
        <v>0</v>
      </c>
      <c r="M30" s="69">
        <v>138.13212999999999</v>
      </c>
      <c r="N30" s="70">
        <v>100</v>
      </c>
      <c r="O30" s="70">
        <v>99.856669249853965</v>
      </c>
      <c r="P30" s="70">
        <v>26.996820725327108</v>
      </c>
      <c r="Q30" s="69">
        <v>8.3700000000000007E-3</v>
      </c>
      <c r="R30" s="70">
        <v>1.3532577836095072E-14</v>
      </c>
      <c r="S30" s="69">
        <v>14.7036</v>
      </c>
      <c r="T30" s="69">
        <v>0</v>
      </c>
      <c r="U30" s="69">
        <v>19.5608</v>
      </c>
      <c r="V30" s="69">
        <v>14.7036</v>
      </c>
      <c r="W30" s="69">
        <v>4.8571999999999997</v>
      </c>
      <c r="X30" s="69">
        <v>14.7036</v>
      </c>
      <c r="Y30" s="69">
        <v>0</v>
      </c>
      <c r="Z30" s="69">
        <v>19.5608</v>
      </c>
      <c r="AA30" s="69">
        <v>14.7036</v>
      </c>
      <c r="AB30" s="69">
        <v>0</v>
      </c>
      <c r="AC30" s="69">
        <v>4.8571999999999997</v>
      </c>
      <c r="AD30" s="70">
        <v>100</v>
      </c>
      <c r="AE30" s="70">
        <v>100</v>
      </c>
      <c r="AF30" s="70">
        <v>24.831295243548318</v>
      </c>
      <c r="AG30" s="70">
        <v>0</v>
      </c>
      <c r="AH30" s="70">
        <v>0</v>
      </c>
      <c r="AI30" s="69">
        <v>0</v>
      </c>
      <c r="AJ30" s="69">
        <v>0</v>
      </c>
      <c r="AK30" s="69">
        <v>0</v>
      </c>
      <c r="AL30" s="69">
        <v>0</v>
      </c>
      <c r="AM30" s="69">
        <v>0</v>
      </c>
      <c r="AN30" s="69">
        <v>0</v>
      </c>
      <c r="AO30" s="69">
        <v>0</v>
      </c>
      <c r="AP30" s="69">
        <v>0</v>
      </c>
      <c r="AQ30" s="69">
        <v>0</v>
      </c>
      <c r="AR30" s="69">
        <v>0</v>
      </c>
      <c r="AS30" s="69">
        <v>0</v>
      </c>
      <c r="AT30" s="70" t="s">
        <v>652</v>
      </c>
      <c r="AU30" s="70" t="s">
        <v>652</v>
      </c>
      <c r="AV30" s="70">
        <v>0</v>
      </c>
      <c r="AW30" s="70">
        <v>0</v>
      </c>
      <c r="AX30" s="70">
        <v>0</v>
      </c>
      <c r="AY30" s="69">
        <v>1.5873999999999999</v>
      </c>
      <c r="AZ30" s="69">
        <v>0</v>
      </c>
      <c r="BA30" s="69">
        <v>2.1082000000000001</v>
      </c>
      <c r="BB30" s="69">
        <v>1.5873999999999999</v>
      </c>
      <c r="BC30" s="69">
        <v>0.52080000000000004</v>
      </c>
      <c r="BD30" s="69">
        <v>1.5873999999999999</v>
      </c>
      <c r="BE30" s="69">
        <v>0</v>
      </c>
      <c r="BF30" s="69">
        <v>2.1082000000000001</v>
      </c>
      <c r="BG30" s="69">
        <v>1.5873999999999999</v>
      </c>
      <c r="BH30" s="69">
        <v>0</v>
      </c>
      <c r="BI30" s="69">
        <v>0.52080000000000004</v>
      </c>
      <c r="BJ30" s="70">
        <v>100</v>
      </c>
      <c r="BK30" s="70">
        <v>100</v>
      </c>
      <c r="BL30" s="70">
        <v>24.703538563703635</v>
      </c>
      <c r="BM30" s="70">
        <v>0</v>
      </c>
      <c r="BN30" s="70">
        <v>0</v>
      </c>
      <c r="BO30" s="69">
        <v>95.733599999999996</v>
      </c>
      <c r="BP30" s="69">
        <v>0</v>
      </c>
      <c r="BQ30" s="69">
        <v>127.13630000000001</v>
      </c>
      <c r="BR30" s="69">
        <v>95.733599999999996</v>
      </c>
      <c r="BS30" s="69">
        <v>31.402699999999999</v>
      </c>
      <c r="BT30" s="69">
        <v>95.733599999999996</v>
      </c>
      <c r="BU30" s="69">
        <v>0</v>
      </c>
      <c r="BV30" s="69">
        <v>127.13630000000001</v>
      </c>
      <c r="BW30" s="69">
        <v>95.733599999999996</v>
      </c>
      <c r="BX30" s="69">
        <v>0</v>
      </c>
      <c r="BY30" s="69">
        <v>31.402699999999999</v>
      </c>
      <c r="BZ30" s="70">
        <v>100</v>
      </c>
      <c r="CA30" s="70">
        <v>100</v>
      </c>
      <c r="CB30" s="70">
        <v>24.700026664296505</v>
      </c>
      <c r="CC30" s="70">
        <v>0</v>
      </c>
      <c r="CD30" s="70">
        <v>0</v>
      </c>
      <c r="CE30" s="69">
        <v>0</v>
      </c>
      <c r="CF30" s="69">
        <v>0</v>
      </c>
      <c r="CG30" s="69">
        <v>0</v>
      </c>
      <c r="CH30" s="69">
        <v>0</v>
      </c>
      <c r="CI30" s="69">
        <v>0</v>
      </c>
      <c r="CJ30" s="69">
        <v>0</v>
      </c>
      <c r="CK30" s="69">
        <v>0</v>
      </c>
      <c r="CL30" s="69">
        <v>0</v>
      </c>
      <c r="CM30" s="69">
        <v>0</v>
      </c>
      <c r="CN30" s="69">
        <v>0</v>
      </c>
      <c r="CO30" s="69">
        <v>0</v>
      </c>
      <c r="CP30" s="70" t="s">
        <v>652</v>
      </c>
      <c r="CQ30" s="70" t="s">
        <v>652</v>
      </c>
      <c r="CR30" s="70">
        <v>0</v>
      </c>
      <c r="CS30" s="70">
        <v>0</v>
      </c>
      <c r="CT30" s="70">
        <v>0</v>
      </c>
      <c r="CU30" s="69">
        <v>0</v>
      </c>
      <c r="CV30" s="69">
        <v>0</v>
      </c>
      <c r="CW30" s="69">
        <v>0</v>
      </c>
      <c r="CX30" s="69">
        <v>0</v>
      </c>
      <c r="CY30" s="69">
        <v>0</v>
      </c>
      <c r="CZ30" s="69">
        <v>0</v>
      </c>
      <c r="DA30" s="69">
        <v>0</v>
      </c>
      <c r="DB30" s="69">
        <v>0</v>
      </c>
      <c r="DC30" s="69">
        <v>0</v>
      </c>
      <c r="DD30" s="69">
        <v>0</v>
      </c>
      <c r="DE30" s="69">
        <v>0</v>
      </c>
      <c r="DF30" s="70" t="s">
        <v>652</v>
      </c>
      <c r="DG30" s="70" t="s">
        <v>652</v>
      </c>
      <c r="DH30" s="70">
        <v>0</v>
      </c>
      <c r="DI30" s="70">
        <v>0</v>
      </c>
      <c r="DJ30" s="70">
        <v>0</v>
      </c>
      <c r="DK30" s="69">
        <v>245.6396</v>
      </c>
      <c r="DL30" s="69">
        <v>0</v>
      </c>
      <c r="DM30" s="69">
        <v>326.7133</v>
      </c>
      <c r="DN30" s="69">
        <v>245.6396</v>
      </c>
      <c r="DO30" s="69">
        <v>81.073700000000002</v>
      </c>
      <c r="DP30" s="69">
        <v>245.6396</v>
      </c>
      <c r="DQ30" s="69">
        <v>8.3700000000000007E-3</v>
      </c>
      <c r="DR30" s="69">
        <v>326.71278000000001</v>
      </c>
      <c r="DS30" s="69">
        <v>245.6396</v>
      </c>
      <c r="DT30" s="69">
        <v>0</v>
      </c>
      <c r="DU30" s="69">
        <v>81.073179999999994</v>
      </c>
      <c r="DV30" s="70">
        <v>100</v>
      </c>
      <c r="DW30" s="70">
        <v>99.999358608278627</v>
      </c>
      <c r="DX30" s="70">
        <v>24.814817467501573</v>
      </c>
      <c r="DY30" s="70">
        <v>8.3700000000000007E-3</v>
      </c>
      <c r="DZ30" s="70">
        <v>1.3532577836095072E-14</v>
      </c>
      <c r="EA30" s="69">
        <v>5.7134</v>
      </c>
      <c r="EB30" s="69">
        <v>0</v>
      </c>
      <c r="EC30" s="69">
        <v>7.7964000000000002</v>
      </c>
      <c r="ED30" s="69">
        <v>5.7134</v>
      </c>
      <c r="EE30" s="69">
        <v>2.0830000000000002</v>
      </c>
      <c r="EF30" s="69">
        <v>5.7134</v>
      </c>
      <c r="EG30" s="69">
        <v>0</v>
      </c>
      <c r="EH30" s="69">
        <v>7.7964000000000002</v>
      </c>
      <c r="EI30" s="69">
        <v>5.7134</v>
      </c>
      <c r="EJ30" s="69">
        <v>0</v>
      </c>
      <c r="EK30" s="69">
        <v>2.0830000000000002</v>
      </c>
      <c r="EL30" s="70">
        <v>100</v>
      </c>
      <c r="EM30" s="70">
        <v>100</v>
      </c>
      <c r="EN30" s="70">
        <v>26.717459340208304</v>
      </c>
      <c r="EO30" s="70">
        <v>0</v>
      </c>
      <c r="EP30" s="70">
        <v>0</v>
      </c>
      <c r="EQ30" s="69">
        <v>10.151</v>
      </c>
      <c r="ER30" s="69">
        <v>0</v>
      </c>
      <c r="ES30" s="69">
        <v>28.544</v>
      </c>
      <c r="ET30" s="69">
        <v>10.151</v>
      </c>
      <c r="EU30" s="69">
        <v>18.393000000000001</v>
      </c>
      <c r="EV30" s="69">
        <v>10.151</v>
      </c>
      <c r="EW30" s="69">
        <v>0</v>
      </c>
      <c r="EX30" s="69">
        <v>28.346250000000001</v>
      </c>
      <c r="EY30" s="69">
        <v>10.151</v>
      </c>
      <c r="EZ30" s="69">
        <v>0</v>
      </c>
      <c r="FA30" s="69">
        <v>18.195250000000001</v>
      </c>
      <c r="FB30" s="70">
        <v>100</v>
      </c>
      <c r="FC30" s="70">
        <v>98.924862719512859</v>
      </c>
      <c r="FD30" s="70">
        <v>64.189266657847156</v>
      </c>
      <c r="FE30" s="70">
        <v>0</v>
      </c>
      <c r="FF30" s="70">
        <v>0</v>
      </c>
    </row>
    <row r="31" spans="1:162" ht="15.75" x14ac:dyDescent="0.25">
      <c r="A31" s="11" t="s">
        <v>59</v>
      </c>
      <c r="B31" s="66" t="s">
        <v>60</v>
      </c>
      <c r="C31" s="69">
        <v>84.142500000000013</v>
      </c>
      <c r="D31" s="69">
        <v>0</v>
      </c>
      <c r="E31" s="69">
        <v>129.47899999999998</v>
      </c>
      <c r="F31" s="69">
        <v>84.142500000000013</v>
      </c>
      <c r="G31" s="69">
        <v>45.336500000000001</v>
      </c>
      <c r="H31" s="69">
        <v>84.142500000000013</v>
      </c>
      <c r="I31" s="69">
        <v>7.0499999999999998E-3</v>
      </c>
      <c r="J31" s="69">
        <v>129.42514</v>
      </c>
      <c r="K31" s="69">
        <v>84.142500000000013</v>
      </c>
      <c r="L31" s="69">
        <v>0</v>
      </c>
      <c r="M31" s="69">
        <v>45.282640000000001</v>
      </c>
      <c r="N31" s="70">
        <v>100</v>
      </c>
      <c r="O31" s="70">
        <v>99.881199475036681</v>
      </c>
      <c r="P31" s="70">
        <v>34.987514790403161</v>
      </c>
      <c r="Q31" s="69">
        <v>7.0499999999999998E-3</v>
      </c>
      <c r="R31" s="70">
        <v>6.6622055094889276E-15</v>
      </c>
      <c r="S31" s="69">
        <v>2.0366</v>
      </c>
      <c r="T31" s="69">
        <v>0</v>
      </c>
      <c r="U31" s="69">
        <v>8.7365999999999993</v>
      </c>
      <c r="V31" s="69">
        <v>2.0366</v>
      </c>
      <c r="W31" s="69">
        <v>6.7</v>
      </c>
      <c r="X31" s="69">
        <v>2.0366</v>
      </c>
      <c r="Y31" s="69">
        <v>0</v>
      </c>
      <c r="Z31" s="69">
        <v>8.7344000000000008</v>
      </c>
      <c r="AA31" s="69">
        <v>2.0366</v>
      </c>
      <c r="AB31" s="69">
        <v>0</v>
      </c>
      <c r="AC31" s="69">
        <v>6.6978</v>
      </c>
      <c r="AD31" s="70">
        <v>100</v>
      </c>
      <c r="AE31" s="70">
        <v>99.967164179104472</v>
      </c>
      <c r="AF31" s="70">
        <v>76.683000549551195</v>
      </c>
      <c r="AG31" s="70">
        <v>0</v>
      </c>
      <c r="AH31" s="70">
        <v>0</v>
      </c>
      <c r="AI31" s="69">
        <v>0</v>
      </c>
      <c r="AJ31" s="69">
        <v>0</v>
      </c>
      <c r="AK31" s="69">
        <v>0</v>
      </c>
      <c r="AL31" s="69">
        <v>0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69">
        <v>0</v>
      </c>
      <c r="AT31" s="70" t="s">
        <v>652</v>
      </c>
      <c r="AU31" s="70" t="s">
        <v>652</v>
      </c>
      <c r="AV31" s="70">
        <v>0</v>
      </c>
      <c r="AW31" s="70">
        <v>0</v>
      </c>
      <c r="AX31" s="70">
        <v>0</v>
      </c>
      <c r="AY31" s="69">
        <v>0</v>
      </c>
      <c r="AZ31" s="69">
        <v>0</v>
      </c>
      <c r="BA31" s="69">
        <v>0</v>
      </c>
      <c r="BB31" s="69">
        <v>0</v>
      </c>
      <c r="BC31" s="69">
        <v>0</v>
      </c>
      <c r="BD31" s="69">
        <v>0</v>
      </c>
      <c r="BE31" s="69">
        <v>0</v>
      </c>
      <c r="BF31" s="69">
        <v>0</v>
      </c>
      <c r="BG31" s="69">
        <v>0</v>
      </c>
      <c r="BH31" s="69">
        <v>0</v>
      </c>
      <c r="BI31" s="69">
        <v>0</v>
      </c>
      <c r="BJ31" s="70" t="s">
        <v>652</v>
      </c>
      <c r="BK31" s="70" t="s">
        <v>652</v>
      </c>
      <c r="BL31" s="70">
        <v>0</v>
      </c>
      <c r="BM31" s="70">
        <v>0</v>
      </c>
      <c r="BN31" s="70">
        <v>0</v>
      </c>
      <c r="BO31" s="69">
        <v>0</v>
      </c>
      <c r="BP31" s="69">
        <v>0</v>
      </c>
      <c r="BQ31" s="69">
        <v>0</v>
      </c>
      <c r="BR31" s="69">
        <v>0</v>
      </c>
      <c r="BS31" s="69">
        <v>0</v>
      </c>
      <c r="BT31" s="69">
        <v>0</v>
      </c>
      <c r="BU31" s="69">
        <v>0</v>
      </c>
      <c r="BV31" s="69">
        <v>0</v>
      </c>
      <c r="BW31" s="69">
        <v>0</v>
      </c>
      <c r="BX31" s="69">
        <v>0</v>
      </c>
      <c r="BY31" s="69">
        <v>0</v>
      </c>
      <c r="BZ31" s="70" t="s">
        <v>652</v>
      </c>
      <c r="CA31" s="70" t="s">
        <v>652</v>
      </c>
      <c r="CB31" s="70">
        <v>0</v>
      </c>
      <c r="CC31" s="70">
        <v>0</v>
      </c>
      <c r="CD31" s="70">
        <v>0</v>
      </c>
      <c r="CE31" s="69">
        <v>0</v>
      </c>
      <c r="CF31" s="69">
        <v>0</v>
      </c>
      <c r="CG31" s="69">
        <v>0</v>
      </c>
      <c r="CH31" s="69">
        <v>0</v>
      </c>
      <c r="CI31" s="69">
        <v>0</v>
      </c>
      <c r="CJ31" s="69">
        <v>0</v>
      </c>
      <c r="CK31" s="69">
        <v>0</v>
      </c>
      <c r="CL31" s="69">
        <v>0</v>
      </c>
      <c r="CM31" s="69">
        <v>0</v>
      </c>
      <c r="CN31" s="69">
        <v>0</v>
      </c>
      <c r="CO31" s="69">
        <v>0</v>
      </c>
      <c r="CP31" s="70" t="s">
        <v>652</v>
      </c>
      <c r="CQ31" s="70" t="s">
        <v>652</v>
      </c>
      <c r="CR31" s="70">
        <v>0</v>
      </c>
      <c r="CS31" s="70">
        <v>0</v>
      </c>
      <c r="CT31" s="70">
        <v>0</v>
      </c>
      <c r="CU31" s="69">
        <v>0</v>
      </c>
      <c r="CV31" s="69">
        <v>0</v>
      </c>
      <c r="CW31" s="69">
        <v>0</v>
      </c>
      <c r="CX31" s="69">
        <v>0</v>
      </c>
      <c r="CY31" s="69">
        <v>0</v>
      </c>
      <c r="CZ31" s="69">
        <v>0</v>
      </c>
      <c r="DA31" s="69">
        <v>0</v>
      </c>
      <c r="DB31" s="69">
        <v>0</v>
      </c>
      <c r="DC31" s="69">
        <v>0</v>
      </c>
      <c r="DD31" s="69">
        <v>0</v>
      </c>
      <c r="DE31" s="69">
        <v>0</v>
      </c>
      <c r="DF31" s="70" t="s">
        <v>652</v>
      </c>
      <c r="DG31" s="70" t="s">
        <v>652</v>
      </c>
      <c r="DH31" s="70">
        <v>0</v>
      </c>
      <c r="DI31" s="70">
        <v>0</v>
      </c>
      <c r="DJ31" s="70">
        <v>0</v>
      </c>
      <c r="DK31" s="69">
        <v>80.212800000000001</v>
      </c>
      <c r="DL31" s="69">
        <v>0</v>
      </c>
      <c r="DM31" s="69">
        <v>117.5728</v>
      </c>
      <c r="DN31" s="69">
        <v>80.212800000000001</v>
      </c>
      <c r="DO31" s="69">
        <v>37.36</v>
      </c>
      <c r="DP31" s="69">
        <v>80.212800000000001</v>
      </c>
      <c r="DQ31" s="69">
        <v>7.0499999999999998E-3</v>
      </c>
      <c r="DR31" s="69">
        <v>117.52567000000001</v>
      </c>
      <c r="DS31" s="69">
        <v>80.212800000000001</v>
      </c>
      <c r="DT31" s="69">
        <v>0</v>
      </c>
      <c r="DU31" s="69">
        <v>37.312869999999997</v>
      </c>
      <c r="DV31" s="70">
        <v>100</v>
      </c>
      <c r="DW31" s="70">
        <v>99.873849036402561</v>
      </c>
      <c r="DX31" s="70">
        <v>31.748697965304085</v>
      </c>
      <c r="DY31" s="70">
        <v>7.0499999999999998E-3</v>
      </c>
      <c r="DZ31" s="70">
        <v>6.6622055094889276E-15</v>
      </c>
      <c r="EA31" s="69">
        <v>1.8931</v>
      </c>
      <c r="EB31" s="69">
        <v>0</v>
      </c>
      <c r="EC31" s="69">
        <v>3.1696</v>
      </c>
      <c r="ED31" s="69">
        <v>1.8931</v>
      </c>
      <c r="EE31" s="69">
        <v>1.2765</v>
      </c>
      <c r="EF31" s="69">
        <v>1.8931</v>
      </c>
      <c r="EG31" s="69">
        <v>0</v>
      </c>
      <c r="EH31" s="69">
        <v>3.1650700000000001</v>
      </c>
      <c r="EI31" s="69">
        <v>1.8931</v>
      </c>
      <c r="EJ31" s="69">
        <v>0</v>
      </c>
      <c r="EK31" s="69">
        <v>1.27197</v>
      </c>
      <c r="EL31" s="70">
        <v>100</v>
      </c>
      <c r="EM31" s="70">
        <v>99.645123384253822</v>
      </c>
      <c r="EN31" s="70">
        <v>40.187736764115797</v>
      </c>
      <c r="EO31" s="70">
        <v>0</v>
      </c>
      <c r="EP31" s="70">
        <v>0</v>
      </c>
      <c r="EQ31" s="69">
        <v>0</v>
      </c>
      <c r="ER31" s="69">
        <v>0</v>
      </c>
      <c r="ES31" s="69">
        <v>0</v>
      </c>
      <c r="ET31" s="69">
        <v>0</v>
      </c>
      <c r="EU31" s="69">
        <v>0</v>
      </c>
      <c r="EV31" s="69">
        <v>0</v>
      </c>
      <c r="EW31" s="69">
        <v>0</v>
      </c>
      <c r="EX31" s="69">
        <v>0</v>
      </c>
      <c r="EY31" s="69">
        <v>0</v>
      </c>
      <c r="EZ31" s="69">
        <v>0</v>
      </c>
      <c r="FA31" s="69">
        <v>0</v>
      </c>
      <c r="FB31" s="70" t="s">
        <v>652</v>
      </c>
      <c r="FC31" s="70" t="s">
        <v>652</v>
      </c>
      <c r="FD31" s="70">
        <v>0</v>
      </c>
      <c r="FE31" s="70">
        <v>0</v>
      </c>
      <c r="FF31" s="70">
        <v>0</v>
      </c>
    </row>
    <row r="32" spans="1:162" ht="15.75" x14ac:dyDescent="0.25">
      <c r="A32" s="60" t="s">
        <v>62</v>
      </c>
      <c r="B32" s="61" t="s">
        <v>63</v>
      </c>
      <c r="C32" s="64">
        <v>659.71949999999993</v>
      </c>
      <c r="D32" s="64">
        <v>0</v>
      </c>
      <c r="E32" s="64">
        <v>1390.1608980000001</v>
      </c>
      <c r="F32" s="64">
        <v>659.71949999999993</v>
      </c>
      <c r="G32" s="64">
        <v>730.44139800000005</v>
      </c>
      <c r="H32" s="64">
        <v>650.67623231000005</v>
      </c>
      <c r="I32" s="64">
        <v>1.3462681999999999</v>
      </c>
      <c r="J32" s="64">
        <v>1379.5522362299998</v>
      </c>
      <c r="K32" s="64">
        <v>650.53124031000004</v>
      </c>
      <c r="L32" s="64">
        <v>0</v>
      </c>
      <c r="M32" s="64">
        <v>729.0209959199999</v>
      </c>
      <c r="N32" s="64">
        <v>98.607247521105577</v>
      </c>
      <c r="O32" s="64">
        <v>99.805541952593416</v>
      </c>
      <c r="P32" s="64">
        <v>52.844754752617938</v>
      </c>
      <c r="Q32" s="64">
        <v>1.3462681999999999</v>
      </c>
      <c r="R32" s="64">
        <v>0.14499199999999934</v>
      </c>
      <c r="S32" s="64">
        <v>13.065200000000001</v>
      </c>
      <c r="T32" s="64">
        <v>0</v>
      </c>
      <c r="U32" s="64">
        <v>68.201813000000001</v>
      </c>
      <c r="V32" s="64">
        <v>13.065200000000001</v>
      </c>
      <c r="W32" s="64">
        <v>55.136612999999997</v>
      </c>
      <c r="X32" s="64">
        <v>13.065200000000001</v>
      </c>
      <c r="Y32" s="64">
        <v>0</v>
      </c>
      <c r="Z32" s="64">
        <v>68.190426000000002</v>
      </c>
      <c r="AA32" s="64">
        <v>13.065200000000001</v>
      </c>
      <c r="AB32" s="64">
        <v>0</v>
      </c>
      <c r="AC32" s="64">
        <v>55.125225999999998</v>
      </c>
      <c r="AD32" s="64">
        <v>100</v>
      </c>
      <c r="AE32" s="64">
        <v>99.979347661416924</v>
      </c>
      <c r="AF32" s="64">
        <v>80.840125562494649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 t="s">
        <v>652</v>
      </c>
      <c r="AU32" s="64" t="s">
        <v>652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0</v>
      </c>
      <c r="BJ32" s="64" t="s">
        <v>652</v>
      </c>
      <c r="BK32" s="64" t="s">
        <v>652</v>
      </c>
      <c r="BL32" s="64">
        <v>0</v>
      </c>
      <c r="BM32" s="64">
        <v>0</v>
      </c>
      <c r="BN32" s="64">
        <v>0</v>
      </c>
      <c r="BO32" s="64">
        <v>34.825800000000001</v>
      </c>
      <c r="BP32" s="64">
        <v>0</v>
      </c>
      <c r="BQ32" s="64">
        <v>77.207799999999992</v>
      </c>
      <c r="BR32" s="64">
        <v>34.825800000000001</v>
      </c>
      <c r="BS32" s="64">
        <v>42.382000000000005</v>
      </c>
      <c r="BT32" s="64">
        <v>34.044001860000002</v>
      </c>
      <c r="BU32" s="64">
        <v>0</v>
      </c>
      <c r="BV32" s="64">
        <v>76.275969199999992</v>
      </c>
      <c r="BW32" s="64">
        <v>34.044001860000002</v>
      </c>
      <c r="BX32" s="64">
        <v>0</v>
      </c>
      <c r="BY32" s="64">
        <v>42.231967340000004</v>
      </c>
      <c r="BZ32" s="64">
        <v>97.755117929810666</v>
      </c>
      <c r="CA32" s="64">
        <v>99.645999103392953</v>
      </c>
      <c r="CB32" s="64">
        <v>55.36732968841779</v>
      </c>
      <c r="CC32" s="64">
        <v>0</v>
      </c>
      <c r="CD32" s="64">
        <v>0</v>
      </c>
      <c r="CE32" s="64">
        <v>72.837899999999991</v>
      </c>
      <c r="CF32" s="64">
        <v>0</v>
      </c>
      <c r="CG32" s="64">
        <v>94.2791</v>
      </c>
      <c r="CH32" s="64">
        <v>72.837899999999991</v>
      </c>
      <c r="CI32" s="64">
        <v>21.441199999999998</v>
      </c>
      <c r="CJ32" s="64">
        <v>72.837899999999991</v>
      </c>
      <c r="CK32" s="64">
        <v>0</v>
      </c>
      <c r="CL32" s="64">
        <v>93.78945800000001</v>
      </c>
      <c r="CM32" s="64">
        <v>72.837899999999991</v>
      </c>
      <c r="CN32" s="64">
        <v>0</v>
      </c>
      <c r="CO32" s="64">
        <v>20.951558000000002</v>
      </c>
      <c r="CP32" s="64">
        <v>100</v>
      </c>
      <c r="CQ32" s="64">
        <v>97.716349831166184</v>
      </c>
      <c r="CR32" s="64">
        <v>22.33892640684628</v>
      </c>
      <c r="CS32" s="64">
        <v>0</v>
      </c>
      <c r="CT32" s="64">
        <v>0</v>
      </c>
      <c r="CU32" s="64">
        <v>0</v>
      </c>
      <c r="CV32" s="64">
        <v>0</v>
      </c>
      <c r="CW32" s="64">
        <v>0</v>
      </c>
      <c r="CX32" s="64">
        <v>0</v>
      </c>
      <c r="CY32" s="64">
        <v>0</v>
      </c>
      <c r="CZ32" s="64">
        <v>0</v>
      </c>
      <c r="DA32" s="64">
        <v>0</v>
      </c>
      <c r="DB32" s="64">
        <v>0</v>
      </c>
      <c r="DC32" s="64">
        <v>0</v>
      </c>
      <c r="DD32" s="64">
        <v>0</v>
      </c>
      <c r="DE32" s="64">
        <v>0</v>
      </c>
      <c r="DF32" s="64" t="s">
        <v>652</v>
      </c>
      <c r="DG32" s="64" t="s">
        <v>652</v>
      </c>
      <c r="DH32" s="64">
        <v>0</v>
      </c>
      <c r="DI32" s="64">
        <v>0</v>
      </c>
      <c r="DJ32" s="64">
        <v>0</v>
      </c>
      <c r="DK32" s="64">
        <v>493.95139999999998</v>
      </c>
      <c r="DL32" s="64">
        <v>0</v>
      </c>
      <c r="DM32" s="64">
        <v>1086.783146</v>
      </c>
      <c r="DN32" s="64">
        <v>493.95139999999998</v>
      </c>
      <c r="DO32" s="64">
        <v>592.83174599999995</v>
      </c>
      <c r="DP32" s="64">
        <v>493.95139999999998</v>
      </c>
      <c r="DQ32" s="64">
        <v>1.3462681999999999</v>
      </c>
      <c r="DR32" s="64">
        <v>1086.6362228</v>
      </c>
      <c r="DS32" s="64">
        <v>493.80640799999998</v>
      </c>
      <c r="DT32" s="64">
        <v>0</v>
      </c>
      <c r="DU32" s="64">
        <v>592.82981480000001</v>
      </c>
      <c r="DV32" s="64">
        <v>99.970646504899065</v>
      </c>
      <c r="DW32" s="64">
        <v>99.999674241466835</v>
      </c>
      <c r="DX32" s="64">
        <v>54.556419375788913</v>
      </c>
      <c r="DY32" s="64">
        <v>1.3462681999999999</v>
      </c>
      <c r="DZ32" s="64">
        <v>0.14499199999999934</v>
      </c>
      <c r="EA32" s="64">
        <v>20.402800000000003</v>
      </c>
      <c r="EB32" s="64">
        <v>0</v>
      </c>
      <c r="EC32" s="64">
        <v>37.209238999999997</v>
      </c>
      <c r="ED32" s="64">
        <v>20.402800000000003</v>
      </c>
      <c r="EE32" s="64">
        <v>16.806438999999997</v>
      </c>
      <c r="EF32" s="64">
        <v>19.902800000000003</v>
      </c>
      <c r="EG32" s="64">
        <v>0</v>
      </c>
      <c r="EH32" s="64">
        <v>36.041864999999994</v>
      </c>
      <c r="EI32" s="64">
        <v>19.902800000000003</v>
      </c>
      <c r="EJ32" s="64">
        <v>0</v>
      </c>
      <c r="EK32" s="64">
        <v>16.139064999999999</v>
      </c>
      <c r="EL32" s="64">
        <v>97.549355970749119</v>
      </c>
      <c r="EM32" s="64">
        <v>96.029057672478984</v>
      </c>
      <c r="EN32" s="64">
        <v>44.778662258459711</v>
      </c>
      <c r="EO32" s="64">
        <v>0</v>
      </c>
      <c r="EP32" s="64">
        <v>0</v>
      </c>
      <c r="EQ32" s="64">
        <v>24.636400000000002</v>
      </c>
      <c r="ER32" s="64">
        <v>0</v>
      </c>
      <c r="ES32" s="64">
        <v>26.479800000000001</v>
      </c>
      <c r="ET32" s="64">
        <v>24.636400000000002</v>
      </c>
      <c r="EU32" s="64">
        <v>1.8434000000000001</v>
      </c>
      <c r="EV32" s="64">
        <v>16.874930450000001</v>
      </c>
      <c r="EW32" s="64">
        <v>0</v>
      </c>
      <c r="EX32" s="64">
        <v>18.618295230000001</v>
      </c>
      <c r="EY32" s="64">
        <v>16.874930450000001</v>
      </c>
      <c r="EZ32" s="64">
        <v>0</v>
      </c>
      <c r="FA32" s="64">
        <v>1.7433647800000001</v>
      </c>
      <c r="FB32" s="64">
        <v>68.495926555827964</v>
      </c>
      <c r="FC32" s="64">
        <v>94.573330801779321</v>
      </c>
      <c r="FD32" s="64">
        <v>9.3637186351566939</v>
      </c>
      <c r="FE32" s="64">
        <v>0</v>
      </c>
      <c r="FF32" s="64">
        <v>0</v>
      </c>
    </row>
    <row r="33" spans="1:162" ht="15.75" x14ac:dyDescent="0.25">
      <c r="A33" s="11" t="s">
        <v>65</v>
      </c>
      <c r="B33" s="66" t="s">
        <v>66</v>
      </c>
      <c r="C33" s="69">
        <v>24.206399999999999</v>
      </c>
      <c r="D33" s="69">
        <v>0</v>
      </c>
      <c r="E33" s="69">
        <v>36.392543000000003</v>
      </c>
      <c r="F33" s="69">
        <v>24.206399999999999</v>
      </c>
      <c r="G33" s="69">
        <v>12.186143000000001</v>
      </c>
      <c r="H33" s="69">
        <v>24.206399999999999</v>
      </c>
      <c r="I33" s="69">
        <v>0</v>
      </c>
      <c r="J33" s="69">
        <v>36.392543000000003</v>
      </c>
      <c r="K33" s="69">
        <v>24.206399999999999</v>
      </c>
      <c r="L33" s="69">
        <v>0</v>
      </c>
      <c r="M33" s="69">
        <v>12.186143000000001</v>
      </c>
      <c r="N33" s="70">
        <v>100</v>
      </c>
      <c r="O33" s="70">
        <v>100</v>
      </c>
      <c r="P33" s="70">
        <v>33.485274716856146</v>
      </c>
      <c r="Q33" s="69">
        <v>0</v>
      </c>
      <c r="R33" s="70">
        <v>0</v>
      </c>
      <c r="S33" s="69">
        <v>0.1729</v>
      </c>
      <c r="T33" s="69">
        <v>0</v>
      </c>
      <c r="U33" s="69">
        <v>0.45607399999999998</v>
      </c>
      <c r="V33" s="69">
        <v>0.1729</v>
      </c>
      <c r="W33" s="69">
        <v>0.28317399999999998</v>
      </c>
      <c r="X33" s="69">
        <v>0.1729</v>
      </c>
      <c r="Y33" s="69">
        <v>0</v>
      </c>
      <c r="Z33" s="69">
        <v>0.45607399999999998</v>
      </c>
      <c r="AA33" s="69">
        <v>0.1729</v>
      </c>
      <c r="AB33" s="69">
        <v>0</v>
      </c>
      <c r="AC33" s="69">
        <v>0.28317399999999998</v>
      </c>
      <c r="AD33" s="70">
        <v>100</v>
      </c>
      <c r="AE33" s="70">
        <v>100</v>
      </c>
      <c r="AF33" s="70">
        <v>62.089485478233797</v>
      </c>
      <c r="AG33" s="70">
        <v>0</v>
      </c>
      <c r="AH33" s="70">
        <v>0</v>
      </c>
      <c r="AI33" s="69">
        <v>0</v>
      </c>
      <c r="AJ33" s="69">
        <v>0</v>
      </c>
      <c r="AK33" s="69">
        <v>0</v>
      </c>
      <c r="AL33" s="69">
        <v>0</v>
      </c>
      <c r="AM33" s="69">
        <v>0</v>
      </c>
      <c r="AN33" s="69">
        <v>0</v>
      </c>
      <c r="AO33" s="69">
        <v>0</v>
      </c>
      <c r="AP33" s="69">
        <v>0</v>
      </c>
      <c r="AQ33" s="69">
        <v>0</v>
      </c>
      <c r="AR33" s="69">
        <v>0</v>
      </c>
      <c r="AS33" s="69">
        <v>0</v>
      </c>
      <c r="AT33" s="70" t="s">
        <v>652</v>
      </c>
      <c r="AU33" s="70" t="s">
        <v>652</v>
      </c>
      <c r="AV33" s="70">
        <v>0</v>
      </c>
      <c r="AW33" s="70">
        <v>0</v>
      </c>
      <c r="AX33" s="70">
        <v>0</v>
      </c>
      <c r="AY33" s="69">
        <v>0</v>
      </c>
      <c r="AZ33" s="69">
        <v>0</v>
      </c>
      <c r="BA33" s="69">
        <v>0</v>
      </c>
      <c r="BB33" s="69">
        <v>0</v>
      </c>
      <c r="BC33" s="69">
        <v>0</v>
      </c>
      <c r="BD33" s="69">
        <v>0</v>
      </c>
      <c r="BE33" s="69">
        <v>0</v>
      </c>
      <c r="BF33" s="69">
        <v>0</v>
      </c>
      <c r="BG33" s="69">
        <v>0</v>
      </c>
      <c r="BH33" s="69">
        <v>0</v>
      </c>
      <c r="BI33" s="69">
        <v>0</v>
      </c>
      <c r="BJ33" s="70" t="s">
        <v>652</v>
      </c>
      <c r="BK33" s="70" t="s">
        <v>652</v>
      </c>
      <c r="BL33" s="70">
        <v>0</v>
      </c>
      <c r="BM33" s="70">
        <v>0</v>
      </c>
      <c r="BN33" s="70">
        <v>0</v>
      </c>
      <c r="BO33" s="69">
        <v>0</v>
      </c>
      <c r="BP33" s="69">
        <v>0</v>
      </c>
      <c r="BQ33" s="69">
        <v>0</v>
      </c>
      <c r="BR33" s="69">
        <v>0</v>
      </c>
      <c r="BS33" s="69">
        <v>0</v>
      </c>
      <c r="BT33" s="69">
        <v>0</v>
      </c>
      <c r="BU33" s="69">
        <v>0</v>
      </c>
      <c r="BV33" s="69">
        <v>0</v>
      </c>
      <c r="BW33" s="69">
        <v>0</v>
      </c>
      <c r="BX33" s="69">
        <v>0</v>
      </c>
      <c r="BY33" s="69">
        <v>0</v>
      </c>
      <c r="BZ33" s="70" t="s">
        <v>652</v>
      </c>
      <c r="CA33" s="70" t="s">
        <v>652</v>
      </c>
      <c r="CB33" s="70">
        <v>0</v>
      </c>
      <c r="CC33" s="70">
        <v>0</v>
      </c>
      <c r="CD33" s="70">
        <v>0</v>
      </c>
      <c r="CE33" s="69">
        <v>14.9171</v>
      </c>
      <c r="CF33" s="69">
        <v>0</v>
      </c>
      <c r="CG33" s="69">
        <v>16.888100000000001</v>
      </c>
      <c r="CH33" s="69">
        <v>14.9171</v>
      </c>
      <c r="CI33" s="69">
        <v>1.9710000000000001</v>
      </c>
      <c r="CJ33" s="69">
        <v>14.9171</v>
      </c>
      <c r="CK33" s="69">
        <v>0</v>
      </c>
      <c r="CL33" s="69">
        <v>16.888100000000001</v>
      </c>
      <c r="CM33" s="69">
        <v>14.9171</v>
      </c>
      <c r="CN33" s="69">
        <v>0</v>
      </c>
      <c r="CO33" s="69">
        <v>1.9710000000000001</v>
      </c>
      <c r="CP33" s="70">
        <v>100</v>
      </c>
      <c r="CQ33" s="70">
        <v>100</v>
      </c>
      <c r="CR33" s="70">
        <v>11.670939892587088</v>
      </c>
      <c r="CS33" s="70">
        <v>0</v>
      </c>
      <c r="CT33" s="70">
        <v>0</v>
      </c>
      <c r="CU33" s="69">
        <v>0</v>
      </c>
      <c r="CV33" s="69">
        <v>0</v>
      </c>
      <c r="CW33" s="69">
        <v>0</v>
      </c>
      <c r="CX33" s="69">
        <v>0</v>
      </c>
      <c r="CY33" s="69">
        <v>0</v>
      </c>
      <c r="CZ33" s="69">
        <v>0</v>
      </c>
      <c r="DA33" s="69">
        <v>0</v>
      </c>
      <c r="DB33" s="69">
        <v>0</v>
      </c>
      <c r="DC33" s="69">
        <v>0</v>
      </c>
      <c r="DD33" s="69">
        <v>0</v>
      </c>
      <c r="DE33" s="69">
        <v>0</v>
      </c>
      <c r="DF33" s="70" t="s">
        <v>652</v>
      </c>
      <c r="DG33" s="70" t="s">
        <v>652</v>
      </c>
      <c r="DH33" s="70">
        <v>0</v>
      </c>
      <c r="DI33" s="70">
        <v>0</v>
      </c>
      <c r="DJ33" s="70">
        <v>0</v>
      </c>
      <c r="DK33" s="69">
        <v>8.5090000000000003</v>
      </c>
      <c r="DL33" s="69">
        <v>0</v>
      </c>
      <c r="DM33" s="69">
        <v>18.408999999999999</v>
      </c>
      <c r="DN33" s="69">
        <v>8.5090000000000003</v>
      </c>
      <c r="DO33" s="69">
        <v>9.9</v>
      </c>
      <c r="DP33" s="69">
        <v>8.5090000000000003</v>
      </c>
      <c r="DQ33" s="69">
        <v>0</v>
      </c>
      <c r="DR33" s="69">
        <v>18.408999999999999</v>
      </c>
      <c r="DS33" s="69">
        <v>8.5090000000000003</v>
      </c>
      <c r="DT33" s="69">
        <v>0</v>
      </c>
      <c r="DU33" s="69">
        <v>9.9</v>
      </c>
      <c r="DV33" s="70">
        <v>100</v>
      </c>
      <c r="DW33" s="70">
        <v>100</v>
      </c>
      <c r="DX33" s="70">
        <v>53.778043348362218</v>
      </c>
      <c r="DY33" s="70">
        <v>0</v>
      </c>
      <c r="DZ33" s="70">
        <v>0</v>
      </c>
      <c r="EA33" s="69">
        <v>0.60740000000000005</v>
      </c>
      <c r="EB33" s="69">
        <v>0</v>
      </c>
      <c r="EC33" s="69">
        <v>0.63936899999999997</v>
      </c>
      <c r="ED33" s="69">
        <v>0.60740000000000005</v>
      </c>
      <c r="EE33" s="69">
        <v>3.1968999999999997E-2</v>
      </c>
      <c r="EF33" s="69">
        <v>0.60740000000000005</v>
      </c>
      <c r="EG33" s="69">
        <v>0</v>
      </c>
      <c r="EH33" s="69">
        <v>0.63936899999999997</v>
      </c>
      <c r="EI33" s="69">
        <v>0.60740000000000005</v>
      </c>
      <c r="EJ33" s="69">
        <v>0</v>
      </c>
      <c r="EK33" s="69">
        <v>3.1968999999999997E-2</v>
      </c>
      <c r="EL33" s="70">
        <v>100</v>
      </c>
      <c r="EM33" s="70">
        <v>100</v>
      </c>
      <c r="EN33" s="70">
        <v>5.0000860223126233</v>
      </c>
      <c r="EO33" s="70">
        <v>0</v>
      </c>
      <c r="EP33" s="70">
        <v>0</v>
      </c>
      <c r="EQ33" s="69">
        <v>0</v>
      </c>
      <c r="ER33" s="69">
        <v>0</v>
      </c>
      <c r="ES33" s="69">
        <v>0</v>
      </c>
      <c r="ET33" s="69">
        <v>0</v>
      </c>
      <c r="EU33" s="69">
        <v>0</v>
      </c>
      <c r="EV33" s="69">
        <v>0</v>
      </c>
      <c r="EW33" s="69">
        <v>0</v>
      </c>
      <c r="EX33" s="69">
        <v>0</v>
      </c>
      <c r="EY33" s="69">
        <v>0</v>
      </c>
      <c r="EZ33" s="69">
        <v>0</v>
      </c>
      <c r="FA33" s="69">
        <v>0</v>
      </c>
      <c r="FB33" s="70" t="s">
        <v>652</v>
      </c>
      <c r="FC33" s="70" t="s">
        <v>652</v>
      </c>
      <c r="FD33" s="70">
        <v>0</v>
      </c>
      <c r="FE33" s="70">
        <v>0</v>
      </c>
      <c r="FF33" s="70">
        <v>0</v>
      </c>
    </row>
    <row r="34" spans="1:162" ht="15.75" x14ac:dyDescent="0.25">
      <c r="A34" s="11" t="s">
        <v>68</v>
      </c>
      <c r="B34" s="66" t="s">
        <v>69</v>
      </c>
      <c r="C34" s="69">
        <v>21.6982</v>
      </c>
      <c r="D34" s="69">
        <v>0</v>
      </c>
      <c r="E34" s="69">
        <v>37.098200000000006</v>
      </c>
      <c r="F34" s="69">
        <v>21.6982</v>
      </c>
      <c r="G34" s="69">
        <v>15.4</v>
      </c>
      <c r="H34" s="69">
        <v>21.6982</v>
      </c>
      <c r="I34" s="69">
        <v>0</v>
      </c>
      <c r="J34" s="69">
        <v>37.098200000000006</v>
      </c>
      <c r="K34" s="69">
        <v>21.6982</v>
      </c>
      <c r="L34" s="69">
        <v>0</v>
      </c>
      <c r="M34" s="69">
        <v>15.4</v>
      </c>
      <c r="N34" s="70">
        <v>100</v>
      </c>
      <c r="O34" s="70">
        <v>100</v>
      </c>
      <c r="P34" s="70">
        <v>41.511447994781413</v>
      </c>
      <c r="Q34" s="69">
        <v>0</v>
      </c>
      <c r="R34" s="70">
        <v>0</v>
      </c>
      <c r="S34" s="69">
        <v>0.22209999999999999</v>
      </c>
      <c r="T34" s="69">
        <v>0</v>
      </c>
      <c r="U34" s="69">
        <v>0.62209999999999999</v>
      </c>
      <c r="V34" s="69">
        <v>0.22209999999999999</v>
      </c>
      <c r="W34" s="69">
        <v>0.4</v>
      </c>
      <c r="X34" s="69">
        <v>0.22209999999999999</v>
      </c>
      <c r="Y34" s="69">
        <v>0</v>
      </c>
      <c r="Z34" s="69">
        <v>0.62209999999999999</v>
      </c>
      <c r="AA34" s="69">
        <v>0.22209999999999999</v>
      </c>
      <c r="AB34" s="69">
        <v>0</v>
      </c>
      <c r="AC34" s="69">
        <v>0.4</v>
      </c>
      <c r="AD34" s="70">
        <v>100</v>
      </c>
      <c r="AE34" s="70">
        <v>100</v>
      </c>
      <c r="AF34" s="70">
        <v>64.29834431763382</v>
      </c>
      <c r="AG34" s="70">
        <v>0</v>
      </c>
      <c r="AH34" s="70">
        <v>0</v>
      </c>
      <c r="AI34" s="69">
        <v>0</v>
      </c>
      <c r="AJ34" s="69">
        <v>0</v>
      </c>
      <c r="AK34" s="69">
        <v>0</v>
      </c>
      <c r="AL34" s="69">
        <v>0</v>
      </c>
      <c r="AM34" s="69">
        <v>0</v>
      </c>
      <c r="AN34" s="69">
        <v>0</v>
      </c>
      <c r="AO34" s="69">
        <v>0</v>
      </c>
      <c r="AP34" s="69">
        <v>0</v>
      </c>
      <c r="AQ34" s="69">
        <v>0</v>
      </c>
      <c r="AR34" s="69">
        <v>0</v>
      </c>
      <c r="AS34" s="69">
        <v>0</v>
      </c>
      <c r="AT34" s="70" t="s">
        <v>652</v>
      </c>
      <c r="AU34" s="70" t="s">
        <v>652</v>
      </c>
      <c r="AV34" s="70">
        <v>0</v>
      </c>
      <c r="AW34" s="70">
        <v>0</v>
      </c>
      <c r="AX34" s="70">
        <v>0</v>
      </c>
      <c r="AY34" s="69">
        <v>0</v>
      </c>
      <c r="AZ34" s="69">
        <v>0</v>
      </c>
      <c r="BA34" s="69">
        <v>0</v>
      </c>
      <c r="BB34" s="69">
        <v>0</v>
      </c>
      <c r="BC34" s="69">
        <v>0</v>
      </c>
      <c r="BD34" s="69">
        <v>0</v>
      </c>
      <c r="BE34" s="69">
        <v>0</v>
      </c>
      <c r="BF34" s="69">
        <v>0</v>
      </c>
      <c r="BG34" s="69">
        <v>0</v>
      </c>
      <c r="BH34" s="69">
        <v>0</v>
      </c>
      <c r="BI34" s="69">
        <v>0</v>
      </c>
      <c r="BJ34" s="70" t="s">
        <v>652</v>
      </c>
      <c r="BK34" s="70" t="s">
        <v>652</v>
      </c>
      <c r="BL34" s="70">
        <v>0</v>
      </c>
      <c r="BM34" s="70">
        <v>0</v>
      </c>
      <c r="BN34" s="70">
        <v>0</v>
      </c>
      <c r="BO34" s="69">
        <v>0</v>
      </c>
      <c r="BP34" s="69">
        <v>0</v>
      </c>
      <c r="BQ34" s="69">
        <v>0</v>
      </c>
      <c r="BR34" s="69">
        <v>0</v>
      </c>
      <c r="BS34" s="69">
        <v>0</v>
      </c>
      <c r="BT34" s="69">
        <v>0</v>
      </c>
      <c r="BU34" s="69">
        <v>0</v>
      </c>
      <c r="BV34" s="69">
        <v>0</v>
      </c>
      <c r="BW34" s="69">
        <v>0</v>
      </c>
      <c r="BX34" s="69">
        <v>0</v>
      </c>
      <c r="BY34" s="69">
        <v>0</v>
      </c>
      <c r="BZ34" s="70" t="s">
        <v>652</v>
      </c>
      <c r="CA34" s="70" t="s">
        <v>652</v>
      </c>
      <c r="CB34" s="70">
        <v>0</v>
      </c>
      <c r="CC34" s="70">
        <v>0</v>
      </c>
      <c r="CD34" s="70">
        <v>0</v>
      </c>
      <c r="CE34" s="69">
        <v>11.796900000000001</v>
      </c>
      <c r="CF34" s="69">
        <v>0</v>
      </c>
      <c r="CG34" s="69">
        <v>18.796900000000001</v>
      </c>
      <c r="CH34" s="69">
        <v>11.796900000000001</v>
      </c>
      <c r="CI34" s="69">
        <v>7</v>
      </c>
      <c r="CJ34" s="69">
        <v>11.796900000000001</v>
      </c>
      <c r="CK34" s="69">
        <v>0</v>
      </c>
      <c r="CL34" s="69">
        <v>18.796900000000001</v>
      </c>
      <c r="CM34" s="69">
        <v>11.796900000000001</v>
      </c>
      <c r="CN34" s="69">
        <v>0</v>
      </c>
      <c r="CO34" s="69">
        <v>7</v>
      </c>
      <c r="CP34" s="70">
        <v>100</v>
      </c>
      <c r="CQ34" s="70">
        <v>100</v>
      </c>
      <c r="CR34" s="70">
        <v>37.24018322170145</v>
      </c>
      <c r="CS34" s="70">
        <v>0</v>
      </c>
      <c r="CT34" s="70">
        <v>0</v>
      </c>
      <c r="CU34" s="69">
        <v>0</v>
      </c>
      <c r="CV34" s="69">
        <v>0</v>
      </c>
      <c r="CW34" s="69">
        <v>0</v>
      </c>
      <c r="CX34" s="69">
        <v>0</v>
      </c>
      <c r="CY34" s="69">
        <v>0</v>
      </c>
      <c r="CZ34" s="69">
        <v>0</v>
      </c>
      <c r="DA34" s="69">
        <v>0</v>
      </c>
      <c r="DB34" s="69">
        <v>0</v>
      </c>
      <c r="DC34" s="69">
        <v>0</v>
      </c>
      <c r="DD34" s="69">
        <v>0</v>
      </c>
      <c r="DE34" s="69">
        <v>0</v>
      </c>
      <c r="DF34" s="70" t="s">
        <v>652</v>
      </c>
      <c r="DG34" s="70" t="s">
        <v>652</v>
      </c>
      <c r="DH34" s="70">
        <v>0</v>
      </c>
      <c r="DI34" s="70">
        <v>0</v>
      </c>
      <c r="DJ34" s="70">
        <v>0</v>
      </c>
      <c r="DK34" s="69">
        <v>9.4289000000000005</v>
      </c>
      <c r="DL34" s="69">
        <v>0</v>
      </c>
      <c r="DM34" s="69">
        <v>17.308900000000001</v>
      </c>
      <c r="DN34" s="69">
        <v>9.4289000000000005</v>
      </c>
      <c r="DO34" s="69">
        <v>7.88</v>
      </c>
      <c r="DP34" s="69">
        <v>9.4289000000000005</v>
      </c>
      <c r="DQ34" s="69">
        <v>0</v>
      </c>
      <c r="DR34" s="69">
        <v>17.308900000000001</v>
      </c>
      <c r="DS34" s="69">
        <v>9.4289000000000005</v>
      </c>
      <c r="DT34" s="69">
        <v>0</v>
      </c>
      <c r="DU34" s="69">
        <v>7.88</v>
      </c>
      <c r="DV34" s="70">
        <v>100</v>
      </c>
      <c r="DW34" s="70">
        <v>100</v>
      </c>
      <c r="DX34" s="70">
        <v>45.525712205859406</v>
      </c>
      <c r="DY34" s="70">
        <v>0</v>
      </c>
      <c r="DZ34" s="70">
        <v>0</v>
      </c>
      <c r="EA34" s="69">
        <v>0.25030000000000002</v>
      </c>
      <c r="EB34" s="69">
        <v>0</v>
      </c>
      <c r="EC34" s="69">
        <v>0.37030000000000002</v>
      </c>
      <c r="ED34" s="69">
        <v>0.25030000000000002</v>
      </c>
      <c r="EE34" s="69">
        <v>0.12</v>
      </c>
      <c r="EF34" s="69">
        <v>0.25030000000000002</v>
      </c>
      <c r="EG34" s="69">
        <v>0</v>
      </c>
      <c r="EH34" s="69">
        <v>0.37030000000000002</v>
      </c>
      <c r="EI34" s="69">
        <v>0.25030000000000002</v>
      </c>
      <c r="EJ34" s="69">
        <v>0</v>
      </c>
      <c r="EK34" s="69">
        <v>0.12</v>
      </c>
      <c r="EL34" s="70">
        <v>100</v>
      </c>
      <c r="EM34" s="70">
        <v>100</v>
      </c>
      <c r="EN34" s="70">
        <v>32.406157169862269</v>
      </c>
      <c r="EO34" s="70">
        <v>0</v>
      </c>
      <c r="EP34" s="70">
        <v>0</v>
      </c>
      <c r="EQ34" s="69">
        <v>0</v>
      </c>
      <c r="ER34" s="69">
        <v>0</v>
      </c>
      <c r="ES34" s="69">
        <v>0</v>
      </c>
      <c r="ET34" s="69">
        <v>0</v>
      </c>
      <c r="EU34" s="69">
        <v>0</v>
      </c>
      <c r="EV34" s="69">
        <v>0</v>
      </c>
      <c r="EW34" s="69">
        <v>0</v>
      </c>
      <c r="EX34" s="69">
        <v>0</v>
      </c>
      <c r="EY34" s="69">
        <v>0</v>
      </c>
      <c r="EZ34" s="69">
        <v>0</v>
      </c>
      <c r="FA34" s="69">
        <v>0</v>
      </c>
      <c r="FB34" s="70" t="s">
        <v>652</v>
      </c>
      <c r="FC34" s="70" t="s">
        <v>652</v>
      </c>
      <c r="FD34" s="70">
        <v>0</v>
      </c>
      <c r="FE34" s="70">
        <v>0</v>
      </c>
      <c r="FF34" s="70">
        <v>0</v>
      </c>
    </row>
    <row r="35" spans="1:162" ht="15.75" x14ac:dyDescent="0.25">
      <c r="A35" s="11" t="s">
        <v>71</v>
      </c>
      <c r="B35" s="66" t="s">
        <v>72</v>
      </c>
      <c r="C35" s="69">
        <v>62.734699999999997</v>
      </c>
      <c r="D35" s="69">
        <v>0</v>
      </c>
      <c r="E35" s="69">
        <v>84.717799999999997</v>
      </c>
      <c r="F35" s="69">
        <v>62.734699999999997</v>
      </c>
      <c r="G35" s="69">
        <v>21.9831</v>
      </c>
      <c r="H35" s="69">
        <v>62.734699999999997</v>
      </c>
      <c r="I35" s="69">
        <v>0</v>
      </c>
      <c r="J35" s="69">
        <v>84.716631800000002</v>
      </c>
      <c r="K35" s="69">
        <v>62.734699999999997</v>
      </c>
      <c r="L35" s="69">
        <v>0</v>
      </c>
      <c r="M35" s="69">
        <v>21.981931799999998</v>
      </c>
      <c r="N35" s="70">
        <v>100</v>
      </c>
      <c r="O35" s="70">
        <v>99.994685917818686</v>
      </c>
      <c r="P35" s="70">
        <v>25.947598875147911</v>
      </c>
      <c r="Q35" s="69">
        <v>0</v>
      </c>
      <c r="R35" s="70">
        <v>0</v>
      </c>
      <c r="S35" s="69">
        <v>0.75209999999999999</v>
      </c>
      <c r="T35" s="69">
        <v>0</v>
      </c>
      <c r="U35" s="69">
        <v>9.6549999999999994</v>
      </c>
      <c r="V35" s="69">
        <v>0.75209999999999999</v>
      </c>
      <c r="W35" s="69">
        <v>8.9029000000000007</v>
      </c>
      <c r="X35" s="69">
        <v>0.75209999999999999</v>
      </c>
      <c r="Y35" s="69">
        <v>0</v>
      </c>
      <c r="Z35" s="69">
        <v>9.6549849999999999</v>
      </c>
      <c r="AA35" s="69">
        <v>0.75209999999999999</v>
      </c>
      <c r="AB35" s="69">
        <v>0</v>
      </c>
      <c r="AC35" s="69">
        <v>8.9028849999999995</v>
      </c>
      <c r="AD35" s="70">
        <v>100</v>
      </c>
      <c r="AE35" s="70">
        <v>99.999831515573561</v>
      </c>
      <c r="AF35" s="70">
        <v>92.210241652369206</v>
      </c>
      <c r="AG35" s="70">
        <v>0</v>
      </c>
      <c r="AH35" s="70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70" t="s">
        <v>652</v>
      </c>
      <c r="AU35" s="70" t="s">
        <v>652</v>
      </c>
      <c r="AV35" s="70">
        <v>0</v>
      </c>
      <c r="AW35" s="70">
        <v>0</v>
      </c>
      <c r="AX35" s="70">
        <v>0</v>
      </c>
      <c r="AY35" s="69">
        <v>0</v>
      </c>
      <c r="AZ35" s="69">
        <v>0</v>
      </c>
      <c r="BA35" s="69">
        <v>0</v>
      </c>
      <c r="BB35" s="69">
        <v>0</v>
      </c>
      <c r="BC35" s="69">
        <v>0</v>
      </c>
      <c r="BD35" s="69">
        <v>0</v>
      </c>
      <c r="BE35" s="69">
        <v>0</v>
      </c>
      <c r="BF35" s="69">
        <v>0</v>
      </c>
      <c r="BG35" s="69">
        <v>0</v>
      </c>
      <c r="BH35" s="69">
        <v>0</v>
      </c>
      <c r="BI35" s="69">
        <v>0</v>
      </c>
      <c r="BJ35" s="70" t="s">
        <v>652</v>
      </c>
      <c r="BK35" s="70" t="s">
        <v>652</v>
      </c>
      <c r="BL35" s="70">
        <v>0</v>
      </c>
      <c r="BM35" s="70">
        <v>0</v>
      </c>
      <c r="BN35" s="70">
        <v>0</v>
      </c>
      <c r="BO35" s="69">
        <v>0</v>
      </c>
      <c r="BP35" s="69">
        <v>0</v>
      </c>
      <c r="BQ35" s="69">
        <v>0</v>
      </c>
      <c r="BR35" s="69">
        <v>0</v>
      </c>
      <c r="BS35" s="69">
        <v>0</v>
      </c>
      <c r="BT35" s="69">
        <v>0</v>
      </c>
      <c r="BU35" s="69">
        <v>0</v>
      </c>
      <c r="BV35" s="69">
        <v>0</v>
      </c>
      <c r="BW35" s="69">
        <v>0</v>
      </c>
      <c r="BX35" s="69">
        <v>0</v>
      </c>
      <c r="BY35" s="69">
        <v>0</v>
      </c>
      <c r="BZ35" s="70" t="s">
        <v>652</v>
      </c>
      <c r="CA35" s="70" t="s">
        <v>652</v>
      </c>
      <c r="CB35" s="70">
        <v>0</v>
      </c>
      <c r="CC35" s="70">
        <v>0</v>
      </c>
      <c r="CD35" s="70">
        <v>0</v>
      </c>
      <c r="CE35" s="69">
        <v>40.010899999999999</v>
      </c>
      <c r="CF35" s="69">
        <v>0</v>
      </c>
      <c r="CG35" s="69">
        <v>45.591099999999997</v>
      </c>
      <c r="CH35" s="69">
        <v>40.010899999999999</v>
      </c>
      <c r="CI35" s="69">
        <v>5.5801999999999996</v>
      </c>
      <c r="CJ35" s="69">
        <v>40.010899999999999</v>
      </c>
      <c r="CK35" s="69">
        <v>0</v>
      </c>
      <c r="CL35" s="69">
        <v>45.591057999999997</v>
      </c>
      <c r="CM35" s="69">
        <v>40.010899999999999</v>
      </c>
      <c r="CN35" s="69">
        <v>0</v>
      </c>
      <c r="CO35" s="69">
        <v>5.580158</v>
      </c>
      <c r="CP35" s="70">
        <v>100</v>
      </c>
      <c r="CQ35" s="70">
        <v>99.999247338805063</v>
      </c>
      <c r="CR35" s="70">
        <v>12.239588736896609</v>
      </c>
      <c r="CS35" s="70">
        <v>0</v>
      </c>
      <c r="CT35" s="70">
        <v>0</v>
      </c>
      <c r="CU35" s="69">
        <v>0</v>
      </c>
      <c r="CV35" s="69">
        <v>0</v>
      </c>
      <c r="CW35" s="69">
        <v>0</v>
      </c>
      <c r="CX35" s="69">
        <v>0</v>
      </c>
      <c r="CY35" s="69">
        <v>0</v>
      </c>
      <c r="CZ35" s="69">
        <v>0</v>
      </c>
      <c r="DA35" s="69">
        <v>0</v>
      </c>
      <c r="DB35" s="69">
        <v>0</v>
      </c>
      <c r="DC35" s="69">
        <v>0</v>
      </c>
      <c r="DD35" s="69">
        <v>0</v>
      </c>
      <c r="DE35" s="69">
        <v>0</v>
      </c>
      <c r="DF35" s="70" t="s">
        <v>652</v>
      </c>
      <c r="DG35" s="70" t="s">
        <v>652</v>
      </c>
      <c r="DH35" s="70">
        <v>0</v>
      </c>
      <c r="DI35" s="70">
        <v>0</v>
      </c>
      <c r="DJ35" s="70">
        <v>0</v>
      </c>
      <c r="DK35" s="69">
        <v>20.142700000000001</v>
      </c>
      <c r="DL35" s="69">
        <v>0</v>
      </c>
      <c r="DM35" s="69">
        <v>27.142700000000001</v>
      </c>
      <c r="DN35" s="69">
        <v>20.142700000000001</v>
      </c>
      <c r="DO35" s="69">
        <v>7</v>
      </c>
      <c r="DP35" s="69">
        <v>20.142700000000001</v>
      </c>
      <c r="DQ35" s="69">
        <v>0</v>
      </c>
      <c r="DR35" s="69">
        <v>27.141588800000001</v>
      </c>
      <c r="DS35" s="69">
        <v>20.142700000000001</v>
      </c>
      <c r="DT35" s="69">
        <v>0</v>
      </c>
      <c r="DU35" s="69">
        <v>6.9988887999999996</v>
      </c>
      <c r="DV35" s="70">
        <v>100</v>
      </c>
      <c r="DW35" s="70">
        <v>99.98412571428571</v>
      </c>
      <c r="DX35" s="70">
        <v>25.786584755863661</v>
      </c>
      <c r="DY35" s="70">
        <v>0</v>
      </c>
      <c r="DZ35" s="70">
        <v>0</v>
      </c>
      <c r="EA35" s="69">
        <v>1.829</v>
      </c>
      <c r="EB35" s="69">
        <v>0</v>
      </c>
      <c r="EC35" s="69">
        <v>2.3290000000000002</v>
      </c>
      <c r="ED35" s="69">
        <v>1.829</v>
      </c>
      <c r="EE35" s="69">
        <v>0.5</v>
      </c>
      <c r="EF35" s="69">
        <v>1.829</v>
      </c>
      <c r="EG35" s="69">
        <v>0</v>
      </c>
      <c r="EH35" s="69">
        <v>2.3290000000000002</v>
      </c>
      <c r="EI35" s="69">
        <v>1.829</v>
      </c>
      <c r="EJ35" s="69">
        <v>0</v>
      </c>
      <c r="EK35" s="69">
        <v>0.5</v>
      </c>
      <c r="EL35" s="70">
        <v>100</v>
      </c>
      <c r="EM35" s="70">
        <v>100</v>
      </c>
      <c r="EN35" s="70">
        <v>21.468441391155</v>
      </c>
      <c r="EO35" s="70">
        <v>0</v>
      </c>
      <c r="EP35" s="70">
        <v>0</v>
      </c>
      <c r="EQ35" s="69">
        <v>0</v>
      </c>
      <c r="ER35" s="69">
        <v>0</v>
      </c>
      <c r="ES35" s="69">
        <v>0</v>
      </c>
      <c r="ET35" s="69">
        <v>0</v>
      </c>
      <c r="EU35" s="69">
        <v>0</v>
      </c>
      <c r="EV35" s="69">
        <v>0</v>
      </c>
      <c r="EW35" s="69">
        <v>0</v>
      </c>
      <c r="EX35" s="69">
        <v>0</v>
      </c>
      <c r="EY35" s="69">
        <v>0</v>
      </c>
      <c r="EZ35" s="69">
        <v>0</v>
      </c>
      <c r="FA35" s="69">
        <v>0</v>
      </c>
      <c r="FB35" s="70" t="s">
        <v>652</v>
      </c>
      <c r="FC35" s="70" t="s">
        <v>652</v>
      </c>
      <c r="FD35" s="70">
        <v>0</v>
      </c>
      <c r="FE35" s="70">
        <v>0</v>
      </c>
      <c r="FF35" s="70">
        <v>0</v>
      </c>
    </row>
    <row r="36" spans="1:162" ht="15.75" x14ac:dyDescent="0.25">
      <c r="A36" s="11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69">
        <v>0</v>
      </c>
      <c r="R36" s="70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  <c r="AC36" s="69">
        <v>0</v>
      </c>
      <c r="AD36" s="70" t="s">
        <v>652</v>
      </c>
      <c r="AE36" s="70" t="s">
        <v>652</v>
      </c>
      <c r="AF36" s="70">
        <v>0</v>
      </c>
      <c r="AG36" s="70">
        <v>0</v>
      </c>
      <c r="AH36" s="70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69">
        <v>0</v>
      </c>
      <c r="AO36" s="69">
        <v>0</v>
      </c>
      <c r="AP36" s="69">
        <v>0</v>
      </c>
      <c r="AQ36" s="69">
        <v>0</v>
      </c>
      <c r="AR36" s="69">
        <v>0</v>
      </c>
      <c r="AS36" s="69">
        <v>0</v>
      </c>
      <c r="AT36" s="70" t="s">
        <v>652</v>
      </c>
      <c r="AU36" s="70" t="s">
        <v>652</v>
      </c>
      <c r="AV36" s="70">
        <v>0</v>
      </c>
      <c r="AW36" s="70">
        <v>0</v>
      </c>
      <c r="AX36" s="70">
        <v>0</v>
      </c>
      <c r="AY36" s="69">
        <v>0</v>
      </c>
      <c r="AZ36" s="69">
        <v>0</v>
      </c>
      <c r="BA36" s="69">
        <v>0</v>
      </c>
      <c r="BB36" s="69">
        <v>0</v>
      </c>
      <c r="BC36" s="69">
        <v>0</v>
      </c>
      <c r="BD36" s="69">
        <v>0</v>
      </c>
      <c r="BE36" s="69">
        <v>0</v>
      </c>
      <c r="BF36" s="69">
        <v>0</v>
      </c>
      <c r="BG36" s="69">
        <v>0</v>
      </c>
      <c r="BH36" s="69">
        <v>0</v>
      </c>
      <c r="BI36" s="69">
        <v>0</v>
      </c>
      <c r="BJ36" s="70" t="s">
        <v>652</v>
      </c>
      <c r="BK36" s="70" t="s">
        <v>652</v>
      </c>
      <c r="BL36" s="70">
        <v>0</v>
      </c>
      <c r="BM36" s="70">
        <v>0</v>
      </c>
      <c r="BN36" s="70">
        <v>0</v>
      </c>
      <c r="BO36" s="69">
        <v>0</v>
      </c>
      <c r="BP36" s="69">
        <v>0</v>
      </c>
      <c r="BQ36" s="69">
        <v>0</v>
      </c>
      <c r="BR36" s="69">
        <v>0</v>
      </c>
      <c r="BS36" s="69">
        <v>0</v>
      </c>
      <c r="BT36" s="69">
        <v>0</v>
      </c>
      <c r="BU36" s="69">
        <v>0</v>
      </c>
      <c r="BV36" s="69">
        <v>0</v>
      </c>
      <c r="BW36" s="69">
        <v>0</v>
      </c>
      <c r="BX36" s="69">
        <v>0</v>
      </c>
      <c r="BY36" s="69">
        <v>0</v>
      </c>
      <c r="BZ36" s="70" t="s">
        <v>652</v>
      </c>
      <c r="CA36" s="70" t="s">
        <v>652</v>
      </c>
      <c r="CB36" s="70">
        <v>0</v>
      </c>
      <c r="CC36" s="70">
        <v>0</v>
      </c>
      <c r="CD36" s="70">
        <v>0</v>
      </c>
      <c r="CE36" s="69">
        <v>0</v>
      </c>
      <c r="CF36" s="69">
        <v>0</v>
      </c>
      <c r="CG36" s="69">
        <v>0</v>
      </c>
      <c r="CH36" s="69">
        <v>0</v>
      </c>
      <c r="CI36" s="69">
        <v>0</v>
      </c>
      <c r="CJ36" s="69">
        <v>0</v>
      </c>
      <c r="CK36" s="69">
        <v>0</v>
      </c>
      <c r="CL36" s="69">
        <v>0</v>
      </c>
      <c r="CM36" s="69">
        <v>0</v>
      </c>
      <c r="CN36" s="69">
        <v>0</v>
      </c>
      <c r="CO36" s="69">
        <v>0</v>
      </c>
      <c r="CP36" s="70" t="s">
        <v>652</v>
      </c>
      <c r="CQ36" s="70" t="s">
        <v>652</v>
      </c>
      <c r="CR36" s="70">
        <v>0</v>
      </c>
      <c r="CS36" s="70">
        <v>0</v>
      </c>
      <c r="CT36" s="70">
        <v>0</v>
      </c>
      <c r="CU36" s="69">
        <v>0</v>
      </c>
      <c r="CV36" s="69">
        <v>0</v>
      </c>
      <c r="CW36" s="69">
        <v>0</v>
      </c>
      <c r="CX36" s="69">
        <v>0</v>
      </c>
      <c r="CY36" s="69">
        <v>0</v>
      </c>
      <c r="CZ36" s="69">
        <v>0</v>
      </c>
      <c r="DA36" s="69">
        <v>0</v>
      </c>
      <c r="DB36" s="69">
        <v>0</v>
      </c>
      <c r="DC36" s="69">
        <v>0</v>
      </c>
      <c r="DD36" s="69">
        <v>0</v>
      </c>
      <c r="DE36" s="69">
        <v>0</v>
      </c>
      <c r="DF36" s="70" t="s">
        <v>652</v>
      </c>
      <c r="DG36" s="70" t="s">
        <v>652</v>
      </c>
      <c r="DH36" s="70">
        <v>0</v>
      </c>
      <c r="DI36" s="70">
        <v>0</v>
      </c>
      <c r="DJ36" s="70">
        <v>0</v>
      </c>
      <c r="DK36" s="69">
        <v>0</v>
      </c>
      <c r="DL36" s="69">
        <v>0</v>
      </c>
      <c r="DM36" s="69">
        <v>0</v>
      </c>
      <c r="DN36" s="69">
        <v>0</v>
      </c>
      <c r="DO36" s="69">
        <v>0</v>
      </c>
      <c r="DP36" s="69">
        <v>0</v>
      </c>
      <c r="DQ36" s="69">
        <v>0</v>
      </c>
      <c r="DR36" s="69">
        <v>0</v>
      </c>
      <c r="DS36" s="69">
        <v>0</v>
      </c>
      <c r="DT36" s="69">
        <v>0</v>
      </c>
      <c r="DU36" s="69">
        <v>0</v>
      </c>
      <c r="DV36" s="70" t="s">
        <v>652</v>
      </c>
      <c r="DW36" s="70" t="s">
        <v>652</v>
      </c>
      <c r="DX36" s="70">
        <v>0</v>
      </c>
      <c r="DY36" s="70">
        <v>0</v>
      </c>
      <c r="DZ36" s="70">
        <v>0</v>
      </c>
      <c r="EA36" s="69">
        <v>0</v>
      </c>
      <c r="EB36" s="69">
        <v>0</v>
      </c>
      <c r="EC36" s="69">
        <v>0</v>
      </c>
      <c r="ED36" s="69">
        <v>0</v>
      </c>
      <c r="EE36" s="69">
        <v>0</v>
      </c>
      <c r="EF36" s="69">
        <v>0</v>
      </c>
      <c r="EG36" s="69">
        <v>0</v>
      </c>
      <c r="EH36" s="69">
        <v>0</v>
      </c>
      <c r="EI36" s="69">
        <v>0</v>
      </c>
      <c r="EJ36" s="69">
        <v>0</v>
      </c>
      <c r="EK36" s="69">
        <v>0</v>
      </c>
      <c r="EL36" s="70" t="s">
        <v>652</v>
      </c>
      <c r="EM36" s="70" t="s">
        <v>652</v>
      </c>
      <c r="EN36" s="70">
        <v>0</v>
      </c>
      <c r="EO36" s="70">
        <v>0</v>
      </c>
      <c r="EP36" s="70">
        <v>0</v>
      </c>
      <c r="EQ36" s="69">
        <v>0</v>
      </c>
      <c r="ER36" s="69">
        <v>0</v>
      </c>
      <c r="ES36" s="69">
        <v>0</v>
      </c>
      <c r="ET36" s="69">
        <v>0</v>
      </c>
      <c r="EU36" s="69">
        <v>0</v>
      </c>
      <c r="EV36" s="69">
        <v>0</v>
      </c>
      <c r="EW36" s="69">
        <v>0</v>
      </c>
      <c r="EX36" s="69">
        <v>0</v>
      </c>
      <c r="EY36" s="69">
        <v>0</v>
      </c>
      <c r="EZ36" s="69">
        <v>0</v>
      </c>
      <c r="FA36" s="69">
        <v>0</v>
      </c>
      <c r="FB36" s="70" t="s">
        <v>652</v>
      </c>
      <c r="FC36" s="70" t="s">
        <v>652</v>
      </c>
      <c r="FD36" s="70">
        <v>0</v>
      </c>
      <c r="FE36" s="70">
        <v>0</v>
      </c>
      <c r="FF36" s="70">
        <v>0</v>
      </c>
    </row>
    <row r="37" spans="1:162" ht="15.75" x14ac:dyDescent="0.25">
      <c r="A37" s="11" t="s">
        <v>76</v>
      </c>
      <c r="B37" s="66" t="s">
        <v>77</v>
      </c>
      <c r="C37" s="69">
        <v>121.83769999999998</v>
      </c>
      <c r="D37" s="69">
        <v>0</v>
      </c>
      <c r="E37" s="69">
        <v>144.93605500000001</v>
      </c>
      <c r="F37" s="69">
        <v>121.83769999999998</v>
      </c>
      <c r="G37" s="69">
        <v>23.098355000000002</v>
      </c>
      <c r="H37" s="69">
        <v>121.05590186000001</v>
      </c>
      <c r="I37" s="69">
        <v>1.3462681999999999</v>
      </c>
      <c r="J37" s="69">
        <v>143.85923220000001</v>
      </c>
      <c r="K37" s="69">
        <v>120.91090986</v>
      </c>
      <c r="L37" s="69">
        <v>0</v>
      </c>
      <c r="M37" s="69">
        <v>22.948322340000001</v>
      </c>
      <c r="N37" s="70">
        <v>99.239324002340837</v>
      </c>
      <c r="O37" s="70">
        <v>99.350461710368549</v>
      </c>
      <c r="P37" s="70">
        <v>15.951928832830237</v>
      </c>
      <c r="Q37" s="69">
        <v>1.3462681999999999</v>
      </c>
      <c r="R37" s="70">
        <v>0.14499199999999934</v>
      </c>
      <c r="S37" s="69">
        <v>3.5339</v>
      </c>
      <c r="T37" s="69">
        <v>0</v>
      </c>
      <c r="U37" s="69">
        <v>4.2120389999999999</v>
      </c>
      <c r="V37" s="69">
        <v>3.5339</v>
      </c>
      <c r="W37" s="69">
        <v>0.67813900000000005</v>
      </c>
      <c r="X37" s="69">
        <v>3.5339</v>
      </c>
      <c r="Y37" s="69">
        <v>0</v>
      </c>
      <c r="Z37" s="69">
        <v>4.2120389999999999</v>
      </c>
      <c r="AA37" s="69">
        <v>3.5339</v>
      </c>
      <c r="AB37" s="69">
        <v>0</v>
      </c>
      <c r="AC37" s="69">
        <v>0.67813900000000005</v>
      </c>
      <c r="AD37" s="70">
        <v>100</v>
      </c>
      <c r="AE37" s="70">
        <v>100</v>
      </c>
      <c r="AF37" s="70">
        <v>16.100017117600292</v>
      </c>
      <c r="AG37" s="70">
        <v>0</v>
      </c>
      <c r="AH37" s="70">
        <v>0</v>
      </c>
      <c r="AI37" s="69">
        <v>0</v>
      </c>
      <c r="AJ37" s="69">
        <v>0</v>
      </c>
      <c r="AK37" s="69">
        <v>0</v>
      </c>
      <c r="AL37" s="69">
        <v>0</v>
      </c>
      <c r="AM37" s="69">
        <v>0</v>
      </c>
      <c r="AN37" s="69">
        <v>0</v>
      </c>
      <c r="AO37" s="69">
        <v>0</v>
      </c>
      <c r="AP37" s="69">
        <v>0</v>
      </c>
      <c r="AQ37" s="69">
        <v>0</v>
      </c>
      <c r="AR37" s="69">
        <v>0</v>
      </c>
      <c r="AS37" s="69">
        <v>0</v>
      </c>
      <c r="AT37" s="70" t="s">
        <v>652</v>
      </c>
      <c r="AU37" s="70" t="s">
        <v>652</v>
      </c>
      <c r="AV37" s="70">
        <v>0</v>
      </c>
      <c r="AW37" s="70">
        <v>0</v>
      </c>
      <c r="AX37" s="70">
        <v>0</v>
      </c>
      <c r="AY37" s="69">
        <v>0</v>
      </c>
      <c r="AZ37" s="69">
        <v>0</v>
      </c>
      <c r="BA37" s="69">
        <v>0</v>
      </c>
      <c r="BB37" s="69">
        <v>0</v>
      </c>
      <c r="BC37" s="69">
        <v>0</v>
      </c>
      <c r="BD37" s="69">
        <v>0</v>
      </c>
      <c r="BE37" s="69">
        <v>0</v>
      </c>
      <c r="BF37" s="69">
        <v>0</v>
      </c>
      <c r="BG37" s="69">
        <v>0</v>
      </c>
      <c r="BH37" s="69">
        <v>0</v>
      </c>
      <c r="BI37" s="69">
        <v>0</v>
      </c>
      <c r="BJ37" s="70" t="s">
        <v>652</v>
      </c>
      <c r="BK37" s="70" t="s">
        <v>652</v>
      </c>
      <c r="BL37" s="70">
        <v>0</v>
      </c>
      <c r="BM37" s="70">
        <v>0</v>
      </c>
      <c r="BN37" s="70">
        <v>0</v>
      </c>
      <c r="BO37" s="69">
        <v>2.0270999999999999</v>
      </c>
      <c r="BP37" s="69">
        <v>0</v>
      </c>
      <c r="BQ37" s="69">
        <v>2.4161000000000001</v>
      </c>
      <c r="BR37" s="69">
        <v>2.0270999999999999</v>
      </c>
      <c r="BS37" s="69">
        <v>0.38900000000000001</v>
      </c>
      <c r="BT37" s="69">
        <v>1.2453018600000001</v>
      </c>
      <c r="BU37" s="69">
        <v>0</v>
      </c>
      <c r="BV37" s="69">
        <v>1.4842692</v>
      </c>
      <c r="BW37" s="69">
        <v>1.2453018600000001</v>
      </c>
      <c r="BX37" s="69">
        <v>0</v>
      </c>
      <c r="BY37" s="69">
        <v>0.23896734</v>
      </c>
      <c r="BZ37" s="70">
        <v>61.432680183513398</v>
      </c>
      <c r="CA37" s="70">
        <v>61.431192802056557</v>
      </c>
      <c r="CB37" s="70">
        <v>16.099999919152133</v>
      </c>
      <c r="CC37" s="70">
        <v>0</v>
      </c>
      <c r="CD37" s="70">
        <v>0</v>
      </c>
      <c r="CE37" s="69">
        <v>0</v>
      </c>
      <c r="CF37" s="69">
        <v>0</v>
      </c>
      <c r="CG37" s="69">
        <v>0</v>
      </c>
      <c r="CH37" s="69">
        <v>0</v>
      </c>
      <c r="CI37" s="69">
        <v>0</v>
      </c>
      <c r="CJ37" s="69">
        <v>0</v>
      </c>
      <c r="CK37" s="69">
        <v>0</v>
      </c>
      <c r="CL37" s="69">
        <v>0</v>
      </c>
      <c r="CM37" s="69">
        <v>0</v>
      </c>
      <c r="CN37" s="69">
        <v>0</v>
      </c>
      <c r="CO37" s="69">
        <v>0</v>
      </c>
      <c r="CP37" s="70" t="s">
        <v>652</v>
      </c>
      <c r="CQ37" s="70" t="s">
        <v>652</v>
      </c>
      <c r="CR37" s="70">
        <v>0</v>
      </c>
      <c r="CS37" s="70">
        <v>0</v>
      </c>
      <c r="CT37" s="70">
        <v>0</v>
      </c>
      <c r="CU37" s="69">
        <v>0</v>
      </c>
      <c r="CV37" s="69">
        <v>0</v>
      </c>
      <c r="CW37" s="69">
        <v>0</v>
      </c>
      <c r="CX37" s="69">
        <v>0</v>
      </c>
      <c r="CY37" s="69">
        <v>0</v>
      </c>
      <c r="CZ37" s="69">
        <v>0</v>
      </c>
      <c r="DA37" s="69">
        <v>0</v>
      </c>
      <c r="DB37" s="69">
        <v>0</v>
      </c>
      <c r="DC37" s="69">
        <v>0</v>
      </c>
      <c r="DD37" s="69">
        <v>0</v>
      </c>
      <c r="DE37" s="69">
        <v>0</v>
      </c>
      <c r="DF37" s="70" t="s">
        <v>652</v>
      </c>
      <c r="DG37" s="70" t="s">
        <v>652</v>
      </c>
      <c r="DH37" s="70">
        <v>0</v>
      </c>
      <c r="DI37" s="70">
        <v>0</v>
      </c>
      <c r="DJ37" s="70">
        <v>0</v>
      </c>
      <c r="DK37" s="69">
        <v>114.2538</v>
      </c>
      <c r="DL37" s="69">
        <v>0</v>
      </c>
      <c r="DM37" s="69">
        <v>136.17854600000001</v>
      </c>
      <c r="DN37" s="69">
        <v>114.2538</v>
      </c>
      <c r="DO37" s="69">
        <v>21.924745999999999</v>
      </c>
      <c r="DP37" s="69">
        <v>114.2538</v>
      </c>
      <c r="DQ37" s="69">
        <v>1.3462681999999999</v>
      </c>
      <c r="DR37" s="69">
        <v>136.03355400000001</v>
      </c>
      <c r="DS37" s="69">
        <v>114.108808</v>
      </c>
      <c r="DT37" s="69">
        <v>0</v>
      </c>
      <c r="DU37" s="69">
        <v>21.924745999999999</v>
      </c>
      <c r="DV37" s="70">
        <v>99.873096562214997</v>
      </c>
      <c r="DW37" s="70">
        <v>100</v>
      </c>
      <c r="DX37" s="70">
        <v>16.117160329428721</v>
      </c>
      <c r="DY37" s="70">
        <v>1.3462681999999999</v>
      </c>
      <c r="DZ37" s="70">
        <v>0.14499199999999934</v>
      </c>
      <c r="EA37" s="69">
        <v>2.0228999999999999</v>
      </c>
      <c r="EB37" s="69">
        <v>0</v>
      </c>
      <c r="EC37" s="69">
        <v>2.1293700000000002</v>
      </c>
      <c r="ED37" s="69">
        <v>2.0228999999999999</v>
      </c>
      <c r="EE37" s="69">
        <v>0.10647</v>
      </c>
      <c r="EF37" s="69">
        <v>2.0228999999999999</v>
      </c>
      <c r="EG37" s="69">
        <v>0</v>
      </c>
      <c r="EH37" s="69">
        <v>2.1293700000000002</v>
      </c>
      <c r="EI37" s="69">
        <v>2.0228999999999999</v>
      </c>
      <c r="EJ37" s="69">
        <v>0</v>
      </c>
      <c r="EK37" s="69">
        <v>0.10647</v>
      </c>
      <c r="EL37" s="70">
        <v>100</v>
      </c>
      <c r="EM37" s="70">
        <v>100</v>
      </c>
      <c r="EN37" s="70">
        <v>5.000070443370574</v>
      </c>
      <c r="EO37" s="70">
        <v>0</v>
      </c>
      <c r="EP37" s="70">
        <v>0</v>
      </c>
      <c r="EQ37" s="69">
        <v>0</v>
      </c>
      <c r="ER37" s="69">
        <v>0</v>
      </c>
      <c r="ES37" s="69">
        <v>0</v>
      </c>
      <c r="ET37" s="69">
        <v>0</v>
      </c>
      <c r="EU37" s="69">
        <v>0</v>
      </c>
      <c r="EV37" s="69">
        <v>0</v>
      </c>
      <c r="EW37" s="69">
        <v>0</v>
      </c>
      <c r="EX37" s="69">
        <v>0</v>
      </c>
      <c r="EY37" s="69">
        <v>0</v>
      </c>
      <c r="EZ37" s="69">
        <v>0</v>
      </c>
      <c r="FA37" s="69">
        <v>0</v>
      </c>
      <c r="FB37" s="70" t="s">
        <v>652</v>
      </c>
      <c r="FC37" s="70" t="s">
        <v>652</v>
      </c>
      <c r="FD37" s="70">
        <v>0</v>
      </c>
      <c r="FE37" s="70">
        <v>0</v>
      </c>
      <c r="FF37" s="70">
        <v>0</v>
      </c>
    </row>
    <row r="38" spans="1:162" ht="15.75" x14ac:dyDescent="0.25">
      <c r="A38" s="11" t="s">
        <v>79</v>
      </c>
      <c r="B38" s="66" t="s">
        <v>80</v>
      </c>
      <c r="C38" s="69">
        <v>117.6797</v>
      </c>
      <c r="D38" s="69">
        <v>0</v>
      </c>
      <c r="E38" s="69">
        <v>296.17969999999997</v>
      </c>
      <c r="F38" s="69">
        <v>117.6797</v>
      </c>
      <c r="G38" s="69">
        <v>178.5</v>
      </c>
      <c r="H38" s="69">
        <v>117.6797</v>
      </c>
      <c r="I38" s="69">
        <v>0</v>
      </c>
      <c r="J38" s="69">
        <v>296.17969999999997</v>
      </c>
      <c r="K38" s="69">
        <v>117.6797</v>
      </c>
      <c r="L38" s="69">
        <v>0</v>
      </c>
      <c r="M38" s="69">
        <v>178.5</v>
      </c>
      <c r="N38" s="70">
        <v>100</v>
      </c>
      <c r="O38" s="70">
        <v>100</v>
      </c>
      <c r="P38" s="70">
        <v>60.267466001214807</v>
      </c>
      <c r="Q38" s="69">
        <v>0</v>
      </c>
      <c r="R38" s="70">
        <v>0</v>
      </c>
      <c r="S38" s="69">
        <v>3.5276999999999998</v>
      </c>
      <c r="T38" s="69">
        <v>0</v>
      </c>
      <c r="U38" s="69">
        <v>7.5277000000000003</v>
      </c>
      <c r="V38" s="69">
        <v>3.5276999999999998</v>
      </c>
      <c r="W38" s="69">
        <v>4</v>
      </c>
      <c r="X38" s="69">
        <v>3.5276999999999998</v>
      </c>
      <c r="Y38" s="69">
        <v>0</v>
      </c>
      <c r="Z38" s="69">
        <v>7.5277000000000003</v>
      </c>
      <c r="AA38" s="69">
        <v>3.5276999999999998</v>
      </c>
      <c r="AB38" s="69">
        <v>0</v>
      </c>
      <c r="AC38" s="69">
        <v>4</v>
      </c>
      <c r="AD38" s="70">
        <v>100</v>
      </c>
      <c r="AE38" s="70">
        <v>100</v>
      </c>
      <c r="AF38" s="70">
        <v>53.137080383118352</v>
      </c>
      <c r="AG38" s="70">
        <v>0</v>
      </c>
      <c r="AH38" s="70">
        <v>0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69">
        <v>0</v>
      </c>
      <c r="AO38" s="69">
        <v>0</v>
      </c>
      <c r="AP38" s="69">
        <v>0</v>
      </c>
      <c r="AQ38" s="69">
        <v>0</v>
      </c>
      <c r="AR38" s="69">
        <v>0</v>
      </c>
      <c r="AS38" s="69">
        <v>0</v>
      </c>
      <c r="AT38" s="70" t="s">
        <v>652</v>
      </c>
      <c r="AU38" s="70" t="s">
        <v>652</v>
      </c>
      <c r="AV38" s="70">
        <v>0</v>
      </c>
      <c r="AW38" s="70">
        <v>0</v>
      </c>
      <c r="AX38" s="70">
        <v>0</v>
      </c>
      <c r="AY38" s="69">
        <v>0</v>
      </c>
      <c r="AZ38" s="69">
        <v>0</v>
      </c>
      <c r="BA38" s="69">
        <v>0</v>
      </c>
      <c r="BB38" s="69">
        <v>0</v>
      </c>
      <c r="BC38" s="69">
        <v>0</v>
      </c>
      <c r="BD38" s="69">
        <v>0</v>
      </c>
      <c r="BE38" s="69">
        <v>0</v>
      </c>
      <c r="BF38" s="69">
        <v>0</v>
      </c>
      <c r="BG38" s="69">
        <v>0</v>
      </c>
      <c r="BH38" s="69">
        <v>0</v>
      </c>
      <c r="BI38" s="69">
        <v>0</v>
      </c>
      <c r="BJ38" s="70" t="s">
        <v>652</v>
      </c>
      <c r="BK38" s="70" t="s">
        <v>652</v>
      </c>
      <c r="BL38" s="70">
        <v>0</v>
      </c>
      <c r="BM38" s="70">
        <v>0</v>
      </c>
      <c r="BN38" s="70">
        <v>0</v>
      </c>
      <c r="BO38" s="69">
        <v>19.280999999999999</v>
      </c>
      <c r="BP38" s="69">
        <v>0</v>
      </c>
      <c r="BQ38" s="69">
        <v>57.280999999999999</v>
      </c>
      <c r="BR38" s="69">
        <v>19.280999999999999</v>
      </c>
      <c r="BS38" s="69">
        <v>38</v>
      </c>
      <c r="BT38" s="69">
        <v>19.280999999999999</v>
      </c>
      <c r="BU38" s="69">
        <v>0</v>
      </c>
      <c r="BV38" s="69">
        <v>57.280999999999999</v>
      </c>
      <c r="BW38" s="69">
        <v>19.280999999999999</v>
      </c>
      <c r="BX38" s="69">
        <v>0</v>
      </c>
      <c r="BY38" s="69">
        <v>38</v>
      </c>
      <c r="BZ38" s="70">
        <v>100</v>
      </c>
      <c r="CA38" s="70">
        <v>100</v>
      </c>
      <c r="CB38" s="70">
        <v>66.339623959078935</v>
      </c>
      <c r="CC38" s="70">
        <v>0</v>
      </c>
      <c r="CD38" s="70">
        <v>0</v>
      </c>
      <c r="CE38" s="69">
        <v>0</v>
      </c>
      <c r="CF38" s="69">
        <v>0</v>
      </c>
      <c r="CG38" s="69">
        <v>0</v>
      </c>
      <c r="CH38" s="69">
        <v>0</v>
      </c>
      <c r="CI38" s="69">
        <v>0</v>
      </c>
      <c r="CJ38" s="69">
        <v>0</v>
      </c>
      <c r="CK38" s="69">
        <v>0</v>
      </c>
      <c r="CL38" s="69">
        <v>0</v>
      </c>
      <c r="CM38" s="69">
        <v>0</v>
      </c>
      <c r="CN38" s="69">
        <v>0</v>
      </c>
      <c r="CO38" s="69">
        <v>0</v>
      </c>
      <c r="CP38" s="70" t="s">
        <v>652</v>
      </c>
      <c r="CQ38" s="70" t="s">
        <v>652</v>
      </c>
      <c r="CR38" s="70">
        <v>0</v>
      </c>
      <c r="CS38" s="70">
        <v>0</v>
      </c>
      <c r="CT38" s="70">
        <v>0</v>
      </c>
      <c r="CU38" s="69">
        <v>0</v>
      </c>
      <c r="CV38" s="69">
        <v>0</v>
      </c>
      <c r="CW38" s="69">
        <v>0</v>
      </c>
      <c r="CX38" s="69">
        <v>0</v>
      </c>
      <c r="CY38" s="69">
        <v>0</v>
      </c>
      <c r="CZ38" s="69">
        <v>0</v>
      </c>
      <c r="DA38" s="69">
        <v>0</v>
      </c>
      <c r="DB38" s="69">
        <v>0</v>
      </c>
      <c r="DC38" s="69">
        <v>0</v>
      </c>
      <c r="DD38" s="69">
        <v>0</v>
      </c>
      <c r="DE38" s="69">
        <v>0</v>
      </c>
      <c r="DF38" s="70" t="s">
        <v>652</v>
      </c>
      <c r="DG38" s="70" t="s">
        <v>652</v>
      </c>
      <c r="DH38" s="70">
        <v>0</v>
      </c>
      <c r="DI38" s="70">
        <v>0</v>
      </c>
      <c r="DJ38" s="70">
        <v>0</v>
      </c>
      <c r="DK38" s="69">
        <v>80.873999999999995</v>
      </c>
      <c r="DL38" s="69">
        <v>0</v>
      </c>
      <c r="DM38" s="69">
        <v>205.874</v>
      </c>
      <c r="DN38" s="69">
        <v>80.873999999999995</v>
      </c>
      <c r="DO38" s="69">
        <v>125</v>
      </c>
      <c r="DP38" s="69">
        <v>80.873999999999995</v>
      </c>
      <c r="DQ38" s="69">
        <v>0</v>
      </c>
      <c r="DR38" s="69">
        <v>205.874</v>
      </c>
      <c r="DS38" s="69">
        <v>80.873999999999995</v>
      </c>
      <c r="DT38" s="69">
        <v>0</v>
      </c>
      <c r="DU38" s="69">
        <v>125</v>
      </c>
      <c r="DV38" s="70">
        <v>100</v>
      </c>
      <c r="DW38" s="70">
        <v>100</v>
      </c>
      <c r="DX38" s="70">
        <v>60.716749079534083</v>
      </c>
      <c r="DY38" s="70">
        <v>0</v>
      </c>
      <c r="DZ38" s="70">
        <v>0</v>
      </c>
      <c r="EA38" s="69">
        <v>1.746</v>
      </c>
      <c r="EB38" s="69">
        <v>0</v>
      </c>
      <c r="EC38" s="69">
        <v>11.746</v>
      </c>
      <c r="ED38" s="69">
        <v>1.746</v>
      </c>
      <c r="EE38" s="69">
        <v>10</v>
      </c>
      <c r="EF38" s="69">
        <v>1.746</v>
      </c>
      <c r="EG38" s="69">
        <v>0</v>
      </c>
      <c r="EH38" s="69">
        <v>11.746</v>
      </c>
      <c r="EI38" s="69">
        <v>1.746</v>
      </c>
      <c r="EJ38" s="69">
        <v>0</v>
      </c>
      <c r="EK38" s="69">
        <v>10</v>
      </c>
      <c r="EL38" s="70">
        <v>100</v>
      </c>
      <c r="EM38" s="70">
        <v>100</v>
      </c>
      <c r="EN38" s="70">
        <v>85.135365230716843</v>
      </c>
      <c r="EO38" s="70">
        <v>0</v>
      </c>
      <c r="EP38" s="70">
        <v>0</v>
      </c>
      <c r="EQ38" s="69">
        <v>12.250999999999999</v>
      </c>
      <c r="ER38" s="69">
        <v>0</v>
      </c>
      <c r="ES38" s="69">
        <v>13.750999999999999</v>
      </c>
      <c r="ET38" s="69">
        <v>12.250999999999999</v>
      </c>
      <c r="EU38" s="69">
        <v>1.5</v>
      </c>
      <c r="EV38" s="69">
        <v>12.250999999999999</v>
      </c>
      <c r="EW38" s="69">
        <v>0</v>
      </c>
      <c r="EX38" s="69">
        <v>13.750999999999999</v>
      </c>
      <c r="EY38" s="69">
        <v>12.250999999999999</v>
      </c>
      <c r="EZ38" s="69">
        <v>0</v>
      </c>
      <c r="FA38" s="69">
        <v>1.5</v>
      </c>
      <c r="FB38" s="70">
        <v>100</v>
      </c>
      <c r="FC38" s="70">
        <v>100</v>
      </c>
      <c r="FD38" s="70">
        <v>10.908297578357939</v>
      </c>
      <c r="FE38" s="70">
        <v>0</v>
      </c>
      <c r="FF38" s="70">
        <v>0</v>
      </c>
    </row>
    <row r="39" spans="1:162" ht="15.75" x14ac:dyDescent="0.25">
      <c r="A39" s="11" t="s">
        <v>82</v>
      </c>
      <c r="B39" s="66" t="s">
        <v>83</v>
      </c>
      <c r="C39" s="69">
        <v>83.591499999999996</v>
      </c>
      <c r="D39" s="69">
        <v>0</v>
      </c>
      <c r="E39" s="69">
        <v>519.03489999999999</v>
      </c>
      <c r="F39" s="69">
        <v>83.591499999999996</v>
      </c>
      <c r="G39" s="69">
        <v>435.4434</v>
      </c>
      <c r="H39" s="69">
        <v>83.591430450000004</v>
      </c>
      <c r="I39" s="69">
        <v>0</v>
      </c>
      <c r="J39" s="69">
        <v>519.03479522999999</v>
      </c>
      <c r="K39" s="69">
        <v>83.591430450000004</v>
      </c>
      <c r="L39" s="69">
        <v>0</v>
      </c>
      <c r="M39" s="69">
        <v>435.44336477999997</v>
      </c>
      <c r="N39" s="70">
        <v>99.999916797760548</v>
      </c>
      <c r="O39" s="70">
        <v>99.99999191169276</v>
      </c>
      <c r="P39" s="70">
        <v>83.894831094520711</v>
      </c>
      <c r="Q39" s="69">
        <v>0</v>
      </c>
      <c r="R39" s="70">
        <v>0</v>
      </c>
      <c r="S39" s="69">
        <v>1.6271</v>
      </c>
      <c r="T39" s="69">
        <v>0</v>
      </c>
      <c r="U39" s="69">
        <v>38.927100000000003</v>
      </c>
      <c r="V39" s="69">
        <v>1.6271</v>
      </c>
      <c r="W39" s="69">
        <v>37.299999999999997</v>
      </c>
      <c r="X39" s="69">
        <v>1.6271</v>
      </c>
      <c r="Y39" s="69">
        <v>0</v>
      </c>
      <c r="Z39" s="69">
        <v>38.927100000000003</v>
      </c>
      <c r="AA39" s="69">
        <v>1.6271</v>
      </c>
      <c r="AB39" s="69">
        <v>0</v>
      </c>
      <c r="AC39" s="69">
        <v>37.299999999999997</v>
      </c>
      <c r="AD39" s="70">
        <v>100</v>
      </c>
      <c r="AE39" s="70">
        <v>100</v>
      </c>
      <c r="AF39" s="70">
        <v>95.820135586776289</v>
      </c>
      <c r="AG39" s="70">
        <v>0</v>
      </c>
      <c r="AH39" s="70">
        <v>0</v>
      </c>
      <c r="AI39" s="69">
        <v>0</v>
      </c>
      <c r="AJ39" s="69">
        <v>0</v>
      </c>
      <c r="AK39" s="69">
        <v>0</v>
      </c>
      <c r="AL39" s="69">
        <v>0</v>
      </c>
      <c r="AM39" s="69">
        <v>0</v>
      </c>
      <c r="AN39" s="69">
        <v>0</v>
      </c>
      <c r="AO39" s="69">
        <v>0</v>
      </c>
      <c r="AP39" s="69">
        <v>0</v>
      </c>
      <c r="AQ39" s="69">
        <v>0</v>
      </c>
      <c r="AR39" s="69">
        <v>0</v>
      </c>
      <c r="AS39" s="69">
        <v>0</v>
      </c>
      <c r="AT39" s="70" t="s">
        <v>652</v>
      </c>
      <c r="AU39" s="70" t="s">
        <v>652</v>
      </c>
      <c r="AV39" s="70">
        <v>0</v>
      </c>
      <c r="AW39" s="70">
        <v>0</v>
      </c>
      <c r="AX39" s="70">
        <v>0</v>
      </c>
      <c r="AY39" s="69">
        <v>0</v>
      </c>
      <c r="AZ39" s="69">
        <v>0</v>
      </c>
      <c r="BA39" s="69">
        <v>0</v>
      </c>
      <c r="BB39" s="69">
        <v>0</v>
      </c>
      <c r="BC39" s="69">
        <v>0</v>
      </c>
      <c r="BD39" s="69">
        <v>0</v>
      </c>
      <c r="BE39" s="69">
        <v>0</v>
      </c>
      <c r="BF39" s="69">
        <v>0</v>
      </c>
      <c r="BG39" s="69">
        <v>0</v>
      </c>
      <c r="BH39" s="69">
        <v>0</v>
      </c>
      <c r="BI39" s="69">
        <v>0</v>
      </c>
      <c r="BJ39" s="70" t="s">
        <v>652</v>
      </c>
      <c r="BK39" s="70" t="s">
        <v>652</v>
      </c>
      <c r="BL39" s="70">
        <v>0</v>
      </c>
      <c r="BM39" s="70">
        <v>0</v>
      </c>
      <c r="BN39" s="70">
        <v>0</v>
      </c>
      <c r="BO39" s="69">
        <v>0</v>
      </c>
      <c r="BP39" s="69">
        <v>0</v>
      </c>
      <c r="BQ39" s="69">
        <v>0</v>
      </c>
      <c r="BR39" s="69">
        <v>0</v>
      </c>
      <c r="BS39" s="69">
        <v>0</v>
      </c>
      <c r="BT39" s="69">
        <v>0</v>
      </c>
      <c r="BU39" s="69">
        <v>0</v>
      </c>
      <c r="BV39" s="69">
        <v>0</v>
      </c>
      <c r="BW39" s="69">
        <v>0</v>
      </c>
      <c r="BX39" s="69">
        <v>0</v>
      </c>
      <c r="BY39" s="69">
        <v>0</v>
      </c>
      <c r="BZ39" s="70" t="s">
        <v>652</v>
      </c>
      <c r="CA39" s="70" t="s">
        <v>652</v>
      </c>
      <c r="CB39" s="70">
        <v>0</v>
      </c>
      <c r="CC39" s="70">
        <v>0</v>
      </c>
      <c r="CD39" s="70">
        <v>0</v>
      </c>
      <c r="CE39" s="69">
        <v>0</v>
      </c>
      <c r="CF39" s="69">
        <v>0</v>
      </c>
      <c r="CG39" s="69">
        <v>0</v>
      </c>
      <c r="CH39" s="69">
        <v>0</v>
      </c>
      <c r="CI39" s="69">
        <v>0</v>
      </c>
      <c r="CJ39" s="69">
        <v>0</v>
      </c>
      <c r="CK39" s="69">
        <v>0</v>
      </c>
      <c r="CL39" s="69">
        <v>0</v>
      </c>
      <c r="CM39" s="69">
        <v>0</v>
      </c>
      <c r="CN39" s="69">
        <v>0</v>
      </c>
      <c r="CO39" s="69">
        <v>0</v>
      </c>
      <c r="CP39" s="70" t="s">
        <v>652</v>
      </c>
      <c r="CQ39" s="70" t="s">
        <v>652</v>
      </c>
      <c r="CR39" s="70">
        <v>0</v>
      </c>
      <c r="CS39" s="70">
        <v>0</v>
      </c>
      <c r="CT39" s="70">
        <v>0</v>
      </c>
      <c r="CU39" s="69">
        <v>0</v>
      </c>
      <c r="CV39" s="69">
        <v>0</v>
      </c>
      <c r="CW39" s="69">
        <v>0</v>
      </c>
      <c r="CX39" s="69">
        <v>0</v>
      </c>
      <c r="CY39" s="69">
        <v>0</v>
      </c>
      <c r="CZ39" s="69">
        <v>0</v>
      </c>
      <c r="DA39" s="69">
        <v>0</v>
      </c>
      <c r="DB39" s="69">
        <v>0</v>
      </c>
      <c r="DC39" s="69">
        <v>0</v>
      </c>
      <c r="DD39" s="69">
        <v>0</v>
      </c>
      <c r="DE39" s="69">
        <v>0</v>
      </c>
      <c r="DF39" s="70" t="s">
        <v>652</v>
      </c>
      <c r="DG39" s="70" t="s">
        <v>652</v>
      </c>
      <c r="DH39" s="70">
        <v>0</v>
      </c>
      <c r="DI39" s="70">
        <v>0</v>
      </c>
      <c r="DJ39" s="70">
        <v>0</v>
      </c>
      <c r="DK39" s="69">
        <v>67.144800000000004</v>
      </c>
      <c r="DL39" s="69">
        <v>0</v>
      </c>
      <c r="DM39" s="69">
        <v>460.14479999999998</v>
      </c>
      <c r="DN39" s="69">
        <v>67.144800000000004</v>
      </c>
      <c r="DO39" s="69">
        <v>393</v>
      </c>
      <c r="DP39" s="69">
        <v>67.144800000000004</v>
      </c>
      <c r="DQ39" s="69">
        <v>0</v>
      </c>
      <c r="DR39" s="69">
        <v>460.14479999999998</v>
      </c>
      <c r="DS39" s="69">
        <v>67.144800000000004</v>
      </c>
      <c r="DT39" s="69">
        <v>0</v>
      </c>
      <c r="DU39" s="69">
        <v>393</v>
      </c>
      <c r="DV39" s="70">
        <v>100</v>
      </c>
      <c r="DW39" s="70">
        <v>100</v>
      </c>
      <c r="DX39" s="70">
        <v>85.407897687858252</v>
      </c>
      <c r="DY39" s="70">
        <v>0</v>
      </c>
      <c r="DZ39" s="70">
        <v>0</v>
      </c>
      <c r="EA39" s="69">
        <v>10.195600000000001</v>
      </c>
      <c r="EB39" s="69">
        <v>0</v>
      </c>
      <c r="EC39" s="69">
        <v>15.095599999999999</v>
      </c>
      <c r="ED39" s="69">
        <v>10.195600000000001</v>
      </c>
      <c r="EE39" s="69">
        <v>4.9000000000000004</v>
      </c>
      <c r="EF39" s="69">
        <v>10.195600000000001</v>
      </c>
      <c r="EG39" s="69">
        <v>0</v>
      </c>
      <c r="EH39" s="69">
        <v>15.095599999999999</v>
      </c>
      <c r="EI39" s="69">
        <v>10.195600000000001</v>
      </c>
      <c r="EJ39" s="69">
        <v>0</v>
      </c>
      <c r="EK39" s="69">
        <v>4.9000000000000004</v>
      </c>
      <c r="EL39" s="70">
        <v>100</v>
      </c>
      <c r="EM39" s="70">
        <v>100</v>
      </c>
      <c r="EN39" s="70">
        <v>32.459789607567771</v>
      </c>
      <c r="EO39" s="70">
        <v>0</v>
      </c>
      <c r="EP39" s="70">
        <v>0</v>
      </c>
      <c r="EQ39" s="69">
        <v>4.6239999999999997</v>
      </c>
      <c r="ER39" s="69">
        <v>0</v>
      </c>
      <c r="ES39" s="69">
        <v>4.8673999999999999</v>
      </c>
      <c r="ET39" s="69">
        <v>4.6239999999999997</v>
      </c>
      <c r="EU39" s="69">
        <v>0.24340000000000001</v>
      </c>
      <c r="EV39" s="69">
        <v>4.6239304500000005</v>
      </c>
      <c r="EW39" s="69">
        <v>0</v>
      </c>
      <c r="EX39" s="69">
        <v>4.8672952300000007</v>
      </c>
      <c r="EY39" s="69">
        <v>4.6239304500000005</v>
      </c>
      <c r="EZ39" s="69">
        <v>0</v>
      </c>
      <c r="FA39" s="69">
        <v>0.24336478</v>
      </c>
      <c r="FB39" s="70">
        <v>99.998495891003486</v>
      </c>
      <c r="FC39" s="70">
        <v>99.985529991783068</v>
      </c>
      <c r="FD39" s="70">
        <v>5.0000003800878945</v>
      </c>
      <c r="FE39" s="70">
        <v>0</v>
      </c>
      <c r="FF39" s="70">
        <v>0</v>
      </c>
    </row>
    <row r="40" spans="1:162" ht="15.75" x14ac:dyDescent="0.25">
      <c r="A40" s="11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69">
        <v>0</v>
      </c>
      <c r="R40" s="70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70" t="s">
        <v>652</v>
      </c>
      <c r="AE40" s="70" t="s">
        <v>652</v>
      </c>
      <c r="AF40" s="70">
        <v>0</v>
      </c>
      <c r="AG40" s="70">
        <v>0</v>
      </c>
      <c r="AH40" s="70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70" t="s">
        <v>652</v>
      </c>
      <c r="AU40" s="70" t="s">
        <v>652</v>
      </c>
      <c r="AV40" s="70">
        <v>0</v>
      </c>
      <c r="AW40" s="70">
        <v>0</v>
      </c>
      <c r="AX40" s="70">
        <v>0</v>
      </c>
      <c r="AY40" s="69">
        <v>0</v>
      </c>
      <c r="AZ40" s="69">
        <v>0</v>
      </c>
      <c r="BA40" s="69">
        <v>0</v>
      </c>
      <c r="BB40" s="69">
        <v>0</v>
      </c>
      <c r="BC40" s="69">
        <v>0</v>
      </c>
      <c r="BD40" s="69">
        <v>0</v>
      </c>
      <c r="BE40" s="69">
        <v>0</v>
      </c>
      <c r="BF40" s="69">
        <v>0</v>
      </c>
      <c r="BG40" s="69">
        <v>0</v>
      </c>
      <c r="BH40" s="69">
        <v>0</v>
      </c>
      <c r="BI40" s="69">
        <v>0</v>
      </c>
      <c r="BJ40" s="70" t="s">
        <v>652</v>
      </c>
      <c r="BK40" s="70" t="s">
        <v>652</v>
      </c>
      <c r="BL40" s="70">
        <v>0</v>
      </c>
      <c r="BM40" s="70">
        <v>0</v>
      </c>
      <c r="BN40" s="70">
        <v>0</v>
      </c>
      <c r="BO40" s="69">
        <v>0</v>
      </c>
      <c r="BP40" s="69">
        <v>0</v>
      </c>
      <c r="BQ40" s="69">
        <v>0</v>
      </c>
      <c r="BR40" s="69">
        <v>0</v>
      </c>
      <c r="BS40" s="69">
        <v>0</v>
      </c>
      <c r="BT40" s="69">
        <v>0</v>
      </c>
      <c r="BU40" s="69">
        <v>0</v>
      </c>
      <c r="BV40" s="69">
        <v>0</v>
      </c>
      <c r="BW40" s="69">
        <v>0</v>
      </c>
      <c r="BX40" s="69">
        <v>0</v>
      </c>
      <c r="BY40" s="69">
        <v>0</v>
      </c>
      <c r="BZ40" s="70" t="s">
        <v>652</v>
      </c>
      <c r="CA40" s="70" t="s">
        <v>652</v>
      </c>
      <c r="CB40" s="70">
        <v>0</v>
      </c>
      <c r="CC40" s="70">
        <v>0</v>
      </c>
      <c r="CD40" s="70">
        <v>0</v>
      </c>
      <c r="CE40" s="69">
        <v>0</v>
      </c>
      <c r="CF40" s="69">
        <v>0</v>
      </c>
      <c r="CG40" s="69">
        <v>0</v>
      </c>
      <c r="CH40" s="69">
        <v>0</v>
      </c>
      <c r="CI40" s="69">
        <v>0</v>
      </c>
      <c r="CJ40" s="69">
        <v>0</v>
      </c>
      <c r="CK40" s="69">
        <v>0</v>
      </c>
      <c r="CL40" s="69">
        <v>0</v>
      </c>
      <c r="CM40" s="69">
        <v>0</v>
      </c>
      <c r="CN40" s="69">
        <v>0</v>
      </c>
      <c r="CO40" s="69">
        <v>0</v>
      </c>
      <c r="CP40" s="70" t="s">
        <v>652</v>
      </c>
      <c r="CQ40" s="70" t="s">
        <v>652</v>
      </c>
      <c r="CR40" s="70">
        <v>0</v>
      </c>
      <c r="CS40" s="70">
        <v>0</v>
      </c>
      <c r="CT40" s="70">
        <v>0</v>
      </c>
      <c r="CU40" s="69">
        <v>0</v>
      </c>
      <c r="CV40" s="69">
        <v>0</v>
      </c>
      <c r="CW40" s="69">
        <v>0</v>
      </c>
      <c r="CX40" s="69">
        <v>0</v>
      </c>
      <c r="CY40" s="69">
        <v>0</v>
      </c>
      <c r="CZ40" s="69">
        <v>0</v>
      </c>
      <c r="DA40" s="69">
        <v>0</v>
      </c>
      <c r="DB40" s="69">
        <v>0</v>
      </c>
      <c r="DC40" s="69">
        <v>0</v>
      </c>
      <c r="DD40" s="69">
        <v>0</v>
      </c>
      <c r="DE40" s="69">
        <v>0</v>
      </c>
      <c r="DF40" s="70" t="s">
        <v>652</v>
      </c>
      <c r="DG40" s="70" t="s">
        <v>652</v>
      </c>
      <c r="DH40" s="70">
        <v>0</v>
      </c>
      <c r="DI40" s="70">
        <v>0</v>
      </c>
      <c r="DJ40" s="70">
        <v>0</v>
      </c>
      <c r="DK40" s="69">
        <v>0</v>
      </c>
      <c r="DL40" s="69">
        <v>0</v>
      </c>
      <c r="DM40" s="69">
        <v>0</v>
      </c>
      <c r="DN40" s="69">
        <v>0</v>
      </c>
      <c r="DO40" s="69">
        <v>0</v>
      </c>
      <c r="DP40" s="69">
        <v>0</v>
      </c>
      <c r="DQ40" s="69">
        <v>0</v>
      </c>
      <c r="DR40" s="69">
        <v>0</v>
      </c>
      <c r="DS40" s="69">
        <v>0</v>
      </c>
      <c r="DT40" s="69">
        <v>0</v>
      </c>
      <c r="DU40" s="69">
        <v>0</v>
      </c>
      <c r="DV40" s="70" t="s">
        <v>652</v>
      </c>
      <c r="DW40" s="70" t="s">
        <v>652</v>
      </c>
      <c r="DX40" s="70">
        <v>0</v>
      </c>
      <c r="DY40" s="70">
        <v>0</v>
      </c>
      <c r="DZ40" s="70">
        <v>0</v>
      </c>
      <c r="EA40" s="69">
        <v>0</v>
      </c>
      <c r="EB40" s="69">
        <v>0</v>
      </c>
      <c r="EC40" s="69">
        <v>0</v>
      </c>
      <c r="ED40" s="69">
        <v>0</v>
      </c>
      <c r="EE40" s="69">
        <v>0</v>
      </c>
      <c r="EF40" s="69">
        <v>0</v>
      </c>
      <c r="EG40" s="69">
        <v>0</v>
      </c>
      <c r="EH40" s="69">
        <v>0</v>
      </c>
      <c r="EI40" s="69">
        <v>0</v>
      </c>
      <c r="EJ40" s="69">
        <v>0</v>
      </c>
      <c r="EK40" s="69">
        <v>0</v>
      </c>
      <c r="EL40" s="70" t="s">
        <v>652</v>
      </c>
      <c r="EM40" s="70" t="s">
        <v>652</v>
      </c>
      <c r="EN40" s="70">
        <v>0</v>
      </c>
      <c r="EO40" s="70">
        <v>0</v>
      </c>
      <c r="EP40" s="70">
        <v>0</v>
      </c>
      <c r="EQ40" s="69">
        <v>0</v>
      </c>
      <c r="ER40" s="69">
        <v>0</v>
      </c>
      <c r="ES40" s="69">
        <v>0</v>
      </c>
      <c r="ET40" s="69">
        <v>0</v>
      </c>
      <c r="EU40" s="69">
        <v>0</v>
      </c>
      <c r="EV40" s="69">
        <v>0</v>
      </c>
      <c r="EW40" s="69">
        <v>0</v>
      </c>
      <c r="EX40" s="69">
        <v>0</v>
      </c>
      <c r="EY40" s="69">
        <v>0</v>
      </c>
      <c r="EZ40" s="69">
        <v>0</v>
      </c>
      <c r="FA40" s="69">
        <v>0</v>
      </c>
      <c r="FB40" s="70" t="s">
        <v>652</v>
      </c>
      <c r="FC40" s="70" t="s">
        <v>652</v>
      </c>
      <c r="FD40" s="70">
        <v>0</v>
      </c>
      <c r="FE40" s="70">
        <v>0</v>
      </c>
      <c r="FF40" s="70">
        <v>0</v>
      </c>
    </row>
    <row r="41" spans="1:162" ht="15.75" x14ac:dyDescent="0.25">
      <c r="A41" s="11" t="s">
        <v>87</v>
      </c>
      <c r="B41" s="66" t="s">
        <v>88</v>
      </c>
      <c r="C41" s="69">
        <v>7.8109999999999999</v>
      </c>
      <c r="D41" s="69">
        <v>0</v>
      </c>
      <c r="E41" s="69">
        <v>15.881</v>
      </c>
      <c r="F41" s="69">
        <v>7.8109999999999999</v>
      </c>
      <c r="G41" s="69">
        <v>8.07</v>
      </c>
      <c r="H41" s="69">
        <v>7.8109999999999999</v>
      </c>
      <c r="I41" s="69">
        <v>0</v>
      </c>
      <c r="J41" s="69">
        <v>15.391400000000001</v>
      </c>
      <c r="K41" s="69">
        <v>7.8109999999999999</v>
      </c>
      <c r="L41" s="69">
        <v>0</v>
      </c>
      <c r="M41" s="69">
        <v>7.5804</v>
      </c>
      <c r="N41" s="70">
        <v>100</v>
      </c>
      <c r="O41" s="70">
        <v>93.933085501858741</v>
      </c>
      <c r="P41" s="70">
        <v>49.250880361760466</v>
      </c>
      <c r="Q41" s="69">
        <v>0</v>
      </c>
      <c r="R41" s="70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70" t="s">
        <v>652</v>
      </c>
      <c r="AE41" s="70" t="s">
        <v>652</v>
      </c>
      <c r="AF41" s="70">
        <v>0</v>
      </c>
      <c r="AG41" s="70">
        <v>0</v>
      </c>
      <c r="AH41" s="70">
        <v>0</v>
      </c>
      <c r="AI41" s="69">
        <v>0</v>
      </c>
      <c r="AJ41" s="69">
        <v>0</v>
      </c>
      <c r="AK41" s="69">
        <v>0</v>
      </c>
      <c r="AL41" s="69">
        <v>0</v>
      </c>
      <c r="AM41" s="69">
        <v>0</v>
      </c>
      <c r="AN41" s="69">
        <v>0</v>
      </c>
      <c r="AO41" s="69">
        <v>0</v>
      </c>
      <c r="AP41" s="69">
        <v>0</v>
      </c>
      <c r="AQ41" s="69">
        <v>0</v>
      </c>
      <c r="AR41" s="69">
        <v>0</v>
      </c>
      <c r="AS41" s="69">
        <v>0</v>
      </c>
      <c r="AT41" s="70" t="s">
        <v>652</v>
      </c>
      <c r="AU41" s="70" t="s">
        <v>652</v>
      </c>
      <c r="AV41" s="70">
        <v>0</v>
      </c>
      <c r="AW41" s="70">
        <v>0</v>
      </c>
      <c r="AX41" s="70">
        <v>0</v>
      </c>
      <c r="AY41" s="69">
        <v>0</v>
      </c>
      <c r="AZ41" s="69">
        <v>0</v>
      </c>
      <c r="BA41" s="69">
        <v>0</v>
      </c>
      <c r="BB41" s="69">
        <v>0</v>
      </c>
      <c r="BC41" s="69">
        <v>0</v>
      </c>
      <c r="BD41" s="69">
        <v>0</v>
      </c>
      <c r="BE41" s="69">
        <v>0</v>
      </c>
      <c r="BF41" s="69">
        <v>0</v>
      </c>
      <c r="BG41" s="69">
        <v>0</v>
      </c>
      <c r="BH41" s="69">
        <v>0</v>
      </c>
      <c r="BI41" s="69">
        <v>0</v>
      </c>
      <c r="BJ41" s="70" t="s">
        <v>652</v>
      </c>
      <c r="BK41" s="70" t="s">
        <v>652</v>
      </c>
      <c r="BL41" s="70">
        <v>0</v>
      </c>
      <c r="BM41" s="70">
        <v>0</v>
      </c>
      <c r="BN41" s="70">
        <v>0</v>
      </c>
      <c r="BO41" s="69">
        <v>0</v>
      </c>
      <c r="BP41" s="69">
        <v>0</v>
      </c>
      <c r="BQ41" s="69">
        <v>0</v>
      </c>
      <c r="BR41" s="69">
        <v>0</v>
      </c>
      <c r="BS41" s="69">
        <v>0</v>
      </c>
      <c r="BT41" s="69">
        <v>0</v>
      </c>
      <c r="BU41" s="69">
        <v>0</v>
      </c>
      <c r="BV41" s="69">
        <v>0</v>
      </c>
      <c r="BW41" s="69">
        <v>0</v>
      </c>
      <c r="BX41" s="69">
        <v>0</v>
      </c>
      <c r="BY41" s="69">
        <v>0</v>
      </c>
      <c r="BZ41" s="70" t="s">
        <v>652</v>
      </c>
      <c r="CA41" s="70" t="s">
        <v>652</v>
      </c>
      <c r="CB41" s="70">
        <v>0</v>
      </c>
      <c r="CC41" s="70">
        <v>0</v>
      </c>
      <c r="CD41" s="70">
        <v>0</v>
      </c>
      <c r="CE41" s="69">
        <v>6.1130000000000004</v>
      </c>
      <c r="CF41" s="69">
        <v>0</v>
      </c>
      <c r="CG41" s="69">
        <v>13.003</v>
      </c>
      <c r="CH41" s="69">
        <v>6.1130000000000004</v>
      </c>
      <c r="CI41" s="69">
        <v>6.89</v>
      </c>
      <c r="CJ41" s="69">
        <v>6.1130000000000004</v>
      </c>
      <c r="CK41" s="69">
        <v>0</v>
      </c>
      <c r="CL41" s="69">
        <v>12.513400000000001</v>
      </c>
      <c r="CM41" s="69">
        <v>6.1130000000000004</v>
      </c>
      <c r="CN41" s="69">
        <v>0</v>
      </c>
      <c r="CO41" s="69">
        <v>6.4004000000000003</v>
      </c>
      <c r="CP41" s="70">
        <v>100</v>
      </c>
      <c r="CQ41" s="70">
        <v>92.894049346879541</v>
      </c>
      <c r="CR41" s="70">
        <v>51.148368948487224</v>
      </c>
      <c r="CS41" s="70">
        <v>0</v>
      </c>
      <c r="CT41" s="70">
        <v>0</v>
      </c>
      <c r="CU41" s="69">
        <v>0</v>
      </c>
      <c r="CV41" s="69">
        <v>0</v>
      </c>
      <c r="CW41" s="69">
        <v>0</v>
      </c>
      <c r="CX41" s="69">
        <v>0</v>
      </c>
      <c r="CY41" s="69">
        <v>0</v>
      </c>
      <c r="CZ41" s="69">
        <v>0</v>
      </c>
      <c r="DA41" s="69">
        <v>0</v>
      </c>
      <c r="DB41" s="69">
        <v>0</v>
      </c>
      <c r="DC41" s="69">
        <v>0</v>
      </c>
      <c r="DD41" s="69">
        <v>0</v>
      </c>
      <c r="DE41" s="69">
        <v>0</v>
      </c>
      <c r="DF41" s="70" t="s">
        <v>652</v>
      </c>
      <c r="DG41" s="70" t="s">
        <v>652</v>
      </c>
      <c r="DH41" s="70">
        <v>0</v>
      </c>
      <c r="DI41" s="70">
        <v>0</v>
      </c>
      <c r="DJ41" s="70">
        <v>0</v>
      </c>
      <c r="DK41" s="69">
        <v>1.698</v>
      </c>
      <c r="DL41" s="69">
        <v>0</v>
      </c>
      <c r="DM41" s="69">
        <v>2.8780000000000001</v>
      </c>
      <c r="DN41" s="69">
        <v>1.698</v>
      </c>
      <c r="DO41" s="69">
        <v>1.18</v>
      </c>
      <c r="DP41" s="69">
        <v>1.698</v>
      </c>
      <c r="DQ41" s="69">
        <v>0</v>
      </c>
      <c r="DR41" s="69">
        <v>2.8780000000000001</v>
      </c>
      <c r="DS41" s="69">
        <v>1.698</v>
      </c>
      <c r="DT41" s="69">
        <v>0</v>
      </c>
      <c r="DU41" s="69">
        <v>1.18</v>
      </c>
      <c r="DV41" s="70">
        <v>100</v>
      </c>
      <c r="DW41" s="70">
        <v>100</v>
      </c>
      <c r="DX41" s="70">
        <v>41.000694927032661</v>
      </c>
      <c r="DY41" s="70">
        <v>0</v>
      </c>
      <c r="DZ41" s="70">
        <v>0</v>
      </c>
      <c r="EA41" s="69">
        <v>0</v>
      </c>
      <c r="EB41" s="69">
        <v>0</v>
      </c>
      <c r="EC41" s="69">
        <v>0</v>
      </c>
      <c r="ED41" s="69">
        <v>0</v>
      </c>
      <c r="EE41" s="69">
        <v>0</v>
      </c>
      <c r="EF41" s="69">
        <v>0</v>
      </c>
      <c r="EG41" s="69">
        <v>0</v>
      </c>
      <c r="EH41" s="69">
        <v>0</v>
      </c>
      <c r="EI41" s="69">
        <v>0</v>
      </c>
      <c r="EJ41" s="69">
        <v>0</v>
      </c>
      <c r="EK41" s="69">
        <v>0</v>
      </c>
      <c r="EL41" s="70" t="s">
        <v>652</v>
      </c>
      <c r="EM41" s="70" t="s">
        <v>652</v>
      </c>
      <c r="EN41" s="70">
        <v>0</v>
      </c>
      <c r="EO41" s="70">
        <v>0</v>
      </c>
      <c r="EP41" s="70">
        <v>0</v>
      </c>
      <c r="EQ41" s="69">
        <v>0</v>
      </c>
      <c r="ER41" s="69">
        <v>0</v>
      </c>
      <c r="ES41" s="69">
        <v>0</v>
      </c>
      <c r="ET41" s="69">
        <v>0</v>
      </c>
      <c r="EU41" s="69">
        <v>0</v>
      </c>
      <c r="EV41" s="69">
        <v>0</v>
      </c>
      <c r="EW41" s="69">
        <v>0</v>
      </c>
      <c r="EX41" s="69">
        <v>0</v>
      </c>
      <c r="EY41" s="69">
        <v>0</v>
      </c>
      <c r="EZ41" s="69">
        <v>0</v>
      </c>
      <c r="FA41" s="69">
        <v>0</v>
      </c>
      <c r="FB41" s="70" t="s">
        <v>652</v>
      </c>
      <c r="FC41" s="70" t="s">
        <v>652</v>
      </c>
      <c r="FD41" s="70">
        <v>0</v>
      </c>
      <c r="FE41" s="70">
        <v>0</v>
      </c>
      <c r="FF41" s="70">
        <v>0</v>
      </c>
    </row>
    <row r="42" spans="1:162" ht="15.75" x14ac:dyDescent="0.25">
      <c r="A42" s="11" t="s">
        <v>90</v>
      </c>
      <c r="B42" s="66" t="s">
        <v>91</v>
      </c>
      <c r="C42" s="69">
        <v>65.694599999999994</v>
      </c>
      <c r="D42" s="69">
        <v>0</v>
      </c>
      <c r="E42" s="69">
        <v>93.11</v>
      </c>
      <c r="F42" s="69">
        <v>65.694599999999994</v>
      </c>
      <c r="G42" s="69">
        <v>27.415400000000002</v>
      </c>
      <c r="H42" s="69">
        <v>57.933199999999999</v>
      </c>
      <c r="I42" s="69">
        <v>0</v>
      </c>
      <c r="J42" s="69">
        <v>84.649854000000005</v>
      </c>
      <c r="K42" s="69">
        <v>57.933199999999999</v>
      </c>
      <c r="L42" s="69">
        <v>0</v>
      </c>
      <c r="M42" s="69">
        <v>26.716653999999998</v>
      </c>
      <c r="N42" s="70">
        <v>88.185634740146085</v>
      </c>
      <c r="O42" s="70">
        <v>97.451264617696609</v>
      </c>
      <c r="P42" s="70">
        <v>31.561370442529054</v>
      </c>
      <c r="Q42" s="69">
        <v>0</v>
      </c>
      <c r="R42" s="70">
        <v>0</v>
      </c>
      <c r="S42" s="69">
        <v>1.4068000000000001</v>
      </c>
      <c r="T42" s="69">
        <v>0</v>
      </c>
      <c r="U42" s="69">
        <v>4.7291999999999996</v>
      </c>
      <c r="V42" s="69">
        <v>1.4068000000000001</v>
      </c>
      <c r="W42" s="69">
        <v>3.3224</v>
      </c>
      <c r="X42" s="69">
        <v>1.4068000000000001</v>
      </c>
      <c r="Y42" s="69">
        <v>0</v>
      </c>
      <c r="Z42" s="69">
        <v>4.7178279999999999</v>
      </c>
      <c r="AA42" s="69">
        <v>1.4068000000000001</v>
      </c>
      <c r="AB42" s="69">
        <v>0</v>
      </c>
      <c r="AC42" s="69">
        <v>3.3110279999999999</v>
      </c>
      <c r="AD42" s="70">
        <v>100</v>
      </c>
      <c r="AE42" s="70">
        <v>99.657717312785934</v>
      </c>
      <c r="AF42" s="70">
        <v>70.181193549234948</v>
      </c>
      <c r="AG42" s="70">
        <v>0</v>
      </c>
      <c r="AH42" s="70">
        <v>0</v>
      </c>
      <c r="AI42" s="69">
        <v>0</v>
      </c>
      <c r="AJ42" s="69">
        <v>0</v>
      </c>
      <c r="AK42" s="69">
        <v>0</v>
      </c>
      <c r="AL42" s="69">
        <v>0</v>
      </c>
      <c r="AM42" s="69">
        <v>0</v>
      </c>
      <c r="AN42" s="69">
        <v>0</v>
      </c>
      <c r="AO42" s="69">
        <v>0</v>
      </c>
      <c r="AP42" s="69">
        <v>0</v>
      </c>
      <c r="AQ42" s="69">
        <v>0</v>
      </c>
      <c r="AR42" s="69">
        <v>0</v>
      </c>
      <c r="AS42" s="69">
        <v>0</v>
      </c>
      <c r="AT42" s="70" t="s">
        <v>652</v>
      </c>
      <c r="AU42" s="70" t="s">
        <v>652</v>
      </c>
      <c r="AV42" s="70">
        <v>0</v>
      </c>
      <c r="AW42" s="70">
        <v>0</v>
      </c>
      <c r="AX42" s="70">
        <v>0</v>
      </c>
      <c r="AY42" s="69">
        <v>0</v>
      </c>
      <c r="AZ42" s="69">
        <v>0</v>
      </c>
      <c r="BA42" s="69">
        <v>0</v>
      </c>
      <c r="BB42" s="69">
        <v>0</v>
      </c>
      <c r="BC42" s="69">
        <v>0</v>
      </c>
      <c r="BD42" s="69">
        <v>0</v>
      </c>
      <c r="BE42" s="69">
        <v>0</v>
      </c>
      <c r="BF42" s="69">
        <v>0</v>
      </c>
      <c r="BG42" s="69">
        <v>0</v>
      </c>
      <c r="BH42" s="69">
        <v>0</v>
      </c>
      <c r="BI42" s="69">
        <v>0</v>
      </c>
      <c r="BJ42" s="70" t="s">
        <v>652</v>
      </c>
      <c r="BK42" s="70" t="s">
        <v>652</v>
      </c>
      <c r="BL42" s="70">
        <v>0</v>
      </c>
      <c r="BM42" s="70">
        <v>0</v>
      </c>
      <c r="BN42" s="70">
        <v>0</v>
      </c>
      <c r="BO42" s="69">
        <v>13.5177</v>
      </c>
      <c r="BP42" s="69">
        <v>0</v>
      </c>
      <c r="BQ42" s="69">
        <v>17.5107</v>
      </c>
      <c r="BR42" s="69">
        <v>13.5177</v>
      </c>
      <c r="BS42" s="69">
        <v>3.9929999999999999</v>
      </c>
      <c r="BT42" s="69">
        <v>13.5177</v>
      </c>
      <c r="BU42" s="69">
        <v>0</v>
      </c>
      <c r="BV42" s="69">
        <v>17.5107</v>
      </c>
      <c r="BW42" s="69">
        <v>13.5177</v>
      </c>
      <c r="BX42" s="69">
        <v>0</v>
      </c>
      <c r="BY42" s="69">
        <v>3.9929999999999999</v>
      </c>
      <c r="BZ42" s="70">
        <v>100</v>
      </c>
      <c r="CA42" s="70">
        <v>100</v>
      </c>
      <c r="CB42" s="70">
        <v>22.803200328941735</v>
      </c>
      <c r="CC42" s="70">
        <v>0</v>
      </c>
      <c r="CD42" s="70">
        <v>0</v>
      </c>
      <c r="CE42" s="69">
        <v>0</v>
      </c>
      <c r="CF42" s="69">
        <v>0</v>
      </c>
      <c r="CG42" s="69">
        <v>0</v>
      </c>
      <c r="CH42" s="69">
        <v>0</v>
      </c>
      <c r="CI42" s="69">
        <v>0</v>
      </c>
      <c r="CJ42" s="69">
        <v>0</v>
      </c>
      <c r="CK42" s="69">
        <v>0</v>
      </c>
      <c r="CL42" s="69">
        <v>0</v>
      </c>
      <c r="CM42" s="69">
        <v>0</v>
      </c>
      <c r="CN42" s="69">
        <v>0</v>
      </c>
      <c r="CO42" s="69">
        <v>0</v>
      </c>
      <c r="CP42" s="70" t="s">
        <v>652</v>
      </c>
      <c r="CQ42" s="70" t="s">
        <v>652</v>
      </c>
      <c r="CR42" s="70">
        <v>0</v>
      </c>
      <c r="CS42" s="70">
        <v>0</v>
      </c>
      <c r="CT42" s="70">
        <v>0</v>
      </c>
      <c r="CU42" s="69">
        <v>0</v>
      </c>
      <c r="CV42" s="69">
        <v>0</v>
      </c>
      <c r="CW42" s="69">
        <v>0</v>
      </c>
      <c r="CX42" s="69">
        <v>0</v>
      </c>
      <c r="CY42" s="69">
        <v>0</v>
      </c>
      <c r="CZ42" s="69">
        <v>0</v>
      </c>
      <c r="DA42" s="69">
        <v>0</v>
      </c>
      <c r="DB42" s="69">
        <v>0</v>
      </c>
      <c r="DC42" s="69">
        <v>0</v>
      </c>
      <c r="DD42" s="69">
        <v>0</v>
      </c>
      <c r="DE42" s="69">
        <v>0</v>
      </c>
      <c r="DF42" s="70" t="s">
        <v>652</v>
      </c>
      <c r="DG42" s="70" t="s">
        <v>652</v>
      </c>
      <c r="DH42" s="70">
        <v>0</v>
      </c>
      <c r="DI42" s="70">
        <v>0</v>
      </c>
      <c r="DJ42" s="70">
        <v>0</v>
      </c>
      <c r="DK42" s="69">
        <v>39.757100000000001</v>
      </c>
      <c r="DL42" s="69">
        <v>0</v>
      </c>
      <c r="DM42" s="69">
        <v>58.689100000000003</v>
      </c>
      <c r="DN42" s="69">
        <v>39.757100000000001</v>
      </c>
      <c r="DO42" s="69">
        <v>18.931999999999999</v>
      </c>
      <c r="DP42" s="69">
        <v>39.757100000000001</v>
      </c>
      <c r="DQ42" s="69">
        <v>0</v>
      </c>
      <c r="DR42" s="69">
        <v>58.689100000000003</v>
      </c>
      <c r="DS42" s="69">
        <v>39.757100000000001</v>
      </c>
      <c r="DT42" s="69">
        <v>0</v>
      </c>
      <c r="DU42" s="69">
        <v>18.931999999999999</v>
      </c>
      <c r="DV42" s="70">
        <v>100</v>
      </c>
      <c r="DW42" s="70">
        <v>100</v>
      </c>
      <c r="DX42" s="70">
        <v>32.258119480448663</v>
      </c>
      <c r="DY42" s="70">
        <v>0</v>
      </c>
      <c r="DZ42" s="70">
        <v>0</v>
      </c>
      <c r="EA42" s="69">
        <v>3.2515999999999998</v>
      </c>
      <c r="EB42" s="69">
        <v>0</v>
      </c>
      <c r="EC42" s="69">
        <v>4.3196000000000003</v>
      </c>
      <c r="ED42" s="69">
        <v>3.2515999999999998</v>
      </c>
      <c r="EE42" s="69">
        <v>1.0680000000000001</v>
      </c>
      <c r="EF42" s="69">
        <v>3.2515999999999998</v>
      </c>
      <c r="EG42" s="69">
        <v>0</v>
      </c>
      <c r="EH42" s="69">
        <v>3.7322259999999998</v>
      </c>
      <c r="EI42" s="69">
        <v>3.2515999999999998</v>
      </c>
      <c r="EJ42" s="69">
        <v>0</v>
      </c>
      <c r="EK42" s="69">
        <v>0.480626</v>
      </c>
      <c r="EL42" s="70">
        <v>100</v>
      </c>
      <c r="EM42" s="70">
        <v>45.002434456928839</v>
      </c>
      <c r="EN42" s="70">
        <v>12.87773034108867</v>
      </c>
      <c r="EO42" s="70">
        <v>0</v>
      </c>
      <c r="EP42" s="70">
        <v>0</v>
      </c>
      <c r="EQ42" s="69">
        <v>7.7614000000000001</v>
      </c>
      <c r="ER42" s="69">
        <v>0</v>
      </c>
      <c r="ES42" s="69">
        <v>7.8613999999999997</v>
      </c>
      <c r="ET42" s="69">
        <v>7.7614000000000001</v>
      </c>
      <c r="EU42" s="69">
        <v>0.1</v>
      </c>
      <c r="EV42" s="69">
        <v>0</v>
      </c>
      <c r="EW42" s="69">
        <v>0</v>
      </c>
      <c r="EX42" s="69">
        <v>0</v>
      </c>
      <c r="EY42" s="69">
        <v>0</v>
      </c>
      <c r="EZ42" s="69">
        <v>0</v>
      </c>
      <c r="FA42" s="69">
        <v>0</v>
      </c>
      <c r="FB42" s="70">
        <v>0</v>
      </c>
      <c r="FC42" s="70">
        <v>0</v>
      </c>
      <c r="FD42" s="70">
        <v>0</v>
      </c>
      <c r="FE42" s="70">
        <v>0</v>
      </c>
      <c r="FF42" s="70">
        <v>0</v>
      </c>
    </row>
    <row r="43" spans="1:162" ht="15.75" x14ac:dyDescent="0.25">
      <c r="A43" s="71">
        <v>32</v>
      </c>
      <c r="B43" s="66" t="s">
        <v>93</v>
      </c>
      <c r="C43" s="69">
        <v>154.4657</v>
      </c>
      <c r="D43" s="69">
        <v>0</v>
      </c>
      <c r="E43" s="69">
        <v>162.8107</v>
      </c>
      <c r="F43" s="69">
        <v>154.4657</v>
      </c>
      <c r="G43" s="69">
        <v>8.3450000000000006</v>
      </c>
      <c r="H43" s="69">
        <v>153.9657</v>
      </c>
      <c r="I43" s="69">
        <v>0</v>
      </c>
      <c r="J43" s="69">
        <v>162.22987999999998</v>
      </c>
      <c r="K43" s="69">
        <v>153.9657</v>
      </c>
      <c r="L43" s="69">
        <v>0</v>
      </c>
      <c r="M43" s="69">
        <v>8.2641799999999996</v>
      </c>
      <c r="N43" s="70">
        <v>99.676303541821909</v>
      </c>
      <c r="O43" s="70">
        <v>99.031515877771099</v>
      </c>
      <c r="P43" s="70">
        <v>5.0941170640081843</v>
      </c>
      <c r="Q43" s="69">
        <v>0</v>
      </c>
      <c r="R43" s="70">
        <v>0</v>
      </c>
      <c r="S43" s="69">
        <v>1.8226</v>
      </c>
      <c r="T43" s="69">
        <v>0</v>
      </c>
      <c r="U43" s="69">
        <v>2.0726</v>
      </c>
      <c r="V43" s="69">
        <v>1.8226</v>
      </c>
      <c r="W43" s="69">
        <v>0.25</v>
      </c>
      <c r="X43" s="69">
        <v>1.8226</v>
      </c>
      <c r="Y43" s="69">
        <v>0</v>
      </c>
      <c r="Z43" s="69">
        <v>2.0726</v>
      </c>
      <c r="AA43" s="69">
        <v>1.8226</v>
      </c>
      <c r="AB43" s="69">
        <v>0</v>
      </c>
      <c r="AC43" s="69">
        <v>0.25</v>
      </c>
      <c r="AD43" s="70">
        <v>100</v>
      </c>
      <c r="AE43" s="70">
        <v>100</v>
      </c>
      <c r="AF43" s="70">
        <v>12.062144166747082</v>
      </c>
      <c r="AG43" s="70">
        <v>0</v>
      </c>
      <c r="AH43" s="70">
        <v>0</v>
      </c>
      <c r="AI43" s="69">
        <v>0</v>
      </c>
      <c r="AJ43" s="69">
        <v>0</v>
      </c>
      <c r="AK43" s="69">
        <v>0</v>
      </c>
      <c r="AL43" s="69">
        <v>0</v>
      </c>
      <c r="AM43" s="69">
        <v>0</v>
      </c>
      <c r="AN43" s="69">
        <v>0</v>
      </c>
      <c r="AO43" s="69">
        <v>0</v>
      </c>
      <c r="AP43" s="69">
        <v>0</v>
      </c>
      <c r="AQ43" s="69">
        <v>0</v>
      </c>
      <c r="AR43" s="69">
        <v>0</v>
      </c>
      <c r="AS43" s="69">
        <v>0</v>
      </c>
      <c r="AT43" s="70" t="s">
        <v>652</v>
      </c>
      <c r="AU43" s="70" t="s">
        <v>652</v>
      </c>
      <c r="AV43" s="70">
        <v>0</v>
      </c>
      <c r="AW43" s="70">
        <v>0</v>
      </c>
      <c r="AX43" s="70">
        <v>0</v>
      </c>
      <c r="AY43" s="69">
        <v>0</v>
      </c>
      <c r="AZ43" s="69">
        <v>0</v>
      </c>
      <c r="BA43" s="69">
        <v>0</v>
      </c>
      <c r="BB43" s="69">
        <v>0</v>
      </c>
      <c r="BC43" s="69">
        <v>0</v>
      </c>
      <c r="BD43" s="69">
        <v>0</v>
      </c>
      <c r="BE43" s="69">
        <v>0</v>
      </c>
      <c r="BF43" s="69">
        <v>0</v>
      </c>
      <c r="BG43" s="69">
        <v>0</v>
      </c>
      <c r="BH43" s="69">
        <v>0</v>
      </c>
      <c r="BI43" s="69">
        <v>0</v>
      </c>
      <c r="BJ43" s="70" t="s">
        <v>652</v>
      </c>
      <c r="BK43" s="70" t="s">
        <v>652</v>
      </c>
      <c r="BL43" s="70">
        <v>0</v>
      </c>
      <c r="BM43" s="70">
        <v>0</v>
      </c>
      <c r="BN43" s="70">
        <v>0</v>
      </c>
      <c r="BO43" s="69">
        <v>0</v>
      </c>
      <c r="BP43" s="69">
        <v>0</v>
      </c>
      <c r="BQ43" s="69">
        <v>0</v>
      </c>
      <c r="BR43" s="69">
        <v>0</v>
      </c>
      <c r="BS43" s="69">
        <v>0</v>
      </c>
      <c r="BT43" s="69">
        <v>0</v>
      </c>
      <c r="BU43" s="69">
        <v>0</v>
      </c>
      <c r="BV43" s="69">
        <v>0</v>
      </c>
      <c r="BW43" s="69">
        <v>0</v>
      </c>
      <c r="BX43" s="69">
        <v>0</v>
      </c>
      <c r="BY43" s="69">
        <v>0</v>
      </c>
      <c r="BZ43" s="70" t="s">
        <v>652</v>
      </c>
      <c r="CA43" s="70" t="s">
        <v>652</v>
      </c>
      <c r="CB43" s="70">
        <v>0</v>
      </c>
      <c r="CC43" s="70">
        <v>0</v>
      </c>
      <c r="CD43" s="70">
        <v>0</v>
      </c>
      <c r="CE43" s="69">
        <v>0</v>
      </c>
      <c r="CF43" s="69">
        <v>0</v>
      </c>
      <c r="CG43" s="69">
        <v>0</v>
      </c>
      <c r="CH43" s="69">
        <v>0</v>
      </c>
      <c r="CI43" s="69">
        <v>0</v>
      </c>
      <c r="CJ43" s="69">
        <v>0</v>
      </c>
      <c r="CK43" s="69">
        <v>0</v>
      </c>
      <c r="CL43" s="69">
        <v>0</v>
      </c>
      <c r="CM43" s="69">
        <v>0</v>
      </c>
      <c r="CN43" s="69">
        <v>0</v>
      </c>
      <c r="CO43" s="69">
        <v>0</v>
      </c>
      <c r="CP43" s="70" t="s">
        <v>652</v>
      </c>
      <c r="CQ43" s="70" t="s">
        <v>652</v>
      </c>
      <c r="CR43" s="70">
        <v>0</v>
      </c>
      <c r="CS43" s="70">
        <v>0</v>
      </c>
      <c r="CT43" s="70">
        <v>0</v>
      </c>
      <c r="CU43" s="69">
        <v>0</v>
      </c>
      <c r="CV43" s="69">
        <v>0</v>
      </c>
      <c r="CW43" s="69">
        <v>0</v>
      </c>
      <c r="CX43" s="69">
        <v>0</v>
      </c>
      <c r="CY43" s="69">
        <v>0</v>
      </c>
      <c r="CZ43" s="69">
        <v>0</v>
      </c>
      <c r="DA43" s="69">
        <v>0</v>
      </c>
      <c r="DB43" s="69">
        <v>0</v>
      </c>
      <c r="DC43" s="69">
        <v>0</v>
      </c>
      <c r="DD43" s="69">
        <v>0</v>
      </c>
      <c r="DE43" s="69">
        <v>0</v>
      </c>
      <c r="DF43" s="70" t="s">
        <v>652</v>
      </c>
      <c r="DG43" s="70" t="s">
        <v>652</v>
      </c>
      <c r="DH43" s="70">
        <v>0</v>
      </c>
      <c r="DI43" s="70">
        <v>0</v>
      </c>
      <c r="DJ43" s="70">
        <v>0</v>
      </c>
      <c r="DK43" s="69">
        <v>152.1431</v>
      </c>
      <c r="DL43" s="69">
        <v>0</v>
      </c>
      <c r="DM43" s="69">
        <v>160.15809999999999</v>
      </c>
      <c r="DN43" s="69">
        <v>152.1431</v>
      </c>
      <c r="DO43" s="69">
        <v>8.0150000000000006</v>
      </c>
      <c r="DP43" s="69">
        <v>152.1431</v>
      </c>
      <c r="DQ43" s="69">
        <v>0</v>
      </c>
      <c r="DR43" s="69">
        <v>160.15727999999999</v>
      </c>
      <c r="DS43" s="69">
        <v>152.1431</v>
      </c>
      <c r="DT43" s="69">
        <v>0</v>
      </c>
      <c r="DU43" s="69">
        <v>8.0141799999999996</v>
      </c>
      <c r="DV43" s="70">
        <v>100</v>
      </c>
      <c r="DW43" s="70">
        <v>99.989769182782268</v>
      </c>
      <c r="DX43" s="70">
        <v>5.0039436234181798</v>
      </c>
      <c r="DY43" s="70">
        <v>0</v>
      </c>
      <c r="DZ43" s="70">
        <v>0</v>
      </c>
      <c r="EA43" s="69">
        <v>0.5</v>
      </c>
      <c r="EB43" s="69">
        <v>0</v>
      </c>
      <c r="EC43" s="69">
        <v>0.57999999999999996</v>
      </c>
      <c r="ED43" s="69">
        <v>0.5</v>
      </c>
      <c r="EE43" s="69">
        <v>0.08</v>
      </c>
      <c r="EF43" s="69">
        <v>0</v>
      </c>
      <c r="EG43" s="69">
        <v>0</v>
      </c>
      <c r="EH43" s="69">
        <v>0</v>
      </c>
      <c r="EI43" s="69">
        <v>0</v>
      </c>
      <c r="EJ43" s="69">
        <v>0</v>
      </c>
      <c r="EK43" s="69">
        <v>0</v>
      </c>
      <c r="EL43" s="70">
        <v>0</v>
      </c>
      <c r="EM43" s="70">
        <v>0</v>
      </c>
      <c r="EN43" s="70">
        <v>0</v>
      </c>
      <c r="EO43" s="70">
        <v>0</v>
      </c>
      <c r="EP43" s="70">
        <v>0</v>
      </c>
      <c r="EQ43" s="69">
        <v>0</v>
      </c>
      <c r="ER43" s="69">
        <v>0</v>
      </c>
      <c r="ES43" s="69">
        <v>0</v>
      </c>
      <c r="ET43" s="69">
        <v>0</v>
      </c>
      <c r="EU43" s="69">
        <v>0</v>
      </c>
      <c r="EV43" s="69">
        <v>0</v>
      </c>
      <c r="EW43" s="69">
        <v>0</v>
      </c>
      <c r="EX43" s="69">
        <v>0</v>
      </c>
      <c r="EY43" s="69">
        <v>0</v>
      </c>
      <c r="EZ43" s="69">
        <v>0</v>
      </c>
      <c r="FA43" s="69">
        <v>0</v>
      </c>
      <c r="FB43" s="70" t="s">
        <v>652</v>
      </c>
      <c r="FC43" s="70" t="s">
        <v>652</v>
      </c>
      <c r="FD43" s="70">
        <v>0</v>
      </c>
      <c r="FE43" s="70">
        <v>0</v>
      </c>
      <c r="FF43" s="70">
        <v>0</v>
      </c>
    </row>
    <row r="44" spans="1:162" ht="15.75" x14ac:dyDescent="0.25">
      <c r="A44" s="73">
        <v>33</v>
      </c>
      <c r="B44" s="74" t="s">
        <v>95</v>
      </c>
      <c r="C44" s="64">
        <v>5705.4628000000002</v>
      </c>
      <c r="D44" s="64">
        <v>0</v>
      </c>
      <c r="E44" s="64">
        <v>6656.3231780000006</v>
      </c>
      <c r="F44" s="64">
        <v>5705.4628000000002</v>
      </c>
      <c r="G44" s="64">
        <v>950.86037800000008</v>
      </c>
      <c r="H44" s="64">
        <v>5651.4175187700002</v>
      </c>
      <c r="I44" s="64">
        <v>7.8910874399999997</v>
      </c>
      <c r="J44" s="64">
        <v>6595.4694111099998</v>
      </c>
      <c r="K44" s="64">
        <v>5651.2955424700003</v>
      </c>
      <c r="L44" s="64">
        <v>0</v>
      </c>
      <c r="M44" s="64">
        <v>944.17386864000002</v>
      </c>
      <c r="N44" s="64">
        <v>99.050607121126092</v>
      </c>
      <c r="O44" s="64">
        <v>99.296793775962755</v>
      </c>
      <c r="P44" s="64">
        <v>14.315491586535886</v>
      </c>
      <c r="Q44" s="64">
        <v>7.8910874399999997</v>
      </c>
      <c r="R44" s="64">
        <v>0.12197629999987951</v>
      </c>
      <c r="S44" s="64">
        <v>257.55110000000002</v>
      </c>
      <c r="T44" s="64">
        <v>0</v>
      </c>
      <c r="U44" s="64">
        <v>297.30737899999997</v>
      </c>
      <c r="V44" s="64">
        <v>257.55110000000002</v>
      </c>
      <c r="W44" s="64">
        <v>39.756278999999999</v>
      </c>
      <c r="X44" s="64">
        <v>257.55102999999997</v>
      </c>
      <c r="Y44" s="64">
        <v>0.27032699999999998</v>
      </c>
      <c r="Z44" s="64">
        <v>296.51677704000002</v>
      </c>
      <c r="AA44" s="64">
        <v>257.55102999999997</v>
      </c>
      <c r="AB44" s="64">
        <v>0</v>
      </c>
      <c r="AC44" s="64">
        <v>38.965747040000004</v>
      </c>
      <c r="AD44" s="64">
        <v>99.999972820927553</v>
      </c>
      <c r="AE44" s="64">
        <v>98.011554451562247</v>
      </c>
      <c r="AF44" s="64">
        <v>13.141160992298099</v>
      </c>
      <c r="AG44" s="64">
        <v>0.27032699999999998</v>
      </c>
      <c r="AH44" s="64">
        <v>1.7763568394002505E-15</v>
      </c>
      <c r="AI44" s="64">
        <v>321.65940000000001</v>
      </c>
      <c r="AJ44" s="64">
        <v>0</v>
      </c>
      <c r="AK44" s="64">
        <v>404.79879999999997</v>
      </c>
      <c r="AL44" s="64">
        <v>321.65940000000001</v>
      </c>
      <c r="AM44" s="64">
        <v>83.139400000000009</v>
      </c>
      <c r="AN44" s="64">
        <v>321.65940000000001</v>
      </c>
      <c r="AO44" s="64">
        <v>0</v>
      </c>
      <c r="AP44" s="64">
        <v>404.74299999999999</v>
      </c>
      <c r="AQ44" s="64">
        <v>321.65940000000001</v>
      </c>
      <c r="AR44" s="64">
        <v>0</v>
      </c>
      <c r="AS44" s="64">
        <v>83.083600000000004</v>
      </c>
      <c r="AT44" s="64">
        <v>100</v>
      </c>
      <c r="AU44" s="64">
        <v>99.932883807196106</v>
      </c>
      <c r="AV44" s="64">
        <v>20.527495225365232</v>
      </c>
      <c r="AW44" s="64">
        <v>0</v>
      </c>
      <c r="AX44" s="64">
        <v>0</v>
      </c>
      <c r="AY44" s="64">
        <v>6.5880999999999998</v>
      </c>
      <c r="AZ44" s="64">
        <v>0</v>
      </c>
      <c r="BA44" s="64">
        <v>7.7281999999999993</v>
      </c>
      <c r="BB44" s="64">
        <v>6.5880999999999998</v>
      </c>
      <c r="BC44" s="64">
        <v>1.1401000000000001</v>
      </c>
      <c r="BD44" s="64">
        <v>6.5880999999999998</v>
      </c>
      <c r="BE44" s="64">
        <v>0</v>
      </c>
      <c r="BF44" s="64">
        <v>7.7281999999999993</v>
      </c>
      <c r="BG44" s="64">
        <v>6.5880999999999998</v>
      </c>
      <c r="BH44" s="64">
        <v>0</v>
      </c>
      <c r="BI44" s="64">
        <v>1.1401000000000001</v>
      </c>
      <c r="BJ44" s="64">
        <v>100</v>
      </c>
      <c r="BK44" s="64">
        <v>100</v>
      </c>
      <c r="BL44" s="64">
        <v>14.752464998317851</v>
      </c>
      <c r="BM44" s="64">
        <v>0</v>
      </c>
      <c r="BN44" s="64">
        <v>0</v>
      </c>
      <c r="BO44" s="64">
        <v>389.68580000000003</v>
      </c>
      <c r="BP44" s="64">
        <v>0</v>
      </c>
      <c r="BQ44" s="64">
        <v>479.60397899999998</v>
      </c>
      <c r="BR44" s="64">
        <v>389.68580000000003</v>
      </c>
      <c r="BS44" s="64">
        <v>89.918178999999995</v>
      </c>
      <c r="BT44" s="64">
        <v>388.28952799999996</v>
      </c>
      <c r="BU44" s="64">
        <v>0</v>
      </c>
      <c r="BV44" s="64">
        <v>477.67318699999998</v>
      </c>
      <c r="BW44" s="64">
        <v>388.28952799999996</v>
      </c>
      <c r="BX44" s="64">
        <v>0</v>
      </c>
      <c r="BY44" s="64">
        <v>89.383658999999994</v>
      </c>
      <c r="BZ44" s="64">
        <v>99.64169287153905</v>
      </c>
      <c r="CA44" s="64">
        <v>99.405548459783645</v>
      </c>
      <c r="CB44" s="64">
        <v>18.712304025555447</v>
      </c>
      <c r="CC44" s="64">
        <v>0</v>
      </c>
      <c r="CD44" s="64">
        <v>0</v>
      </c>
      <c r="CE44" s="64">
        <v>0</v>
      </c>
      <c r="CF44" s="64">
        <v>0</v>
      </c>
      <c r="CG44" s="64">
        <v>0</v>
      </c>
      <c r="CH44" s="64">
        <v>0</v>
      </c>
      <c r="CI44" s="64">
        <v>0</v>
      </c>
      <c r="CJ44" s="64">
        <v>0</v>
      </c>
      <c r="CK44" s="64">
        <v>0</v>
      </c>
      <c r="CL44" s="64">
        <v>0</v>
      </c>
      <c r="CM44" s="64">
        <v>0</v>
      </c>
      <c r="CN44" s="64">
        <v>0</v>
      </c>
      <c r="CO44" s="64">
        <v>0</v>
      </c>
      <c r="CP44" s="64" t="s">
        <v>652</v>
      </c>
      <c r="CQ44" s="64" t="s">
        <v>652</v>
      </c>
      <c r="CR44" s="64">
        <v>0</v>
      </c>
      <c r="CS44" s="64">
        <v>0</v>
      </c>
      <c r="CT44" s="64">
        <v>0</v>
      </c>
      <c r="CU44" s="64">
        <v>0</v>
      </c>
      <c r="CV44" s="64">
        <v>0</v>
      </c>
      <c r="CW44" s="64">
        <v>0</v>
      </c>
      <c r="CX44" s="64">
        <v>0</v>
      </c>
      <c r="CY44" s="64">
        <v>0</v>
      </c>
      <c r="CZ44" s="64">
        <v>0</v>
      </c>
      <c r="DA44" s="64">
        <v>0</v>
      </c>
      <c r="DB44" s="64">
        <v>0</v>
      </c>
      <c r="DC44" s="64">
        <v>0</v>
      </c>
      <c r="DD44" s="64">
        <v>0</v>
      </c>
      <c r="DE44" s="64">
        <v>0</v>
      </c>
      <c r="DF44" s="64" t="s">
        <v>652</v>
      </c>
      <c r="DG44" s="64" t="s">
        <v>652</v>
      </c>
      <c r="DH44" s="64">
        <v>0</v>
      </c>
      <c r="DI44" s="64">
        <v>0</v>
      </c>
      <c r="DJ44" s="64">
        <v>0</v>
      </c>
      <c r="DK44" s="64">
        <v>3990.9464000000003</v>
      </c>
      <c r="DL44" s="64">
        <v>0</v>
      </c>
      <c r="DM44" s="64">
        <v>4671.9877100000003</v>
      </c>
      <c r="DN44" s="64">
        <v>3990.9464000000003</v>
      </c>
      <c r="DO44" s="64">
        <v>681.04131000000007</v>
      </c>
      <c r="DP44" s="64">
        <v>3990.9443371300003</v>
      </c>
      <c r="DQ44" s="64">
        <v>1.1585579099999999</v>
      </c>
      <c r="DR44" s="64">
        <v>4671.9833751100005</v>
      </c>
      <c r="DS44" s="64">
        <v>3990.9443371300003</v>
      </c>
      <c r="DT44" s="64">
        <v>0</v>
      </c>
      <c r="DU44" s="64">
        <v>681.03903797999999</v>
      </c>
      <c r="DV44" s="64">
        <v>99.999948311257697</v>
      </c>
      <c r="DW44" s="64">
        <v>99.999666390281078</v>
      </c>
      <c r="DX44" s="64">
        <v>14.577086074583157</v>
      </c>
      <c r="DY44" s="64">
        <v>1.1585579099999999</v>
      </c>
      <c r="DZ44" s="64">
        <v>-1.1465134397425913E-13</v>
      </c>
      <c r="EA44" s="64">
        <v>83.570699999999988</v>
      </c>
      <c r="EB44" s="64">
        <v>0</v>
      </c>
      <c r="EC44" s="64">
        <v>104.93771000000001</v>
      </c>
      <c r="ED44" s="64">
        <v>83.570699999999988</v>
      </c>
      <c r="EE44" s="64">
        <v>21.367010000000001</v>
      </c>
      <c r="EF44" s="64">
        <v>80.790334999999999</v>
      </c>
      <c r="EG44" s="64">
        <v>0</v>
      </c>
      <c r="EH44" s="64">
        <v>99.485070989999997</v>
      </c>
      <c r="EI44" s="64">
        <v>80.790334999999999</v>
      </c>
      <c r="EJ44" s="64">
        <v>0</v>
      </c>
      <c r="EK44" s="64">
        <v>18.694735989999998</v>
      </c>
      <c r="EL44" s="64">
        <v>96.673038517087946</v>
      </c>
      <c r="EM44" s="64">
        <v>87.493458326644657</v>
      </c>
      <c r="EN44" s="64">
        <v>18.79149886909077</v>
      </c>
      <c r="EO44" s="64">
        <v>0</v>
      </c>
      <c r="EP44" s="64">
        <v>0</v>
      </c>
      <c r="EQ44" s="64">
        <v>655.46129999999994</v>
      </c>
      <c r="ER44" s="64">
        <v>0</v>
      </c>
      <c r="ES44" s="64">
        <v>689.95940000000007</v>
      </c>
      <c r="ET44" s="64">
        <v>655.46129999999994</v>
      </c>
      <c r="EU44" s="64">
        <v>34.498100000000001</v>
      </c>
      <c r="EV44" s="64">
        <v>605.59478864000005</v>
      </c>
      <c r="EW44" s="64">
        <v>6.4622025299999999</v>
      </c>
      <c r="EX44" s="64">
        <v>637.33980097000006</v>
      </c>
      <c r="EY44" s="64">
        <v>605.47281234000002</v>
      </c>
      <c r="EZ44" s="64">
        <v>0</v>
      </c>
      <c r="FA44" s="64">
        <v>31.866988630000002</v>
      </c>
      <c r="FB44" s="64">
        <v>92.37354094589567</v>
      </c>
      <c r="FC44" s="64">
        <v>92.373170203576421</v>
      </c>
      <c r="FD44" s="64">
        <v>4.999999777434267</v>
      </c>
      <c r="FE44" s="64">
        <v>6.4622025299999999</v>
      </c>
      <c r="FF44" s="64">
        <v>0.12197629999993698</v>
      </c>
    </row>
    <row r="45" spans="1:162" ht="15.75" x14ac:dyDescent="0.25">
      <c r="A45" s="75">
        <v>34</v>
      </c>
      <c r="B45" s="17" t="s">
        <v>97</v>
      </c>
      <c r="C45" s="69">
        <v>128.26560000000001</v>
      </c>
      <c r="D45" s="69">
        <v>0</v>
      </c>
      <c r="E45" s="69">
        <v>135.01786799999999</v>
      </c>
      <c r="F45" s="69">
        <v>128.26560000000001</v>
      </c>
      <c r="G45" s="69">
        <v>6.7522679999999999</v>
      </c>
      <c r="H45" s="69">
        <v>128.26560000000001</v>
      </c>
      <c r="I45" s="69">
        <v>0</v>
      </c>
      <c r="J45" s="69">
        <v>135.01786799999999</v>
      </c>
      <c r="K45" s="69">
        <v>128.26560000000001</v>
      </c>
      <c r="L45" s="69">
        <v>0</v>
      </c>
      <c r="M45" s="69">
        <v>6.7522679999999999</v>
      </c>
      <c r="N45" s="70">
        <v>100</v>
      </c>
      <c r="O45" s="70">
        <v>100</v>
      </c>
      <c r="P45" s="70">
        <v>5.0010180874726897</v>
      </c>
      <c r="Q45" s="69">
        <v>0</v>
      </c>
      <c r="R45" s="70">
        <v>0</v>
      </c>
      <c r="S45" s="69">
        <v>8.3582000000000001</v>
      </c>
      <c r="T45" s="69">
        <v>0</v>
      </c>
      <c r="U45" s="69">
        <v>8.7981789999999993</v>
      </c>
      <c r="V45" s="69">
        <v>8.3582000000000001</v>
      </c>
      <c r="W45" s="69">
        <v>0.43997900000000001</v>
      </c>
      <c r="X45" s="69">
        <v>8.3582000000000001</v>
      </c>
      <c r="Y45" s="69">
        <v>0</v>
      </c>
      <c r="Z45" s="69">
        <v>8.7981789999999993</v>
      </c>
      <c r="AA45" s="69">
        <v>8.3582000000000001</v>
      </c>
      <c r="AB45" s="69">
        <v>0</v>
      </c>
      <c r="AC45" s="69">
        <v>0.43997900000000001</v>
      </c>
      <c r="AD45" s="70">
        <v>100</v>
      </c>
      <c r="AE45" s="70">
        <v>100</v>
      </c>
      <c r="AF45" s="70">
        <v>5.0007961874837967</v>
      </c>
      <c r="AG45" s="70">
        <v>0</v>
      </c>
      <c r="AH45" s="70">
        <v>0</v>
      </c>
      <c r="AI45" s="69">
        <v>0</v>
      </c>
      <c r="AJ45" s="69">
        <v>0</v>
      </c>
      <c r="AK45" s="69">
        <v>0</v>
      </c>
      <c r="AL45" s="69">
        <v>0</v>
      </c>
      <c r="AM45" s="69">
        <v>0</v>
      </c>
      <c r="AN45" s="69">
        <v>0</v>
      </c>
      <c r="AO45" s="69">
        <v>0</v>
      </c>
      <c r="AP45" s="69">
        <v>0</v>
      </c>
      <c r="AQ45" s="69">
        <v>0</v>
      </c>
      <c r="AR45" s="69">
        <v>0</v>
      </c>
      <c r="AS45" s="69">
        <v>0</v>
      </c>
      <c r="AT45" s="70" t="s">
        <v>652</v>
      </c>
      <c r="AU45" s="70" t="s">
        <v>652</v>
      </c>
      <c r="AV45" s="70">
        <v>0</v>
      </c>
      <c r="AW45" s="70">
        <v>0</v>
      </c>
      <c r="AX45" s="70">
        <v>0</v>
      </c>
      <c r="AY45" s="69">
        <v>7.7299999999999994E-2</v>
      </c>
      <c r="AZ45" s="69">
        <v>0</v>
      </c>
      <c r="BA45" s="69">
        <v>8.14E-2</v>
      </c>
      <c r="BB45" s="69">
        <v>7.7299999999999994E-2</v>
      </c>
      <c r="BC45" s="69">
        <v>4.1000000000000003E-3</v>
      </c>
      <c r="BD45" s="69">
        <v>7.7299999999999994E-2</v>
      </c>
      <c r="BE45" s="69">
        <v>0</v>
      </c>
      <c r="BF45" s="69">
        <v>8.14E-2</v>
      </c>
      <c r="BG45" s="69">
        <v>7.7299999999999994E-2</v>
      </c>
      <c r="BH45" s="69">
        <v>0</v>
      </c>
      <c r="BI45" s="69">
        <v>4.1000000000000003E-3</v>
      </c>
      <c r="BJ45" s="70">
        <v>100</v>
      </c>
      <c r="BK45" s="70">
        <v>100</v>
      </c>
      <c r="BL45" s="70">
        <v>5.0368550368550373</v>
      </c>
      <c r="BM45" s="70">
        <v>0</v>
      </c>
      <c r="BN45" s="70">
        <v>0</v>
      </c>
      <c r="BO45" s="69">
        <v>33.903199999999998</v>
      </c>
      <c r="BP45" s="69">
        <v>0</v>
      </c>
      <c r="BQ45" s="69">
        <v>35.687578999999999</v>
      </c>
      <c r="BR45" s="69">
        <v>33.903199999999998</v>
      </c>
      <c r="BS45" s="69">
        <v>1.7843789999999999</v>
      </c>
      <c r="BT45" s="69">
        <v>33.903199999999998</v>
      </c>
      <c r="BU45" s="69">
        <v>0</v>
      </c>
      <c r="BV45" s="69">
        <v>35.687578999999999</v>
      </c>
      <c r="BW45" s="69">
        <v>33.903199999999998</v>
      </c>
      <c r="BX45" s="69">
        <v>0</v>
      </c>
      <c r="BY45" s="69">
        <v>1.7843789999999999</v>
      </c>
      <c r="BZ45" s="70">
        <v>100</v>
      </c>
      <c r="CA45" s="70">
        <v>100</v>
      </c>
      <c r="CB45" s="70">
        <v>5.0000001401047687</v>
      </c>
      <c r="CC45" s="70">
        <v>0</v>
      </c>
      <c r="CD45" s="70">
        <v>0</v>
      </c>
      <c r="CE45" s="69">
        <v>0</v>
      </c>
      <c r="CF45" s="69">
        <v>0</v>
      </c>
      <c r="CG45" s="69">
        <v>0</v>
      </c>
      <c r="CH45" s="69">
        <v>0</v>
      </c>
      <c r="CI45" s="69">
        <v>0</v>
      </c>
      <c r="CJ45" s="69">
        <v>0</v>
      </c>
      <c r="CK45" s="69">
        <v>0</v>
      </c>
      <c r="CL45" s="69">
        <v>0</v>
      </c>
      <c r="CM45" s="69">
        <v>0</v>
      </c>
      <c r="CN45" s="69">
        <v>0</v>
      </c>
      <c r="CO45" s="69">
        <v>0</v>
      </c>
      <c r="CP45" s="70" t="s">
        <v>652</v>
      </c>
      <c r="CQ45" s="70" t="s">
        <v>652</v>
      </c>
      <c r="CR45" s="70">
        <v>0</v>
      </c>
      <c r="CS45" s="70">
        <v>0</v>
      </c>
      <c r="CT45" s="70">
        <v>0</v>
      </c>
      <c r="CU45" s="69">
        <v>0</v>
      </c>
      <c r="CV45" s="69">
        <v>0</v>
      </c>
      <c r="CW45" s="69">
        <v>0</v>
      </c>
      <c r="CX45" s="69">
        <v>0</v>
      </c>
      <c r="CY45" s="69">
        <v>0</v>
      </c>
      <c r="CZ45" s="69">
        <v>0</v>
      </c>
      <c r="DA45" s="69">
        <v>0</v>
      </c>
      <c r="DB45" s="69">
        <v>0</v>
      </c>
      <c r="DC45" s="69">
        <v>0</v>
      </c>
      <c r="DD45" s="69">
        <v>0</v>
      </c>
      <c r="DE45" s="69">
        <v>0</v>
      </c>
      <c r="DF45" s="70" t="s">
        <v>652</v>
      </c>
      <c r="DG45" s="70" t="s">
        <v>652</v>
      </c>
      <c r="DH45" s="70">
        <v>0</v>
      </c>
      <c r="DI45" s="70">
        <v>0</v>
      </c>
      <c r="DJ45" s="70">
        <v>0</v>
      </c>
      <c r="DK45" s="69">
        <v>85.603899999999996</v>
      </c>
      <c r="DL45" s="69">
        <v>0</v>
      </c>
      <c r="DM45" s="69">
        <v>90.110709999999997</v>
      </c>
      <c r="DN45" s="69">
        <v>85.603899999999996</v>
      </c>
      <c r="DO45" s="69">
        <v>4.5068099999999998</v>
      </c>
      <c r="DP45" s="69">
        <v>85.603899999999996</v>
      </c>
      <c r="DQ45" s="69">
        <v>0</v>
      </c>
      <c r="DR45" s="69">
        <v>90.110709999999997</v>
      </c>
      <c r="DS45" s="69">
        <v>85.603899999999996</v>
      </c>
      <c r="DT45" s="69">
        <v>0</v>
      </c>
      <c r="DU45" s="69">
        <v>4.5068099999999998</v>
      </c>
      <c r="DV45" s="70">
        <v>100</v>
      </c>
      <c r="DW45" s="70">
        <v>100</v>
      </c>
      <c r="DX45" s="70">
        <v>5.0014143712772876</v>
      </c>
      <c r="DY45" s="70">
        <v>0</v>
      </c>
      <c r="DZ45" s="70">
        <v>0</v>
      </c>
      <c r="EA45" s="69">
        <v>0.32300000000000001</v>
      </c>
      <c r="EB45" s="69">
        <v>0</v>
      </c>
      <c r="EC45" s="69">
        <v>0.34</v>
      </c>
      <c r="ED45" s="69">
        <v>0.32300000000000001</v>
      </c>
      <c r="EE45" s="69">
        <v>1.7000000000000001E-2</v>
      </c>
      <c r="EF45" s="69">
        <v>0.32300000000000001</v>
      </c>
      <c r="EG45" s="69">
        <v>0</v>
      </c>
      <c r="EH45" s="69">
        <v>0.34</v>
      </c>
      <c r="EI45" s="69">
        <v>0.32300000000000001</v>
      </c>
      <c r="EJ45" s="69">
        <v>0</v>
      </c>
      <c r="EK45" s="69">
        <v>1.7000000000000001E-2</v>
      </c>
      <c r="EL45" s="70">
        <v>100</v>
      </c>
      <c r="EM45" s="70">
        <v>100</v>
      </c>
      <c r="EN45" s="70">
        <v>5</v>
      </c>
      <c r="EO45" s="70">
        <v>0</v>
      </c>
      <c r="EP45" s="70">
        <v>0</v>
      </c>
      <c r="EQ45" s="69">
        <v>0</v>
      </c>
      <c r="ER45" s="69">
        <v>0</v>
      </c>
      <c r="ES45" s="69">
        <v>0</v>
      </c>
      <c r="ET45" s="69">
        <v>0</v>
      </c>
      <c r="EU45" s="69">
        <v>0</v>
      </c>
      <c r="EV45" s="69">
        <v>0</v>
      </c>
      <c r="EW45" s="69">
        <v>0</v>
      </c>
      <c r="EX45" s="69">
        <v>0</v>
      </c>
      <c r="EY45" s="69">
        <v>0</v>
      </c>
      <c r="EZ45" s="69">
        <v>0</v>
      </c>
      <c r="FA45" s="69">
        <v>0</v>
      </c>
      <c r="FB45" s="70" t="s">
        <v>652</v>
      </c>
      <c r="FC45" s="70" t="s">
        <v>652</v>
      </c>
      <c r="FD45" s="70">
        <v>0</v>
      </c>
      <c r="FE45" s="70">
        <v>0</v>
      </c>
      <c r="FF45" s="70">
        <v>0</v>
      </c>
    </row>
    <row r="46" spans="1:162" ht="15.75" x14ac:dyDescent="0.25">
      <c r="A46" s="75">
        <v>35</v>
      </c>
      <c r="B46" s="17" t="s">
        <v>99</v>
      </c>
      <c r="C46" s="69">
        <v>86.452699999999979</v>
      </c>
      <c r="D46" s="69">
        <v>0</v>
      </c>
      <c r="E46" s="69">
        <v>91.172200000000004</v>
      </c>
      <c r="F46" s="69">
        <v>86.452699999999979</v>
      </c>
      <c r="G46" s="69">
        <v>4.7195</v>
      </c>
      <c r="H46" s="69">
        <v>86.452699999999979</v>
      </c>
      <c r="I46" s="69">
        <v>4.7425330000000002E-2</v>
      </c>
      <c r="J46" s="69">
        <v>90.0501</v>
      </c>
      <c r="K46" s="69">
        <v>86.452699999999979</v>
      </c>
      <c r="L46" s="69">
        <v>0</v>
      </c>
      <c r="M46" s="69">
        <v>3.5973999999999999</v>
      </c>
      <c r="N46" s="70">
        <v>100</v>
      </c>
      <c r="O46" s="70">
        <v>76.224176289861205</v>
      </c>
      <c r="P46" s="70">
        <v>3.9948872905193888</v>
      </c>
      <c r="Q46" s="69">
        <v>4.7425330000000002E-2</v>
      </c>
      <c r="R46" s="70">
        <v>-4.1772141301521515E-15</v>
      </c>
      <c r="S46" s="69">
        <v>18.515999999999998</v>
      </c>
      <c r="T46" s="69">
        <v>0</v>
      </c>
      <c r="U46" s="69">
        <v>19.490600000000001</v>
      </c>
      <c r="V46" s="69">
        <v>18.515999999999998</v>
      </c>
      <c r="W46" s="69">
        <v>0.97460000000000002</v>
      </c>
      <c r="X46" s="69">
        <v>18.515999999999998</v>
      </c>
      <c r="Y46" s="69">
        <v>0</v>
      </c>
      <c r="Z46" s="69">
        <v>18.700099999999999</v>
      </c>
      <c r="AA46" s="69">
        <v>18.515999999999998</v>
      </c>
      <c r="AB46" s="69">
        <v>0</v>
      </c>
      <c r="AC46" s="69">
        <v>0.18410000000000001</v>
      </c>
      <c r="AD46" s="70">
        <v>100</v>
      </c>
      <c r="AE46" s="70">
        <v>18.889800943977018</v>
      </c>
      <c r="AF46" s="70">
        <v>0.98448671397479171</v>
      </c>
      <c r="AG46" s="70">
        <v>0</v>
      </c>
      <c r="AH46" s="70">
        <v>0</v>
      </c>
      <c r="AI46" s="69">
        <v>1.06</v>
      </c>
      <c r="AJ46" s="69">
        <v>0</v>
      </c>
      <c r="AK46" s="69">
        <v>1.1157999999999999</v>
      </c>
      <c r="AL46" s="69">
        <v>1.06</v>
      </c>
      <c r="AM46" s="69">
        <v>5.5800000000000002E-2</v>
      </c>
      <c r="AN46" s="69">
        <v>1.06</v>
      </c>
      <c r="AO46" s="69">
        <v>0</v>
      </c>
      <c r="AP46" s="69">
        <v>1.06</v>
      </c>
      <c r="AQ46" s="69">
        <v>1.06</v>
      </c>
      <c r="AR46" s="69">
        <v>0</v>
      </c>
      <c r="AS46" s="69">
        <v>0</v>
      </c>
      <c r="AT46" s="70">
        <v>100</v>
      </c>
      <c r="AU46" s="70">
        <v>0</v>
      </c>
      <c r="AV46" s="70">
        <v>0</v>
      </c>
      <c r="AW46" s="70">
        <v>0</v>
      </c>
      <c r="AX46" s="70">
        <v>0</v>
      </c>
      <c r="AY46" s="69">
        <v>0</v>
      </c>
      <c r="AZ46" s="69">
        <v>0</v>
      </c>
      <c r="BA46" s="69">
        <v>0</v>
      </c>
      <c r="BB46" s="69">
        <v>0</v>
      </c>
      <c r="BC46" s="69">
        <v>0</v>
      </c>
      <c r="BD46" s="69">
        <v>0</v>
      </c>
      <c r="BE46" s="69">
        <v>0</v>
      </c>
      <c r="BF46" s="69">
        <v>0</v>
      </c>
      <c r="BG46" s="69">
        <v>0</v>
      </c>
      <c r="BH46" s="69">
        <v>0</v>
      </c>
      <c r="BI46" s="69">
        <v>0</v>
      </c>
      <c r="BJ46" s="70" t="s">
        <v>652</v>
      </c>
      <c r="BK46" s="70" t="s">
        <v>652</v>
      </c>
      <c r="BL46" s="70">
        <v>0</v>
      </c>
      <c r="BM46" s="70">
        <v>0</v>
      </c>
      <c r="BN46" s="70">
        <v>0</v>
      </c>
      <c r="BO46" s="69">
        <v>0.58509999999999995</v>
      </c>
      <c r="BP46" s="69">
        <v>0</v>
      </c>
      <c r="BQ46" s="69">
        <v>0.77590000000000003</v>
      </c>
      <c r="BR46" s="69">
        <v>0.58509999999999995</v>
      </c>
      <c r="BS46" s="69">
        <v>0.1908</v>
      </c>
      <c r="BT46" s="69">
        <v>0.58509999999999995</v>
      </c>
      <c r="BU46" s="69">
        <v>0</v>
      </c>
      <c r="BV46" s="69">
        <v>0.59140000000000004</v>
      </c>
      <c r="BW46" s="69">
        <v>0.58509999999999995</v>
      </c>
      <c r="BX46" s="69">
        <v>0</v>
      </c>
      <c r="BY46" s="69">
        <v>6.3E-3</v>
      </c>
      <c r="BZ46" s="70">
        <v>100</v>
      </c>
      <c r="CA46" s="70">
        <v>3.3018867924528301</v>
      </c>
      <c r="CB46" s="70">
        <v>1.065268853567805</v>
      </c>
      <c r="CC46" s="70">
        <v>0</v>
      </c>
      <c r="CD46" s="70">
        <v>0</v>
      </c>
      <c r="CE46" s="69">
        <v>0</v>
      </c>
      <c r="CF46" s="69">
        <v>0</v>
      </c>
      <c r="CG46" s="69">
        <v>0</v>
      </c>
      <c r="CH46" s="69">
        <v>0</v>
      </c>
      <c r="CI46" s="69">
        <v>0</v>
      </c>
      <c r="CJ46" s="69">
        <v>0</v>
      </c>
      <c r="CK46" s="69">
        <v>0</v>
      </c>
      <c r="CL46" s="69">
        <v>0</v>
      </c>
      <c r="CM46" s="69">
        <v>0</v>
      </c>
      <c r="CN46" s="69">
        <v>0</v>
      </c>
      <c r="CO46" s="69">
        <v>0</v>
      </c>
      <c r="CP46" s="70" t="s">
        <v>652</v>
      </c>
      <c r="CQ46" s="70" t="s">
        <v>652</v>
      </c>
      <c r="CR46" s="70">
        <v>0</v>
      </c>
      <c r="CS46" s="70">
        <v>0</v>
      </c>
      <c r="CT46" s="70">
        <v>0</v>
      </c>
      <c r="CU46" s="69">
        <v>0</v>
      </c>
      <c r="CV46" s="69">
        <v>0</v>
      </c>
      <c r="CW46" s="69">
        <v>0</v>
      </c>
      <c r="CX46" s="69">
        <v>0</v>
      </c>
      <c r="CY46" s="69">
        <v>0</v>
      </c>
      <c r="CZ46" s="69">
        <v>0</v>
      </c>
      <c r="DA46" s="69">
        <v>0</v>
      </c>
      <c r="DB46" s="69">
        <v>0</v>
      </c>
      <c r="DC46" s="69">
        <v>0</v>
      </c>
      <c r="DD46" s="69">
        <v>0</v>
      </c>
      <c r="DE46" s="69">
        <v>0</v>
      </c>
      <c r="DF46" s="70" t="s">
        <v>652</v>
      </c>
      <c r="DG46" s="70" t="s">
        <v>652</v>
      </c>
      <c r="DH46" s="70">
        <v>0</v>
      </c>
      <c r="DI46" s="70">
        <v>0</v>
      </c>
      <c r="DJ46" s="70">
        <v>0</v>
      </c>
      <c r="DK46" s="69">
        <v>64.731399999999994</v>
      </c>
      <c r="DL46" s="69">
        <v>0</v>
      </c>
      <c r="DM46" s="69">
        <v>68.138400000000004</v>
      </c>
      <c r="DN46" s="69">
        <v>64.731399999999994</v>
      </c>
      <c r="DO46" s="69">
        <v>3.407</v>
      </c>
      <c r="DP46" s="69">
        <v>64.731399999999994</v>
      </c>
      <c r="DQ46" s="69">
        <v>4.7425330000000002E-2</v>
      </c>
      <c r="DR46" s="69">
        <v>68.138400000000004</v>
      </c>
      <c r="DS46" s="69">
        <v>64.731399999999994</v>
      </c>
      <c r="DT46" s="69">
        <v>0</v>
      </c>
      <c r="DU46" s="69">
        <v>3.407</v>
      </c>
      <c r="DV46" s="70">
        <v>100</v>
      </c>
      <c r="DW46" s="70">
        <v>100</v>
      </c>
      <c r="DX46" s="70">
        <v>5.0001174080988102</v>
      </c>
      <c r="DY46" s="70">
        <v>4.7425330000000002E-2</v>
      </c>
      <c r="DZ46" s="70">
        <v>-4.1772141301521515E-15</v>
      </c>
      <c r="EA46" s="69">
        <v>1.5602</v>
      </c>
      <c r="EB46" s="69">
        <v>0</v>
      </c>
      <c r="EC46" s="69">
        <v>1.6515</v>
      </c>
      <c r="ED46" s="69">
        <v>1.5602</v>
      </c>
      <c r="EE46" s="69">
        <v>9.1300000000000006E-2</v>
      </c>
      <c r="EF46" s="69">
        <v>1.5602</v>
      </c>
      <c r="EG46" s="69">
        <v>0</v>
      </c>
      <c r="EH46" s="69">
        <v>1.5602</v>
      </c>
      <c r="EI46" s="69">
        <v>1.5602</v>
      </c>
      <c r="EJ46" s="69">
        <v>0</v>
      </c>
      <c r="EK46" s="69">
        <v>0</v>
      </c>
      <c r="EL46" s="70">
        <v>100</v>
      </c>
      <c r="EM46" s="70">
        <v>0</v>
      </c>
      <c r="EN46" s="70">
        <v>0</v>
      </c>
      <c r="EO46" s="70">
        <v>0</v>
      </c>
      <c r="EP46" s="70">
        <v>0</v>
      </c>
      <c r="EQ46" s="69">
        <v>0</v>
      </c>
      <c r="ER46" s="69">
        <v>0</v>
      </c>
      <c r="ES46" s="69">
        <v>0</v>
      </c>
      <c r="ET46" s="69">
        <v>0</v>
      </c>
      <c r="EU46" s="69">
        <v>0</v>
      </c>
      <c r="EV46" s="69">
        <v>0</v>
      </c>
      <c r="EW46" s="69">
        <v>0</v>
      </c>
      <c r="EX46" s="69">
        <v>0</v>
      </c>
      <c r="EY46" s="69">
        <v>0</v>
      </c>
      <c r="EZ46" s="69">
        <v>0</v>
      </c>
      <c r="FA46" s="69">
        <v>0</v>
      </c>
      <c r="FB46" s="70" t="s">
        <v>652</v>
      </c>
      <c r="FC46" s="70" t="s">
        <v>652</v>
      </c>
      <c r="FD46" s="70">
        <v>0</v>
      </c>
      <c r="FE46" s="70">
        <v>0</v>
      </c>
      <c r="FF46" s="70">
        <v>0</v>
      </c>
    </row>
    <row r="47" spans="1:162" s="130" customFormat="1" ht="15.75" x14ac:dyDescent="0.25">
      <c r="A47" s="140">
        <v>36</v>
      </c>
      <c r="B47" s="66" t="s">
        <v>318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70" t="s">
        <v>652</v>
      </c>
      <c r="O47" s="70" t="s">
        <v>652</v>
      </c>
      <c r="P47" s="70">
        <v>0</v>
      </c>
      <c r="Q47" s="69">
        <v>0</v>
      </c>
      <c r="R47" s="70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70" t="s">
        <v>652</v>
      </c>
      <c r="AE47" s="70" t="s">
        <v>652</v>
      </c>
      <c r="AF47" s="70">
        <v>0</v>
      </c>
      <c r="AG47" s="70">
        <v>0</v>
      </c>
      <c r="AH47" s="70">
        <v>0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69">
        <v>0</v>
      </c>
      <c r="AO47" s="69">
        <v>0</v>
      </c>
      <c r="AP47" s="69">
        <v>0</v>
      </c>
      <c r="AQ47" s="69">
        <v>0</v>
      </c>
      <c r="AR47" s="69">
        <v>0</v>
      </c>
      <c r="AS47" s="69">
        <v>0</v>
      </c>
      <c r="AT47" s="70" t="s">
        <v>652</v>
      </c>
      <c r="AU47" s="70" t="s">
        <v>652</v>
      </c>
      <c r="AV47" s="70">
        <v>0</v>
      </c>
      <c r="AW47" s="70">
        <v>0</v>
      </c>
      <c r="AX47" s="70">
        <v>0</v>
      </c>
      <c r="AY47" s="69">
        <v>0</v>
      </c>
      <c r="AZ47" s="69">
        <v>0</v>
      </c>
      <c r="BA47" s="69">
        <v>0</v>
      </c>
      <c r="BB47" s="69">
        <v>0</v>
      </c>
      <c r="BC47" s="69">
        <v>0</v>
      </c>
      <c r="BD47" s="69">
        <v>0</v>
      </c>
      <c r="BE47" s="69">
        <v>0</v>
      </c>
      <c r="BF47" s="69">
        <v>0</v>
      </c>
      <c r="BG47" s="69">
        <v>0</v>
      </c>
      <c r="BH47" s="69">
        <v>0</v>
      </c>
      <c r="BI47" s="69">
        <v>0</v>
      </c>
      <c r="BJ47" s="70" t="s">
        <v>652</v>
      </c>
      <c r="BK47" s="70" t="s">
        <v>652</v>
      </c>
      <c r="BL47" s="70">
        <v>0</v>
      </c>
      <c r="BM47" s="70">
        <v>0</v>
      </c>
      <c r="BN47" s="70">
        <v>0</v>
      </c>
      <c r="BO47" s="69">
        <v>0</v>
      </c>
      <c r="BP47" s="69">
        <v>0</v>
      </c>
      <c r="BQ47" s="69">
        <v>0</v>
      </c>
      <c r="BR47" s="69">
        <v>0</v>
      </c>
      <c r="BS47" s="69">
        <v>0</v>
      </c>
      <c r="BT47" s="69">
        <v>0</v>
      </c>
      <c r="BU47" s="69">
        <v>0</v>
      </c>
      <c r="BV47" s="69">
        <v>0</v>
      </c>
      <c r="BW47" s="69">
        <v>0</v>
      </c>
      <c r="BX47" s="69">
        <v>0</v>
      </c>
      <c r="BY47" s="69">
        <v>0</v>
      </c>
      <c r="BZ47" s="70" t="s">
        <v>652</v>
      </c>
      <c r="CA47" s="70" t="s">
        <v>652</v>
      </c>
      <c r="CB47" s="70">
        <v>0</v>
      </c>
      <c r="CC47" s="70">
        <v>0</v>
      </c>
      <c r="CD47" s="70">
        <v>0</v>
      </c>
      <c r="CE47" s="69">
        <v>0</v>
      </c>
      <c r="CF47" s="69">
        <v>0</v>
      </c>
      <c r="CG47" s="69">
        <v>0</v>
      </c>
      <c r="CH47" s="69">
        <v>0</v>
      </c>
      <c r="CI47" s="69">
        <v>0</v>
      </c>
      <c r="CJ47" s="69">
        <v>0</v>
      </c>
      <c r="CK47" s="69">
        <v>0</v>
      </c>
      <c r="CL47" s="69">
        <v>0</v>
      </c>
      <c r="CM47" s="69">
        <v>0</v>
      </c>
      <c r="CN47" s="69">
        <v>0</v>
      </c>
      <c r="CO47" s="69">
        <v>0</v>
      </c>
      <c r="CP47" s="70" t="s">
        <v>652</v>
      </c>
      <c r="CQ47" s="70" t="s">
        <v>652</v>
      </c>
      <c r="CR47" s="70">
        <v>0</v>
      </c>
      <c r="CS47" s="70">
        <v>0</v>
      </c>
      <c r="CT47" s="70">
        <v>0</v>
      </c>
      <c r="CU47" s="69">
        <v>0</v>
      </c>
      <c r="CV47" s="69">
        <v>0</v>
      </c>
      <c r="CW47" s="69">
        <v>0</v>
      </c>
      <c r="CX47" s="69">
        <v>0</v>
      </c>
      <c r="CY47" s="69">
        <v>0</v>
      </c>
      <c r="CZ47" s="69">
        <v>0</v>
      </c>
      <c r="DA47" s="69">
        <v>0</v>
      </c>
      <c r="DB47" s="69">
        <v>0</v>
      </c>
      <c r="DC47" s="69">
        <v>0</v>
      </c>
      <c r="DD47" s="69">
        <v>0</v>
      </c>
      <c r="DE47" s="69">
        <v>0</v>
      </c>
      <c r="DF47" s="70" t="s">
        <v>652</v>
      </c>
      <c r="DG47" s="70" t="s">
        <v>652</v>
      </c>
      <c r="DH47" s="70">
        <v>0</v>
      </c>
      <c r="DI47" s="70">
        <v>0</v>
      </c>
      <c r="DJ47" s="70">
        <v>0</v>
      </c>
      <c r="DK47" s="69">
        <v>0</v>
      </c>
      <c r="DL47" s="69">
        <v>0</v>
      </c>
      <c r="DM47" s="69">
        <v>0</v>
      </c>
      <c r="DN47" s="69">
        <v>0</v>
      </c>
      <c r="DO47" s="69">
        <v>0</v>
      </c>
      <c r="DP47" s="69">
        <v>0</v>
      </c>
      <c r="DQ47" s="69">
        <v>0</v>
      </c>
      <c r="DR47" s="69">
        <v>0</v>
      </c>
      <c r="DS47" s="69">
        <v>0</v>
      </c>
      <c r="DT47" s="69">
        <v>0</v>
      </c>
      <c r="DU47" s="69">
        <v>0</v>
      </c>
      <c r="DV47" s="70" t="s">
        <v>652</v>
      </c>
      <c r="DW47" s="70" t="s">
        <v>652</v>
      </c>
      <c r="DX47" s="70">
        <v>0</v>
      </c>
      <c r="DY47" s="70">
        <v>0</v>
      </c>
      <c r="DZ47" s="70">
        <v>0</v>
      </c>
      <c r="EA47" s="69">
        <v>0</v>
      </c>
      <c r="EB47" s="69">
        <v>0</v>
      </c>
      <c r="EC47" s="69">
        <v>0</v>
      </c>
      <c r="ED47" s="69">
        <v>0</v>
      </c>
      <c r="EE47" s="69">
        <v>0</v>
      </c>
      <c r="EF47" s="69">
        <v>0</v>
      </c>
      <c r="EG47" s="69">
        <v>0</v>
      </c>
      <c r="EH47" s="69">
        <v>0</v>
      </c>
      <c r="EI47" s="69">
        <v>0</v>
      </c>
      <c r="EJ47" s="69">
        <v>0</v>
      </c>
      <c r="EK47" s="69">
        <v>0</v>
      </c>
      <c r="EL47" s="70" t="s">
        <v>652</v>
      </c>
      <c r="EM47" s="70" t="s">
        <v>652</v>
      </c>
      <c r="EN47" s="70">
        <v>0</v>
      </c>
      <c r="EO47" s="70">
        <v>0</v>
      </c>
      <c r="EP47" s="70">
        <v>0</v>
      </c>
      <c r="EQ47" s="69">
        <v>0</v>
      </c>
      <c r="ER47" s="69">
        <v>0</v>
      </c>
      <c r="ES47" s="69">
        <v>0</v>
      </c>
      <c r="ET47" s="69">
        <v>0</v>
      </c>
      <c r="EU47" s="69">
        <v>0</v>
      </c>
      <c r="EV47" s="69">
        <v>0</v>
      </c>
      <c r="EW47" s="69">
        <v>0</v>
      </c>
      <c r="EX47" s="69">
        <v>0</v>
      </c>
      <c r="EY47" s="69">
        <v>0</v>
      </c>
      <c r="EZ47" s="69">
        <v>0</v>
      </c>
      <c r="FA47" s="69">
        <v>0</v>
      </c>
      <c r="FB47" s="70" t="s">
        <v>652</v>
      </c>
      <c r="FC47" s="70" t="s">
        <v>652</v>
      </c>
      <c r="FD47" s="70">
        <v>0</v>
      </c>
      <c r="FE47" s="70">
        <v>0</v>
      </c>
      <c r="FF47" s="70">
        <v>0</v>
      </c>
    </row>
    <row r="48" spans="1:162" ht="15.75" x14ac:dyDescent="0.25">
      <c r="A48" s="75">
        <v>37</v>
      </c>
      <c r="B48" s="17" t="s">
        <v>101</v>
      </c>
      <c r="C48" s="69">
        <v>2818.4018000000001</v>
      </c>
      <c r="D48" s="69">
        <v>0</v>
      </c>
      <c r="E48" s="69">
        <v>3484.2703000000001</v>
      </c>
      <c r="F48" s="69">
        <v>2818.4018000000001</v>
      </c>
      <c r="G48" s="69">
        <v>665.86850000000004</v>
      </c>
      <c r="H48" s="69">
        <v>2815.621435</v>
      </c>
      <c r="I48" s="69">
        <v>3.7279321300000001</v>
      </c>
      <c r="J48" s="69">
        <v>3478.9032864000001</v>
      </c>
      <c r="K48" s="69">
        <v>2815.6160754300004</v>
      </c>
      <c r="L48" s="69">
        <v>0</v>
      </c>
      <c r="M48" s="69">
        <v>663.28721097000005</v>
      </c>
      <c r="N48" s="70">
        <v>99.901159424110503</v>
      </c>
      <c r="O48" s="70">
        <v>99.612342522585166</v>
      </c>
      <c r="P48" s="70">
        <v>19.065985926167425</v>
      </c>
      <c r="Q48" s="69">
        <v>3.7279321300000001</v>
      </c>
      <c r="R48" s="70">
        <v>5.3595699998814084E-3</v>
      </c>
      <c r="S48" s="69">
        <v>81.6233</v>
      </c>
      <c r="T48" s="69">
        <v>0</v>
      </c>
      <c r="U48" s="69">
        <v>103.7145</v>
      </c>
      <c r="V48" s="69">
        <v>81.6233</v>
      </c>
      <c r="W48" s="69">
        <v>22.091200000000001</v>
      </c>
      <c r="X48" s="69">
        <v>81.6233</v>
      </c>
      <c r="Y48" s="69">
        <v>0</v>
      </c>
      <c r="Z48" s="69">
        <v>103.7145</v>
      </c>
      <c r="AA48" s="69">
        <v>81.6233</v>
      </c>
      <c r="AB48" s="69">
        <v>0</v>
      </c>
      <c r="AC48" s="69">
        <v>22.091200000000001</v>
      </c>
      <c r="AD48" s="70">
        <v>100</v>
      </c>
      <c r="AE48" s="70">
        <v>100</v>
      </c>
      <c r="AF48" s="70">
        <v>21.30001108813136</v>
      </c>
      <c r="AG48" s="70">
        <v>0</v>
      </c>
      <c r="AH48" s="70">
        <v>0</v>
      </c>
      <c r="AI48" s="69">
        <v>300.00029999999998</v>
      </c>
      <c r="AJ48" s="69">
        <v>0</v>
      </c>
      <c r="AK48" s="69">
        <v>381.19479999999999</v>
      </c>
      <c r="AL48" s="69">
        <v>300.00029999999998</v>
      </c>
      <c r="AM48" s="69">
        <v>81.194500000000005</v>
      </c>
      <c r="AN48" s="69">
        <v>300.00029999999998</v>
      </c>
      <c r="AO48" s="69">
        <v>0</v>
      </c>
      <c r="AP48" s="69">
        <v>381.19479999999999</v>
      </c>
      <c r="AQ48" s="69">
        <v>300.00029999999998</v>
      </c>
      <c r="AR48" s="69">
        <v>0</v>
      </c>
      <c r="AS48" s="69">
        <v>81.194500000000005</v>
      </c>
      <c r="AT48" s="70">
        <v>100</v>
      </c>
      <c r="AU48" s="70">
        <v>100</v>
      </c>
      <c r="AV48" s="70">
        <v>21.300001993731289</v>
      </c>
      <c r="AW48" s="70">
        <v>0</v>
      </c>
      <c r="AX48" s="70">
        <v>0</v>
      </c>
      <c r="AY48" s="69">
        <v>3.0114999999999998</v>
      </c>
      <c r="AZ48" s="69">
        <v>0</v>
      </c>
      <c r="BA48" s="69">
        <v>3.8266</v>
      </c>
      <c r="BB48" s="69">
        <v>3.0114999999999998</v>
      </c>
      <c r="BC48" s="69">
        <v>0.81510000000000005</v>
      </c>
      <c r="BD48" s="69">
        <v>3.0114999999999998</v>
      </c>
      <c r="BE48" s="69">
        <v>0</v>
      </c>
      <c r="BF48" s="69">
        <v>3.8266</v>
      </c>
      <c r="BG48" s="69">
        <v>3.0114999999999998</v>
      </c>
      <c r="BH48" s="69">
        <v>0</v>
      </c>
      <c r="BI48" s="69">
        <v>0.81510000000000005</v>
      </c>
      <c r="BJ48" s="70">
        <v>100</v>
      </c>
      <c r="BK48" s="70">
        <v>100</v>
      </c>
      <c r="BL48" s="70">
        <v>21.300893743793448</v>
      </c>
      <c r="BM48" s="70">
        <v>0</v>
      </c>
      <c r="BN48" s="70">
        <v>0</v>
      </c>
      <c r="BO48" s="69">
        <v>294.7577</v>
      </c>
      <c r="BP48" s="69">
        <v>0</v>
      </c>
      <c r="BQ48" s="69">
        <v>374.5333</v>
      </c>
      <c r="BR48" s="69">
        <v>294.7577</v>
      </c>
      <c r="BS48" s="69">
        <v>79.775599999999997</v>
      </c>
      <c r="BT48" s="69">
        <v>294.7577</v>
      </c>
      <c r="BU48" s="69">
        <v>0</v>
      </c>
      <c r="BV48" s="69">
        <v>374.5333</v>
      </c>
      <c r="BW48" s="69">
        <v>294.7577</v>
      </c>
      <c r="BX48" s="69">
        <v>0</v>
      </c>
      <c r="BY48" s="69">
        <v>79.775599999999997</v>
      </c>
      <c r="BZ48" s="70">
        <v>100</v>
      </c>
      <c r="CA48" s="70">
        <v>100</v>
      </c>
      <c r="CB48" s="70">
        <v>21.300001895692585</v>
      </c>
      <c r="CC48" s="70">
        <v>0</v>
      </c>
      <c r="CD48" s="70">
        <v>0</v>
      </c>
      <c r="CE48" s="69">
        <v>0</v>
      </c>
      <c r="CF48" s="69">
        <v>0</v>
      </c>
      <c r="CG48" s="69">
        <v>0</v>
      </c>
      <c r="CH48" s="69">
        <v>0</v>
      </c>
      <c r="CI48" s="69">
        <v>0</v>
      </c>
      <c r="CJ48" s="69">
        <v>0</v>
      </c>
      <c r="CK48" s="69">
        <v>0</v>
      </c>
      <c r="CL48" s="69">
        <v>0</v>
      </c>
      <c r="CM48" s="69">
        <v>0</v>
      </c>
      <c r="CN48" s="69">
        <v>0</v>
      </c>
      <c r="CO48" s="69">
        <v>0</v>
      </c>
      <c r="CP48" s="70" t="s">
        <v>652</v>
      </c>
      <c r="CQ48" s="70" t="s">
        <v>652</v>
      </c>
      <c r="CR48" s="70">
        <v>0</v>
      </c>
      <c r="CS48" s="70">
        <v>0</v>
      </c>
      <c r="CT48" s="70">
        <v>0</v>
      </c>
      <c r="CU48" s="69">
        <v>0</v>
      </c>
      <c r="CV48" s="69">
        <v>0</v>
      </c>
      <c r="CW48" s="69">
        <v>0</v>
      </c>
      <c r="CX48" s="69">
        <v>0</v>
      </c>
      <c r="CY48" s="69">
        <v>0</v>
      </c>
      <c r="CZ48" s="69">
        <v>0</v>
      </c>
      <c r="DA48" s="69">
        <v>0</v>
      </c>
      <c r="DB48" s="69">
        <v>0</v>
      </c>
      <c r="DC48" s="69">
        <v>0</v>
      </c>
      <c r="DD48" s="69">
        <v>0</v>
      </c>
      <c r="DE48" s="69">
        <v>0</v>
      </c>
      <c r="DF48" s="70" t="s">
        <v>652</v>
      </c>
      <c r="DG48" s="70" t="s">
        <v>652</v>
      </c>
      <c r="DH48" s="70">
        <v>0</v>
      </c>
      <c r="DI48" s="70">
        <v>0</v>
      </c>
      <c r="DJ48" s="70">
        <v>0</v>
      </c>
      <c r="DK48" s="69">
        <v>1616.8966</v>
      </c>
      <c r="DL48" s="69">
        <v>0</v>
      </c>
      <c r="DM48" s="69">
        <v>2054.5065</v>
      </c>
      <c r="DN48" s="69">
        <v>1616.8966</v>
      </c>
      <c r="DO48" s="69">
        <v>437.60989999999998</v>
      </c>
      <c r="DP48" s="69">
        <v>1616.8966</v>
      </c>
      <c r="DQ48" s="69">
        <v>5.0349600000000001E-2</v>
      </c>
      <c r="DR48" s="69">
        <v>2054.5065</v>
      </c>
      <c r="DS48" s="69">
        <v>1616.8966</v>
      </c>
      <c r="DT48" s="69">
        <v>0</v>
      </c>
      <c r="DU48" s="69">
        <v>437.60989999999998</v>
      </c>
      <c r="DV48" s="70">
        <v>100</v>
      </c>
      <c r="DW48" s="70">
        <v>100</v>
      </c>
      <c r="DX48" s="70">
        <v>21.300000754439083</v>
      </c>
      <c r="DY48" s="70">
        <v>5.0349600000000001E-2</v>
      </c>
      <c r="DZ48" s="70">
        <v>-1.0958595142440686E-13</v>
      </c>
      <c r="EA48" s="69">
        <v>49.636299999999999</v>
      </c>
      <c r="EB48" s="69">
        <v>0</v>
      </c>
      <c r="EC48" s="69">
        <v>69.151300000000006</v>
      </c>
      <c r="ED48" s="69">
        <v>49.636299999999999</v>
      </c>
      <c r="EE48" s="69">
        <v>19.515000000000001</v>
      </c>
      <c r="EF48" s="69">
        <v>46.855935000000002</v>
      </c>
      <c r="EG48" s="69">
        <v>0</v>
      </c>
      <c r="EH48" s="69">
        <v>63.789964990000001</v>
      </c>
      <c r="EI48" s="69">
        <v>46.855935000000002</v>
      </c>
      <c r="EJ48" s="69">
        <v>0</v>
      </c>
      <c r="EK48" s="69">
        <v>16.934029989999999</v>
      </c>
      <c r="EL48" s="70">
        <v>94.398524869903682</v>
      </c>
      <c r="EM48" s="70">
        <v>86.774429874455535</v>
      </c>
      <c r="EN48" s="70">
        <v>26.546542222831842</v>
      </c>
      <c r="EO48" s="70">
        <v>0</v>
      </c>
      <c r="EP48" s="70">
        <v>0</v>
      </c>
      <c r="EQ48" s="69">
        <v>472.47609999999997</v>
      </c>
      <c r="ER48" s="69">
        <v>0</v>
      </c>
      <c r="ES48" s="69">
        <v>497.3433</v>
      </c>
      <c r="ET48" s="69">
        <v>472.47609999999997</v>
      </c>
      <c r="EU48" s="69">
        <v>24.8672</v>
      </c>
      <c r="EV48" s="69">
        <v>472.47609999999997</v>
      </c>
      <c r="EW48" s="69">
        <v>3.67758253</v>
      </c>
      <c r="EX48" s="69">
        <v>497.33762141000005</v>
      </c>
      <c r="EY48" s="69">
        <v>472.47074043000003</v>
      </c>
      <c r="EZ48" s="69">
        <v>0</v>
      </c>
      <c r="FA48" s="69">
        <v>24.866880980000001</v>
      </c>
      <c r="FB48" s="70">
        <v>99.998865642092809</v>
      </c>
      <c r="FC48" s="70">
        <v>99.998717105263154</v>
      </c>
      <c r="FD48" s="70">
        <v>4.9999999818031053</v>
      </c>
      <c r="FE48" s="70">
        <v>3.67758253</v>
      </c>
      <c r="FF48" s="70">
        <v>5.359569999934255E-3</v>
      </c>
    </row>
    <row r="49" spans="1:162" ht="15.75" x14ac:dyDescent="0.25">
      <c r="A49" s="75">
        <v>38</v>
      </c>
      <c r="B49" s="17" t="s">
        <v>103</v>
      </c>
      <c r="C49" s="69">
        <v>49.110700000000001</v>
      </c>
      <c r="D49" s="69">
        <v>0</v>
      </c>
      <c r="E49" s="69">
        <v>56.583300000000001</v>
      </c>
      <c r="F49" s="69">
        <v>49.110700000000001</v>
      </c>
      <c r="G49" s="69">
        <v>7.4725999999999999</v>
      </c>
      <c r="H49" s="69">
        <v>47.714390189999996</v>
      </c>
      <c r="I49" s="69">
        <v>0</v>
      </c>
      <c r="J49" s="69">
        <v>54.836926089999999</v>
      </c>
      <c r="K49" s="69">
        <v>47.714390189999996</v>
      </c>
      <c r="L49" s="69">
        <v>0</v>
      </c>
      <c r="M49" s="69">
        <v>7.1225358999999999</v>
      </c>
      <c r="N49" s="70">
        <v>97.156811428059456</v>
      </c>
      <c r="O49" s="70">
        <v>95.315364130289325</v>
      </c>
      <c r="P49" s="70">
        <v>12.988576143583034</v>
      </c>
      <c r="Q49" s="69">
        <v>0</v>
      </c>
      <c r="R49" s="70">
        <v>0</v>
      </c>
      <c r="S49" s="69">
        <v>5.0643000000000002</v>
      </c>
      <c r="T49" s="69">
        <v>0</v>
      </c>
      <c r="U49" s="69">
        <v>6.3383000000000003</v>
      </c>
      <c r="V49" s="69">
        <v>5.0643000000000002</v>
      </c>
      <c r="W49" s="69">
        <v>1.274</v>
      </c>
      <c r="X49" s="69">
        <v>5.0643000000000002</v>
      </c>
      <c r="Y49" s="69">
        <v>0</v>
      </c>
      <c r="Z49" s="69">
        <v>6.3383000000000003</v>
      </c>
      <c r="AA49" s="69">
        <v>5.0643000000000002</v>
      </c>
      <c r="AB49" s="69">
        <v>0</v>
      </c>
      <c r="AC49" s="69">
        <v>1.274</v>
      </c>
      <c r="AD49" s="70">
        <v>100</v>
      </c>
      <c r="AE49" s="70">
        <v>100</v>
      </c>
      <c r="AF49" s="70">
        <v>20.100026821071896</v>
      </c>
      <c r="AG49" s="70">
        <v>0</v>
      </c>
      <c r="AH49" s="70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70" t="s">
        <v>652</v>
      </c>
      <c r="AU49" s="70" t="s">
        <v>652</v>
      </c>
      <c r="AV49" s="70">
        <v>0</v>
      </c>
      <c r="AW49" s="70">
        <v>0</v>
      </c>
      <c r="AX49" s="70">
        <v>0</v>
      </c>
      <c r="AY49" s="69">
        <v>0</v>
      </c>
      <c r="AZ49" s="69">
        <v>0</v>
      </c>
      <c r="BA49" s="69">
        <v>0</v>
      </c>
      <c r="BB49" s="69">
        <v>0</v>
      </c>
      <c r="BC49" s="69">
        <v>0</v>
      </c>
      <c r="BD49" s="69">
        <v>0</v>
      </c>
      <c r="BE49" s="69">
        <v>0</v>
      </c>
      <c r="BF49" s="69">
        <v>0</v>
      </c>
      <c r="BG49" s="69">
        <v>0</v>
      </c>
      <c r="BH49" s="69">
        <v>0</v>
      </c>
      <c r="BI49" s="69">
        <v>0</v>
      </c>
      <c r="BJ49" s="70" t="s">
        <v>652</v>
      </c>
      <c r="BK49" s="70" t="s">
        <v>652</v>
      </c>
      <c r="BL49" s="70">
        <v>0</v>
      </c>
      <c r="BM49" s="70">
        <v>0</v>
      </c>
      <c r="BN49" s="70">
        <v>0</v>
      </c>
      <c r="BO49" s="69">
        <v>2.8235000000000001</v>
      </c>
      <c r="BP49" s="69">
        <v>0</v>
      </c>
      <c r="BQ49" s="69">
        <v>3.5337999999999998</v>
      </c>
      <c r="BR49" s="69">
        <v>2.8235000000000001</v>
      </c>
      <c r="BS49" s="69">
        <v>0.71030000000000004</v>
      </c>
      <c r="BT49" s="69">
        <v>1.4272279999999999</v>
      </c>
      <c r="BU49" s="69">
        <v>0</v>
      </c>
      <c r="BV49" s="69">
        <v>1.7875080000000001</v>
      </c>
      <c r="BW49" s="69">
        <v>1.4272279999999999</v>
      </c>
      <c r="BX49" s="69">
        <v>0</v>
      </c>
      <c r="BY49" s="69">
        <v>0.36027999999999999</v>
      </c>
      <c r="BZ49" s="70">
        <v>50.548184876925795</v>
      </c>
      <c r="CA49" s="70">
        <v>50.722230043643521</v>
      </c>
      <c r="CB49" s="70">
        <v>20.155434269385086</v>
      </c>
      <c r="CC49" s="70">
        <v>0</v>
      </c>
      <c r="CD49" s="70">
        <v>0</v>
      </c>
      <c r="CE49" s="69">
        <v>0</v>
      </c>
      <c r="CF49" s="69">
        <v>0</v>
      </c>
      <c r="CG49" s="69">
        <v>0</v>
      </c>
      <c r="CH49" s="69">
        <v>0</v>
      </c>
      <c r="CI49" s="69">
        <v>0</v>
      </c>
      <c r="CJ49" s="69">
        <v>0</v>
      </c>
      <c r="CK49" s="69">
        <v>0</v>
      </c>
      <c r="CL49" s="69">
        <v>0</v>
      </c>
      <c r="CM49" s="69">
        <v>0</v>
      </c>
      <c r="CN49" s="69">
        <v>0</v>
      </c>
      <c r="CO49" s="69">
        <v>0</v>
      </c>
      <c r="CP49" s="70" t="s">
        <v>652</v>
      </c>
      <c r="CQ49" s="70" t="s">
        <v>652</v>
      </c>
      <c r="CR49" s="70">
        <v>0</v>
      </c>
      <c r="CS49" s="70">
        <v>0</v>
      </c>
      <c r="CT49" s="70">
        <v>0</v>
      </c>
      <c r="CU49" s="69">
        <v>0</v>
      </c>
      <c r="CV49" s="69">
        <v>0</v>
      </c>
      <c r="CW49" s="69">
        <v>0</v>
      </c>
      <c r="CX49" s="69">
        <v>0</v>
      </c>
      <c r="CY49" s="69">
        <v>0</v>
      </c>
      <c r="CZ49" s="69">
        <v>0</v>
      </c>
      <c r="DA49" s="69">
        <v>0</v>
      </c>
      <c r="DB49" s="69">
        <v>0</v>
      </c>
      <c r="DC49" s="69">
        <v>0</v>
      </c>
      <c r="DD49" s="69">
        <v>0</v>
      </c>
      <c r="DE49" s="69">
        <v>0</v>
      </c>
      <c r="DF49" s="70" t="s">
        <v>652</v>
      </c>
      <c r="DG49" s="70" t="s">
        <v>652</v>
      </c>
      <c r="DH49" s="70">
        <v>0</v>
      </c>
      <c r="DI49" s="70">
        <v>0</v>
      </c>
      <c r="DJ49" s="70">
        <v>0</v>
      </c>
      <c r="DK49" s="69">
        <v>16.681799999999999</v>
      </c>
      <c r="DL49" s="69">
        <v>0</v>
      </c>
      <c r="DM49" s="69">
        <v>20.878399999999999</v>
      </c>
      <c r="DN49" s="69">
        <v>16.681799999999999</v>
      </c>
      <c r="DO49" s="69">
        <v>4.1966000000000001</v>
      </c>
      <c r="DP49" s="69">
        <v>16.681799999999999</v>
      </c>
      <c r="DQ49" s="69">
        <v>0</v>
      </c>
      <c r="DR49" s="69">
        <v>20.878399999999999</v>
      </c>
      <c r="DS49" s="69">
        <v>16.681799999999999</v>
      </c>
      <c r="DT49" s="69">
        <v>0</v>
      </c>
      <c r="DU49" s="69">
        <v>4.1966000000000001</v>
      </c>
      <c r="DV49" s="70">
        <v>100</v>
      </c>
      <c r="DW49" s="70">
        <v>100</v>
      </c>
      <c r="DX49" s="70">
        <v>20.100199248984598</v>
      </c>
      <c r="DY49" s="70">
        <v>0</v>
      </c>
      <c r="DZ49" s="70">
        <v>0</v>
      </c>
      <c r="EA49" s="69">
        <v>24.0916</v>
      </c>
      <c r="EB49" s="69">
        <v>0</v>
      </c>
      <c r="EC49" s="69">
        <v>25.3596</v>
      </c>
      <c r="ED49" s="69">
        <v>24.0916</v>
      </c>
      <c r="EE49" s="69">
        <v>1.268</v>
      </c>
      <c r="EF49" s="69">
        <v>24.0916</v>
      </c>
      <c r="EG49" s="69">
        <v>0</v>
      </c>
      <c r="EH49" s="69">
        <v>25.3596</v>
      </c>
      <c r="EI49" s="69">
        <v>24.0916</v>
      </c>
      <c r="EJ49" s="69">
        <v>0</v>
      </c>
      <c r="EK49" s="69">
        <v>1.268</v>
      </c>
      <c r="EL49" s="70">
        <v>100</v>
      </c>
      <c r="EM49" s="70">
        <v>100</v>
      </c>
      <c r="EN49" s="70">
        <v>5.0000788655972492</v>
      </c>
      <c r="EO49" s="70">
        <v>0</v>
      </c>
      <c r="EP49" s="70">
        <v>0</v>
      </c>
      <c r="EQ49" s="69">
        <v>0.44950000000000001</v>
      </c>
      <c r="ER49" s="69">
        <v>0</v>
      </c>
      <c r="ES49" s="69">
        <v>0.47320000000000001</v>
      </c>
      <c r="ET49" s="69">
        <v>0.44950000000000001</v>
      </c>
      <c r="EU49" s="69">
        <v>2.3699999999999999E-2</v>
      </c>
      <c r="EV49" s="69">
        <v>0.44946218999999998</v>
      </c>
      <c r="EW49" s="69">
        <v>0</v>
      </c>
      <c r="EX49" s="69">
        <v>0.47311809000000005</v>
      </c>
      <c r="EY49" s="69">
        <v>0.44946218999999998</v>
      </c>
      <c r="EZ49" s="69">
        <v>0</v>
      </c>
      <c r="FA49" s="69">
        <v>2.3655900000000001E-2</v>
      </c>
      <c r="FB49" s="70">
        <v>99.991588431590657</v>
      </c>
      <c r="FC49" s="70">
        <v>99.81392405063292</v>
      </c>
      <c r="FD49" s="70">
        <v>4.9999990488632555</v>
      </c>
      <c r="FE49" s="70">
        <v>0</v>
      </c>
      <c r="FF49" s="70">
        <v>0</v>
      </c>
    </row>
    <row r="50" spans="1:162" ht="15.75" x14ac:dyDescent="0.25">
      <c r="A50" s="75">
        <v>39</v>
      </c>
      <c r="B50" s="17" t="s">
        <v>105</v>
      </c>
      <c r="C50" s="69">
        <v>924.58070000000009</v>
      </c>
      <c r="D50" s="69">
        <v>0</v>
      </c>
      <c r="E50" s="69">
        <v>1039.8400099999999</v>
      </c>
      <c r="F50" s="69">
        <v>924.58070000000009</v>
      </c>
      <c r="G50" s="69">
        <v>115.25931</v>
      </c>
      <c r="H50" s="69">
        <v>913.30455300000006</v>
      </c>
      <c r="I50" s="69">
        <v>4.1157299799999993</v>
      </c>
      <c r="J50" s="69">
        <v>1027.970339</v>
      </c>
      <c r="K50" s="69">
        <v>913.30455300000006</v>
      </c>
      <c r="L50" s="69">
        <v>0</v>
      </c>
      <c r="M50" s="69">
        <v>114.665786</v>
      </c>
      <c r="N50" s="70">
        <v>98.780404241620019</v>
      </c>
      <c r="O50" s="70">
        <v>99.485053311528588</v>
      </c>
      <c r="P50" s="70">
        <v>11.15458118291096</v>
      </c>
      <c r="Q50" s="69">
        <v>4.1157299799999993</v>
      </c>
      <c r="R50" s="70">
        <v>-3.0198066269804258E-14</v>
      </c>
      <c r="S50" s="69">
        <v>49.482799999999997</v>
      </c>
      <c r="T50" s="69">
        <v>0</v>
      </c>
      <c r="U50" s="69">
        <v>55.792700000000004</v>
      </c>
      <c r="V50" s="69">
        <v>49.482799999999997</v>
      </c>
      <c r="W50" s="69">
        <v>6.3098999999999998</v>
      </c>
      <c r="X50" s="69">
        <v>49.482799999999997</v>
      </c>
      <c r="Y50" s="69">
        <v>0.27032699999999998</v>
      </c>
      <c r="Z50" s="69">
        <v>55.792700000000004</v>
      </c>
      <c r="AA50" s="69">
        <v>49.482799999999997</v>
      </c>
      <c r="AB50" s="69">
        <v>0</v>
      </c>
      <c r="AC50" s="69">
        <v>6.3098999999999998</v>
      </c>
      <c r="AD50" s="70">
        <v>100</v>
      </c>
      <c r="AE50" s="70">
        <v>100</v>
      </c>
      <c r="AF50" s="70">
        <v>11.309544080139515</v>
      </c>
      <c r="AG50" s="70">
        <v>0.27032699999999998</v>
      </c>
      <c r="AH50" s="70">
        <v>1.7763568394002505E-15</v>
      </c>
      <c r="AI50" s="69">
        <v>0</v>
      </c>
      <c r="AJ50" s="69">
        <v>0</v>
      </c>
      <c r="AK50" s="69">
        <v>0</v>
      </c>
      <c r="AL50" s="69">
        <v>0</v>
      </c>
      <c r="AM50" s="69">
        <v>0</v>
      </c>
      <c r="AN50" s="69">
        <v>0</v>
      </c>
      <c r="AO50" s="69">
        <v>0</v>
      </c>
      <c r="AP50" s="69">
        <v>0</v>
      </c>
      <c r="AQ50" s="69">
        <v>0</v>
      </c>
      <c r="AR50" s="69">
        <v>0</v>
      </c>
      <c r="AS50" s="69">
        <v>0</v>
      </c>
      <c r="AT50" s="70" t="s">
        <v>652</v>
      </c>
      <c r="AU50" s="70" t="s">
        <v>652</v>
      </c>
      <c r="AV50" s="70">
        <v>0</v>
      </c>
      <c r="AW50" s="70">
        <v>0</v>
      </c>
      <c r="AX50" s="70">
        <v>0</v>
      </c>
      <c r="AY50" s="69">
        <v>0</v>
      </c>
      <c r="AZ50" s="69">
        <v>0</v>
      </c>
      <c r="BA50" s="69">
        <v>0</v>
      </c>
      <c r="BB50" s="69">
        <v>0</v>
      </c>
      <c r="BC50" s="69">
        <v>0</v>
      </c>
      <c r="BD50" s="69">
        <v>0</v>
      </c>
      <c r="BE50" s="69">
        <v>0</v>
      </c>
      <c r="BF50" s="69">
        <v>0</v>
      </c>
      <c r="BG50" s="69">
        <v>0</v>
      </c>
      <c r="BH50" s="69">
        <v>0</v>
      </c>
      <c r="BI50" s="69">
        <v>0</v>
      </c>
      <c r="BJ50" s="70" t="s">
        <v>652</v>
      </c>
      <c r="BK50" s="70" t="s">
        <v>652</v>
      </c>
      <c r="BL50" s="70">
        <v>0</v>
      </c>
      <c r="BM50" s="70">
        <v>0</v>
      </c>
      <c r="BN50" s="70">
        <v>0</v>
      </c>
      <c r="BO50" s="69">
        <v>29.928100000000001</v>
      </c>
      <c r="BP50" s="69">
        <v>0</v>
      </c>
      <c r="BQ50" s="69">
        <v>33.740900000000003</v>
      </c>
      <c r="BR50" s="69">
        <v>29.928100000000001</v>
      </c>
      <c r="BS50" s="69">
        <v>3.8128000000000002</v>
      </c>
      <c r="BT50" s="69">
        <v>29.928100000000001</v>
      </c>
      <c r="BU50" s="69">
        <v>0</v>
      </c>
      <c r="BV50" s="69">
        <v>33.740900000000003</v>
      </c>
      <c r="BW50" s="69">
        <v>29.928100000000001</v>
      </c>
      <c r="BX50" s="69">
        <v>0</v>
      </c>
      <c r="BY50" s="69">
        <v>3.8128000000000002</v>
      </c>
      <c r="BZ50" s="70">
        <v>100</v>
      </c>
      <c r="CA50" s="70">
        <v>100</v>
      </c>
      <c r="CB50" s="70">
        <v>11.300232062570945</v>
      </c>
      <c r="CC50" s="70">
        <v>0</v>
      </c>
      <c r="CD50" s="70">
        <v>0</v>
      </c>
      <c r="CE50" s="69">
        <v>0</v>
      </c>
      <c r="CF50" s="69">
        <v>0</v>
      </c>
      <c r="CG50" s="69">
        <v>0</v>
      </c>
      <c r="CH50" s="69">
        <v>0</v>
      </c>
      <c r="CI50" s="69">
        <v>0</v>
      </c>
      <c r="CJ50" s="69">
        <v>0</v>
      </c>
      <c r="CK50" s="69">
        <v>0</v>
      </c>
      <c r="CL50" s="69">
        <v>0</v>
      </c>
      <c r="CM50" s="69">
        <v>0</v>
      </c>
      <c r="CN50" s="69">
        <v>0</v>
      </c>
      <c r="CO50" s="69">
        <v>0</v>
      </c>
      <c r="CP50" s="70" t="s">
        <v>652</v>
      </c>
      <c r="CQ50" s="70" t="s">
        <v>652</v>
      </c>
      <c r="CR50" s="70">
        <v>0</v>
      </c>
      <c r="CS50" s="70">
        <v>0</v>
      </c>
      <c r="CT50" s="70">
        <v>0</v>
      </c>
      <c r="CU50" s="69">
        <v>0</v>
      </c>
      <c r="CV50" s="69">
        <v>0</v>
      </c>
      <c r="CW50" s="69">
        <v>0</v>
      </c>
      <c r="CX50" s="69">
        <v>0</v>
      </c>
      <c r="CY50" s="69">
        <v>0</v>
      </c>
      <c r="CZ50" s="69">
        <v>0</v>
      </c>
      <c r="DA50" s="69">
        <v>0</v>
      </c>
      <c r="DB50" s="69">
        <v>0</v>
      </c>
      <c r="DC50" s="69">
        <v>0</v>
      </c>
      <c r="DD50" s="69">
        <v>0</v>
      </c>
      <c r="DE50" s="69">
        <v>0</v>
      </c>
      <c r="DF50" s="70" t="s">
        <v>652</v>
      </c>
      <c r="DG50" s="70" t="s">
        <v>652</v>
      </c>
      <c r="DH50" s="70">
        <v>0</v>
      </c>
      <c r="DI50" s="70">
        <v>0</v>
      </c>
      <c r="DJ50" s="70">
        <v>0</v>
      </c>
      <c r="DK50" s="69">
        <v>810.51020000000005</v>
      </c>
      <c r="DL50" s="69">
        <v>0</v>
      </c>
      <c r="DM50" s="69">
        <v>913.76580000000001</v>
      </c>
      <c r="DN50" s="69">
        <v>810.51020000000005</v>
      </c>
      <c r="DO50" s="69">
        <v>103.2556</v>
      </c>
      <c r="DP50" s="69">
        <v>810.51020000000005</v>
      </c>
      <c r="DQ50" s="69">
        <v>1.0607829799999999</v>
      </c>
      <c r="DR50" s="69">
        <v>913.76580000000001</v>
      </c>
      <c r="DS50" s="69">
        <v>810.51020000000005</v>
      </c>
      <c r="DT50" s="69">
        <v>0</v>
      </c>
      <c r="DU50" s="69">
        <v>103.2556</v>
      </c>
      <c r="DV50" s="70">
        <v>100</v>
      </c>
      <c r="DW50" s="70">
        <v>100</v>
      </c>
      <c r="DX50" s="70">
        <v>11.300007069645197</v>
      </c>
      <c r="DY50" s="70">
        <v>1.0607829799999999</v>
      </c>
      <c r="DZ50" s="70">
        <v>-8.8817841970012523E-16</v>
      </c>
      <c r="EA50" s="69">
        <v>7.9596</v>
      </c>
      <c r="EB50" s="69">
        <v>0</v>
      </c>
      <c r="EC50" s="69">
        <v>8.4353099999999994</v>
      </c>
      <c r="ED50" s="69">
        <v>7.9596</v>
      </c>
      <c r="EE50" s="69">
        <v>0.47571000000000002</v>
      </c>
      <c r="EF50" s="69">
        <v>7.9596</v>
      </c>
      <c r="EG50" s="69">
        <v>0</v>
      </c>
      <c r="EH50" s="69">
        <v>8.4353060000000006</v>
      </c>
      <c r="EI50" s="69">
        <v>7.9596</v>
      </c>
      <c r="EJ50" s="69">
        <v>0</v>
      </c>
      <c r="EK50" s="69">
        <v>0.47570600000000002</v>
      </c>
      <c r="EL50" s="70">
        <v>100</v>
      </c>
      <c r="EM50" s="70">
        <v>99.999159151583953</v>
      </c>
      <c r="EN50" s="70">
        <v>5.6394634646330548</v>
      </c>
      <c r="EO50" s="70">
        <v>0</v>
      </c>
      <c r="EP50" s="70">
        <v>0</v>
      </c>
      <c r="EQ50" s="69">
        <v>26.7</v>
      </c>
      <c r="ER50" s="69">
        <v>0</v>
      </c>
      <c r="ES50" s="69">
        <v>28.1053</v>
      </c>
      <c r="ET50" s="69">
        <v>26.7</v>
      </c>
      <c r="EU50" s="69">
        <v>1.4053</v>
      </c>
      <c r="EV50" s="69">
        <v>15.423852999999999</v>
      </c>
      <c r="EW50" s="69">
        <v>2.7846199999999999</v>
      </c>
      <c r="EX50" s="69">
        <v>16.235633</v>
      </c>
      <c r="EY50" s="69">
        <v>15.423852999999999</v>
      </c>
      <c r="EZ50" s="69">
        <v>0</v>
      </c>
      <c r="FA50" s="69">
        <v>0.81177999999999995</v>
      </c>
      <c r="FB50" s="70">
        <v>57.767239700374532</v>
      </c>
      <c r="FC50" s="70">
        <v>57.765601650893039</v>
      </c>
      <c r="FD50" s="70">
        <v>4.999989837168652</v>
      </c>
      <c r="FE50" s="70">
        <v>2.7846199999999999</v>
      </c>
      <c r="FF50" s="70">
        <v>-1.3322676295501878E-15</v>
      </c>
    </row>
    <row r="51" spans="1:162" s="130" customFormat="1" ht="15.75" x14ac:dyDescent="0.25">
      <c r="A51" s="71">
        <v>40</v>
      </c>
      <c r="B51" s="17" t="s">
        <v>107</v>
      </c>
      <c r="C51" s="69">
        <v>1698.6513000000002</v>
      </c>
      <c r="D51" s="69">
        <v>0</v>
      </c>
      <c r="E51" s="69">
        <v>1849.4395</v>
      </c>
      <c r="F51" s="69">
        <v>1698.6513000000002</v>
      </c>
      <c r="G51" s="69">
        <v>150.78820000000002</v>
      </c>
      <c r="H51" s="69">
        <v>1660.0588405799999</v>
      </c>
      <c r="I51" s="69">
        <v>0</v>
      </c>
      <c r="J51" s="69">
        <v>1808.69089162</v>
      </c>
      <c r="K51" s="69">
        <v>1659.9422238499999</v>
      </c>
      <c r="L51" s="69">
        <v>0</v>
      </c>
      <c r="M51" s="69">
        <v>148.74866777</v>
      </c>
      <c r="N51" s="70">
        <v>97.721187618082624</v>
      </c>
      <c r="O51" s="70">
        <v>98.647419207869035</v>
      </c>
      <c r="P51" s="70">
        <v>8.2241066430521723</v>
      </c>
      <c r="Q51" s="69">
        <v>0</v>
      </c>
      <c r="R51" s="70">
        <v>0.11661673000003248</v>
      </c>
      <c r="S51" s="69">
        <v>94.506500000000003</v>
      </c>
      <c r="T51" s="69">
        <v>0</v>
      </c>
      <c r="U51" s="69">
        <v>103.17310000000001</v>
      </c>
      <c r="V51" s="69">
        <v>94.506500000000003</v>
      </c>
      <c r="W51" s="69">
        <v>8.6666000000000007</v>
      </c>
      <c r="X51" s="69">
        <v>94.506429999999995</v>
      </c>
      <c r="Y51" s="69">
        <v>0</v>
      </c>
      <c r="Z51" s="69">
        <v>103.17299804000001</v>
      </c>
      <c r="AA51" s="69">
        <v>94.506429999999995</v>
      </c>
      <c r="AB51" s="69">
        <v>0</v>
      </c>
      <c r="AC51" s="69">
        <v>8.6665680399999996</v>
      </c>
      <c r="AD51" s="70">
        <v>99.999925931020613</v>
      </c>
      <c r="AE51" s="70">
        <v>99.999631227932511</v>
      </c>
      <c r="AF51" s="70">
        <v>8.4000350911970063</v>
      </c>
      <c r="AG51" s="70">
        <v>0</v>
      </c>
      <c r="AH51" s="70">
        <v>0</v>
      </c>
      <c r="AI51" s="69">
        <v>20.5991</v>
      </c>
      <c r="AJ51" s="69">
        <v>0</v>
      </c>
      <c r="AK51" s="69">
        <v>22.488199999999999</v>
      </c>
      <c r="AL51" s="69">
        <v>20.5991</v>
      </c>
      <c r="AM51" s="69">
        <v>1.8891</v>
      </c>
      <c r="AN51" s="69">
        <v>20.5991</v>
      </c>
      <c r="AO51" s="69">
        <v>0</v>
      </c>
      <c r="AP51" s="69">
        <v>22.488199999999999</v>
      </c>
      <c r="AQ51" s="69">
        <v>20.5991</v>
      </c>
      <c r="AR51" s="69">
        <v>0</v>
      </c>
      <c r="AS51" s="69">
        <v>1.8891</v>
      </c>
      <c r="AT51" s="70">
        <v>100</v>
      </c>
      <c r="AU51" s="70">
        <v>100</v>
      </c>
      <c r="AV51" s="70">
        <v>8.4004055460196909</v>
      </c>
      <c r="AW51" s="70">
        <v>0</v>
      </c>
      <c r="AX51" s="70">
        <v>0</v>
      </c>
      <c r="AY51" s="69">
        <v>3.4992999999999999</v>
      </c>
      <c r="AZ51" s="69">
        <v>0</v>
      </c>
      <c r="BA51" s="69">
        <v>3.8201999999999998</v>
      </c>
      <c r="BB51" s="69">
        <v>3.4992999999999999</v>
      </c>
      <c r="BC51" s="69">
        <v>0.32090000000000002</v>
      </c>
      <c r="BD51" s="69">
        <v>3.4992999999999999</v>
      </c>
      <c r="BE51" s="69">
        <v>0</v>
      </c>
      <c r="BF51" s="69">
        <v>3.8201999999999998</v>
      </c>
      <c r="BG51" s="69">
        <v>3.4992999999999999</v>
      </c>
      <c r="BH51" s="69">
        <v>0</v>
      </c>
      <c r="BI51" s="69">
        <v>0.32090000000000002</v>
      </c>
      <c r="BJ51" s="70">
        <v>100</v>
      </c>
      <c r="BK51" s="70">
        <v>100</v>
      </c>
      <c r="BL51" s="70">
        <v>8.4000837652478939</v>
      </c>
      <c r="BM51" s="70">
        <v>0</v>
      </c>
      <c r="BN51" s="70">
        <v>0</v>
      </c>
      <c r="BO51" s="69">
        <v>27.688199999999998</v>
      </c>
      <c r="BP51" s="69">
        <v>0</v>
      </c>
      <c r="BQ51" s="69">
        <v>31.3325</v>
      </c>
      <c r="BR51" s="69">
        <v>27.688199999999998</v>
      </c>
      <c r="BS51" s="69">
        <v>3.6442999999999999</v>
      </c>
      <c r="BT51" s="69">
        <v>27.688199999999998</v>
      </c>
      <c r="BU51" s="69">
        <v>0</v>
      </c>
      <c r="BV51" s="69">
        <v>31.3325</v>
      </c>
      <c r="BW51" s="69">
        <v>27.688199999999998</v>
      </c>
      <c r="BX51" s="69">
        <v>0</v>
      </c>
      <c r="BY51" s="69">
        <v>3.6442999999999999</v>
      </c>
      <c r="BZ51" s="70">
        <v>100</v>
      </c>
      <c r="CA51" s="70">
        <v>100</v>
      </c>
      <c r="CB51" s="70">
        <v>11.63105401739408</v>
      </c>
      <c r="CC51" s="70">
        <v>0</v>
      </c>
      <c r="CD51" s="70">
        <v>0</v>
      </c>
      <c r="CE51" s="69">
        <v>0</v>
      </c>
      <c r="CF51" s="69">
        <v>0</v>
      </c>
      <c r="CG51" s="69">
        <v>0</v>
      </c>
      <c r="CH51" s="69">
        <v>0</v>
      </c>
      <c r="CI51" s="69">
        <v>0</v>
      </c>
      <c r="CJ51" s="69">
        <v>0</v>
      </c>
      <c r="CK51" s="69">
        <v>0</v>
      </c>
      <c r="CL51" s="69">
        <v>0</v>
      </c>
      <c r="CM51" s="69">
        <v>0</v>
      </c>
      <c r="CN51" s="69">
        <v>0</v>
      </c>
      <c r="CO51" s="69">
        <v>0</v>
      </c>
      <c r="CP51" s="70" t="s">
        <v>652</v>
      </c>
      <c r="CQ51" s="70" t="s">
        <v>652</v>
      </c>
      <c r="CR51" s="70">
        <v>0</v>
      </c>
      <c r="CS51" s="70">
        <v>0</v>
      </c>
      <c r="CT51" s="70">
        <v>0</v>
      </c>
      <c r="CU51" s="69">
        <v>0</v>
      </c>
      <c r="CV51" s="69">
        <v>0</v>
      </c>
      <c r="CW51" s="69">
        <v>0</v>
      </c>
      <c r="CX51" s="69">
        <v>0</v>
      </c>
      <c r="CY51" s="69">
        <v>0</v>
      </c>
      <c r="CZ51" s="69">
        <v>0</v>
      </c>
      <c r="DA51" s="69">
        <v>0</v>
      </c>
      <c r="DB51" s="69">
        <v>0</v>
      </c>
      <c r="DC51" s="69">
        <v>0</v>
      </c>
      <c r="DD51" s="69">
        <v>0</v>
      </c>
      <c r="DE51" s="69">
        <v>0</v>
      </c>
      <c r="DF51" s="70" t="s">
        <v>652</v>
      </c>
      <c r="DG51" s="70" t="s">
        <v>652</v>
      </c>
      <c r="DH51" s="70">
        <v>0</v>
      </c>
      <c r="DI51" s="70">
        <v>0</v>
      </c>
      <c r="DJ51" s="70">
        <v>0</v>
      </c>
      <c r="DK51" s="69">
        <v>1396.5225</v>
      </c>
      <c r="DL51" s="69">
        <v>0</v>
      </c>
      <c r="DM51" s="69">
        <v>1524.5879</v>
      </c>
      <c r="DN51" s="69">
        <v>1396.5225</v>
      </c>
      <c r="DO51" s="69">
        <v>128.06540000000001</v>
      </c>
      <c r="DP51" s="69">
        <v>1396.5204371299999</v>
      </c>
      <c r="DQ51" s="69">
        <v>0</v>
      </c>
      <c r="DR51" s="69">
        <v>1524.5835651100001</v>
      </c>
      <c r="DS51" s="69">
        <v>1396.5204371299999</v>
      </c>
      <c r="DT51" s="69">
        <v>0</v>
      </c>
      <c r="DU51" s="69">
        <v>128.06312797999999</v>
      </c>
      <c r="DV51" s="70">
        <v>99.999852285229906</v>
      </c>
      <c r="DW51" s="70">
        <v>99.998225890833879</v>
      </c>
      <c r="DX51" s="70">
        <v>8.3998759340397395</v>
      </c>
      <c r="DY51" s="70">
        <v>0</v>
      </c>
      <c r="DZ51" s="70">
        <v>0</v>
      </c>
      <c r="EA51" s="69">
        <v>0</v>
      </c>
      <c r="EB51" s="69">
        <v>0</v>
      </c>
      <c r="EC51" s="69">
        <v>0</v>
      </c>
      <c r="ED51" s="69">
        <v>0</v>
      </c>
      <c r="EE51" s="69">
        <v>0</v>
      </c>
      <c r="EF51" s="69">
        <v>0</v>
      </c>
      <c r="EG51" s="69">
        <v>0</v>
      </c>
      <c r="EH51" s="69">
        <v>0</v>
      </c>
      <c r="EI51" s="69">
        <v>0</v>
      </c>
      <c r="EJ51" s="69">
        <v>0</v>
      </c>
      <c r="EK51" s="69">
        <v>0</v>
      </c>
      <c r="EL51" s="70" t="s">
        <v>652</v>
      </c>
      <c r="EM51" s="70" t="s">
        <v>652</v>
      </c>
      <c r="EN51" s="70">
        <v>0</v>
      </c>
      <c r="EO51" s="70">
        <v>0</v>
      </c>
      <c r="EP51" s="70">
        <v>0</v>
      </c>
      <c r="EQ51" s="69">
        <v>155.8357</v>
      </c>
      <c r="ER51" s="69">
        <v>0</v>
      </c>
      <c r="ES51" s="69">
        <v>164.0376</v>
      </c>
      <c r="ET51" s="69">
        <v>155.8357</v>
      </c>
      <c r="EU51" s="69">
        <v>8.2019000000000002</v>
      </c>
      <c r="EV51" s="69">
        <v>117.24537345</v>
      </c>
      <c r="EW51" s="69">
        <v>0</v>
      </c>
      <c r="EX51" s="69">
        <v>123.29342846999999</v>
      </c>
      <c r="EY51" s="69">
        <v>117.12875672</v>
      </c>
      <c r="EZ51" s="69">
        <v>0</v>
      </c>
      <c r="FA51" s="69">
        <v>6.1646717500000001</v>
      </c>
      <c r="FB51" s="70">
        <v>75.161697043745434</v>
      </c>
      <c r="FC51" s="70">
        <v>75.161508309050333</v>
      </c>
      <c r="FD51" s="70">
        <v>5.0000002648154114</v>
      </c>
      <c r="FE51" s="70">
        <v>0</v>
      </c>
      <c r="FF51" s="70">
        <v>0.11661673000000405</v>
      </c>
    </row>
    <row r="52" spans="1:162" ht="15.75" x14ac:dyDescent="0.25">
      <c r="A52" s="140">
        <v>41</v>
      </c>
      <c r="B52" s="66" t="s">
        <v>319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70" t="s">
        <v>652</v>
      </c>
      <c r="O52" s="70" t="s">
        <v>652</v>
      </c>
      <c r="P52" s="70">
        <v>0</v>
      </c>
      <c r="Q52" s="69">
        <v>0</v>
      </c>
      <c r="R52" s="70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70" t="s">
        <v>652</v>
      </c>
      <c r="AE52" s="70" t="s">
        <v>652</v>
      </c>
      <c r="AF52" s="70">
        <v>0</v>
      </c>
      <c r="AG52" s="70">
        <v>0</v>
      </c>
      <c r="AH52" s="70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70" t="s">
        <v>652</v>
      </c>
      <c r="AU52" s="70" t="s">
        <v>652</v>
      </c>
      <c r="AV52" s="70">
        <v>0</v>
      </c>
      <c r="AW52" s="70">
        <v>0</v>
      </c>
      <c r="AX52" s="70">
        <v>0</v>
      </c>
      <c r="AY52" s="69">
        <v>0</v>
      </c>
      <c r="AZ52" s="69">
        <v>0</v>
      </c>
      <c r="BA52" s="69">
        <v>0</v>
      </c>
      <c r="BB52" s="69">
        <v>0</v>
      </c>
      <c r="BC52" s="69">
        <v>0</v>
      </c>
      <c r="BD52" s="69">
        <v>0</v>
      </c>
      <c r="BE52" s="69">
        <v>0</v>
      </c>
      <c r="BF52" s="69">
        <v>0</v>
      </c>
      <c r="BG52" s="69">
        <v>0</v>
      </c>
      <c r="BH52" s="69">
        <v>0</v>
      </c>
      <c r="BI52" s="69">
        <v>0</v>
      </c>
      <c r="BJ52" s="70" t="s">
        <v>652</v>
      </c>
      <c r="BK52" s="70" t="s">
        <v>652</v>
      </c>
      <c r="BL52" s="70">
        <v>0</v>
      </c>
      <c r="BM52" s="70">
        <v>0</v>
      </c>
      <c r="BN52" s="70">
        <v>0</v>
      </c>
      <c r="BO52" s="69">
        <v>0</v>
      </c>
      <c r="BP52" s="69">
        <v>0</v>
      </c>
      <c r="BQ52" s="69">
        <v>0</v>
      </c>
      <c r="BR52" s="69">
        <v>0</v>
      </c>
      <c r="BS52" s="69">
        <v>0</v>
      </c>
      <c r="BT52" s="69">
        <v>0</v>
      </c>
      <c r="BU52" s="69">
        <v>0</v>
      </c>
      <c r="BV52" s="69">
        <v>0</v>
      </c>
      <c r="BW52" s="69">
        <v>0</v>
      </c>
      <c r="BX52" s="69">
        <v>0</v>
      </c>
      <c r="BY52" s="69">
        <v>0</v>
      </c>
      <c r="BZ52" s="70" t="s">
        <v>652</v>
      </c>
      <c r="CA52" s="70" t="s">
        <v>652</v>
      </c>
      <c r="CB52" s="70">
        <v>0</v>
      </c>
      <c r="CC52" s="70">
        <v>0</v>
      </c>
      <c r="CD52" s="70">
        <v>0</v>
      </c>
      <c r="CE52" s="69">
        <v>0</v>
      </c>
      <c r="CF52" s="69">
        <v>0</v>
      </c>
      <c r="CG52" s="69">
        <v>0</v>
      </c>
      <c r="CH52" s="69">
        <v>0</v>
      </c>
      <c r="CI52" s="69">
        <v>0</v>
      </c>
      <c r="CJ52" s="69">
        <v>0</v>
      </c>
      <c r="CK52" s="69">
        <v>0</v>
      </c>
      <c r="CL52" s="69">
        <v>0</v>
      </c>
      <c r="CM52" s="69">
        <v>0</v>
      </c>
      <c r="CN52" s="69">
        <v>0</v>
      </c>
      <c r="CO52" s="69">
        <v>0</v>
      </c>
      <c r="CP52" s="70" t="s">
        <v>652</v>
      </c>
      <c r="CQ52" s="70" t="s">
        <v>652</v>
      </c>
      <c r="CR52" s="70">
        <v>0</v>
      </c>
      <c r="CS52" s="70">
        <v>0</v>
      </c>
      <c r="CT52" s="70">
        <v>0</v>
      </c>
      <c r="CU52" s="69">
        <v>0</v>
      </c>
      <c r="CV52" s="69">
        <v>0</v>
      </c>
      <c r="CW52" s="69">
        <v>0</v>
      </c>
      <c r="CX52" s="69">
        <v>0</v>
      </c>
      <c r="CY52" s="69">
        <v>0</v>
      </c>
      <c r="CZ52" s="69">
        <v>0</v>
      </c>
      <c r="DA52" s="69">
        <v>0</v>
      </c>
      <c r="DB52" s="69">
        <v>0</v>
      </c>
      <c r="DC52" s="69">
        <v>0</v>
      </c>
      <c r="DD52" s="69">
        <v>0</v>
      </c>
      <c r="DE52" s="69">
        <v>0</v>
      </c>
      <c r="DF52" s="70" t="s">
        <v>652</v>
      </c>
      <c r="DG52" s="70" t="s">
        <v>652</v>
      </c>
      <c r="DH52" s="70">
        <v>0</v>
      </c>
      <c r="DI52" s="70">
        <v>0</v>
      </c>
      <c r="DJ52" s="70">
        <v>0</v>
      </c>
      <c r="DK52" s="69">
        <v>0</v>
      </c>
      <c r="DL52" s="69">
        <v>0</v>
      </c>
      <c r="DM52" s="69">
        <v>0</v>
      </c>
      <c r="DN52" s="69">
        <v>0</v>
      </c>
      <c r="DO52" s="69">
        <v>0</v>
      </c>
      <c r="DP52" s="69">
        <v>0</v>
      </c>
      <c r="DQ52" s="69">
        <v>0</v>
      </c>
      <c r="DR52" s="69">
        <v>0</v>
      </c>
      <c r="DS52" s="69">
        <v>0</v>
      </c>
      <c r="DT52" s="69">
        <v>0</v>
      </c>
      <c r="DU52" s="69">
        <v>0</v>
      </c>
      <c r="DV52" s="70" t="s">
        <v>652</v>
      </c>
      <c r="DW52" s="70" t="s">
        <v>652</v>
      </c>
      <c r="DX52" s="70">
        <v>0</v>
      </c>
      <c r="DY52" s="70">
        <v>0</v>
      </c>
      <c r="DZ52" s="70">
        <v>0</v>
      </c>
      <c r="EA52" s="69">
        <v>0</v>
      </c>
      <c r="EB52" s="69">
        <v>0</v>
      </c>
      <c r="EC52" s="69">
        <v>0</v>
      </c>
      <c r="ED52" s="69">
        <v>0</v>
      </c>
      <c r="EE52" s="69">
        <v>0</v>
      </c>
      <c r="EF52" s="69">
        <v>0</v>
      </c>
      <c r="EG52" s="69">
        <v>0</v>
      </c>
      <c r="EH52" s="69">
        <v>0</v>
      </c>
      <c r="EI52" s="69">
        <v>0</v>
      </c>
      <c r="EJ52" s="69">
        <v>0</v>
      </c>
      <c r="EK52" s="69">
        <v>0</v>
      </c>
      <c r="EL52" s="70" t="s">
        <v>652</v>
      </c>
      <c r="EM52" s="70" t="s">
        <v>652</v>
      </c>
      <c r="EN52" s="70">
        <v>0</v>
      </c>
      <c r="EO52" s="70">
        <v>0</v>
      </c>
      <c r="EP52" s="70">
        <v>0</v>
      </c>
      <c r="EQ52" s="69">
        <v>0</v>
      </c>
      <c r="ER52" s="69">
        <v>0</v>
      </c>
      <c r="ES52" s="69">
        <v>0</v>
      </c>
      <c r="ET52" s="69">
        <v>0</v>
      </c>
      <c r="EU52" s="69">
        <v>0</v>
      </c>
      <c r="EV52" s="69">
        <v>0</v>
      </c>
      <c r="EW52" s="69">
        <v>0</v>
      </c>
      <c r="EX52" s="69">
        <v>0</v>
      </c>
      <c r="EY52" s="69">
        <v>0</v>
      </c>
      <c r="EZ52" s="69">
        <v>0</v>
      </c>
      <c r="FA52" s="69">
        <v>0</v>
      </c>
      <c r="FB52" s="70" t="s">
        <v>652</v>
      </c>
      <c r="FC52" s="70" t="s">
        <v>652</v>
      </c>
      <c r="FD52" s="70">
        <v>0</v>
      </c>
      <c r="FE52" s="70">
        <v>0</v>
      </c>
      <c r="FF52" s="70">
        <v>0</v>
      </c>
    </row>
    <row r="53" spans="1:162" ht="15.75" x14ac:dyDescent="0.25">
      <c r="A53" s="73">
        <v>42</v>
      </c>
      <c r="B53" s="76" t="s">
        <v>109</v>
      </c>
      <c r="C53" s="64">
        <v>4032.3144000000002</v>
      </c>
      <c r="D53" s="64">
        <v>0</v>
      </c>
      <c r="E53" s="64">
        <v>4333.642425</v>
      </c>
      <c r="F53" s="64">
        <v>4032.3144000000002</v>
      </c>
      <c r="G53" s="64">
        <v>301.32802499999997</v>
      </c>
      <c r="H53" s="64">
        <v>3953.3736912699997</v>
      </c>
      <c r="I53" s="64">
        <v>16.731482499999998</v>
      </c>
      <c r="J53" s="64">
        <v>4180.4441623399998</v>
      </c>
      <c r="K53" s="64">
        <v>3937.53702127</v>
      </c>
      <c r="L53" s="64">
        <v>0</v>
      </c>
      <c r="M53" s="64">
        <v>242.90714106999999</v>
      </c>
      <c r="N53" s="64">
        <v>97.649553846049301</v>
      </c>
      <c r="O53" s="64">
        <v>80.612196980350575</v>
      </c>
      <c r="P53" s="64">
        <v>5.8105581999696643</v>
      </c>
      <c r="Q53" s="64">
        <v>16.731482499999998</v>
      </c>
      <c r="R53" s="64">
        <v>15.836669999999854</v>
      </c>
      <c r="S53" s="64">
        <v>134.32139999999998</v>
      </c>
      <c r="T53" s="64">
        <v>0</v>
      </c>
      <c r="U53" s="64">
        <v>146.981469</v>
      </c>
      <c r="V53" s="64">
        <v>134.32139999999998</v>
      </c>
      <c r="W53" s="64">
        <v>12.660069</v>
      </c>
      <c r="X53" s="64">
        <v>134.21148499999998</v>
      </c>
      <c r="Y53" s="64">
        <v>0</v>
      </c>
      <c r="Z53" s="64">
        <v>143.85623989999999</v>
      </c>
      <c r="AA53" s="64">
        <v>134.12348500000002</v>
      </c>
      <c r="AB53" s="64">
        <v>0</v>
      </c>
      <c r="AC53" s="64">
        <v>9.7327548999999998</v>
      </c>
      <c r="AD53" s="64">
        <v>99.852655645340221</v>
      </c>
      <c r="AE53" s="64">
        <v>76.877581788851217</v>
      </c>
      <c r="AF53" s="64">
        <v>6.7656119100329688</v>
      </c>
      <c r="AG53" s="64">
        <v>0</v>
      </c>
      <c r="AH53" s="64">
        <v>8.799999999999919E-2</v>
      </c>
      <c r="AI53" s="64">
        <v>1112.3464000000001</v>
      </c>
      <c r="AJ53" s="64">
        <v>0</v>
      </c>
      <c r="AK53" s="64">
        <v>1195.0344899999998</v>
      </c>
      <c r="AL53" s="64">
        <v>1112.3464000000001</v>
      </c>
      <c r="AM53" s="64">
        <v>82.688089999999988</v>
      </c>
      <c r="AN53" s="64">
        <v>1089.17044214</v>
      </c>
      <c r="AO53" s="64">
        <v>0</v>
      </c>
      <c r="AP53" s="64">
        <v>1162.2499321400001</v>
      </c>
      <c r="AQ53" s="64">
        <v>1089.17044214</v>
      </c>
      <c r="AR53" s="64">
        <v>0</v>
      </c>
      <c r="AS53" s="64">
        <v>73.079489999999993</v>
      </c>
      <c r="AT53" s="64">
        <v>97.916480166609958</v>
      </c>
      <c r="AU53" s="64">
        <v>88.379704985324977</v>
      </c>
      <c r="AV53" s="64">
        <v>6.2877603154978825</v>
      </c>
      <c r="AW53" s="64">
        <v>0</v>
      </c>
      <c r="AX53" s="64">
        <v>0</v>
      </c>
      <c r="AY53" s="64">
        <v>58.859200000000001</v>
      </c>
      <c r="AZ53" s="64">
        <v>0</v>
      </c>
      <c r="BA53" s="64">
        <v>63.249657999999997</v>
      </c>
      <c r="BB53" s="64">
        <v>58.859200000000001</v>
      </c>
      <c r="BC53" s="64">
        <v>4.3904580000000006</v>
      </c>
      <c r="BD53" s="64">
        <v>58.859200000000001</v>
      </c>
      <c r="BE53" s="64">
        <v>2.2968825000000002</v>
      </c>
      <c r="BF53" s="64">
        <v>62.486400000000003</v>
      </c>
      <c r="BG53" s="64">
        <v>58.859200000000001</v>
      </c>
      <c r="BH53" s="64">
        <v>0</v>
      </c>
      <c r="BI53" s="64">
        <v>3.6271999999999998</v>
      </c>
      <c r="BJ53" s="64">
        <v>100</v>
      </c>
      <c r="BK53" s="64">
        <v>82.615526671704856</v>
      </c>
      <c r="BL53" s="64">
        <v>5.8047831208070866</v>
      </c>
      <c r="BM53" s="64">
        <v>2.2968825000000002</v>
      </c>
      <c r="BN53" s="64">
        <v>4.4408920985006262E-16</v>
      </c>
      <c r="BO53" s="64">
        <v>740.5883</v>
      </c>
      <c r="BP53" s="64">
        <v>0</v>
      </c>
      <c r="BQ53" s="64">
        <v>815.10522200000014</v>
      </c>
      <c r="BR53" s="64">
        <v>740.5883</v>
      </c>
      <c r="BS53" s="64">
        <v>74.516922000000008</v>
      </c>
      <c r="BT53" s="64">
        <v>710.92200000000003</v>
      </c>
      <c r="BU53" s="64">
        <v>14.3346</v>
      </c>
      <c r="BV53" s="64">
        <v>764.49553020000008</v>
      </c>
      <c r="BW53" s="64">
        <v>710.92200000000003</v>
      </c>
      <c r="BX53" s="64">
        <v>0</v>
      </c>
      <c r="BY53" s="64">
        <v>53.573530200000008</v>
      </c>
      <c r="BZ53" s="64">
        <v>95.994225131560952</v>
      </c>
      <c r="CA53" s="64">
        <v>71.89444861933508</v>
      </c>
      <c r="CB53" s="64">
        <v>7.0076969823465953</v>
      </c>
      <c r="CC53" s="64">
        <v>14.3346</v>
      </c>
      <c r="CD53" s="64">
        <v>8.8817841970012523E-15</v>
      </c>
      <c r="CE53" s="64">
        <v>0</v>
      </c>
      <c r="CF53" s="64">
        <v>0</v>
      </c>
      <c r="CG53" s="64">
        <v>0</v>
      </c>
      <c r="CH53" s="64">
        <v>0</v>
      </c>
      <c r="CI53" s="64">
        <v>0</v>
      </c>
      <c r="CJ53" s="64">
        <v>0</v>
      </c>
      <c r="CK53" s="64">
        <v>0</v>
      </c>
      <c r="CL53" s="64">
        <v>0</v>
      </c>
      <c r="CM53" s="64">
        <v>0</v>
      </c>
      <c r="CN53" s="64">
        <v>0</v>
      </c>
      <c r="CO53" s="64">
        <v>0</v>
      </c>
      <c r="CP53" s="64" t="s">
        <v>652</v>
      </c>
      <c r="CQ53" s="64" t="s">
        <v>652</v>
      </c>
      <c r="CR53" s="64">
        <v>0</v>
      </c>
      <c r="CS53" s="64">
        <v>0</v>
      </c>
      <c r="CT53" s="64">
        <v>0</v>
      </c>
      <c r="CU53" s="64">
        <v>0</v>
      </c>
      <c r="CV53" s="64">
        <v>0</v>
      </c>
      <c r="CW53" s="64">
        <v>0</v>
      </c>
      <c r="CX53" s="64">
        <v>0</v>
      </c>
      <c r="CY53" s="64">
        <v>0</v>
      </c>
      <c r="CZ53" s="64">
        <v>0</v>
      </c>
      <c r="DA53" s="64">
        <v>0</v>
      </c>
      <c r="DB53" s="64">
        <v>0</v>
      </c>
      <c r="DC53" s="64">
        <v>0</v>
      </c>
      <c r="DD53" s="64">
        <v>0</v>
      </c>
      <c r="DE53" s="64">
        <v>0</v>
      </c>
      <c r="DF53" s="64" t="s">
        <v>652</v>
      </c>
      <c r="DG53" s="64" t="s">
        <v>652</v>
      </c>
      <c r="DH53" s="64">
        <v>0</v>
      </c>
      <c r="DI53" s="64">
        <v>0</v>
      </c>
      <c r="DJ53" s="64">
        <v>0</v>
      </c>
      <c r="DK53" s="64">
        <v>1535.8786</v>
      </c>
      <c r="DL53" s="64">
        <v>0</v>
      </c>
      <c r="DM53" s="64">
        <v>1635.8451750000002</v>
      </c>
      <c r="DN53" s="64">
        <v>1535.8786</v>
      </c>
      <c r="DO53" s="64">
        <v>99.966575000000006</v>
      </c>
      <c r="DP53" s="64">
        <v>1535.86976413</v>
      </c>
      <c r="DQ53" s="64">
        <v>0</v>
      </c>
      <c r="DR53" s="64">
        <v>1616.8176495299999</v>
      </c>
      <c r="DS53" s="64">
        <v>1535.86976413</v>
      </c>
      <c r="DT53" s="64">
        <v>0</v>
      </c>
      <c r="DU53" s="64">
        <v>80.947885400000004</v>
      </c>
      <c r="DV53" s="64">
        <v>99.999424702577414</v>
      </c>
      <c r="DW53" s="64">
        <v>80.974951277464484</v>
      </c>
      <c r="DX53" s="64">
        <v>5.0066181194602324</v>
      </c>
      <c r="DY53" s="64">
        <v>0</v>
      </c>
      <c r="DZ53" s="64">
        <v>0</v>
      </c>
      <c r="EA53" s="64">
        <v>63.710599999999999</v>
      </c>
      <c r="EB53" s="64">
        <v>0</v>
      </c>
      <c r="EC53" s="64">
        <v>67.445232000000004</v>
      </c>
      <c r="ED53" s="64">
        <v>63.710599999999999</v>
      </c>
      <c r="EE53" s="64">
        <v>3.7346320000000004</v>
      </c>
      <c r="EF53" s="64">
        <v>37.730899999999998</v>
      </c>
      <c r="EG53" s="64">
        <v>0</v>
      </c>
      <c r="EH53" s="64">
        <v>23.07754693</v>
      </c>
      <c r="EI53" s="64">
        <v>21.982230000000001</v>
      </c>
      <c r="EJ53" s="64">
        <v>0</v>
      </c>
      <c r="EK53" s="64">
        <v>1.0953169300000001</v>
      </c>
      <c r="EL53" s="64">
        <v>34.503253775666849</v>
      </c>
      <c r="EM53" s="64">
        <v>29.328644160924021</v>
      </c>
      <c r="EN53" s="64">
        <v>4.7462450550848043</v>
      </c>
      <c r="EO53" s="64">
        <v>0</v>
      </c>
      <c r="EP53" s="64">
        <v>15.748670000000001</v>
      </c>
      <c r="EQ53" s="64">
        <v>386.60989999999998</v>
      </c>
      <c r="ER53" s="64">
        <v>0</v>
      </c>
      <c r="ES53" s="64">
        <v>409.981179</v>
      </c>
      <c r="ET53" s="64">
        <v>386.60989999999998</v>
      </c>
      <c r="EU53" s="64">
        <v>23.371279000000001</v>
      </c>
      <c r="EV53" s="64">
        <v>386.60989999999998</v>
      </c>
      <c r="EW53" s="64">
        <v>0.1</v>
      </c>
      <c r="EX53" s="64">
        <v>407.46086364000001</v>
      </c>
      <c r="EY53" s="64">
        <v>386.60989999999998</v>
      </c>
      <c r="EZ53" s="64">
        <v>0</v>
      </c>
      <c r="FA53" s="64">
        <v>20.85096364</v>
      </c>
      <c r="FB53" s="64">
        <v>100</v>
      </c>
      <c r="FC53" s="64">
        <v>89.216185558351341</v>
      </c>
      <c r="FD53" s="64">
        <v>5.1172923587631356</v>
      </c>
      <c r="FE53" s="64">
        <v>0.1</v>
      </c>
      <c r="FF53" s="64">
        <v>8.3266726846886741E-17</v>
      </c>
    </row>
    <row r="54" spans="1:162" ht="15.75" x14ac:dyDescent="0.25">
      <c r="A54" s="75">
        <v>43</v>
      </c>
      <c r="B54" s="17" t="s">
        <v>111</v>
      </c>
      <c r="C54" s="69">
        <v>1002.8380000000001</v>
      </c>
      <c r="D54" s="69">
        <v>0</v>
      </c>
      <c r="E54" s="69">
        <v>1066.3831</v>
      </c>
      <c r="F54" s="69">
        <v>1002.8380000000001</v>
      </c>
      <c r="G54" s="69">
        <v>63.545100000000005</v>
      </c>
      <c r="H54" s="69">
        <v>1002.8380000000001</v>
      </c>
      <c r="I54" s="69">
        <v>0</v>
      </c>
      <c r="J54" s="69">
        <v>1060.7755</v>
      </c>
      <c r="K54" s="69">
        <v>1002.8380000000001</v>
      </c>
      <c r="L54" s="69">
        <v>0</v>
      </c>
      <c r="M54" s="69">
        <v>57.937500000000007</v>
      </c>
      <c r="N54" s="70">
        <v>100</v>
      </c>
      <c r="O54" s="70">
        <v>91.17540140781901</v>
      </c>
      <c r="P54" s="70">
        <v>5.4618060089057492</v>
      </c>
      <c r="Q54" s="69">
        <v>0</v>
      </c>
      <c r="R54" s="70">
        <v>0</v>
      </c>
      <c r="S54" s="69">
        <v>6.7575000000000003</v>
      </c>
      <c r="T54" s="69">
        <v>0</v>
      </c>
      <c r="U54" s="69">
        <v>7.1176000000000004</v>
      </c>
      <c r="V54" s="69">
        <v>6.7575000000000003</v>
      </c>
      <c r="W54" s="69">
        <v>0.36009999999999998</v>
      </c>
      <c r="X54" s="69">
        <v>6.7575000000000003</v>
      </c>
      <c r="Y54" s="69">
        <v>0</v>
      </c>
      <c r="Z54" s="69">
        <v>7.1176000000000004</v>
      </c>
      <c r="AA54" s="69">
        <v>6.7575000000000003</v>
      </c>
      <c r="AB54" s="69">
        <v>0</v>
      </c>
      <c r="AC54" s="69">
        <v>0.36009999999999998</v>
      </c>
      <c r="AD54" s="70">
        <v>100</v>
      </c>
      <c r="AE54" s="70">
        <v>100</v>
      </c>
      <c r="AF54" s="70">
        <v>5.059289648196021</v>
      </c>
      <c r="AG54" s="70">
        <v>0</v>
      </c>
      <c r="AH54" s="70">
        <v>0</v>
      </c>
      <c r="AI54" s="69">
        <v>786.8904</v>
      </c>
      <c r="AJ54" s="69">
        <v>0</v>
      </c>
      <c r="AK54" s="69">
        <v>838.83199999999999</v>
      </c>
      <c r="AL54" s="69">
        <v>786.8904</v>
      </c>
      <c r="AM54" s="69">
        <v>51.941600000000001</v>
      </c>
      <c r="AN54" s="69">
        <v>786.8904</v>
      </c>
      <c r="AO54" s="69">
        <v>0</v>
      </c>
      <c r="AP54" s="69">
        <v>833.45740000000001</v>
      </c>
      <c r="AQ54" s="69">
        <v>786.8904</v>
      </c>
      <c r="AR54" s="69">
        <v>0</v>
      </c>
      <c r="AS54" s="69">
        <v>46.567</v>
      </c>
      <c r="AT54" s="70">
        <v>100</v>
      </c>
      <c r="AU54" s="70">
        <v>89.65260985414389</v>
      </c>
      <c r="AV54" s="70">
        <v>5.5872081764466905</v>
      </c>
      <c r="AW54" s="70">
        <v>0</v>
      </c>
      <c r="AX54" s="70">
        <v>0</v>
      </c>
      <c r="AY54" s="69">
        <v>8.6334</v>
      </c>
      <c r="AZ54" s="69">
        <v>0</v>
      </c>
      <c r="BA54" s="69">
        <v>9.0878999999999994</v>
      </c>
      <c r="BB54" s="69">
        <v>8.6334</v>
      </c>
      <c r="BC54" s="69">
        <v>0.45450000000000002</v>
      </c>
      <c r="BD54" s="69">
        <v>8.6334</v>
      </c>
      <c r="BE54" s="69">
        <v>0</v>
      </c>
      <c r="BF54" s="69">
        <v>9.0878999999999994</v>
      </c>
      <c r="BG54" s="69">
        <v>8.6334</v>
      </c>
      <c r="BH54" s="69">
        <v>0</v>
      </c>
      <c r="BI54" s="69">
        <v>0.45450000000000002</v>
      </c>
      <c r="BJ54" s="70">
        <v>100</v>
      </c>
      <c r="BK54" s="70">
        <v>100</v>
      </c>
      <c r="BL54" s="70">
        <v>5.0011553824315849</v>
      </c>
      <c r="BM54" s="70">
        <v>0</v>
      </c>
      <c r="BN54" s="70">
        <v>0</v>
      </c>
      <c r="BO54" s="69">
        <v>147.6832</v>
      </c>
      <c r="BP54" s="69">
        <v>0</v>
      </c>
      <c r="BQ54" s="69">
        <v>155.45599999999999</v>
      </c>
      <c r="BR54" s="69">
        <v>147.6832</v>
      </c>
      <c r="BS54" s="69">
        <v>7.7728000000000002</v>
      </c>
      <c r="BT54" s="69">
        <v>147.6832</v>
      </c>
      <c r="BU54" s="69">
        <v>0</v>
      </c>
      <c r="BV54" s="69">
        <v>155.45599999999999</v>
      </c>
      <c r="BW54" s="69">
        <v>147.6832</v>
      </c>
      <c r="BX54" s="69">
        <v>0</v>
      </c>
      <c r="BY54" s="69">
        <v>7.7728000000000002</v>
      </c>
      <c r="BZ54" s="70">
        <v>100</v>
      </c>
      <c r="CA54" s="70">
        <v>100</v>
      </c>
      <c r="CB54" s="70">
        <v>5</v>
      </c>
      <c r="CC54" s="70">
        <v>0</v>
      </c>
      <c r="CD54" s="70">
        <v>0</v>
      </c>
      <c r="CE54" s="69">
        <v>0</v>
      </c>
      <c r="CF54" s="69">
        <v>0</v>
      </c>
      <c r="CG54" s="69">
        <v>0</v>
      </c>
      <c r="CH54" s="69">
        <v>0</v>
      </c>
      <c r="CI54" s="69">
        <v>0</v>
      </c>
      <c r="CJ54" s="69">
        <v>0</v>
      </c>
      <c r="CK54" s="69">
        <v>0</v>
      </c>
      <c r="CL54" s="69">
        <v>0</v>
      </c>
      <c r="CM54" s="69">
        <v>0</v>
      </c>
      <c r="CN54" s="69">
        <v>0</v>
      </c>
      <c r="CO54" s="69">
        <v>0</v>
      </c>
      <c r="CP54" s="70" t="s">
        <v>652</v>
      </c>
      <c r="CQ54" s="70" t="s">
        <v>652</v>
      </c>
      <c r="CR54" s="70">
        <v>0</v>
      </c>
      <c r="CS54" s="70">
        <v>0</v>
      </c>
      <c r="CT54" s="70">
        <v>0</v>
      </c>
      <c r="CU54" s="69">
        <v>0</v>
      </c>
      <c r="CV54" s="69">
        <v>0</v>
      </c>
      <c r="CW54" s="69">
        <v>0</v>
      </c>
      <c r="CX54" s="69">
        <v>0</v>
      </c>
      <c r="CY54" s="69">
        <v>0</v>
      </c>
      <c r="CZ54" s="69">
        <v>0</v>
      </c>
      <c r="DA54" s="69">
        <v>0</v>
      </c>
      <c r="DB54" s="69">
        <v>0</v>
      </c>
      <c r="DC54" s="69">
        <v>0</v>
      </c>
      <c r="DD54" s="69">
        <v>0</v>
      </c>
      <c r="DE54" s="69">
        <v>0</v>
      </c>
      <c r="DF54" s="70" t="s">
        <v>652</v>
      </c>
      <c r="DG54" s="70" t="s">
        <v>652</v>
      </c>
      <c r="DH54" s="70">
        <v>0</v>
      </c>
      <c r="DI54" s="70">
        <v>0</v>
      </c>
      <c r="DJ54" s="70">
        <v>0</v>
      </c>
      <c r="DK54" s="69">
        <v>52.8735</v>
      </c>
      <c r="DL54" s="69">
        <v>0</v>
      </c>
      <c r="DM54" s="69">
        <v>55.656599999999997</v>
      </c>
      <c r="DN54" s="69">
        <v>52.8735</v>
      </c>
      <c r="DO54" s="69">
        <v>2.7831000000000001</v>
      </c>
      <c r="DP54" s="69">
        <v>52.8735</v>
      </c>
      <c r="DQ54" s="69">
        <v>0</v>
      </c>
      <c r="DR54" s="69">
        <v>55.656599999999997</v>
      </c>
      <c r="DS54" s="69">
        <v>52.8735</v>
      </c>
      <c r="DT54" s="69">
        <v>0</v>
      </c>
      <c r="DU54" s="69">
        <v>2.7831000000000001</v>
      </c>
      <c r="DV54" s="70">
        <v>100</v>
      </c>
      <c r="DW54" s="70">
        <v>100</v>
      </c>
      <c r="DX54" s="70">
        <v>5.0004851176679859</v>
      </c>
      <c r="DY54" s="70">
        <v>0</v>
      </c>
      <c r="DZ54" s="70">
        <v>0</v>
      </c>
      <c r="EA54" s="69">
        <v>0</v>
      </c>
      <c r="EB54" s="69">
        <v>0</v>
      </c>
      <c r="EC54" s="69">
        <v>0.23300000000000001</v>
      </c>
      <c r="ED54" s="69">
        <v>0</v>
      </c>
      <c r="EE54" s="69">
        <v>0.23300000000000001</v>
      </c>
      <c r="EF54" s="69">
        <v>0</v>
      </c>
      <c r="EG54" s="69">
        <v>0</v>
      </c>
      <c r="EH54" s="69">
        <v>0</v>
      </c>
      <c r="EI54" s="69">
        <v>0</v>
      </c>
      <c r="EJ54" s="69">
        <v>0</v>
      </c>
      <c r="EK54" s="69">
        <v>0</v>
      </c>
      <c r="EL54" s="70" t="s">
        <v>652</v>
      </c>
      <c r="EM54" s="70">
        <v>0</v>
      </c>
      <c r="EN54" s="70">
        <v>0</v>
      </c>
      <c r="EO54" s="70">
        <v>0</v>
      </c>
      <c r="EP54" s="70">
        <v>0</v>
      </c>
      <c r="EQ54" s="69">
        <v>0</v>
      </c>
      <c r="ER54" s="69">
        <v>0</v>
      </c>
      <c r="ES54" s="69">
        <v>0</v>
      </c>
      <c r="ET54" s="69">
        <v>0</v>
      </c>
      <c r="EU54" s="69">
        <v>0</v>
      </c>
      <c r="EV54" s="69">
        <v>0</v>
      </c>
      <c r="EW54" s="69">
        <v>0</v>
      </c>
      <c r="EX54" s="69">
        <v>0</v>
      </c>
      <c r="EY54" s="69">
        <v>0</v>
      </c>
      <c r="EZ54" s="69">
        <v>0</v>
      </c>
      <c r="FA54" s="69">
        <v>0</v>
      </c>
      <c r="FB54" s="70" t="s">
        <v>652</v>
      </c>
      <c r="FC54" s="70" t="s">
        <v>652</v>
      </c>
      <c r="FD54" s="70">
        <v>0</v>
      </c>
      <c r="FE54" s="70">
        <v>0</v>
      </c>
      <c r="FF54" s="70">
        <v>0</v>
      </c>
    </row>
    <row r="55" spans="1:162" ht="15.75" x14ac:dyDescent="0.25">
      <c r="A55" s="75">
        <v>44</v>
      </c>
      <c r="B55" s="17" t="s">
        <v>113</v>
      </c>
      <c r="C55" s="69">
        <v>125.78079999999999</v>
      </c>
      <c r="D55" s="69">
        <v>0</v>
      </c>
      <c r="E55" s="69">
        <v>132.47208599999999</v>
      </c>
      <c r="F55" s="69">
        <v>125.78079999999999</v>
      </c>
      <c r="G55" s="69">
        <v>6.6912860000000007</v>
      </c>
      <c r="H55" s="69">
        <v>125.78079999999999</v>
      </c>
      <c r="I55" s="69">
        <v>0.1</v>
      </c>
      <c r="J55" s="69">
        <v>127.19508499999999</v>
      </c>
      <c r="K55" s="69">
        <v>125.78079999999999</v>
      </c>
      <c r="L55" s="69">
        <v>0</v>
      </c>
      <c r="M55" s="69">
        <v>1.414285</v>
      </c>
      <c r="N55" s="70">
        <v>100</v>
      </c>
      <c r="O55" s="70">
        <v>21.136221049287084</v>
      </c>
      <c r="P55" s="70">
        <v>1.1119022405622041</v>
      </c>
      <c r="Q55" s="69">
        <v>0.1</v>
      </c>
      <c r="R55" s="70">
        <v>-5.6898930012039273E-15</v>
      </c>
      <c r="S55" s="69">
        <v>4.2439999999999998</v>
      </c>
      <c r="T55" s="69">
        <v>0</v>
      </c>
      <c r="U55" s="69">
        <v>4.4939999999999998</v>
      </c>
      <c r="V55" s="69">
        <v>4.2439999999999998</v>
      </c>
      <c r="W55" s="69">
        <v>0.25</v>
      </c>
      <c r="X55" s="69">
        <v>4.2439999999999998</v>
      </c>
      <c r="Y55" s="69">
        <v>0</v>
      </c>
      <c r="Z55" s="69">
        <v>4.4939999999999998</v>
      </c>
      <c r="AA55" s="69">
        <v>4.2439999999999998</v>
      </c>
      <c r="AB55" s="69">
        <v>0</v>
      </c>
      <c r="AC55" s="69">
        <v>0.25</v>
      </c>
      <c r="AD55" s="70">
        <v>100</v>
      </c>
      <c r="AE55" s="70">
        <v>100</v>
      </c>
      <c r="AF55" s="70">
        <v>5.5629728526924795</v>
      </c>
      <c r="AG55" s="70">
        <v>0</v>
      </c>
      <c r="AH55" s="70">
        <v>0</v>
      </c>
      <c r="AI55" s="69">
        <v>39.055799999999998</v>
      </c>
      <c r="AJ55" s="69">
        <v>0</v>
      </c>
      <c r="AK55" s="69">
        <v>41.155799999999999</v>
      </c>
      <c r="AL55" s="69">
        <v>39.055799999999998</v>
      </c>
      <c r="AM55" s="69">
        <v>2.1</v>
      </c>
      <c r="AN55" s="69">
        <v>39.055799999999998</v>
      </c>
      <c r="AO55" s="69">
        <v>0</v>
      </c>
      <c r="AP55" s="69">
        <v>39.055799999999998</v>
      </c>
      <c r="AQ55" s="69">
        <v>39.055799999999998</v>
      </c>
      <c r="AR55" s="69">
        <v>0</v>
      </c>
      <c r="AS55" s="69">
        <v>0</v>
      </c>
      <c r="AT55" s="70">
        <v>100</v>
      </c>
      <c r="AU55" s="70">
        <v>0</v>
      </c>
      <c r="AV55" s="70">
        <v>0</v>
      </c>
      <c r="AW55" s="70">
        <v>0</v>
      </c>
      <c r="AX55" s="70">
        <v>0</v>
      </c>
      <c r="AY55" s="69">
        <v>0.73599999999999999</v>
      </c>
      <c r="AZ55" s="69">
        <v>0</v>
      </c>
      <c r="BA55" s="69">
        <v>0.77480000000000004</v>
      </c>
      <c r="BB55" s="69">
        <v>0.73599999999999999</v>
      </c>
      <c r="BC55" s="69">
        <v>3.8800000000000001E-2</v>
      </c>
      <c r="BD55" s="69">
        <v>0.73599999999999999</v>
      </c>
      <c r="BE55" s="69">
        <v>0</v>
      </c>
      <c r="BF55" s="69">
        <v>0.73599999999999999</v>
      </c>
      <c r="BG55" s="69">
        <v>0.73599999999999999</v>
      </c>
      <c r="BH55" s="69">
        <v>0</v>
      </c>
      <c r="BI55" s="69">
        <v>0</v>
      </c>
      <c r="BJ55" s="70">
        <v>100</v>
      </c>
      <c r="BK55" s="70">
        <v>0</v>
      </c>
      <c r="BL55" s="70">
        <v>0</v>
      </c>
      <c r="BM55" s="70">
        <v>0</v>
      </c>
      <c r="BN55" s="70">
        <v>0</v>
      </c>
      <c r="BO55" s="69">
        <v>55.782499999999999</v>
      </c>
      <c r="BP55" s="69">
        <v>0</v>
      </c>
      <c r="BQ55" s="69">
        <v>58.718421999999997</v>
      </c>
      <c r="BR55" s="69">
        <v>55.782499999999999</v>
      </c>
      <c r="BS55" s="69">
        <v>2.9359220000000001</v>
      </c>
      <c r="BT55" s="69">
        <v>55.782499999999999</v>
      </c>
      <c r="BU55" s="69">
        <v>0</v>
      </c>
      <c r="BV55" s="69">
        <v>55.782499999999999</v>
      </c>
      <c r="BW55" s="69">
        <v>55.782499999999999</v>
      </c>
      <c r="BX55" s="69">
        <v>0</v>
      </c>
      <c r="BY55" s="69">
        <v>0</v>
      </c>
      <c r="BZ55" s="70">
        <v>100</v>
      </c>
      <c r="CA55" s="70">
        <v>0</v>
      </c>
      <c r="CB55" s="70">
        <v>0</v>
      </c>
      <c r="CC55" s="70">
        <v>0</v>
      </c>
      <c r="CD55" s="70">
        <v>0</v>
      </c>
      <c r="CE55" s="69">
        <v>0</v>
      </c>
      <c r="CF55" s="69">
        <v>0</v>
      </c>
      <c r="CG55" s="69">
        <v>0</v>
      </c>
      <c r="CH55" s="69">
        <v>0</v>
      </c>
      <c r="CI55" s="69">
        <v>0</v>
      </c>
      <c r="CJ55" s="69">
        <v>0</v>
      </c>
      <c r="CK55" s="69">
        <v>0</v>
      </c>
      <c r="CL55" s="69">
        <v>0</v>
      </c>
      <c r="CM55" s="69">
        <v>0</v>
      </c>
      <c r="CN55" s="69">
        <v>0</v>
      </c>
      <c r="CO55" s="69">
        <v>0</v>
      </c>
      <c r="CP55" s="70" t="s">
        <v>652</v>
      </c>
      <c r="CQ55" s="70" t="s">
        <v>652</v>
      </c>
      <c r="CR55" s="70">
        <v>0</v>
      </c>
      <c r="CS55" s="70">
        <v>0</v>
      </c>
      <c r="CT55" s="70">
        <v>0</v>
      </c>
      <c r="CU55" s="69">
        <v>0</v>
      </c>
      <c r="CV55" s="69">
        <v>0</v>
      </c>
      <c r="CW55" s="69">
        <v>0</v>
      </c>
      <c r="CX55" s="69">
        <v>0</v>
      </c>
      <c r="CY55" s="69">
        <v>0</v>
      </c>
      <c r="CZ55" s="69">
        <v>0</v>
      </c>
      <c r="DA55" s="69">
        <v>0</v>
      </c>
      <c r="DB55" s="69">
        <v>0</v>
      </c>
      <c r="DC55" s="69">
        <v>0</v>
      </c>
      <c r="DD55" s="69">
        <v>0</v>
      </c>
      <c r="DE55" s="69">
        <v>0</v>
      </c>
      <c r="DF55" s="70" t="s">
        <v>652</v>
      </c>
      <c r="DG55" s="70" t="s">
        <v>652</v>
      </c>
      <c r="DH55" s="70">
        <v>0</v>
      </c>
      <c r="DI55" s="70">
        <v>0</v>
      </c>
      <c r="DJ55" s="70">
        <v>0</v>
      </c>
      <c r="DK55" s="69">
        <v>18.416399999999999</v>
      </c>
      <c r="DL55" s="69">
        <v>0</v>
      </c>
      <c r="DM55" s="69">
        <v>19.385684999999999</v>
      </c>
      <c r="DN55" s="69">
        <v>18.416399999999999</v>
      </c>
      <c r="DO55" s="69">
        <v>0.96928499999999995</v>
      </c>
      <c r="DP55" s="69">
        <v>18.416399999999999</v>
      </c>
      <c r="DQ55" s="69">
        <v>0</v>
      </c>
      <c r="DR55" s="69">
        <v>19.385684999999999</v>
      </c>
      <c r="DS55" s="69">
        <v>18.416399999999999</v>
      </c>
      <c r="DT55" s="69">
        <v>0</v>
      </c>
      <c r="DU55" s="69">
        <v>0.96928499999999995</v>
      </c>
      <c r="DV55" s="70">
        <v>100</v>
      </c>
      <c r="DW55" s="70">
        <v>100</v>
      </c>
      <c r="DX55" s="70">
        <v>5.0000038688341419</v>
      </c>
      <c r="DY55" s="70">
        <v>0</v>
      </c>
      <c r="DZ55" s="70">
        <v>0</v>
      </c>
      <c r="EA55" s="69">
        <v>3.7027999999999999</v>
      </c>
      <c r="EB55" s="69">
        <v>0</v>
      </c>
      <c r="EC55" s="69">
        <v>3.8978000000000002</v>
      </c>
      <c r="ED55" s="69">
        <v>3.7027999999999999</v>
      </c>
      <c r="EE55" s="69">
        <v>0.19500000000000001</v>
      </c>
      <c r="EF55" s="69">
        <v>3.7027999999999999</v>
      </c>
      <c r="EG55" s="69">
        <v>0</v>
      </c>
      <c r="EH55" s="69">
        <v>3.8978000000000002</v>
      </c>
      <c r="EI55" s="69">
        <v>3.7027999999999999</v>
      </c>
      <c r="EJ55" s="69">
        <v>0</v>
      </c>
      <c r="EK55" s="69">
        <v>0.19500000000000001</v>
      </c>
      <c r="EL55" s="70">
        <v>100</v>
      </c>
      <c r="EM55" s="70">
        <v>100</v>
      </c>
      <c r="EN55" s="70">
        <v>5.0028221047770538</v>
      </c>
      <c r="EO55" s="70">
        <v>0</v>
      </c>
      <c r="EP55" s="70">
        <v>0</v>
      </c>
      <c r="EQ55" s="69">
        <v>3.8433000000000002</v>
      </c>
      <c r="ER55" s="69">
        <v>0</v>
      </c>
      <c r="ES55" s="69">
        <v>4.045579</v>
      </c>
      <c r="ET55" s="69">
        <v>3.8433000000000002</v>
      </c>
      <c r="EU55" s="69">
        <v>0.20227899999999999</v>
      </c>
      <c r="EV55" s="69">
        <v>3.8433000000000002</v>
      </c>
      <c r="EW55" s="69">
        <v>0.1</v>
      </c>
      <c r="EX55" s="69">
        <v>3.8433000000000002</v>
      </c>
      <c r="EY55" s="69">
        <v>3.8433000000000002</v>
      </c>
      <c r="EZ55" s="69">
        <v>0</v>
      </c>
      <c r="FA55" s="69">
        <v>0</v>
      </c>
      <c r="FB55" s="70">
        <v>100</v>
      </c>
      <c r="FC55" s="70">
        <v>0</v>
      </c>
      <c r="FD55" s="70">
        <v>0</v>
      </c>
      <c r="FE55" s="70">
        <v>0.1</v>
      </c>
      <c r="FF55" s="70">
        <v>8.3266726846886741E-17</v>
      </c>
    </row>
    <row r="56" spans="1:162" ht="25.5" x14ac:dyDescent="0.25">
      <c r="A56" s="75">
        <v>45</v>
      </c>
      <c r="B56" s="17" t="s">
        <v>115</v>
      </c>
      <c r="C56" s="69">
        <v>556.6</v>
      </c>
      <c r="D56" s="69">
        <v>0</v>
      </c>
      <c r="E56" s="69">
        <v>637.34300000000007</v>
      </c>
      <c r="F56" s="69">
        <v>556.6</v>
      </c>
      <c r="G56" s="69">
        <v>80.742999999999981</v>
      </c>
      <c r="H56" s="69">
        <v>510.87201482999996</v>
      </c>
      <c r="I56" s="69">
        <v>0</v>
      </c>
      <c r="J56" s="69">
        <v>549.59693635999997</v>
      </c>
      <c r="K56" s="69">
        <v>510.87201482999996</v>
      </c>
      <c r="L56" s="69">
        <v>0</v>
      </c>
      <c r="M56" s="69">
        <v>38.724921530000003</v>
      </c>
      <c r="N56" s="70">
        <v>91.784407982393091</v>
      </c>
      <c r="O56" s="70">
        <v>47.960716755632085</v>
      </c>
      <c r="P56" s="70">
        <v>7.0460584781415507</v>
      </c>
      <c r="Q56" s="69">
        <v>0</v>
      </c>
      <c r="R56" s="70">
        <v>0</v>
      </c>
      <c r="S56" s="69">
        <v>19.304300000000001</v>
      </c>
      <c r="T56" s="69">
        <v>0</v>
      </c>
      <c r="U56" s="69">
        <v>22.3842</v>
      </c>
      <c r="V56" s="69">
        <v>19.304300000000001</v>
      </c>
      <c r="W56" s="69">
        <v>3.0798999999999999</v>
      </c>
      <c r="X56" s="69">
        <v>19.304300000000001</v>
      </c>
      <c r="Y56" s="69">
        <v>0</v>
      </c>
      <c r="Z56" s="69">
        <v>19.973291879999998</v>
      </c>
      <c r="AA56" s="69">
        <v>19.304300000000001</v>
      </c>
      <c r="AB56" s="69">
        <v>0</v>
      </c>
      <c r="AC56" s="69">
        <v>0.66899187999999998</v>
      </c>
      <c r="AD56" s="70">
        <v>100</v>
      </c>
      <c r="AE56" s="70">
        <v>21.721220818857756</v>
      </c>
      <c r="AF56" s="70">
        <v>3.3494322519258155</v>
      </c>
      <c r="AG56" s="70">
        <v>0</v>
      </c>
      <c r="AH56" s="70">
        <v>0</v>
      </c>
      <c r="AI56" s="69">
        <v>64.2303</v>
      </c>
      <c r="AJ56" s="69">
        <v>0</v>
      </c>
      <c r="AK56" s="69">
        <v>68.167299999999997</v>
      </c>
      <c r="AL56" s="69">
        <v>64.2303</v>
      </c>
      <c r="AM56" s="69">
        <v>3.9369999999999998</v>
      </c>
      <c r="AN56" s="69">
        <v>44.482500000000002</v>
      </c>
      <c r="AO56" s="69">
        <v>0</v>
      </c>
      <c r="AP56" s="69">
        <v>46.285499999999999</v>
      </c>
      <c r="AQ56" s="69">
        <v>44.482500000000002</v>
      </c>
      <c r="AR56" s="69">
        <v>0</v>
      </c>
      <c r="AS56" s="69">
        <v>1.8029999999999999</v>
      </c>
      <c r="AT56" s="70">
        <v>69.254697549287485</v>
      </c>
      <c r="AU56" s="70">
        <v>45.796291592583188</v>
      </c>
      <c r="AV56" s="70">
        <v>3.8953884045759475</v>
      </c>
      <c r="AW56" s="70">
        <v>0</v>
      </c>
      <c r="AX56" s="70">
        <v>0</v>
      </c>
      <c r="AY56" s="69">
        <v>1.5092000000000001</v>
      </c>
      <c r="AZ56" s="69">
        <v>0</v>
      </c>
      <c r="BA56" s="69">
        <v>2.8401999999999998</v>
      </c>
      <c r="BB56" s="69">
        <v>1.5092000000000001</v>
      </c>
      <c r="BC56" s="69">
        <v>1.331</v>
      </c>
      <c r="BD56" s="69">
        <v>1.5092000000000001</v>
      </c>
      <c r="BE56" s="69">
        <v>0</v>
      </c>
      <c r="BF56" s="69">
        <v>2.7057669999999998</v>
      </c>
      <c r="BG56" s="69">
        <v>1.5092000000000001</v>
      </c>
      <c r="BH56" s="69">
        <v>0</v>
      </c>
      <c r="BI56" s="69">
        <v>1.1965669999999999</v>
      </c>
      <c r="BJ56" s="70">
        <v>100</v>
      </c>
      <c r="BK56" s="70">
        <v>89.899849737039816</v>
      </c>
      <c r="BL56" s="70">
        <v>44.222839586704993</v>
      </c>
      <c r="BM56" s="70">
        <v>0</v>
      </c>
      <c r="BN56" s="70">
        <v>0</v>
      </c>
      <c r="BO56" s="69">
        <v>298.3716</v>
      </c>
      <c r="BP56" s="69">
        <v>0</v>
      </c>
      <c r="BQ56" s="69">
        <v>347.5616</v>
      </c>
      <c r="BR56" s="69">
        <v>298.3716</v>
      </c>
      <c r="BS56" s="69">
        <v>49.19</v>
      </c>
      <c r="BT56" s="69">
        <v>298.3716</v>
      </c>
      <c r="BU56" s="69">
        <v>0</v>
      </c>
      <c r="BV56" s="69">
        <v>332.0662365</v>
      </c>
      <c r="BW56" s="69">
        <v>298.3716</v>
      </c>
      <c r="BX56" s="69">
        <v>0</v>
      </c>
      <c r="BY56" s="69">
        <v>33.694636500000001</v>
      </c>
      <c r="BZ56" s="70">
        <v>100</v>
      </c>
      <c r="CA56" s="70">
        <v>68.498956088635907</v>
      </c>
      <c r="CB56" s="70">
        <v>10.14696250216333</v>
      </c>
      <c r="CC56" s="70">
        <v>0</v>
      </c>
      <c r="CD56" s="70">
        <v>0</v>
      </c>
      <c r="CE56" s="69">
        <v>0</v>
      </c>
      <c r="CF56" s="69">
        <v>0</v>
      </c>
      <c r="CG56" s="69">
        <v>0</v>
      </c>
      <c r="CH56" s="69">
        <v>0</v>
      </c>
      <c r="CI56" s="69">
        <v>0</v>
      </c>
      <c r="CJ56" s="69">
        <v>0</v>
      </c>
      <c r="CK56" s="69">
        <v>0</v>
      </c>
      <c r="CL56" s="69">
        <v>0</v>
      </c>
      <c r="CM56" s="69">
        <v>0</v>
      </c>
      <c r="CN56" s="69">
        <v>0</v>
      </c>
      <c r="CO56" s="69">
        <v>0</v>
      </c>
      <c r="CP56" s="70" t="s">
        <v>652</v>
      </c>
      <c r="CQ56" s="70" t="s">
        <v>652</v>
      </c>
      <c r="CR56" s="70">
        <v>0</v>
      </c>
      <c r="CS56" s="70">
        <v>0</v>
      </c>
      <c r="CT56" s="70">
        <v>0</v>
      </c>
      <c r="CU56" s="69">
        <v>0</v>
      </c>
      <c r="CV56" s="69">
        <v>0</v>
      </c>
      <c r="CW56" s="69">
        <v>0</v>
      </c>
      <c r="CX56" s="69">
        <v>0</v>
      </c>
      <c r="CY56" s="69">
        <v>0</v>
      </c>
      <c r="CZ56" s="69">
        <v>0</v>
      </c>
      <c r="DA56" s="69">
        <v>0</v>
      </c>
      <c r="DB56" s="69">
        <v>0</v>
      </c>
      <c r="DC56" s="69">
        <v>0</v>
      </c>
      <c r="DD56" s="69">
        <v>0</v>
      </c>
      <c r="DE56" s="69">
        <v>0</v>
      </c>
      <c r="DF56" s="70" t="s">
        <v>652</v>
      </c>
      <c r="DG56" s="70" t="s">
        <v>652</v>
      </c>
      <c r="DH56" s="70">
        <v>0</v>
      </c>
      <c r="DI56" s="70">
        <v>0</v>
      </c>
      <c r="DJ56" s="70">
        <v>0</v>
      </c>
      <c r="DK56" s="69">
        <v>131.3115</v>
      </c>
      <c r="DL56" s="69">
        <v>0</v>
      </c>
      <c r="DM56" s="69">
        <v>150.50919999999999</v>
      </c>
      <c r="DN56" s="69">
        <v>131.3115</v>
      </c>
      <c r="DO56" s="69">
        <v>19.197700000000001</v>
      </c>
      <c r="DP56" s="69">
        <v>131.31101483</v>
      </c>
      <c r="DQ56" s="69">
        <v>0</v>
      </c>
      <c r="DR56" s="69">
        <v>132.35177734000001</v>
      </c>
      <c r="DS56" s="69">
        <v>131.31101483</v>
      </c>
      <c r="DT56" s="69">
        <v>0</v>
      </c>
      <c r="DU56" s="69">
        <v>1.04076251</v>
      </c>
      <c r="DV56" s="70">
        <v>99.99963051979455</v>
      </c>
      <c r="DW56" s="70">
        <v>5.4212874979815284</v>
      </c>
      <c r="DX56" s="70">
        <v>0.78636081125406654</v>
      </c>
      <c r="DY56" s="70">
        <v>0</v>
      </c>
      <c r="DZ56" s="70">
        <v>0</v>
      </c>
      <c r="EA56" s="69">
        <v>25.979700000000001</v>
      </c>
      <c r="EB56" s="69">
        <v>0</v>
      </c>
      <c r="EC56" s="69">
        <v>27.348099999999999</v>
      </c>
      <c r="ED56" s="69">
        <v>25.979700000000001</v>
      </c>
      <c r="EE56" s="69">
        <v>1.3684000000000001</v>
      </c>
      <c r="EF56" s="69">
        <v>0</v>
      </c>
      <c r="EG56" s="69">
        <v>0</v>
      </c>
      <c r="EH56" s="69">
        <v>0</v>
      </c>
      <c r="EI56" s="69">
        <v>0</v>
      </c>
      <c r="EJ56" s="69">
        <v>0</v>
      </c>
      <c r="EK56" s="69">
        <v>0</v>
      </c>
      <c r="EL56" s="70">
        <v>0</v>
      </c>
      <c r="EM56" s="70">
        <v>0</v>
      </c>
      <c r="EN56" s="70">
        <v>0</v>
      </c>
      <c r="EO56" s="70">
        <v>0</v>
      </c>
      <c r="EP56" s="70">
        <v>0</v>
      </c>
      <c r="EQ56" s="69">
        <v>15.8934</v>
      </c>
      <c r="ER56" s="69">
        <v>0</v>
      </c>
      <c r="ES56" s="69">
        <v>18.532399999999999</v>
      </c>
      <c r="ET56" s="69">
        <v>15.8934</v>
      </c>
      <c r="EU56" s="69">
        <v>2.6389999999999998</v>
      </c>
      <c r="EV56" s="69">
        <v>15.8934</v>
      </c>
      <c r="EW56" s="69">
        <v>0</v>
      </c>
      <c r="EX56" s="69">
        <v>16.214363640000002</v>
      </c>
      <c r="EY56" s="69">
        <v>15.8934</v>
      </c>
      <c r="EZ56" s="69">
        <v>0</v>
      </c>
      <c r="FA56" s="69">
        <v>0.32096363999999999</v>
      </c>
      <c r="FB56" s="70">
        <v>100</v>
      </c>
      <c r="FC56" s="70">
        <v>12.162320575975748</v>
      </c>
      <c r="FD56" s="70">
        <v>1.9795019226545481</v>
      </c>
      <c r="FE56" s="70">
        <v>0</v>
      </c>
      <c r="FF56" s="70">
        <v>0</v>
      </c>
    </row>
    <row r="57" spans="1:162" ht="25.5" x14ac:dyDescent="0.25">
      <c r="A57" s="75">
        <v>46</v>
      </c>
      <c r="B57" s="17" t="s">
        <v>117</v>
      </c>
      <c r="C57" s="69">
        <v>107.10470000000001</v>
      </c>
      <c r="D57" s="69">
        <v>0</v>
      </c>
      <c r="E57" s="69">
        <v>113.2567</v>
      </c>
      <c r="F57" s="69">
        <v>107.10470000000001</v>
      </c>
      <c r="G57" s="69">
        <v>6.1520000000000001</v>
      </c>
      <c r="H57" s="69">
        <v>77.434520999999989</v>
      </c>
      <c r="I57" s="69">
        <v>0</v>
      </c>
      <c r="J57" s="69">
        <v>80.494737999999998</v>
      </c>
      <c r="K57" s="69">
        <v>77.434520999999989</v>
      </c>
      <c r="L57" s="69">
        <v>0</v>
      </c>
      <c r="M57" s="69">
        <v>3.0602170000000002</v>
      </c>
      <c r="N57" s="70">
        <v>72.297967316093491</v>
      </c>
      <c r="O57" s="70">
        <v>49.743449284785434</v>
      </c>
      <c r="P57" s="70">
        <v>3.8017603088539778</v>
      </c>
      <c r="Q57" s="69">
        <v>0</v>
      </c>
      <c r="R57" s="70">
        <v>0</v>
      </c>
      <c r="S57" s="69">
        <v>10.057600000000001</v>
      </c>
      <c r="T57" s="69">
        <v>0</v>
      </c>
      <c r="U57" s="69">
        <v>10.5876</v>
      </c>
      <c r="V57" s="69">
        <v>10.057600000000001</v>
      </c>
      <c r="W57" s="69">
        <v>0.53</v>
      </c>
      <c r="X57" s="69">
        <v>10.057600000000001</v>
      </c>
      <c r="Y57" s="69">
        <v>0</v>
      </c>
      <c r="Z57" s="69">
        <v>10.274997000000001</v>
      </c>
      <c r="AA57" s="69">
        <v>10.057600000000001</v>
      </c>
      <c r="AB57" s="69">
        <v>0</v>
      </c>
      <c r="AC57" s="69">
        <v>0.21739700000000001</v>
      </c>
      <c r="AD57" s="70">
        <v>100</v>
      </c>
      <c r="AE57" s="70">
        <v>41.01830188679245</v>
      </c>
      <c r="AF57" s="70">
        <v>2.1157865058257439</v>
      </c>
      <c r="AG57" s="70">
        <v>0</v>
      </c>
      <c r="AH57" s="70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70" t="s">
        <v>652</v>
      </c>
      <c r="AU57" s="70" t="s">
        <v>652</v>
      </c>
      <c r="AV57" s="70">
        <v>0</v>
      </c>
      <c r="AW57" s="70">
        <v>0</v>
      </c>
      <c r="AX57" s="70">
        <v>0</v>
      </c>
      <c r="AY57" s="69">
        <v>10.617900000000001</v>
      </c>
      <c r="AZ57" s="69">
        <v>0</v>
      </c>
      <c r="BA57" s="69">
        <v>11.177899999999999</v>
      </c>
      <c r="BB57" s="69">
        <v>10.617900000000001</v>
      </c>
      <c r="BC57" s="69">
        <v>0.56000000000000005</v>
      </c>
      <c r="BD57" s="69">
        <v>10.617900000000001</v>
      </c>
      <c r="BE57" s="69">
        <v>0</v>
      </c>
      <c r="BF57" s="69">
        <v>10.617900000000001</v>
      </c>
      <c r="BG57" s="69">
        <v>10.617900000000001</v>
      </c>
      <c r="BH57" s="69">
        <v>0</v>
      </c>
      <c r="BI57" s="69">
        <v>0</v>
      </c>
      <c r="BJ57" s="70">
        <v>100</v>
      </c>
      <c r="BK57" s="70">
        <v>0</v>
      </c>
      <c r="BL57" s="70">
        <v>0</v>
      </c>
      <c r="BM57" s="70">
        <v>0</v>
      </c>
      <c r="BN57" s="70">
        <v>0</v>
      </c>
      <c r="BO57" s="69">
        <v>29.6663</v>
      </c>
      <c r="BP57" s="69">
        <v>0</v>
      </c>
      <c r="BQ57" s="69">
        <v>31.228300000000001</v>
      </c>
      <c r="BR57" s="69">
        <v>29.6663</v>
      </c>
      <c r="BS57" s="69">
        <v>1.5620000000000001</v>
      </c>
      <c r="BT57" s="69">
        <v>0</v>
      </c>
      <c r="BU57" s="69">
        <v>0</v>
      </c>
      <c r="BV57" s="69">
        <v>0</v>
      </c>
      <c r="BW57" s="69">
        <v>0</v>
      </c>
      <c r="BX57" s="69">
        <v>0</v>
      </c>
      <c r="BY57" s="69">
        <v>0</v>
      </c>
      <c r="BZ57" s="70">
        <v>0</v>
      </c>
      <c r="CA57" s="70">
        <v>0</v>
      </c>
      <c r="CB57" s="70">
        <v>0</v>
      </c>
      <c r="CC57" s="70">
        <v>0</v>
      </c>
      <c r="CD57" s="70">
        <v>0</v>
      </c>
      <c r="CE57" s="69">
        <v>0</v>
      </c>
      <c r="CF57" s="69">
        <v>0</v>
      </c>
      <c r="CG57" s="69">
        <v>0</v>
      </c>
      <c r="CH57" s="69">
        <v>0</v>
      </c>
      <c r="CI57" s="69">
        <v>0</v>
      </c>
      <c r="CJ57" s="69">
        <v>0</v>
      </c>
      <c r="CK57" s="69">
        <v>0</v>
      </c>
      <c r="CL57" s="69">
        <v>0</v>
      </c>
      <c r="CM57" s="69">
        <v>0</v>
      </c>
      <c r="CN57" s="69">
        <v>0</v>
      </c>
      <c r="CO57" s="69">
        <v>0</v>
      </c>
      <c r="CP57" s="70" t="s">
        <v>652</v>
      </c>
      <c r="CQ57" s="70" t="s">
        <v>652</v>
      </c>
      <c r="CR57" s="70">
        <v>0</v>
      </c>
      <c r="CS57" s="70">
        <v>0</v>
      </c>
      <c r="CT57" s="70">
        <v>0</v>
      </c>
      <c r="CU57" s="69">
        <v>0</v>
      </c>
      <c r="CV57" s="69">
        <v>0</v>
      </c>
      <c r="CW57" s="69">
        <v>0</v>
      </c>
      <c r="CX57" s="69">
        <v>0</v>
      </c>
      <c r="CY57" s="69">
        <v>0</v>
      </c>
      <c r="CZ57" s="69">
        <v>0</v>
      </c>
      <c r="DA57" s="69">
        <v>0</v>
      </c>
      <c r="DB57" s="69">
        <v>0</v>
      </c>
      <c r="DC57" s="69">
        <v>0</v>
      </c>
      <c r="DD57" s="69">
        <v>0</v>
      </c>
      <c r="DE57" s="69">
        <v>0</v>
      </c>
      <c r="DF57" s="70" t="s">
        <v>652</v>
      </c>
      <c r="DG57" s="70" t="s">
        <v>652</v>
      </c>
      <c r="DH57" s="70">
        <v>0</v>
      </c>
      <c r="DI57" s="70">
        <v>0</v>
      </c>
      <c r="DJ57" s="70">
        <v>0</v>
      </c>
      <c r="DK57" s="69">
        <v>56.762900000000002</v>
      </c>
      <c r="DL57" s="69">
        <v>0</v>
      </c>
      <c r="DM57" s="69">
        <v>60.262900000000002</v>
      </c>
      <c r="DN57" s="69">
        <v>56.762900000000002</v>
      </c>
      <c r="DO57" s="69">
        <v>3.5</v>
      </c>
      <c r="DP57" s="69">
        <v>56.759020999999997</v>
      </c>
      <c r="DQ57" s="69">
        <v>0</v>
      </c>
      <c r="DR57" s="69">
        <v>59.601841</v>
      </c>
      <c r="DS57" s="69">
        <v>56.759020999999997</v>
      </c>
      <c r="DT57" s="69">
        <v>0</v>
      </c>
      <c r="DU57" s="69">
        <v>2.8428200000000001</v>
      </c>
      <c r="DV57" s="70">
        <v>99.993166311094029</v>
      </c>
      <c r="DW57" s="70">
        <v>81.223428571428585</v>
      </c>
      <c r="DX57" s="70">
        <v>4.7696848827203171</v>
      </c>
      <c r="DY57" s="70">
        <v>0</v>
      </c>
      <c r="DZ57" s="70">
        <v>0</v>
      </c>
      <c r="EA57" s="69">
        <v>0</v>
      </c>
      <c r="EB57" s="69">
        <v>0</v>
      </c>
      <c r="EC57" s="69">
        <v>0</v>
      </c>
      <c r="ED57" s="69">
        <v>0</v>
      </c>
      <c r="EE57" s="69">
        <v>0</v>
      </c>
      <c r="EF57" s="69">
        <v>0</v>
      </c>
      <c r="EG57" s="69">
        <v>0</v>
      </c>
      <c r="EH57" s="69">
        <v>0</v>
      </c>
      <c r="EI57" s="69">
        <v>0</v>
      </c>
      <c r="EJ57" s="69">
        <v>0</v>
      </c>
      <c r="EK57" s="69">
        <v>0</v>
      </c>
      <c r="EL57" s="70" t="s">
        <v>652</v>
      </c>
      <c r="EM57" s="70" t="s">
        <v>652</v>
      </c>
      <c r="EN57" s="70">
        <v>0</v>
      </c>
      <c r="EO57" s="70">
        <v>0</v>
      </c>
      <c r="EP57" s="70">
        <v>0</v>
      </c>
      <c r="EQ57" s="69">
        <v>0</v>
      </c>
      <c r="ER57" s="69">
        <v>0</v>
      </c>
      <c r="ES57" s="69">
        <v>0</v>
      </c>
      <c r="ET57" s="69">
        <v>0</v>
      </c>
      <c r="EU57" s="69">
        <v>0</v>
      </c>
      <c r="EV57" s="69">
        <v>0</v>
      </c>
      <c r="EW57" s="69">
        <v>0</v>
      </c>
      <c r="EX57" s="69">
        <v>0</v>
      </c>
      <c r="EY57" s="69">
        <v>0</v>
      </c>
      <c r="EZ57" s="69">
        <v>0</v>
      </c>
      <c r="FA57" s="69">
        <v>0</v>
      </c>
      <c r="FB57" s="70" t="s">
        <v>652</v>
      </c>
      <c r="FC57" s="70" t="s">
        <v>652</v>
      </c>
      <c r="FD57" s="70">
        <v>0</v>
      </c>
      <c r="FE57" s="70">
        <v>0</v>
      </c>
      <c r="FF57" s="70">
        <v>0</v>
      </c>
    </row>
    <row r="58" spans="1:162" ht="25.5" x14ac:dyDescent="0.25">
      <c r="A58" s="75">
        <v>47</v>
      </c>
      <c r="B58" s="17" t="s">
        <v>119</v>
      </c>
      <c r="C58" s="69">
        <v>147.7791</v>
      </c>
      <c r="D58" s="69">
        <v>0</v>
      </c>
      <c r="E58" s="69">
        <v>162.07910000000001</v>
      </c>
      <c r="F58" s="69">
        <v>147.7791</v>
      </c>
      <c r="G58" s="69">
        <v>14.3</v>
      </c>
      <c r="H58" s="69">
        <v>147.669185</v>
      </c>
      <c r="I58" s="69">
        <v>2.2968825000000002</v>
      </c>
      <c r="J58" s="69">
        <v>160.36634488000001</v>
      </c>
      <c r="K58" s="69">
        <v>147.581185</v>
      </c>
      <c r="L58" s="69">
        <v>0</v>
      </c>
      <c r="M58" s="69">
        <v>12.78515988</v>
      </c>
      <c r="N58" s="70">
        <v>99.866073754678439</v>
      </c>
      <c r="O58" s="70">
        <v>89.406712447552437</v>
      </c>
      <c r="P58" s="70">
        <v>7.9724707135820569</v>
      </c>
      <c r="Q58" s="69">
        <v>2.2968825000000002</v>
      </c>
      <c r="R58" s="70">
        <v>8.8000000000003187E-2</v>
      </c>
      <c r="S58" s="69">
        <v>13.0151</v>
      </c>
      <c r="T58" s="69">
        <v>0</v>
      </c>
      <c r="U58" s="69">
        <v>13.8651</v>
      </c>
      <c r="V58" s="69">
        <v>13.0151</v>
      </c>
      <c r="W58" s="69">
        <v>0.85</v>
      </c>
      <c r="X58" s="69">
        <v>12.905184999999999</v>
      </c>
      <c r="Y58" s="69">
        <v>0</v>
      </c>
      <c r="Z58" s="69">
        <v>13.463386</v>
      </c>
      <c r="AA58" s="69">
        <v>12.817185</v>
      </c>
      <c r="AB58" s="69">
        <v>0</v>
      </c>
      <c r="AC58" s="69">
        <v>0.64620100000000003</v>
      </c>
      <c r="AD58" s="70">
        <v>98.479343224408566</v>
      </c>
      <c r="AE58" s="70">
        <v>76.023647058823528</v>
      </c>
      <c r="AF58" s="70">
        <v>4.7996915486193448</v>
      </c>
      <c r="AG58" s="70">
        <v>0</v>
      </c>
      <c r="AH58" s="70">
        <v>8.799999999999919E-2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70" t="s">
        <v>652</v>
      </c>
      <c r="AU58" s="70" t="s">
        <v>652</v>
      </c>
      <c r="AV58" s="70">
        <v>0</v>
      </c>
      <c r="AW58" s="70">
        <v>0</v>
      </c>
      <c r="AX58" s="70">
        <v>0</v>
      </c>
      <c r="AY58" s="69">
        <v>3.0457000000000001</v>
      </c>
      <c r="AZ58" s="69">
        <v>0</v>
      </c>
      <c r="BA58" s="69">
        <v>3.2456999999999998</v>
      </c>
      <c r="BB58" s="69">
        <v>3.0457000000000001</v>
      </c>
      <c r="BC58" s="69">
        <v>0.2</v>
      </c>
      <c r="BD58" s="69">
        <v>3.0457000000000001</v>
      </c>
      <c r="BE58" s="69">
        <v>2.2968825000000002</v>
      </c>
      <c r="BF58" s="69">
        <v>3.2156750000000001</v>
      </c>
      <c r="BG58" s="69">
        <v>3.0457000000000001</v>
      </c>
      <c r="BH58" s="69">
        <v>0</v>
      </c>
      <c r="BI58" s="69">
        <v>0.16997499999999999</v>
      </c>
      <c r="BJ58" s="70">
        <v>100</v>
      </c>
      <c r="BK58" s="70">
        <v>84.987499999999997</v>
      </c>
      <c r="BL58" s="70">
        <v>5.2858264594525251</v>
      </c>
      <c r="BM58" s="70">
        <v>2.2968825000000002</v>
      </c>
      <c r="BN58" s="70">
        <v>4.4408920985006262E-16</v>
      </c>
      <c r="BO58" s="69">
        <v>49.246299999999998</v>
      </c>
      <c r="BP58" s="69">
        <v>0</v>
      </c>
      <c r="BQ58" s="69">
        <v>52.246299999999998</v>
      </c>
      <c r="BR58" s="69">
        <v>49.246299999999998</v>
      </c>
      <c r="BS58" s="69">
        <v>3</v>
      </c>
      <c r="BT58" s="69">
        <v>49.246299999999998</v>
      </c>
      <c r="BU58" s="69">
        <v>0</v>
      </c>
      <c r="BV58" s="69">
        <v>51.296193700000003</v>
      </c>
      <c r="BW58" s="69">
        <v>49.246299999999998</v>
      </c>
      <c r="BX58" s="69">
        <v>0</v>
      </c>
      <c r="BY58" s="69">
        <v>2.0498937000000002</v>
      </c>
      <c r="BZ58" s="70">
        <v>100</v>
      </c>
      <c r="CA58" s="70">
        <v>68.329790000000003</v>
      </c>
      <c r="CB58" s="70">
        <v>3.9961906569297754</v>
      </c>
      <c r="CC58" s="70">
        <v>0</v>
      </c>
      <c r="CD58" s="70">
        <v>0</v>
      </c>
      <c r="CE58" s="69">
        <v>0</v>
      </c>
      <c r="CF58" s="69">
        <v>0</v>
      </c>
      <c r="CG58" s="69">
        <v>0</v>
      </c>
      <c r="CH58" s="69">
        <v>0</v>
      </c>
      <c r="CI58" s="69">
        <v>0</v>
      </c>
      <c r="CJ58" s="69">
        <v>0</v>
      </c>
      <c r="CK58" s="69">
        <v>0</v>
      </c>
      <c r="CL58" s="69">
        <v>0</v>
      </c>
      <c r="CM58" s="69">
        <v>0</v>
      </c>
      <c r="CN58" s="69">
        <v>0</v>
      </c>
      <c r="CO58" s="69">
        <v>0</v>
      </c>
      <c r="CP58" s="70" t="s">
        <v>652</v>
      </c>
      <c r="CQ58" s="70" t="s">
        <v>652</v>
      </c>
      <c r="CR58" s="70">
        <v>0</v>
      </c>
      <c r="CS58" s="70">
        <v>0</v>
      </c>
      <c r="CT58" s="70">
        <v>0</v>
      </c>
      <c r="CU58" s="69">
        <v>0</v>
      </c>
      <c r="CV58" s="69">
        <v>0</v>
      </c>
      <c r="CW58" s="69">
        <v>0</v>
      </c>
      <c r="CX58" s="69">
        <v>0</v>
      </c>
      <c r="CY58" s="69">
        <v>0</v>
      </c>
      <c r="CZ58" s="69">
        <v>0</v>
      </c>
      <c r="DA58" s="69">
        <v>0</v>
      </c>
      <c r="DB58" s="69">
        <v>0</v>
      </c>
      <c r="DC58" s="69">
        <v>0</v>
      </c>
      <c r="DD58" s="69">
        <v>0</v>
      </c>
      <c r="DE58" s="69">
        <v>0</v>
      </c>
      <c r="DF58" s="70" t="s">
        <v>652</v>
      </c>
      <c r="DG58" s="70" t="s">
        <v>652</v>
      </c>
      <c r="DH58" s="70">
        <v>0</v>
      </c>
      <c r="DI58" s="70">
        <v>0</v>
      </c>
      <c r="DJ58" s="70">
        <v>0</v>
      </c>
      <c r="DK58" s="69">
        <v>79.804100000000005</v>
      </c>
      <c r="DL58" s="69">
        <v>0</v>
      </c>
      <c r="DM58" s="69">
        <v>89.804100000000005</v>
      </c>
      <c r="DN58" s="69">
        <v>79.804100000000005</v>
      </c>
      <c r="DO58" s="69">
        <v>10</v>
      </c>
      <c r="DP58" s="69">
        <v>79.804100000000005</v>
      </c>
      <c r="DQ58" s="69">
        <v>0</v>
      </c>
      <c r="DR58" s="69">
        <v>89.602624180000007</v>
      </c>
      <c r="DS58" s="69">
        <v>79.804100000000005</v>
      </c>
      <c r="DT58" s="69">
        <v>0</v>
      </c>
      <c r="DU58" s="69">
        <v>9.7985241799999994</v>
      </c>
      <c r="DV58" s="70">
        <v>100</v>
      </c>
      <c r="DW58" s="70">
        <v>97.985241799999983</v>
      </c>
      <c r="DX58" s="70">
        <v>10.935532602612218</v>
      </c>
      <c r="DY58" s="70">
        <v>0</v>
      </c>
      <c r="DZ58" s="70">
        <v>0</v>
      </c>
      <c r="EA58" s="69">
        <v>2.6678999999999999</v>
      </c>
      <c r="EB58" s="69">
        <v>0</v>
      </c>
      <c r="EC58" s="69">
        <v>2.9178999999999999</v>
      </c>
      <c r="ED58" s="69">
        <v>2.6678999999999999</v>
      </c>
      <c r="EE58" s="69">
        <v>0.25</v>
      </c>
      <c r="EF58" s="69">
        <v>2.6678999999999999</v>
      </c>
      <c r="EG58" s="69">
        <v>0</v>
      </c>
      <c r="EH58" s="69">
        <v>2.7884660000000001</v>
      </c>
      <c r="EI58" s="69">
        <v>2.6678999999999999</v>
      </c>
      <c r="EJ58" s="69">
        <v>0</v>
      </c>
      <c r="EK58" s="69">
        <v>0.12056600000000001</v>
      </c>
      <c r="EL58" s="70">
        <v>100</v>
      </c>
      <c r="EM58" s="70">
        <v>48.226400000000005</v>
      </c>
      <c r="EN58" s="70">
        <v>4.3237392889136892</v>
      </c>
      <c r="EO58" s="70">
        <v>0</v>
      </c>
      <c r="EP58" s="70">
        <v>0</v>
      </c>
      <c r="EQ58" s="69">
        <v>0</v>
      </c>
      <c r="ER58" s="69">
        <v>0</v>
      </c>
      <c r="ES58" s="69">
        <v>0</v>
      </c>
      <c r="ET58" s="69">
        <v>0</v>
      </c>
      <c r="EU58" s="69">
        <v>0</v>
      </c>
      <c r="EV58" s="69">
        <v>0</v>
      </c>
      <c r="EW58" s="69">
        <v>0</v>
      </c>
      <c r="EX58" s="69">
        <v>0</v>
      </c>
      <c r="EY58" s="69">
        <v>0</v>
      </c>
      <c r="EZ58" s="69">
        <v>0</v>
      </c>
      <c r="FA58" s="69">
        <v>0</v>
      </c>
      <c r="FB58" s="70" t="s">
        <v>652</v>
      </c>
      <c r="FC58" s="70" t="s">
        <v>652</v>
      </c>
      <c r="FD58" s="70">
        <v>0</v>
      </c>
      <c r="FE58" s="70">
        <v>0</v>
      </c>
      <c r="FF58" s="70">
        <v>0</v>
      </c>
    </row>
    <row r="59" spans="1:162" ht="15.75" x14ac:dyDescent="0.25">
      <c r="A59" s="11">
        <v>48</v>
      </c>
      <c r="B59" s="17" t="s">
        <v>122</v>
      </c>
      <c r="C59" s="69">
        <v>279.37049999999999</v>
      </c>
      <c r="D59" s="69">
        <v>0</v>
      </c>
      <c r="E59" s="69">
        <v>294.08303899999993</v>
      </c>
      <c r="F59" s="69">
        <v>279.37049999999999</v>
      </c>
      <c r="G59" s="69">
        <v>14.712538999999998</v>
      </c>
      <c r="H59" s="69">
        <v>279.37049999999999</v>
      </c>
      <c r="I59" s="69">
        <v>0</v>
      </c>
      <c r="J59" s="69">
        <v>294.08303899999993</v>
      </c>
      <c r="K59" s="69">
        <v>279.37049999999999</v>
      </c>
      <c r="L59" s="69">
        <v>0</v>
      </c>
      <c r="M59" s="69">
        <v>14.712538999999998</v>
      </c>
      <c r="N59" s="70">
        <v>100</v>
      </c>
      <c r="O59" s="70">
        <v>100</v>
      </c>
      <c r="P59" s="70">
        <v>5.0028519325794916</v>
      </c>
      <c r="Q59" s="69">
        <v>0</v>
      </c>
      <c r="R59" s="70">
        <v>0</v>
      </c>
      <c r="S59" s="69">
        <v>5.5473999999999997</v>
      </c>
      <c r="T59" s="69">
        <v>0</v>
      </c>
      <c r="U59" s="69">
        <v>5.8393689999999996</v>
      </c>
      <c r="V59" s="69">
        <v>5.5473999999999997</v>
      </c>
      <c r="W59" s="69">
        <v>0.29196899999999998</v>
      </c>
      <c r="X59" s="69">
        <v>5.5473999999999997</v>
      </c>
      <c r="Y59" s="69">
        <v>0</v>
      </c>
      <c r="Z59" s="69">
        <v>5.8393689999999996</v>
      </c>
      <c r="AA59" s="69">
        <v>5.5473999999999997</v>
      </c>
      <c r="AB59" s="69">
        <v>0</v>
      </c>
      <c r="AC59" s="69">
        <v>0.29196899999999998</v>
      </c>
      <c r="AD59" s="70">
        <v>100</v>
      </c>
      <c r="AE59" s="70">
        <v>100</v>
      </c>
      <c r="AF59" s="70">
        <v>5.0000094188259041</v>
      </c>
      <c r="AG59" s="70">
        <v>0</v>
      </c>
      <c r="AH59" s="70">
        <v>0</v>
      </c>
      <c r="AI59" s="69">
        <v>144.58029999999999</v>
      </c>
      <c r="AJ59" s="69">
        <v>0</v>
      </c>
      <c r="AK59" s="69">
        <v>152.18978999999999</v>
      </c>
      <c r="AL59" s="69">
        <v>144.58029999999999</v>
      </c>
      <c r="AM59" s="69">
        <v>7.6094900000000001</v>
      </c>
      <c r="AN59" s="69">
        <v>144.58029999999999</v>
      </c>
      <c r="AO59" s="69">
        <v>0</v>
      </c>
      <c r="AP59" s="69">
        <v>152.18978999999999</v>
      </c>
      <c r="AQ59" s="69">
        <v>144.58029999999999</v>
      </c>
      <c r="AR59" s="69">
        <v>0</v>
      </c>
      <c r="AS59" s="69">
        <v>7.6094900000000001</v>
      </c>
      <c r="AT59" s="70">
        <v>100</v>
      </c>
      <c r="AU59" s="70">
        <v>100</v>
      </c>
      <c r="AV59" s="70">
        <v>5.0000003285371513</v>
      </c>
      <c r="AW59" s="70">
        <v>0</v>
      </c>
      <c r="AX59" s="70">
        <v>0</v>
      </c>
      <c r="AY59" s="69">
        <v>34.317</v>
      </c>
      <c r="AZ59" s="69">
        <v>0</v>
      </c>
      <c r="BA59" s="69">
        <v>36.123157999999997</v>
      </c>
      <c r="BB59" s="69">
        <v>34.317</v>
      </c>
      <c r="BC59" s="69">
        <v>1.8061579999999999</v>
      </c>
      <c r="BD59" s="69">
        <v>34.317</v>
      </c>
      <c r="BE59" s="69">
        <v>0</v>
      </c>
      <c r="BF59" s="69">
        <v>36.123157999999997</v>
      </c>
      <c r="BG59" s="69">
        <v>34.317</v>
      </c>
      <c r="BH59" s="69">
        <v>0</v>
      </c>
      <c r="BI59" s="69">
        <v>1.8061579999999999</v>
      </c>
      <c r="BJ59" s="70">
        <v>100</v>
      </c>
      <c r="BK59" s="70">
        <v>100</v>
      </c>
      <c r="BL59" s="70">
        <v>5.0000002768307246</v>
      </c>
      <c r="BM59" s="70">
        <v>0</v>
      </c>
      <c r="BN59" s="70">
        <v>0</v>
      </c>
      <c r="BO59" s="69">
        <v>35.267800000000001</v>
      </c>
      <c r="BP59" s="69">
        <v>0</v>
      </c>
      <c r="BQ59" s="69">
        <v>37.124000000000002</v>
      </c>
      <c r="BR59" s="69">
        <v>35.267800000000001</v>
      </c>
      <c r="BS59" s="69">
        <v>1.8562000000000001</v>
      </c>
      <c r="BT59" s="69">
        <v>35.267800000000001</v>
      </c>
      <c r="BU59" s="69">
        <v>0</v>
      </c>
      <c r="BV59" s="69">
        <v>37.124000000000002</v>
      </c>
      <c r="BW59" s="69">
        <v>35.267800000000001</v>
      </c>
      <c r="BX59" s="69">
        <v>0</v>
      </c>
      <c r="BY59" s="69">
        <v>1.8562000000000001</v>
      </c>
      <c r="BZ59" s="70">
        <v>100</v>
      </c>
      <c r="CA59" s="70">
        <v>100</v>
      </c>
      <c r="CB59" s="70">
        <v>5</v>
      </c>
      <c r="CC59" s="70">
        <v>0</v>
      </c>
      <c r="CD59" s="70">
        <v>0</v>
      </c>
      <c r="CE59" s="69">
        <v>0</v>
      </c>
      <c r="CF59" s="69">
        <v>0</v>
      </c>
      <c r="CG59" s="69">
        <v>0</v>
      </c>
      <c r="CH59" s="69">
        <v>0</v>
      </c>
      <c r="CI59" s="69">
        <v>0</v>
      </c>
      <c r="CJ59" s="69">
        <v>0</v>
      </c>
      <c r="CK59" s="69">
        <v>0</v>
      </c>
      <c r="CL59" s="69">
        <v>0</v>
      </c>
      <c r="CM59" s="69">
        <v>0</v>
      </c>
      <c r="CN59" s="69">
        <v>0</v>
      </c>
      <c r="CO59" s="69">
        <v>0</v>
      </c>
      <c r="CP59" s="70" t="s">
        <v>652</v>
      </c>
      <c r="CQ59" s="70" t="s">
        <v>652</v>
      </c>
      <c r="CR59" s="70">
        <v>0</v>
      </c>
      <c r="CS59" s="70">
        <v>0</v>
      </c>
      <c r="CT59" s="70">
        <v>0</v>
      </c>
      <c r="CU59" s="69">
        <v>0</v>
      </c>
      <c r="CV59" s="69">
        <v>0</v>
      </c>
      <c r="CW59" s="69">
        <v>0</v>
      </c>
      <c r="CX59" s="69">
        <v>0</v>
      </c>
      <c r="CY59" s="69">
        <v>0</v>
      </c>
      <c r="CZ59" s="69">
        <v>0</v>
      </c>
      <c r="DA59" s="69">
        <v>0</v>
      </c>
      <c r="DB59" s="69">
        <v>0</v>
      </c>
      <c r="DC59" s="69">
        <v>0</v>
      </c>
      <c r="DD59" s="69">
        <v>0</v>
      </c>
      <c r="DE59" s="69">
        <v>0</v>
      </c>
      <c r="DF59" s="70" t="s">
        <v>652</v>
      </c>
      <c r="DG59" s="70" t="s">
        <v>652</v>
      </c>
      <c r="DH59" s="70">
        <v>0</v>
      </c>
      <c r="DI59" s="70">
        <v>0</v>
      </c>
      <c r="DJ59" s="70">
        <v>0</v>
      </c>
      <c r="DK59" s="69">
        <v>58.149299999999997</v>
      </c>
      <c r="DL59" s="69">
        <v>0</v>
      </c>
      <c r="DM59" s="69">
        <v>61.209789999999998</v>
      </c>
      <c r="DN59" s="69">
        <v>58.149299999999997</v>
      </c>
      <c r="DO59" s="69">
        <v>3.0604900000000002</v>
      </c>
      <c r="DP59" s="69">
        <v>58.149299999999997</v>
      </c>
      <c r="DQ59" s="69">
        <v>0</v>
      </c>
      <c r="DR59" s="69">
        <v>61.209789999999998</v>
      </c>
      <c r="DS59" s="69">
        <v>58.149299999999997</v>
      </c>
      <c r="DT59" s="69">
        <v>0</v>
      </c>
      <c r="DU59" s="69">
        <v>3.0604900000000002</v>
      </c>
      <c r="DV59" s="70">
        <v>100</v>
      </c>
      <c r="DW59" s="70">
        <v>100</v>
      </c>
      <c r="DX59" s="70">
        <v>5.0000008168627925</v>
      </c>
      <c r="DY59" s="70">
        <v>0</v>
      </c>
      <c r="DZ59" s="70">
        <v>0</v>
      </c>
      <c r="EA59" s="69">
        <v>1.5086999999999999</v>
      </c>
      <c r="EB59" s="69">
        <v>0</v>
      </c>
      <c r="EC59" s="69">
        <v>1.596932</v>
      </c>
      <c r="ED59" s="69">
        <v>1.5086999999999999</v>
      </c>
      <c r="EE59" s="69">
        <v>8.8232000000000005E-2</v>
      </c>
      <c r="EF59" s="69">
        <v>1.5086999999999999</v>
      </c>
      <c r="EG59" s="69">
        <v>0</v>
      </c>
      <c r="EH59" s="69">
        <v>1.596932</v>
      </c>
      <c r="EI59" s="69">
        <v>1.5086999999999999</v>
      </c>
      <c r="EJ59" s="69">
        <v>0</v>
      </c>
      <c r="EK59" s="69">
        <v>8.8232000000000005E-2</v>
      </c>
      <c r="EL59" s="70">
        <v>100</v>
      </c>
      <c r="EM59" s="70">
        <v>100</v>
      </c>
      <c r="EN59" s="70">
        <v>5.5250943684515059</v>
      </c>
      <c r="EO59" s="70">
        <v>0</v>
      </c>
      <c r="EP59" s="70">
        <v>0</v>
      </c>
      <c r="EQ59" s="69">
        <v>0</v>
      </c>
      <c r="ER59" s="69">
        <v>0</v>
      </c>
      <c r="ES59" s="69">
        <v>0</v>
      </c>
      <c r="ET59" s="69">
        <v>0</v>
      </c>
      <c r="EU59" s="69">
        <v>0</v>
      </c>
      <c r="EV59" s="69">
        <v>0</v>
      </c>
      <c r="EW59" s="69">
        <v>0</v>
      </c>
      <c r="EX59" s="69">
        <v>0</v>
      </c>
      <c r="EY59" s="69">
        <v>0</v>
      </c>
      <c r="EZ59" s="69">
        <v>0</v>
      </c>
      <c r="FA59" s="69">
        <v>0</v>
      </c>
      <c r="FB59" s="70" t="s">
        <v>652</v>
      </c>
      <c r="FC59" s="70" t="s">
        <v>652</v>
      </c>
      <c r="FD59" s="70">
        <v>0</v>
      </c>
      <c r="FE59" s="70">
        <v>0</v>
      </c>
      <c r="FF59" s="70">
        <v>0</v>
      </c>
    </row>
    <row r="60" spans="1:162" ht="15.75" x14ac:dyDescent="0.25">
      <c r="A60" s="77">
        <v>49</v>
      </c>
      <c r="B60" s="17" t="s">
        <v>125</v>
      </c>
      <c r="C60" s="69">
        <v>1812.8412999999998</v>
      </c>
      <c r="D60" s="69">
        <v>0</v>
      </c>
      <c r="E60" s="69">
        <v>1928.0254</v>
      </c>
      <c r="F60" s="69">
        <v>1812.8412999999998</v>
      </c>
      <c r="G60" s="69">
        <v>115.1841</v>
      </c>
      <c r="H60" s="69">
        <v>1809.4086704399999</v>
      </c>
      <c r="I60" s="69">
        <v>14.3346</v>
      </c>
      <c r="J60" s="69">
        <v>1907.9325191</v>
      </c>
      <c r="K60" s="69">
        <v>1793.66000044</v>
      </c>
      <c r="L60" s="69">
        <v>0</v>
      </c>
      <c r="M60" s="69">
        <v>114.27251866</v>
      </c>
      <c r="N60" s="70">
        <v>98.941920643577575</v>
      </c>
      <c r="O60" s="70">
        <v>99.208587522062501</v>
      </c>
      <c r="P60" s="70">
        <v>5.9893375429181344</v>
      </c>
      <c r="Q60" s="69">
        <v>14.3346</v>
      </c>
      <c r="R60" s="70">
        <v>15.748669999999857</v>
      </c>
      <c r="S60" s="69">
        <v>75.395499999999998</v>
      </c>
      <c r="T60" s="69">
        <v>0</v>
      </c>
      <c r="U60" s="69">
        <v>82.693600000000004</v>
      </c>
      <c r="V60" s="69">
        <v>75.395499999999998</v>
      </c>
      <c r="W60" s="69">
        <v>7.2980999999999998</v>
      </c>
      <c r="X60" s="69">
        <v>75.395499999999998</v>
      </c>
      <c r="Y60" s="69">
        <v>0</v>
      </c>
      <c r="Z60" s="69">
        <v>82.693596020000001</v>
      </c>
      <c r="AA60" s="69">
        <v>75.395499999999998</v>
      </c>
      <c r="AB60" s="69">
        <v>0</v>
      </c>
      <c r="AC60" s="69">
        <v>7.2980960199999991</v>
      </c>
      <c r="AD60" s="70">
        <v>100</v>
      </c>
      <c r="AE60" s="70">
        <v>99.999945465258065</v>
      </c>
      <c r="AF60" s="70">
        <v>8.8254669904969489</v>
      </c>
      <c r="AG60" s="70">
        <v>0</v>
      </c>
      <c r="AH60" s="70">
        <v>0</v>
      </c>
      <c r="AI60" s="69">
        <v>77.589600000000004</v>
      </c>
      <c r="AJ60" s="69">
        <v>0</v>
      </c>
      <c r="AK60" s="69">
        <v>94.689599999999999</v>
      </c>
      <c r="AL60" s="69">
        <v>77.589600000000004</v>
      </c>
      <c r="AM60" s="69">
        <v>17.100000000000001</v>
      </c>
      <c r="AN60" s="69">
        <v>74.161442140000005</v>
      </c>
      <c r="AO60" s="69">
        <v>0</v>
      </c>
      <c r="AP60" s="69">
        <v>91.26144214</v>
      </c>
      <c r="AQ60" s="69">
        <v>74.161442140000005</v>
      </c>
      <c r="AR60" s="69">
        <v>0</v>
      </c>
      <c r="AS60" s="69">
        <v>17.100000000000001</v>
      </c>
      <c r="AT60" s="70">
        <v>95.581678652809146</v>
      </c>
      <c r="AU60" s="70">
        <v>100</v>
      </c>
      <c r="AV60" s="70">
        <v>18.737376485644042</v>
      </c>
      <c r="AW60" s="70">
        <v>0</v>
      </c>
      <c r="AX60" s="70">
        <v>0</v>
      </c>
      <c r="AY60" s="69">
        <v>0</v>
      </c>
      <c r="AZ60" s="69">
        <v>0</v>
      </c>
      <c r="BA60" s="69">
        <v>0</v>
      </c>
      <c r="BB60" s="69">
        <v>0</v>
      </c>
      <c r="BC60" s="69">
        <v>0</v>
      </c>
      <c r="BD60" s="69">
        <v>0</v>
      </c>
      <c r="BE60" s="69">
        <v>0</v>
      </c>
      <c r="BF60" s="69">
        <v>0</v>
      </c>
      <c r="BG60" s="69">
        <v>0</v>
      </c>
      <c r="BH60" s="69">
        <v>0</v>
      </c>
      <c r="BI60" s="69">
        <v>0</v>
      </c>
      <c r="BJ60" s="70" t="s">
        <v>652</v>
      </c>
      <c r="BK60" s="70" t="s">
        <v>652</v>
      </c>
      <c r="BL60" s="70">
        <v>0</v>
      </c>
      <c r="BM60" s="70">
        <v>0</v>
      </c>
      <c r="BN60" s="70">
        <v>0</v>
      </c>
      <c r="BO60" s="69">
        <v>124.5706</v>
      </c>
      <c r="BP60" s="69">
        <v>0</v>
      </c>
      <c r="BQ60" s="69">
        <v>132.7706</v>
      </c>
      <c r="BR60" s="69">
        <v>124.5706</v>
      </c>
      <c r="BS60" s="69">
        <v>8.1999999999999993</v>
      </c>
      <c r="BT60" s="69">
        <v>124.5706</v>
      </c>
      <c r="BU60" s="69">
        <v>14.3346</v>
      </c>
      <c r="BV60" s="69">
        <v>132.7706</v>
      </c>
      <c r="BW60" s="69">
        <v>124.5706</v>
      </c>
      <c r="BX60" s="69">
        <v>0</v>
      </c>
      <c r="BY60" s="69">
        <v>8.1999999999999993</v>
      </c>
      <c r="BZ60" s="70">
        <v>100</v>
      </c>
      <c r="CA60" s="70">
        <v>100</v>
      </c>
      <c r="CB60" s="70">
        <v>6.1760660869198443</v>
      </c>
      <c r="CC60" s="70">
        <v>14.3346</v>
      </c>
      <c r="CD60" s="70">
        <v>8.8817841970012523E-15</v>
      </c>
      <c r="CE60" s="69">
        <v>0</v>
      </c>
      <c r="CF60" s="69">
        <v>0</v>
      </c>
      <c r="CG60" s="69">
        <v>0</v>
      </c>
      <c r="CH60" s="69">
        <v>0</v>
      </c>
      <c r="CI60" s="69">
        <v>0</v>
      </c>
      <c r="CJ60" s="69">
        <v>0</v>
      </c>
      <c r="CK60" s="69">
        <v>0</v>
      </c>
      <c r="CL60" s="69">
        <v>0</v>
      </c>
      <c r="CM60" s="69">
        <v>0</v>
      </c>
      <c r="CN60" s="69">
        <v>0</v>
      </c>
      <c r="CO60" s="69">
        <v>0</v>
      </c>
      <c r="CP60" s="70" t="s">
        <v>652</v>
      </c>
      <c r="CQ60" s="70" t="s">
        <v>652</v>
      </c>
      <c r="CR60" s="70">
        <v>0</v>
      </c>
      <c r="CS60" s="70">
        <v>0</v>
      </c>
      <c r="CT60" s="70">
        <v>0</v>
      </c>
      <c r="CU60" s="69">
        <v>0</v>
      </c>
      <c r="CV60" s="69">
        <v>0</v>
      </c>
      <c r="CW60" s="69">
        <v>0</v>
      </c>
      <c r="CX60" s="69">
        <v>0</v>
      </c>
      <c r="CY60" s="69">
        <v>0</v>
      </c>
      <c r="CZ60" s="69">
        <v>0</v>
      </c>
      <c r="DA60" s="69">
        <v>0</v>
      </c>
      <c r="DB60" s="69">
        <v>0</v>
      </c>
      <c r="DC60" s="69">
        <v>0</v>
      </c>
      <c r="DD60" s="69">
        <v>0</v>
      </c>
      <c r="DE60" s="69">
        <v>0</v>
      </c>
      <c r="DF60" s="70" t="s">
        <v>652</v>
      </c>
      <c r="DG60" s="70" t="s">
        <v>652</v>
      </c>
      <c r="DH60" s="70">
        <v>0</v>
      </c>
      <c r="DI60" s="70">
        <v>0</v>
      </c>
      <c r="DJ60" s="70">
        <v>0</v>
      </c>
      <c r="DK60" s="69">
        <v>1138.5608999999999</v>
      </c>
      <c r="DL60" s="69">
        <v>0</v>
      </c>
      <c r="DM60" s="69">
        <v>1199.0169000000001</v>
      </c>
      <c r="DN60" s="69">
        <v>1138.5608999999999</v>
      </c>
      <c r="DO60" s="69">
        <v>60.456000000000003</v>
      </c>
      <c r="DP60" s="69">
        <v>1138.5564282999999</v>
      </c>
      <c r="DQ60" s="69">
        <v>0</v>
      </c>
      <c r="DR60" s="69">
        <v>1199.00933201</v>
      </c>
      <c r="DS60" s="69">
        <v>1138.5564282999999</v>
      </c>
      <c r="DT60" s="69">
        <v>0</v>
      </c>
      <c r="DU60" s="69">
        <v>60.452903710000001</v>
      </c>
      <c r="DV60" s="70">
        <v>99.999607249818595</v>
      </c>
      <c r="DW60" s="70">
        <v>99.994878440518718</v>
      </c>
      <c r="DX60" s="70">
        <v>5.0419043535430808</v>
      </c>
      <c r="DY60" s="70">
        <v>0</v>
      </c>
      <c r="DZ60" s="70">
        <v>0</v>
      </c>
      <c r="EA60" s="69">
        <v>29.851500000000001</v>
      </c>
      <c r="EB60" s="69">
        <v>0</v>
      </c>
      <c r="EC60" s="69">
        <v>31.451499999999999</v>
      </c>
      <c r="ED60" s="69">
        <v>29.851500000000001</v>
      </c>
      <c r="EE60" s="69">
        <v>1.6</v>
      </c>
      <c r="EF60" s="69">
        <v>29.851500000000001</v>
      </c>
      <c r="EG60" s="69">
        <v>0</v>
      </c>
      <c r="EH60" s="69">
        <v>14.79434893</v>
      </c>
      <c r="EI60" s="69">
        <v>14.102830000000001</v>
      </c>
      <c r="EJ60" s="69">
        <v>0</v>
      </c>
      <c r="EK60" s="69">
        <v>0.69151893000000009</v>
      </c>
      <c r="EL60" s="70">
        <v>47.24328760698792</v>
      </c>
      <c r="EM60" s="70">
        <v>43.219933125000004</v>
      </c>
      <c r="EN60" s="70">
        <v>4.6742099518670743</v>
      </c>
      <c r="EO60" s="70">
        <v>0</v>
      </c>
      <c r="EP60" s="70">
        <v>15.748670000000001</v>
      </c>
      <c r="EQ60" s="69">
        <v>366.8732</v>
      </c>
      <c r="ER60" s="69">
        <v>0</v>
      </c>
      <c r="ES60" s="69">
        <v>387.40320000000003</v>
      </c>
      <c r="ET60" s="69">
        <v>366.8732</v>
      </c>
      <c r="EU60" s="69">
        <v>20.53</v>
      </c>
      <c r="EV60" s="69">
        <v>366.8732</v>
      </c>
      <c r="EW60" s="69">
        <v>0</v>
      </c>
      <c r="EX60" s="69">
        <v>387.40320000000003</v>
      </c>
      <c r="EY60" s="69">
        <v>366.8732</v>
      </c>
      <c r="EZ60" s="69">
        <v>0</v>
      </c>
      <c r="FA60" s="69">
        <v>20.53</v>
      </c>
      <c r="FB60" s="70">
        <v>100</v>
      </c>
      <c r="FC60" s="70">
        <v>100</v>
      </c>
      <c r="FD60" s="70">
        <v>5.2993883375253477</v>
      </c>
      <c r="FE60" s="70">
        <v>0</v>
      </c>
      <c r="FF60" s="70">
        <v>0</v>
      </c>
    </row>
    <row r="61" spans="1:162" ht="15.75" x14ac:dyDescent="0.25">
      <c r="A61" s="60">
        <v>50</v>
      </c>
      <c r="B61" s="61" t="s">
        <v>128</v>
      </c>
      <c r="C61" s="64">
        <v>7286.736100000001</v>
      </c>
      <c r="D61" s="64">
        <v>0</v>
      </c>
      <c r="E61" s="64">
        <v>9618.1720374200013</v>
      </c>
      <c r="F61" s="64">
        <v>7286.736100000001</v>
      </c>
      <c r="G61" s="64">
        <v>2331.4359374200003</v>
      </c>
      <c r="H61" s="64">
        <v>7239.6000025100002</v>
      </c>
      <c r="I61" s="64">
        <v>5.4772540700000008</v>
      </c>
      <c r="J61" s="64">
        <v>9550.7371069599994</v>
      </c>
      <c r="K61" s="64">
        <v>7239.4126927999996</v>
      </c>
      <c r="L61" s="64">
        <v>0</v>
      </c>
      <c r="M61" s="64">
        <v>2311.3244141599998</v>
      </c>
      <c r="N61" s="64">
        <v>99.350554122578956</v>
      </c>
      <c r="O61" s="64">
        <v>99.137376114985329</v>
      </c>
      <c r="P61" s="64">
        <v>24.20048199709786</v>
      </c>
      <c r="Q61" s="64">
        <v>5.4772540700000008</v>
      </c>
      <c r="R61" s="64">
        <v>0.18730971000009369</v>
      </c>
      <c r="S61" s="64">
        <v>354.92399999999998</v>
      </c>
      <c r="T61" s="64">
        <v>0</v>
      </c>
      <c r="U61" s="64">
        <v>565.39875622999989</v>
      </c>
      <c r="V61" s="64">
        <v>354.92399999999998</v>
      </c>
      <c r="W61" s="64">
        <v>210.47475623000005</v>
      </c>
      <c r="X61" s="64">
        <v>354.917596</v>
      </c>
      <c r="Y61" s="64">
        <v>0.91798928000000002</v>
      </c>
      <c r="Z61" s="64">
        <v>563.92530899999997</v>
      </c>
      <c r="AA61" s="64">
        <v>354.917596</v>
      </c>
      <c r="AB61" s="64">
        <v>0</v>
      </c>
      <c r="AC61" s="64">
        <v>209.00771300000005</v>
      </c>
      <c r="AD61" s="64">
        <v>99.998195670058948</v>
      </c>
      <c r="AE61" s="64">
        <v>99.302983760961411</v>
      </c>
      <c r="AF61" s="64">
        <v>37.063013428255275</v>
      </c>
      <c r="AG61" s="64">
        <v>0.91798928000000002</v>
      </c>
      <c r="AH61" s="64">
        <v>3.8857805861880479E-16</v>
      </c>
      <c r="AI61" s="64">
        <v>1.0862000000000001</v>
      </c>
      <c r="AJ61" s="64">
        <v>0</v>
      </c>
      <c r="AK61" s="64">
        <v>1.1937</v>
      </c>
      <c r="AL61" s="64">
        <v>1.0862000000000001</v>
      </c>
      <c r="AM61" s="64">
        <v>0.1075</v>
      </c>
      <c r="AN61" s="64">
        <v>1.0862000000000001</v>
      </c>
      <c r="AO61" s="64">
        <v>0</v>
      </c>
      <c r="AP61" s="64">
        <v>1.1937</v>
      </c>
      <c r="AQ61" s="64">
        <v>1.0862000000000001</v>
      </c>
      <c r="AR61" s="64">
        <v>0</v>
      </c>
      <c r="AS61" s="64">
        <v>0.1075</v>
      </c>
      <c r="AT61" s="64">
        <v>100</v>
      </c>
      <c r="AU61" s="64">
        <v>100</v>
      </c>
      <c r="AV61" s="64">
        <v>9.0056128005361469</v>
      </c>
      <c r="AW61" s="64">
        <v>0</v>
      </c>
      <c r="AX61" s="64">
        <v>0</v>
      </c>
      <c r="AY61" s="64">
        <v>8.4238999999999997</v>
      </c>
      <c r="AZ61" s="64">
        <v>0</v>
      </c>
      <c r="BA61" s="64">
        <v>10.378424000000001</v>
      </c>
      <c r="BB61" s="64">
        <v>8.4238999999999997</v>
      </c>
      <c r="BC61" s="64">
        <v>1.9545239999999999</v>
      </c>
      <c r="BD61" s="64">
        <v>7.7440129999999989</v>
      </c>
      <c r="BE61" s="64">
        <v>0</v>
      </c>
      <c r="BF61" s="64">
        <v>9.3513280000000005</v>
      </c>
      <c r="BG61" s="64">
        <v>7.7440129999999989</v>
      </c>
      <c r="BH61" s="64">
        <v>0</v>
      </c>
      <c r="BI61" s="64">
        <v>1.6073149999999998</v>
      </c>
      <c r="BJ61" s="64">
        <v>91.929070857916159</v>
      </c>
      <c r="BK61" s="64">
        <v>82.235623609635894</v>
      </c>
      <c r="BL61" s="64">
        <v>17.188093498591854</v>
      </c>
      <c r="BM61" s="64">
        <v>0</v>
      </c>
      <c r="BN61" s="64">
        <v>0</v>
      </c>
      <c r="BO61" s="64">
        <v>111.95610000000001</v>
      </c>
      <c r="BP61" s="64">
        <v>0</v>
      </c>
      <c r="BQ61" s="64">
        <v>141.79512700000001</v>
      </c>
      <c r="BR61" s="64">
        <v>111.95610000000001</v>
      </c>
      <c r="BS61" s="64">
        <v>29.839026999999998</v>
      </c>
      <c r="BT61" s="64">
        <v>111.956068</v>
      </c>
      <c r="BU61" s="64">
        <v>0</v>
      </c>
      <c r="BV61" s="64">
        <v>141.74379500000001</v>
      </c>
      <c r="BW61" s="64">
        <v>111.956068</v>
      </c>
      <c r="BX61" s="64">
        <v>0</v>
      </c>
      <c r="BY61" s="64">
        <v>29.787726999999997</v>
      </c>
      <c r="BZ61" s="64">
        <v>99.999971417368045</v>
      </c>
      <c r="CA61" s="64">
        <v>99.828077504001726</v>
      </c>
      <c r="CB61" s="64">
        <v>21.015189412700565</v>
      </c>
      <c r="CC61" s="64">
        <v>0</v>
      </c>
      <c r="CD61" s="64">
        <v>0</v>
      </c>
      <c r="CE61" s="64">
        <v>0</v>
      </c>
      <c r="CF61" s="64">
        <v>0</v>
      </c>
      <c r="CG61" s="64">
        <v>0</v>
      </c>
      <c r="CH61" s="64">
        <v>0</v>
      </c>
      <c r="CI61" s="64">
        <v>0</v>
      </c>
      <c r="CJ61" s="64">
        <v>0</v>
      </c>
      <c r="CK61" s="64">
        <v>0</v>
      </c>
      <c r="CL61" s="64">
        <v>0</v>
      </c>
      <c r="CM61" s="64">
        <v>0</v>
      </c>
      <c r="CN61" s="64">
        <v>0</v>
      </c>
      <c r="CO61" s="64">
        <v>0</v>
      </c>
      <c r="CP61" s="64" t="s">
        <v>652</v>
      </c>
      <c r="CQ61" s="64" t="s">
        <v>652</v>
      </c>
      <c r="CR61" s="64">
        <v>0</v>
      </c>
      <c r="CS61" s="64">
        <v>0</v>
      </c>
      <c r="CT61" s="64">
        <v>0</v>
      </c>
      <c r="CU61" s="64">
        <v>0</v>
      </c>
      <c r="CV61" s="64">
        <v>0</v>
      </c>
      <c r="CW61" s="64">
        <v>0</v>
      </c>
      <c r="CX61" s="64">
        <v>0</v>
      </c>
      <c r="CY61" s="64">
        <v>0</v>
      </c>
      <c r="CZ61" s="64">
        <v>0</v>
      </c>
      <c r="DA61" s="64">
        <v>0</v>
      </c>
      <c r="DB61" s="64">
        <v>0</v>
      </c>
      <c r="DC61" s="64">
        <v>0</v>
      </c>
      <c r="DD61" s="64">
        <v>0</v>
      </c>
      <c r="DE61" s="64">
        <v>0</v>
      </c>
      <c r="DF61" s="64" t="s">
        <v>652</v>
      </c>
      <c r="DG61" s="64" t="s">
        <v>652</v>
      </c>
      <c r="DH61" s="64">
        <v>0</v>
      </c>
      <c r="DI61" s="64">
        <v>0</v>
      </c>
      <c r="DJ61" s="64">
        <v>0</v>
      </c>
      <c r="DK61" s="64">
        <v>6243.2135000000007</v>
      </c>
      <c r="DL61" s="64">
        <v>0</v>
      </c>
      <c r="DM61" s="64">
        <v>8265.6590191899995</v>
      </c>
      <c r="DN61" s="64">
        <v>6243.2135000000007</v>
      </c>
      <c r="DO61" s="64">
        <v>2022.4455191899999</v>
      </c>
      <c r="DP61" s="64">
        <v>6243.2134420000002</v>
      </c>
      <c r="DQ61" s="64">
        <v>4.5415627899999995</v>
      </c>
      <c r="DR61" s="64">
        <v>8253.8055227299992</v>
      </c>
      <c r="DS61" s="64">
        <v>6243.0261322900005</v>
      </c>
      <c r="DT61" s="64">
        <v>0</v>
      </c>
      <c r="DU61" s="64">
        <v>2010.7793904399998</v>
      </c>
      <c r="DV61" s="64">
        <v>99.996998857879831</v>
      </c>
      <c r="DW61" s="64">
        <v>99.423167218137351</v>
      </c>
      <c r="DX61" s="64">
        <v>24.361845998219277</v>
      </c>
      <c r="DY61" s="64">
        <v>4.5415627899999995</v>
      </c>
      <c r="DZ61" s="64">
        <v>0.18730970999996563</v>
      </c>
      <c r="EA61" s="64">
        <v>84.508300000000006</v>
      </c>
      <c r="EB61" s="64">
        <v>0</v>
      </c>
      <c r="EC61" s="64">
        <v>114.26224400000001</v>
      </c>
      <c r="ED61" s="64">
        <v>84.508300000000006</v>
      </c>
      <c r="EE61" s="64">
        <v>29.753944000000001</v>
      </c>
      <c r="EF61" s="64">
        <v>68.012142999999995</v>
      </c>
      <c r="EG61" s="64">
        <v>0</v>
      </c>
      <c r="EH61" s="64">
        <v>93.694152250000016</v>
      </c>
      <c r="EI61" s="64">
        <v>68.012142999999995</v>
      </c>
      <c r="EJ61" s="64">
        <v>0</v>
      </c>
      <c r="EK61" s="64">
        <v>25.682009249999997</v>
      </c>
      <c r="EL61" s="64">
        <v>80.479838075076643</v>
      </c>
      <c r="EM61" s="64">
        <v>86.314638657651557</v>
      </c>
      <c r="EN61" s="64">
        <v>27.410471873926362</v>
      </c>
      <c r="EO61" s="64">
        <v>0</v>
      </c>
      <c r="EP61" s="64">
        <v>0</v>
      </c>
      <c r="EQ61" s="64">
        <v>482.62409999999994</v>
      </c>
      <c r="ER61" s="64">
        <v>0</v>
      </c>
      <c r="ES61" s="64">
        <v>519.48476700000003</v>
      </c>
      <c r="ET61" s="64">
        <v>482.62409999999994</v>
      </c>
      <c r="EU61" s="64">
        <v>36.860667000000007</v>
      </c>
      <c r="EV61" s="64">
        <v>452.67054051000002</v>
      </c>
      <c r="EW61" s="64">
        <v>1.7701999999999999E-2</v>
      </c>
      <c r="EX61" s="64">
        <v>487.02329997999993</v>
      </c>
      <c r="EY61" s="64">
        <v>452.67054051000002</v>
      </c>
      <c r="EZ61" s="64">
        <v>0</v>
      </c>
      <c r="FA61" s="64">
        <v>34.352759469999995</v>
      </c>
      <c r="FB61" s="64">
        <v>93.793604693590737</v>
      </c>
      <c r="FC61" s="64">
        <v>93.19625027403869</v>
      </c>
      <c r="FD61" s="64">
        <v>7.0536172440642417</v>
      </c>
      <c r="FE61" s="64">
        <v>1.7701999999999999E-2</v>
      </c>
      <c r="FF61" s="64">
        <v>-1.1449174941446927E-16</v>
      </c>
    </row>
    <row r="62" spans="1:162" ht="15.75" x14ac:dyDescent="0.25">
      <c r="A62" s="11">
        <v>51</v>
      </c>
      <c r="B62" s="66" t="s">
        <v>131</v>
      </c>
      <c r="C62" s="69">
        <v>924.67970000000014</v>
      </c>
      <c r="D62" s="69">
        <v>0</v>
      </c>
      <c r="E62" s="69">
        <v>1015.7500319999999</v>
      </c>
      <c r="F62" s="69">
        <v>924.67970000000014</v>
      </c>
      <c r="G62" s="69">
        <v>91.070331999999993</v>
      </c>
      <c r="H62" s="69">
        <v>924.67970000000014</v>
      </c>
      <c r="I62" s="69">
        <v>3.8839768200000004</v>
      </c>
      <c r="J62" s="69">
        <v>1015.6991920199999</v>
      </c>
      <c r="K62" s="69">
        <v>924.67970000000014</v>
      </c>
      <c r="L62" s="69">
        <v>0</v>
      </c>
      <c r="M62" s="69">
        <v>91.019492019999987</v>
      </c>
      <c r="N62" s="70">
        <v>100</v>
      </c>
      <c r="O62" s="70">
        <v>99.944175036058937</v>
      </c>
      <c r="P62" s="70">
        <v>8.9612645884833722</v>
      </c>
      <c r="Q62" s="69">
        <v>3.8839768200000004</v>
      </c>
      <c r="R62" s="70">
        <v>4.3076653355456074E-14</v>
      </c>
      <c r="S62" s="69">
        <v>47.7575</v>
      </c>
      <c r="T62" s="69">
        <v>0</v>
      </c>
      <c r="U62" s="69">
        <v>52.654356</v>
      </c>
      <c r="V62" s="69">
        <v>47.7575</v>
      </c>
      <c r="W62" s="69">
        <v>4.8968559999999997</v>
      </c>
      <c r="X62" s="69">
        <v>47.7575</v>
      </c>
      <c r="Y62" s="69">
        <v>0.81158928000000008</v>
      </c>
      <c r="Z62" s="69">
        <v>52.654356</v>
      </c>
      <c r="AA62" s="69">
        <v>47.7575</v>
      </c>
      <c r="AB62" s="69">
        <v>0</v>
      </c>
      <c r="AC62" s="69">
        <v>4.8968559999999997</v>
      </c>
      <c r="AD62" s="70">
        <v>100</v>
      </c>
      <c r="AE62" s="70">
        <v>100</v>
      </c>
      <c r="AF62" s="70">
        <v>9.3000016940668679</v>
      </c>
      <c r="AG62" s="70">
        <v>0.81158928000000008</v>
      </c>
      <c r="AH62" s="70">
        <v>-3.3306690738754696E-16</v>
      </c>
      <c r="AI62" s="69">
        <v>0</v>
      </c>
      <c r="AJ62" s="69">
        <v>0</v>
      </c>
      <c r="AK62" s="69">
        <v>0</v>
      </c>
      <c r="AL62" s="69">
        <v>0</v>
      </c>
      <c r="AM62" s="69">
        <v>0</v>
      </c>
      <c r="AN62" s="69">
        <v>0</v>
      </c>
      <c r="AO62" s="69">
        <v>0</v>
      </c>
      <c r="AP62" s="69">
        <v>0</v>
      </c>
      <c r="AQ62" s="69">
        <v>0</v>
      </c>
      <c r="AR62" s="69">
        <v>0</v>
      </c>
      <c r="AS62" s="69">
        <v>0</v>
      </c>
      <c r="AT62" s="70" t="s">
        <v>652</v>
      </c>
      <c r="AU62" s="70" t="s">
        <v>652</v>
      </c>
      <c r="AV62" s="70">
        <v>0</v>
      </c>
      <c r="AW62" s="70">
        <v>0</v>
      </c>
      <c r="AX62" s="70">
        <v>0</v>
      </c>
      <c r="AY62" s="69">
        <v>0.36399999999999999</v>
      </c>
      <c r="AZ62" s="69">
        <v>0</v>
      </c>
      <c r="BA62" s="69">
        <v>0.40132400000000001</v>
      </c>
      <c r="BB62" s="69">
        <v>0.36399999999999999</v>
      </c>
      <c r="BC62" s="69">
        <v>3.7324000000000003E-2</v>
      </c>
      <c r="BD62" s="69">
        <v>0.36399999999999999</v>
      </c>
      <c r="BE62" s="69">
        <v>0</v>
      </c>
      <c r="BF62" s="69">
        <v>0.40132400000000001</v>
      </c>
      <c r="BG62" s="69">
        <v>0.36399999999999999</v>
      </c>
      <c r="BH62" s="69">
        <v>0</v>
      </c>
      <c r="BI62" s="69">
        <v>3.7324000000000003E-2</v>
      </c>
      <c r="BJ62" s="70">
        <v>100</v>
      </c>
      <c r="BK62" s="70">
        <v>100</v>
      </c>
      <c r="BL62" s="70">
        <v>9.3002162840996299</v>
      </c>
      <c r="BM62" s="70">
        <v>0</v>
      </c>
      <c r="BN62" s="70">
        <v>0</v>
      </c>
      <c r="BO62" s="69">
        <v>5.3045</v>
      </c>
      <c r="BP62" s="69">
        <v>0</v>
      </c>
      <c r="BQ62" s="69">
        <v>5.8484020000000001</v>
      </c>
      <c r="BR62" s="69">
        <v>5.3045</v>
      </c>
      <c r="BS62" s="69">
        <v>0.543902</v>
      </c>
      <c r="BT62" s="69">
        <v>5.3045</v>
      </c>
      <c r="BU62" s="69">
        <v>0</v>
      </c>
      <c r="BV62" s="69">
        <v>5.8484020000000001</v>
      </c>
      <c r="BW62" s="69">
        <v>5.3045</v>
      </c>
      <c r="BX62" s="69">
        <v>0</v>
      </c>
      <c r="BY62" s="69">
        <v>0.543902</v>
      </c>
      <c r="BZ62" s="70">
        <v>100</v>
      </c>
      <c r="CA62" s="70">
        <v>100</v>
      </c>
      <c r="CB62" s="70">
        <v>9.3000104985943164</v>
      </c>
      <c r="CC62" s="70">
        <v>0</v>
      </c>
      <c r="CD62" s="70">
        <v>0</v>
      </c>
      <c r="CE62" s="69">
        <v>0</v>
      </c>
      <c r="CF62" s="69">
        <v>0</v>
      </c>
      <c r="CG62" s="69">
        <v>0</v>
      </c>
      <c r="CH62" s="69">
        <v>0</v>
      </c>
      <c r="CI62" s="69">
        <v>0</v>
      </c>
      <c r="CJ62" s="69">
        <v>0</v>
      </c>
      <c r="CK62" s="69">
        <v>0</v>
      </c>
      <c r="CL62" s="69">
        <v>0</v>
      </c>
      <c r="CM62" s="69">
        <v>0</v>
      </c>
      <c r="CN62" s="69">
        <v>0</v>
      </c>
      <c r="CO62" s="69">
        <v>0</v>
      </c>
      <c r="CP62" s="70" t="s">
        <v>652</v>
      </c>
      <c r="CQ62" s="70" t="s">
        <v>652</v>
      </c>
      <c r="CR62" s="70">
        <v>0</v>
      </c>
      <c r="CS62" s="70">
        <v>0</v>
      </c>
      <c r="CT62" s="70">
        <v>0</v>
      </c>
      <c r="CU62" s="69">
        <v>0</v>
      </c>
      <c r="CV62" s="69">
        <v>0</v>
      </c>
      <c r="CW62" s="69">
        <v>0</v>
      </c>
      <c r="CX62" s="69">
        <v>0</v>
      </c>
      <c r="CY62" s="69">
        <v>0</v>
      </c>
      <c r="CZ62" s="69">
        <v>0</v>
      </c>
      <c r="DA62" s="69">
        <v>0</v>
      </c>
      <c r="DB62" s="69">
        <v>0</v>
      </c>
      <c r="DC62" s="69">
        <v>0</v>
      </c>
      <c r="DD62" s="69">
        <v>0</v>
      </c>
      <c r="DE62" s="69">
        <v>0</v>
      </c>
      <c r="DF62" s="70" t="s">
        <v>652</v>
      </c>
      <c r="DG62" s="70" t="s">
        <v>652</v>
      </c>
      <c r="DH62" s="70">
        <v>0</v>
      </c>
      <c r="DI62" s="70">
        <v>0</v>
      </c>
      <c r="DJ62" s="70">
        <v>0</v>
      </c>
      <c r="DK62" s="69">
        <v>793.09490000000005</v>
      </c>
      <c r="DL62" s="69">
        <v>0</v>
      </c>
      <c r="DM62" s="69">
        <v>874.41554599999995</v>
      </c>
      <c r="DN62" s="69">
        <v>793.09490000000005</v>
      </c>
      <c r="DO62" s="69">
        <v>81.320645999999996</v>
      </c>
      <c r="DP62" s="69">
        <v>793.09490000000005</v>
      </c>
      <c r="DQ62" s="69">
        <v>3.0723875400000003</v>
      </c>
      <c r="DR62" s="69">
        <v>874.36470601999997</v>
      </c>
      <c r="DS62" s="69">
        <v>793.09490000000005</v>
      </c>
      <c r="DT62" s="69">
        <v>0</v>
      </c>
      <c r="DU62" s="69">
        <v>81.26980601999999</v>
      </c>
      <c r="DV62" s="70">
        <v>100</v>
      </c>
      <c r="DW62" s="70">
        <v>99.937482075585081</v>
      </c>
      <c r="DX62" s="70">
        <v>9.2947262693081587</v>
      </c>
      <c r="DY62" s="70">
        <v>3.0723875400000003</v>
      </c>
      <c r="DZ62" s="70">
        <v>2.2204460492503131E-14</v>
      </c>
      <c r="EA62" s="69">
        <v>3.1587999999999998</v>
      </c>
      <c r="EB62" s="69">
        <v>0</v>
      </c>
      <c r="EC62" s="69">
        <v>3.4830350000000001</v>
      </c>
      <c r="ED62" s="69">
        <v>3.1587999999999998</v>
      </c>
      <c r="EE62" s="69">
        <v>0.324235</v>
      </c>
      <c r="EF62" s="69">
        <v>3.1587999999999998</v>
      </c>
      <c r="EG62" s="69">
        <v>0</v>
      </c>
      <c r="EH62" s="69">
        <v>3.4830350000000001</v>
      </c>
      <c r="EI62" s="69">
        <v>3.1587999999999998</v>
      </c>
      <c r="EJ62" s="69">
        <v>0</v>
      </c>
      <c r="EK62" s="69">
        <v>0.324235</v>
      </c>
      <c r="EL62" s="70">
        <v>100</v>
      </c>
      <c r="EM62" s="70">
        <v>100</v>
      </c>
      <c r="EN62" s="70">
        <v>9.3089790943817672</v>
      </c>
      <c r="EO62" s="70">
        <v>0</v>
      </c>
      <c r="EP62" s="70">
        <v>0</v>
      </c>
      <c r="EQ62" s="69">
        <v>75</v>
      </c>
      <c r="ER62" s="69">
        <v>0</v>
      </c>
      <c r="ES62" s="69">
        <v>78.947368999999995</v>
      </c>
      <c r="ET62" s="69">
        <v>75</v>
      </c>
      <c r="EU62" s="69">
        <v>3.9473690000000001</v>
      </c>
      <c r="EV62" s="69">
        <v>75</v>
      </c>
      <c r="EW62" s="69">
        <v>0</v>
      </c>
      <c r="EX62" s="69">
        <v>78.947368999999995</v>
      </c>
      <c r="EY62" s="69">
        <v>75</v>
      </c>
      <c r="EZ62" s="69">
        <v>0</v>
      </c>
      <c r="FA62" s="69">
        <v>3.9473690000000001</v>
      </c>
      <c r="FB62" s="70">
        <v>100</v>
      </c>
      <c r="FC62" s="70">
        <v>100</v>
      </c>
      <c r="FD62" s="70">
        <v>5.0000006966666621</v>
      </c>
      <c r="FE62" s="70">
        <v>0</v>
      </c>
      <c r="FF62" s="70">
        <v>0</v>
      </c>
    </row>
    <row r="63" spans="1:162" ht="15.75" x14ac:dyDescent="0.25">
      <c r="A63" s="11">
        <v>52</v>
      </c>
      <c r="B63" s="66" t="s">
        <v>134</v>
      </c>
      <c r="C63" s="69">
        <v>78.105499999999992</v>
      </c>
      <c r="D63" s="69">
        <v>0</v>
      </c>
      <c r="E63" s="69">
        <v>92.425218419999993</v>
      </c>
      <c r="F63" s="69">
        <v>78.105499999999992</v>
      </c>
      <c r="G63" s="69">
        <v>14.319718419999999</v>
      </c>
      <c r="H63" s="69">
        <v>78.105499999999992</v>
      </c>
      <c r="I63" s="69">
        <v>0</v>
      </c>
      <c r="J63" s="69">
        <v>80.995817059999993</v>
      </c>
      <c r="K63" s="69">
        <v>78.105499999999992</v>
      </c>
      <c r="L63" s="69">
        <v>0</v>
      </c>
      <c r="M63" s="69">
        <v>2.8903170600000001</v>
      </c>
      <c r="N63" s="70">
        <v>100</v>
      </c>
      <c r="O63" s="70">
        <v>20.184175241624622</v>
      </c>
      <c r="P63" s="70">
        <v>3.5684769472217486</v>
      </c>
      <c r="Q63" s="69">
        <v>0</v>
      </c>
      <c r="R63" s="70">
        <v>0</v>
      </c>
      <c r="S63" s="69">
        <v>3.8300999999999998</v>
      </c>
      <c r="T63" s="69">
        <v>0</v>
      </c>
      <c r="U63" s="69">
        <v>4.0415052300000003</v>
      </c>
      <c r="V63" s="69">
        <v>3.8300999999999998</v>
      </c>
      <c r="W63" s="69">
        <v>0.21140523</v>
      </c>
      <c r="X63" s="69">
        <v>3.8300999999999998</v>
      </c>
      <c r="Y63" s="69">
        <v>0</v>
      </c>
      <c r="Z63" s="69">
        <v>3.8300999999999998</v>
      </c>
      <c r="AA63" s="69">
        <v>3.8300999999999998</v>
      </c>
      <c r="AB63" s="69">
        <v>0</v>
      </c>
      <c r="AC63" s="69">
        <v>0</v>
      </c>
      <c r="AD63" s="70">
        <v>100</v>
      </c>
      <c r="AE63" s="70">
        <v>0</v>
      </c>
      <c r="AF63" s="70">
        <v>0</v>
      </c>
      <c r="AG63" s="70">
        <v>0</v>
      </c>
      <c r="AH63" s="70">
        <v>0</v>
      </c>
      <c r="AI63" s="69">
        <v>0</v>
      </c>
      <c r="AJ63" s="69">
        <v>0</v>
      </c>
      <c r="AK63" s="69">
        <v>0</v>
      </c>
      <c r="AL63" s="69">
        <v>0</v>
      </c>
      <c r="AM63" s="69">
        <v>0</v>
      </c>
      <c r="AN63" s="69">
        <v>0</v>
      </c>
      <c r="AO63" s="69">
        <v>0</v>
      </c>
      <c r="AP63" s="69">
        <v>0</v>
      </c>
      <c r="AQ63" s="69">
        <v>0</v>
      </c>
      <c r="AR63" s="69">
        <v>0</v>
      </c>
      <c r="AS63" s="69">
        <v>0</v>
      </c>
      <c r="AT63" s="70" t="s">
        <v>652</v>
      </c>
      <c r="AU63" s="70" t="s">
        <v>652</v>
      </c>
      <c r="AV63" s="70">
        <v>0</v>
      </c>
      <c r="AW63" s="70">
        <v>0</v>
      </c>
      <c r="AX63" s="70">
        <v>0</v>
      </c>
      <c r="AY63" s="69">
        <v>0</v>
      </c>
      <c r="AZ63" s="69">
        <v>0</v>
      </c>
      <c r="BA63" s="69">
        <v>0</v>
      </c>
      <c r="BB63" s="69">
        <v>0</v>
      </c>
      <c r="BC63" s="69">
        <v>0</v>
      </c>
      <c r="BD63" s="69">
        <v>0</v>
      </c>
      <c r="BE63" s="69">
        <v>0</v>
      </c>
      <c r="BF63" s="69">
        <v>0</v>
      </c>
      <c r="BG63" s="69">
        <v>0</v>
      </c>
      <c r="BH63" s="69">
        <v>0</v>
      </c>
      <c r="BI63" s="69">
        <v>0</v>
      </c>
      <c r="BJ63" s="70" t="s">
        <v>652</v>
      </c>
      <c r="BK63" s="70" t="s">
        <v>652</v>
      </c>
      <c r="BL63" s="70">
        <v>0</v>
      </c>
      <c r="BM63" s="70">
        <v>0</v>
      </c>
      <c r="BN63" s="70">
        <v>0</v>
      </c>
      <c r="BO63" s="69">
        <v>0.1211</v>
      </c>
      <c r="BP63" s="69">
        <v>0</v>
      </c>
      <c r="BQ63" s="69">
        <v>0.12809999999999999</v>
      </c>
      <c r="BR63" s="69">
        <v>0.1211</v>
      </c>
      <c r="BS63" s="69">
        <v>7.0000000000000001E-3</v>
      </c>
      <c r="BT63" s="69">
        <v>0.1211</v>
      </c>
      <c r="BU63" s="69">
        <v>0</v>
      </c>
      <c r="BV63" s="69">
        <v>0.1211</v>
      </c>
      <c r="BW63" s="69">
        <v>0.1211</v>
      </c>
      <c r="BX63" s="69">
        <v>0</v>
      </c>
      <c r="BY63" s="69">
        <v>0</v>
      </c>
      <c r="BZ63" s="70">
        <v>100</v>
      </c>
      <c r="CA63" s="70">
        <v>0</v>
      </c>
      <c r="CB63" s="70">
        <v>0</v>
      </c>
      <c r="CC63" s="70">
        <v>0</v>
      </c>
      <c r="CD63" s="70">
        <v>0</v>
      </c>
      <c r="CE63" s="69">
        <v>0</v>
      </c>
      <c r="CF63" s="69">
        <v>0</v>
      </c>
      <c r="CG63" s="69">
        <v>0</v>
      </c>
      <c r="CH63" s="69">
        <v>0</v>
      </c>
      <c r="CI63" s="69">
        <v>0</v>
      </c>
      <c r="CJ63" s="69">
        <v>0</v>
      </c>
      <c r="CK63" s="69">
        <v>0</v>
      </c>
      <c r="CL63" s="69">
        <v>0</v>
      </c>
      <c r="CM63" s="69">
        <v>0</v>
      </c>
      <c r="CN63" s="69">
        <v>0</v>
      </c>
      <c r="CO63" s="69">
        <v>0</v>
      </c>
      <c r="CP63" s="70" t="s">
        <v>652</v>
      </c>
      <c r="CQ63" s="70" t="s">
        <v>652</v>
      </c>
      <c r="CR63" s="70">
        <v>0</v>
      </c>
      <c r="CS63" s="70">
        <v>0</v>
      </c>
      <c r="CT63" s="70">
        <v>0</v>
      </c>
      <c r="CU63" s="69">
        <v>0</v>
      </c>
      <c r="CV63" s="69">
        <v>0</v>
      </c>
      <c r="CW63" s="69">
        <v>0</v>
      </c>
      <c r="CX63" s="69">
        <v>0</v>
      </c>
      <c r="CY63" s="69">
        <v>0</v>
      </c>
      <c r="CZ63" s="69">
        <v>0</v>
      </c>
      <c r="DA63" s="69">
        <v>0</v>
      </c>
      <c r="DB63" s="69">
        <v>0</v>
      </c>
      <c r="DC63" s="69">
        <v>0</v>
      </c>
      <c r="DD63" s="69">
        <v>0</v>
      </c>
      <c r="DE63" s="69">
        <v>0</v>
      </c>
      <c r="DF63" s="70" t="s">
        <v>652</v>
      </c>
      <c r="DG63" s="70" t="s">
        <v>652</v>
      </c>
      <c r="DH63" s="70">
        <v>0</v>
      </c>
      <c r="DI63" s="70">
        <v>0</v>
      </c>
      <c r="DJ63" s="70">
        <v>0</v>
      </c>
      <c r="DK63" s="69">
        <v>72.804299999999998</v>
      </c>
      <c r="DL63" s="69">
        <v>0</v>
      </c>
      <c r="DM63" s="69">
        <v>86.829863189999998</v>
      </c>
      <c r="DN63" s="69">
        <v>72.804299999999998</v>
      </c>
      <c r="DO63" s="69">
        <v>14.02556319</v>
      </c>
      <c r="DP63" s="69">
        <v>72.804299999999998</v>
      </c>
      <c r="DQ63" s="69">
        <v>0</v>
      </c>
      <c r="DR63" s="69">
        <v>75.694617059999999</v>
      </c>
      <c r="DS63" s="69">
        <v>72.804299999999998</v>
      </c>
      <c r="DT63" s="69">
        <v>0</v>
      </c>
      <c r="DU63" s="69">
        <v>2.8903170600000001</v>
      </c>
      <c r="DV63" s="70">
        <v>100</v>
      </c>
      <c r="DW63" s="70">
        <v>20.607493765817186</v>
      </c>
      <c r="DX63" s="70">
        <v>3.8183918120742524</v>
      </c>
      <c r="DY63" s="70">
        <v>0</v>
      </c>
      <c r="DZ63" s="70">
        <v>0</v>
      </c>
      <c r="EA63" s="69">
        <v>1.35</v>
      </c>
      <c r="EB63" s="69">
        <v>0</v>
      </c>
      <c r="EC63" s="69">
        <v>1.4257500000000001</v>
      </c>
      <c r="ED63" s="69">
        <v>1.35</v>
      </c>
      <c r="EE63" s="69">
        <v>7.5749999999999998E-2</v>
      </c>
      <c r="EF63" s="69">
        <v>1.35</v>
      </c>
      <c r="EG63" s="69">
        <v>0</v>
      </c>
      <c r="EH63" s="69">
        <v>1.35</v>
      </c>
      <c r="EI63" s="69">
        <v>1.35</v>
      </c>
      <c r="EJ63" s="69">
        <v>0</v>
      </c>
      <c r="EK63" s="69">
        <v>0</v>
      </c>
      <c r="EL63" s="70">
        <v>100</v>
      </c>
      <c r="EM63" s="70">
        <v>0</v>
      </c>
      <c r="EN63" s="70">
        <v>0</v>
      </c>
      <c r="EO63" s="70">
        <v>0</v>
      </c>
      <c r="EP63" s="70">
        <v>0</v>
      </c>
      <c r="EQ63" s="69">
        <v>0</v>
      </c>
      <c r="ER63" s="69">
        <v>0</v>
      </c>
      <c r="ES63" s="69">
        <v>0</v>
      </c>
      <c r="ET63" s="69">
        <v>0</v>
      </c>
      <c r="EU63" s="69">
        <v>0</v>
      </c>
      <c r="EV63" s="69">
        <v>0</v>
      </c>
      <c r="EW63" s="69">
        <v>0</v>
      </c>
      <c r="EX63" s="69">
        <v>0</v>
      </c>
      <c r="EY63" s="69">
        <v>0</v>
      </c>
      <c r="EZ63" s="69">
        <v>0</v>
      </c>
      <c r="FA63" s="69">
        <v>0</v>
      </c>
      <c r="FB63" s="70" t="s">
        <v>652</v>
      </c>
      <c r="FC63" s="70" t="s">
        <v>652</v>
      </c>
      <c r="FD63" s="70">
        <v>0</v>
      </c>
      <c r="FE63" s="70">
        <v>0</v>
      </c>
      <c r="FF63" s="70">
        <v>0</v>
      </c>
    </row>
    <row r="64" spans="1:162" ht="15.75" x14ac:dyDescent="0.25">
      <c r="A64" s="11">
        <v>53</v>
      </c>
      <c r="B64" s="66" t="s">
        <v>137</v>
      </c>
      <c r="C64" s="69">
        <v>300.72370000000001</v>
      </c>
      <c r="D64" s="69">
        <v>0</v>
      </c>
      <c r="E64" s="69">
        <v>343.63570000000004</v>
      </c>
      <c r="F64" s="69">
        <v>300.72370000000001</v>
      </c>
      <c r="G64" s="69">
        <v>42.911999999999999</v>
      </c>
      <c r="H64" s="69">
        <v>300.72370000000001</v>
      </c>
      <c r="I64" s="69">
        <v>0</v>
      </c>
      <c r="J64" s="69">
        <v>343.59010000000001</v>
      </c>
      <c r="K64" s="69">
        <v>300.72370000000001</v>
      </c>
      <c r="L64" s="69">
        <v>0</v>
      </c>
      <c r="M64" s="69">
        <v>42.866399999999999</v>
      </c>
      <c r="N64" s="70">
        <v>100</v>
      </c>
      <c r="O64" s="70">
        <v>99.893736017897098</v>
      </c>
      <c r="P64" s="70">
        <v>12.476028849492462</v>
      </c>
      <c r="Q64" s="69">
        <v>0</v>
      </c>
      <c r="R64" s="70">
        <v>0</v>
      </c>
      <c r="S64" s="69">
        <v>14.900700000000001</v>
      </c>
      <c r="T64" s="69">
        <v>0</v>
      </c>
      <c r="U64" s="69">
        <v>17.300699999999999</v>
      </c>
      <c r="V64" s="69">
        <v>14.900700000000001</v>
      </c>
      <c r="W64" s="69">
        <v>2.4</v>
      </c>
      <c r="X64" s="69">
        <v>14.900700000000001</v>
      </c>
      <c r="Y64" s="69">
        <v>0</v>
      </c>
      <c r="Z64" s="69">
        <v>17.300699999999999</v>
      </c>
      <c r="AA64" s="69">
        <v>14.900700000000001</v>
      </c>
      <c r="AB64" s="69">
        <v>0</v>
      </c>
      <c r="AC64" s="69">
        <v>2.4</v>
      </c>
      <c r="AD64" s="70">
        <v>100</v>
      </c>
      <c r="AE64" s="70">
        <v>100</v>
      </c>
      <c r="AF64" s="70">
        <v>13.872271064176594</v>
      </c>
      <c r="AG64" s="70">
        <v>0</v>
      </c>
      <c r="AH64" s="70">
        <v>0</v>
      </c>
      <c r="AI64" s="69">
        <v>0</v>
      </c>
      <c r="AJ64" s="69">
        <v>0</v>
      </c>
      <c r="AK64" s="69">
        <v>0</v>
      </c>
      <c r="AL64" s="69">
        <v>0</v>
      </c>
      <c r="AM64" s="69">
        <v>0</v>
      </c>
      <c r="AN64" s="69">
        <v>0</v>
      </c>
      <c r="AO64" s="69">
        <v>0</v>
      </c>
      <c r="AP64" s="69">
        <v>0</v>
      </c>
      <c r="AQ64" s="69">
        <v>0</v>
      </c>
      <c r="AR64" s="69">
        <v>0</v>
      </c>
      <c r="AS64" s="69">
        <v>0</v>
      </c>
      <c r="AT64" s="70" t="s">
        <v>652</v>
      </c>
      <c r="AU64" s="70" t="s">
        <v>652</v>
      </c>
      <c r="AV64" s="70">
        <v>0</v>
      </c>
      <c r="AW64" s="70">
        <v>0</v>
      </c>
      <c r="AX64" s="70">
        <v>0</v>
      </c>
      <c r="AY64" s="69">
        <v>0.8367</v>
      </c>
      <c r="AZ64" s="69">
        <v>0</v>
      </c>
      <c r="BA64" s="69">
        <v>1.0266999999999999</v>
      </c>
      <c r="BB64" s="69">
        <v>0.8367</v>
      </c>
      <c r="BC64" s="69">
        <v>0.19</v>
      </c>
      <c r="BD64" s="69">
        <v>0.8367</v>
      </c>
      <c r="BE64" s="69">
        <v>0</v>
      </c>
      <c r="BF64" s="69">
        <v>0.98109999999999997</v>
      </c>
      <c r="BG64" s="69">
        <v>0.8367</v>
      </c>
      <c r="BH64" s="69">
        <v>0</v>
      </c>
      <c r="BI64" s="69">
        <v>0.1444</v>
      </c>
      <c r="BJ64" s="70">
        <v>100</v>
      </c>
      <c r="BK64" s="70">
        <v>76</v>
      </c>
      <c r="BL64" s="70">
        <v>14.718173478748344</v>
      </c>
      <c r="BM64" s="70">
        <v>0</v>
      </c>
      <c r="BN64" s="70">
        <v>0</v>
      </c>
      <c r="BO64" s="69">
        <v>6.9669999999999996</v>
      </c>
      <c r="BP64" s="69">
        <v>0</v>
      </c>
      <c r="BQ64" s="69">
        <v>8.077</v>
      </c>
      <c r="BR64" s="69">
        <v>6.9669999999999996</v>
      </c>
      <c r="BS64" s="69">
        <v>1.1100000000000001</v>
      </c>
      <c r="BT64" s="69">
        <v>6.9669999999999996</v>
      </c>
      <c r="BU64" s="69">
        <v>0</v>
      </c>
      <c r="BV64" s="69">
        <v>8.077</v>
      </c>
      <c r="BW64" s="69">
        <v>6.9669999999999996</v>
      </c>
      <c r="BX64" s="69">
        <v>0</v>
      </c>
      <c r="BY64" s="69">
        <v>1.1100000000000001</v>
      </c>
      <c r="BZ64" s="70">
        <v>100</v>
      </c>
      <c r="CA64" s="70">
        <v>100</v>
      </c>
      <c r="CB64" s="70">
        <v>13.742726259749908</v>
      </c>
      <c r="CC64" s="70">
        <v>0</v>
      </c>
      <c r="CD64" s="70">
        <v>0</v>
      </c>
      <c r="CE64" s="69">
        <v>0</v>
      </c>
      <c r="CF64" s="69">
        <v>0</v>
      </c>
      <c r="CG64" s="69">
        <v>0</v>
      </c>
      <c r="CH64" s="69">
        <v>0</v>
      </c>
      <c r="CI64" s="69">
        <v>0</v>
      </c>
      <c r="CJ64" s="69">
        <v>0</v>
      </c>
      <c r="CK64" s="69">
        <v>0</v>
      </c>
      <c r="CL64" s="69">
        <v>0</v>
      </c>
      <c r="CM64" s="69">
        <v>0</v>
      </c>
      <c r="CN64" s="69">
        <v>0</v>
      </c>
      <c r="CO64" s="69">
        <v>0</v>
      </c>
      <c r="CP64" s="70" t="s">
        <v>652</v>
      </c>
      <c r="CQ64" s="70" t="s">
        <v>652</v>
      </c>
      <c r="CR64" s="70">
        <v>0</v>
      </c>
      <c r="CS64" s="70">
        <v>0</v>
      </c>
      <c r="CT64" s="70">
        <v>0</v>
      </c>
      <c r="CU64" s="69">
        <v>0</v>
      </c>
      <c r="CV64" s="69">
        <v>0</v>
      </c>
      <c r="CW64" s="69">
        <v>0</v>
      </c>
      <c r="CX64" s="69">
        <v>0</v>
      </c>
      <c r="CY64" s="69">
        <v>0</v>
      </c>
      <c r="CZ64" s="69">
        <v>0</v>
      </c>
      <c r="DA64" s="69">
        <v>0</v>
      </c>
      <c r="DB64" s="69">
        <v>0</v>
      </c>
      <c r="DC64" s="69">
        <v>0</v>
      </c>
      <c r="DD64" s="69">
        <v>0</v>
      </c>
      <c r="DE64" s="69">
        <v>0</v>
      </c>
      <c r="DF64" s="70" t="s">
        <v>652</v>
      </c>
      <c r="DG64" s="70" t="s">
        <v>652</v>
      </c>
      <c r="DH64" s="70">
        <v>0</v>
      </c>
      <c r="DI64" s="70">
        <v>0</v>
      </c>
      <c r="DJ64" s="70">
        <v>0</v>
      </c>
      <c r="DK64" s="69">
        <v>231.43049999999999</v>
      </c>
      <c r="DL64" s="69">
        <v>0</v>
      </c>
      <c r="DM64" s="69">
        <v>268.23050000000001</v>
      </c>
      <c r="DN64" s="69">
        <v>231.43049999999999</v>
      </c>
      <c r="DO64" s="69">
        <v>36.799999999999997</v>
      </c>
      <c r="DP64" s="69">
        <v>231.43049999999999</v>
      </c>
      <c r="DQ64" s="69">
        <v>0</v>
      </c>
      <c r="DR64" s="69">
        <v>268.23050000000001</v>
      </c>
      <c r="DS64" s="69">
        <v>231.43049999999999</v>
      </c>
      <c r="DT64" s="69">
        <v>0</v>
      </c>
      <c r="DU64" s="69">
        <v>36.799999999999997</v>
      </c>
      <c r="DV64" s="70">
        <v>100</v>
      </c>
      <c r="DW64" s="70">
        <v>100</v>
      </c>
      <c r="DX64" s="70">
        <v>13.719543452366526</v>
      </c>
      <c r="DY64" s="70">
        <v>0</v>
      </c>
      <c r="DZ64" s="70">
        <v>0</v>
      </c>
      <c r="EA64" s="69">
        <v>7.3277000000000001</v>
      </c>
      <c r="EB64" s="69">
        <v>0</v>
      </c>
      <c r="EC64" s="69">
        <v>7.6397000000000004</v>
      </c>
      <c r="ED64" s="69">
        <v>7.3277000000000001</v>
      </c>
      <c r="EE64" s="69">
        <v>0.312</v>
      </c>
      <c r="EF64" s="69">
        <v>7.3277000000000001</v>
      </c>
      <c r="EG64" s="69">
        <v>0</v>
      </c>
      <c r="EH64" s="69">
        <v>7.6397000000000004</v>
      </c>
      <c r="EI64" s="69">
        <v>7.3277000000000001</v>
      </c>
      <c r="EJ64" s="69">
        <v>0</v>
      </c>
      <c r="EK64" s="69">
        <v>0.312</v>
      </c>
      <c r="EL64" s="70">
        <v>100</v>
      </c>
      <c r="EM64" s="70">
        <v>100</v>
      </c>
      <c r="EN64" s="70">
        <v>4.0839299972512011</v>
      </c>
      <c r="EO64" s="70">
        <v>0</v>
      </c>
      <c r="EP64" s="70">
        <v>0</v>
      </c>
      <c r="EQ64" s="69">
        <v>39.261099999999999</v>
      </c>
      <c r="ER64" s="69">
        <v>0</v>
      </c>
      <c r="ES64" s="69">
        <v>41.3611</v>
      </c>
      <c r="ET64" s="69">
        <v>39.261099999999999</v>
      </c>
      <c r="EU64" s="69">
        <v>2.1</v>
      </c>
      <c r="EV64" s="69">
        <v>39.261099999999999</v>
      </c>
      <c r="EW64" s="69">
        <v>0</v>
      </c>
      <c r="EX64" s="69">
        <v>41.3611</v>
      </c>
      <c r="EY64" s="69">
        <v>39.261099999999999</v>
      </c>
      <c r="EZ64" s="69">
        <v>0</v>
      </c>
      <c r="FA64" s="69">
        <v>2.1</v>
      </c>
      <c r="FB64" s="70">
        <v>100</v>
      </c>
      <c r="FC64" s="70">
        <v>100</v>
      </c>
      <c r="FD64" s="70">
        <v>5.0772344062416135</v>
      </c>
      <c r="FE64" s="70">
        <v>0</v>
      </c>
      <c r="FF64" s="70">
        <v>0</v>
      </c>
    </row>
    <row r="65" spans="1:162" ht="15.75" x14ac:dyDescent="0.25">
      <c r="A65" s="11">
        <v>54</v>
      </c>
      <c r="B65" s="66" t="s">
        <v>140</v>
      </c>
      <c r="C65" s="69">
        <v>1054.7931000000001</v>
      </c>
      <c r="D65" s="69">
        <v>0</v>
      </c>
      <c r="E65" s="69">
        <v>1718.2637999999999</v>
      </c>
      <c r="F65" s="69">
        <v>1054.7931000000001</v>
      </c>
      <c r="G65" s="69">
        <v>663.47069999999997</v>
      </c>
      <c r="H65" s="69">
        <v>1054.3012000000001</v>
      </c>
      <c r="I65" s="69">
        <v>0</v>
      </c>
      <c r="J65" s="69">
        <v>1717.5608999999999</v>
      </c>
      <c r="K65" s="69">
        <v>1054.3012000000001</v>
      </c>
      <c r="L65" s="69">
        <v>0</v>
      </c>
      <c r="M65" s="69">
        <v>663.25969999999995</v>
      </c>
      <c r="N65" s="70">
        <v>99.953365261869848</v>
      </c>
      <c r="O65" s="70">
        <v>99.96819754059976</v>
      </c>
      <c r="P65" s="70">
        <v>38.616371623271121</v>
      </c>
      <c r="Q65" s="69">
        <v>0</v>
      </c>
      <c r="R65" s="70">
        <v>0</v>
      </c>
      <c r="S65" s="69">
        <v>34.625300000000003</v>
      </c>
      <c r="T65" s="69">
        <v>0</v>
      </c>
      <c r="U65" s="69">
        <v>65.625299999999996</v>
      </c>
      <c r="V65" s="69">
        <v>34.625300000000003</v>
      </c>
      <c r="W65" s="69">
        <v>31</v>
      </c>
      <c r="X65" s="69">
        <v>34.625300000000003</v>
      </c>
      <c r="Y65" s="69">
        <v>0</v>
      </c>
      <c r="Z65" s="69">
        <v>65.625299999999996</v>
      </c>
      <c r="AA65" s="69">
        <v>34.625300000000003</v>
      </c>
      <c r="AB65" s="69">
        <v>0</v>
      </c>
      <c r="AC65" s="69">
        <v>31</v>
      </c>
      <c r="AD65" s="70">
        <v>100</v>
      </c>
      <c r="AE65" s="70">
        <v>100</v>
      </c>
      <c r="AF65" s="70">
        <v>47.237879293504186</v>
      </c>
      <c r="AG65" s="70">
        <v>0</v>
      </c>
      <c r="AH65" s="70">
        <v>0</v>
      </c>
      <c r="AI65" s="69">
        <v>0</v>
      </c>
      <c r="AJ65" s="69">
        <v>0</v>
      </c>
      <c r="AK65" s="69">
        <v>0</v>
      </c>
      <c r="AL65" s="69">
        <v>0</v>
      </c>
      <c r="AM65" s="69">
        <v>0</v>
      </c>
      <c r="AN65" s="69">
        <v>0</v>
      </c>
      <c r="AO65" s="69">
        <v>0</v>
      </c>
      <c r="AP65" s="69">
        <v>0</v>
      </c>
      <c r="AQ65" s="69">
        <v>0</v>
      </c>
      <c r="AR65" s="69">
        <v>0</v>
      </c>
      <c r="AS65" s="69">
        <v>0</v>
      </c>
      <c r="AT65" s="70" t="s">
        <v>652</v>
      </c>
      <c r="AU65" s="70" t="s">
        <v>652</v>
      </c>
      <c r="AV65" s="70">
        <v>0</v>
      </c>
      <c r="AW65" s="70">
        <v>0</v>
      </c>
      <c r="AX65" s="70">
        <v>0</v>
      </c>
      <c r="AY65" s="69">
        <v>0.4919</v>
      </c>
      <c r="AZ65" s="69">
        <v>0</v>
      </c>
      <c r="BA65" s="69">
        <v>0.70289999999999997</v>
      </c>
      <c r="BB65" s="69">
        <v>0.4919</v>
      </c>
      <c r="BC65" s="69">
        <v>0.21099999999999999</v>
      </c>
      <c r="BD65" s="69">
        <v>0</v>
      </c>
      <c r="BE65" s="69">
        <v>0</v>
      </c>
      <c r="BF65" s="69">
        <v>0</v>
      </c>
      <c r="BG65" s="69">
        <v>0</v>
      </c>
      <c r="BH65" s="69">
        <v>0</v>
      </c>
      <c r="BI65" s="69">
        <v>0</v>
      </c>
      <c r="BJ65" s="70">
        <v>0</v>
      </c>
      <c r="BK65" s="70">
        <v>0</v>
      </c>
      <c r="BL65" s="70">
        <v>0</v>
      </c>
      <c r="BM65" s="70">
        <v>0</v>
      </c>
      <c r="BN65" s="70">
        <v>0</v>
      </c>
      <c r="BO65" s="69">
        <v>14.6058</v>
      </c>
      <c r="BP65" s="69">
        <v>0</v>
      </c>
      <c r="BQ65" s="69">
        <v>20.865500000000001</v>
      </c>
      <c r="BR65" s="69">
        <v>14.6058</v>
      </c>
      <c r="BS65" s="69">
        <v>6.2596999999999996</v>
      </c>
      <c r="BT65" s="69">
        <v>14.6058</v>
      </c>
      <c r="BU65" s="69">
        <v>0</v>
      </c>
      <c r="BV65" s="69">
        <v>20.865500000000001</v>
      </c>
      <c r="BW65" s="69">
        <v>14.6058</v>
      </c>
      <c r="BX65" s="69">
        <v>0</v>
      </c>
      <c r="BY65" s="69">
        <v>6.2596999999999996</v>
      </c>
      <c r="BZ65" s="70">
        <v>100</v>
      </c>
      <c r="CA65" s="70">
        <v>100</v>
      </c>
      <c r="CB65" s="70">
        <v>30.000239630011261</v>
      </c>
      <c r="CC65" s="70">
        <v>0</v>
      </c>
      <c r="CD65" s="70">
        <v>0</v>
      </c>
      <c r="CE65" s="69">
        <v>0</v>
      </c>
      <c r="CF65" s="69">
        <v>0</v>
      </c>
      <c r="CG65" s="69">
        <v>0</v>
      </c>
      <c r="CH65" s="69">
        <v>0</v>
      </c>
      <c r="CI65" s="69">
        <v>0</v>
      </c>
      <c r="CJ65" s="69">
        <v>0</v>
      </c>
      <c r="CK65" s="69">
        <v>0</v>
      </c>
      <c r="CL65" s="69">
        <v>0</v>
      </c>
      <c r="CM65" s="69">
        <v>0</v>
      </c>
      <c r="CN65" s="69">
        <v>0</v>
      </c>
      <c r="CO65" s="69">
        <v>0</v>
      </c>
      <c r="CP65" s="70" t="s">
        <v>652</v>
      </c>
      <c r="CQ65" s="70" t="s">
        <v>652</v>
      </c>
      <c r="CR65" s="70">
        <v>0</v>
      </c>
      <c r="CS65" s="70">
        <v>0</v>
      </c>
      <c r="CT65" s="70">
        <v>0</v>
      </c>
      <c r="CU65" s="69">
        <v>0</v>
      </c>
      <c r="CV65" s="69">
        <v>0</v>
      </c>
      <c r="CW65" s="69">
        <v>0</v>
      </c>
      <c r="CX65" s="69">
        <v>0</v>
      </c>
      <c r="CY65" s="69">
        <v>0</v>
      </c>
      <c r="CZ65" s="69">
        <v>0</v>
      </c>
      <c r="DA65" s="69">
        <v>0</v>
      </c>
      <c r="DB65" s="69">
        <v>0</v>
      </c>
      <c r="DC65" s="69">
        <v>0</v>
      </c>
      <c r="DD65" s="69">
        <v>0</v>
      </c>
      <c r="DE65" s="69">
        <v>0</v>
      </c>
      <c r="DF65" s="70" t="s">
        <v>652</v>
      </c>
      <c r="DG65" s="70" t="s">
        <v>652</v>
      </c>
      <c r="DH65" s="70">
        <v>0</v>
      </c>
      <c r="DI65" s="70">
        <v>0</v>
      </c>
      <c r="DJ65" s="70">
        <v>0</v>
      </c>
      <c r="DK65" s="69">
        <v>881.33130000000006</v>
      </c>
      <c r="DL65" s="69">
        <v>0</v>
      </c>
      <c r="DM65" s="69">
        <v>1481.3313000000001</v>
      </c>
      <c r="DN65" s="69">
        <v>881.33130000000006</v>
      </c>
      <c r="DO65" s="69">
        <v>600</v>
      </c>
      <c r="DP65" s="69">
        <v>881.33130000000006</v>
      </c>
      <c r="DQ65" s="69">
        <v>0</v>
      </c>
      <c r="DR65" s="69">
        <v>1481.3313000000001</v>
      </c>
      <c r="DS65" s="69">
        <v>881.33130000000006</v>
      </c>
      <c r="DT65" s="69">
        <v>0</v>
      </c>
      <c r="DU65" s="69">
        <v>600</v>
      </c>
      <c r="DV65" s="70">
        <v>100</v>
      </c>
      <c r="DW65" s="70">
        <v>100</v>
      </c>
      <c r="DX65" s="70">
        <v>40.504106002485734</v>
      </c>
      <c r="DY65" s="70">
        <v>0</v>
      </c>
      <c r="DZ65" s="70">
        <v>0</v>
      </c>
      <c r="EA65" s="69">
        <v>7.5057</v>
      </c>
      <c r="EB65" s="69">
        <v>0</v>
      </c>
      <c r="EC65" s="69">
        <v>24.505700000000001</v>
      </c>
      <c r="ED65" s="69">
        <v>7.5057</v>
      </c>
      <c r="EE65" s="69">
        <v>17</v>
      </c>
      <c r="EF65" s="69">
        <v>7.5057</v>
      </c>
      <c r="EG65" s="69">
        <v>0</v>
      </c>
      <c r="EH65" s="69">
        <v>24.505700000000001</v>
      </c>
      <c r="EI65" s="69">
        <v>7.5057</v>
      </c>
      <c r="EJ65" s="69">
        <v>0</v>
      </c>
      <c r="EK65" s="69">
        <v>17</v>
      </c>
      <c r="EL65" s="70">
        <v>100</v>
      </c>
      <c r="EM65" s="70">
        <v>100</v>
      </c>
      <c r="EN65" s="70">
        <v>69.371615583313258</v>
      </c>
      <c r="EO65" s="70">
        <v>0</v>
      </c>
      <c r="EP65" s="70">
        <v>0</v>
      </c>
      <c r="EQ65" s="69">
        <v>116.23309999999999</v>
      </c>
      <c r="ER65" s="69">
        <v>0</v>
      </c>
      <c r="ES65" s="69">
        <v>125.23309999999999</v>
      </c>
      <c r="ET65" s="69">
        <v>116.23309999999999</v>
      </c>
      <c r="EU65" s="69">
        <v>9</v>
      </c>
      <c r="EV65" s="69">
        <v>116.23309999999999</v>
      </c>
      <c r="EW65" s="69">
        <v>0</v>
      </c>
      <c r="EX65" s="69">
        <v>125.23309999999999</v>
      </c>
      <c r="EY65" s="69">
        <v>116.23309999999999</v>
      </c>
      <c r="EZ65" s="69">
        <v>0</v>
      </c>
      <c r="FA65" s="69">
        <v>9</v>
      </c>
      <c r="FB65" s="70">
        <v>100</v>
      </c>
      <c r="FC65" s="70">
        <v>100</v>
      </c>
      <c r="FD65" s="70">
        <v>7.1865984312454136</v>
      </c>
      <c r="FE65" s="70">
        <v>0</v>
      </c>
      <c r="FF65" s="70">
        <v>0</v>
      </c>
    </row>
    <row r="66" spans="1:162" ht="15.75" x14ac:dyDescent="0.25">
      <c r="A66" s="11">
        <v>55</v>
      </c>
      <c r="B66" s="66" t="s">
        <v>143</v>
      </c>
      <c r="C66" s="69">
        <v>276.47899999999998</v>
      </c>
      <c r="D66" s="69">
        <v>0</v>
      </c>
      <c r="E66" s="69">
        <v>413.88514800000002</v>
      </c>
      <c r="F66" s="69">
        <v>276.47899999999998</v>
      </c>
      <c r="G66" s="69">
        <v>137.406148</v>
      </c>
      <c r="H66" s="69">
        <v>273.7079</v>
      </c>
      <c r="I66" s="69">
        <v>0.1187164</v>
      </c>
      <c r="J66" s="69">
        <v>410.78089029</v>
      </c>
      <c r="K66" s="69">
        <v>273.52059028999997</v>
      </c>
      <c r="L66" s="69">
        <v>0</v>
      </c>
      <c r="M66" s="69">
        <v>137.2603</v>
      </c>
      <c r="N66" s="70">
        <v>98.929969469652306</v>
      </c>
      <c r="O66" s="70">
        <v>99.893856277813711</v>
      </c>
      <c r="P66" s="70">
        <v>33.414480382253906</v>
      </c>
      <c r="Q66" s="69">
        <v>0.1187164</v>
      </c>
      <c r="R66" s="70">
        <v>0.18730971000000479</v>
      </c>
      <c r="S66" s="69">
        <v>11.812799999999999</v>
      </c>
      <c r="T66" s="69">
        <v>0</v>
      </c>
      <c r="U66" s="69">
        <v>45.284399999999998</v>
      </c>
      <c r="V66" s="69">
        <v>11.812799999999999</v>
      </c>
      <c r="W66" s="69">
        <v>33.471600000000002</v>
      </c>
      <c r="X66" s="69">
        <v>11.812799999999999</v>
      </c>
      <c r="Y66" s="69">
        <v>0</v>
      </c>
      <c r="Z66" s="69">
        <v>45.284399999999998</v>
      </c>
      <c r="AA66" s="69">
        <v>11.812799999999999</v>
      </c>
      <c r="AB66" s="69">
        <v>0</v>
      </c>
      <c r="AC66" s="69">
        <v>33.471600000000002</v>
      </c>
      <c r="AD66" s="70">
        <v>100</v>
      </c>
      <c r="AE66" s="70">
        <v>100</v>
      </c>
      <c r="AF66" s="70">
        <v>73.914195617033684</v>
      </c>
      <c r="AG66" s="70">
        <v>0</v>
      </c>
      <c r="AH66" s="70">
        <v>0</v>
      </c>
      <c r="AI66" s="69">
        <v>0</v>
      </c>
      <c r="AJ66" s="69">
        <v>0</v>
      </c>
      <c r="AK66" s="69">
        <v>0</v>
      </c>
      <c r="AL66" s="69">
        <v>0</v>
      </c>
      <c r="AM66" s="69">
        <v>0</v>
      </c>
      <c r="AN66" s="69">
        <v>0</v>
      </c>
      <c r="AO66" s="69">
        <v>0</v>
      </c>
      <c r="AP66" s="69">
        <v>0</v>
      </c>
      <c r="AQ66" s="69">
        <v>0</v>
      </c>
      <c r="AR66" s="69">
        <v>0</v>
      </c>
      <c r="AS66" s="69">
        <v>0</v>
      </c>
      <c r="AT66" s="70" t="s">
        <v>652</v>
      </c>
      <c r="AU66" s="70" t="s">
        <v>652</v>
      </c>
      <c r="AV66" s="70">
        <v>0</v>
      </c>
      <c r="AW66" s="70">
        <v>0</v>
      </c>
      <c r="AX66" s="70">
        <v>0</v>
      </c>
      <c r="AY66" s="69">
        <v>0</v>
      </c>
      <c r="AZ66" s="69">
        <v>0</v>
      </c>
      <c r="BA66" s="69">
        <v>0</v>
      </c>
      <c r="BB66" s="69">
        <v>0</v>
      </c>
      <c r="BC66" s="69">
        <v>0</v>
      </c>
      <c r="BD66" s="69">
        <v>0</v>
      </c>
      <c r="BE66" s="69">
        <v>0</v>
      </c>
      <c r="BF66" s="69">
        <v>0</v>
      </c>
      <c r="BG66" s="69">
        <v>0</v>
      </c>
      <c r="BH66" s="69">
        <v>0</v>
      </c>
      <c r="BI66" s="69">
        <v>0</v>
      </c>
      <c r="BJ66" s="70" t="s">
        <v>652</v>
      </c>
      <c r="BK66" s="70" t="s">
        <v>652</v>
      </c>
      <c r="BL66" s="70">
        <v>0</v>
      </c>
      <c r="BM66" s="70">
        <v>0</v>
      </c>
      <c r="BN66" s="70">
        <v>0</v>
      </c>
      <c r="BO66" s="69">
        <v>0</v>
      </c>
      <c r="BP66" s="69">
        <v>0</v>
      </c>
      <c r="BQ66" s="69">
        <v>0</v>
      </c>
      <c r="BR66" s="69">
        <v>0</v>
      </c>
      <c r="BS66" s="69">
        <v>0</v>
      </c>
      <c r="BT66" s="69">
        <v>0</v>
      </c>
      <c r="BU66" s="69">
        <v>0</v>
      </c>
      <c r="BV66" s="69">
        <v>0</v>
      </c>
      <c r="BW66" s="69">
        <v>0</v>
      </c>
      <c r="BX66" s="69">
        <v>0</v>
      </c>
      <c r="BY66" s="69">
        <v>0</v>
      </c>
      <c r="BZ66" s="70" t="s">
        <v>652</v>
      </c>
      <c r="CA66" s="70" t="s">
        <v>652</v>
      </c>
      <c r="CB66" s="70">
        <v>0</v>
      </c>
      <c r="CC66" s="70">
        <v>0</v>
      </c>
      <c r="CD66" s="70">
        <v>0</v>
      </c>
      <c r="CE66" s="69">
        <v>0</v>
      </c>
      <c r="CF66" s="69">
        <v>0</v>
      </c>
      <c r="CG66" s="69">
        <v>0</v>
      </c>
      <c r="CH66" s="69">
        <v>0</v>
      </c>
      <c r="CI66" s="69">
        <v>0</v>
      </c>
      <c r="CJ66" s="69">
        <v>0</v>
      </c>
      <c r="CK66" s="69">
        <v>0</v>
      </c>
      <c r="CL66" s="69">
        <v>0</v>
      </c>
      <c r="CM66" s="69">
        <v>0</v>
      </c>
      <c r="CN66" s="69">
        <v>0</v>
      </c>
      <c r="CO66" s="69">
        <v>0</v>
      </c>
      <c r="CP66" s="70" t="s">
        <v>652</v>
      </c>
      <c r="CQ66" s="70" t="s">
        <v>652</v>
      </c>
      <c r="CR66" s="70">
        <v>0</v>
      </c>
      <c r="CS66" s="70">
        <v>0</v>
      </c>
      <c r="CT66" s="70">
        <v>0</v>
      </c>
      <c r="CU66" s="69">
        <v>0</v>
      </c>
      <c r="CV66" s="69">
        <v>0</v>
      </c>
      <c r="CW66" s="69">
        <v>0</v>
      </c>
      <c r="CX66" s="69">
        <v>0</v>
      </c>
      <c r="CY66" s="69">
        <v>0</v>
      </c>
      <c r="CZ66" s="69">
        <v>0</v>
      </c>
      <c r="DA66" s="69">
        <v>0</v>
      </c>
      <c r="DB66" s="69">
        <v>0</v>
      </c>
      <c r="DC66" s="69">
        <v>0</v>
      </c>
      <c r="DD66" s="69">
        <v>0</v>
      </c>
      <c r="DE66" s="69">
        <v>0</v>
      </c>
      <c r="DF66" s="70" t="s">
        <v>652</v>
      </c>
      <c r="DG66" s="70" t="s">
        <v>652</v>
      </c>
      <c r="DH66" s="70">
        <v>0</v>
      </c>
      <c r="DI66" s="70">
        <v>0</v>
      </c>
      <c r="DJ66" s="70">
        <v>0</v>
      </c>
      <c r="DK66" s="69">
        <v>261.89510000000001</v>
      </c>
      <c r="DL66" s="69">
        <v>0</v>
      </c>
      <c r="DM66" s="69">
        <v>365.68380000000002</v>
      </c>
      <c r="DN66" s="69">
        <v>261.89510000000001</v>
      </c>
      <c r="DO66" s="69">
        <v>103.78870000000001</v>
      </c>
      <c r="DP66" s="69">
        <v>261.89510000000001</v>
      </c>
      <c r="DQ66" s="69">
        <v>0.1187164</v>
      </c>
      <c r="DR66" s="69">
        <v>365.49649029</v>
      </c>
      <c r="DS66" s="69">
        <v>261.70779028999999</v>
      </c>
      <c r="DT66" s="69">
        <v>0</v>
      </c>
      <c r="DU66" s="69">
        <v>103.78870000000001</v>
      </c>
      <c r="DV66" s="70">
        <v>99.928479108620195</v>
      </c>
      <c r="DW66" s="70">
        <v>100</v>
      </c>
      <c r="DX66" s="70">
        <v>28.396633827495794</v>
      </c>
      <c r="DY66" s="70">
        <v>0.1187164</v>
      </c>
      <c r="DZ66" s="70">
        <v>0.18730971000000479</v>
      </c>
      <c r="EA66" s="69">
        <v>2.7711000000000001</v>
      </c>
      <c r="EB66" s="69">
        <v>0</v>
      </c>
      <c r="EC66" s="69">
        <v>2.9169480000000001</v>
      </c>
      <c r="ED66" s="69">
        <v>2.7711000000000001</v>
      </c>
      <c r="EE66" s="69">
        <v>0.14584800000000001</v>
      </c>
      <c r="EF66" s="69">
        <v>0</v>
      </c>
      <c r="EG66" s="69">
        <v>0</v>
      </c>
      <c r="EH66" s="69">
        <v>0</v>
      </c>
      <c r="EI66" s="69">
        <v>0</v>
      </c>
      <c r="EJ66" s="69">
        <v>0</v>
      </c>
      <c r="EK66" s="69">
        <v>0</v>
      </c>
      <c r="EL66" s="70">
        <v>0</v>
      </c>
      <c r="EM66" s="70">
        <v>0</v>
      </c>
      <c r="EN66" s="70">
        <v>0</v>
      </c>
      <c r="EO66" s="70">
        <v>0</v>
      </c>
      <c r="EP66" s="70">
        <v>0</v>
      </c>
      <c r="EQ66" s="69">
        <v>0</v>
      </c>
      <c r="ER66" s="69">
        <v>0</v>
      </c>
      <c r="ES66" s="69">
        <v>0</v>
      </c>
      <c r="ET66" s="69">
        <v>0</v>
      </c>
      <c r="EU66" s="69">
        <v>0</v>
      </c>
      <c r="EV66" s="69">
        <v>0</v>
      </c>
      <c r="EW66" s="69">
        <v>0</v>
      </c>
      <c r="EX66" s="69">
        <v>0</v>
      </c>
      <c r="EY66" s="69">
        <v>0</v>
      </c>
      <c r="EZ66" s="69">
        <v>0</v>
      </c>
      <c r="FA66" s="69">
        <v>0</v>
      </c>
      <c r="FB66" s="70" t="s">
        <v>652</v>
      </c>
      <c r="FC66" s="70" t="s">
        <v>652</v>
      </c>
      <c r="FD66" s="70">
        <v>0</v>
      </c>
      <c r="FE66" s="70">
        <v>0</v>
      </c>
      <c r="FF66" s="70">
        <v>0</v>
      </c>
    </row>
    <row r="67" spans="1:162" ht="15.75" x14ac:dyDescent="0.25">
      <c r="A67" s="11">
        <v>56</v>
      </c>
      <c r="B67" s="66" t="s">
        <v>146</v>
      </c>
      <c r="C67" s="69">
        <v>155.2482</v>
      </c>
      <c r="D67" s="69">
        <v>0</v>
      </c>
      <c r="E67" s="69">
        <v>192.49760000000001</v>
      </c>
      <c r="F67" s="69">
        <v>155.2482</v>
      </c>
      <c r="G67" s="69">
        <v>37.249400000000001</v>
      </c>
      <c r="H67" s="69">
        <v>150.71834555000001</v>
      </c>
      <c r="I67" s="69">
        <v>0.12490217999999999</v>
      </c>
      <c r="J67" s="69">
        <v>187.66767693999998</v>
      </c>
      <c r="K67" s="69">
        <v>150.71834555000001</v>
      </c>
      <c r="L67" s="69">
        <v>0</v>
      </c>
      <c r="M67" s="69">
        <v>36.949331389999998</v>
      </c>
      <c r="N67" s="70">
        <v>97.082185526144599</v>
      </c>
      <c r="O67" s="70">
        <v>99.194433708999327</v>
      </c>
      <c r="P67" s="70">
        <v>19.688702920222763</v>
      </c>
      <c r="Q67" s="69">
        <v>0.12490217999999999</v>
      </c>
      <c r="R67" s="70">
        <v>-7.6744166577213946E-15</v>
      </c>
      <c r="S67" s="69">
        <v>9.9720999999999993</v>
      </c>
      <c r="T67" s="69">
        <v>0</v>
      </c>
      <c r="U67" s="69">
        <v>39.454700000000003</v>
      </c>
      <c r="V67" s="69">
        <v>9.9720999999999993</v>
      </c>
      <c r="W67" s="69">
        <v>29.482600000000001</v>
      </c>
      <c r="X67" s="69">
        <v>9.9720999999999993</v>
      </c>
      <c r="Y67" s="69">
        <v>0</v>
      </c>
      <c r="Z67" s="69">
        <v>39.454700000000003</v>
      </c>
      <c r="AA67" s="69">
        <v>9.9720999999999993</v>
      </c>
      <c r="AB67" s="69">
        <v>0</v>
      </c>
      <c r="AC67" s="69">
        <v>29.482600000000001</v>
      </c>
      <c r="AD67" s="70">
        <v>100</v>
      </c>
      <c r="AE67" s="70">
        <v>100</v>
      </c>
      <c r="AF67" s="70">
        <v>74.725191168606017</v>
      </c>
      <c r="AG67" s="70">
        <v>0</v>
      </c>
      <c r="AH67" s="70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70" t="s">
        <v>652</v>
      </c>
      <c r="AU67" s="70" t="s">
        <v>652</v>
      </c>
      <c r="AV67" s="70">
        <v>0</v>
      </c>
      <c r="AW67" s="70">
        <v>0</v>
      </c>
      <c r="AX67" s="70">
        <v>0</v>
      </c>
      <c r="AY67" s="69">
        <v>0.23710000000000001</v>
      </c>
      <c r="AZ67" s="69">
        <v>0</v>
      </c>
      <c r="BA67" s="69">
        <v>0.24959999999999999</v>
      </c>
      <c r="BB67" s="69">
        <v>0.23710000000000001</v>
      </c>
      <c r="BC67" s="69">
        <v>1.2500000000000001E-2</v>
      </c>
      <c r="BD67" s="69">
        <v>0.20008999999999999</v>
      </c>
      <c r="BE67" s="69">
        <v>0</v>
      </c>
      <c r="BF67" s="69">
        <v>0.210621</v>
      </c>
      <c r="BG67" s="69">
        <v>0.20008999999999999</v>
      </c>
      <c r="BH67" s="69">
        <v>0</v>
      </c>
      <c r="BI67" s="69">
        <v>1.0531E-2</v>
      </c>
      <c r="BJ67" s="70">
        <v>84.390552509489652</v>
      </c>
      <c r="BK67" s="70">
        <v>84.248000000000005</v>
      </c>
      <c r="BL67" s="70">
        <v>4.9999762606767604</v>
      </c>
      <c r="BM67" s="70">
        <v>0</v>
      </c>
      <c r="BN67" s="70">
        <v>0</v>
      </c>
      <c r="BO67" s="69">
        <v>3.5396999999999998</v>
      </c>
      <c r="BP67" s="69">
        <v>0</v>
      </c>
      <c r="BQ67" s="69">
        <v>3.8075000000000001</v>
      </c>
      <c r="BR67" s="69">
        <v>3.5396999999999998</v>
      </c>
      <c r="BS67" s="69">
        <v>0.26779999999999998</v>
      </c>
      <c r="BT67" s="69">
        <v>3.5396999999999998</v>
      </c>
      <c r="BU67" s="69">
        <v>0</v>
      </c>
      <c r="BV67" s="69">
        <v>3.7639999999999998</v>
      </c>
      <c r="BW67" s="69">
        <v>3.5396999999999998</v>
      </c>
      <c r="BX67" s="69">
        <v>0</v>
      </c>
      <c r="BY67" s="69">
        <v>0.2243</v>
      </c>
      <c r="BZ67" s="70">
        <v>100</v>
      </c>
      <c r="CA67" s="70">
        <v>83.756534727408521</v>
      </c>
      <c r="CB67" s="70">
        <v>5.9590860786397446</v>
      </c>
      <c r="CC67" s="70">
        <v>0</v>
      </c>
      <c r="CD67" s="70">
        <v>0</v>
      </c>
      <c r="CE67" s="69">
        <v>0</v>
      </c>
      <c r="CF67" s="69">
        <v>0</v>
      </c>
      <c r="CG67" s="69">
        <v>0</v>
      </c>
      <c r="CH67" s="69">
        <v>0</v>
      </c>
      <c r="CI67" s="69">
        <v>0</v>
      </c>
      <c r="CJ67" s="69">
        <v>0</v>
      </c>
      <c r="CK67" s="69">
        <v>0</v>
      </c>
      <c r="CL67" s="69">
        <v>0</v>
      </c>
      <c r="CM67" s="69">
        <v>0</v>
      </c>
      <c r="CN67" s="69">
        <v>0</v>
      </c>
      <c r="CO67" s="69">
        <v>0</v>
      </c>
      <c r="CP67" s="70" t="s">
        <v>652</v>
      </c>
      <c r="CQ67" s="70" t="s">
        <v>652</v>
      </c>
      <c r="CR67" s="70">
        <v>0</v>
      </c>
      <c r="CS67" s="70">
        <v>0</v>
      </c>
      <c r="CT67" s="70">
        <v>0</v>
      </c>
      <c r="CU67" s="69">
        <v>0</v>
      </c>
      <c r="CV67" s="69">
        <v>0</v>
      </c>
      <c r="CW67" s="69">
        <v>0</v>
      </c>
      <c r="CX67" s="69">
        <v>0</v>
      </c>
      <c r="CY67" s="69">
        <v>0</v>
      </c>
      <c r="CZ67" s="69">
        <v>0</v>
      </c>
      <c r="DA67" s="69">
        <v>0</v>
      </c>
      <c r="DB67" s="69">
        <v>0</v>
      </c>
      <c r="DC67" s="69">
        <v>0</v>
      </c>
      <c r="DD67" s="69">
        <v>0</v>
      </c>
      <c r="DE67" s="69">
        <v>0</v>
      </c>
      <c r="DF67" s="70" t="s">
        <v>652</v>
      </c>
      <c r="DG67" s="70" t="s">
        <v>652</v>
      </c>
      <c r="DH67" s="70">
        <v>0</v>
      </c>
      <c r="DI67" s="70">
        <v>0</v>
      </c>
      <c r="DJ67" s="70">
        <v>0</v>
      </c>
      <c r="DK67" s="69">
        <v>129.82429999999999</v>
      </c>
      <c r="DL67" s="69">
        <v>0</v>
      </c>
      <c r="DM67" s="69">
        <v>136.65719999999999</v>
      </c>
      <c r="DN67" s="69">
        <v>129.82429999999999</v>
      </c>
      <c r="DO67" s="69">
        <v>6.8329000000000004</v>
      </c>
      <c r="DP67" s="69">
        <v>129.82429999999999</v>
      </c>
      <c r="DQ67" s="69">
        <v>0.12490217999999999</v>
      </c>
      <c r="DR67" s="69">
        <v>136.65719999999999</v>
      </c>
      <c r="DS67" s="69">
        <v>129.82429999999999</v>
      </c>
      <c r="DT67" s="69">
        <v>0</v>
      </c>
      <c r="DU67" s="69">
        <v>6.8329000000000004</v>
      </c>
      <c r="DV67" s="70">
        <v>100</v>
      </c>
      <c r="DW67" s="70">
        <v>100</v>
      </c>
      <c r="DX67" s="70">
        <v>5.000029270320189</v>
      </c>
      <c r="DY67" s="70">
        <v>0.12490217999999999</v>
      </c>
      <c r="DZ67" s="70">
        <v>-7.6744166577213946E-15</v>
      </c>
      <c r="EA67" s="69">
        <v>6.6749999999999998</v>
      </c>
      <c r="EB67" s="69">
        <v>0</v>
      </c>
      <c r="EC67" s="69">
        <v>7.0654000000000003</v>
      </c>
      <c r="ED67" s="69">
        <v>6.6749999999999998</v>
      </c>
      <c r="EE67" s="69">
        <v>0.39040000000000002</v>
      </c>
      <c r="EF67" s="69">
        <v>6.6749999999999998</v>
      </c>
      <c r="EG67" s="69">
        <v>0</v>
      </c>
      <c r="EH67" s="69">
        <v>7.0473080000000001</v>
      </c>
      <c r="EI67" s="69">
        <v>6.6749999999999998</v>
      </c>
      <c r="EJ67" s="69">
        <v>0</v>
      </c>
      <c r="EK67" s="69">
        <v>0.37230799999999997</v>
      </c>
      <c r="EL67" s="70">
        <v>100</v>
      </c>
      <c r="EM67" s="70">
        <v>95.365778688524571</v>
      </c>
      <c r="EN67" s="70">
        <v>5.2829818137649154</v>
      </c>
      <c r="EO67" s="70">
        <v>0</v>
      </c>
      <c r="EP67" s="70">
        <v>0</v>
      </c>
      <c r="EQ67" s="69">
        <v>5</v>
      </c>
      <c r="ER67" s="69">
        <v>0</v>
      </c>
      <c r="ES67" s="69">
        <v>5.2632000000000003</v>
      </c>
      <c r="ET67" s="69">
        <v>5</v>
      </c>
      <c r="EU67" s="69">
        <v>0.26319999999999999</v>
      </c>
      <c r="EV67" s="69">
        <v>0.50715555000000001</v>
      </c>
      <c r="EW67" s="69">
        <v>0</v>
      </c>
      <c r="EX67" s="69">
        <v>0.53384793999999991</v>
      </c>
      <c r="EY67" s="69">
        <v>0.50715555000000001</v>
      </c>
      <c r="EZ67" s="69">
        <v>0</v>
      </c>
      <c r="FA67" s="69">
        <v>2.669239E-2</v>
      </c>
      <c r="FB67" s="70">
        <v>10.143111000000001</v>
      </c>
      <c r="FC67" s="70">
        <v>10.141485562310031</v>
      </c>
      <c r="FD67" s="70">
        <v>4.9999986887651948</v>
      </c>
      <c r="FE67" s="70">
        <v>0</v>
      </c>
      <c r="FF67" s="70">
        <v>0</v>
      </c>
    </row>
    <row r="68" spans="1:162" ht="15.75" x14ac:dyDescent="0.25">
      <c r="A68" s="11">
        <v>57</v>
      </c>
      <c r="B68" s="66" t="s">
        <v>149</v>
      </c>
      <c r="C68" s="69">
        <v>214.1815</v>
      </c>
      <c r="D68" s="69">
        <v>0</v>
      </c>
      <c r="E68" s="69">
        <v>555.86760000000004</v>
      </c>
      <c r="F68" s="69">
        <v>214.1815</v>
      </c>
      <c r="G68" s="69">
        <v>341.68610000000001</v>
      </c>
      <c r="H68" s="69">
        <v>210.79799342999999</v>
      </c>
      <c r="I68" s="69">
        <v>0</v>
      </c>
      <c r="J68" s="69">
        <v>548.53594002999989</v>
      </c>
      <c r="K68" s="69">
        <v>210.79799342999999</v>
      </c>
      <c r="L68" s="69">
        <v>0</v>
      </c>
      <c r="M68" s="69">
        <v>337.73794659999999</v>
      </c>
      <c r="N68" s="70">
        <v>98.420261988080199</v>
      </c>
      <c r="O68" s="70">
        <v>98.844508629411607</v>
      </c>
      <c r="P68" s="70">
        <v>61.570796360495329</v>
      </c>
      <c r="Q68" s="69">
        <v>0</v>
      </c>
      <c r="R68" s="70">
        <v>0</v>
      </c>
      <c r="S68" s="69">
        <v>5.9889999999999999</v>
      </c>
      <c r="T68" s="69">
        <v>0</v>
      </c>
      <c r="U68" s="69">
        <v>18.189</v>
      </c>
      <c r="V68" s="69">
        <v>5.9889999999999999</v>
      </c>
      <c r="W68" s="69">
        <v>12.2</v>
      </c>
      <c r="X68" s="69">
        <v>5.9889999999999999</v>
      </c>
      <c r="Y68" s="69">
        <v>0</v>
      </c>
      <c r="Z68" s="69">
        <v>18.189</v>
      </c>
      <c r="AA68" s="69">
        <v>5.9889999999999999</v>
      </c>
      <c r="AB68" s="69">
        <v>0</v>
      </c>
      <c r="AC68" s="69">
        <v>12.2</v>
      </c>
      <c r="AD68" s="70">
        <v>100</v>
      </c>
      <c r="AE68" s="70">
        <v>100</v>
      </c>
      <c r="AF68" s="70">
        <v>67.073505965143767</v>
      </c>
      <c r="AG68" s="70">
        <v>0</v>
      </c>
      <c r="AH68" s="70">
        <v>0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0</v>
      </c>
      <c r="AP68" s="69">
        <v>0</v>
      </c>
      <c r="AQ68" s="69">
        <v>0</v>
      </c>
      <c r="AR68" s="69">
        <v>0</v>
      </c>
      <c r="AS68" s="69">
        <v>0</v>
      </c>
      <c r="AT68" s="70" t="s">
        <v>652</v>
      </c>
      <c r="AU68" s="70" t="s">
        <v>652</v>
      </c>
      <c r="AV68" s="70">
        <v>0</v>
      </c>
      <c r="AW68" s="70">
        <v>0</v>
      </c>
      <c r="AX68" s="70">
        <v>0</v>
      </c>
      <c r="AY68" s="69">
        <v>0</v>
      </c>
      <c r="AZ68" s="69">
        <v>0</v>
      </c>
      <c r="BA68" s="69">
        <v>0</v>
      </c>
      <c r="BB68" s="69">
        <v>0</v>
      </c>
      <c r="BC68" s="69">
        <v>0</v>
      </c>
      <c r="BD68" s="69">
        <v>0</v>
      </c>
      <c r="BE68" s="69">
        <v>0</v>
      </c>
      <c r="BF68" s="69">
        <v>0</v>
      </c>
      <c r="BG68" s="69">
        <v>0</v>
      </c>
      <c r="BH68" s="69">
        <v>0</v>
      </c>
      <c r="BI68" s="69">
        <v>0</v>
      </c>
      <c r="BJ68" s="70" t="s">
        <v>652</v>
      </c>
      <c r="BK68" s="70" t="s">
        <v>652</v>
      </c>
      <c r="BL68" s="70">
        <v>0</v>
      </c>
      <c r="BM68" s="70">
        <v>0</v>
      </c>
      <c r="BN68" s="70">
        <v>0</v>
      </c>
      <c r="BO68" s="69">
        <v>0</v>
      </c>
      <c r="BP68" s="69">
        <v>0</v>
      </c>
      <c r="BQ68" s="69">
        <v>0</v>
      </c>
      <c r="BR68" s="69">
        <v>0</v>
      </c>
      <c r="BS68" s="69">
        <v>0</v>
      </c>
      <c r="BT68" s="69">
        <v>0</v>
      </c>
      <c r="BU68" s="69">
        <v>0</v>
      </c>
      <c r="BV68" s="69">
        <v>0</v>
      </c>
      <c r="BW68" s="69">
        <v>0</v>
      </c>
      <c r="BX68" s="69">
        <v>0</v>
      </c>
      <c r="BY68" s="69">
        <v>0</v>
      </c>
      <c r="BZ68" s="70" t="s">
        <v>652</v>
      </c>
      <c r="CA68" s="70" t="s">
        <v>652</v>
      </c>
      <c r="CB68" s="70">
        <v>0</v>
      </c>
      <c r="CC68" s="70">
        <v>0</v>
      </c>
      <c r="CD68" s="70">
        <v>0</v>
      </c>
      <c r="CE68" s="69">
        <v>0</v>
      </c>
      <c r="CF68" s="69">
        <v>0</v>
      </c>
      <c r="CG68" s="69">
        <v>0</v>
      </c>
      <c r="CH68" s="69">
        <v>0</v>
      </c>
      <c r="CI68" s="69">
        <v>0</v>
      </c>
      <c r="CJ68" s="69">
        <v>0</v>
      </c>
      <c r="CK68" s="69">
        <v>0</v>
      </c>
      <c r="CL68" s="69">
        <v>0</v>
      </c>
      <c r="CM68" s="69">
        <v>0</v>
      </c>
      <c r="CN68" s="69">
        <v>0</v>
      </c>
      <c r="CO68" s="69">
        <v>0</v>
      </c>
      <c r="CP68" s="70" t="s">
        <v>652</v>
      </c>
      <c r="CQ68" s="70" t="s">
        <v>652</v>
      </c>
      <c r="CR68" s="70">
        <v>0</v>
      </c>
      <c r="CS68" s="70">
        <v>0</v>
      </c>
      <c r="CT68" s="70">
        <v>0</v>
      </c>
      <c r="CU68" s="69">
        <v>0</v>
      </c>
      <c r="CV68" s="69">
        <v>0</v>
      </c>
      <c r="CW68" s="69">
        <v>0</v>
      </c>
      <c r="CX68" s="69">
        <v>0</v>
      </c>
      <c r="CY68" s="69">
        <v>0</v>
      </c>
      <c r="CZ68" s="69">
        <v>0</v>
      </c>
      <c r="DA68" s="69">
        <v>0</v>
      </c>
      <c r="DB68" s="69">
        <v>0</v>
      </c>
      <c r="DC68" s="69">
        <v>0</v>
      </c>
      <c r="DD68" s="69">
        <v>0</v>
      </c>
      <c r="DE68" s="69">
        <v>0</v>
      </c>
      <c r="DF68" s="70" t="s">
        <v>652</v>
      </c>
      <c r="DG68" s="70" t="s">
        <v>652</v>
      </c>
      <c r="DH68" s="70">
        <v>0</v>
      </c>
      <c r="DI68" s="70">
        <v>0</v>
      </c>
      <c r="DJ68" s="70">
        <v>0</v>
      </c>
      <c r="DK68" s="69">
        <v>185.1542</v>
      </c>
      <c r="DL68" s="69">
        <v>0</v>
      </c>
      <c r="DM68" s="69">
        <v>502.1542</v>
      </c>
      <c r="DN68" s="69">
        <v>185.1542</v>
      </c>
      <c r="DO68" s="69">
        <v>317</v>
      </c>
      <c r="DP68" s="69">
        <v>185.1542</v>
      </c>
      <c r="DQ68" s="69">
        <v>0</v>
      </c>
      <c r="DR68" s="69">
        <v>502.15402635999999</v>
      </c>
      <c r="DS68" s="69">
        <v>185.1542</v>
      </c>
      <c r="DT68" s="69">
        <v>0</v>
      </c>
      <c r="DU68" s="69">
        <v>316.99982635999999</v>
      </c>
      <c r="DV68" s="70">
        <v>100</v>
      </c>
      <c r="DW68" s="70">
        <v>99.999945223974763</v>
      </c>
      <c r="DX68" s="70">
        <v>63.128006491924282</v>
      </c>
      <c r="DY68" s="70">
        <v>0</v>
      </c>
      <c r="DZ68" s="70">
        <v>0</v>
      </c>
      <c r="EA68" s="69">
        <v>2.1223999999999998</v>
      </c>
      <c r="EB68" s="69">
        <v>0</v>
      </c>
      <c r="EC68" s="69">
        <v>6.1223999999999998</v>
      </c>
      <c r="ED68" s="69">
        <v>2.1223999999999998</v>
      </c>
      <c r="EE68" s="69">
        <v>4</v>
      </c>
      <c r="EF68" s="69">
        <v>0.29725000000000001</v>
      </c>
      <c r="EG68" s="69">
        <v>0</v>
      </c>
      <c r="EH68" s="69">
        <v>0.85756624999999997</v>
      </c>
      <c r="EI68" s="69">
        <v>0.29725000000000001</v>
      </c>
      <c r="EJ68" s="69">
        <v>0</v>
      </c>
      <c r="EK68" s="69">
        <v>0.56031624999999996</v>
      </c>
      <c r="EL68" s="70">
        <v>14.005371277798719</v>
      </c>
      <c r="EM68" s="70">
        <v>14.00790625</v>
      </c>
      <c r="EN68" s="70">
        <v>65.337954939341415</v>
      </c>
      <c r="EO68" s="70">
        <v>0</v>
      </c>
      <c r="EP68" s="70">
        <v>0</v>
      </c>
      <c r="EQ68" s="69">
        <v>20.915900000000001</v>
      </c>
      <c r="ER68" s="69">
        <v>0</v>
      </c>
      <c r="ES68" s="69">
        <v>29.402000000000001</v>
      </c>
      <c r="ET68" s="69">
        <v>20.915900000000001</v>
      </c>
      <c r="EU68" s="69">
        <v>8.4861000000000004</v>
      </c>
      <c r="EV68" s="69">
        <v>19.35754343</v>
      </c>
      <c r="EW68" s="69">
        <v>0</v>
      </c>
      <c r="EX68" s="69">
        <v>27.335347420000002</v>
      </c>
      <c r="EY68" s="69">
        <v>19.35754343</v>
      </c>
      <c r="EZ68" s="69">
        <v>0</v>
      </c>
      <c r="FA68" s="69">
        <v>7.97780399</v>
      </c>
      <c r="FB68" s="70">
        <v>92.549416616067205</v>
      </c>
      <c r="FC68" s="70">
        <v>94.010251941410061</v>
      </c>
      <c r="FD68" s="70">
        <v>29.184937244159599</v>
      </c>
      <c r="FE68" s="70">
        <v>0</v>
      </c>
      <c r="FF68" s="70">
        <v>0</v>
      </c>
    </row>
    <row r="69" spans="1:162" ht="15.75" x14ac:dyDescent="0.25">
      <c r="A69" s="11">
        <v>58</v>
      </c>
      <c r="B69" s="66" t="s">
        <v>152</v>
      </c>
      <c r="C69" s="69">
        <v>243.55870000000002</v>
      </c>
      <c r="D69" s="69">
        <v>0</v>
      </c>
      <c r="E69" s="69">
        <v>273.18370000000004</v>
      </c>
      <c r="F69" s="69">
        <v>243.55870000000002</v>
      </c>
      <c r="G69" s="69">
        <v>29.624999999999996</v>
      </c>
      <c r="H69" s="69">
        <v>243.55870000000002</v>
      </c>
      <c r="I69" s="69">
        <v>0</v>
      </c>
      <c r="J69" s="69">
        <v>273.18370000000004</v>
      </c>
      <c r="K69" s="69">
        <v>243.55870000000002</v>
      </c>
      <c r="L69" s="69">
        <v>0</v>
      </c>
      <c r="M69" s="69">
        <v>29.624999999999996</v>
      </c>
      <c r="N69" s="70">
        <v>100</v>
      </c>
      <c r="O69" s="70">
        <v>100</v>
      </c>
      <c r="P69" s="70">
        <v>10.844351255217639</v>
      </c>
      <c r="Q69" s="69">
        <v>0</v>
      </c>
      <c r="R69" s="70">
        <v>0</v>
      </c>
      <c r="S69" s="69">
        <v>9.7382000000000009</v>
      </c>
      <c r="T69" s="69">
        <v>0</v>
      </c>
      <c r="U69" s="69">
        <v>18.238199999999999</v>
      </c>
      <c r="V69" s="69">
        <v>9.7382000000000009</v>
      </c>
      <c r="W69" s="69">
        <v>8.5</v>
      </c>
      <c r="X69" s="69">
        <v>9.7382000000000009</v>
      </c>
      <c r="Y69" s="69">
        <v>0</v>
      </c>
      <c r="Z69" s="69">
        <v>18.238199999999999</v>
      </c>
      <c r="AA69" s="69">
        <v>9.7382000000000009</v>
      </c>
      <c r="AB69" s="69">
        <v>0</v>
      </c>
      <c r="AC69" s="69">
        <v>8.5</v>
      </c>
      <c r="AD69" s="70">
        <v>100</v>
      </c>
      <c r="AE69" s="70">
        <v>100</v>
      </c>
      <c r="AF69" s="70">
        <v>46.605476417628935</v>
      </c>
      <c r="AG69" s="70">
        <v>0</v>
      </c>
      <c r="AH69" s="70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70" t="s">
        <v>652</v>
      </c>
      <c r="AU69" s="70" t="s">
        <v>652</v>
      </c>
      <c r="AV69" s="70">
        <v>0</v>
      </c>
      <c r="AW69" s="70">
        <v>0</v>
      </c>
      <c r="AX69" s="70">
        <v>0</v>
      </c>
      <c r="AY69" s="69">
        <v>0</v>
      </c>
      <c r="AZ69" s="69">
        <v>0</v>
      </c>
      <c r="BA69" s="69">
        <v>0</v>
      </c>
      <c r="BB69" s="69">
        <v>0</v>
      </c>
      <c r="BC69" s="69">
        <v>0</v>
      </c>
      <c r="BD69" s="69">
        <v>0</v>
      </c>
      <c r="BE69" s="69">
        <v>0</v>
      </c>
      <c r="BF69" s="69">
        <v>0</v>
      </c>
      <c r="BG69" s="69">
        <v>0</v>
      </c>
      <c r="BH69" s="69">
        <v>0</v>
      </c>
      <c r="BI69" s="69">
        <v>0</v>
      </c>
      <c r="BJ69" s="70" t="s">
        <v>652</v>
      </c>
      <c r="BK69" s="70" t="s">
        <v>652</v>
      </c>
      <c r="BL69" s="70">
        <v>0</v>
      </c>
      <c r="BM69" s="70">
        <v>0</v>
      </c>
      <c r="BN69" s="70">
        <v>0</v>
      </c>
      <c r="BO69" s="69">
        <v>0.50149999999999995</v>
      </c>
      <c r="BP69" s="69">
        <v>0</v>
      </c>
      <c r="BQ69" s="69">
        <v>0.74650000000000005</v>
      </c>
      <c r="BR69" s="69">
        <v>0.50149999999999995</v>
      </c>
      <c r="BS69" s="69">
        <v>0.245</v>
      </c>
      <c r="BT69" s="69">
        <v>0.50149999999999995</v>
      </c>
      <c r="BU69" s="69">
        <v>0</v>
      </c>
      <c r="BV69" s="69">
        <v>0.74650000000000005</v>
      </c>
      <c r="BW69" s="69">
        <v>0.50149999999999995</v>
      </c>
      <c r="BX69" s="69">
        <v>0</v>
      </c>
      <c r="BY69" s="69">
        <v>0.245</v>
      </c>
      <c r="BZ69" s="70">
        <v>100</v>
      </c>
      <c r="CA69" s="70">
        <v>100</v>
      </c>
      <c r="CB69" s="70">
        <v>32.819825853985265</v>
      </c>
      <c r="CC69" s="70">
        <v>0</v>
      </c>
      <c r="CD69" s="70">
        <v>0</v>
      </c>
      <c r="CE69" s="69">
        <v>0</v>
      </c>
      <c r="CF69" s="69">
        <v>0</v>
      </c>
      <c r="CG69" s="69">
        <v>0</v>
      </c>
      <c r="CH69" s="69">
        <v>0</v>
      </c>
      <c r="CI69" s="69">
        <v>0</v>
      </c>
      <c r="CJ69" s="69">
        <v>0</v>
      </c>
      <c r="CK69" s="69">
        <v>0</v>
      </c>
      <c r="CL69" s="69">
        <v>0</v>
      </c>
      <c r="CM69" s="69">
        <v>0</v>
      </c>
      <c r="CN69" s="69">
        <v>0</v>
      </c>
      <c r="CO69" s="69">
        <v>0</v>
      </c>
      <c r="CP69" s="70" t="s">
        <v>652</v>
      </c>
      <c r="CQ69" s="70" t="s">
        <v>652</v>
      </c>
      <c r="CR69" s="70">
        <v>0</v>
      </c>
      <c r="CS69" s="70">
        <v>0</v>
      </c>
      <c r="CT69" s="70">
        <v>0</v>
      </c>
      <c r="CU69" s="69">
        <v>0</v>
      </c>
      <c r="CV69" s="69">
        <v>0</v>
      </c>
      <c r="CW69" s="69">
        <v>0</v>
      </c>
      <c r="CX69" s="69">
        <v>0</v>
      </c>
      <c r="CY69" s="69">
        <v>0</v>
      </c>
      <c r="CZ69" s="69">
        <v>0</v>
      </c>
      <c r="DA69" s="69">
        <v>0</v>
      </c>
      <c r="DB69" s="69">
        <v>0</v>
      </c>
      <c r="DC69" s="69">
        <v>0</v>
      </c>
      <c r="DD69" s="69">
        <v>0</v>
      </c>
      <c r="DE69" s="69">
        <v>0</v>
      </c>
      <c r="DF69" s="70" t="s">
        <v>652</v>
      </c>
      <c r="DG69" s="70" t="s">
        <v>652</v>
      </c>
      <c r="DH69" s="70">
        <v>0</v>
      </c>
      <c r="DI69" s="70">
        <v>0</v>
      </c>
      <c r="DJ69" s="70">
        <v>0</v>
      </c>
      <c r="DK69" s="69">
        <v>232.41990000000001</v>
      </c>
      <c r="DL69" s="69">
        <v>0</v>
      </c>
      <c r="DM69" s="69">
        <v>252.41990000000001</v>
      </c>
      <c r="DN69" s="69">
        <v>232.41990000000001</v>
      </c>
      <c r="DO69" s="69">
        <v>20</v>
      </c>
      <c r="DP69" s="69">
        <v>232.41990000000001</v>
      </c>
      <c r="DQ69" s="69">
        <v>0</v>
      </c>
      <c r="DR69" s="69">
        <v>252.41990000000001</v>
      </c>
      <c r="DS69" s="69">
        <v>232.41990000000001</v>
      </c>
      <c r="DT69" s="69">
        <v>0</v>
      </c>
      <c r="DU69" s="69">
        <v>20</v>
      </c>
      <c r="DV69" s="70">
        <v>100</v>
      </c>
      <c r="DW69" s="70">
        <v>100</v>
      </c>
      <c r="DX69" s="70">
        <v>7.923305571391162</v>
      </c>
      <c r="DY69" s="70">
        <v>0</v>
      </c>
      <c r="DZ69" s="70">
        <v>0</v>
      </c>
      <c r="EA69" s="69">
        <v>0.89910000000000001</v>
      </c>
      <c r="EB69" s="69">
        <v>0</v>
      </c>
      <c r="EC69" s="69">
        <v>1.7790999999999999</v>
      </c>
      <c r="ED69" s="69">
        <v>0.89910000000000001</v>
      </c>
      <c r="EE69" s="69">
        <v>0.88</v>
      </c>
      <c r="EF69" s="69">
        <v>0.89910000000000001</v>
      </c>
      <c r="EG69" s="69">
        <v>0</v>
      </c>
      <c r="EH69" s="69">
        <v>1.7790999999999999</v>
      </c>
      <c r="EI69" s="69">
        <v>0.89910000000000001</v>
      </c>
      <c r="EJ69" s="69">
        <v>0</v>
      </c>
      <c r="EK69" s="69">
        <v>0.88</v>
      </c>
      <c r="EL69" s="70">
        <v>100</v>
      </c>
      <c r="EM69" s="70">
        <v>100</v>
      </c>
      <c r="EN69" s="70">
        <v>49.463211736271148</v>
      </c>
      <c r="EO69" s="70">
        <v>0</v>
      </c>
      <c r="EP69" s="70">
        <v>0</v>
      </c>
      <c r="EQ69" s="69">
        <v>0</v>
      </c>
      <c r="ER69" s="69">
        <v>0</v>
      </c>
      <c r="ES69" s="69">
        <v>0</v>
      </c>
      <c r="ET69" s="69">
        <v>0</v>
      </c>
      <c r="EU69" s="69">
        <v>0</v>
      </c>
      <c r="EV69" s="69">
        <v>0</v>
      </c>
      <c r="EW69" s="69">
        <v>0</v>
      </c>
      <c r="EX69" s="69">
        <v>0</v>
      </c>
      <c r="EY69" s="69">
        <v>0</v>
      </c>
      <c r="EZ69" s="69">
        <v>0</v>
      </c>
      <c r="FA69" s="69">
        <v>0</v>
      </c>
      <c r="FB69" s="70" t="s">
        <v>652</v>
      </c>
      <c r="FC69" s="70" t="s">
        <v>652</v>
      </c>
      <c r="FD69" s="70">
        <v>0</v>
      </c>
      <c r="FE69" s="70">
        <v>0</v>
      </c>
      <c r="FF69" s="70">
        <v>0</v>
      </c>
    </row>
    <row r="70" spans="1:162" ht="15.75" x14ac:dyDescent="0.25">
      <c r="A70" s="11">
        <v>59</v>
      </c>
      <c r="B70" s="66" t="s">
        <v>155</v>
      </c>
      <c r="C70" s="69">
        <v>336.71249999999998</v>
      </c>
      <c r="D70" s="69">
        <v>0</v>
      </c>
      <c r="E70" s="69">
        <v>596.9135950000001</v>
      </c>
      <c r="F70" s="69">
        <v>336.71249999999998</v>
      </c>
      <c r="G70" s="69">
        <v>260.20109500000001</v>
      </c>
      <c r="H70" s="69">
        <v>336.71243599999997</v>
      </c>
      <c r="I70" s="69">
        <v>0.13180800000000001</v>
      </c>
      <c r="J70" s="69">
        <v>596.91353100000003</v>
      </c>
      <c r="K70" s="69">
        <v>336.71243599999997</v>
      </c>
      <c r="L70" s="69">
        <v>0</v>
      </c>
      <c r="M70" s="69">
        <v>260.20109500000001</v>
      </c>
      <c r="N70" s="70">
        <v>99.999980992686631</v>
      </c>
      <c r="O70" s="70">
        <v>100</v>
      </c>
      <c r="P70" s="70">
        <v>43.591086729779626</v>
      </c>
      <c r="Q70" s="69">
        <v>0.13180800000000001</v>
      </c>
      <c r="R70" s="70">
        <v>-2.1843638009499955E-14</v>
      </c>
      <c r="S70" s="69">
        <v>16.3187</v>
      </c>
      <c r="T70" s="69">
        <v>0</v>
      </c>
      <c r="U70" s="69">
        <v>65.904279000000002</v>
      </c>
      <c r="V70" s="69">
        <v>16.3187</v>
      </c>
      <c r="W70" s="69">
        <v>49.585579000000003</v>
      </c>
      <c r="X70" s="69">
        <v>16.3187</v>
      </c>
      <c r="Y70" s="69">
        <v>0</v>
      </c>
      <c r="Z70" s="69">
        <v>65.904279000000002</v>
      </c>
      <c r="AA70" s="69">
        <v>16.3187</v>
      </c>
      <c r="AB70" s="69">
        <v>0</v>
      </c>
      <c r="AC70" s="69">
        <v>49.585579000000003</v>
      </c>
      <c r="AD70" s="70">
        <v>100</v>
      </c>
      <c r="AE70" s="70">
        <v>100</v>
      </c>
      <c r="AF70" s="70">
        <v>75.238785329856967</v>
      </c>
      <c r="AG70" s="70">
        <v>0</v>
      </c>
      <c r="AH70" s="70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70" t="s">
        <v>652</v>
      </c>
      <c r="AU70" s="70" t="s">
        <v>652</v>
      </c>
      <c r="AV70" s="70">
        <v>0</v>
      </c>
      <c r="AW70" s="70">
        <v>0</v>
      </c>
      <c r="AX70" s="70">
        <v>0</v>
      </c>
      <c r="AY70" s="69">
        <v>0</v>
      </c>
      <c r="AZ70" s="69">
        <v>0</v>
      </c>
      <c r="BA70" s="69">
        <v>0</v>
      </c>
      <c r="BB70" s="69">
        <v>0</v>
      </c>
      <c r="BC70" s="69">
        <v>0</v>
      </c>
      <c r="BD70" s="69">
        <v>0</v>
      </c>
      <c r="BE70" s="69">
        <v>0</v>
      </c>
      <c r="BF70" s="69">
        <v>0</v>
      </c>
      <c r="BG70" s="69">
        <v>0</v>
      </c>
      <c r="BH70" s="69">
        <v>0</v>
      </c>
      <c r="BI70" s="69">
        <v>0</v>
      </c>
      <c r="BJ70" s="70" t="s">
        <v>652</v>
      </c>
      <c r="BK70" s="70" t="s">
        <v>652</v>
      </c>
      <c r="BL70" s="70">
        <v>0</v>
      </c>
      <c r="BM70" s="70">
        <v>0</v>
      </c>
      <c r="BN70" s="70">
        <v>0</v>
      </c>
      <c r="BO70" s="69">
        <v>0.3478</v>
      </c>
      <c r="BP70" s="69">
        <v>0</v>
      </c>
      <c r="BQ70" s="69">
        <v>0.88897700000000002</v>
      </c>
      <c r="BR70" s="69">
        <v>0.3478</v>
      </c>
      <c r="BS70" s="69">
        <v>0.54117700000000002</v>
      </c>
      <c r="BT70" s="69">
        <v>0.3478</v>
      </c>
      <c r="BU70" s="69">
        <v>0</v>
      </c>
      <c r="BV70" s="69">
        <v>0.88897700000000002</v>
      </c>
      <c r="BW70" s="69">
        <v>0.3478</v>
      </c>
      <c r="BX70" s="69">
        <v>0</v>
      </c>
      <c r="BY70" s="69">
        <v>0.54117700000000002</v>
      </c>
      <c r="BZ70" s="70">
        <v>100</v>
      </c>
      <c r="CA70" s="70">
        <v>100</v>
      </c>
      <c r="CB70" s="70">
        <v>60.876378129017958</v>
      </c>
      <c r="CC70" s="70">
        <v>0</v>
      </c>
      <c r="CD70" s="70">
        <v>0</v>
      </c>
      <c r="CE70" s="69">
        <v>0</v>
      </c>
      <c r="CF70" s="69">
        <v>0</v>
      </c>
      <c r="CG70" s="69">
        <v>0</v>
      </c>
      <c r="CH70" s="69">
        <v>0</v>
      </c>
      <c r="CI70" s="69">
        <v>0</v>
      </c>
      <c r="CJ70" s="69">
        <v>0</v>
      </c>
      <c r="CK70" s="69">
        <v>0</v>
      </c>
      <c r="CL70" s="69">
        <v>0</v>
      </c>
      <c r="CM70" s="69">
        <v>0</v>
      </c>
      <c r="CN70" s="69">
        <v>0</v>
      </c>
      <c r="CO70" s="69">
        <v>0</v>
      </c>
      <c r="CP70" s="70" t="s">
        <v>652</v>
      </c>
      <c r="CQ70" s="70" t="s">
        <v>652</v>
      </c>
      <c r="CR70" s="70">
        <v>0</v>
      </c>
      <c r="CS70" s="70">
        <v>0</v>
      </c>
      <c r="CT70" s="70">
        <v>0</v>
      </c>
      <c r="CU70" s="69">
        <v>0</v>
      </c>
      <c r="CV70" s="69">
        <v>0</v>
      </c>
      <c r="CW70" s="69">
        <v>0</v>
      </c>
      <c r="CX70" s="69">
        <v>0</v>
      </c>
      <c r="CY70" s="69">
        <v>0</v>
      </c>
      <c r="CZ70" s="69">
        <v>0</v>
      </c>
      <c r="DA70" s="69">
        <v>0</v>
      </c>
      <c r="DB70" s="69">
        <v>0</v>
      </c>
      <c r="DC70" s="69">
        <v>0</v>
      </c>
      <c r="DD70" s="69">
        <v>0</v>
      </c>
      <c r="DE70" s="69">
        <v>0</v>
      </c>
      <c r="DF70" s="70" t="s">
        <v>652</v>
      </c>
      <c r="DG70" s="70" t="s">
        <v>652</v>
      </c>
      <c r="DH70" s="70">
        <v>0</v>
      </c>
      <c r="DI70" s="70">
        <v>0</v>
      </c>
      <c r="DJ70" s="70">
        <v>0</v>
      </c>
      <c r="DK70" s="69">
        <v>310.49029999999999</v>
      </c>
      <c r="DL70" s="69">
        <v>0</v>
      </c>
      <c r="DM70" s="69">
        <v>518.49030000000005</v>
      </c>
      <c r="DN70" s="69">
        <v>310.49029999999999</v>
      </c>
      <c r="DO70" s="69">
        <v>208</v>
      </c>
      <c r="DP70" s="69">
        <v>310.49029999999999</v>
      </c>
      <c r="DQ70" s="69">
        <v>0.13180800000000001</v>
      </c>
      <c r="DR70" s="69">
        <v>518.49030000000005</v>
      </c>
      <c r="DS70" s="69">
        <v>310.49029999999999</v>
      </c>
      <c r="DT70" s="69">
        <v>0</v>
      </c>
      <c r="DU70" s="69">
        <v>208</v>
      </c>
      <c r="DV70" s="70">
        <v>100</v>
      </c>
      <c r="DW70" s="70">
        <v>100</v>
      </c>
      <c r="DX70" s="70">
        <v>40.116468909833024</v>
      </c>
      <c r="DY70" s="70">
        <v>0.13180800000000001</v>
      </c>
      <c r="DZ70" s="70">
        <v>-2.1843638009499955E-14</v>
      </c>
      <c r="EA70" s="69">
        <v>5.3026999999999997</v>
      </c>
      <c r="EB70" s="69">
        <v>0</v>
      </c>
      <c r="EC70" s="69">
        <v>7.1532</v>
      </c>
      <c r="ED70" s="69">
        <v>5.3026999999999997</v>
      </c>
      <c r="EE70" s="69">
        <v>1.8505</v>
      </c>
      <c r="EF70" s="69">
        <v>5.3026999999999997</v>
      </c>
      <c r="EG70" s="69">
        <v>0</v>
      </c>
      <c r="EH70" s="69">
        <v>7.1532</v>
      </c>
      <c r="EI70" s="69">
        <v>5.3026999999999997</v>
      </c>
      <c r="EJ70" s="69">
        <v>0</v>
      </c>
      <c r="EK70" s="69">
        <v>1.8505</v>
      </c>
      <c r="EL70" s="70">
        <v>100</v>
      </c>
      <c r="EM70" s="70">
        <v>100</v>
      </c>
      <c r="EN70" s="70">
        <v>25.869540904769895</v>
      </c>
      <c r="EO70" s="70">
        <v>0</v>
      </c>
      <c r="EP70" s="70">
        <v>0</v>
      </c>
      <c r="EQ70" s="69">
        <v>4.2530000000000001</v>
      </c>
      <c r="ER70" s="69">
        <v>0</v>
      </c>
      <c r="ES70" s="69">
        <v>4.476839</v>
      </c>
      <c r="ET70" s="69">
        <v>4.2530000000000001</v>
      </c>
      <c r="EU70" s="69">
        <v>0.22383900000000001</v>
      </c>
      <c r="EV70" s="69">
        <v>4.252936</v>
      </c>
      <c r="EW70" s="69">
        <v>0</v>
      </c>
      <c r="EX70" s="69">
        <v>4.4767749999999999</v>
      </c>
      <c r="EY70" s="69">
        <v>4.252936</v>
      </c>
      <c r="EZ70" s="69">
        <v>0</v>
      </c>
      <c r="FA70" s="69">
        <v>0.22383900000000001</v>
      </c>
      <c r="FB70" s="70">
        <v>99.998495179873032</v>
      </c>
      <c r="FC70" s="70">
        <v>100</v>
      </c>
      <c r="FD70" s="70">
        <v>5.0000055843771474</v>
      </c>
      <c r="FE70" s="70">
        <v>0</v>
      </c>
      <c r="FF70" s="70">
        <v>0</v>
      </c>
    </row>
    <row r="71" spans="1:162" ht="15.75" x14ac:dyDescent="0.25">
      <c r="A71" s="11">
        <v>60</v>
      </c>
      <c r="B71" s="66" t="s">
        <v>158</v>
      </c>
      <c r="C71" s="69">
        <v>1086.664</v>
      </c>
      <c r="D71" s="69">
        <v>0</v>
      </c>
      <c r="E71" s="69">
        <v>1340.3927000000001</v>
      </c>
      <c r="F71" s="69">
        <v>1086.664</v>
      </c>
      <c r="G71" s="69">
        <v>253.7287</v>
      </c>
      <c r="H71" s="69">
        <v>1086.66397175</v>
      </c>
      <c r="I71" s="69">
        <v>0.56232167</v>
      </c>
      <c r="J71" s="69">
        <v>1340.39257552</v>
      </c>
      <c r="K71" s="69">
        <v>1086.66397175</v>
      </c>
      <c r="L71" s="69">
        <v>0</v>
      </c>
      <c r="M71" s="69">
        <v>253.72860377000001</v>
      </c>
      <c r="N71" s="70">
        <v>99.999997400300373</v>
      </c>
      <c r="O71" s="70">
        <v>99.999962073663724</v>
      </c>
      <c r="P71" s="70">
        <v>18.92942473749282</v>
      </c>
      <c r="Q71" s="69">
        <v>0.56232167</v>
      </c>
      <c r="R71" s="70">
        <v>7.3940853440035426E-14</v>
      </c>
      <c r="S71" s="69">
        <v>56.7699</v>
      </c>
      <c r="T71" s="69">
        <v>0</v>
      </c>
      <c r="U71" s="69">
        <v>70.259799999999998</v>
      </c>
      <c r="V71" s="69">
        <v>56.7699</v>
      </c>
      <c r="W71" s="69">
        <v>13.4899</v>
      </c>
      <c r="X71" s="69">
        <v>56.7699</v>
      </c>
      <c r="Y71" s="69">
        <v>0</v>
      </c>
      <c r="Z71" s="69">
        <v>70.259799999999998</v>
      </c>
      <c r="AA71" s="69">
        <v>56.7699</v>
      </c>
      <c r="AB71" s="69">
        <v>0</v>
      </c>
      <c r="AC71" s="69">
        <v>13.4899</v>
      </c>
      <c r="AD71" s="70">
        <v>100</v>
      </c>
      <c r="AE71" s="70">
        <v>100</v>
      </c>
      <c r="AF71" s="70">
        <v>19.200026188517473</v>
      </c>
      <c r="AG71" s="70">
        <v>0</v>
      </c>
      <c r="AH71" s="70">
        <v>0</v>
      </c>
      <c r="AI71" s="69">
        <v>0</v>
      </c>
      <c r="AJ71" s="69">
        <v>0</v>
      </c>
      <c r="AK71" s="69">
        <v>0</v>
      </c>
      <c r="AL71" s="69">
        <v>0</v>
      </c>
      <c r="AM71" s="69">
        <v>0</v>
      </c>
      <c r="AN71" s="69">
        <v>0</v>
      </c>
      <c r="AO71" s="69">
        <v>0</v>
      </c>
      <c r="AP71" s="69">
        <v>0</v>
      </c>
      <c r="AQ71" s="69">
        <v>0</v>
      </c>
      <c r="AR71" s="69">
        <v>0</v>
      </c>
      <c r="AS71" s="69">
        <v>0</v>
      </c>
      <c r="AT71" s="70" t="s">
        <v>652</v>
      </c>
      <c r="AU71" s="70" t="s">
        <v>652</v>
      </c>
      <c r="AV71" s="70">
        <v>0</v>
      </c>
      <c r="AW71" s="70">
        <v>0</v>
      </c>
      <c r="AX71" s="70">
        <v>0</v>
      </c>
      <c r="AY71" s="69">
        <v>0</v>
      </c>
      <c r="AZ71" s="69">
        <v>0</v>
      </c>
      <c r="BA71" s="69">
        <v>0</v>
      </c>
      <c r="BB71" s="69">
        <v>0</v>
      </c>
      <c r="BC71" s="69">
        <v>0</v>
      </c>
      <c r="BD71" s="69">
        <v>0</v>
      </c>
      <c r="BE71" s="69">
        <v>0</v>
      </c>
      <c r="BF71" s="69">
        <v>0</v>
      </c>
      <c r="BG71" s="69">
        <v>0</v>
      </c>
      <c r="BH71" s="69">
        <v>0</v>
      </c>
      <c r="BI71" s="69">
        <v>0</v>
      </c>
      <c r="BJ71" s="70" t="s">
        <v>652</v>
      </c>
      <c r="BK71" s="70" t="s">
        <v>652</v>
      </c>
      <c r="BL71" s="70">
        <v>0</v>
      </c>
      <c r="BM71" s="70">
        <v>0</v>
      </c>
      <c r="BN71" s="70">
        <v>0</v>
      </c>
      <c r="BO71" s="69">
        <v>0</v>
      </c>
      <c r="BP71" s="69">
        <v>0</v>
      </c>
      <c r="BQ71" s="69">
        <v>0</v>
      </c>
      <c r="BR71" s="69">
        <v>0</v>
      </c>
      <c r="BS71" s="69">
        <v>0</v>
      </c>
      <c r="BT71" s="69">
        <v>0</v>
      </c>
      <c r="BU71" s="69">
        <v>0</v>
      </c>
      <c r="BV71" s="69">
        <v>0</v>
      </c>
      <c r="BW71" s="69">
        <v>0</v>
      </c>
      <c r="BX71" s="69">
        <v>0</v>
      </c>
      <c r="BY71" s="69">
        <v>0</v>
      </c>
      <c r="BZ71" s="70" t="s">
        <v>652</v>
      </c>
      <c r="CA71" s="70" t="s">
        <v>652</v>
      </c>
      <c r="CB71" s="70">
        <v>0</v>
      </c>
      <c r="CC71" s="70">
        <v>0</v>
      </c>
      <c r="CD71" s="70">
        <v>0</v>
      </c>
      <c r="CE71" s="69">
        <v>0</v>
      </c>
      <c r="CF71" s="69">
        <v>0</v>
      </c>
      <c r="CG71" s="69">
        <v>0</v>
      </c>
      <c r="CH71" s="69">
        <v>0</v>
      </c>
      <c r="CI71" s="69">
        <v>0</v>
      </c>
      <c r="CJ71" s="69">
        <v>0</v>
      </c>
      <c r="CK71" s="69">
        <v>0</v>
      </c>
      <c r="CL71" s="69">
        <v>0</v>
      </c>
      <c r="CM71" s="69">
        <v>0</v>
      </c>
      <c r="CN71" s="69">
        <v>0</v>
      </c>
      <c r="CO71" s="69">
        <v>0</v>
      </c>
      <c r="CP71" s="70" t="s">
        <v>652</v>
      </c>
      <c r="CQ71" s="70" t="s">
        <v>652</v>
      </c>
      <c r="CR71" s="70">
        <v>0</v>
      </c>
      <c r="CS71" s="70">
        <v>0</v>
      </c>
      <c r="CT71" s="70">
        <v>0</v>
      </c>
      <c r="CU71" s="69">
        <v>0</v>
      </c>
      <c r="CV71" s="69">
        <v>0</v>
      </c>
      <c r="CW71" s="69">
        <v>0</v>
      </c>
      <c r="CX71" s="69">
        <v>0</v>
      </c>
      <c r="CY71" s="69">
        <v>0</v>
      </c>
      <c r="CZ71" s="69">
        <v>0</v>
      </c>
      <c r="DA71" s="69">
        <v>0</v>
      </c>
      <c r="DB71" s="69">
        <v>0</v>
      </c>
      <c r="DC71" s="69">
        <v>0</v>
      </c>
      <c r="DD71" s="69">
        <v>0</v>
      </c>
      <c r="DE71" s="69">
        <v>0</v>
      </c>
      <c r="DF71" s="70" t="s">
        <v>652</v>
      </c>
      <c r="DG71" s="70" t="s">
        <v>652</v>
      </c>
      <c r="DH71" s="70">
        <v>0</v>
      </c>
      <c r="DI71" s="70">
        <v>0</v>
      </c>
      <c r="DJ71" s="70">
        <v>0</v>
      </c>
      <c r="DK71" s="69">
        <v>996.47979999999995</v>
      </c>
      <c r="DL71" s="69">
        <v>0</v>
      </c>
      <c r="DM71" s="69">
        <v>1234.1839</v>
      </c>
      <c r="DN71" s="69">
        <v>996.47979999999995</v>
      </c>
      <c r="DO71" s="69">
        <v>237.70410000000001</v>
      </c>
      <c r="DP71" s="69">
        <v>996.47979999999995</v>
      </c>
      <c r="DQ71" s="69">
        <v>0.56232167</v>
      </c>
      <c r="DR71" s="69">
        <v>1234.1839</v>
      </c>
      <c r="DS71" s="69">
        <v>996.47979999999995</v>
      </c>
      <c r="DT71" s="69">
        <v>0</v>
      </c>
      <c r="DU71" s="69">
        <v>237.70410000000001</v>
      </c>
      <c r="DV71" s="70">
        <v>100</v>
      </c>
      <c r="DW71" s="70">
        <v>100</v>
      </c>
      <c r="DX71" s="70">
        <v>19.26002275673828</v>
      </c>
      <c r="DY71" s="70">
        <v>0.56232167</v>
      </c>
      <c r="DZ71" s="70">
        <v>-3.9745984281580604E-14</v>
      </c>
      <c r="EA71" s="69">
        <v>3.4398</v>
      </c>
      <c r="EB71" s="69">
        <v>0</v>
      </c>
      <c r="EC71" s="69">
        <v>4.3967999999999998</v>
      </c>
      <c r="ED71" s="69">
        <v>3.4398</v>
      </c>
      <c r="EE71" s="69">
        <v>0.95699999999999996</v>
      </c>
      <c r="EF71" s="69">
        <v>3.4398</v>
      </c>
      <c r="EG71" s="69">
        <v>0</v>
      </c>
      <c r="EH71" s="69">
        <v>4.3967999999999998</v>
      </c>
      <c r="EI71" s="69">
        <v>3.4398</v>
      </c>
      <c r="EJ71" s="69">
        <v>0</v>
      </c>
      <c r="EK71" s="69">
        <v>0.95699999999999996</v>
      </c>
      <c r="EL71" s="70">
        <v>100</v>
      </c>
      <c r="EM71" s="70">
        <v>100</v>
      </c>
      <c r="EN71" s="70">
        <v>21.765829694323145</v>
      </c>
      <c r="EO71" s="70">
        <v>0</v>
      </c>
      <c r="EP71" s="70">
        <v>0</v>
      </c>
      <c r="EQ71" s="69">
        <v>29.974499999999999</v>
      </c>
      <c r="ER71" s="69">
        <v>0</v>
      </c>
      <c r="ES71" s="69">
        <v>31.552199999999999</v>
      </c>
      <c r="ET71" s="69">
        <v>29.974499999999999</v>
      </c>
      <c r="EU71" s="69">
        <v>1.5777000000000001</v>
      </c>
      <c r="EV71" s="69">
        <v>29.974471749999999</v>
      </c>
      <c r="EW71" s="69">
        <v>0</v>
      </c>
      <c r="EX71" s="69">
        <v>31.552075519999999</v>
      </c>
      <c r="EY71" s="69">
        <v>29.974471749999999</v>
      </c>
      <c r="EZ71" s="69">
        <v>0</v>
      </c>
      <c r="FA71" s="69">
        <v>1.5776037700000001</v>
      </c>
      <c r="FB71" s="70">
        <v>99.999905753223572</v>
      </c>
      <c r="FC71" s="70">
        <v>99.99390061481904</v>
      </c>
      <c r="FD71" s="70">
        <v>4.9999999809838185</v>
      </c>
      <c r="FE71" s="70">
        <v>0</v>
      </c>
      <c r="FF71" s="70">
        <v>0</v>
      </c>
    </row>
    <row r="72" spans="1:162" ht="15.75" x14ac:dyDescent="0.25">
      <c r="A72" s="11">
        <v>61</v>
      </c>
      <c r="B72" s="66" t="s">
        <v>161</v>
      </c>
      <c r="C72" s="69">
        <v>472.84960000000001</v>
      </c>
      <c r="D72" s="69">
        <v>0</v>
      </c>
      <c r="E72" s="69">
        <v>497.73662799999994</v>
      </c>
      <c r="F72" s="69">
        <v>472.84960000000001</v>
      </c>
      <c r="G72" s="69">
        <v>24.887028000000004</v>
      </c>
      <c r="H72" s="69">
        <v>456.47930000000002</v>
      </c>
      <c r="I72" s="69">
        <v>0.28595199999999998</v>
      </c>
      <c r="J72" s="69">
        <v>480.504728</v>
      </c>
      <c r="K72" s="69">
        <v>456.47930000000002</v>
      </c>
      <c r="L72" s="69">
        <v>0</v>
      </c>
      <c r="M72" s="69">
        <v>24.025428000000002</v>
      </c>
      <c r="N72" s="70">
        <v>96.537947795662731</v>
      </c>
      <c r="O72" s="70">
        <v>96.537955436060898</v>
      </c>
      <c r="P72" s="70">
        <v>5.0000398747377153</v>
      </c>
      <c r="Q72" s="69">
        <v>0.28595199999999998</v>
      </c>
      <c r="R72" s="70">
        <v>8.8817841970012523E-15</v>
      </c>
      <c r="S72" s="69">
        <v>32.7866</v>
      </c>
      <c r="T72" s="69">
        <v>0</v>
      </c>
      <c r="U72" s="69">
        <v>34.512416000000002</v>
      </c>
      <c r="V72" s="69">
        <v>32.7866</v>
      </c>
      <c r="W72" s="69">
        <v>1.725816</v>
      </c>
      <c r="X72" s="69">
        <v>32.7866</v>
      </c>
      <c r="Y72" s="69">
        <v>0</v>
      </c>
      <c r="Z72" s="69">
        <v>34.512416000000002</v>
      </c>
      <c r="AA72" s="69">
        <v>32.7866</v>
      </c>
      <c r="AB72" s="69">
        <v>0</v>
      </c>
      <c r="AC72" s="69">
        <v>1.725816</v>
      </c>
      <c r="AD72" s="70">
        <v>100</v>
      </c>
      <c r="AE72" s="70">
        <v>100</v>
      </c>
      <c r="AF72" s="70">
        <v>5.000565593553346</v>
      </c>
      <c r="AG72" s="70">
        <v>0</v>
      </c>
      <c r="AH72" s="70">
        <v>0</v>
      </c>
      <c r="AI72" s="69">
        <v>0</v>
      </c>
      <c r="AJ72" s="69">
        <v>0</v>
      </c>
      <c r="AK72" s="69">
        <v>0</v>
      </c>
      <c r="AL72" s="69">
        <v>0</v>
      </c>
      <c r="AM72" s="69">
        <v>0</v>
      </c>
      <c r="AN72" s="69">
        <v>0</v>
      </c>
      <c r="AO72" s="69">
        <v>0</v>
      </c>
      <c r="AP72" s="69">
        <v>0</v>
      </c>
      <c r="AQ72" s="69">
        <v>0</v>
      </c>
      <c r="AR72" s="69">
        <v>0</v>
      </c>
      <c r="AS72" s="69">
        <v>0</v>
      </c>
      <c r="AT72" s="70" t="s">
        <v>652</v>
      </c>
      <c r="AU72" s="70" t="s">
        <v>652</v>
      </c>
      <c r="AV72" s="70">
        <v>0</v>
      </c>
      <c r="AW72" s="70">
        <v>0</v>
      </c>
      <c r="AX72" s="70">
        <v>0</v>
      </c>
      <c r="AY72" s="69">
        <v>0</v>
      </c>
      <c r="AZ72" s="69">
        <v>0</v>
      </c>
      <c r="BA72" s="69">
        <v>0</v>
      </c>
      <c r="BB72" s="69">
        <v>0</v>
      </c>
      <c r="BC72" s="69">
        <v>0</v>
      </c>
      <c r="BD72" s="69">
        <v>0</v>
      </c>
      <c r="BE72" s="69">
        <v>0</v>
      </c>
      <c r="BF72" s="69">
        <v>0</v>
      </c>
      <c r="BG72" s="69">
        <v>0</v>
      </c>
      <c r="BH72" s="69">
        <v>0</v>
      </c>
      <c r="BI72" s="69">
        <v>0</v>
      </c>
      <c r="BJ72" s="70" t="s">
        <v>652</v>
      </c>
      <c r="BK72" s="70" t="s">
        <v>652</v>
      </c>
      <c r="BL72" s="70">
        <v>0</v>
      </c>
      <c r="BM72" s="70">
        <v>0</v>
      </c>
      <c r="BN72" s="70">
        <v>0</v>
      </c>
      <c r="BO72" s="69">
        <v>1.5323</v>
      </c>
      <c r="BP72" s="69">
        <v>0</v>
      </c>
      <c r="BQ72" s="69">
        <v>1.612948</v>
      </c>
      <c r="BR72" s="69">
        <v>1.5323</v>
      </c>
      <c r="BS72" s="69">
        <v>8.0647999999999997E-2</v>
      </c>
      <c r="BT72" s="69">
        <v>1.5323</v>
      </c>
      <c r="BU72" s="69">
        <v>0</v>
      </c>
      <c r="BV72" s="69">
        <v>1.6129469999999999</v>
      </c>
      <c r="BW72" s="69">
        <v>1.5323</v>
      </c>
      <c r="BX72" s="69">
        <v>0</v>
      </c>
      <c r="BY72" s="69">
        <v>8.0646999999999996E-2</v>
      </c>
      <c r="BZ72" s="70">
        <v>100</v>
      </c>
      <c r="CA72" s="70">
        <v>99.998760043646456</v>
      </c>
      <c r="CB72" s="70">
        <v>4.9999783005889222</v>
      </c>
      <c r="CC72" s="70">
        <v>0</v>
      </c>
      <c r="CD72" s="70">
        <v>0</v>
      </c>
      <c r="CE72" s="69">
        <v>0</v>
      </c>
      <c r="CF72" s="69">
        <v>0</v>
      </c>
      <c r="CG72" s="69">
        <v>0</v>
      </c>
      <c r="CH72" s="69">
        <v>0</v>
      </c>
      <c r="CI72" s="69">
        <v>0</v>
      </c>
      <c r="CJ72" s="69">
        <v>0</v>
      </c>
      <c r="CK72" s="69">
        <v>0</v>
      </c>
      <c r="CL72" s="69">
        <v>0</v>
      </c>
      <c r="CM72" s="69">
        <v>0</v>
      </c>
      <c r="CN72" s="69">
        <v>0</v>
      </c>
      <c r="CO72" s="69">
        <v>0</v>
      </c>
      <c r="CP72" s="70" t="s">
        <v>652</v>
      </c>
      <c r="CQ72" s="70" t="s">
        <v>652</v>
      </c>
      <c r="CR72" s="70">
        <v>0</v>
      </c>
      <c r="CS72" s="70">
        <v>0</v>
      </c>
      <c r="CT72" s="70">
        <v>0</v>
      </c>
      <c r="CU72" s="69">
        <v>0</v>
      </c>
      <c r="CV72" s="69">
        <v>0</v>
      </c>
      <c r="CW72" s="69">
        <v>0</v>
      </c>
      <c r="CX72" s="69">
        <v>0</v>
      </c>
      <c r="CY72" s="69">
        <v>0</v>
      </c>
      <c r="CZ72" s="69">
        <v>0</v>
      </c>
      <c r="DA72" s="69">
        <v>0</v>
      </c>
      <c r="DB72" s="69">
        <v>0</v>
      </c>
      <c r="DC72" s="69">
        <v>0</v>
      </c>
      <c r="DD72" s="69">
        <v>0</v>
      </c>
      <c r="DE72" s="69">
        <v>0</v>
      </c>
      <c r="DF72" s="70" t="s">
        <v>652</v>
      </c>
      <c r="DG72" s="70" t="s">
        <v>652</v>
      </c>
      <c r="DH72" s="70">
        <v>0</v>
      </c>
      <c r="DI72" s="70">
        <v>0</v>
      </c>
      <c r="DJ72" s="70">
        <v>0</v>
      </c>
      <c r="DK72" s="69">
        <v>350.80650000000003</v>
      </c>
      <c r="DL72" s="69">
        <v>0</v>
      </c>
      <c r="DM72" s="69">
        <v>369.27</v>
      </c>
      <c r="DN72" s="69">
        <v>350.80650000000003</v>
      </c>
      <c r="DO72" s="69">
        <v>18.4635</v>
      </c>
      <c r="DP72" s="69">
        <v>350.80650000000003</v>
      </c>
      <c r="DQ72" s="69">
        <v>0.26824999999999999</v>
      </c>
      <c r="DR72" s="69">
        <v>369.27</v>
      </c>
      <c r="DS72" s="69">
        <v>350.80650000000003</v>
      </c>
      <c r="DT72" s="69">
        <v>0</v>
      </c>
      <c r="DU72" s="69">
        <v>18.4635</v>
      </c>
      <c r="DV72" s="70">
        <v>100</v>
      </c>
      <c r="DW72" s="70">
        <v>100</v>
      </c>
      <c r="DX72" s="70">
        <v>5</v>
      </c>
      <c r="DY72" s="70">
        <v>0.26824999999999999</v>
      </c>
      <c r="DZ72" s="70">
        <v>2.3203661214665772E-14</v>
      </c>
      <c r="EA72" s="69">
        <v>5.0313999999999997</v>
      </c>
      <c r="EB72" s="69">
        <v>0</v>
      </c>
      <c r="EC72" s="69">
        <v>5.2962109999999996</v>
      </c>
      <c r="ED72" s="69">
        <v>5.0313999999999997</v>
      </c>
      <c r="EE72" s="69">
        <v>0.26481100000000002</v>
      </c>
      <c r="EF72" s="69">
        <v>1.9009990000000001</v>
      </c>
      <c r="EG72" s="69">
        <v>0</v>
      </c>
      <c r="EH72" s="69">
        <v>2.0010490000000001</v>
      </c>
      <c r="EI72" s="69">
        <v>1.9009990000000001</v>
      </c>
      <c r="EJ72" s="69">
        <v>0</v>
      </c>
      <c r="EK72" s="69">
        <v>0.10005</v>
      </c>
      <c r="EL72" s="70">
        <v>37.782704615017693</v>
      </c>
      <c r="EM72" s="70">
        <v>37.781663148434163</v>
      </c>
      <c r="EN72" s="70">
        <v>4.9998775642175675</v>
      </c>
      <c r="EO72" s="70">
        <v>0</v>
      </c>
      <c r="EP72" s="70">
        <v>0</v>
      </c>
      <c r="EQ72" s="69">
        <v>82.692800000000005</v>
      </c>
      <c r="ER72" s="69">
        <v>0</v>
      </c>
      <c r="ES72" s="69">
        <v>87.045052999999996</v>
      </c>
      <c r="ET72" s="69">
        <v>82.692800000000005</v>
      </c>
      <c r="EU72" s="69">
        <v>4.3522530000000001</v>
      </c>
      <c r="EV72" s="69">
        <v>69.452900999999997</v>
      </c>
      <c r="EW72" s="69">
        <v>1.7701999999999999E-2</v>
      </c>
      <c r="EX72" s="69">
        <v>73.108316000000002</v>
      </c>
      <c r="EY72" s="69">
        <v>69.452900999999997</v>
      </c>
      <c r="EZ72" s="69">
        <v>0</v>
      </c>
      <c r="FA72" s="69">
        <v>3.6554150000000001</v>
      </c>
      <c r="FB72" s="70">
        <v>83.989054669814038</v>
      </c>
      <c r="FC72" s="70">
        <v>83.989028211365465</v>
      </c>
      <c r="FD72" s="70">
        <v>4.999998905733241</v>
      </c>
      <c r="FE72" s="70">
        <v>1.7701999999999999E-2</v>
      </c>
      <c r="FF72" s="70">
        <v>-1.1449174941446927E-16</v>
      </c>
    </row>
    <row r="73" spans="1:162" ht="15.75" x14ac:dyDescent="0.25">
      <c r="A73" s="11">
        <v>62</v>
      </c>
      <c r="B73" s="66" t="s">
        <v>164</v>
      </c>
      <c r="C73" s="69">
        <v>691.18709999999999</v>
      </c>
      <c r="D73" s="69">
        <v>0</v>
      </c>
      <c r="E73" s="69">
        <v>962.00050999999996</v>
      </c>
      <c r="F73" s="69">
        <v>691.18709999999999</v>
      </c>
      <c r="G73" s="69">
        <v>270.81340999999998</v>
      </c>
      <c r="H73" s="69">
        <v>691.02554478000002</v>
      </c>
      <c r="I73" s="69">
        <v>0.124052</v>
      </c>
      <c r="J73" s="69">
        <v>961.74623410000004</v>
      </c>
      <c r="K73" s="69">
        <v>691.02554478000002</v>
      </c>
      <c r="L73" s="69">
        <v>0</v>
      </c>
      <c r="M73" s="69">
        <v>270.72068931999996</v>
      </c>
      <c r="N73" s="70">
        <v>99.976626412732543</v>
      </c>
      <c r="O73" s="70">
        <v>99.965762153358654</v>
      </c>
      <c r="P73" s="70">
        <v>28.148869184119008</v>
      </c>
      <c r="Q73" s="69">
        <v>0.124052</v>
      </c>
      <c r="R73" s="70">
        <v>6.0507154842071031E-15</v>
      </c>
      <c r="S73" s="69">
        <v>29.571000000000002</v>
      </c>
      <c r="T73" s="69">
        <v>0</v>
      </c>
      <c r="U73" s="69">
        <v>42.244300000000003</v>
      </c>
      <c r="V73" s="69">
        <v>29.571000000000002</v>
      </c>
      <c r="W73" s="69">
        <v>12.673299999999999</v>
      </c>
      <c r="X73" s="69">
        <v>29.564596000000002</v>
      </c>
      <c r="Y73" s="69">
        <v>0.10639999999999999</v>
      </c>
      <c r="Z73" s="69">
        <v>42.237895999999999</v>
      </c>
      <c r="AA73" s="69">
        <v>29.564596000000002</v>
      </c>
      <c r="AB73" s="69">
        <v>0</v>
      </c>
      <c r="AC73" s="69">
        <v>12.673299999999999</v>
      </c>
      <c r="AD73" s="70">
        <v>99.97834364749248</v>
      </c>
      <c r="AE73" s="70">
        <v>100</v>
      </c>
      <c r="AF73" s="70">
        <v>30.004572197440893</v>
      </c>
      <c r="AG73" s="70">
        <v>0.10639999999999999</v>
      </c>
      <c r="AH73" s="70">
        <v>7.2164496600635175E-16</v>
      </c>
      <c r="AI73" s="69">
        <v>0</v>
      </c>
      <c r="AJ73" s="69">
        <v>0</v>
      </c>
      <c r="AK73" s="69">
        <v>0</v>
      </c>
      <c r="AL73" s="69">
        <v>0</v>
      </c>
      <c r="AM73" s="69">
        <v>0</v>
      </c>
      <c r="AN73" s="69">
        <v>0</v>
      </c>
      <c r="AO73" s="69">
        <v>0</v>
      </c>
      <c r="AP73" s="69">
        <v>0</v>
      </c>
      <c r="AQ73" s="69">
        <v>0</v>
      </c>
      <c r="AR73" s="69">
        <v>0</v>
      </c>
      <c r="AS73" s="69">
        <v>0</v>
      </c>
      <c r="AT73" s="70" t="s">
        <v>652</v>
      </c>
      <c r="AU73" s="70" t="s">
        <v>652</v>
      </c>
      <c r="AV73" s="70">
        <v>0</v>
      </c>
      <c r="AW73" s="70">
        <v>0</v>
      </c>
      <c r="AX73" s="70">
        <v>0</v>
      </c>
      <c r="AY73" s="69">
        <v>2.0009000000000001</v>
      </c>
      <c r="AZ73" s="69">
        <v>0</v>
      </c>
      <c r="BA73" s="69">
        <v>2.8589000000000002</v>
      </c>
      <c r="BB73" s="69">
        <v>2.0009000000000001</v>
      </c>
      <c r="BC73" s="69">
        <v>0.85799999999999998</v>
      </c>
      <c r="BD73" s="69">
        <v>1.849923</v>
      </c>
      <c r="BE73" s="69">
        <v>0</v>
      </c>
      <c r="BF73" s="69">
        <v>2.6431830000000001</v>
      </c>
      <c r="BG73" s="69">
        <v>1.849923</v>
      </c>
      <c r="BH73" s="69">
        <v>0</v>
      </c>
      <c r="BI73" s="69">
        <v>0.79325999999999997</v>
      </c>
      <c r="BJ73" s="70">
        <v>92.454545454545439</v>
      </c>
      <c r="BK73" s="70">
        <v>92.454545454545453</v>
      </c>
      <c r="BL73" s="70">
        <v>30.011542901115813</v>
      </c>
      <c r="BM73" s="70">
        <v>0</v>
      </c>
      <c r="BN73" s="70">
        <v>0</v>
      </c>
      <c r="BO73" s="69">
        <v>24.2563</v>
      </c>
      <c r="BP73" s="69">
        <v>0</v>
      </c>
      <c r="BQ73" s="69">
        <v>39.559800000000003</v>
      </c>
      <c r="BR73" s="69">
        <v>24.2563</v>
      </c>
      <c r="BS73" s="69">
        <v>15.3035</v>
      </c>
      <c r="BT73" s="69">
        <v>24.256267999999999</v>
      </c>
      <c r="BU73" s="69">
        <v>0</v>
      </c>
      <c r="BV73" s="69">
        <v>39.558968999999998</v>
      </c>
      <c r="BW73" s="69">
        <v>24.256267999999999</v>
      </c>
      <c r="BX73" s="69">
        <v>0</v>
      </c>
      <c r="BY73" s="69">
        <v>15.302701000000001</v>
      </c>
      <c r="BZ73" s="70">
        <v>99.999868075510278</v>
      </c>
      <c r="CA73" s="70">
        <v>99.994778972130561</v>
      </c>
      <c r="CB73" s="70">
        <v>38.683265481463891</v>
      </c>
      <c r="CC73" s="70">
        <v>0</v>
      </c>
      <c r="CD73" s="70">
        <v>0</v>
      </c>
      <c r="CE73" s="69">
        <v>0</v>
      </c>
      <c r="CF73" s="69">
        <v>0</v>
      </c>
      <c r="CG73" s="69">
        <v>0</v>
      </c>
      <c r="CH73" s="69">
        <v>0</v>
      </c>
      <c r="CI73" s="69">
        <v>0</v>
      </c>
      <c r="CJ73" s="69">
        <v>0</v>
      </c>
      <c r="CK73" s="69">
        <v>0</v>
      </c>
      <c r="CL73" s="69">
        <v>0</v>
      </c>
      <c r="CM73" s="69">
        <v>0</v>
      </c>
      <c r="CN73" s="69">
        <v>0</v>
      </c>
      <c r="CO73" s="69">
        <v>0</v>
      </c>
      <c r="CP73" s="70" t="s">
        <v>652</v>
      </c>
      <c r="CQ73" s="70" t="s">
        <v>652</v>
      </c>
      <c r="CR73" s="70">
        <v>0</v>
      </c>
      <c r="CS73" s="70">
        <v>0</v>
      </c>
      <c r="CT73" s="70">
        <v>0</v>
      </c>
      <c r="CU73" s="69">
        <v>0</v>
      </c>
      <c r="CV73" s="69">
        <v>0</v>
      </c>
      <c r="CW73" s="69">
        <v>0</v>
      </c>
      <c r="CX73" s="69">
        <v>0</v>
      </c>
      <c r="CY73" s="69">
        <v>0</v>
      </c>
      <c r="CZ73" s="69">
        <v>0</v>
      </c>
      <c r="DA73" s="69">
        <v>0</v>
      </c>
      <c r="DB73" s="69">
        <v>0</v>
      </c>
      <c r="DC73" s="69">
        <v>0</v>
      </c>
      <c r="DD73" s="69">
        <v>0</v>
      </c>
      <c r="DE73" s="69">
        <v>0</v>
      </c>
      <c r="DF73" s="70" t="s">
        <v>652</v>
      </c>
      <c r="DG73" s="70" t="s">
        <v>652</v>
      </c>
      <c r="DH73" s="70">
        <v>0</v>
      </c>
      <c r="DI73" s="70">
        <v>0</v>
      </c>
      <c r="DJ73" s="70">
        <v>0</v>
      </c>
      <c r="DK73" s="69">
        <v>548.29639999999995</v>
      </c>
      <c r="DL73" s="69">
        <v>0</v>
      </c>
      <c r="DM73" s="69">
        <v>783.59110999999996</v>
      </c>
      <c r="DN73" s="69">
        <v>548.29639999999995</v>
      </c>
      <c r="DO73" s="69">
        <v>235.29471000000001</v>
      </c>
      <c r="DP73" s="69">
        <v>548.29634199999998</v>
      </c>
      <c r="DQ73" s="69">
        <v>1.7652000000000001E-2</v>
      </c>
      <c r="DR73" s="69">
        <v>783.59075199999995</v>
      </c>
      <c r="DS73" s="69">
        <v>548.29634199999998</v>
      </c>
      <c r="DT73" s="69">
        <v>0</v>
      </c>
      <c r="DU73" s="69">
        <v>235.29441</v>
      </c>
      <c r="DV73" s="70">
        <v>99.999989421779901</v>
      </c>
      <c r="DW73" s="70">
        <v>99.999872500320976</v>
      </c>
      <c r="DX73" s="70">
        <v>30.027716559880997</v>
      </c>
      <c r="DY73" s="70">
        <v>1.7652000000000001E-2</v>
      </c>
      <c r="DZ73" s="70">
        <v>-1.7763568394002505E-15</v>
      </c>
      <c r="EA73" s="69">
        <v>4.9618000000000002</v>
      </c>
      <c r="EB73" s="69">
        <v>0</v>
      </c>
      <c r="EC73" s="69">
        <v>7.3246000000000002</v>
      </c>
      <c r="ED73" s="69">
        <v>4.9618000000000002</v>
      </c>
      <c r="EE73" s="69">
        <v>2.3628</v>
      </c>
      <c r="EF73" s="69">
        <v>4.9606440000000003</v>
      </c>
      <c r="EG73" s="69">
        <v>0</v>
      </c>
      <c r="EH73" s="69">
        <v>7.2967269999999997</v>
      </c>
      <c r="EI73" s="69">
        <v>4.9606440000000003</v>
      </c>
      <c r="EJ73" s="69">
        <v>0</v>
      </c>
      <c r="EK73" s="69">
        <v>2.3360829999999999</v>
      </c>
      <c r="EL73" s="70">
        <v>99.976702003305249</v>
      </c>
      <c r="EM73" s="70">
        <v>98.869265278483155</v>
      </c>
      <c r="EN73" s="70">
        <v>32.015491329194582</v>
      </c>
      <c r="EO73" s="70">
        <v>0</v>
      </c>
      <c r="EP73" s="70">
        <v>0</v>
      </c>
      <c r="EQ73" s="69">
        <v>82.100700000000003</v>
      </c>
      <c r="ER73" s="69">
        <v>0</v>
      </c>
      <c r="ES73" s="69">
        <v>86.421800000000005</v>
      </c>
      <c r="ET73" s="69">
        <v>82.100700000000003</v>
      </c>
      <c r="EU73" s="69">
        <v>4.3211000000000004</v>
      </c>
      <c r="EV73" s="69">
        <v>82.097771780000002</v>
      </c>
      <c r="EW73" s="69">
        <v>0</v>
      </c>
      <c r="EX73" s="69">
        <v>86.418707099999992</v>
      </c>
      <c r="EY73" s="69">
        <v>82.097771780000002</v>
      </c>
      <c r="EZ73" s="69">
        <v>0</v>
      </c>
      <c r="FA73" s="69">
        <v>4.3209353200000002</v>
      </c>
      <c r="FB73" s="70">
        <v>99.996433379983358</v>
      </c>
      <c r="FC73" s="70">
        <v>99.996188933373446</v>
      </c>
      <c r="FD73" s="70">
        <v>4.9999999594995108</v>
      </c>
      <c r="FE73" s="70">
        <v>0</v>
      </c>
      <c r="FF73" s="70">
        <v>0</v>
      </c>
    </row>
    <row r="74" spans="1:162" ht="15.75" x14ac:dyDescent="0.25">
      <c r="A74" s="11">
        <v>63</v>
      </c>
      <c r="B74" s="66" t="s">
        <v>167</v>
      </c>
      <c r="C74" s="69">
        <v>1116.6193000000001</v>
      </c>
      <c r="D74" s="69">
        <v>0</v>
      </c>
      <c r="E74" s="69">
        <v>1224.4856060000002</v>
      </c>
      <c r="F74" s="69">
        <v>1116.6193000000001</v>
      </c>
      <c r="G74" s="69">
        <v>107.86630599999999</v>
      </c>
      <c r="H74" s="69">
        <v>1107.8509389999999</v>
      </c>
      <c r="I74" s="69">
        <v>0</v>
      </c>
      <c r="J74" s="69">
        <v>1215.5577790000002</v>
      </c>
      <c r="K74" s="69">
        <v>1107.8509389999999</v>
      </c>
      <c r="L74" s="69">
        <v>0</v>
      </c>
      <c r="M74" s="69">
        <v>107.70684000000001</v>
      </c>
      <c r="N74" s="70">
        <v>99.214740332716786</v>
      </c>
      <c r="O74" s="70">
        <v>99.852163288135614</v>
      </c>
      <c r="P74" s="70">
        <v>8.8606927503361401</v>
      </c>
      <c r="Q74" s="69">
        <v>0</v>
      </c>
      <c r="R74" s="70">
        <v>0</v>
      </c>
      <c r="S74" s="69">
        <v>59.024999999999999</v>
      </c>
      <c r="T74" s="69">
        <v>0</v>
      </c>
      <c r="U74" s="69">
        <v>64.862700000000004</v>
      </c>
      <c r="V74" s="69">
        <v>59.024999999999999</v>
      </c>
      <c r="W74" s="69">
        <v>5.8376999999999999</v>
      </c>
      <c r="X74" s="69">
        <v>59.024999999999999</v>
      </c>
      <c r="Y74" s="69">
        <v>0</v>
      </c>
      <c r="Z74" s="69">
        <v>64.862700000000004</v>
      </c>
      <c r="AA74" s="69">
        <v>59.024999999999999</v>
      </c>
      <c r="AB74" s="69">
        <v>0</v>
      </c>
      <c r="AC74" s="69">
        <v>5.8376999999999999</v>
      </c>
      <c r="AD74" s="70">
        <v>100</v>
      </c>
      <c r="AE74" s="70">
        <v>100</v>
      </c>
      <c r="AF74" s="70">
        <v>9.0000878779329252</v>
      </c>
      <c r="AG74" s="70">
        <v>0</v>
      </c>
      <c r="AH74" s="70">
        <v>0</v>
      </c>
      <c r="AI74" s="69">
        <v>1.0862000000000001</v>
      </c>
      <c r="AJ74" s="69">
        <v>0</v>
      </c>
      <c r="AK74" s="69">
        <v>1.1937</v>
      </c>
      <c r="AL74" s="69">
        <v>1.0862000000000001</v>
      </c>
      <c r="AM74" s="69">
        <v>0.1075</v>
      </c>
      <c r="AN74" s="69">
        <v>1.0862000000000001</v>
      </c>
      <c r="AO74" s="69">
        <v>0</v>
      </c>
      <c r="AP74" s="69">
        <v>1.1937</v>
      </c>
      <c r="AQ74" s="69">
        <v>1.0862000000000001</v>
      </c>
      <c r="AR74" s="69">
        <v>0</v>
      </c>
      <c r="AS74" s="69">
        <v>0.1075</v>
      </c>
      <c r="AT74" s="70">
        <v>100</v>
      </c>
      <c r="AU74" s="70">
        <v>100</v>
      </c>
      <c r="AV74" s="70">
        <v>9.0056128005361469</v>
      </c>
      <c r="AW74" s="70">
        <v>0</v>
      </c>
      <c r="AX74" s="70">
        <v>0</v>
      </c>
      <c r="AY74" s="69">
        <v>4.0000999999999998</v>
      </c>
      <c r="AZ74" s="69">
        <v>0</v>
      </c>
      <c r="BA74" s="69">
        <v>4.3958000000000004</v>
      </c>
      <c r="BB74" s="69">
        <v>4.0000999999999998</v>
      </c>
      <c r="BC74" s="69">
        <v>0.3957</v>
      </c>
      <c r="BD74" s="69">
        <v>4.0000999999999998</v>
      </c>
      <c r="BE74" s="69">
        <v>0</v>
      </c>
      <c r="BF74" s="69">
        <v>4.3958000000000004</v>
      </c>
      <c r="BG74" s="69">
        <v>4.0000999999999998</v>
      </c>
      <c r="BH74" s="69">
        <v>0</v>
      </c>
      <c r="BI74" s="69">
        <v>0.3957</v>
      </c>
      <c r="BJ74" s="70">
        <v>100</v>
      </c>
      <c r="BK74" s="70">
        <v>100</v>
      </c>
      <c r="BL74" s="70">
        <v>9.0017744210382631</v>
      </c>
      <c r="BM74" s="70">
        <v>0</v>
      </c>
      <c r="BN74" s="70">
        <v>0</v>
      </c>
      <c r="BO74" s="69">
        <v>50.861699999999999</v>
      </c>
      <c r="BP74" s="69">
        <v>0</v>
      </c>
      <c r="BQ74" s="69">
        <v>55.892000000000003</v>
      </c>
      <c r="BR74" s="69">
        <v>50.861699999999999</v>
      </c>
      <c r="BS74" s="69">
        <v>5.0303000000000004</v>
      </c>
      <c r="BT74" s="69">
        <v>50.861699999999999</v>
      </c>
      <c r="BU74" s="69">
        <v>0</v>
      </c>
      <c r="BV74" s="69">
        <v>55.892000000000003</v>
      </c>
      <c r="BW74" s="69">
        <v>50.861699999999999</v>
      </c>
      <c r="BX74" s="69">
        <v>0</v>
      </c>
      <c r="BY74" s="69">
        <v>5.0303000000000004</v>
      </c>
      <c r="BZ74" s="70">
        <v>100</v>
      </c>
      <c r="CA74" s="70">
        <v>100</v>
      </c>
      <c r="CB74" s="70">
        <v>9.000035783296358</v>
      </c>
      <c r="CC74" s="70">
        <v>0</v>
      </c>
      <c r="CD74" s="70">
        <v>0</v>
      </c>
      <c r="CE74" s="69">
        <v>0</v>
      </c>
      <c r="CF74" s="69">
        <v>0</v>
      </c>
      <c r="CG74" s="69">
        <v>0</v>
      </c>
      <c r="CH74" s="69">
        <v>0</v>
      </c>
      <c r="CI74" s="69">
        <v>0</v>
      </c>
      <c r="CJ74" s="69">
        <v>0</v>
      </c>
      <c r="CK74" s="69">
        <v>0</v>
      </c>
      <c r="CL74" s="69">
        <v>0</v>
      </c>
      <c r="CM74" s="69">
        <v>0</v>
      </c>
      <c r="CN74" s="69">
        <v>0</v>
      </c>
      <c r="CO74" s="69">
        <v>0</v>
      </c>
      <c r="CP74" s="70" t="s">
        <v>652</v>
      </c>
      <c r="CQ74" s="70" t="s">
        <v>652</v>
      </c>
      <c r="CR74" s="70">
        <v>0</v>
      </c>
      <c r="CS74" s="70">
        <v>0</v>
      </c>
      <c r="CT74" s="70">
        <v>0</v>
      </c>
      <c r="CU74" s="69">
        <v>0</v>
      </c>
      <c r="CV74" s="69">
        <v>0</v>
      </c>
      <c r="CW74" s="69">
        <v>0</v>
      </c>
      <c r="CX74" s="69">
        <v>0</v>
      </c>
      <c r="CY74" s="69">
        <v>0</v>
      </c>
      <c r="CZ74" s="69">
        <v>0</v>
      </c>
      <c r="DA74" s="69">
        <v>0</v>
      </c>
      <c r="DB74" s="69">
        <v>0</v>
      </c>
      <c r="DC74" s="69">
        <v>0</v>
      </c>
      <c r="DD74" s="69">
        <v>0</v>
      </c>
      <c r="DE74" s="69">
        <v>0</v>
      </c>
      <c r="DF74" s="70" t="s">
        <v>652</v>
      </c>
      <c r="DG74" s="70" t="s">
        <v>652</v>
      </c>
      <c r="DH74" s="70">
        <v>0</v>
      </c>
      <c r="DI74" s="70">
        <v>0</v>
      </c>
      <c r="DJ74" s="70">
        <v>0</v>
      </c>
      <c r="DK74" s="69">
        <v>969.30550000000005</v>
      </c>
      <c r="DL74" s="69">
        <v>0</v>
      </c>
      <c r="DM74" s="69">
        <v>1065.1709000000001</v>
      </c>
      <c r="DN74" s="69">
        <v>969.30550000000005</v>
      </c>
      <c r="DO74" s="69">
        <v>95.865399999999994</v>
      </c>
      <c r="DP74" s="69">
        <v>969.30550000000005</v>
      </c>
      <c r="DQ74" s="69">
        <v>0</v>
      </c>
      <c r="DR74" s="69">
        <v>1065.1675190000001</v>
      </c>
      <c r="DS74" s="69">
        <v>969.30550000000005</v>
      </c>
      <c r="DT74" s="69">
        <v>0</v>
      </c>
      <c r="DU74" s="69">
        <v>95.862019000000004</v>
      </c>
      <c r="DV74" s="70">
        <v>100</v>
      </c>
      <c r="DW74" s="70">
        <v>99.996473180104616</v>
      </c>
      <c r="DX74" s="70">
        <v>8.9997129362334594</v>
      </c>
      <c r="DY74" s="70">
        <v>0</v>
      </c>
      <c r="DZ74" s="70">
        <v>0</v>
      </c>
      <c r="EA74" s="69">
        <v>30.6478</v>
      </c>
      <c r="EB74" s="69">
        <v>0</v>
      </c>
      <c r="EC74" s="69">
        <v>31.188400000000001</v>
      </c>
      <c r="ED74" s="69">
        <v>30.6478</v>
      </c>
      <c r="EE74" s="69">
        <v>0.54059999999999997</v>
      </c>
      <c r="EF74" s="69">
        <v>21.879449999999999</v>
      </c>
      <c r="EG74" s="69">
        <v>0</v>
      </c>
      <c r="EH74" s="69">
        <v>22.263967000000001</v>
      </c>
      <c r="EI74" s="69">
        <v>21.879449999999999</v>
      </c>
      <c r="EJ74" s="69">
        <v>0</v>
      </c>
      <c r="EK74" s="69">
        <v>0.384517</v>
      </c>
      <c r="EL74" s="70">
        <v>71.389952949314463</v>
      </c>
      <c r="EM74" s="70">
        <v>71.127820939696633</v>
      </c>
      <c r="EN74" s="70">
        <v>1.7270821502744771</v>
      </c>
      <c r="EO74" s="70">
        <v>0</v>
      </c>
      <c r="EP74" s="70">
        <v>0</v>
      </c>
      <c r="EQ74" s="69">
        <v>1.6930000000000001</v>
      </c>
      <c r="ER74" s="69">
        <v>0</v>
      </c>
      <c r="ES74" s="69">
        <v>1.782106</v>
      </c>
      <c r="ET74" s="69">
        <v>1.6930000000000001</v>
      </c>
      <c r="EU74" s="69">
        <v>8.9106000000000005E-2</v>
      </c>
      <c r="EV74" s="69">
        <v>1.6929890000000001</v>
      </c>
      <c r="EW74" s="69">
        <v>0</v>
      </c>
      <c r="EX74" s="69">
        <v>1.7820929999999999</v>
      </c>
      <c r="EY74" s="69">
        <v>1.6929890000000001</v>
      </c>
      <c r="EZ74" s="69">
        <v>0</v>
      </c>
      <c r="FA74" s="69">
        <v>8.9104000000000003E-2</v>
      </c>
      <c r="FB74" s="70">
        <v>99.999350265800359</v>
      </c>
      <c r="FC74" s="70">
        <v>99.997755482234638</v>
      </c>
      <c r="FD74" s="70">
        <v>4.9999635260337145</v>
      </c>
      <c r="FE74" s="70">
        <v>0</v>
      </c>
      <c r="FF74" s="70">
        <v>0</v>
      </c>
    </row>
    <row r="75" spans="1:162" ht="15.75" x14ac:dyDescent="0.25">
      <c r="A75" s="77">
        <v>64</v>
      </c>
      <c r="B75" s="66" t="s">
        <v>170</v>
      </c>
      <c r="C75" s="69">
        <v>334.93419999999998</v>
      </c>
      <c r="D75" s="69">
        <v>0</v>
      </c>
      <c r="E75" s="69">
        <v>391.13419999999996</v>
      </c>
      <c r="F75" s="69">
        <v>334.93419999999998</v>
      </c>
      <c r="G75" s="69">
        <v>56.2</v>
      </c>
      <c r="H75" s="69">
        <v>324.27477199999998</v>
      </c>
      <c r="I75" s="69">
        <v>0.24552499999999999</v>
      </c>
      <c r="J75" s="69">
        <v>377.60804300000001</v>
      </c>
      <c r="K75" s="69">
        <v>324.27477199999998</v>
      </c>
      <c r="L75" s="69">
        <v>0</v>
      </c>
      <c r="M75" s="69">
        <v>53.333270999999996</v>
      </c>
      <c r="N75" s="70">
        <v>96.817456085404245</v>
      </c>
      <c r="O75" s="70">
        <v>94.899058718861198</v>
      </c>
      <c r="P75" s="70">
        <v>14.123976432355811</v>
      </c>
      <c r="Q75" s="69">
        <v>0.24552499999999999</v>
      </c>
      <c r="R75" s="70">
        <v>-1.354472090042691E-14</v>
      </c>
      <c r="S75" s="69">
        <v>21.827100000000002</v>
      </c>
      <c r="T75" s="69">
        <v>0</v>
      </c>
      <c r="U75" s="69">
        <v>26.827100000000002</v>
      </c>
      <c r="V75" s="69">
        <v>21.827100000000002</v>
      </c>
      <c r="W75" s="69">
        <v>5</v>
      </c>
      <c r="X75" s="69">
        <v>21.827100000000002</v>
      </c>
      <c r="Y75" s="69">
        <v>0</v>
      </c>
      <c r="Z75" s="69">
        <v>25.571462</v>
      </c>
      <c r="AA75" s="69">
        <v>21.827100000000002</v>
      </c>
      <c r="AB75" s="69">
        <v>0</v>
      </c>
      <c r="AC75" s="69">
        <v>3.7443620000000002</v>
      </c>
      <c r="AD75" s="70">
        <v>100</v>
      </c>
      <c r="AE75" s="70">
        <v>74.887240000000006</v>
      </c>
      <c r="AF75" s="70">
        <v>14.642737282678636</v>
      </c>
      <c r="AG75" s="70">
        <v>0</v>
      </c>
      <c r="AH75" s="70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70" t="s">
        <v>652</v>
      </c>
      <c r="AU75" s="70" t="s">
        <v>652</v>
      </c>
      <c r="AV75" s="70">
        <v>0</v>
      </c>
      <c r="AW75" s="70">
        <v>0</v>
      </c>
      <c r="AX75" s="70">
        <v>0</v>
      </c>
      <c r="AY75" s="69">
        <v>0.49320000000000003</v>
      </c>
      <c r="AZ75" s="69">
        <v>0</v>
      </c>
      <c r="BA75" s="69">
        <v>0.74319999999999997</v>
      </c>
      <c r="BB75" s="69">
        <v>0.49320000000000003</v>
      </c>
      <c r="BC75" s="69">
        <v>0.25</v>
      </c>
      <c r="BD75" s="69">
        <v>0.49320000000000003</v>
      </c>
      <c r="BE75" s="69">
        <v>0</v>
      </c>
      <c r="BF75" s="69">
        <v>0.71930000000000005</v>
      </c>
      <c r="BG75" s="69">
        <v>0.49320000000000003</v>
      </c>
      <c r="BH75" s="69">
        <v>0</v>
      </c>
      <c r="BI75" s="69">
        <v>0.2261</v>
      </c>
      <c r="BJ75" s="70">
        <v>100</v>
      </c>
      <c r="BK75" s="70">
        <v>90.44</v>
      </c>
      <c r="BL75" s="70">
        <v>31.433337967468368</v>
      </c>
      <c r="BM75" s="70">
        <v>0</v>
      </c>
      <c r="BN75" s="70">
        <v>0</v>
      </c>
      <c r="BO75" s="69">
        <v>3.9184000000000001</v>
      </c>
      <c r="BP75" s="69">
        <v>0</v>
      </c>
      <c r="BQ75" s="69">
        <v>4.3684000000000003</v>
      </c>
      <c r="BR75" s="69">
        <v>3.9184000000000001</v>
      </c>
      <c r="BS75" s="69">
        <v>0.45</v>
      </c>
      <c r="BT75" s="69">
        <v>3.9184000000000001</v>
      </c>
      <c r="BU75" s="69">
        <v>0</v>
      </c>
      <c r="BV75" s="69">
        <v>4.3684000000000003</v>
      </c>
      <c r="BW75" s="69">
        <v>3.9184000000000001</v>
      </c>
      <c r="BX75" s="69">
        <v>0</v>
      </c>
      <c r="BY75" s="69">
        <v>0.45</v>
      </c>
      <c r="BZ75" s="70">
        <v>100</v>
      </c>
      <c r="CA75" s="70">
        <v>100</v>
      </c>
      <c r="CB75" s="70">
        <v>10.301254463876933</v>
      </c>
      <c r="CC75" s="70">
        <v>0</v>
      </c>
      <c r="CD75" s="70">
        <v>0</v>
      </c>
      <c r="CE75" s="69">
        <v>0</v>
      </c>
      <c r="CF75" s="69">
        <v>0</v>
      </c>
      <c r="CG75" s="69">
        <v>0</v>
      </c>
      <c r="CH75" s="69">
        <v>0</v>
      </c>
      <c r="CI75" s="69">
        <v>0</v>
      </c>
      <c r="CJ75" s="69">
        <v>0</v>
      </c>
      <c r="CK75" s="69">
        <v>0</v>
      </c>
      <c r="CL75" s="69">
        <v>0</v>
      </c>
      <c r="CM75" s="69">
        <v>0</v>
      </c>
      <c r="CN75" s="69">
        <v>0</v>
      </c>
      <c r="CO75" s="69">
        <v>0</v>
      </c>
      <c r="CP75" s="70" t="s">
        <v>652</v>
      </c>
      <c r="CQ75" s="70" t="s">
        <v>652</v>
      </c>
      <c r="CR75" s="70">
        <v>0</v>
      </c>
      <c r="CS75" s="70">
        <v>0</v>
      </c>
      <c r="CT75" s="70">
        <v>0</v>
      </c>
      <c r="CU75" s="69">
        <v>0</v>
      </c>
      <c r="CV75" s="69">
        <v>0</v>
      </c>
      <c r="CW75" s="69">
        <v>0</v>
      </c>
      <c r="CX75" s="69">
        <v>0</v>
      </c>
      <c r="CY75" s="69">
        <v>0</v>
      </c>
      <c r="CZ75" s="69">
        <v>0</v>
      </c>
      <c r="DA75" s="69">
        <v>0</v>
      </c>
      <c r="DB75" s="69">
        <v>0</v>
      </c>
      <c r="DC75" s="69">
        <v>0</v>
      </c>
      <c r="DD75" s="69">
        <v>0</v>
      </c>
      <c r="DE75" s="69">
        <v>0</v>
      </c>
      <c r="DF75" s="70" t="s">
        <v>652</v>
      </c>
      <c r="DG75" s="70" t="s">
        <v>652</v>
      </c>
      <c r="DH75" s="70">
        <v>0</v>
      </c>
      <c r="DI75" s="70">
        <v>0</v>
      </c>
      <c r="DJ75" s="70">
        <v>0</v>
      </c>
      <c r="DK75" s="69">
        <v>279.88049999999998</v>
      </c>
      <c r="DL75" s="69">
        <v>0</v>
      </c>
      <c r="DM75" s="69">
        <v>327.23050000000001</v>
      </c>
      <c r="DN75" s="69">
        <v>279.88049999999998</v>
      </c>
      <c r="DO75" s="69">
        <v>47.35</v>
      </c>
      <c r="DP75" s="69">
        <v>279.88049999999998</v>
      </c>
      <c r="DQ75" s="69">
        <v>0.24552499999999999</v>
      </c>
      <c r="DR75" s="69">
        <v>326.75431200000003</v>
      </c>
      <c r="DS75" s="69">
        <v>279.88049999999998</v>
      </c>
      <c r="DT75" s="69">
        <v>0</v>
      </c>
      <c r="DU75" s="69">
        <v>46.873812000000001</v>
      </c>
      <c r="DV75" s="70">
        <v>100</v>
      </c>
      <c r="DW75" s="70">
        <v>98.994323125659974</v>
      </c>
      <c r="DX75" s="70">
        <v>14.345277255285311</v>
      </c>
      <c r="DY75" s="70">
        <v>0.24552499999999999</v>
      </c>
      <c r="DZ75" s="70">
        <v>-1.354472090042691E-14</v>
      </c>
      <c r="EA75" s="69">
        <v>3.3149999999999999</v>
      </c>
      <c r="EB75" s="69">
        <v>0</v>
      </c>
      <c r="EC75" s="69">
        <v>3.9649999999999999</v>
      </c>
      <c r="ED75" s="69">
        <v>3.3149999999999999</v>
      </c>
      <c r="EE75" s="69">
        <v>0.65</v>
      </c>
      <c r="EF75" s="69">
        <v>3.3149999999999999</v>
      </c>
      <c r="EG75" s="69">
        <v>0</v>
      </c>
      <c r="EH75" s="69">
        <v>3.92</v>
      </c>
      <c r="EI75" s="69">
        <v>3.3149999999999999</v>
      </c>
      <c r="EJ75" s="69">
        <v>0</v>
      </c>
      <c r="EK75" s="69">
        <v>0.60499999999999998</v>
      </c>
      <c r="EL75" s="70">
        <v>100</v>
      </c>
      <c r="EM75" s="70">
        <v>93.076923076923066</v>
      </c>
      <c r="EN75" s="70">
        <v>15.433673469387754</v>
      </c>
      <c r="EO75" s="70">
        <v>0</v>
      </c>
      <c r="EP75" s="70">
        <v>0</v>
      </c>
      <c r="EQ75" s="69">
        <v>25.5</v>
      </c>
      <c r="ER75" s="69">
        <v>0</v>
      </c>
      <c r="ES75" s="69">
        <v>28</v>
      </c>
      <c r="ET75" s="69">
        <v>25.5</v>
      </c>
      <c r="EU75" s="69">
        <v>2.5</v>
      </c>
      <c r="EV75" s="69">
        <v>14.840572</v>
      </c>
      <c r="EW75" s="69">
        <v>0</v>
      </c>
      <c r="EX75" s="69">
        <v>16.274569</v>
      </c>
      <c r="EY75" s="69">
        <v>14.840572</v>
      </c>
      <c r="EZ75" s="69">
        <v>0</v>
      </c>
      <c r="FA75" s="69">
        <v>1.433997</v>
      </c>
      <c r="FB75" s="70">
        <v>58.198321568627456</v>
      </c>
      <c r="FC75" s="70">
        <v>57.359879999999997</v>
      </c>
      <c r="FD75" s="70">
        <v>8.8112748177847298</v>
      </c>
      <c r="FE75" s="70">
        <v>0</v>
      </c>
      <c r="FF75" s="70">
        <v>0</v>
      </c>
    </row>
    <row r="76" spans="1:162" ht="15.75" x14ac:dyDescent="0.25">
      <c r="A76" s="60">
        <v>65</v>
      </c>
      <c r="B76" s="61" t="s">
        <v>173</v>
      </c>
      <c r="C76" s="64">
        <v>1454.4873</v>
      </c>
      <c r="D76" s="64">
        <v>0</v>
      </c>
      <c r="E76" s="64">
        <v>2308.9286520000001</v>
      </c>
      <c r="F76" s="64">
        <v>1454.4873</v>
      </c>
      <c r="G76" s="64">
        <v>854.44135199999994</v>
      </c>
      <c r="H76" s="64">
        <v>1448.1344336300001</v>
      </c>
      <c r="I76" s="64">
        <v>44.646900220000006</v>
      </c>
      <c r="J76" s="64">
        <v>2297.65975179</v>
      </c>
      <c r="K76" s="64">
        <v>1448.1344336100001</v>
      </c>
      <c r="L76" s="64">
        <v>0</v>
      </c>
      <c r="M76" s="64">
        <v>849.52531817999989</v>
      </c>
      <c r="N76" s="64">
        <v>99.563222972795984</v>
      </c>
      <c r="O76" s="64">
        <v>99.424649356156152</v>
      </c>
      <c r="P76" s="64">
        <v>36.973503910584419</v>
      </c>
      <c r="Q76" s="64">
        <v>44.601975180000004</v>
      </c>
      <c r="R76" s="64">
        <v>4.4925059999979533E-2</v>
      </c>
      <c r="S76" s="64">
        <v>57.886700000000005</v>
      </c>
      <c r="T76" s="64">
        <v>0</v>
      </c>
      <c r="U76" s="64">
        <v>214.85521899999998</v>
      </c>
      <c r="V76" s="64">
        <v>57.886700000000005</v>
      </c>
      <c r="W76" s="64">
        <v>156.96851899999999</v>
      </c>
      <c r="X76" s="64">
        <v>57.886700000000005</v>
      </c>
      <c r="Y76" s="64">
        <v>0</v>
      </c>
      <c r="Z76" s="64">
        <v>214.85124299999998</v>
      </c>
      <c r="AA76" s="64">
        <v>57.886700000000005</v>
      </c>
      <c r="AB76" s="64">
        <v>0</v>
      </c>
      <c r="AC76" s="64">
        <v>156.96454299999999</v>
      </c>
      <c r="AD76" s="64">
        <v>100</v>
      </c>
      <c r="AE76" s="64">
        <v>99.997467008018347</v>
      </c>
      <c r="AF76" s="64">
        <v>73.05731203053827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 t="s">
        <v>652</v>
      </c>
      <c r="AU76" s="64" t="s">
        <v>652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0</v>
      </c>
      <c r="BH76" s="64">
        <v>0</v>
      </c>
      <c r="BI76" s="64">
        <v>0</v>
      </c>
      <c r="BJ76" s="64" t="s">
        <v>652</v>
      </c>
      <c r="BK76" s="64" t="s">
        <v>652</v>
      </c>
      <c r="BL76" s="64">
        <v>0</v>
      </c>
      <c r="BM76" s="64">
        <v>0</v>
      </c>
      <c r="BN76" s="64">
        <v>0</v>
      </c>
      <c r="BO76" s="64">
        <v>2.2001999999999997</v>
      </c>
      <c r="BP76" s="64">
        <v>0</v>
      </c>
      <c r="BQ76" s="64">
        <v>3.4371839999999998</v>
      </c>
      <c r="BR76" s="64">
        <v>2.2001999999999997</v>
      </c>
      <c r="BS76" s="64">
        <v>1.2369840000000001</v>
      </c>
      <c r="BT76" s="64">
        <v>2.2001999999999997</v>
      </c>
      <c r="BU76" s="64">
        <v>0</v>
      </c>
      <c r="BV76" s="64">
        <v>3.4371839999999998</v>
      </c>
      <c r="BW76" s="64">
        <v>2.2001999999999997</v>
      </c>
      <c r="BX76" s="64">
        <v>0</v>
      </c>
      <c r="BY76" s="64">
        <v>1.2369840000000001</v>
      </c>
      <c r="BZ76" s="64">
        <v>100</v>
      </c>
      <c r="CA76" s="64">
        <v>100</v>
      </c>
      <c r="CB76" s="64">
        <v>35.988297396938897</v>
      </c>
      <c r="CC76" s="64">
        <v>0</v>
      </c>
      <c r="CD76" s="64">
        <v>0</v>
      </c>
      <c r="CE76" s="64">
        <v>1.5803</v>
      </c>
      <c r="CF76" s="64">
        <v>0</v>
      </c>
      <c r="CG76" s="64">
        <v>2.4857</v>
      </c>
      <c r="CH76" s="64">
        <v>1.5803</v>
      </c>
      <c r="CI76" s="64">
        <v>0.90539999999999998</v>
      </c>
      <c r="CJ76" s="64">
        <v>1.5803</v>
      </c>
      <c r="CK76" s="64">
        <v>0</v>
      </c>
      <c r="CL76" s="64">
        <v>2.4857</v>
      </c>
      <c r="CM76" s="64">
        <v>1.5803</v>
      </c>
      <c r="CN76" s="64">
        <v>0</v>
      </c>
      <c r="CO76" s="64">
        <v>0.90539999999999998</v>
      </c>
      <c r="CP76" s="64">
        <v>100</v>
      </c>
      <c r="CQ76" s="64">
        <v>100</v>
      </c>
      <c r="CR76" s="64">
        <v>36.424347266363597</v>
      </c>
      <c r="CS76" s="64">
        <v>0</v>
      </c>
      <c r="CT76" s="64">
        <v>0</v>
      </c>
      <c r="CU76" s="64">
        <v>0</v>
      </c>
      <c r="CV76" s="64">
        <v>0</v>
      </c>
      <c r="CW76" s="64">
        <v>0</v>
      </c>
      <c r="CX76" s="64">
        <v>0</v>
      </c>
      <c r="CY76" s="64">
        <v>0</v>
      </c>
      <c r="CZ76" s="64">
        <v>0</v>
      </c>
      <c r="DA76" s="64">
        <v>0</v>
      </c>
      <c r="DB76" s="64">
        <v>0</v>
      </c>
      <c r="DC76" s="64">
        <v>0</v>
      </c>
      <c r="DD76" s="64">
        <v>0</v>
      </c>
      <c r="DE76" s="64">
        <v>0</v>
      </c>
      <c r="DF76" s="64" t="s">
        <v>652</v>
      </c>
      <c r="DG76" s="64" t="s">
        <v>652</v>
      </c>
      <c r="DH76" s="64">
        <v>0</v>
      </c>
      <c r="DI76" s="64">
        <v>0</v>
      </c>
      <c r="DJ76" s="64">
        <v>0</v>
      </c>
      <c r="DK76" s="64">
        <v>1358.924</v>
      </c>
      <c r="DL76" s="64">
        <v>0</v>
      </c>
      <c r="DM76" s="64">
        <v>2042.233849</v>
      </c>
      <c r="DN76" s="64">
        <v>1358.924</v>
      </c>
      <c r="DO76" s="64">
        <v>683.30984899999999</v>
      </c>
      <c r="DP76" s="64">
        <v>1352.57418805</v>
      </c>
      <c r="DQ76" s="64">
        <v>11.73352122</v>
      </c>
      <c r="DR76" s="64">
        <v>2031.02306</v>
      </c>
      <c r="DS76" s="64">
        <v>1352.57418805</v>
      </c>
      <c r="DT76" s="64">
        <v>0</v>
      </c>
      <c r="DU76" s="64">
        <v>678.44887195000001</v>
      </c>
      <c r="DV76" s="64">
        <v>99.532732371346739</v>
      </c>
      <c r="DW76" s="64">
        <v>99.28861305641739</v>
      </c>
      <c r="DX76" s="64">
        <v>33.404291921235007</v>
      </c>
      <c r="DY76" s="64">
        <v>11.688596180000001</v>
      </c>
      <c r="DZ76" s="64">
        <v>4.4925040000000083E-2</v>
      </c>
      <c r="EA76" s="64">
        <v>14.3589</v>
      </c>
      <c r="EB76" s="64">
        <v>0</v>
      </c>
      <c r="EC76" s="64">
        <v>24.927</v>
      </c>
      <c r="ED76" s="64">
        <v>14.3589</v>
      </c>
      <c r="EE76" s="64">
        <v>10.568100000000001</v>
      </c>
      <c r="EF76" s="64">
        <v>14.3589</v>
      </c>
      <c r="EG76" s="64">
        <v>0</v>
      </c>
      <c r="EH76" s="64">
        <v>24.87593455</v>
      </c>
      <c r="EI76" s="64">
        <v>14.3589</v>
      </c>
      <c r="EJ76" s="64">
        <v>0</v>
      </c>
      <c r="EK76" s="64">
        <v>10.51703455</v>
      </c>
      <c r="EL76" s="64">
        <v>100</v>
      </c>
      <c r="EM76" s="64">
        <v>99.516796302078887</v>
      </c>
      <c r="EN76" s="64">
        <v>42.277947503282846</v>
      </c>
      <c r="EO76" s="64">
        <v>0</v>
      </c>
      <c r="EP76" s="64">
        <v>0</v>
      </c>
      <c r="EQ76" s="64">
        <v>19.537199999999999</v>
      </c>
      <c r="ER76" s="64">
        <v>0</v>
      </c>
      <c r="ES76" s="64">
        <v>20.989699999999999</v>
      </c>
      <c r="ET76" s="64">
        <v>19.537199999999999</v>
      </c>
      <c r="EU76" s="64">
        <v>1.4524999999999999</v>
      </c>
      <c r="EV76" s="64">
        <v>19.534145579999997</v>
      </c>
      <c r="EW76" s="64">
        <v>32.913378999999999</v>
      </c>
      <c r="EX76" s="64">
        <v>20.986630239999997</v>
      </c>
      <c r="EY76" s="64">
        <v>19.534145559999999</v>
      </c>
      <c r="EZ76" s="64">
        <v>0</v>
      </c>
      <c r="FA76" s="64">
        <v>1.45248468</v>
      </c>
      <c r="FB76" s="64">
        <v>99.984366029932644</v>
      </c>
      <c r="FC76" s="64">
        <v>99.998945266781419</v>
      </c>
      <c r="FD76" s="64">
        <v>6.9210000051918783</v>
      </c>
      <c r="FE76" s="64">
        <v>32.913378999999999</v>
      </c>
      <c r="FF76" s="64">
        <v>1.9999998102093741E-8</v>
      </c>
    </row>
    <row r="77" spans="1:162" ht="15.75" x14ac:dyDescent="0.25">
      <c r="A77" s="11">
        <v>66</v>
      </c>
      <c r="B77" s="66" t="s">
        <v>176</v>
      </c>
      <c r="C77" s="69">
        <v>377.81619999999998</v>
      </c>
      <c r="D77" s="69">
        <v>0</v>
      </c>
      <c r="E77" s="69">
        <v>428.66340700000001</v>
      </c>
      <c r="F77" s="69">
        <v>377.81619999999998</v>
      </c>
      <c r="G77" s="69">
        <v>50.847206999999997</v>
      </c>
      <c r="H77" s="69">
        <v>377.70897500000001</v>
      </c>
      <c r="I77" s="69">
        <v>35.246080640000002</v>
      </c>
      <c r="J77" s="69">
        <v>428.53305599999999</v>
      </c>
      <c r="K77" s="69">
        <v>377.70897500000001</v>
      </c>
      <c r="L77" s="69">
        <v>0</v>
      </c>
      <c r="M77" s="69">
        <v>50.824081</v>
      </c>
      <c r="N77" s="70">
        <v>99.971619798198176</v>
      </c>
      <c r="O77" s="70">
        <v>99.954518642489063</v>
      </c>
      <c r="P77" s="70">
        <v>11.860014131558618</v>
      </c>
      <c r="Q77" s="69">
        <v>35.2011556</v>
      </c>
      <c r="R77" s="70">
        <v>4.4925040000002525E-2</v>
      </c>
      <c r="S77" s="69">
        <v>21.069700000000001</v>
      </c>
      <c r="T77" s="69">
        <v>0</v>
      </c>
      <c r="U77" s="69">
        <v>34.684773999999997</v>
      </c>
      <c r="V77" s="69">
        <v>21.069700000000001</v>
      </c>
      <c r="W77" s="69">
        <v>13.615074</v>
      </c>
      <c r="X77" s="69">
        <v>21.069700000000001</v>
      </c>
      <c r="Y77" s="69">
        <v>0</v>
      </c>
      <c r="Z77" s="69">
        <v>34.684773999999997</v>
      </c>
      <c r="AA77" s="69">
        <v>21.069700000000001</v>
      </c>
      <c r="AB77" s="69">
        <v>0</v>
      </c>
      <c r="AC77" s="69">
        <v>13.615074</v>
      </c>
      <c r="AD77" s="70">
        <v>100</v>
      </c>
      <c r="AE77" s="70">
        <v>100</v>
      </c>
      <c r="AF77" s="70">
        <v>39.253748633334041</v>
      </c>
      <c r="AG77" s="70">
        <v>0</v>
      </c>
      <c r="AH77" s="70">
        <v>0</v>
      </c>
      <c r="AI77" s="69">
        <v>0</v>
      </c>
      <c r="AJ77" s="69">
        <v>0</v>
      </c>
      <c r="AK77" s="69">
        <v>0</v>
      </c>
      <c r="AL77" s="69">
        <v>0</v>
      </c>
      <c r="AM77" s="69">
        <v>0</v>
      </c>
      <c r="AN77" s="69">
        <v>0</v>
      </c>
      <c r="AO77" s="69">
        <v>0</v>
      </c>
      <c r="AP77" s="69">
        <v>0</v>
      </c>
      <c r="AQ77" s="69">
        <v>0</v>
      </c>
      <c r="AR77" s="69">
        <v>0</v>
      </c>
      <c r="AS77" s="69">
        <v>0</v>
      </c>
      <c r="AT77" s="70" t="s">
        <v>652</v>
      </c>
      <c r="AU77" s="70" t="s">
        <v>652</v>
      </c>
      <c r="AV77" s="70">
        <v>0</v>
      </c>
      <c r="AW77" s="70">
        <v>0</v>
      </c>
      <c r="AX77" s="70">
        <v>0</v>
      </c>
      <c r="AY77" s="69">
        <v>0</v>
      </c>
      <c r="AZ77" s="69">
        <v>0</v>
      </c>
      <c r="BA77" s="69">
        <v>0</v>
      </c>
      <c r="BB77" s="69">
        <v>0</v>
      </c>
      <c r="BC77" s="69">
        <v>0</v>
      </c>
      <c r="BD77" s="69">
        <v>0</v>
      </c>
      <c r="BE77" s="69">
        <v>0</v>
      </c>
      <c r="BF77" s="69">
        <v>0</v>
      </c>
      <c r="BG77" s="69">
        <v>0</v>
      </c>
      <c r="BH77" s="69">
        <v>0</v>
      </c>
      <c r="BI77" s="69">
        <v>0</v>
      </c>
      <c r="BJ77" s="70" t="s">
        <v>652</v>
      </c>
      <c r="BK77" s="70" t="s">
        <v>652</v>
      </c>
      <c r="BL77" s="70">
        <v>0</v>
      </c>
      <c r="BM77" s="70">
        <v>0</v>
      </c>
      <c r="BN77" s="70">
        <v>0</v>
      </c>
      <c r="BO77" s="69">
        <v>1.1742999999999999</v>
      </c>
      <c r="BP77" s="69">
        <v>0</v>
      </c>
      <c r="BQ77" s="69">
        <v>1.3050839999999999</v>
      </c>
      <c r="BR77" s="69">
        <v>1.1742999999999999</v>
      </c>
      <c r="BS77" s="69">
        <v>0.13078400000000001</v>
      </c>
      <c r="BT77" s="69">
        <v>1.1742999999999999</v>
      </c>
      <c r="BU77" s="69">
        <v>0</v>
      </c>
      <c r="BV77" s="69">
        <v>1.3050839999999999</v>
      </c>
      <c r="BW77" s="69">
        <v>1.1742999999999999</v>
      </c>
      <c r="BX77" s="69">
        <v>0</v>
      </c>
      <c r="BY77" s="69">
        <v>0.13078400000000001</v>
      </c>
      <c r="BZ77" s="70">
        <v>100</v>
      </c>
      <c r="CA77" s="70">
        <v>100</v>
      </c>
      <c r="CB77" s="70">
        <v>10.021117414664499</v>
      </c>
      <c r="CC77" s="70">
        <v>0</v>
      </c>
      <c r="CD77" s="70">
        <v>0</v>
      </c>
      <c r="CE77" s="69">
        <v>0</v>
      </c>
      <c r="CF77" s="69">
        <v>0</v>
      </c>
      <c r="CG77" s="69">
        <v>0</v>
      </c>
      <c r="CH77" s="69">
        <v>0</v>
      </c>
      <c r="CI77" s="69">
        <v>0</v>
      </c>
      <c r="CJ77" s="69">
        <v>0</v>
      </c>
      <c r="CK77" s="69">
        <v>0</v>
      </c>
      <c r="CL77" s="69">
        <v>0</v>
      </c>
      <c r="CM77" s="69">
        <v>0</v>
      </c>
      <c r="CN77" s="69">
        <v>0</v>
      </c>
      <c r="CO77" s="69">
        <v>0</v>
      </c>
      <c r="CP77" s="70" t="s">
        <v>652</v>
      </c>
      <c r="CQ77" s="70" t="s">
        <v>652</v>
      </c>
      <c r="CR77" s="70">
        <v>0</v>
      </c>
      <c r="CS77" s="70">
        <v>0</v>
      </c>
      <c r="CT77" s="70">
        <v>0</v>
      </c>
      <c r="CU77" s="69">
        <v>0</v>
      </c>
      <c r="CV77" s="69">
        <v>0</v>
      </c>
      <c r="CW77" s="69">
        <v>0</v>
      </c>
      <c r="CX77" s="69">
        <v>0</v>
      </c>
      <c r="CY77" s="69">
        <v>0</v>
      </c>
      <c r="CZ77" s="69">
        <v>0</v>
      </c>
      <c r="DA77" s="69">
        <v>0</v>
      </c>
      <c r="DB77" s="69">
        <v>0</v>
      </c>
      <c r="DC77" s="69">
        <v>0</v>
      </c>
      <c r="DD77" s="69">
        <v>0</v>
      </c>
      <c r="DE77" s="69">
        <v>0</v>
      </c>
      <c r="DF77" s="70" t="s">
        <v>652</v>
      </c>
      <c r="DG77" s="70" t="s">
        <v>652</v>
      </c>
      <c r="DH77" s="70">
        <v>0</v>
      </c>
      <c r="DI77" s="70">
        <v>0</v>
      </c>
      <c r="DJ77" s="70">
        <v>0</v>
      </c>
      <c r="DK77" s="69">
        <v>353.45710000000003</v>
      </c>
      <c r="DL77" s="69">
        <v>0</v>
      </c>
      <c r="DM77" s="69">
        <v>390.428449</v>
      </c>
      <c r="DN77" s="69">
        <v>353.45710000000003</v>
      </c>
      <c r="DO77" s="69">
        <v>36.971348999999996</v>
      </c>
      <c r="DP77" s="69">
        <v>353.349875</v>
      </c>
      <c r="DQ77" s="69">
        <v>2.3327016400000002</v>
      </c>
      <c r="DR77" s="69">
        <v>390.31562000000002</v>
      </c>
      <c r="DS77" s="69">
        <v>353.349875</v>
      </c>
      <c r="DT77" s="69">
        <v>0</v>
      </c>
      <c r="DU77" s="69">
        <v>36.965744999999998</v>
      </c>
      <c r="DV77" s="70">
        <v>99.969663928097631</v>
      </c>
      <c r="DW77" s="70">
        <v>99.984842316681494</v>
      </c>
      <c r="DX77" s="70">
        <v>9.4707316607006398</v>
      </c>
      <c r="DY77" s="70">
        <v>2.2877765999999999</v>
      </c>
      <c r="DZ77" s="70">
        <v>4.4925039999982097E-2</v>
      </c>
      <c r="EA77" s="69">
        <v>2.1151</v>
      </c>
      <c r="EB77" s="69">
        <v>0</v>
      </c>
      <c r="EC77" s="69">
        <v>2.2450999999999999</v>
      </c>
      <c r="ED77" s="69">
        <v>2.1151</v>
      </c>
      <c r="EE77" s="69">
        <v>0.13</v>
      </c>
      <c r="EF77" s="69">
        <v>2.1151</v>
      </c>
      <c r="EG77" s="69">
        <v>0</v>
      </c>
      <c r="EH77" s="69">
        <v>2.2275779999999998</v>
      </c>
      <c r="EI77" s="69">
        <v>2.1151</v>
      </c>
      <c r="EJ77" s="69">
        <v>0</v>
      </c>
      <c r="EK77" s="69">
        <v>0.11247799999999999</v>
      </c>
      <c r="EL77" s="70">
        <v>100</v>
      </c>
      <c r="EM77" s="70">
        <v>86.521538461538455</v>
      </c>
      <c r="EN77" s="70">
        <v>5.0493405842578802</v>
      </c>
      <c r="EO77" s="70">
        <v>0</v>
      </c>
      <c r="EP77" s="70">
        <v>0</v>
      </c>
      <c r="EQ77" s="69">
        <v>0</v>
      </c>
      <c r="ER77" s="69">
        <v>0</v>
      </c>
      <c r="ES77" s="69">
        <v>0</v>
      </c>
      <c r="ET77" s="69">
        <v>0</v>
      </c>
      <c r="EU77" s="69">
        <v>0</v>
      </c>
      <c r="EV77" s="69">
        <v>0</v>
      </c>
      <c r="EW77" s="69">
        <v>32.913378999999999</v>
      </c>
      <c r="EX77" s="69">
        <v>0</v>
      </c>
      <c r="EY77" s="69">
        <v>0</v>
      </c>
      <c r="EZ77" s="69">
        <v>0</v>
      </c>
      <c r="FA77" s="69">
        <v>0</v>
      </c>
      <c r="FB77" s="70" t="s">
        <v>652</v>
      </c>
      <c r="FC77" s="70" t="s">
        <v>652</v>
      </c>
      <c r="FD77" s="70">
        <v>0</v>
      </c>
      <c r="FE77" s="70">
        <v>32.913378999999999</v>
      </c>
      <c r="FF77" s="70">
        <v>0</v>
      </c>
    </row>
    <row r="78" spans="1:162" ht="15.75" x14ac:dyDescent="0.25">
      <c r="A78" s="11">
        <v>67</v>
      </c>
      <c r="B78" s="66" t="s">
        <v>179</v>
      </c>
      <c r="C78" s="69">
        <v>276.84679999999997</v>
      </c>
      <c r="D78" s="69">
        <v>0</v>
      </c>
      <c r="E78" s="69">
        <v>604.24879999999996</v>
      </c>
      <c r="F78" s="69">
        <v>276.84679999999997</v>
      </c>
      <c r="G78" s="69">
        <v>327.40199999999999</v>
      </c>
      <c r="H78" s="69">
        <v>276.84374557999996</v>
      </c>
      <c r="I78" s="69">
        <v>0.76945799999999998</v>
      </c>
      <c r="J78" s="69">
        <v>604.24166423999998</v>
      </c>
      <c r="K78" s="69">
        <v>276.84374556</v>
      </c>
      <c r="L78" s="69">
        <v>0</v>
      </c>
      <c r="M78" s="69">
        <v>327.39791867999998</v>
      </c>
      <c r="N78" s="70">
        <v>99.998896703881002</v>
      </c>
      <c r="O78" s="70">
        <v>99.998753422398153</v>
      </c>
      <c r="P78" s="70">
        <v>54.18327435129666</v>
      </c>
      <c r="Q78" s="69">
        <v>0.76945799999999998</v>
      </c>
      <c r="R78" s="70">
        <v>1.9999945033433164E-8</v>
      </c>
      <c r="S78" s="69">
        <v>9.1155000000000008</v>
      </c>
      <c r="T78" s="69">
        <v>0</v>
      </c>
      <c r="U78" s="69">
        <v>42.437199999999997</v>
      </c>
      <c r="V78" s="69">
        <v>9.1155000000000008</v>
      </c>
      <c r="W78" s="69">
        <v>33.3217</v>
      </c>
      <c r="X78" s="69">
        <v>9.1155000000000008</v>
      </c>
      <c r="Y78" s="69">
        <v>0</v>
      </c>
      <c r="Z78" s="69">
        <v>42.433224000000003</v>
      </c>
      <c r="AA78" s="69">
        <v>9.1155000000000008</v>
      </c>
      <c r="AB78" s="69">
        <v>0</v>
      </c>
      <c r="AC78" s="69">
        <v>33.317723999999998</v>
      </c>
      <c r="AD78" s="70">
        <v>100</v>
      </c>
      <c r="AE78" s="70">
        <v>99.988067835674642</v>
      </c>
      <c r="AF78" s="70">
        <v>78.518012206661453</v>
      </c>
      <c r="AG78" s="70">
        <v>0</v>
      </c>
      <c r="AH78" s="70">
        <v>0</v>
      </c>
      <c r="AI78" s="69">
        <v>0</v>
      </c>
      <c r="AJ78" s="69">
        <v>0</v>
      </c>
      <c r="AK78" s="69">
        <v>0</v>
      </c>
      <c r="AL78" s="69">
        <v>0</v>
      </c>
      <c r="AM78" s="69">
        <v>0</v>
      </c>
      <c r="AN78" s="69">
        <v>0</v>
      </c>
      <c r="AO78" s="69">
        <v>0</v>
      </c>
      <c r="AP78" s="69">
        <v>0</v>
      </c>
      <c r="AQ78" s="69">
        <v>0</v>
      </c>
      <c r="AR78" s="69">
        <v>0</v>
      </c>
      <c r="AS78" s="69">
        <v>0</v>
      </c>
      <c r="AT78" s="70" t="s">
        <v>652</v>
      </c>
      <c r="AU78" s="70" t="s">
        <v>652</v>
      </c>
      <c r="AV78" s="70">
        <v>0</v>
      </c>
      <c r="AW78" s="70">
        <v>0</v>
      </c>
      <c r="AX78" s="70">
        <v>0</v>
      </c>
      <c r="AY78" s="69">
        <v>0</v>
      </c>
      <c r="AZ78" s="69">
        <v>0</v>
      </c>
      <c r="BA78" s="69">
        <v>0</v>
      </c>
      <c r="BB78" s="69">
        <v>0</v>
      </c>
      <c r="BC78" s="69">
        <v>0</v>
      </c>
      <c r="BD78" s="69">
        <v>0</v>
      </c>
      <c r="BE78" s="69">
        <v>0</v>
      </c>
      <c r="BF78" s="69">
        <v>0</v>
      </c>
      <c r="BG78" s="69">
        <v>0</v>
      </c>
      <c r="BH78" s="69">
        <v>0</v>
      </c>
      <c r="BI78" s="69">
        <v>0</v>
      </c>
      <c r="BJ78" s="70" t="s">
        <v>652</v>
      </c>
      <c r="BK78" s="70" t="s">
        <v>652</v>
      </c>
      <c r="BL78" s="70">
        <v>0</v>
      </c>
      <c r="BM78" s="70">
        <v>0</v>
      </c>
      <c r="BN78" s="70">
        <v>0</v>
      </c>
      <c r="BO78" s="69">
        <v>1.0259</v>
      </c>
      <c r="BP78" s="69">
        <v>0</v>
      </c>
      <c r="BQ78" s="69">
        <v>2.1320999999999999</v>
      </c>
      <c r="BR78" s="69">
        <v>1.0259</v>
      </c>
      <c r="BS78" s="69">
        <v>1.1062000000000001</v>
      </c>
      <c r="BT78" s="69">
        <v>1.0259</v>
      </c>
      <c r="BU78" s="69">
        <v>0</v>
      </c>
      <c r="BV78" s="69">
        <v>2.1320999999999999</v>
      </c>
      <c r="BW78" s="69">
        <v>1.0259</v>
      </c>
      <c r="BX78" s="69">
        <v>0</v>
      </c>
      <c r="BY78" s="69">
        <v>1.1062000000000001</v>
      </c>
      <c r="BZ78" s="70">
        <v>100</v>
      </c>
      <c r="CA78" s="70">
        <v>100</v>
      </c>
      <c r="CB78" s="70">
        <v>51.883119928708787</v>
      </c>
      <c r="CC78" s="70">
        <v>0</v>
      </c>
      <c r="CD78" s="70">
        <v>0</v>
      </c>
      <c r="CE78" s="69">
        <v>0</v>
      </c>
      <c r="CF78" s="69">
        <v>0</v>
      </c>
      <c r="CG78" s="69">
        <v>0</v>
      </c>
      <c r="CH78" s="69">
        <v>0</v>
      </c>
      <c r="CI78" s="69">
        <v>0</v>
      </c>
      <c r="CJ78" s="69">
        <v>0</v>
      </c>
      <c r="CK78" s="69">
        <v>0</v>
      </c>
      <c r="CL78" s="69">
        <v>0</v>
      </c>
      <c r="CM78" s="69">
        <v>0</v>
      </c>
      <c r="CN78" s="69">
        <v>0</v>
      </c>
      <c r="CO78" s="69">
        <v>0</v>
      </c>
      <c r="CP78" s="70" t="s">
        <v>652</v>
      </c>
      <c r="CQ78" s="70" t="s">
        <v>652</v>
      </c>
      <c r="CR78" s="70">
        <v>0</v>
      </c>
      <c r="CS78" s="70">
        <v>0</v>
      </c>
      <c r="CT78" s="70">
        <v>0</v>
      </c>
      <c r="CU78" s="69">
        <v>0</v>
      </c>
      <c r="CV78" s="69">
        <v>0</v>
      </c>
      <c r="CW78" s="69">
        <v>0</v>
      </c>
      <c r="CX78" s="69">
        <v>0</v>
      </c>
      <c r="CY78" s="69">
        <v>0</v>
      </c>
      <c r="CZ78" s="69">
        <v>0</v>
      </c>
      <c r="DA78" s="69">
        <v>0</v>
      </c>
      <c r="DB78" s="69">
        <v>0</v>
      </c>
      <c r="DC78" s="69">
        <v>0</v>
      </c>
      <c r="DD78" s="69">
        <v>0</v>
      </c>
      <c r="DE78" s="69">
        <v>0</v>
      </c>
      <c r="DF78" s="70" t="s">
        <v>652</v>
      </c>
      <c r="DG78" s="70" t="s">
        <v>652</v>
      </c>
      <c r="DH78" s="70">
        <v>0</v>
      </c>
      <c r="DI78" s="70">
        <v>0</v>
      </c>
      <c r="DJ78" s="70">
        <v>0</v>
      </c>
      <c r="DK78" s="69">
        <v>243.90989999999999</v>
      </c>
      <c r="DL78" s="69">
        <v>0</v>
      </c>
      <c r="DM78" s="69">
        <v>530.58140000000003</v>
      </c>
      <c r="DN78" s="69">
        <v>243.90989999999999</v>
      </c>
      <c r="DO78" s="69">
        <v>286.67149999999998</v>
      </c>
      <c r="DP78" s="69">
        <v>243.90989999999999</v>
      </c>
      <c r="DQ78" s="69">
        <v>0.76945799999999998</v>
      </c>
      <c r="DR78" s="69">
        <v>530.58140000000003</v>
      </c>
      <c r="DS78" s="69">
        <v>243.90989999999999</v>
      </c>
      <c r="DT78" s="69">
        <v>0</v>
      </c>
      <c r="DU78" s="69">
        <v>286.67149999999998</v>
      </c>
      <c r="DV78" s="70">
        <v>100</v>
      </c>
      <c r="DW78" s="70">
        <v>100</v>
      </c>
      <c r="DX78" s="70">
        <v>54.029692710675491</v>
      </c>
      <c r="DY78" s="70">
        <v>0.76945799999999998</v>
      </c>
      <c r="DZ78" s="70">
        <v>-1.3988810110276972E-14</v>
      </c>
      <c r="EA78" s="69">
        <v>3.2583000000000002</v>
      </c>
      <c r="EB78" s="69">
        <v>0</v>
      </c>
      <c r="EC78" s="69">
        <v>8.1083999999999996</v>
      </c>
      <c r="ED78" s="69">
        <v>3.2583000000000002</v>
      </c>
      <c r="EE78" s="69">
        <v>4.8501000000000003</v>
      </c>
      <c r="EF78" s="69">
        <v>3.2583000000000002</v>
      </c>
      <c r="EG78" s="69">
        <v>0</v>
      </c>
      <c r="EH78" s="69">
        <v>8.1083099999999995</v>
      </c>
      <c r="EI78" s="69">
        <v>3.2583000000000002</v>
      </c>
      <c r="EJ78" s="69">
        <v>0</v>
      </c>
      <c r="EK78" s="69">
        <v>4.8500100000000002</v>
      </c>
      <c r="EL78" s="70">
        <v>100</v>
      </c>
      <c r="EM78" s="70">
        <v>99.998144368157355</v>
      </c>
      <c r="EN78" s="70">
        <v>59.815300599015089</v>
      </c>
      <c r="EO78" s="70">
        <v>0</v>
      </c>
      <c r="EP78" s="70">
        <v>0</v>
      </c>
      <c r="EQ78" s="69">
        <v>19.537199999999999</v>
      </c>
      <c r="ER78" s="69">
        <v>0</v>
      </c>
      <c r="ES78" s="69">
        <v>20.989699999999999</v>
      </c>
      <c r="ET78" s="69">
        <v>19.537199999999999</v>
      </c>
      <c r="EU78" s="69">
        <v>1.4524999999999999</v>
      </c>
      <c r="EV78" s="69">
        <v>19.534145579999997</v>
      </c>
      <c r="EW78" s="69">
        <v>0</v>
      </c>
      <c r="EX78" s="69">
        <v>20.986630239999997</v>
      </c>
      <c r="EY78" s="69">
        <v>19.534145559999999</v>
      </c>
      <c r="EZ78" s="69">
        <v>0</v>
      </c>
      <c r="FA78" s="69">
        <v>1.45248468</v>
      </c>
      <c r="FB78" s="70">
        <v>99.984366029932644</v>
      </c>
      <c r="FC78" s="70">
        <v>99.998945266781419</v>
      </c>
      <c r="FD78" s="70">
        <v>6.9210000051918783</v>
      </c>
      <c r="FE78" s="70">
        <v>0</v>
      </c>
      <c r="FF78" s="70">
        <v>1.9999998102093741E-8</v>
      </c>
    </row>
    <row r="79" spans="1:162" ht="15.75" x14ac:dyDescent="0.25">
      <c r="A79" s="11">
        <v>68</v>
      </c>
      <c r="B79" s="66" t="s">
        <v>182</v>
      </c>
      <c r="C79" s="69">
        <v>338.13720000000001</v>
      </c>
      <c r="D79" s="69">
        <v>0</v>
      </c>
      <c r="E79" s="69">
        <v>692.61394499999994</v>
      </c>
      <c r="F79" s="69">
        <v>338.13720000000001</v>
      </c>
      <c r="G79" s="69">
        <v>354.47674500000005</v>
      </c>
      <c r="H79" s="69">
        <v>331.89461305000003</v>
      </c>
      <c r="I79" s="69">
        <v>3.52098567</v>
      </c>
      <c r="J79" s="69">
        <v>681.48253154999998</v>
      </c>
      <c r="K79" s="69">
        <v>331.89461305000003</v>
      </c>
      <c r="L79" s="69">
        <v>0</v>
      </c>
      <c r="M79" s="69">
        <v>349.5879185</v>
      </c>
      <c r="N79" s="70">
        <v>98.153830176035058</v>
      </c>
      <c r="O79" s="70">
        <v>98.62083294067709</v>
      </c>
      <c r="P79" s="70">
        <v>51.298148127858646</v>
      </c>
      <c r="Q79" s="69">
        <v>3.52098567</v>
      </c>
      <c r="R79" s="70">
        <v>1.5987211554602254E-14</v>
      </c>
      <c r="S79" s="69">
        <v>4.1913</v>
      </c>
      <c r="T79" s="69">
        <v>0</v>
      </c>
      <c r="U79" s="69">
        <v>96.713044999999994</v>
      </c>
      <c r="V79" s="69">
        <v>4.1913</v>
      </c>
      <c r="W79" s="69">
        <v>92.521744999999996</v>
      </c>
      <c r="X79" s="69">
        <v>4.1913</v>
      </c>
      <c r="Y79" s="69">
        <v>0</v>
      </c>
      <c r="Z79" s="69">
        <v>96.713044999999994</v>
      </c>
      <c r="AA79" s="69">
        <v>4.1913</v>
      </c>
      <c r="AB79" s="69">
        <v>0</v>
      </c>
      <c r="AC79" s="69">
        <v>92.521744999999996</v>
      </c>
      <c r="AD79" s="70">
        <v>100</v>
      </c>
      <c r="AE79" s="70">
        <v>100</v>
      </c>
      <c r="AF79" s="70">
        <v>95.666251641647733</v>
      </c>
      <c r="AG79" s="70">
        <v>0</v>
      </c>
      <c r="AH79" s="70">
        <v>0</v>
      </c>
      <c r="AI79" s="69">
        <v>0</v>
      </c>
      <c r="AJ79" s="69">
        <v>0</v>
      </c>
      <c r="AK79" s="69">
        <v>0</v>
      </c>
      <c r="AL79" s="69">
        <v>0</v>
      </c>
      <c r="AM79" s="69">
        <v>0</v>
      </c>
      <c r="AN79" s="69">
        <v>0</v>
      </c>
      <c r="AO79" s="69">
        <v>0</v>
      </c>
      <c r="AP79" s="69">
        <v>0</v>
      </c>
      <c r="AQ79" s="69">
        <v>0</v>
      </c>
      <c r="AR79" s="69">
        <v>0</v>
      </c>
      <c r="AS79" s="69">
        <v>0</v>
      </c>
      <c r="AT79" s="70" t="s">
        <v>652</v>
      </c>
      <c r="AU79" s="70" t="s">
        <v>652</v>
      </c>
      <c r="AV79" s="70">
        <v>0</v>
      </c>
      <c r="AW79" s="70">
        <v>0</v>
      </c>
      <c r="AX79" s="70">
        <v>0</v>
      </c>
      <c r="AY79" s="69">
        <v>0</v>
      </c>
      <c r="AZ79" s="69">
        <v>0</v>
      </c>
      <c r="BA79" s="69">
        <v>0</v>
      </c>
      <c r="BB79" s="69">
        <v>0</v>
      </c>
      <c r="BC79" s="69">
        <v>0</v>
      </c>
      <c r="BD79" s="69">
        <v>0</v>
      </c>
      <c r="BE79" s="69">
        <v>0</v>
      </c>
      <c r="BF79" s="69">
        <v>0</v>
      </c>
      <c r="BG79" s="69">
        <v>0</v>
      </c>
      <c r="BH79" s="69">
        <v>0</v>
      </c>
      <c r="BI79" s="69">
        <v>0</v>
      </c>
      <c r="BJ79" s="70" t="s">
        <v>652</v>
      </c>
      <c r="BK79" s="70" t="s">
        <v>652</v>
      </c>
      <c r="BL79" s="70">
        <v>0</v>
      </c>
      <c r="BM79" s="70">
        <v>0</v>
      </c>
      <c r="BN79" s="70">
        <v>0</v>
      </c>
      <c r="BO79" s="69">
        <v>0</v>
      </c>
      <c r="BP79" s="69">
        <v>0</v>
      </c>
      <c r="BQ79" s="69">
        <v>0</v>
      </c>
      <c r="BR79" s="69">
        <v>0</v>
      </c>
      <c r="BS79" s="69">
        <v>0</v>
      </c>
      <c r="BT79" s="69">
        <v>0</v>
      </c>
      <c r="BU79" s="69">
        <v>0</v>
      </c>
      <c r="BV79" s="69">
        <v>0</v>
      </c>
      <c r="BW79" s="69">
        <v>0</v>
      </c>
      <c r="BX79" s="69">
        <v>0</v>
      </c>
      <c r="BY79" s="69">
        <v>0</v>
      </c>
      <c r="BZ79" s="70" t="s">
        <v>652</v>
      </c>
      <c r="CA79" s="70" t="s">
        <v>652</v>
      </c>
      <c r="CB79" s="70">
        <v>0</v>
      </c>
      <c r="CC79" s="70">
        <v>0</v>
      </c>
      <c r="CD79" s="70">
        <v>0</v>
      </c>
      <c r="CE79" s="69">
        <v>0</v>
      </c>
      <c r="CF79" s="69">
        <v>0</v>
      </c>
      <c r="CG79" s="69">
        <v>0</v>
      </c>
      <c r="CH79" s="69">
        <v>0</v>
      </c>
      <c r="CI79" s="69">
        <v>0</v>
      </c>
      <c r="CJ79" s="69">
        <v>0</v>
      </c>
      <c r="CK79" s="69">
        <v>0</v>
      </c>
      <c r="CL79" s="69">
        <v>0</v>
      </c>
      <c r="CM79" s="69">
        <v>0</v>
      </c>
      <c r="CN79" s="69">
        <v>0</v>
      </c>
      <c r="CO79" s="69">
        <v>0</v>
      </c>
      <c r="CP79" s="70" t="s">
        <v>652</v>
      </c>
      <c r="CQ79" s="70" t="s">
        <v>652</v>
      </c>
      <c r="CR79" s="70">
        <v>0</v>
      </c>
      <c r="CS79" s="70">
        <v>0</v>
      </c>
      <c r="CT79" s="70">
        <v>0</v>
      </c>
      <c r="CU79" s="69">
        <v>0</v>
      </c>
      <c r="CV79" s="69">
        <v>0</v>
      </c>
      <c r="CW79" s="69">
        <v>0</v>
      </c>
      <c r="CX79" s="69">
        <v>0</v>
      </c>
      <c r="CY79" s="69">
        <v>0</v>
      </c>
      <c r="CZ79" s="69">
        <v>0</v>
      </c>
      <c r="DA79" s="69">
        <v>0</v>
      </c>
      <c r="DB79" s="69">
        <v>0</v>
      </c>
      <c r="DC79" s="69">
        <v>0</v>
      </c>
      <c r="DD79" s="69">
        <v>0</v>
      </c>
      <c r="DE79" s="69">
        <v>0</v>
      </c>
      <c r="DF79" s="70" t="s">
        <v>652</v>
      </c>
      <c r="DG79" s="70" t="s">
        <v>652</v>
      </c>
      <c r="DH79" s="70">
        <v>0</v>
      </c>
      <c r="DI79" s="70">
        <v>0</v>
      </c>
      <c r="DJ79" s="70">
        <v>0</v>
      </c>
      <c r="DK79" s="69">
        <v>329.88130000000001</v>
      </c>
      <c r="DL79" s="69">
        <v>0</v>
      </c>
      <c r="DM79" s="69">
        <v>588.24829999999997</v>
      </c>
      <c r="DN79" s="69">
        <v>329.88130000000001</v>
      </c>
      <c r="DO79" s="69">
        <v>258.36700000000002</v>
      </c>
      <c r="DP79" s="69">
        <v>323.63871305000004</v>
      </c>
      <c r="DQ79" s="69">
        <v>3.52098567</v>
      </c>
      <c r="DR79" s="69">
        <v>577.15034000000003</v>
      </c>
      <c r="DS79" s="69">
        <v>323.63871305000004</v>
      </c>
      <c r="DT79" s="69">
        <v>0</v>
      </c>
      <c r="DU79" s="69">
        <v>253.51162694999999</v>
      </c>
      <c r="DV79" s="70">
        <v>98.10762630376442</v>
      </c>
      <c r="DW79" s="70">
        <v>98.120745664113443</v>
      </c>
      <c r="DX79" s="70">
        <v>43.924712398159549</v>
      </c>
      <c r="DY79" s="70">
        <v>3.52098567</v>
      </c>
      <c r="DZ79" s="70">
        <v>1.5987211554602254E-14</v>
      </c>
      <c r="EA79" s="69">
        <v>4.0646000000000004</v>
      </c>
      <c r="EB79" s="69">
        <v>0</v>
      </c>
      <c r="EC79" s="69">
        <v>7.6525999999999996</v>
      </c>
      <c r="ED79" s="69">
        <v>4.0646000000000004</v>
      </c>
      <c r="EE79" s="69">
        <v>3.5880000000000001</v>
      </c>
      <c r="EF79" s="69">
        <v>4.0646000000000004</v>
      </c>
      <c r="EG79" s="69">
        <v>0</v>
      </c>
      <c r="EH79" s="69">
        <v>7.61914655</v>
      </c>
      <c r="EI79" s="69">
        <v>4.0646000000000004</v>
      </c>
      <c r="EJ79" s="69">
        <v>0</v>
      </c>
      <c r="EK79" s="69">
        <v>3.55454655</v>
      </c>
      <c r="EL79" s="70">
        <v>100</v>
      </c>
      <c r="EM79" s="70">
        <v>99.067629598662194</v>
      </c>
      <c r="EN79" s="70">
        <v>46.652817696491219</v>
      </c>
      <c r="EO79" s="70">
        <v>0</v>
      </c>
      <c r="EP79" s="70">
        <v>0</v>
      </c>
      <c r="EQ79" s="69">
        <v>0</v>
      </c>
      <c r="ER79" s="69">
        <v>0</v>
      </c>
      <c r="ES79" s="69">
        <v>0</v>
      </c>
      <c r="ET79" s="69">
        <v>0</v>
      </c>
      <c r="EU79" s="69">
        <v>0</v>
      </c>
      <c r="EV79" s="69">
        <v>0</v>
      </c>
      <c r="EW79" s="69">
        <v>0</v>
      </c>
      <c r="EX79" s="69">
        <v>0</v>
      </c>
      <c r="EY79" s="69">
        <v>0</v>
      </c>
      <c r="EZ79" s="69">
        <v>0</v>
      </c>
      <c r="FA79" s="69">
        <v>0</v>
      </c>
      <c r="FB79" s="70" t="s">
        <v>652</v>
      </c>
      <c r="FC79" s="70" t="s">
        <v>652</v>
      </c>
      <c r="FD79" s="70">
        <v>0</v>
      </c>
      <c r="FE79" s="70">
        <v>0</v>
      </c>
      <c r="FF79" s="70">
        <v>0</v>
      </c>
    </row>
    <row r="80" spans="1:162" ht="26.25" x14ac:dyDescent="0.25">
      <c r="A80" s="11">
        <v>69</v>
      </c>
      <c r="B80" s="78" t="s">
        <v>300</v>
      </c>
      <c r="C80" s="69">
        <v>1.6032999999999999</v>
      </c>
      <c r="D80" s="69">
        <v>0</v>
      </c>
      <c r="E80" s="69">
        <v>2.5186999999999999</v>
      </c>
      <c r="F80" s="69">
        <v>1.6032999999999999</v>
      </c>
      <c r="G80" s="69">
        <v>0.91539999999999999</v>
      </c>
      <c r="H80" s="69">
        <v>1.6032999999999999</v>
      </c>
      <c r="I80" s="69">
        <v>0</v>
      </c>
      <c r="J80" s="69">
        <v>2.5186999999999999</v>
      </c>
      <c r="K80" s="69">
        <v>1.6032999999999999</v>
      </c>
      <c r="L80" s="69">
        <v>0</v>
      </c>
      <c r="M80" s="69">
        <v>0.91539999999999999</v>
      </c>
      <c r="N80" s="70">
        <v>100</v>
      </c>
      <c r="O80" s="70">
        <v>100</v>
      </c>
      <c r="P80" s="70">
        <v>36.344145789494583</v>
      </c>
      <c r="Q80" s="69">
        <v>0</v>
      </c>
      <c r="R80" s="70">
        <v>0</v>
      </c>
      <c r="S80" s="69">
        <v>2.3E-2</v>
      </c>
      <c r="T80" s="69">
        <v>0</v>
      </c>
      <c r="U80" s="69">
        <v>3.3000000000000002E-2</v>
      </c>
      <c r="V80" s="69">
        <v>2.3E-2</v>
      </c>
      <c r="W80" s="69">
        <v>0.01</v>
      </c>
      <c r="X80" s="69">
        <v>2.3E-2</v>
      </c>
      <c r="Y80" s="69">
        <v>0</v>
      </c>
      <c r="Z80" s="69">
        <v>3.3000000000000002E-2</v>
      </c>
      <c r="AA80" s="69">
        <v>2.3E-2</v>
      </c>
      <c r="AB80" s="69">
        <v>0</v>
      </c>
      <c r="AC80" s="69">
        <v>0.01</v>
      </c>
      <c r="AD80" s="70">
        <v>100</v>
      </c>
      <c r="AE80" s="70">
        <v>100</v>
      </c>
      <c r="AF80" s="70">
        <v>30.303030303030305</v>
      </c>
      <c r="AG80" s="70">
        <v>0</v>
      </c>
      <c r="AH80" s="70">
        <v>0</v>
      </c>
      <c r="AI80" s="69">
        <v>0</v>
      </c>
      <c r="AJ80" s="69">
        <v>0</v>
      </c>
      <c r="AK80" s="69">
        <v>0</v>
      </c>
      <c r="AL80" s="69">
        <v>0</v>
      </c>
      <c r="AM80" s="69">
        <v>0</v>
      </c>
      <c r="AN80" s="69">
        <v>0</v>
      </c>
      <c r="AO80" s="69">
        <v>0</v>
      </c>
      <c r="AP80" s="69">
        <v>0</v>
      </c>
      <c r="AQ80" s="69">
        <v>0</v>
      </c>
      <c r="AR80" s="69">
        <v>0</v>
      </c>
      <c r="AS80" s="69">
        <v>0</v>
      </c>
      <c r="AT80" s="70" t="s">
        <v>652</v>
      </c>
      <c r="AU80" s="70" t="s">
        <v>652</v>
      </c>
      <c r="AV80" s="70">
        <v>0</v>
      </c>
      <c r="AW80" s="70">
        <v>0</v>
      </c>
      <c r="AX80" s="70">
        <v>0</v>
      </c>
      <c r="AY80" s="69">
        <v>0</v>
      </c>
      <c r="AZ80" s="69">
        <v>0</v>
      </c>
      <c r="BA80" s="69">
        <v>0</v>
      </c>
      <c r="BB80" s="69">
        <v>0</v>
      </c>
      <c r="BC80" s="69">
        <v>0</v>
      </c>
      <c r="BD80" s="69">
        <v>0</v>
      </c>
      <c r="BE80" s="69">
        <v>0</v>
      </c>
      <c r="BF80" s="69">
        <v>0</v>
      </c>
      <c r="BG80" s="69">
        <v>0</v>
      </c>
      <c r="BH80" s="69">
        <v>0</v>
      </c>
      <c r="BI80" s="69">
        <v>0</v>
      </c>
      <c r="BJ80" s="70" t="s">
        <v>652</v>
      </c>
      <c r="BK80" s="70" t="s">
        <v>652</v>
      </c>
      <c r="BL80" s="70">
        <v>0</v>
      </c>
      <c r="BM80" s="70">
        <v>0</v>
      </c>
      <c r="BN80" s="70">
        <v>0</v>
      </c>
      <c r="BO80" s="69">
        <v>0</v>
      </c>
      <c r="BP80" s="69">
        <v>0</v>
      </c>
      <c r="BQ80" s="69">
        <v>0</v>
      </c>
      <c r="BR80" s="69">
        <v>0</v>
      </c>
      <c r="BS80" s="69">
        <v>0</v>
      </c>
      <c r="BT80" s="69">
        <v>0</v>
      </c>
      <c r="BU80" s="69">
        <v>0</v>
      </c>
      <c r="BV80" s="69">
        <v>0</v>
      </c>
      <c r="BW80" s="69">
        <v>0</v>
      </c>
      <c r="BX80" s="69">
        <v>0</v>
      </c>
      <c r="BY80" s="69">
        <v>0</v>
      </c>
      <c r="BZ80" s="70" t="s">
        <v>652</v>
      </c>
      <c r="CA80" s="70" t="s">
        <v>652</v>
      </c>
      <c r="CB80" s="70">
        <v>0</v>
      </c>
      <c r="CC80" s="70">
        <v>0</v>
      </c>
      <c r="CD80" s="70">
        <v>0</v>
      </c>
      <c r="CE80" s="69">
        <v>1.5803</v>
      </c>
      <c r="CF80" s="69">
        <v>0</v>
      </c>
      <c r="CG80" s="69">
        <v>2.4857</v>
      </c>
      <c r="CH80" s="69">
        <v>1.5803</v>
      </c>
      <c r="CI80" s="69">
        <v>0.90539999999999998</v>
      </c>
      <c r="CJ80" s="69">
        <v>1.5803</v>
      </c>
      <c r="CK80" s="69">
        <v>0</v>
      </c>
      <c r="CL80" s="69">
        <v>2.4857</v>
      </c>
      <c r="CM80" s="69">
        <v>1.5803</v>
      </c>
      <c r="CN80" s="69">
        <v>0</v>
      </c>
      <c r="CO80" s="69">
        <v>0.90539999999999998</v>
      </c>
      <c r="CP80" s="70">
        <v>100</v>
      </c>
      <c r="CQ80" s="70">
        <v>100</v>
      </c>
      <c r="CR80" s="70">
        <v>36.424347266363597</v>
      </c>
      <c r="CS80" s="70">
        <v>0</v>
      </c>
      <c r="CT80" s="70">
        <v>0</v>
      </c>
      <c r="CU80" s="69">
        <v>0</v>
      </c>
      <c r="CV80" s="69">
        <v>0</v>
      </c>
      <c r="CW80" s="69">
        <v>0</v>
      </c>
      <c r="CX80" s="69">
        <v>0</v>
      </c>
      <c r="CY80" s="69">
        <v>0</v>
      </c>
      <c r="CZ80" s="69">
        <v>0</v>
      </c>
      <c r="DA80" s="69">
        <v>0</v>
      </c>
      <c r="DB80" s="69">
        <v>0</v>
      </c>
      <c r="DC80" s="69">
        <v>0</v>
      </c>
      <c r="DD80" s="69">
        <v>0</v>
      </c>
      <c r="DE80" s="69">
        <v>0</v>
      </c>
      <c r="DF80" s="70" t="s">
        <v>652</v>
      </c>
      <c r="DG80" s="70" t="s">
        <v>652</v>
      </c>
      <c r="DH80" s="70">
        <v>0</v>
      </c>
      <c r="DI80" s="70">
        <v>0</v>
      </c>
      <c r="DJ80" s="70">
        <v>0</v>
      </c>
      <c r="DK80" s="69">
        <v>0</v>
      </c>
      <c r="DL80" s="69">
        <v>0</v>
      </c>
      <c r="DM80" s="69">
        <v>0</v>
      </c>
      <c r="DN80" s="69">
        <v>0</v>
      </c>
      <c r="DO80" s="69">
        <v>0</v>
      </c>
      <c r="DP80" s="69">
        <v>0</v>
      </c>
      <c r="DQ80" s="69">
        <v>0</v>
      </c>
      <c r="DR80" s="69">
        <v>0</v>
      </c>
      <c r="DS80" s="69">
        <v>0</v>
      </c>
      <c r="DT80" s="69">
        <v>0</v>
      </c>
      <c r="DU80" s="69">
        <v>0</v>
      </c>
      <c r="DV80" s="70" t="s">
        <v>652</v>
      </c>
      <c r="DW80" s="70" t="s">
        <v>652</v>
      </c>
      <c r="DX80" s="70">
        <v>0</v>
      </c>
      <c r="DY80" s="70">
        <v>0</v>
      </c>
      <c r="DZ80" s="70">
        <v>0</v>
      </c>
      <c r="EA80" s="69">
        <v>0</v>
      </c>
      <c r="EB80" s="69">
        <v>0</v>
      </c>
      <c r="EC80" s="69">
        <v>0</v>
      </c>
      <c r="ED80" s="69">
        <v>0</v>
      </c>
      <c r="EE80" s="69">
        <v>0</v>
      </c>
      <c r="EF80" s="69">
        <v>0</v>
      </c>
      <c r="EG80" s="69">
        <v>0</v>
      </c>
      <c r="EH80" s="69">
        <v>0</v>
      </c>
      <c r="EI80" s="69">
        <v>0</v>
      </c>
      <c r="EJ80" s="69">
        <v>0</v>
      </c>
      <c r="EK80" s="69">
        <v>0</v>
      </c>
      <c r="EL80" s="70" t="s">
        <v>652</v>
      </c>
      <c r="EM80" s="70" t="s">
        <v>652</v>
      </c>
      <c r="EN80" s="70">
        <v>0</v>
      </c>
      <c r="EO80" s="70">
        <v>0</v>
      </c>
      <c r="EP80" s="70">
        <v>0</v>
      </c>
      <c r="EQ80" s="69">
        <v>0</v>
      </c>
      <c r="ER80" s="69">
        <v>0</v>
      </c>
      <c r="ES80" s="69">
        <v>0</v>
      </c>
      <c r="ET80" s="69">
        <v>0</v>
      </c>
      <c r="EU80" s="69">
        <v>0</v>
      </c>
      <c r="EV80" s="69">
        <v>0</v>
      </c>
      <c r="EW80" s="69">
        <v>0</v>
      </c>
      <c r="EX80" s="69">
        <v>0</v>
      </c>
      <c r="EY80" s="69">
        <v>0</v>
      </c>
      <c r="EZ80" s="69">
        <v>0</v>
      </c>
      <c r="FA80" s="69">
        <v>0</v>
      </c>
      <c r="FB80" s="70" t="s">
        <v>652</v>
      </c>
      <c r="FC80" s="70" t="s">
        <v>652</v>
      </c>
      <c r="FD80" s="70">
        <v>0</v>
      </c>
      <c r="FE80" s="70">
        <v>0</v>
      </c>
      <c r="FF80" s="70">
        <v>0</v>
      </c>
    </row>
    <row r="81" spans="1:162" ht="26.25" x14ac:dyDescent="0.25">
      <c r="A81" s="11">
        <v>70</v>
      </c>
      <c r="B81" s="78" t="s">
        <v>301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70" t="s">
        <v>652</v>
      </c>
      <c r="O81" s="70" t="s">
        <v>652</v>
      </c>
      <c r="P81" s="70">
        <v>0</v>
      </c>
      <c r="Q81" s="69">
        <v>0</v>
      </c>
      <c r="R81" s="70">
        <v>0</v>
      </c>
      <c r="S81" s="69">
        <v>0</v>
      </c>
      <c r="T81" s="69">
        <v>0</v>
      </c>
      <c r="U81" s="69">
        <v>0</v>
      </c>
      <c r="V81" s="69">
        <v>0</v>
      </c>
      <c r="W81" s="69">
        <v>0</v>
      </c>
      <c r="X81" s="69">
        <v>0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70" t="s">
        <v>652</v>
      </c>
      <c r="AE81" s="70" t="s">
        <v>652</v>
      </c>
      <c r="AF81" s="70">
        <v>0</v>
      </c>
      <c r="AG81" s="70">
        <v>0</v>
      </c>
      <c r="AH81" s="70">
        <v>0</v>
      </c>
      <c r="AI81" s="69">
        <v>0</v>
      </c>
      <c r="AJ81" s="69">
        <v>0</v>
      </c>
      <c r="AK81" s="69">
        <v>0</v>
      </c>
      <c r="AL81" s="69">
        <v>0</v>
      </c>
      <c r="AM81" s="69">
        <v>0</v>
      </c>
      <c r="AN81" s="69">
        <v>0</v>
      </c>
      <c r="AO81" s="69">
        <v>0</v>
      </c>
      <c r="AP81" s="69">
        <v>0</v>
      </c>
      <c r="AQ81" s="69">
        <v>0</v>
      </c>
      <c r="AR81" s="69">
        <v>0</v>
      </c>
      <c r="AS81" s="69">
        <v>0</v>
      </c>
      <c r="AT81" s="70" t="s">
        <v>652</v>
      </c>
      <c r="AU81" s="70" t="s">
        <v>652</v>
      </c>
      <c r="AV81" s="70">
        <v>0</v>
      </c>
      <c r="AW81" s="70">
        <v>0</v>
      </c>
      <c r="AX81" s="70">
        <v>0</v>
      </c>
      <c r="AY81" s="69">
        <v>0</v>
      </c>
      <c r="AZ81" s="69">
        <v>0</v>
      </c>
      <c r="BA81" s="69">
        <v>0</v>
      </c>
      <c r="BB81" s="69">
        <v>0</v>
      </c>
      <c r="BC81" s="69">
        <v>0</v>
      </c>
      <c r="BD81" s="69">
        <v>0</v>
      </c>
      <c r="BE81" s="69">
        <v>0</v>
      </c>
      <c r="BF81" s="69">
        <v>0</v>
      </c>
      <c r="BG81" s="69">
        <v>0</v>
      </c>
      <c r="BH81" s="69">
        <v>0</v>
      </c>
      <c r="BI81" s="69">
        <v>0</v>
      </c>
      <c r="BJ81" s="70" t="s">
        <v>652</v>
      </c>
      <c r="BK81" s="70" t="s">
        <v>652</v>
      </c>
      <c r="BL81" s="70">
        <v>0</v>
      </c>
      <c r="BM81" s="70">
        <v>0</v>
      </c>
      <c r="BN81" s="70">
        <v>0</v>
      </c>
      <c r="BO81" s="69">
        <v>0</v>
      </c>
      <c r="BP81" s="69">
        <v>0</v>
      </c>
      <c r="BQ81" s="69">
        <v>0</v>
      </c>
      <c r="BR81" s="69">
        <v>0</v>
      </c>
      <c r="BS81" s="69">
        <v>0</v>
      </c>
      <c r="BT81" s="69">
        <v>0</v>
      </c>
      <c r="BU81" s="69">
        <v>0</v>
      </c>
      <c r="BV81" s="69">
        <v>0</v>
      </c>
      <c r="BW81" s="69">
        <v>0</v>
      </c>
      <c r="BX81" s="69">
        <v>0</v>
      </c>
      <c r="BY81" s="69">
        <v>0</v>
      </c>
      <c r="BZ81" s="70" t="s">
        <v>652</v>
      </c>
      <c r="CA81" s="70" t="s">
        <v>652</v>
      </c>
      <c r="CB81" s="70">
        <v>0</v>
      </c>
      <c r="CC81" s="70">
        <v>0</v>
      </c>
      <c r="CD81" s="70">
        <v>0</v>
      </c>
      <c r="CE81" s="69">
        <v>0</v>
      </c>
      <c r="CF81" s="69">
        <v>0</v>
      </c>
      <c r="CG81" s="69">
        <v>0</v>
      </c>
      <c r="CH81" s="69">
        <v>0</v>
      </c>
      <c r="CI81" s="69">
        <v>0</v>
      </c>
      <c r="CJ81" s="69">
        <v>0</v>
      </c>
      <c r="CK81" s="69">
        <v>0</v>
      </c>
      <c r="CL81" s="69">
        <v>0</v>
      </c>
      <c r="CM81" s="69">
        <v>0</v>
      </c>
      <c r="CN81" s="69">
        <v>0</v>
      </c>
      <c r="CO81" s="69">
        <v>0</v>
      </c>
      <c r="CP81" s="70" t="s">
        <v>652</v>
      </c>
      <c r="CQ81" s="70" t="s">
        <v>652</v>
      </c>
      <c r="CR81" s="70">
        <v>0</v>
      </c>
      <c r="CS81" s="70">
        <v>0</v>
      </c>
      <c r="CT81" s="70">
        <v>0</v>
      </c>
      <c r="CU81" s="69">
        <v>0</v>
      </c>
      <c r="CV81" s="69">
        <v>0</v>
      </c>
      <c r="CW81" s="69">
        <v>0</v>
      </c>
      <c r="CX81" s="69">
        <v>0</v>
      </c>
      <c r="CY81" s="69">
        <v>0</v>
      </c>
      <c r="CZ81" s="69">
        <v>0</v>
      </c>
      <c r="DA81" s="69">
        <v>0</v>
      </c>
      <c r="DB81" s="69">
        <v>0</v>
      </c>
      <c r="DC81" s="69">
        <v>0</v>
      </c>
      <c r="DD81" s="69">
        <v>0</v>
      </c>
      <c r="DE81" s="69">
        <v>0</v>
      </c>
      <c r="DF81" s="70" t="s">
        <v>652</v>
      </c>
      <c r="DG81" s="70" t="s">
        <v>652</v>
      </c>
      <c r="DH81" s="70">
        <v>0</v>
      </c>
      <c r="DI81" s="70">
        <v>0</v>
      </c>
      <c r="DJ81" s="70">
        <v>0</v>
      </c>
      <c r="DK81" s="69">
        <v>0</v>
      </c>
      <c r="DL81" s="69">
        <v>0</v>
      </c>
      <c r="DM81" s="69">
        <v>0</v>
      </c>
      <c r="DN81" s="69">
        <v>0</v>
      </c>
      <c r="DO81" s="69">
        <v>0</v>
      </c>
      <c r="DP81" s="69">
        <v>0</v>
      </c>
      <c r="DQ81" s="69">
        <v>0</v>
      </c>
      <c r="DR81" s="69">
        <v>0</v>
      </c>
      <c r="DS81" s="69">
        <v>0</v>
      </c>
      <c r="DT81" s="69">
        <v>0</v>
      </c>
      <c r="DU81" s="69">
        <v>0</v>
      </c>
      <c r="DV81" s="70" t="s">
        <v>652</v>
      </c>
      <c r="DW81" s="70" t="s">
        <v>652</v>
      </c>
      <c r="DX81" s="70">
        <v>0</v>
      </c>
      <c r="DY81" s="70">
        <v>0</v>
      </c>
      <c r="DZ81" s="70">
        <v>0</v>
      </c>
      <c r="EA81" s="69">
        <v>0</v>
      </c>
      <c r="EB81" s="69">
        <v>0</v>
      </c>
      <c r="EC81" s="69">
        <v>0</v>
      </c>
      <c r="ED81" s="69">
        <v>0</v>
      </c>
      <c r="EE81" s="69">
        <v>0</v>
      </c>
      <c r="EF81" s="69">
        <v>0</v>
      </c>
      <c r="EG81" s="69">
        <v>0</v>
      </c>
      <c r="EH81" s="69">
        <v>0</v>
      </c>
      <c r="EI81" s="69">
        <v>0</v>
      </c>
      <c r="EJ81" s="69">
        <v>0</v>
      </c>
      <c r="EK81" s="69">
        <v>0</v>
      </c>
      <c r="EL81" s="70" t="s">
        <v>652</v>
      </c>
      <c r="EM81" s="70" t="s">
        <v>652</v>
      </c>
      <c r="EN81" s="70">
        <v>0</v>
      </c>
      <c r="EO81" s="70">
        <v>0</v>
      </c>
      <c r="EP81" s="70">
        <v>0</v>
      </c>
      <c r="EQ81" s="69">
        <v>0</v>
      </c>
      <c r="ER81" s="69">
        <v>0</v>
      </c>
      <c r="ES81" s="69">
        <v>0</v>
      </c>
      <c r="ET81" s="69">
        <v>0</v>
      </c>
      <c r="EU81" s="69">
        <v>0</v>
      </c>
      <c r="EV81" s="69">
        <v>0</v>
      </c>
      <c r="EW81" s="69">
        <v>0</v>
      </c>
      <c r="EX81" s="69">
        <v>0</v>
      </c>
      <c r="EY81" s="69">
        <v>0</v>
      </c>
      <c r="EZ81" s="69">
        <v>0</v>
      </c>
      <c r="FA81" s="69">
        <v>0</v>
      </c>
      <c r="FB81" s="70" t="s">
        <v>652</v>
      </c>
      <c r="FC81" s="70" t="s">
        <v>652</v>
      </c>
      <c r="FD81" s="70">
        <v>0</v>
      </c>
      <c r="FE81" s="70">
        <v>0</v>
      </c>
      <c r="FF81" s="70">
        <v>0</v>
      </c>
    </row>
    <row r="82" spans="1:162" ht="15.75" x14ac:dyDescent="0.25">
      <c r="A82" s="77">
        <v>71</v>
      </c>
      <c r="B82" s="66" t="s">
        <v>189</v>
      </c>
      <c r="C82" s="69">
        <v>460.08380000000005</v>
      </c>
      <c r="D82" s="69">
        <v>0</v>
      </c>
      <c r="E82" s="69">
        <v>580.88379999999995</v>
      </c>
      <c r="F82" s="69">
        <v>460.08380000000005</v>
      </c>
      <c r="G82" s="69">
        <v>120.8</v>
      </c>
      <c r="H82" s="69">
        <v>460.08380000000005</v>
      </c>
      <c r="I82" s="69">
        <v>5.1103759100000001</v>
      </c>
      <c r="J82" s="69">
        <v>580.88379999999995</v>
      </c>
      <c r="K82" s="69">
        <v>460.08380000000005</v>
      </c>
      <c r="L82" s="69">
        <v>0</v>
      </c>
      <c r="M82" s="69">
        <v>120.8</v>
      </c>
      <c r="N82" s="70">
        <v>100</v>
      </c>
      <c r="O82" s="70">
        <v>100</v>
      </c>
      <c r="P82" s="70">
        <v>20.795897561612151</v>
      </c>
      <c r="Q82" s="69">
        <v>5.1103759100000001</v>
      </c>
      <c r="R82" s="70">
        <v>1.5987211554602254E-14</v>
      </c>
      <c r="S82" s="69">
        <v>23.487200000000001</v>
      </c>
      <c r="T82" s="69">
        <v>0</v>
      </c>
      <c r="U82" s="69">
        <v>40.987200000000001</v>
      </c>
      <c r="V82" s="69">
        <v>23.487200000000001</v>
      </c>
      <c r="W82" s="69">
        <v>17.5</v>
      </c>
      <c r="X82" s="69">
        <v>23.487200000000001</v>
      </c>
      <c r="Y82" s="69">
        <v>0</v>
      </c>
      <c r="Z82" s="69">
        <v>40.987200000000001</v>
      </c>
      <c r="AA82" s="69">
        <v>23.487200000000001</v>
      </c>
      <c r="AB82" s="69">
        <v>0</v>
      </c>
      <c r="AC82" s="69">
        <v>17.5</v>
      </c>
      <c r="AD82" s="70">
        <v>100</v>
      </c>
      <c r="AE82" s="70">
        <v>100</v>
      </c>
      <c r="AF82" s="70">
        <v>42.696256392239526</v>
      </c>
      <c r="AG82" s="70">
        <v>0</v>
      </c>
      <c r="AH82" s="70">
        <v>0</v>
      </c>
      <c r="AI82" s="69">
        <v>0</v>
      </c>
      <c r="AJ82" s="69">
        <v>0</v>
      </c>
      <c r="AK82" s="69">
        <v>0</v>
      </c>
      <c r="AL82" s="69">
        <v>0</v>
      </c>
      <c r="AM82" s="69">
        <v>0</v>
      </c>
      <c r="AN82" s="69">
        <v>0</v>
      </c>
      <c r="AO82" s="69">
        <v>0</v>
      </c>
      <c r="AP82" s="69">
        <v>0</v>
      </c>
      <c r="AQ82" s="69">
        <v>0</v>
      </c>
      <c r="AR82" s="69">
        <v>0</v>
      </c>
      <c r="AS82" s="69">
        <v>0</v>
      </c>
      <c r="AT82" s="70" t="s">
        <v>652</v>
      </c>
      <c r="AU82" s="70" t="s">
        <v>652</v>
      </c>
      <c r="AV82" s="70">
        <v>0</v>
      </c>
      <c r="AW82" s="70">
        <v>0</v>
      </c>
      <c r="AX82" s="70">
        <v>0</v>
      </c>
      <c r="AY82" s="69">
        <v>0</v>
      </c>
      <c r="AZ82" s="69">
        <v>0</v>
      </c>
      <c r="BA82" s="69">
        <v>0</v>
      </c>
      <c r="BB82" s="69">
        <v>0</v>
      </c>
      <c r="BC82" s="69">
        <v>0</v>
      </c>
      <c r="BD82" s="69">
        <v>0</v>
      </c>
      <c r="BE82" s="69">
        <v>0</v>
      </c>
      <c r="BF82" s="69">
        <v>0</v>
      </c>
      <c r="BG82" s="69">
        <v>0</v>
      </c>
      <c r="BH82" s="69">
        <v>0</v>
      </c>
      <c r="BI82" s="69">
        <v>0</v>
      </c>
      <c r="BJ82" s="70" t="s">
        <v>652</v>
      </c>
      <c r="BK82" s="70" t="s">
        <v>652</v>
      </c>
      <c r="BL82" s="70">
        <v>0</v>
      </c>
      <c r="BM82" s="70">
        <v>0</v>
      </c>
      <c r="BN82" s="70">
        <v>0</v>
      </c>
      <c r="BO82" s="69">
        <v>0</v>
      </c>
      <c r="BP82" s="69">
        <v>0</v>
      </c>
      <c r="BQ82" s="69">
        <v>0</v>
      </c>
      <c r="BR82" s="69">
        <v>0</v>
      </c>
      <c r="BS82" s="69">
        <v>0</v>
      </c>
      <c r="BT82" s="69">
        <v>0</v>
      </c>
      <c r="BU82" s="69">
        <v>0</v>
      </c>
      <c r="BV82" s="69">
        <v>0</v>
      </c>
      <c r="BW82" s="69">
        <v>0</v>
      </c>
      <c r="BX82" s="69">
        <v>0</v>
      </c>
      <c r="BY82" s="69">
        <v>0</v>
      </c>
      <c r="BZ82" s="70" t="s">
        <v>652</v>
      </c>
      <c r="CA82" s="70" t="s">
        <v>652</v>
      </c>
      <c r="CB82" s="70">
        <v>0</v>
      </c>
      <c r="CC82" s="70">
        <v>0</v>
      </c>
      <c r="CD82" s="70">
        <v>0</v>
      </c>
      <c r="CE82" s="69">
        <v>0</v>
      </c>
      <c r="CF82" s="69">
        <v>0</v>
      </c>
      <c r="CG82" s="69">
        <v>0</v>
      </c>
      <c r="CH82" s="69">
        <v>0</v>
      </c>
      <c r="CI82" s="69">
        <v>0</v>
      </c>
      <c r="CJ82" s="69">
        <v>0</v>
      </c>
      <c r="CK82" s="69">
        <v>0</v>
      </c>
      <c r="CL82" s="69">
        <v>0</v>
      </c>
      <c r="CM82" s="69">
        <v>0</v>
      </c>
      <c r="CN82" s="69">
        <v>0</v>
      </c>
      <c r="CO82" s="69">
        <v>0</v>
      </c>
      <c r="CP82" s="70" t="s">
        <v>652</v>
      </c>
      <c r="CQ82" s="70" t="s">
        <v>652</v>
      </c>
      <c r="CR82" s="70">
        <v>0</v>
      </c>
      <c r="CS82" s="70">
        <v>0</v>
      </c>
      <c r="CT82" s="70">
        <v>0</v>
      </c>
      <c r="CU82" s="69">
        <v>0</v>
      </c>
      <c r="CV82" s="69">
        <v>0</v>
      </c>
      <c r="CW82" s="69">
        <v>0</v>
      </c>
      <c r="CX82" s="69">
        <v>0</v>
      </c>
      <c r="CY82" s="69">
        <v>0</v>
      </c>
      <c r="CZ82" s="69">
        <v>0</v>
      </c>
      <c r="DA82" s="69">
        <v>0</v>
      </c>
      <c r="DB82" s="69">
        <v>0</v>
      </c>
      <c r="DC82" s="69">
        <v>0</v>
      </c>
      <c r="DD82" s="69">
        <v>0</v>
      </c>
      <c r="DE82" s="69">
        <v>0</v>
      </c>
      <c r="DF82" s="70" t="s">
        <v>652</v>
      </c>
      <c r="DG82" s="70" t="s">
        <v>652</v>
      </c>
      <c r="DH82" s="70">
        <v>0</v>
      </c>
      <c r="DI82" s="70">
        <v>0</v>
      </c>
      <c r="DJ82" s="70">
        <v>0</v>
      </c>
      <c r="DK82" s="69">
        <v>431.67570000000001</v>
      </c>
      <c r="DL82" s="69">
        <v>0</v>
      </c>
      <c r="DM82" s="69">
        <v>532.97569999999996</v>
      </c>
      <c r="DN82" s="69">
        <v>431.67570000000001</v>
      </c>
      <c r="DO82" s="69">
        <v>101.3</v>
      </c>
      <c r="DP82" s="69">
        <v>431.67570000000001</v>
      </c>
      <c r="DQ82" s="69">
        <v>5.1103759100000001</v>
      </c>
      <c r="DR82" s="69">
        <v>532.97569999999996</v>
      </c>
      <c r="DS82" s="69">
        <v>431.67570000000001</v>
      </c>
      <c r="DT82" s="69">
        <v>0</v>
      </c>
      <c r="DU82" s="69">
        <v>101.3</v>
      </c>
      <c r="DV82" s="70">
        <v>100</v>
      </c>
      <c r="DW82" s="70">
        <v>100</v>
      </c>
      <c r="DX82" s="70">
        <v>19.00649504283216</v>
      </c>
      <c r="DY82" s="70">
        <v>5.1103759100000001</v>
      </c>
      <c r="DZ82" s="70">
        <v>1.5987211554602254E-14</v>
      </c>
      <c r="EA82" s="69">
        <v>4.9208999999999996</v>
      </c>
      <c r="EB82" s="69">
        <v>0</v>
      </c>
      <c r="EC82" s="69">
        <v>6.9208999999999996</v>
      </c>
      <c r="ED82" s="69">
        <v>4.9208999999999996</v>
      </c>
      <c r="EE82" s="69">
        <v>2</v>
      </c>
      <c r="EF82" s="69">
        <v>4.9208999999999996</v>
      </c>
      <c r="EG82" s="69">
        <v>0</v>
      </c>
      <c r="EH82" s="69">
        <v>6.9208999999999996</v>
      </c>
      <c r="EI82" s="69">
        <v>4.9208999999999996</v>
      </c>
      <c r="EJ82" s="69">
        <v>0</v>
      </c>
      <c r="EK82" s="69">
        <v>2</v>
      </c>
      <c r="EL82" s="70">
        <v>100</v>
      </c>
      <c r="EM82" s="70">
        <v>100</v>
      </c>
      <c r="EN82" s="70">
        <v>28.89797569680244</v>
      </c>
      <c r="EO82" s="70">
        <v>0</v>
      </c>
      <c r="EP82" s="70">
        <v>0</v>
      </c>
      <c r="EQ82" s="69">
        <v>0</v>
      </c>
      <c r="ER82" s="69">
        <v>0</v>
      </c>
      <c r="ES82" s="69">
        <v>0</v>
      </c>
      <c r="ET82" s="69">
        <v>0</v>
      </c>
      <c r="EU82" s="69">
        <v>0</v>
      </c>
      <c r="EV82" s="69">
        <v>0</v>
      </c>
      <c r="EW82" s="69">
        <v>0</v>
      </c>
      <c r="EX82" s="69">
        <v>0</v>
      </c>
      <c r="EY82" s="69">
        <v>0</v>
      </c>
      <c r="EZ82" s="69">
        <v>0</v>
      </c>
      <c r="FA82" s="69">
        <v>0</v>
      </c>
      <c r="FB82" s="70" t="s">
        <v>652</v>
      </c>
      <c r="FC82" s="70" t="s">
        <v>652</v>
      </c>
      <c r="FD82" s="70">
        <v>0</v>
      </c>
      <c r="FE82" s="70">
        <v>0</v>
      </c>
      <c r="FF82" s="70">
        <v>0</v>
      </c>
    </row>
    <row r="83" spans="1:162" ht="15.75" x14ac:dyDescent="0.25">
      <c r="A83" s="60">
        <v>72</v>
      </c>
      <c r="B83" s="61" t="s">
        <v>192</v>
      </c>
      <c r="C83" s="64">
        <v>4776.1512000000002</v>
      </c>
      <c r="D83" s="64">
        <v>0</v>
      </c>
      <c r="E83" s="64">
        <v>6022.3857876600005</v>
      </c>
      <c r="F83" s="64">
        <v>4776.1512000000002</v>
      </c>
      <c r="G83" s="64">
        <v>1246.23458766</v>
      </c>
      <c r="H83" s="64">
        <v>4765.8404118199996</v>
      </c>
      <c r="I83" s="64">
        <v>5.7431288000000009</v>
      </c>
      <c r="J83" s="64">
        <v>5990.5371635800002</v>
      </c>
      <c r="K83" s="64">
        <v>4765.3501420800003</v>
      </c>
      <c r="L83" s="64">
        <v>0</v>
      </c>
      <c r="M83" s="64">
        <v>1225.1870214999999</v>
      </c>
      <c r="N83" s="64">
        <v>99.773854355364634</v>
      </c>
      <c r="O83" s="64">
        <v>98.31110720498296</v>
      </c>
      <c r="P83" s="64">
        <v>20.452039408896962</v>
      </c>
      <c r="Q83" s="64">
        <v>5.7244598</v>
      </c>
      <c r="R83" s="64">
        <v>0.5089387400001949</v>
      </c>
      <c r="S83" s="64">
        <v>208.31739999999999</v>
      </c>
      <c r="T83" s="64">
        <v>0</v>
      </c>
      <c r="U83" s="64">
        <v>373.24959904000002</v>
      </c>
      <c r="V83" s="64">
        <v>208.31739999999999</v>
      </c>
      <c r="W83" s="64">
        <v>164.93219904</v>
      </c>
      <c r="X83" s="64">
        <v>207.40549999999999</v>
      </c>
      <c r="Y83" s="64">
        <v>0.12570000000000001</v>
      </c>
      <c r="Z83" s="64">
        <v>370.02750483</v>
      </c>
      <c r="AA83" s="64">
        <v>207.40549999999999</v>
      </c>
      <c r="AB83" s="64">
        <v>0</v>
      </c>
      <c r="AC83" s="64">
        <v>162.62200483000001</v>
      </c>
      <c r="AD83" s="64">
        <v>99.562254521225782</v>
      </c>
      <c r="AE83" s="64">
        <v>98.599306731222498</v>
      </c>
      <c r="AF83" s="64">
        <v>43.948626171644364</v>
      </c>
      <c r="AG83" s="64">
        <v>0.12570000000000001</v>
      </c>
      <c r="AH83" s="64">
        <v>-1.6375789613221059E-15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 t="s">
        <v>652</v>
      </c>
      <c r="AU83" s="64" t="s">
        <v>652</v>
      </c>
      <c r="AV83" s="64">
        <v>0</v>
      </c>
      <c r="AW83" s="64">
        <v>0</v>
      </c>
      <c r="AX83" s="64">
        <v>0</v>
      </c>
      <c r="AY83" s="64">
        <v>2.5845000000000002</v>
      </c>
      <c r="AZ83" s="64">
        <v>0</v>
      </c>
      <c r="BA83" s="64">
        <v>2.9916239999999998</v>
      </c>
      <c r="BB83" s="64">
        <v>2.5845000000000002</v>
      </c>
      <c r="BC83" s="64">
        <v>0.40712399999999999</v>
      </c>
      <c r="BD83" s="64">
        <v>2.5845000000000002</v>
      </c>
      <c r="BE83" s="64">
        <v>0</v>
      </c>
      <c r="BF83" s="64">
        <v>2.9916239999999998</v>
      </c>
      <c r="BG83" s="64">
        <v>2.5845000000000002</v>
      </c>
      <c r="BH83" s="64">
        <v>0</v>
      </c>
      <c r="BI83" s="64">
        <v>0.40712399999999999</v>
      </c>
      <c r="BJ83" s="64">
        <v>100</v>
      </c>
      <c r="BK83" s="64">
        <v>100</v>
      </c>
      <c r="BL83" s="64">
        <v>13.608795757755654</v>
      </c>
      <c r="BM83" s="64">
        <v>0</v>
      </c>
      <c r="BN83" s="64">
        <v>0</v>
      </c>
      <c r="BO83" s="64">
        <v>56.315600000000003</v>
      </c>
      <c r="BP83" s="64">
        <v>0</v>
      </c>
      <c r="BQ83" s="64">
        <v>65.101501999999996</v>
      </c>
      <c r="BR83" s="64">
        <v>56.315600000000003</v>
      </c>
      <c r="BS83" s="64">
        <v>8.7859020000000001</v>
      </c>
      <c r="BT83" s="64">
        <v>56.315600000000003</v>
      </c>
      <c r="BU83" s="64">
        <v>0</v>
      </c>
      <c r="BV83" s="64">
        <v>65.101501999999996</v>
      </c>
      <c r="BW83" s="64">
        <v>56.315600000000003</v>
      </c>
      <c r="BX83" s="64">
        <v>0</v>
      </c>
      <c r="BY83" s="64">
        <v>8.7859020000000001</v>
      </c>
      <c r="BZ83" s="64">
        <v>100</v>
      </c>
      <c r="CA83" s="64">
        <v>100</v>
      </c>
      <c r="CB83" s="64">
        <v>13.495697841195739</v>
      </c>
      <c r="CC83" s="64">
        <v>0</v>
      </c>
      <c r="CD83" s="64">
        <v>0</v>
      </c>
      <c r="CE83" s="64">
        <v>99.592800000000011</v>
      </c>
      <c r="CF83" s="64">
        <v>0</v>
      </c>
      <c r="CG83" s="64">
        <v>107.69565299999999</v>
      </c>
      <c r="CH83" s="64">
        <v>99.592800000000011</v>
      </c>
      <c r="CI83" s="64">
        <v>8.1028529999999996</v>
      </c>
      <c r="CJ83" s="64">
        <v>99.592792000000003</v>
      </c>
      <c r="CK83" s="64">
        <v>0</v>
      </c>
      <c r="CL83" s="64">
        <v>107.695643</v>
      </c>
      <c r="CM83" s="64">
        <v>99.592792000000003</v>
      </c>
      <c r="CN83" s="64">
        <v>0</v>
      </c>
      <c r="CO83" s="64">
        <v>8.1028509999999994</v>
      </c>
      <c r="CP83" s="64">
        <v>99.999991967290796</v>
      </c>
      <c r="CQ83" s="64">
        <v>99.999975317335753</v>
      </c>
      <c r="CR83" s="64">
        <v>7.5238429097823385</v>
      </c>
      <c r="CS83" s="64">
        <v>0</v>
      </c>
      <c r="CT83" s="64">
        <v>0</v>
      </c>
      <c r="CU83" s="64">
        <v>427.35830000000004</v>
      </c>
      <c r="CV83" s="64">
        <v>0</v>
      </c>
      <c r="CW83" s="64">
        <v>569.56960000000004</v>
      </c>
      <c r="CX83" s="64">
        <v>427.35830000000004</v>
      </c>
      <c r="CY83" s="64">
        <v>142.21129999999999</v>
      </c>
      <c r="CZ83" s="64">
        <v>427.33637997</v>
      </c>
      <c r="DA83" s="64">
        <v>1.899553E-2</v>
      </c>
      <c r="DB83" s="64">
        <v>569.53602539999997</v>
      </c>
      <c r="DC83" s="64">
        <v>427.33637997</v>
      </c>
      <c r="DD83" s="64">
        <v>0</v>
      </c>
      <c r="DE83" s="64">
        <v>142.19964543</v>
      </c>
      <c r="DF83" s="64">
        <v>99.994870807469965</v>
      </c>
      <c r="DG83" s="64">
        <v>99.991804751099252</v>
      </c>
      <c r="DH83" s="64">
        <v>24.967629629772674</v>
      </c>
      <c r="DI83" s="64">
        <v>1.899553E-2</v>
      </c>
      <c r="DJ83" s="64">
        <v>1.2195973397854942E-14</v>
      </c>
      <c r="DK83" s="64">
        <v>3932.6832999999997</v>
      </c>
      <c r="DL83" s="64">
        <v>0</v>
      </c>
      <c r="DM83" s="64">
        <v>4840.8332767700012</v>
      </c>
      <c r="DN83" s="64">
        <v>3932.6832999999997</v>
      </c>
      <c r="DO83" s="64">
        <v>908.14997676999985</v>
      </c>
      <c r="DP83" s="64">
        <v>3931.7368729199998</v>
      </c>
      <c r="DQ83" s="64">
        <v>5.598433270000001</v>
      </c>
      <c r="DR83" s="64">
        <v>4823.7401252500003</v>
      </c>
      <c r="DS83" s="64">
        <v>3931.2466031799995</v>
      </c>
      <c r="DT83" s="64">
        <v>0</v>
      </c>
      <c r="DU83" s="64">
        <v>892.49352206999993</v>
      </c>
      <c r="DV83" s="64">
        <v>99.963467772245991</v>
      </c>
      <c r="DW83" s="64">
        <v>98.276005604747695</v>
      </c>
      <c r="DX83" s="64">
        <v>18.502106226623155</v>
      </c>
      <c r="DY83" s="64">
        <v>5.5797642700000001</v>
      </c>
      <c r="DZ83" s="64">
        <v>0.50893874000012473</v>
      </c>
      <c r="EA83" s="64">
        <v>21.901499999999999</v>
      </c>
      <c r="EB83" s="64">
        <v>0</v>
      </c>
      <c r="EC83" s="64">
        <v>31.502713849999999</v>
      </c>
      <c r="ED83" s="64">
        <v>21.901499999999999</v>
      </c>
      <c r="EE83" s="64">
        <v>9.6012138500000006</v>
      </c>
      <c r="EF83" s="64">
        <v>19.911428999999998</v>
      </c>
      <c r="EG83" s="64">
        <v>0</v>
      </c>
      <c r="EH83" s="64">
        <v>29.380268549999997</v>
      </c>
      <c r="EI83" s="64">
        <v>19.911428999999998</v>
      </c>
      <c r="EJ83" s="64">
        <v>0</v>
      </c>
      <c r="EK83" s="64">
        <v>9.468839550000002</v>
      </c>
      <c r="EL83" s="64">
        <v>90.913540168481603</v>
      </c>
      <c r="EM83" s="64">
        <v>98.621275371342776</v>
      </c>
      <c r="EN83" s="64">
        <v>32.228567053040102</v>
      </c>
      <c r="EO83" s="64">
        <v>0</v>
      </c>
      <c r="EP83" s="64">
        <v>0</v>
      </c>
      <c r="EQ83" s="64">
        <v>27.397800000000004</v>
      </c>
      <c r="ER83" s="64">
        <v>0</v>
      </c>
      <c r="ES83" s="64">
        <v>31.441819000000002</v>
      </c>
      <c r="ET83" s="64">
        <v>27.397800000000004</v>
      </c>
      <c r="EU83" s="64">
        <v>4.0440190000000005</v>
      </c>
      <c r="EV83" s="64">
        <v>20.957337930000001</v>
      </c>
      <c r="EW83" s="64">
        <v>0</v>
      </c>
      <c r="EX83" s="64">
        <v>22.064470550000003</v>
      </c>
      <c r="EY83" s="64">
        <v>20.957337930000001</v>
      </c>
      <c r="EZ83" s="64">
        <v>0</v>
      </c>
      <c r="FA83" s="64">
        <v>1.10713262</v>
      </c>
      <c r="FB83" s="64">
        <v>76.492776536802225</v>
      </c>
      <c r="FC83" s="64">
        <v>27.377038040622459</v>
      </c>
      <c r="FD83" s="64">
        <v>5.0177166838929654</v>
      </c>
      <c r="FE83" s="64">
        <v>0</v>
      </c>
      <c r="FF83" s="64">
        <v>0</v>
      </c>
    </row>
    <row r="84" spans="1:162" ht="15.75" x14ac:dyDescent="0.25">
      <c r="A84" s="11">
        <v>73</v>
      </c>
      <c r="B84" s="66" t="s">
        <v>195</v>
      </c>
      <c r="C84" s="69">
        <v>38.278700000000001</v>
      </c>
      <c r="D84" s="69">
        <v>0</v>
      </c>
      <c r="E84" s="69">
        <v>46.094300000000004</v>
      </c>
      <c r="F84" s="69">
        <v>38.278700000000001</v>
      </c>
      <c r="G84" s="69">
        <v>7.8155999999999999</v>
      </c>
      <c r="H84" s="69">
        <v>38.278700000000001</v>
      </c>
      <c r="I84" s="69">
        <v>9.5589999999999994E-2</v>
      </c>
      <c r="J84" s="69">
        <v>46.094300000000004</v>
      </c>
      <c r="K84" s="69">
        <v>38.278700000000001</v>
      </c>
      <c r="L84" s="69">
        <v>0</v>
      </c>
      <c r="M84" s="69">
        <v>7.8155999999999999</v>
      </c>
      <c r="N84" s="70">
        <v>100</v>
      </c>
      <c r="O84" s="70">
        <v>100</v>
      </c>
      <c r="P84" s="70">
        <v>16.955675647531255</v>
      </c>
      <c r="Q84" s="69">
        <v>9.5589999999999994E-2</v>
      </c>
      <c r="R84" s="70">
        <v>1.4016565685892601E-15</v>
      </c>
      <c r="S84" s="69">
        <v>0.14929999999999999</v>
      </c>
      <c r="T84" s="69">
        <v>0</v>
      </c>
      <c r="U84" s="69">
        <v>0.18429999999999999</v>
      </c>
      <c r="V84" s="69">
        <v>0.14929999999999999</v>
      </c>
      <c r="W84" s="69">
        <v>3.5000000000000003E-2</v>
      </c>
      <c r="X84" s="69">
        <v>0.14929999999999999</v>
      </c>
      <c r="Y84" s="69">
        <v>0</v>
      </c>
      <c r="Z84" s="69">
        <v>0.18429999999999999</v>
      </c>
      <c r="AA84" s="69">
        <v>0.14929999999999999</v>
      </c>
      <c r="AB84" s="69">
        <v>0</v>
      </c>
      <c r="AC84" s="69">
        <v>3.5000000000000003E-2</v>
      </c>
      <c r="AD84" s="70">
        <v>100</v>
      </c>
      <c r="AE84" s="70">
        <v>100</v>
      </c>
      <c r="AF84" s="70">
        <v>18.990775908844277</v>
      </c>
      <c r="AG84" s="70">
        <v>0</v>
      </c>
      <c r="AH84" s="70">
        <v>0</v>
      </c>
      <c r="AI84" s="69">
        <v>0</v>
      </c>
      <c r="AJ84" s="69">
        <v>0</v>
      </c>
      <c r="AK84" s="69">
        <v>0</v>
      </c>
      <c r="AL84" s="69">
        <v>0</v>
      </c>
      <c r="AM84" s="69">
        <v>0</v>
      </c>
      <c r="AN84" s="69">
        <v>0</v>
      </c>
      <c r="AO84" s="69">
        <v>0</v>
      </c>
      <c r="AP84" s="69">
        <v>0</v>
      </c>
      <c r="AQ84" s="69">
        <v>0</v>
      </c>
      <c r="AR84" s="69">
        <v>0</v>
      </c>
      <c r="AS84" s="69">
        <v>0</v>
      </c>
      <c r="AT84" s="70" t="s">
        <v>652</v>
      </c>
      <c r="AU84" s="70" t="s">
        <v>652</v>
      </c>
      <c r="AV84" s="70">
        <v>0</v>
      </c>
      <c r="AW84" s="70">
        <v>0</v>
      </c>
      <c r="AX84" s="70">
        <v>0</v>
      </c>
      <c r="AY84" s="69">
        <v>1.3411</v>
      </c>
      <c r="AZ84" s="69">
        <v>0</v>
      </c>
      <c r="BA84" s="69">
        <v>1.4117</v>
      </c>
      <c r="BB84" s="69">
        <v>1.3411</v>
      </c>
      <c r="BC84" s="69">
        <v>7.0599999999999996E-2</v>
      </c>
      <c r="BD84" s="69">
        <v>1.3411</v>
      </c>
      <c r="BE84" s="69">
        <v>0</v>
      </c>
      <c r="BF84" s="69">
        <v>1.4117</v>
      </c>
      <c r="BG84" s="69">
        <v>1.3411</v>
      </c>
      <c r="BH84" s="69">
        <v>0</v>
      </c>
      <c r="BI84" s="69">
        <v>7.0599999999999996E-2</v>
      </c>
      <c r="BJ84" s="70">
        <v>100</v>
      </c>
      <c r="BK84" s="70">
        <v>100</v>
      </c>
      <c r="BL84" s="70">
        <v>5.0010625487001485</v>
      </c>
      <c r="BM84" s="70">
        <v>0</v>
      </c>
      <c r="BN84" s="70">
        <v>0</v>
      </c>
      <c r="BO84" s="69">
        <v>5.2789999999999999</v>
      </c>
      <c r="BP84" s="69">
        <v>0</v>
      </c>
      <c r="BQ84" s="69">
        <v>6.1790000000000003</v>
      </c>
      <c r="BR84" s="69">
        <v>5.2789999999999999</v>
      </c>
      <c r="BS84" s="69">
        <v>0.9</v>
      </c>
      <c r="BT84" s="69">
        <v>5.2789999999999999</v>
      </c>
      <c r="BU84" s="69">
        <v>0</v>
      </c>
      <c r="BV84" s="69">
        <v>6.1790000000000003</v>
      </c>
      <c r="BW84" s="69">
        <v>5.2789999999999999</v>
      </c>
      <c r="BX84" s="69">
        <v>0</v>
      </c>
      <c r="BY84" s="69">
        <v>0.9</v>
      </c>
      <c r="BZ84" s="70">
        <v>100</v>
      </c>
      <c r="CA84" s="70">
        <v>100</v>
      </c>
      <c r="CB84" s="70">
        <v>14.565463667260072</v>
      </c>
      <c r="CC84" s="70">
        <v>0</v>
      </c>
      <c r="CD84" s="70">
        <v>0</v>
      </c>
      <c r="CE84" s="69">
        <v>5.3653000000000004</v>
      </c>
      <c r="CF84" s="69">
        <v>0</v>
      </c>
      <c r="CG84" s="69">
        <v>5.6653000000000002</v>
      </c>
      <c r="CH84" s="69">
        <v>5.3653000000000004</v>
      </c>
      <c r="CI84" s="69">
        <v>0.3</v>
      </c>
      <c r="CJ84" s="69">
        <v>5.3653000000000004</v>
      </c>
      <c r="CK84" s="69">
        <v>0</v>
      </c>
      <c r="CL84" s="69">
        <v>5.6653000000000002</v>
      </c>
      <c r="CM84" s="69">
        <v>5.3653000000000004</v>
      </c>
      <c r="CN84" s="69">
        <v>0</v>
      </c>
      <c r="CO84" s="69">
        <v>0.3</v>
      </c>
      <c r="CP84" s="70">
        <v>100</v>
      </c>
      <c r="CQ84" s="70">
        <v>100</v>
      </c>
      <c r="CR84" s="70">
        <v>5.295394771680229</v>
      </c>
      <c r="CS84" s="70">
        <v>0</v>
      </c>
      <c r="CT84" s="70">
        <v>0</v>
      </c>
      <c r="CU84" s="69">
        <v>0</v>
      </c>
      <c r="CV84" s="69">
        <v>0</v>
      </c>
      <c r="CW84" s="69">
        <v>0</v>
      </c>
      <c r="CX84" s="69">
        <v>0</v>
      </c>
      <c r="CY84" s="69">
        <v>0</v>
      </c>
      <c r="CZ84" s="69">
        <v>0</v>
      </c>
      <c r="DA84" s="69">
        <v>0</v>
      </c>
      <c r="DB84" s="69">
        <v>0</v>
      </c>
      <c r="DC84" s="69">
        <v>0</v>
      </c>
      <c r="DD84" s="69">
        <v>0</v>
      </c>
      <c r="DE84" s="69">
        <v>0</v>
      </c>
      <c r="DF84" s="70" t="s">
        <v>652</v>
      </c>
      <c r="DG84" s="70" t="s">
        <v>652</v>
      </c>
      <c r="DH84" s="70">
        <v>0</v>
      </c>
      <c r="DI84" s="70">
        <v>0</v>
      </c>
      <c r="DJ84" s="70">
        <v>0</v>
      </c>
      <c r="DK84" s="69">
        <v>26.013999999999999</v>
      </c>
      <c r="DL84" s="69">
        <v>0</v>
      </c>
      <c r="DM84" s="69">
        <v>32.514000000000003</v>
      </c>
      <c r="DN84" s="69">
        <v>26.013999999999999</v>
      </c>
      <c r="DO84" s="69">
        <v>6.5</v>
      </c>
      <c r="DP84" s="69">
        <v>26.013999999999999</v>
      </c>
      <c r="DQ84" s="69">
        <v>9.5589999999999994E-2</v>
      </c>
      <c r="DR84" s="69">
        <v>32.514000000000003</v>
      </c>
      <c r="DS84" s="69">
        <v>26.013999999999999</v>
      </c>
      <c r="DT84" s="69">
        <v>0</v>
      </c>
      <c r="DU84" s="69">
        <v>6.5</v>
      </c>
      <c r="DV84" s="70">
        <v>100</v>
      </c>
      <c r="DW84" s="70">
        <v>100</v>
      </c>
      <c r="DX84" s="70">
        <v>19.991388325029217</v>
      </c>
      <c r="DY84" s="70">
        <v>9.5589999999999994E-2</v>
      </c>
      <c r="DZ84" s="70">
        <v>1.4016565685892601E-15</v>
      </c>
      <c r="EA84" s="69">
        <v>0.13</v>
      </c>
      <c r="EB84" s="69">
        <v>0</v>
      </c>
      <c r="EC84" s="69">
        <v>0.14000000000000001</v>
      </c>
      <c r="ED84" s="69">
        <v>0.13</v>
      </c>
      <c r="EE84" s="69">
        <v>0.01</v>
      </c>
      <c r="EF84" s="69">
        <v>0.13</v>
      </c>
      <c r="EG84" s="69">
        <v>0</v>
      </c>
      <c r="EH84" s="69">
        <v>0.14000000000000001</v>
      </c>
      <c r="EI84" s="69">
        <v>0.13</v>
      </c>
      <c r="EJ84" s="69">
        <v>0</v>
      </c>
      <c r="EK84" s="69">
        <v>0.01</v>
      </c>
      <c r="EL84" s="70">
        <v>100</v>
      </c>
      <c r="EM84" s="70">
        <v>100</v>
      </c>
      <c r="EN84" s="70">
        <v>7.1428571428571423</v>
      </c>
      <c r="EO84" s="70">
        <v>0</v>
      </c>
      <c r="EP84" s="70">
        <v>0</v>
      </c>
      <c r="EQ84" s="69">
        <v>0</v>
      </c>
      <c r="ER84" s="69">
        <v>0</v>
      </c>
      <c r="ES84" s="69">
        <v>0</v>
      </c>
      <c r="ET84" s="69">
        <v>0</v>
      </c>
      <c r="EU84" s="69">
        <v>0</v>
      </c>
      <c r="EV84" s="69">
        <v>0</v>
      </c>
      <c r="EW84" s="69">
        <v>0</v>
      </c>
      <c r="EX84" s="69">
        <v>0</v>
      </c>
      <c r="EY84" s="69">
        <v>0</v>
      </c>
      <c r="EZ84" s="69">
        <v>0</v>
      </c>
      <c r="FA84" s="69">
        <v>0</v>
      </c>
      <c r="FB84" s="70" t="s">
        <v>652</v>
      </c>
      <c r="FC84" s="70" t="s">
        <v>652</v>
      </c>
      <c r="FD84" s="70">
        <v>0</v>
      </c>
      <c r="FE84" s="70">
        <v>0</v>
      </c>
      <c r="FF84" s="70">
        <v>0</v>
      </c>
    </row>
    <row r="85" spans="1:162" ht="15.75" x14ac:dyDescent="0.25">
      <c r="A85" s="11">
        <v>74</v>
      </c>
      <c r="B85" s="66" t="s">
        <v>198</v>
      </c>
      <c r="C85" s="69">
        <v>61.893699999999995</v>
      </c>
      <c r="D85" s="69">
        <v>0</v>
      </c>
      <c r="E85" s="69">
        <v>94.357399999999998</v>
      </c>
      <c r="F85" s="69">
        <v>61.893699999999995</v>
      </c>
      <c r="G85" s="69">
        <v>32.463700000000003</v>
      </c>
      <c r="H85" s="69">
        <v>61.893699999999995</v>
      </c>
      <c r="I85" s="69">
        <v>0</v>
      </c>
      <c r="J85" s="69">
        <v>94.357399999999998</v>
      </c>
      <c r="K85" s="69">
        <v>61.893699999999995</v>
      </c>
      <c r="L85" s="69">
        <v>0</v>
      </c>
      <c r="M85" s="69">
        <v>32.463700000000003</v>
      </c>
      <c r="N85" s="70">
        <v>100</v>
      </c>
      <c r="O85" s="70">
        <v>100</v>
      </c>
      <c r="P85" s="70">
        <v>34.405038714504641</v>
      </c>
      <c r="Q85" s="69">
        <v>0</v>
      </c>
      <c r="R85" s="70">
        <v>0</v>
      </c>
      <c r="S85" s="69">
        <v>2.1318000000000001</v>
      </c>
      <c r="T85" s="69">
        <v>0</v>
      </c>
      <c r="U85" s="69">
        <v>5.8577000000000004</v>
      </c>
      <c r="V85" s="69">
        <v>2.1318000000000001</v>
      </c>
      <c r="W85" s="69">
        <v>3.7259000000000002</v>
      </c>
      <c r="X85" s="69">
        <v>2.1318000000000001</v>
      </c>
      <c r="Y85" s="69">
        <v>0</v>
      </c>
      <c r="Z85" s="69">
        <v>5.8577000000000004</v>
      </c>
      <c r="AA85" s="69">
        <v>2.1318000000000001</v>
      </c>
      <c r="AB85" s="69">
        <v>0</v>
      </c>
      <c r="AC85" s="69">
        <v>3.7259000000000002</v>
      </c>
      <c r="AD85" s="70">
        <v>100</v>
      </c>
      <c r="AE85" s="70">
        <v>100</v>
      </c>
      <c r="AF85" s="70">
        <v>63.606876419072336</v>
      </c>
      <c r="AG85" s="70">
        <v>0</v>
      </c>
      <c r="AH85" s="70">
        <v>0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69">
        <v>0</v>
      </c>
      <c r="AO85" s="69">
        <v>0</v>
      </c>
      <c r="AP85" s="69">
        <v>0</v>
      </c>
      <c r="AQ85" s="69">
        <v>0</v>
      </c>
      <c r="AR85" s="69">
        <v>0</v>
      </c>
      <c r="AS85" s="69">
        <v>0</v>
      </c>
      <c r="AT85" s="70" t="s">
        <v>652</v>
      </c>
      <c r="AU85" s="70" t="s">
        <v>652</v>
      </c>
      <c r="AV85" s="70">
        <v>0</v>
      </c>
      <c r="AW85" s="70">
        <v>0</v>
      </c>
      <c r="AX85" s="70">
        <v>0</v>
      </c>
      <c r="AY85" s="69">
        <v>0</v>
      </c>
      <c r="AZ85" s="69">
        <v>0</v>
      </c>
      <c r="BA85" s="69">
        <v>0</v>
      </c>
      <c r="BB85" s="69">
        <v>0</v>
      </c>
      <c r="BC85" s="69">
        <v>0</v>
      </c>
      <c r="BD85" s="69">
        <v>0</v>
      </c>
      <c r="BE85" s="69">
        <v>0</v>
      </c>
      <c r="BF85" s="69">
        <v>0</v>
      </c>
      <c r="BG85" s="69">
        <v>0</v>
      </c>
      <c r="BH85" s="69">
        <v>0</v>
      </c>
      <c r="BI85" s="69">
        <v>0</v>
      </c>
      <c r="BJ85" s="70" t="s">
        <v>652</v>
      </c>
      <c r="BK85" s="70" t="s">
        <v>652</v>
      </c>
      <c r="BL85" s="70">
        <v>0</v>
      </c>
      <c r="BM85" s="70">
        <v>0</v>
      </c>
      <c r="BN85" s="70">
        <v>0</v>
      </c>
      <c r="BO85" s="69">
        <v>0.88500000000000001</v>
      </c>
      <c r="BP85" s="69">
        <v>0</v>
      </c>
      <c r="BQ85" s="69">
        <v>0.93159999999999998</v>
      </c>
      <c r="BR85" s="69">
        <v>0.88500000000000001</v>
      </c>
      <c r="BS85" s="69">
        <v>4.6600000000000003E-2</v>
      </c>
      <c r="BT85" s="69">
        <v>0.88500000000000001</v>
      </c>
      <c r="BU85" s="69">
        <v>0</v>
      </c>
      <c r="BV85" s="69">
        <v>0.93159999999999998</v>
      </c>
      <c r="BW85" s="69">
        <v>0.88500000000000001</v>
      </c>
      <c r="BX85" s="69">
        <v>0</v>
      </c>
      <c r="BY85" s="69">
        <v>4.6600000000000003E-2</v>
      </c>
      <c r="BZ85" s="70">
        <v>100</v>
      </c>
      <c r="CA85" s="70">
        <v>100</v>
      </c>
      <c r="CB85" s="70">
        <v>5.0021468441391157</v>
      </c>
      <c r="CC85" s="70">
        <v>0</v>
      </c>
      <c r="CD85" s="70">
        <v>0</v>
      </c>
      <c r="CE85" s="69">
        <v>20.221699999999998</v>
      </c>
      <c r="CF85" s="69">
        <v>0</v>
      </c>
      <c r="CG85" s="69">
        <v>21.286000000000001</v>
      </c>
      <c r="CH85" s="69">
        <v>20.221699999999998</v>
      </c>
      <c r="CI85" s="69">
        <v>1.0643</v>
      </c>
      <c r="CJ85" s="69">
        <v>20.221699999999998</v>
      </c>
      <c r="CK85" s="69">
        <v>0</v>
      </c>
      <c r="CL85" s="69">
        <v>21.286000000000001</v>
      </c>
      <c r="CM85" s="69">
        <v>20.221699999999998</v>
      </c>
      <c r="CN85" s="69">
        <v>0</v>
      </c>
      <c r="CO85" s="69">
        <v>1.0643</v>
      </c>
      <c r="CP85" s="70">
        <v>100</v>
      </c>
      <c r="CQ85" s="70">
        <v>100</v>
      </c>
      <c r="CR85" s="70">
        <v>5</v>
      </c>
      <c r="CS85" s="70">
        <v>0</v>
      </c>
      <c r="CT85" s="70">
        <v>0</v>
      </c>
      <c r="CU85" s="69">
        <v>0</v>
      </c>
      <c r="CV85" s="69">
        <v>0</v>
      </c>
      <c r="CW85" s="69">
        <v>0</v>
      </c>
      <c r="CX85" s="69">
        <v>0</v>
      </c>
      <c r="CY85" s="69">
        <v>0</v>
      </c>
      <c r="CZ85" s="69">
        <v>0</v>
      </c>
      <c r="DA85" s="69">
        <v>0</v>
      </c>
      <c r="DB85" s="69">
        <v>0</v>
      </c>
      <c r="DC85" s="69">
        <v>0</v>
      </c>
      <c r="DD85" s="69">
        <v>0</v>
      </c>
      <c r="DE85" s="69">
        <v>0</v>
      </c>
      <c r="DF85" s="70" t="s">
        <v>652</v>
      </c>
      <c r="DG85" s="70" t="s">
        <v>652</v>
      </c>
      <c r="DH85" s="70">
        <v>0</v>
      </c>
      <c r="DI85" s="70">
        <v>0</v>
      </c>
      <c r="DJ85" s="70">
        <v>0</v>
      </c>
      <c r="DK85" s="69">
        <v>38.655200000000001</v>
      </c>
      <c r="DL85" s="69">
        <v>0</v>
      </c>
      <c r="DM85" s="69">
        <v>66.2821</v>
      </c>
      <c r="DN85" s="69">
        <v>38.655200000000001</v>
      </c>
      <c r="DO85" s="69">
        <v>27.626899999999999</v>
      </c>
      <c r="DP85" s="69">
        <v>38.655200000000001</v>
      </c>
      <c r="DQ85" s="69">
        <v>0</v>
      </c>
      <c r="DR85" s="69">
        <v>66.2821</v>
      </c>
      <c r="DS85" s="69">
        <v>38.655200000000001</v>
      </c>
      <c r="DT85" s="69">
        <v>0</v>
      </c>
      <c r="DU85" s="69">
        <v>27.626899999999999</v>
      </c>
      <c r="DV85" s="70">
        <v>100</v>
      </c>
      <c r="DW85" s="70">
        <v>100</v>
      </c>
      <c r="DX85" s="70">
        <v>41.680785611801682</v>
      </c>
      <c r="DY85" s="70">
        <v>0</v>
      </c>
      <c r="DZ85" s="70">
        <v>0</v>
      </c>
      <c r="EA85" s="69">
        <v>0</v>
      </c>
      <c r="EB85" s="69">
        <v>0</v>
      </c>
      <c r="EC85" s="69">
        <v>0</v>
      </c>
      <c r="ED85" s="69">
        <v>0</v>
      </c>
      <c r="EE85" s="69">
        <v>0</v>
      </c>
      <c r="EF85" s="69">
        <v>0</v>
      </c>
      <c r="EG85" s="69">
        <v>0</v>
      </c>
      <c r="EH85" s="69">
        <v>0</v>
      </c>
      <c r="EI85" s="69">
        <v>0</v>
      </c>
      <c r="EJ85" s="69">
        <v>0</v>
      </c>
      <c r="EK85" s="69">
        <v>0</v>
      </c>
      <c r="EL85" s="70" t="s">
        <v>652</v>
      </c>
      <c r="EM85" s="70" t="s">
        <v>652</v>
      </c>
      <c r="EN85" s="70">
        <v>0</v>
      </c>
      <c r="EO85" s="70">
        <v>0</v>
      </c>
      <c r="EP85" s="70">
        <v>0</v>
      </c>
      <c r="EQ85" s="69">
        <v>0</v>
      </c>
      <c r="ER85" s="69">
        <v>0</v>
      </c>
      <c r="ES85" s="69">
        <v>0</v>
      </c>
      <c r="ET85" s="69">
        <v>0</v>
      </c>
      <c r="EU85" s="69">
        <v>0</v>
      </c>
      <c r="EV85" s="69">
        <v>0</v>
      </c>
      <c r="EW85" s="69">
        <v>0</v>
      </c>
      <c r="EX85" s="69">
        <v>0</v>
      </c>
      <c r="EY85" s="69">
        <v>0</v>
      </c>
      <c r="EZ85" s="69">
        <v>0</v>
      </c>
      <c r="FA85" s="69">
        <v>0</v>
      </c>
      <c r="FB85" s="70" t="s">
        <v>652</v>
      </c>
      <c r="FC85" s="70" t="s">
        <v>652</v>
      </c>
      <c r="FD85" s="70">
        <v>0</v>
      </c>
      <c r="FE85" s="70">
        <v>0</v>
      </c>
      <c r="FF85" s="70">
        <v>0</v>
      </c>
    </row>
    <row r="86" spans="1:162" ht="15.75" x14ac:dyDescent="0.25">
      <c r="A86" s="11">
        <v>75</v>
      </c>
      <c r="B86" s="66" t="s">
        <v>201</v>
      </c>
      <c r="C86" s="69">
        <v>63.434100000000001</v>
      </c>
      <c r="D86" s="69">
        <v>0</v>
      </c>
      <c r="E86" s="69">
        <v>76.212800000000001</v>
      </c>
      <c r="F86" s="69">
        <v>63.434100000000001</v>
      </c>
      <c r="G86" s="69">
        <v>12.778700000000001</v>
      </c>
      <c r="H86" s="69">
        <v>62.2941</v>
      </c>
      <c r="I86" s="69">
        <v>1.495E-2</v>
      </c>
      <c r="J86" s="69">
        <v>74.172472450000001</v>
      </c>
      <c r="K86" s="69">
        <v>62.2941</v>
      </c>
      <c r="L86" s="69">
        <v>0</v>
      </c>
      <c r="M86" s="69">
        <v>11.878372450000001</v>
      </c>
      <c r="N86" s="70">
        <v>98.20285934536787</v>
      </c>
      <c r="O86" s="70">
        <v>92.954466808047769</v>
      </c>
      <c r="P86" s="70">
        <v>16.014529457686969</v>
      </c>
      <c r="Q86" s="69">
        <v>1.495E-2</v>
      </c>
      <c r="R86" s="70">
        <v>-1.0911410663894117E-15</v>
      </c>
      <c r="S86" s="69">
        <v>0.28460000000000002</v>
      </c>
      <c r="T86" s="69">
        <v>0</v>
      </c>
      <c r="U86" s="69">
        <v>2.7783000000000002</v>
      </c>
      <c r="V86" s="69">
        <v>0.28460000000000002</v>
      </c>
      <c r="W86" s="69">
        <v>2.4937</v>
      </c>
      <c r="X86" s="69">
        <v>0.28460000000000002</v>
      </c>
      <c r="Y86" s="69">
        <v>0</v>
      </c>
      <c r="Z86" s="69">
        <v>1.93797245</v>
      </c>
      <c r="AA86" s="69">
        <v>0.28460000000000002</v>
      </c>
      <c r="AB86" s="69">
        <v>0</v>
      </c>
      <c r="AC86" s="69">
        <v>1.65337245</v>
      </c>
      <c r="AD86" s="70">
        <v>100</v>
      </c>
      <c r="AE86" s="70">
        <v>66.301978987047363</v>
      </c>
      <c r="AF86" s="70">
        <v>85.31454871817192</v>
      </c>
      <c r="AG86" s="70">
        <v>0</v>
      </c>
      <c r="AH86" s="70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69">
        <v>0</v>
      </c>
      <c r="AO86" s="69">
        <v>0</v>
      </c>
      <c r="AP86" s="69">
        <v>0</v>
      </c>
      <c r="AQ86" s="69">
        <v>0</v>
      </c>
      <c r="AR86" s="69">
        <v>0</v>
      </c>
      <c r="AS86" s="69">
        <v>0</v>
      </c>
      <c r="AT86" s="70" t="s">
        <v>652</v>
      </c>
      <c r="AU86" s="70" t="s">
        <v>652</v>
      </c>
      <c r="AV86" s="70">
        <v>0</v>
      </c>
      <c r="AW86" s="70">
        <v>0</v>
      </c>
      <c r="AX86" s="70">
        <v>0</v>
      </c>
      <c r="AY86" s="69">
        <v>0</v>
      </c>
      <c r="AZ86" s="69">
        <v>0</v>
      </c>
      <c r="BA86" s="69">
        <v>0</v>
      </c>
      <c r="BB86" s="69">
        <v>0</v>
      </c>
      <c r="BC86" s="69">
        <v>0</v>
      </c>
      <c r="BD86" s="69">
        <v>0</v>
      </c>
      <c r="BE86" s="69">
        <v>0</v>
      </c>
      <c r="BF86" s="69">
        <v>0</v>
      </c>
      <c r="BG86" s="69">
        <v>0</v>
      </c>
      <c r="BH86" s="69">
        <v>0</v>
      </c>
      <c r="BI86" s="69">
        <v>0</v>
      </c>
      <c r="BJ86" s="70" t="s">
        <v>652</v>
      </c>
      <c r="BK86" s="70" t="s">
        <v>652</v>
      </c>
      <c r="BL86" s="70">
        <v>0</v>
      </c>
      <c r="BM86" s="70">
        <v>0</v>
      </c>
      <c r="BN86" s="70">
        <v>0</v>
      </c>
      <c r="BO86" s="69">
        <v>1.5544</v>
      </c>
      <c r="BP86" s="69">
        <v>0</v>
      </c>
      <c r="BQ86" s="69">
        <v>1.6363000000000001</v>
      </c>
      <c r="BR86" s="69">
        <v>1.5544</v>
      </c>
      <c r="BS86" s="69">
        <v>8.1900000000000001E-2</v>
      </c>
      <c r="BT86" s="69">
        <v>1.5544</v>
      </c>
      <c r="BU86" s="69">
        <v>0</v>
      </c>
      <c r="BV86" s="69">
        <v>1.6363000000000001</v>
      </c>
      <c r="BW86" s="69">
        <v>1.5544</v>
      </c>
      <c r="BX86" s="69">
        <v>0</v>
      </c>
      <c r="BY86" s="69">
        <v>8.1900000000000001E-2</v>
      </c>
      <c r="BZ86" s="70">
        <v>100</v>
      </c>
      <c r="CA86" s="70">
        <v>100</v>
      </c>
      <c r="CB86" s="70">
        <v>5.0051946464584729</v>
      </c>
      <c r="CC86" s="70">
        <v>0</v>
      </c>
      <c r="CD86" s="70">
        <v>0</v>
      </c>
      <c r="CE86" s="69">
        <v>53.819800000000001</v>
      </c>
      <c r="CF86" s="69">
        <v>0</v>
      </c>
      <c r="CG86" s="69">
        <v>56.654800000000002</v>
      </c>
      <c r="CH86" s="69">
        <v>53.819800000000001</v>
      </c>
      <c r="CI86" s="69">
        <v>2.835</v>
      </c>
      <c r="CJ86" s="69">
        <v>53.819800000000001</v>
      </c>
      <c r="CK86" s="69">
        <v>0</v>
      </c>
      <c r="CL86" s="69">
        <v>56.654800000000002</v>
      </c>
      <c r="CM86" s="69">
        <v>53.819800000000001</v>
      </c>
      <c r="CN86" s="69">
        <v>0</v>
      </c>
      <c r="CO86" s="69">
        <v>2.835</v>
      </c>
      <c r="CP86" s="70">
        <v>100</v>
      </c>
      <c r="CQ86" s="70">
        <v>100</v>
      </c>
      <c r="CR86" s="70">
        <v>5.0039890706524428</v>
      </c>
      <c r="CS86" s="70">
        <v>0</v>
      </c>
      <c r="CT86" s="70">
        <v>0</v>
      </c>
      <c r="CU86" s="69">
        <v>0</v>
      </c>
      <c r="CV86" s="69">
        <v>0</v>
      </c>
      <c r="CW86" s="69">
        <v>0</v>
      </c>
      <c r="CX86" s="69">
        <v>0</v>
      </c>
      <c r="CY86" s="69">
        <v>0</v>
      </c>
      <c r="CZ86" s="69">
        <v>0</v>
      </c>
      <c r="DA86" s="69">
        <v>0</v>
      </c>
      <c r="DB86" s="69">
        <v>0</v>
      </c>
      <c r="DC86" s="69">
        <v>0</v>
      </c>
      <c r="DD86" s="69">
        <v>0</v>
      </c>
      <c r="DE86" s="69">
        <v>0</v>
      </c>
      <c r="DF86" s="70" t="s">
        <v>652</v>
      </c>
      <c r="DG86" s="70" t="s">
        <v>652</v>
      </c>
      <c r="DH86" s="70">
        <v>0</v>
      </c>
      <c r="DI86" s="70">
        <v>0</v>
      </c>
      <c r="DJ86" s="70">
        <v>0</v>
      </c>
      <c r="DK86" s="69">
        <v>6.6353</v>
      </c>
      <c r="DL86" s="69">
        <v>0</v>
      </c>
      <c r="DM86" s="69">
        <v>13.9434</v>
      </c>
      <c r="DN86" s="69">
        <v>6.6353</v>
      </c>
      <c r="DO86" s="69">
        <v>7.3080999999999996</v>
      </c>
      <c r="DP86" s="69">
        <v>6.6353</v>
      </c>
      <c r="DQ86" s="69">
        <v>1.495E-2</v>
      </c>
      <c r="DR86" s="69">
        <v>13.9434</v>
      </c>
      <c r="DS86" s="69">
        <v>6.6353</v>
      </c>
      <c r="DT86" s="69">
        <v>0</v>
      </c>
      <c r="DU86" s="69">
        <v>7.3080999999999996</v>
      </c>
      <c r="DV86" s="70">
        <v>100</v>
      </c>
      <c r="DW86" s="70">
        <v>100</v>
      </c>
      <c r="DX86" s="70">
        <v>52.412610984408389</v>
      </c>
      <c r="DY86" s="70">
        <v>1.495E-2</v>
      </c>
      <c r="DZ86" s="70">
        <v>-2.0296264668928643E-16</v>
      </c>
      <c r="EA86" s="69">
        <v>0</v>
      </c>
      <c r="EB86" s="69">
        <v>0</v>
      </c>
      <c r="EC86" s="69">
        <v>0</v>
      </c>
      <c r="ED86" s="69">
        <v>0</v>
      </c>
      <c r="EE86" s="69">
        <v>0</v>
      </c>
      <c r="EF86" s="69">
        <v>0</v>
      </c>
      <c r="EG86" s="69">
        <v>0</v>
      </c>
      <c r="EH86" s="69">
        <v>0</v>
      </c>
      <c r="EI86" s="69">
        <v>0</v>
      </c>
      <c r="EJ86" s="69">
        <v>0</v>
      </c>
      <c r="EK86" s="69">
        <v>0</v>
      </c>
      <c r="EL86" s="70" t="s">
        <v>652</v>
      </c>
      <c r="EM86" s="70" t="s">
        <v>652</v>
      </c>
      <c r="EN86" s="70">
        <v>0</v>
      </c>
      <c r="EO86" s="70">
        <v>0</v>
      </c>
      <c r="EP86" s="70">
        <v>0</v>
      </c>
      <c r="EQ86" s="69">
        <v>1.1399999999999999</v>
      </c>
      <c r="ER86" s="69">
        <v>0</v>
      </c>
      <c r="ES86" s="69">
        <v>1.2</v>
      </c>
      <c r="ET86" s="69">
        <v>1.1399999999999999</v>
      </c>
      <c r="EU86" s="69">
        <v>0.06</v>
      </c>
      <c r="EV86" s="69">
        <v>0</v>
      </c>
      <c r="EW86" s="69">
        <v>0</v>
      </c>
      <c r="EX86" s="69">
        <v>0</v>
      </c>
      <c r="EY86" s="69">
        <v>0</v>
      </c>
      <c r="EZ86" s="69">
        <v>0</v>
      </c>
      <c r="FA86" s="69">
        <v>0</v>
      </c>
      <c r="FB86" s="70">
        <v>0</v>
      </c>
      <c r="FC86" s="70">
        <v>0</v>
      </c>
      <c r="FD86" s="70">
        <v>0</v>
      </c>
      <c r="FE86" s="70">
        <v>0</v>
      </c>
      <c r="FF86" s="70">
        <v>0</v>
      </c>
    </row>
    <row r="87" spans="1:162" ht="15.75" x14ac:dyDescent="0.25">
      <c r="A87" s="11">
        <v>76</v>
      </c>
      <c r="B87" s="66" t="s">
        <v>204</v>
      </c>
      <c r="C87" s="69">
        <v>67.343299999999999</v>
      </c>
      <c r="D87" s="69">
        <v>0</v>
      </c>
      <c r="E87" s="69">
        <v>98.343299999999999</v>
      </c>
      <c r="F87" s="69">
        <v>67.343299999999999</v>
      </c>
      <c r="G87" s="69">
        <v>31</v>
      </c>
      <c r="H87" s="69">
        <v>67.314969000000005</v>
      </c>
      <c r="I87" s="69">
        <v>2.0104E-2</v>
      </c>
      <c r="J87" s="69">
        <v>94.654817000000008</v>
      </c>
      <c r="K87" s="69">
        <v>66.868797000000001</v>
      </c>
      <c r="L87" s="69">
        <v>0</v>
      </c>
      <c r="M87" s="69">
        <v>27.786019999999997</v>
      </c>
      <c r="N87" s="70">
        <v>99.295396869473279</v>
      </c>
      <c r="O87" s="70">
        <v>89.632322580645152</v>
      </c>
      <c r="P87" s="70">
        <v>29.355104030257639</v>
      </c>
      <c r="Q87" s="69">
        <v>2.0104E-2</v>
      </c>
      <c r="R87" s="70">
        <v>0.44617200000000767</v>
      </c>
      <c r="S87" s="69">
        <v>2.3494000000000002</v>
      </c>
      <c r="T87" s="69">
        <v>0</v>
      </c>
      <c r="U87" s="69">
        <v>8.3493999999999993</v>
      </c>
      <c r="V87" s="69">
        <v>2.3494000000000002</v>
      </c>
      <c r="W87" s="69">
        <v>6</v>
      </c>
      <c r="X87" s="69">
        <v>2.3494000000000002</v>
      </c>
      <c r="Y87" s="69">
        <v>0</v>
      </c>
      <c r="Z87" s="69">
        <v>6.9010249999999997</v>
      </c>
      <c r="AA87" s="69">
        <v>2.3494000000000002</v>
      </c>
      <c r="AB87" s="69">
        <v>0</v>
      </c>
      <c r="AC87" s="69">
        <v>4.5516249999999996</v>
      </c>
      <c r="AD87" s="70">
        <v>100</v>
      </c>
      <c r="AE87" s="70">
        <v>75.860416666666666</v>
      </c>
      <c r="AF87" s="70">
        <v>65.955781930945037</v>
      </c>
      <c r="AG87" s="70">
        <v>0</v>
      </c>
      <c r="AH87" s="70">
        <v>0</v>
      </c>
      <c r="AI87" s="69">
        <v>0</v>
      </c>
      <c r="AJ87" s="69">
        <v>0</v>
      </c>
      <c r="AK87" s="69">
        <v>0</v>
      </c>
      <c r="AL87" s="69">
        <v>0</v>
      </c>
      <c r="AM87" s="69">
        <v>0</v>
      </c>
      <c r="AN87" s="69">
        <v>0</v>
      </c>
      <c r="AO87" s="69">
        <v>0</v>
      </c>
      <c r="AP87" s="69">
        <v>0</v>
      </c>
      <c r="AQ87" s="69">
        <v>0</v>
      </c>
      <c r="AR87" s="69">
        <v>0</v>
      </c>
      <c r="AS87" s="69">
        <v>0</v>
      </c>
      <c r="AT87" s="70" t="s">
        <v>652</v>
      </c>
      <c r="AU87" s="70" t="s">
        <v>652</v>
      </c>
      <c r="AV87" s="70">
        <v>0</v>
      </c>
      <c r="AW87" s="70">
        <v>0</v>
      </c>
      <c r="AX87" s="70">
        <v>0</v>
      </c>
      <c r="AY87" s="69">
        <v>0</v>
      </c>
      <c r="AZ87" s="69">
        <v>0</v>
      </c>
      <c r="BA87" s="69">
        <v>0</v>
      </c>
      <c r="BB87" s="69">
        <v>0</v>
      </c>
      <c r="BC87" s="69">
        <v>0</v>
      </c>
      <c r="BD87" s="69">
        <v>0</v>
      </c>
      <c r="BE87" s="69">
        <v>0</v>
      </c>
      <c r="BF87" s="69">
        <v>0</v>
      </c>
      <c r="BG87" s="69">
        <v>0</v>
      </c>
      <c r="BH87" s="69">
        <v>0</v>
      </c>
      <c r="BI87" s="69">
        <v>0</v>
      </c>
      <c r="BJ87" s="70" t="s">
        <v>652</v>
      </c>
      <c r="BK87" s="70" t="s">
        <v>652</v>
      </c>
      <c r="BL87" s="70">
        <v>0</v>
      </c>
      <c r="BM87" s="70">
        <v>0</v>
      </c>
      <c r="BN87" s="70">
        <v>0</v>
      </c>
      <c r="BO87" s="69">
        <v>0</v>
      </c>
      <c r="BP87" s="69">
        <v>0</v>
      </c>
      <c r="BQ87" s="69">
        <v>0</v>
      </c>
      <c r="BR87" s="69">
        <v>0</v>
      </c>
      <c r="BS87" s="69">
        <v>0</v>
      </c>
      <c r="BT87" s="69">
        <v>0</v>
      </c>
      <c r="BU87" s="69">
        <v>0</v>
      </c>
      <c r="BV87" s="69">
        <v>0</v>
      </c>
      <c r="BW87" s="69">
        <v>0</v>
      </c>
      <c r="BX87" s="69">
        <v>0</v>
      </c>
      <c r="BY87" s="69">
        <v>0</v>
      </c>
      <c r="BZ87" s="70" t="s">
        <v>652</v>
      </c>
      <c r="CA87" s="70" t="s">
        <v>652</v>
      </c>
      <c r="CB87" s="70">
        <v>0</v>
      </c>
      <c r="CC87" s="70">
        <v>0</v>
      </c>
      <c r="CD87" s="70">
        <v>0</v>
      </c>
      <c r="CE87" s="69">
        <v>0</v>
      </c>
      <c r="CF87" s="69">
        <v>0</v>
      </c>
      <c r="CG87" s="69">
        <v>0</v>
      </c>
      <c r="CH87" s="69">
        <v>0</v>
      </c>
      <c r="CI87" s="69">
        <v>0</v>
      </c>
      <c r="CJ87" s="69">
        <v>0</v>
      </c>
      <c r="CK87" s="69">
        <v>0</v>
      </c>
      <c r="CL87" s="69">
        <v>0</v>
      </c>
      <c r="CM87" s="69">
        <v>0</v>
      </c>
      <c r="CN87" s="69">
        <v>0</v>
      </c>
      <c r="CO87" s="69">
        <v>0</v>
      </c>
      <c r="CP87" s="70" t="s">
        <v>652</v>
      </c>
      <c r="CQ87" s="70" t="s">
        <v>652</v>
      </c>
      <c r="CR87" s="70">
        <v>0</v>
      </c>
      <c r="CS87" s="70">
        <v>0</v>
      </c>
      <c r="CT87" s="70">
        <v>0</v>
      </c>
      <c r="CU87" s="69">
        <v>0</v>
      </c>
      <c r="CV87" s="69">
        <v>0</v>
      </c>
      <c r="CW87" s="69">
        <v>0</v>
      </c>
      <c r="CX87" s="69">
        <v>0</v>
      </c>
      <c r="CY87" s="69">
        <v>0</v>
      </c>
      <c r="CZ87" s="69">
        <v>0</v>
      </c>
      <c r="DA87" s="69">
        <v>0</v>
      </c>
      <c r="DB87" s="69">
        <v>0</v>
      </c>
      <c r="DC87" s="69">
        <v>0</v>
      </c>
      <c r="DD87" s="69">
        <v>0</v>
      </c>
      <c r="DE87" s="69">
        <v>0</v>
      </c>
      <c r="DF87" s="70" t="s">
        <v>652</v>
      </c>
      <c r="DG87" s="70" t="s">
        <v>652</v>
      </c>
      <c r="DH87" s="70">
        <v>0</v>
      </c>
      <c r="DI87" s="70">
        <v>0</v>
      </c>
      <c r="DJ87" s="70">
        <v>0</v>
      </c>
      <c r="DK87" s="69">
        <v>64.169600000000003</v>
      </c>
      <c r="DL87" s="69">
        <v>0</v>
      </c>
      <c r="DM87" s="69">
        <v>88.169600000000003</v>
      </c>
      <c r="DN87" s="69">
        <v>64.169600000000003</v>
      </c>
      <c r="DO87" s="69">
        <v>24</v>
      </c>
      <c r="DP87" s="69">
        <v>64.169600000000003</v>
      </c>
      <c r="DQ87" s="69">
        <v>2.0104E-2</v>
      </c>
      <c r="DR87" s="69">
        <v>85.992784</v>
      </c>
      <c r="DS87" s="69">
        <v>63.723427999999998</v>
      </c>
      <c r="DT87" s="69">
        <v>0</v>
      </c>
      <c r="DU87" s="69">
        <v>22.269355999999998</v>
      </c>
      <c r="DV87" s="70">
        <v>99.304698798184802</v>
      </c>
      <c r="DW87" s="70">
        <v>92.788983333333334</v>
      </c>
      <c r="DX87" s="70">
        <v>25.896772919923137</v>
      </c>
      <c r="DY87" s="70">
        <v>2.0104E-2</v>
      </c>
      <c r="DZ87" s="70">
        <v>0.44617200000000767</v>
      </c>
      <c r="EA87" s="69">
        <v>0.82430000000000003</v>
      </c>
      <c r="EB87" s="69">
        <v>0</v>
      </c>
      <c r="EC87" s="69">
        <v>1.8243</v>
      </c>
      <c r="ED87" s="69">
        <v>0.82430000000000003</v>
      </c>
      <c r="EE87" s="69">
        <v>1</v>
      </c>
      <c r="EF87" s="69">
        <v>0.79596900000000004</v>
      </c>
      <c r="EG87" s="69">
        <v>0</v>
      </c>
      <c r="EH87" s="69">
        <v>1.7610079999999999</v>
      </c>
      <c r="EI87" s="69">
        <v>0.79596900000000004</v>
      </c>
      <c r="EJ87" s="69">
        <v>0</v>
      </c>
      <c r="EK87" s="69">
        <v>0.96503899999999998</v>
      </c>
      <c r="EL87" s="70">
        <v>96.563023171175544</v>
      </c>
      <c r="EM87" s="70">
        <v>96.503900000000002</v>
      </c>
      <c r="EN87" s="70">
        <v>54.800375693920756</v>
      </c>
      <c r="EO87" s="70">
        <v>0</v>
      </c>
      <c r="EP87" s="70">
        <v>0</v>
      </c>
      <c r="EQ87" s="69">
        <v>0</v>
      </c>
      <c r="ER87" s="69">
        <v>0</v>
      </c>
      <c r="ES87" s="69">
        <v>0</v>
      </c>
      <c r="ET87" s="69">
        <v>0</v>
      </c>
      <c r="EU87" s="69">
        <v>0</v>
      </c>
      <c r="EV87" s="69">
        <v>0</v>
      </c>
      <c r="EW87" s="69">
        <v>0</v>
      </c>
      <c r="EX87" s="69">
        <v>0</v>
      </c>
      <c r="EY87" s="69">
        <v>0</v>
      </c>
      <c r="EZ87" s="69">
        <v>0</v>
      </c>
      <c r="FA87" s="69">
        <v>0</v>
      </c>
      <c r="FB87" s="70" t="s">
        <v>652</v>
      </c>
      <c r="FC87" s="70" t="s">
        <v>652</v>
      </c>
      <c r="FD87" s="70">
        <v>0</v>
      </c>
      <c r="FE87" s="70">
        <v>0</v>
      </c>
      <c r="FF87" s="70">
        <v>0</v>
      </c>
    </row>
    <row r="88" spans="1:162" ht="15.75" x14ac:dyDescent="0.25">
      <c r="A88" s="11">
        <v>77</v>
      </c>
      <c r="B88" s="66" t="s">
        <v>207</v>
      </c>
      <c r="C88" s="69">
        <v>1505.7198999999998</v>
      </c>
      <c r="D88" s="69">
        <v>0</v>
      </c>
      <c r="E88" s="69">
        <v>1590.4023000000002</v>
      </c>
      <c r="F88" s="69">
        <v>1505.7198999999998</v>
      </c>
      <c r="G88" s="69">
        <v>84.682400000000001</v>
      </c>
      <c r="H88" s="69">
        <v>1500.8422859699999</v>
      </c>
      <c r="I88" s="69">
        <v>0.133745</v>
      </c>
      <c r="J88" s="69">
        <v>1585.26960575</v>
      </c>
      <c r="K88" s="69">
        <v>1500.8422859699999</v>
      </c>
      <c r="L88" s="69">
        <v>0</v>
      </c>
      <c r="M88" s="69">
        <v>84.427319780000005</v>
      </c>
      <c r="N88" s="70">
        <v>99.676060997134996</v>
      </c>
      <c r="O88" s="70">
        <v>99.698780124323363</v>
      </c>
      <c r="P88" s="70">
        <v>5.3257388821289462</v>
      </c>
      <c r="Q88" s="69">
        <v>0.133745</v>
      </c>
      <c r="R88" s="70">
        <v>8.992806499463768E-14</v>
      </c>
      <c r="S88" s="69">
        <v>93.087599999999995</v>
      </c>
      <c r="T88" s="69">
        <v>0</v>
      </c>
      <c r="U88" s="69">
        <v>101.38760000000001</v>
      </c>
      <c r="V88" s="69">
        <v>93.087599999999995</v>
      </c>
      <c r="W88" s="69">
        <v>8.3000000000000007</v>
      </c>
      <c r="X88" s="69">
        <v>93.087599999999995</v>
      </c>
      <c r="Y88" s="69">
        <v>0</v>
      </c>
      <c r="Z88" s="69">
        <v>101.38760000000001</v>
      </c>
      <c r="AA88" s="69">
        <v>93.087599999999995</v>
      </c>
      <c r="AB88" s="69">
        <v>0</v>
      </c>
      <c r="AC88" s="69">
        <v>8.3000000000000007</v>
      </c>
      <c r="AD88" s="70">
        <v>100</v>
      </c>
      <c r="AE88" s="70">
        <v>100</v>
      </c>
      <c r="AF88" s="70">
        <v>8.1864054381403655</v>
      </c>
      <c r="AG88" s="70">
        <v>0</v>
      </c>
      <c r="AH88" s="70">
        <v>0</v>
      </c>
      <c r="AI88" s="69">
        <v>0</v>
      </c>
      <c r="AJ88" s="69">
        <v>0</v>
      </c>
      <c r="AK88" s="69">
        <v>0</v>
      </c>
      <c r="AL88" s="69">
        <v>0</v>
      </c>
      <c r="AM88" s="69">
        <v>0</v>
      </c>
      <c r="AN88" s="69">
        <v>0</v>
      </c>
      <c r="AO88" s="69">
        <v>0</v>
      </c>
      <c r="AP88" s="69">
        <v>0</v>
      </c>
      <c r="AQ88" s="69">
        <v>0</v>
      </c>
      <c r="AR88" s="69">
        <v>0</v>
      </c>
      <c r="AS88" s="69">
        <v>0</v>
      </c>
      <c r="AT88" s="70" t="s">
        <v>652</v>
      </c>
      <c r="AU88" s="70" t="s">
        <v>652</v>
      </c>
      <c r="AV88" s="70">
        <v>0</v>
      </c>
      <c r="AW88" s="70">
        <v>0</v>
      </c>
      <c r="AX88" s="70">
        <v>0</v>
      </c>
      <c r="AY88" s="69">
        <v>0</v>
      </c>
      <c r="AZ88" s="69">
        <v>0</v>
      </c>
      <c r="BA88" s="69">
        <v>0</v>
      </c>
      <c r="BB88" s="69">
        <v>0</v>
      </c>
      <c r="BC88" s="69">
        <v>0</v>
      </c>
      <c r="BD88" s="69">
        <v>0</v>
      </c>
      <c r="BE88" s="69">
        <v>0</v>
      </c>
      <c r="BF88" s="69">
        <v>0</v>
      </c>
      <c r="BG88" s="69">
        <v>0</v>
      </c>
      <c r="BH88" s="69">
        <v>0</v>
      </c>
      <c r="BI88" s="69">
        <v>0</v>
      </c>
      <c r="BJ88" s="70" t="s">
        <v>652</v>
      </c>
      <c r="BK88" s="70" t="s">
        <v>652</v>
      </c>
      <c r="BL88" s="70">
        <v>0</v>
      </c>
      <c r="BM88" s="70">
        <v>0</v>
      </c>
      <c r="BN88" s="70">
        <v>0</v>
      </c>
      <c r="BO88" s="69">
        <v>28.591999999999999</v>
      </c>
      <c r="BP88" s="69">
        <v>0</v>
      </c>
      <c r="BQ88" s="69">
        <v>30.591999999999999</v>
      </c>
      <c r="BR88" s="69">
        <v>28.591999999999999</v>
      </c>
      <c r="BS88" s="69">
        <v>2</v>
      </c>
      <c r="BT88" s="69">
        <v>28.591999999999999</v>
      </c>
      <c r="BU88" s="69">
        <v>0</v>
      </c>
      <c r="BV88" s="69">
        <v>30.591999999999999</v>
      </c>
      <c r="BW88" s="69">
        <v>28.591999999999999</v>
      </c>
      <c r="BX88" s="69">
        <v>0</v>
      </c>
      <c r="BY88" s="69">
        <v>2</v>
      </c>
      <c r="BZ88" s="70">
        <v>100</v>
      </c>
      <c r="CA88" s="70">
        <v>100</v>
      </c>
      <c r="CB88" s="70">
        <v>6.53765690376569</v>
      </c>
      <c r="CC88" s="70">
        <v>0</v>
      </c>
      <c r="CD88" s="70">
        <v>0</v>
      </c>
      <c r="CE88" s="69">
        <v>0</v>
      </c>
      <c r="CF88" s="69">
        <v>0</v>
      </c>
      <c r="CG88" s="69">
        <v>0</v>
      </c>
      <c r="CH88" s="69">
        <v>0</v>
      </c>
      <c r="CI88" s="69">
        <v>0</v>
      </c>
      <c r="CJ88" s="69">
        <v>0</v>
      </c>
      <c r="CK88" s="69">
        <v>0</v>
      </c>
      <c r="CL88" s="69">
        <v>0</v>
      </c>
      <c r="CM88" s="69">
        <v>0</v>
      </c>
      <c r="CN88" s="69">
        <v>0</v>
      </c>
      <c r="CO88" s="69">
        <v>0</v>
      </c>
      <c r="CP88" s="70" t="s">
        <v>652</v>
      </c>
      <c r="CQ88" s="70" t="s">
        <v>652</v>
      </c>
      <c r="CR88" s="70">
        <v>0</v>
      </c>
      <c r="CS88" s="70">
        <v>0</v>
      </c>
      <c r="CT88" s="70">
        <v>0</v>
      </c>
      <c r="CU88" s="69">
        <v>0</v>
      </c>
      <c r="CV88" s="69">
        <v>0</v>
      </c>
      <c r="CW88" s="69">
        <v>0</v>
      </c>
      <c r="CX88" s="69">
        <v>0</v>
      </c>
      <c r="CY88" s="69">
        <v>0</v>
      </c>
      <c r="CZ88" s="69">
        <v>0</v>
      </c>
      <c r="DA88" s="69">
        <v>0</v>
      </c>
      <c r="DB88" s="69">
        <v>0</v>
      </c>
      <c r="DC88" s="69">
        <v>0</v>
      </c>
      <c r="DD88" s="69">
        <v>0</v>
      </c>
      <c r="DE88" s="69">
        <v>0</v>
      </c>
      <c r="DF88" s="70" t="s">
        <v>652</v>
      </c>
      <c r="DG88" s="70" t="s">
        <v>652</v>
      </c>
      <c r="DH88" s="70">
        <v>0</v>
      </c>
      <c r="DI88" s="70">
        <v>0</v>
      </c>
      <c r="DJ88" s="70">
        <v>0</v>
      </c>
      <c r="DK88" s="69">
        <v>1360.2420999999999</v>
      </c>
      <c r="DL88" s="69">
        <v>0</v>
      </c>
      <c r="DM88" s="69">
        <v>1433.3493000000001</v>
      </c>
      <c r="DN88" s="69">
        <v>1360.2420999999999</v>
      </c>
      <c r="DO88" s="69">
        <v>73.107200000000006</v>
      </c>
      <c r="DP88" s="69">
        <v>1360.2420999999999</v>
      </c>
      <c r="DQ88" s="69">
        <v>0.133745</v>
      </c>
      <c r="DR88" s="69">
        <v>1433.3493000000001</v>
      </c>
      <c r="DS88" s="69">
        <v>1360.2420999999999</v>
      </c>
      <c r="DT88" s="69">
        <v>0</v>
      </c>
      <c r="DU88" s="69">
        <v>73.107200000000006</v>
      </c>
      <c r="DV88" s="70">
        <v>100</v>
      </c>
      <c r="DW88" s="70">
        <v>100</v>
      </c>
      <c r="DX88" s="70">
        <v>5.1004455089907257</v>
      </c>
      <c r="DY88" s="70">
        <v>0.133745</v>
      </c>
      <c r="DZ88" s="70">
        <v>8.992806499463768E-14</v>
      </c>
      <c r="EA88" s="69">
        <v>3.7982</v>
      </c>
      <c r="EB88" s="69">
        <v>0</v>
      </c>
      <c r="EC88" s="69">
        <v>4.0204000000000004</v>
      </c>
      <c r="ED88" s="69">
        <v>3.7982</v>
      </c>
      <c r="EE88" s="69">
        <v>0.22220000000000001</v>
      </c>
      <c r="EF88" s="69">
        <v>2.5374599999999998</v>
      </c>
      <c r="EG88" s="69">
        <v>0</v>
      </c>
      <c r="EH88" s="69">
        <v>2.6953100000000001</v>
      </c>
      <c r="EI88" s="69">
        <v>2.5374599999999998</v>
      </c>
      <c r="EJ88" s="69">
        <v>0</v>
      </c>
      <c r="EK88" s="69">
        <v>0.15784999999999999</v>
      </c>
      <c r="EL88" s="70">
        <v>66.806908535622128</v>
      </c>
      <c r="EM88" s="70">
        <v>71.039603960396036</v>
      </c>
      <c r="EN88" s="70">
        <v>5.856469200203315</v>
      </c>
      <c r="EO88" s="70">
        <v>0</v>
      </c>
      <c r="EP88" s="70">
        <v>0</v>
      </c>
      <c r="EQ88" s="69">
        <v>20</v>
      </c>
      <c r="ER88" s="69">
        <v>0</v>
      </c>
      <c r="ES88" s="69">
        <v>21.053000000000001</v>
      </c>
      <c r="ET88" s="69">
        <v>20</v>
      </c>
      <c r="EU88" s="69">
        <v>1.0529999999999999</v>
      </c>
      <c r="EV88" s="69">
        <v>16.383125970000002</v>
      </c>
      <c r="EW88" s="69">
        <v>0</v>
      </c>
      <c r="EX88" s="69">
        <v>17.24539575</v>
      </c>
      <c r="EY88" s="69">
        <v>16.383125970000002</v>
      </c>
      <c r="EZ88" s="69">
        <v>0</v>
      </c>
      <c r="FA88" s="69">
        <v>0.86226977999999999</v>
      </c>
      <c r="FB88" s="70">
        <v>81.915629850000002</v>
      </c>
      <c r="FC88" s="70">
        <v>81.886968660968662</v>
      </c>
      <c r="FD88" s="70">
        <v>4.9999999565101305</v>
      </c>
      <c r="FE88" s="70">
        <v>0</v>
      </c>
      <c r="FF88" s="70">
        <v>0</v>
      </c>
    </row>
    <row r="89" spans="1:162" ht="15.75" x14ac:dyDescent="0.25">
      <c r="A89" s="11">
        <v>78</v>
      </c>
      <c r="B89" s="66" t="s">
        <v>210</v>
      </c>
      <c r="C89" s="69">
        <v>131.5823</v>
      </c>
      <c r="D89" s="69">
        <v>0</v>
      </c>
      <c r="E89" s="69">
        <v>140.54230000000001</v>
      </c>
      <c r="F89" s="69">
        <v>131.5823</v>
      </c>
      <c r="G89" s="69">
        <v>8.9600000000000009</v>
      </c>
      <c r="H89" s="69">
        <v>130.6704</v>
      </c>
      <c r="I89" s="69">
        <v>2.2820699999999999E-2</v>
      </c>
      <c r="J89" s="69">
        <v>139.63040000000001</v>
      </c>
      <c r="K89" s="69">
        <v>130.6704</v>
      </c>
      <c r="L89" s="69">
        <v>0</v>
      </c>
      <c r="M89" s="69">
        <v>8.9600000000000009</v>
      </c>
      <c r="N89" s="70">
        <v>99.306973658311179</v>
      </c>
      <c r="O89" s="70">
        <v>100</v>
      </c>
      <c r="P89" s="70">
        <v>6.4169407235100673</v>
      </c>
      <c r="Q89" s="69">
        <v>2.2820699999999999E-2</v>
      </c>
      <c r="R89" s="70">
        <v>1.1129985821867194E-14</v>
      </c>
      <c r="S89" s="69">
        <v>2.6263999999999998</v>
      </c>
      <c r="T89" s="69">
        <v>0</v>
      </c>
      <c r="U89" s="69">
        <v>2.7664</v>
      </c>
      <c r="V89" s="69">
        <v>2.6263999999999998</v>
      </c>
      <c r="W89" s="69">
        <v>0.14000000000000001</v>
      </c>
      <c r="X89" s="69">
        <v>1.7144999999999999</v>
      </c>
      <c r="Y89" s="69">
        <v>0</v>
      </c>
      <c r="Z89" s="69">
        <v>1.8545</v>
      </c>
      <c r="AA89" s="69">
        <v>1.7144999999999999</v>
      </c>
      <c r="AB89" s="69">
        <v>0</v>
      </c>
      <c r="AC89" s="69">
        <v>0.14000000000000001</v>
      </c>
      <c r="AD89" s="70">
        <v>65.279469996954006</v>
      </c>
      <c r="AE89" s="70">
        <v>100</v>
      </c>
      <c r="AF89" s="70">
        <v>7.5492046373685628</v>
      </c>
      <c r="AG89" s="70">
        <v>0</v>
      </c>
      <c r="AH89" s="70">
        <v>0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0</v>
      </c>
      <c r="AP89" s="69">
        <v>0</v>
      </c>
      <c r="AQ89" s="69">
        <v>0</v>
      </c>
      <c r="AR89" s="69">
        <v>0</v>
      </c>
      <c r="AS89" s="69">
        <v>0</v>
      </c>
      <c r="AT89" s="70" t="s">
        <v>652</v>
      </c>
      <c r="AU89" s="70" t="s">
        <v>652</v>
      </c>
      <c r="AV89" s="70">
        <v>0</v>
      </c>
      <c r="AW89" s="70">
        <v>0</v>
      </c>
      <c r="AX89" s="70">
        <v>0</v>
      </c>
      <c r="AY89" s="69">
        <v>0</v>
      </c>
      <c r="AZ89" s="69">
        <v>0</v>
      </c>
      <c r="BA89" s="69">
        <v>0</v>
      </c>
      <c r="BB89" s="69">
        <v>0</v>
      </c>
      <c r="BC89" s="69">
        <v>0</v>
      </c>
      <c r="BD89" s="69">
        <v>0</v>
      </c>
      <c r="BE89" s="69">
        <v>0</v>
      </c>
      <c r="BF89" s="69">
        <v>0</v>
      </c>
      <c r="BG89" s="69">
        <v>0</v>
      </c>
      <c r="BH89" s="69">
        <v>0</v>
      </c>
      <c r="BI89" s="69">
        <v>0</v>
      </c>
      <c r="BJ89" s="70" t="s">
        <v>652</v>
      </c>
      <c r="BK89" s="70" t="s">
        <v>652</v>
      </c>
      <c r="BL89" s="70">
        <v>0</v>
      </c>
      <c r="BM89" s="70">
        <v>0</v>
      </c>
      <c r="BN89" s="70">
        <v>0</v>
      </c>
      <c r="BO89" s="69">
        <v>0</v>
      </c>
      <c r="BP89" s="69">
        <v>0</v>
      </c>
      <c r="BQ89" s="69">
        <v>0</v>
      </c>
      <c r="BR89" s="69">
        <v>0</v>
      </c>
      <c r="BS89" s="69">
        <v>0</v>
      </c>
      <c r="BT89" s="69">
        <v>0</v>
      </c>
      <c r="BU89" s="69">
        <v>0</v>
      </c>
      <c r="BV89" s="69">
        <v>0</v>
      </c>
      <c r="BW89" s="69">
        <v>0</v>
      </c>
      <c r="BX89" s="69">
        <v>0</v>
      </c>
      <c r="BY89" s="69">
        <v>0</v>
      </c>
      <c r="BZ89" s="70" t="s">
        <v>652</v>
      </c>
      <c r="CA89" s="70" t="s">
        <v>652</v>
      </c>
      <c r="CB89" s="70">
        <v>0</v>
      </c>
      <c r="CC89" s="70">
        <v>0</v>
      </c>
      <c r="CD89" s="70">
        <v>0</v>
      </c>
      <c r="CE89" s="69">
        <v>0</v>
      </c>
      <c r="CF89" s="69">
        <v>0</v>
      </c>
      <c r="CG89" s="69">
        <v>0</v>
      </c>
      <c r="CH89" s="69">
        <v>0</v>
      </c>
      <c r="CI89" s="69">
        <v>0</v>
      </c>
      <c r="CJ89" s="69">
        <v>0</v>
      </c>
      <c r="CK89" s="69">
        <v>0</v>
      </c>
      <c r="CL89" s="69">
        <v>0</v>
      </c>
      <c r="CM89" s="69">
        <v>0</v>
      </c>
      <c r="CN89" s="69">
        <v>0</v>
      </c>
      <c r="CO89" s="69">
        <v>0</v>
      </c>
      <c r="CP89" s="70" t="s">
        <v>652</v>
      </c>
      <c r="CQ89" s="70" t="s">
        <v>652</v>
      </c>
      <c r="CR89" s="70">
        <v>0</v>
      </c>
      <c r="CS89" s="70">
        <v>0</v>
      </c>
      <c r="CT89" s="70">
        <v>0</v>
      </c>
      <c r="CU89" s="69">
        <v>74.454800000000006</v>
      </c>
      <c r="CV89" s="69">
        <v>0</v>
      </c>
      <c r="CW89" s="69">
        <v>78.454800000000006</v>
      </c>
      <c r="CX89" s="69">
        <v>74.454800000000006</v>
      </c>
      <c r="CY89" s="69">
        <v>4</v>
      </c>
      <c r="CZ89" s="69">
        <v>74.454800000000006</v>
      </c>
      <c r="DA89" s="69">
        <v>1.3101E-2</v>
      </c>
      <c r="DB89" s="69">
        <v>78.454800000000006</v>
      </c>
      <c r="DC89" s="69">
        <v>74.454800000000006</v>
      </c>
      <c r="DD89" s="69">
        <v>0</v>
      </c>
      <c r="DE89" s="69">
        <v>4</v>
      </c>
      <c r="DF89" s="70">
        <v>100</v>
      </c>
      <c r="DG89" s="70">
        <v>100</v>
      </c>
      <c r="DH89" s="70">
        <v>5.0984770848947418</v>
      </c>
      <c r="DI89" s="70">
        <v>1.3101E-2</v>
      </c>
      <c r="DJ89" s="70">
        <v>6.024694632067451E-15</v>
      </c>
      <c r="DK89" s="69">
        <v>54.501100000000001</v>
      </c>
      <c r="DL89" s="69">
        <v>0</v>
      </c>
      <c r="DM89" s="69">
        <v>59.321100000000001</v>
      </c>
      <c r="DN89" s="69">
        <v>54.501100000000001</v>
      </c>
      <c r="DO89" s="69">
        <v>4.82</v>
      </c>
      <c r="DP89" s="69">
        <v>54.501100000000001</v>
      </c>
      <c r="DQ89" s="69">
        <v>9.7197000000000013E-3</v>
      </c>
      <c r="DR89" s="69">
        <v>59.321100000000001</v>
      </c>
      <c r="DS89" s="69">
        <v>54.501100000000001</v>
      </c>
      <c r="DT89" s="69">
        <v>0</v>
      </c>
      <c r="DU89" s="69">
        <v>4.82</v>
      </c>
      <c r="DV89" s="70">
        <v>100</v>
      </c>
      <c r="DW89" s="70">
        <v>100</v>
      </c>
      <c r="DX89" s="70">
        <v>8.1252707721198707</v>
      </c>
      <c r="DY89" s="70">
        <v>9.7197000000000013E-3</v>
      </c>
      <c r="DZ89" s="70">
        <v>-2.0018708912772354E-15</v>
      </c>
      <c r="EA89" s="69">
        <v>0</v>
      </c>
      <c r="EB89" s="69">
        <v>0</v>
      </c>
      <c r="EC89" s="69">
        <v>0</v>
      </c>
      <c r="ED89" s="69">
        <v>0</v>
      </c>
      <c r="EE89" s="69">
        <v>0</v>
      </c>
      <c r="EF89" s="69">
        <v>0</v>
      </c>
      <c r="EG89" s="69">
        <v>0</v>
      </c>
      <c r="EH89" s="69">
        <v>0</v>
      </c>
      <c r="EI89" s="69">
        <v>0</v>
      </c>
      <c r="EJ89" s="69">
        <v>0</v>
      </c>
      <c r="EK89" s="69">
        <v>0</v>
      </c>
      <c r="EL89" s="70" t="s">
        <v>652</v>
      </c>
      <c r="EM89" s="70" t="s">
        <v>652</v>
      </c>
      <c r="EN89" s="70">
        <v>0</v>
      </c>
      <c r="EO89" s="70">
        <v>0</v>
      </c>
      <c r="EP89" s="70">
        <v>0</v>
      </c>
      <c r="EQ89" s="69">
        <v>0</v>
      </c>
      <c r="ER89" s="69">
        <v>0</v>
      </c>
      <c r="ES89" s="69">
        <v>0</v>
      </c>
      <c r="ET89" s="69">
        <v>0</v>
      </c>
      <c r="EU89" s="69">
        <v>0</v>
      </c>
      <c r="EV89" s="69">
        <v>0</v>
      </c>
      <c r="EW89" s="69">
        <v>0</v>
      </c>
      <c r="EX89" s="69">
        <v>0</v>
      </c>
      <c r="EY89" s="69">
        <v>0</v>
      </c>
      <c r="EZ89" s="69">
        <v>0</v>
      </c>
      <c r="FA89" s="69">
        <v>0</v>
      </c>
      <c r="FB89" s="70" t="s">
        <v>652</v>
      </c>
      <c r="FC89" s="70" t="s">
        <v>652</v>
      </c>
      <c r="FD89" s="70">
        <v>0</v>
      </c>
      <c r="FE89" s="70">
        <v>0</v>
      </c>
      <c r="FF89" s="70">
        <v>0</v>
      </c>
    </row>
    <row r="90" spans="1:162" ht="15.75" x14ac:dyDescent="0.25">
      <c r="A90" s="11">
        <v>79</v>
      </c>
      <c r="B90" s="66" t="s">
        <v>213</v>
      </c>
      <c r="C90" s="69">
        <v>706.54679999999996</v>
      </c>
      <c r="D90" s="69">
        <v>0</v>
      </c>
      <c r="E90" s="69">
        <v>1115.1356646199999</v>
      </c>
      <c r="F90" s="69">
        <v>706.54679999999996</v>
      </c>
      <c r="G90" s="69">
        <v>408.58886461999992</v>
      </c>
      <c r="H90" s="69">
        <v>705.50565288999996</v>
      </c>
      <c r="I90" s="69">
        <v>1.2126635299999999</v>
      </c>
      <c r="J90" s="69">
        <v>1114.01068734</v>
      </c>
      <c r="K90" s="69">
        <v>705.47216318999995</v>
      </c>
      <c r="L90" s="69">
        <v>0</v>
      </c>
      <c r="M90" s="69">
        <v>408.53852415</v>
      </c>
      <c r="N90" s="70">
        <v>99.847902954199213</v>
      </c>
      <c r="O90" s="70">
        <v>99.987679431732261</v>
      </c>
      <c r="P90" s="70">
        <v>36.672765242988426</v>
      </c>
      <c r="Q90" s="69">
        <v>1.1939945300000001</v>
      </c>
      <c r="R90" s="70">
        <v>5.2158700000004332E-2</v>
      </c>
      <c r="S90" s="69">
        <v>30.786899999999999</v>
      </c>
      <c r="T90" s="69">
        <v>0</v>
      </c>
      <c r="U90" s="69">
        <v>75.136497000000006</v>
      </c>
      <c r="V90" s="69">
        <v>30.786899999999999</v>
      </c>
      <c r="W90" s="69">
        <v>44.349597000000003</v>
      </c>
      <c r="X90" s="69">
        <v>30.786899999999999</v>
      </c>
      <c r="Y90" s="69">
        <v>0</v>
      </c>
      <c r="Z90" s="69">
        <v>75.136497000000006</v>
      </c>
      <c r="AA90" s="69">
        <v>30.786899999999999</v>
      </c>
      <c r="AB90" s="69">
        <v>0</v>
      </c>
      <c r="AC90" s="69">
        <v>44.349597000000003</v>
      </c>
      <c r="AD90" s="70">
        <v>100</v>
      </c>
      <c r="AE90" s="70">
        <v>100</v>
      </c>
      <c r="AF90" s="70">
        <v>59.025372183640656</v>
      </c>
      <c r="AG90" s="70">
        <v>0</v>
      </c>
      <c r="AH90" s="70">
        <v>0</v>
      </c>
      <c r="AI90" s="69">
        <v>0</v>
      </c>
      <c r="AJ90" s="69">
        <v>0</v>
      </c>
      <c r="AK90" s="69">
        <v>0</v>
      </c>
      <c r="AL90" s="69">
        <v>0</v>
      </c>
      <c r="AM90" s="69">
        <v>0</v>
      </c>
      <c r="AN90" s="69">
        <v>0</v>
      </c>
      <c r="AO90" s="69">
        <v>0</v>
      </c>
      <c r="AP90" s="69">
        <v>0</v>
      </c>
      <c r="AQ90" s="69">
        <v>0</v>
      </c>
      <c r="AR90" s="69">
        <v>0</v>
      </c>
      <c r="AS90" s="69">
        <v>0</v>
      </c>
      <c r="AT90" s="70" t="s">
        <v>652</v>
      </c>
      <c r="AU90" s="70" t="s">
        <v>652</v>
      </c>
      <c r="AV90" s="70">
        <v>0</v>
      </c>
      <c r="AW90" s="70">
        <v>0</v>
      </c>
      <c r="AX90" s="70">
        <v>0</v>
      </c>
      <c r="AY90" s="69">
        <v>0</v>
      </c>
      <c r="AZ90" s="69">
        <v>0</v>
      </c>
      <c r="BA90" s="69">
        <v>0</v>
      </c>
      <c r="BB90" s="69">
        <v>0</v>
      </c>
      <c r="BC90" s="69">
        <v>0</v>
      </c>
      <c r="BD90" s="69">
        <v>0</v>
      </c>
      <c r="BE90" s="69">
        <v>0</v>
      </c>
      <c r="BF90" s="69">
        <v>0</v>
      </c>
      <c r="BG90" s="69">
        <v>0</v>
      </c>
      <c r="BH90" s="69">
        <v>0</v>
      </c>
      <c r="BI90" s="69">
        <v>0</v>
      </c>
      <c r="BJ90" s="70" t="s">
        <v>652</v>
      </c>
      <c r="BK90" s="70" t="s">
        <v>652</v>
      </c>
      <c r="BL90" s="70">
        <v>0</v>
      </c>
      <c r="BM90" s="70">
        <v>0</v>
      </c>
      <c r="BN90" s="70">
        <v>0</v>
      </c>
      <c r="BO90" s="69">
        <v>1.458</v>
      </c>
      <c r="BP90" s="69">
        <v>0</v>
      </c>
      <c r="BQ90" s="69">
        <v>2.4596</v>
      </c>
      <c r="BR90" s="69">
        <v>1.458</v>
      </c>
      <c r="BS90" s="69">
        <v>1.0016</v>
      </c>
      <c r="BT90" s="69">
        <v>1.458</v>
      </c>
      <c r="BU90" s="69">
        <v>0</v>
      </c>
      <c r="BV90" s="69">
        <v>2.4596</v>
      </c>
      <c r="BW90" s="69">
        <v>1.458</v>
      </c>
      <c r="BX90" s="69">
        <v>0</v>
      </c>
      <c r="BY90" s="69">
        <v>1.0016</v>
      </c>
      <c r="BZ90" s="70">
        <v>100</v>
      </c>
      <c r="CA90" s="70">
        <v>100</v>
      </c>
      <c r="CB90" s="70">
        <v>40.722068629045374</v>
      </c>
      <c r="CC90" s="70">
        <v>0</v>
      </c>
      <c r="CD90" s="70">
        <v>0</v>
      </c>
      <c r="CE90" s="69">
        <v>0</v>
      </c>
      <c r="CF90" s="69">
        <v>0</v>
      </c>
      <c r="CG90" s="69">
        <v>0</v>
      </c>
      <c r="CH90" s="69">
        <v>0</v>
      </c>
      <c r="CI90" s="69">
        <v>0</v>
      </c>
      <c r="CJ90" s="69">
        <v>0</v>
      </c>
      <c r="CK90" s="69">
        <v>0</v>
      </c>
      <c r="CL90" s="69">
        <v>0</v>
      </c>
      <c r="CM90" s="69">
        <v>0</v>
      </c>
      <c r="CN90" s="69">
        <v>0</v>
      </c>
      <c r="CO90" s="69">
        <v>0</v>
      </c>
      <c r="CP90" s="70" t="s">
        <v>652</v>
      </c>
      <c r="CQ90" s="70" t="s">
        <v>652</v>
      </c>
      <c r="CR90" s="70">
        <v>0</v>
      </c>
      <c r="CS90" s="70">
        <v>0</v>
      </c>
      <c r="CT90" s="70">
        <v>0</v>
      </c>
      <c r="CU90" s="69">
        <v>228.709</v>
      </c>
      <c r="CV90" s="69">
        <v>0</v>
      </c>
      <c r="CW90" s="69">
        <v>315.02620000000002</v>
      </c>
      <c r="CX90" s="69">
        <v>228.709</v>
      </c>
      <c r="CY90" s="69">
        <v>86.3172</v>
      </c>
      <c r="CZ90" s="69">
        <v>228.68707996999998</v>
      </c>
      <c r="DA90" s="69">
        <v>0</v>
      </c>
      <c r="DB90" s="69">
        <v>314.99262539999995</v>
      </c>
      <c r="DC90" s="69">
        <v>228.68707996999998</v>
      </c>
      <c r="DD90" s="69">
        <v>0</v>
      </c>
      <c r="DE90" s="69">
        <v>86.305545430000009</v>
      </c>
      <c r="DF90" s="70">
        <v>99.99041575539222</v>
      </c>
      <c r="DG90" s="70">
        <v>99.986497974911146</v>
      </c>
      <c r="DH90" s="70">
        <v>27.39922730584664</v>
      </c>
      <c r="DI90" s="70">
        <v>0</v>
      </c>
      <c r="DJ90" s="70">
        <v>0</v>
      </c>
      <c r="DK90" s="69">
        <v>443.649</v>
      </c>
      <c r="DL90" s="69">
        <v>0</v>
      </c>
      <c r="DM90" s="69">
        <v>716.58052377000001</v>
      </c>
      <c r="DN90" s="69">
        <v>443.649</v>
      </c>
      <c r="DO90" s="69">
        <v>272.93152376999996</v>
      </c>
      <c r="DP90" s="69">
        <v>442.70257292000002</v>
      </c>
      <c r="DQ90" s="69">
        <v>1.2126635299999999</v>
      </c>
      <c r="DR90" s="69">
        <v>715.56192109000006</v>
      </c>
      <c r="DS90" s="69">
        <v>442.66908322</v>
      </c>
      <c r="DT90" s="69">
        <v>0</v>
      </c>
      <c r="DU90" s="69">
        <v>272.89283786999999</v>
      </c>
      <c r="DV90" s="70">
        <v>99.779123410624166</v>
      </c>
      <c r="DW90" s="70">
        <v>99.985825785359779</v>
      </c>
      <c r="DX90" s="70">
        <v>38.136858576027663</v>
      </c>
      <c r="DY90" s="70">
        <v>1.1939945300000001</v>
      </c>
      <c r="DZ90" s="70">
        <v>5.2158700000004332E-2</v>
      </c>
      <c r="EA90" s="69">
        <v>1.9439</v>
      </c>
      <c r="EB90" s="69">
        <v>0</v>
      </c>
      <c r="EC90" s="69">
        <v>5.9328438499999994</v>
      </c>
      <c r="ED90" s="69">
        <v>1.9439</v>
      </c>
      <c r="EE90" s="69">
        <v>3.9889438500000001</v>
      </c>
      <c r="EF90" s="69">
        <v>1.8711</v>
      </c>
      <c r="EG90" s="69">
        <v>0</v>
      </c>
      <c r="EH90" s="69">
        <v>5.8600438499999994</v>
      </c>
      <c r="EI90" s="69">
        <v>1.8711</v>
      </c>
      <c r="EJ90" s="69">
        <v>0</v>
      </c>
      <c r="EK90" s="69">
        <v>3.9889438500000001</v>
      </c>
      <c r="EL90" s="70">
        <v>96.254951386388186</v>
      </c>
      <c r="EM90" s="70">
        <v>100</v>
      </c>
      <c r="EN90" s="70">
        <v>68.070204798894125</v>
      </c>
      <c r="EO90" s="70">
        <v>0</v>
      </c>
      <c r="EP90" s="70">
        <v>0</v>
      </c>
      <c r="EQ90" s="69">
        <v>0</v>
      </c>
      <c r="ER90" s="69">
        <v>0</v>
      </c>
      <c r="ES90" s="69">
        <v>0</v>
      </c>
      <c r="ET90" s="69">
        <v>0</v>
      </c>
      <c r="EU90" s="69">
        <v>0</v>
      </c>
      <c r="EV90" s="69">
        <v>0</v>
      </c>
      <c r="EW90" s="69">
        <v>0</v>
      </c>
      <c r="EX90" s="69">
        <v>0</v>
      </c>
      <c r="EY90" s="69">
        <v>0</v>
      </c>
      <c r="EZ90" s="69">
        <v>0</v>
      </c>
      <c r="FA90" s="69">
        <v>0</v>
      </c>
      <c r="FB90" s="70" t="s">
        <v>652</v>
      </c>
      <c r="FC90" s="70" t="s">
        <v>652</v>
      </c>
      <c r="FD90" s="70">
        <v>0</v>
      </c>
      <c r="FE90" s="70">
        <v>0</v>
      </c>
      <c r="FF90" s="70">
        <v>0</v>
      </c>
    </row>
    <row r="91" spans="1:162" ht="15.75" x14ac:dyDescent="0.25">
      <c r="A91" s="11">
        <v>80</v>
      </c>
      <c r="B91" s="66" t="s">
        <v>216</v>
      </c>
      <c r="C91" s="69">
        <v>345.53339999999997</v>
      </c>
      <c r="D91" s="69">
        <v>0</v>
      </c>
      <c r="E91" s="69">
        <v>604.12670000000003</v>
      </c>
      <c r="F91" s="69">
        <v>345.53339999999997</v>
      </c>
      <c r="G91" s="69">
        <v>258.5933</v>
      </c>
      <c r="H91" s="69">
        <v>345.53339199999994</v>
      </c>
      <c r="I91" s="69">
        <v>0.36716623000000004</v>
      </c>
      <c r="J91" s="69">
        <v>604.12666287000002</v>
      </c>
      <c r="K91" s="69">
        <v>345.53339199999994</v>
      </c>
      <c r="L91" s="69">
        <v>0</v>
      </c>
      <c r="M91" s="69">
        <v>258.59327086999997</v>
      </c>
      <c r="N91" s="70">
        <v>99.999997684739</v>
      </c>
      <c r="O91" s="70">
        <v>99.999988735206969</v>
      </c>
      <c r="P91" s="70">
        <v>42.804479054361117</v>
      </c>
      <c r="Q91" s="69">
        <v>0.36716623000000004</v>
      </c>
      <c r="R91" s="70">
        <v>9.3258734068513149E-15</v>
      </c>
      <c r="S91" s="69">
        <v>6.7215999999999996</v>
      </c>
      <c r="T91" s="69">
        <v>0</v>
      </c>
      <c r="U91" s="69">
        <v>79.4816</v>
      </c>
      <c r="V91" s="69">
        <v>6.7215999999999996</v>
      </c>
      <c r="W91" s="69">
        <v>72.760000000000005</v>
      </c>
      <c r="X91" s="69">
        <v>6.7215999999999996</v>
      </c>
      <c r="Y91" s="69">
        <v>0</v>
      </c>
      <c r="Z91" s="69">
        <v>79.481599970000005</v>
      </c>
      <c r="AA91" s="69">
        <v>6.7215999999999996</v>
      </c>
      <c r="AB91" s="69">
        <v>0</v>
      </c>
      <c r="AC91" s="69">
        <v>72.759999969999996</v>
      </c>
      <c r="AD91" s="70">
        <v>100</v>
      </c>
      <c r="AE91" s="70">
        <v>99.999999958768541</v>
      </c>
      <c r="AF91" s="70">
        <v>91.543199932390579</v>
      </c>
      <c r="AG91" s="70">
        <v>0</v>
      </c>
      <c r="AH91" s="70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69">
        <v>0</v>
      </c>
      <c r="AO91" s="69">
        <v>0</v>
      </c>
      <c r="AP91" s="69">
        <v>0</v>
      </c>
      <c r="AQ91" s="69">
        <v>0</v>
      </c>
      <c r="AR91" s="69">
        <v>0</v>
      </c>
      <c r="AS91" s="69">
        <v>0</v>
      </c>
      <c r="AT91" s="70" t="s">
        <v>652</v>
      </c>
      <c r="AU91" s="70" t="s">
        <v>652</v>
      </c>
      <c r="AV91" s="70">
        <v>0</v>
      </c>
      <c r="AW91" s="70">
        <v>0</v>
      </c>
      <c r="AX91" s="70">
        <v>0</v>
      </c>
      <c r="AY91" s="69">
        <v>0</v>
      </c>
      <c r="AZ91" s="69">
        <v>0</v>
      </c>
      <c r="BA91" s="69">
        <v>0</v>
      </c>
      <c r="BB91" s="69">
        <v>0</v>
      </c>
      <c r="BC91" s="69">
        <v>0</v>
      </c>
      <c r="BD91" s="69">
        <v>0</v>
      </c>
      <c r="BE91" s="69">
        <v>0</v>
      </c>
      <c r="BF91" s="69">
        <v>0</v>
      </c>
      <c r="BG91" s="69">
        <v>0</v>
      </c>
      <c r="BH91" s="69">
        <v>0</v>
      </c>
      <c r="BI91" s="69">
        <v>0</v>
      </c>
      <c r="BJ91" s="70" t="s">
        <v>652</v>
      </c>
      <c r="BK91" s="70" t="s">
        <v>652</v>
      </c>
      <c r="BL91" s="70">
        <v>0</v>
      </c>
      <c r="BM91" s="70">
        <v>0</v>
      </c>
      <c r="BN91" s="70">
        <v>0</v>
      </c>
      <c r="BO91" s="69">
        <v>1.2745</v>
      </c>
      <c r="BP91" s="69">
        <v>0</v>
      </c>
      <c r="BQ91" s="69">
        <v>1.5823</v>
      </c>
      <c r="BR91" s="69">
        <v>1.2745</v>
      </c>
      <c r="BS91" s="69">
        <v>0.30780000000000002</v>
      </c>
      <c r="BT91" s="69">
        <v>1.2745</v>
      </c>
      <c r="BU91" s="69">
        <v>0</v>
      </c>
      <c r="BV91" s="69">
        <v>1.5823</v>
      </c>
      <c r="BW91" s="69">
        <v>1.2745</v>
      </c>
      <c r="BX91" s="69">
        <v>0</v>
      </c>
      <c r="BY91" s="69">
        <v>0.30780000000000002</v>
      </c>
      <c r="BZ91" s="70">
        <v>100</v>
      </c>
      <c r="CA91" s="70">
        <v>100</v>
      </c>
      <c r="CB91" s="70">
        <v>19.452695443341973</v>
      </c>
      <c r="CC91" s="70">
        <v>0</v>
      </c>
      <c r="CD91" s="70">
        <v>0</v>
      </c>
      <c r="CE91" s="69">
        <v>5.7256</v>
      </c>
      <c r="CF91" s="69">
        <v>0</v>
      </c>
      <c r="CG91" s="69">
        <v>7.157</v>
      </c>
      <c r="CH91" s="69">
        <v>5.7256</v>
      </c>
      <c r="CI91" s="69">
        <v>1.4314</v>
      </c>
      <c r="CJ91" s="69">
        <v>5.7255919999999998</v>
      </c>
      <c r="CK91" s="69">
        <v>0</v>
      </c>
      <c r="CL91" s="69">
        <v>7.1569900000000004</v>
      </c>
      <c r="CM91" s="69">
        <v>5.7255919999999998</v>
      </c>
      <c r="CN91" s="69">
        <v>0</v>
      </c>
      <c r="CO91" s="69">
        <v>1.4313979999999999</v>
      </c>
      <c r="CP91" s="70">
        <v>99.999860276652214</v>
      </c>
      <c r="CQ91" s="70">
        <v>99.999860276652214</v>
      </c>
      <c r="CR91" s="70">
        <v>20</v>
      </c>
      <c r="CS91" s="70">
        <v>0</v>
      </c>
      <c r="CT91" s="70">
        <v>0</v>
      </c>
      <c r="CU91" s="69">
        <v>124.19450000000001</v>
      </c>
      <c r="CV91" s="69">
        <v>0</v>
      </c>
      <c r="CW91" s="69">
        <v>176.08860000000001</v>
      </c>
      <c r="CX91" s="69">
        <v>124.19450000000001</v>
      </c>
      <c r="CY91" s="69">
        <v>51.894100000000002</v>
      </c>
      <c r="CZ91" s="69">
        <v>124.19450000000001</v>
      </c>
      <c r="DA91" s="69">
        <v>5.8945299999999994E-3</v>
      </c>
      <c r="DB91" s="69">
        <v>176.08860000000001</v>
      </c>
      <c r="DC91" s="69">
        <v>124.19450000000001</v>
      </c>
      <c r="DD91" s="69">
        <v>0</v>
      </c>
      <c r="DE91" s="69">
        <v>51.894100000000002</v>
      </c>
      <c r="DF91" s="70">
        <v>100</v>
      </c>
      <c r="DG91" s="70">
        <v>100</v>
      </c>
      <c r="DH91" s="70">
        <v>29.470448399271731</v>
      </c>
      <c r="DI91" s="70">
        <v>5.8945299999999994E-3</v>
      </c>
      <c r="DJ91" s="70">
        <v>6.1712787657874912E-15</v>
      </c>
      <c r="DK91" s="69">
        <v>205.06549999999999</v>
      </c>
      <c r="DL91" s="69">
        <v>0</v>
      </c>
      <c r="DM91" s="69">
        <v>335.76549999999997</v>
      </c>
      <c r="DN91" s="69">
        <v>205.06549999999999</v>
      </c>
      <c r="DO91" s="69">
        <v>130.69999999999999</v>
      </c>
      <c r="DP91" s="69">
        <v>205.06549999999999</v>
      </c>
      <c r="DQ91" s="69">
        <v>0.36127170000000003</v>
      </c>
      <c r="DR91" s="69">
        <v>335.76547319999997</v>
      </c>
      <c r="DS91" s="69">
        <v>205.06549999999999</v>
      </c>
      <c r="DT91" s="69">
        <v>0</v>
      </c>
      <c r="DU91" s="69">
        <v>130.69997320000002</v>
      </c>
      <c r="DV91" s="70">
        <v>100</v>
      </c>
      <c r="DW91" s="70">
        <v>99.999979495026807</v>
      </c>
      <c r="DX91" s="70">
        <v>38.925971736870061</v>
      </c>
      <c r="DY91" s="70">
        <v>0.36127170000000003</v>
      </c>
      <c r="DZ91" s="70">
        <v>3.1641356201816961E-15</v>
      </c>
      <c r="EA91" s="69">
        <v>2.5516999999999999</v>
      </c>
      <c r="EB91" s="69">
        <v>0</v>
      </c>
      <c r="EC91" s="69">
        <v>4.0517000000000003</v>
      </c>
      <c r="ED91" s="69">
        <v>2.5516999999999999</v>
      </c>
      <c r="EE91" s="69">
        <v>1.5</v>
      </c>
      <c r="EF91" s="69">
        <v>2.5516999999999999</v>
      </c>
      <c r="EG91" s="69">
        <v>0</v>
      </c>
      <c r="EH91" s="69">
        <v>4.0516997000000003</v>
      </c>
      <c r="EI91" s="69">
        <v>2.5516999999999999</v>
      </c>
      <c r="EJ91" s="69">
        <v>0</v>
      </c>
      <c r="EK91" s="69">
        <v>1.4999997</v>
      </c>
      <c r="EL91" s="70">
        <v>100</v>
      </c>
      <c r="EM91" s="70">
        <v>99.999979999999994</v>
      </c>
      <c r="EN91" s="70">
        <v>37.021492486227444</v>
      </c>
      <c r="EO91" s="70">
        <v>0</v>
      </c>
      <c r="EP91" s="70">
        <v>0</v>
      </c>
      <c r="EQ91" s="69">
        <v>0</v>
      </c>
      <c r="ER91" s="69">
        <v>0</v>
      </c>
      <c r="ES91" s="69">
        <v>0</v>
      </c>
      <c r="ET91" s="69">
        <v>0</v>
      </c>
      <c r="EU91" s="69">
        <v>0</v>
      </c>
      <c r="EV91" s="69">
        <v>0</v>
      </c>
      <c r="EW91" s="69">
        <v>0</v>
      </c>
      <c r="EX91" s="69">
        <v>0</v>
      </c>
      <c r="EY91" s="69">
        <v>0</v>
      </c>
      <c r="EZ91" s="69">
        <v>0</v>
      </c>
      <c r="FA91" s="69">
        <v>0</v>
      </c>
      <c r="FB91" s="70" t="s">
        <v>652</v>
      </c>
      <c r="FC91" s="70" t="s">
        <v>652</v>
      </c>
      <c r="FD91" s="70">
        <v>0</v>
      </c>
      <c r="FE91" s="70">
        <v>0</v>
      </c>
      <c r="FF91" s="70">
        <v>0</v>
      </c>
    </row>
    <row r="92" spans="1:162" ht="15.75" x14ac:dyDescent="0.25">
      <c r="A92" s="11">
        <v>81</v>
      </c>
      <c r="B92" s="66" t="s">
        <v>219</v>
      </c>
      <c r="C92" s="69">
        <v>258.73629999999997</v>
      </c>
      <c r="D92" s="69">
        <v>0</v>
      </c>
      <c r="E92" s="69">
        <v>300.13530000000003</v>
      </c>
      <c r="F92" s="69">
        <v>258.73629999999997</v>
      </c>
      <c r="G92" s="69">
        <v>41.399000000000001</v>
      </c>
      <c r="H92" s="69">
        <v>258.10809999999998</v>
      </c>
      <c r="I92" s="69">
        <v>0.69051799999999997</v>
      </c>
      <c r="J92" s="69">
        <v>299.43412599999999</v>
      </c>
      <c r="K92" s="69">
        <v>258.10809999999998</v>
      </c>
      <c r="L92" s="69">
        <v>0</v>
      </c>
      <c r="M92" s="69">
        <v>41.326025999999999</v>
      </c>
      <c r="N92" s="70">
        <v>99.757204536046942</v>
      </c>
      <c r="O92" s="70">
        <v>99.823730041788437</v>
      </c>
      <c r="P92" s="70">
        <v>13.801374797206648</v>
      </c>
      <c r="Q92" s="69">
        <v>0.69051799999999997</v>
      </c>
      <c r="R92" s="70">
        <v>-2.6645352591003757E-15</v>
      </c>
      <c r="S92" s="69">
        <v>11.142300000000001</v>
      </c>
      <c r="T92" s="69">
        <v>0</v>
      </c>
      <c r="U92" s="69">
        <v>12.9413</v>
      </c>
      <c r="V92" s="69">
        <v>11.142300000000001</v>
      </c>
      <c r="W92" s="69">
        <v>1.7989999999999999</v>
      </c>
      <c r="X92" s="69">
        <v>11.142300000000001</v>
      </c>
      <c r="Y92" s="69">
        <v>0</v>
      </c>
      <c r="Z92" s="69">
        <v>12.940094</v>
      </c>
      <c r="AA92" s="69">
        <v>11.142300000000001</v>
      </c>
      <c r="AB92" s="69">
        <v>0</v>
      </c>
      <c r="AC92" s="69">
        <v>1.7977939999999999</v>
      </c>
      <c r="AD92" s="70">
        <v>100</v>
      </c>
      <c r="AE92" s="70">
        <v>99.932962757087267</v>
      </c>
      <c r="AF92" s="70">
        <v>13.893206649039797</v>
      </c>
      <c r="AG92" s="70">
        <v>0</v>
      </c>
      <c r="AH92" s="70">
        <v>0</v>
      </c>
      <c r="AI92" s="69">
        <v>0</v>
      </c>
      <c r="AJ92" s="69">
        <v>0</v>
      </c>
      <c r="AK92" s="69">
        <v>0</v>
      </c>
      <c r="AL92" s="69">
        <v>0</v>
      </c>
      <c r="AM92" s="69">
        <v>0</v>
      </c>
      <c r="AN92" s="69">
        <v>0</v>
      </c>
      <c r="AO92" s="69">
        <v>0</v>
      </c>
      <c r="AP92" s="69">
        <v>0</v>
      </c>
      <c r="AQ92" s="69">
        <v>0</v>
      </c>
      <c r="AR92" s="69">
        <v>0</v>
      </c>
      <c r="AS92" s="69">
        <v>0</v>
      </c>
      <c r="AT92" s="70" t="s">
        <v>652</v>
      </c>
      <c r="AU92" s="70" t="s">
        <v>652</v>
      </c>
      <c r="AV92" s="70">
        <v>0</v>
      </c>
      <c r="AW92" s="70">
        <v>0</v>
      </c>
      <c r="AX92" s="70">
        <v>0</v>
      </c>
      <c r="AY92" s="69">
        <v>0</v>
      </c>
      <c r="AZ92" s="69">
        <v>0</v>
      </c>
      <c r="BA92" s="69">
        <v>0</v>
      </c>
      <c r="BB92" s="69">
        <v>0</v>
      </c>
      <c r="BC92" s="69">
        <v>0</v>
      </c>
      <c r="BD92" s="69">
        <v>0</v>
      </c>
      <c r="BE92" s="69">
        <v>0</v>
      </c>
      <c r="BF92" s="69">
        <v>0</v>
      </c>
      <c r="BG92" s="69">
        <v>0</v>
      </c>
      <c r="BH92" s="69">
        <v>0</v>
      </c>
      <c r="BI92" s="69">
        <v>0</v>
      </c>
      <c r="BJ92" s="70" t="s">
        <v>652</v>
      </c>
      <c r="BK92" s="70" t="s">
        <v>652</v>
      </c>
      <c r="BL92" s="70">
        <v>0</v>
      </c>
      <c r="BM92" s="70">
        <v>0</v>
      </c>
      <c r="BN92" s="70">
        <v>0</v>
      </c>
      <c r="BO92" s="69">
        <v>1.4121999999999999</v>
      </c>
      <c r="BP92" s="69">
        <v>0</v>
      </c>
      <c r="BQ92" s="69">
        <v>1.6402000000000001</v>
      </c>
      <c r="BR92" s="69">
        <v>1.4121999999999999</v>
      </c>
      <c r="BS92" s="69">
        <v>0.22800000000000001</v>
      </c>
      <c r="BT92" s="69">
        <v>1.4121999999999999</v>
      </c>
      <c r="BU92" s="69">
        <v>0</v>
      </c>
      <c r="BV92" s="69">
        <v>1.6402000000000001</v>
      </c>
      <c r="BW92" s="69">
        <v>1.4121999999999999</v>
      </c>
      <c r="BX92" s="69">
        <v>0</v>
      </c>
      <c r="BY92" s="69">
        <v>0.22800000000000001</v>
      </c>
      <c r="BZ92" s="70">
        <v>100</v>
      </c>
      <c r="CA92" s="70">
        <v>100</v>
      </c>
      <c r="CB92" s="70">
        <v>13.900743811730276</v>
      </c>
      <c r="CC92" s="70">
        <v>0</v>
      </c>
      <c r="CD92" s="70">
        <v>0</v>
      </c>
      <c r="CE92" s="69">
        <v>0</v>
      </c>
      <c r="CF92" s="69">
        <v>0</v>
      </c>
      <c r="CG92" s="69">
        <v>0</v>
      </c>
      <c r="CH92" s="69">
        <v>0</v>
      </c>
      <c r="CI92" s="69">
        <v>0</v>
      </c>
      <c r="CJ92" s="69">
        <v>0</v>
      </c>
      <c r="CK92" s="69">
        <v>0</v>
      </c>
      <c r="CL92" s="69">
        <v>0</v>
      </c>
      <c r="CM92" s="69">
        <v>0</v>
      </c>
      <c r="CN92" s="69">
        <v>0</v>
      </c>
      <c r="CO92" s="69">
        <v>0</v>
      </c>
      <c r="CP92" s="70" t="s">
        <v>652</v>
      </c>
      <c r="CQ92" s="70" t="s">
        <v>652</v>
      </c>
      <c r="CR92" s="70">
        <v>0</v>
      </c>
      <c r="CS92" s="70">
        <v>0</v>
      </c>
      <c r="CT92" s="70">
        <v>0</v>
      </c>
      <c r="CU92" s="69">
        <v>0</v>
      </c>
      <c r="CV92" s="69">
        <v>0</v>
      </c>
      <c r="CW92" s="69">
        <v>0</v>
      </c>
      <c r="CX92" s="69">
        <v>0</v>
      </c>
      <c r="CY92" s="69">
        <v>0</v>
      </c>
      <c r="CZ92" s="69">
        <v>0</v>
      </c>
      <c r="DA92" s="69">
        <v>0</v>
      </c>
      <c r="DB92" s="69">
        <v>0</v>
      </c>
      <c r="DC92" s="69">
        <v>0</v>
      </c>
      <c r="DD92" s="69">
        <v>0</v>
      </c>
      <c r="DE92" s="69">
        <v>0</v>
      </c>
      <c r="DF92" s="70" t="s">
        <v>652</v>
      </c>
      <c r="DG92" s="70" t="s">
        <v>652</v>
      </c>
      <c r="DH92" s="70">
        <v>0</v>
      </c>
      <c r="DI92" s="70">
        <v>0</v>
      </c>
      <c r="DJ92" s="70">
        <v>0</v>
      </c>
      <c r="DK92" s="69">
        <v>242.76179999999999</v>
      </c>
      <c r="DL92" s="69">
        <v>0</v>
      </c>
      <c r="DM92" s="69">
        <v>281.9538</v>
      </c>
      <c r="DN92" s="69">
        <v>242.76179999999999</v>
      </c>
      <c r="DO92" s="69">
        <v>39.192</v>
      </c>
      <c r="DP92" s="69">
        <v>242.76179999999999</v>
      </c>
      <c r="DQ92" s="69">
        <v>0.69051799999999997</v>
      </c>
      <c r="DR92" s="69">
        <v>281.91509500000001</v>
      </c>
      <c r="DS92" s="69">
        <v>242.76179999999999</v>
      </c>
      <c r="DT92" s="69">
        <v>0</v>
      </c>
      <c r="DU92" s="69">
        <v>39.153295</v>
      </c>
      <c r="DV92" s="70">
        <v>100</v>
      </c>
      <c r="DW92" s="70">
        <v>99.901242600530722</v>
      </c>
      <c r="DX92" s="70">
        <v>13.888328682790114</v>
      </c>
      <c r="DY92" s="70">
        <v>0.69051799999999997</v>
      </c>
      <c r="DZ92" s="70">
        <v>-2.6645352591003757E-15</v>
      </c>
      <c r="EA92" s="69">
        <v>3.42</v>
      </c>
      <c r="EB92" s="69">
        <v>0</v>
      </c>
      <c r="EC92" s="69">
        <v>3.6</v>
      </c>
      <c r="ED92" s="69">
        <v>3.42</v>
      </c>
      <c r="EE92" s="69">
        <v>0.18</v>
      </c>
      <c r="EF92" s="69">
        <v>2.7917999999999998</v>
      </c>
      <c r="EG92" s="69">
        <v>0</v>
      </c>
      <c r="EH92" s="69">
        <v>2.9387370000000002</v>
      </c>
      <c r="EI92" s="69">
        <v>2.7917999999999998</v>
      </c>
      <c r="EJ92" s="69">
        <v>0</v>
      </c>
      <c r="EK92" s="69">
        <v>0.14693700000000001</v>
      </c>
      <c r="EL92" s="70">
        <v>81.631578947368425</v>
      </c>
      <c r="EM92" s="70">
        <v>81.631666666666675</v>
      </c>
      <c r="EN92" s="70">
        <v>5.0000051042335532</v>
      </c>
      <c r="EO92" s="70">
        <v>0</v>
      </c>
      <c r="EP92" s="70">
        <v>0</v>
      </c>
      <c r="EQ92" s="69">
        <v>0</v>
      </c>
      <c r="ER92" s="69">
        <v>0</v>
      </c>
      <c r="ES92" s="69">
        <v>0</v>
      </c>
      <c r="ET92" s="69">
        <v>0</v>
      </c>
      <c r="EU92" s="69">
        <v>0</v>
      </c>
      <c r="EV92" s="69">
        <v>0</v>
      </c>
      <c r="EW92" s="69">
        <v>0</v>
      </c>
      <c r="EX92" s="69">
        <v>0</v>
      </c>
      <c r="EY92" s="69">
        <v>0</v>
      </c>
      <c r="EZ92" s="69">
        <v>0</v>
      </c>
      <c r="FA92" s="69">
        <v>0</v>
      </c>
      <c r="FB92" s="70" t="s">
        <v>652</v>
      </c>
      <c r="FC92" s="70" t="s">
        <v>652</v>
      </c>
      <c r="FD92" s="70">
        <v>0</v>
      </c>
      <c r="FE92" s="70">
        <v>0</v>
      </c>
      <c r="FF92" s="70">
        <v>0</v>
      </c>
    </row>
    <row r="93" spans="1:162" ht="15.75" x14ac:dyDescent="0.25">
      <c r="A93" s="11">
        <v>82</v>
      </c>
      <c r="B93" s="66" t="s">
        <v>222</v>
      </c>
      <c r="C93" s="69">
        <v>652.63290000000006</v>
      </c>
      <c r="D93" s="69">
        <v>0</v>
      </c>
      <c r="E93" s="69">
        <v>831.48599000000002</v>
      </c>
      <c r="F93" s="69">
        <v>652.63290000000006</v>
      </c>
      <c r="G93" s="69">
        <v>178.85309000000001</v>
      </c>
      <c r="H93" s="69">
        <v>650.94936000000007</v>
      </c>
      <c r="I93" s="69">
        <v>0.23012199999999999</v>
      </c>
      <c r="J93" s="69">
        <v>813.26790599999993</v>
      </c>
      <c r="K93" s="69">
        <v>650.94936000000007</v>
      </c>
      <c r="L93" s="69">
        <v>0</v>
      </c>
      <c r="M93" s="69">
        <v>162.31854599999997</v>
      </c>
      <c r="N93" s="70">
        <v>99.742038747969957</v>
      </c>
      <c r="O93" s="70">
        <v>90.755237161404352</v>
      </c>
      <c r="P93" s="70">
        <v>19.958803833579534</v>
      </c>
      <c r="Q93" s="69">
        <v>0.23012199999999999</v>
      </c>
      <c r="R93" s="70">
        <v>5.1236792586450974E-14</v>
      </c>
      <c r="S93" s="69">
        <v>22.932300000000001</v>
      </c>
      <c r="T93" s="69">
        <v>0</v>
      </c>
      <c r="U93" s="69">
        <v>29.138881999999999</v>
      </c>
      <c r="V93" s="69">
        <v>22.932300000000001</v>
      </c>
      <c r="W93" s="69">
        <v>6.206582</v>
      </c>
      <c r="X93" s="69">
        <v>22.932300000000001</v>
      </c>
      <c r="Y93" s="69">
        <v>0.12570000000000001</v>
      </c>
      <c r="Z93" s="69">
        <v>29.138881999999999</v>
      </c>
      <c r="AA93" s="69">
        <v>22.932300000000001</v>
      </c>
      <c r="AB93" s="69">
        <v>0</v>
      </c>
      <c r="AC93" s="69">
        <v>6.206582</v>
      </c>
      <c r="AD93" s="70">
        <v>100</v>
      </c>
      <c r="AE93" s="70">
        <v>100</v>
      </c>
      <c r="AF93" s="70">
        <v>21.300000459866649</v>
      </c>
      <c r="AG93" s="70">
        <v>0.12570000000000001</v>
      </c>
      <c r="AH93" s="70">
        <v>-1.6375789613221059E-15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70" t="s">
        <v>652</v>
      </c>
      <c r="AU93" s="70" t="s">
        <v>652</v>
      </c>
      <c r="AV93" s="70">
        <v>0</v>
      </c>
      <c r="AW93" s="70">
        <v>0</v>
      </c>
      <c r="AX93" s="70">
        <v>0</v>
      </c>
      <c r="AY93" s="69">
        <v>1.2434000000000001</v>
      </c>
      <c r="AZ93" s="69">
        <v>0</v>
      </c>
      <c r="BA93" s="69">
        <v>1.5799240000000001</v>
      </c>
      <c r="BB93" s="69">
        <v>1.2434000000000001</v>
      </c>
      <c r="BC93" s="69">
        <v>0.33652399999999999</v>
      </c>
      <c r="BD93" s="69">
        <v>1.2434000000000001</v>
      </c>
      <c r="BE93" s="69">
        <v>0</v>
      </c>
      <c r="BF93" s="69">
        <v>1.5799240000000001</v>
      </c>
      <c r="BG93" s="69">
        <v>1.2434000000000001</v>
      </c>
      <c r="BH93" s="69">
        <v>0</v>
      </c>
      <c r="BI93" s="69">
        <v>0.33652399999999999</v>
      </c>
      <c r="BJ93" s="70">
        <v>100</v>
      </c>
      <c r="BK93" s="70">
        <v>100</v>
      </c>
      <c r="BL93" s="70">
        <v>21.300011899306547</v>
      </c>
      <c r="BM93" s="70">
        <v>0</v>
      </c>
      <c r="BN93" s="70">
        <v>0</v>
      </c>
      <c r="BO93" s="69">
        <v>13.721</v>
      </c>
      <c r="BP93" s="69">
        <v>0</v>
      </c>
      <c r="BQ93" s="69">
        <v>17.434562</v>
      </c>
      <c r="BR93" s="69">
        <v>13.721</v>
      </c>
      <c r="BS93" s="69">
        <v>3.713562</v>
      </c>
      <c r="BT93" s="69">
        <v>13.721</v>
      </c>
      <c r="BU93" s="69">
        <v>0</v>
      </c>
      <c r="BV93" s="69">
        <v>17.434562</v>
      </c>
      <c r="BW93" s="69">
        <v>13.721</v>
      </c>
      <c r="BX93" s="69">
        <v>0</v>
      </c>
      <c r="BY93" s="69">
        <v>3.713562</v>
      </c>
      <c r="BZ93" s="70">
        <v>100</v>
      </c>
      <c r="CA93" s="70">
        <v>100</v>
      </c>
      <c r="CB93" s="70">
        <v>21.300001686305627</v>
      </c>
      <c r="CC93" s="70">
        <v>0</v>
      </c>
      <c r="CD93" s="70">
        <v>0</v>
      </c>
      <c r="CE93" s="69">
        <v>0</v>
      </c>
      <c r="CF93" s="69">
        <v>0</v>
      </c>
      <c r="CG93" s="69">
        <v>0</v>
      </c>
      <c r="CH93" s="69">
        <v>0</v>
      </c>
      <c r="CI93" s="69">
        <v>0</v>
      </c>
      <c r="CJ93" s="69">
        <v>0</v>
      </c>
      <c r="CK93" s="69">
        <v>0</v>
      </c>
      <c r="CL93" s="69">
        <v>0</v>
      </c>
      <c r="CM93" s="69">
        <v>0</v>
      </c>
      <c r="CN93" s="69">
        <v>0</v>
      </c>
      <c r="CO93" s="69">
        <v>0</v>
      </c>
      <c r="CP93" s="70" t="s">
        <v>652</v>
      </c>
      <c r="CQ93" s="70" t="s">
        <v>652</v>
      </c>
      <c r="CR93" s="70">
        <v>0</v>
      </c>
      <c r="CS93" s="70">
        <v>0</v>
      </c>
      <c r="CT93" s="70">
        <v>0</v>
      </c>
      <c r="CU93" s="69">
        <v>0</v>
      </c>
      <c r="CV93" s="69">
        <v>0</v>
      </c>
      <c r="CW93" s="69">
        <v>0</v>
      </c>
      <c r="CX93" s="69">
        <v>0</v>
      </c>
      <c r="CY93" s="69">
        <v>0</v>
      </c>
      <c r="CZ93" s="69">
        <v>0</v>
      </c>
      <c r="DA93" s="69">
        <v>0</v>
      </c>
      <c r="DB93" s="69">
        <v>0</v>
      </c>
      <c r="DC93" s="69">
        <v>0</v>
      </c>
      <c r="DD93" s="69">
        <v>0</v>
      </c>
      <c r="DE93" s="69">
        <v>0</v>
      </c>
      <c r="DF93" s="70" t="s">
        <v>652</v>
      </c>
      <c r="DG93" s="70" t="s">
        <v>652</v>
      </c>
      <c r="DH93" s="70">
        <v>0</v>
      </c>
      <c r="DI93" s="70">
        <v>0</v>
      </c>
      <c r="DJ93" s="70">
        <v>0</v>
      </c>
      <c r="DK93" s="69">
        <v>612.98230000000001</v>
      </c>
      <c r="DL93" s="69">
        <v>0</v>
      </c>
      <c r="DM93" s="69">
        <v>778.88475300000005</v>
      </c>
      <c r="DN93" s="69">
        <v>612.98230000000001</v>
      </c>
      <c r="DO93" s="69">
        <v>165.90245300000001</v>
      </c>
      <c r="DP93" s="69">
        <v>612.98230000000001</v>
      </c>
      <c r="DQ93" s="69">
        <v>0.104422</v>
      </c>
      <c r="DR93" s="69">
        <v>765.03635999999995</v>
      </c>
      <c r="DS93" s="69">
        <v>612.98230000000001</v>
      </c>
      <c r="DT93" s="69">
        <v>0</v>
      </c>
      <c r="DU93" s="69">
        <v>152.05405999999999</v>
      </c>
      <c r="DV93" s="70">
        <v>100</v>
      </c>
      <c r="DW93" s="70">
        <v>91.652689427081583</v>
      </c>
      <c r="DX93" s="70">
        <v>19.875403046202926</v>
      </c>
      <c r="DY93" s="70">
        <v>0.104422</v>
      </c>
      <c r="DZ93" s="70">
        <v>-4.3021142204224816E-16</v>
      </c>
      <c r="EA93" s="69">
        <v>0</v>
      </c>
      <c r="EB93" s="69">
        <v>0</v>
      </c>
      <c r="EC93" s="69">
        <v>0</v>
      </c>
      <c r="ED93" s="69">
        <v>0</v>
      </c>
      <c r="EE93" s="69">
        <v>0</v>
      </c>
      <c r="EF93" s="69">
        <v>0</v>
      </c>
      <c r="EG93" s="69">
        <v>0</v>
      </c>
      <c r="EH93" s="69">
        <v>0</v>
      </c>
      <c r="EI93" s="69">
        <v>0</v>
      </c>
      <c r="EJ93" s="69">
        <v>0</v>
      </c>
      <c r="EK93" s="69">
        <v>0</v>
      </c>
      <c r="EL93" s="70" t="s">
        <v>652</v>
      </c>
      <c r="EM93" s="70" t="s">
        <v>652</v>
      </c>
      <c r="EN93" s="70">
        <v>0</v>
      </c>
      <c r="EO93" s="70">
        <v>0</v>
      </c>
      <c r="EP93" s="70">
        <v>0</v>
      </c>
      <c r="EQ93" s="69">
        <v>1.7539</v>
      </c>
      <c r="ER93" s="69">
        <v>0</v>
      </c>
      <c r="ES93" s="69">
        <v>4.4478689999999999</v>
      </c>
      <c r="ET93" s="69">
        <v>1.7539</v>
      </c>
      <c r="EU93" s="69">
        <v>2.6939690000000001</v>
      </c>
      <c r="EV93" s="69">
        <v>7.0360000000000006E-2</v>
      </c>
      <c r="EW93" s="69">
        <v>0</v>
      </c>
      <c r="EX93" s="69">
        <v>7.8177999999999997E-2</v>
      </c>
      <c r="EY93" s="69">
        <v>7.0360000000000006E-2</v>
      </c>
      <c r="EZ93" s="69">
        <v>0</v>
      </c>
      <c r="FA93" s="69">
        <v>7.8180000000000003E-3</v>
      </c>
      <c r="FB93" s="70">
        <v>4.011631221848452</v>
      </c>
      <c r="FC93" s="70">
        <v>0.29020378482454695</v>
      </c>
      <c r="FD93" s="70">
        <v>10.00025582644734</v>
      </c>
      <c r="FE93" s="70">
        <v>0</v>
      </c>
      <c r="FF93" s="70">
        <v>0</v>
      </c>
    </row>
    <row r="94" spans="1:162" ht="15.75" x14ac:dyDescent="0.25">
      <c r="A94" s="11">
        <v>83</v>
      </c>
      <c r="B94" s="66" t="s">
        <v>225</v>
      </c>
      <c r="C94" s="69">
        <v>824.06180000000006</v>
      </c>
      <c r="D94" s="69">
        <v>0</v>
      </c>
      <c r="E94" s="69">
        <v>947.12464299999999</v>
      </c>
      <c r="F94" s="69">
        <v>824.06180000000006</v>
      </c>
      <c r="G94" s="69">
        <v>123.06284299999999</v>
      </c>
      <c r="H94" s="69">
        <v>824.06175196000004</v>
      </c>
      <c r="I94" s="69">
        <v>2.55683667</v>
      </c>
      <c r="J94" s="69">
        <v>947.09369613000001</v>
      </c>
      <c r="K94" s="69">
        <v>824.05114392000007</v>
      </c>
      <c r="L94" s="69">
        <v>0</v>
      </c>
      <c r="M94" s="69">
        <v>123.04255220999998</v>
      </c>
      <c r="N94" s="70">
        <v>99.99870688339152</v>
      </c>
      <c r="O94" s="70">
        <v>99.983511846869973</v>
      </c>
      <c r="P94" s="70">
        <v>12.991592353826723</v>
      </c>
      <c r="Q94" s="69">
        <v>2.55683667</v>
      </c>
      <c r="R94" s="70">
        <v>1.0608040000017915E-2</v>
      </c>
      <c r="S94" s="69">
        <v>31.984200000000001</v>
      </c>
      <c r="T94" s="69">
        <v>0</v>
      </c>
      <c r="U94" s="69">
        <v>43.664923000000002</v>
      </c>
      <c r="V94" s="69">
        <v>31.984200000000001</v>
      </c>
      <c r="W94" s="69">
        <v>11.680723</v>
      </c>
      <c r="X94" s="69">
        <v>31.984200000000001</v>
      </c>
      <c r="Y94" s="69">
        <v>0</v>
      </c>
      <c r="Z94" s="69">
        <v>43.644637369999998</v>
      </c>
      <c r="AA94" s="69">
        <v>31.984200000000001</v>
      </c>
      <c r="AB94" s="69">
        <v>0</v>
      </c>
      <c r="AC94" s="69">
        <v>11.660437369999999</v>
      </c>
      <c r="AD94" s="70">
        <v>100</v>
      </c>
      <c r="AE94" s="70">
        <v>99.826332411101589</v>
      </c>
      <c r="AF94" s="70">
        <v>26.716769969121181</v>
      </c>
      <c r="AG94" s="70">
        <v>0</v>
      </c>
      <c r="AH94" s="70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v>0</v>
      </c>
      <c r="AN94" s="69">
        <v>0</v>
      </c>
      <c r="AO94" s="69">
        <v>0</v>
      </c>
      <c r="AP94" s="69">
        <v>0</v>
      </c>
      <c r="AQ94" s="69">
        <v>0</v>
      </c>
      <c r="AR94" s="69">
        <v>0</v>
      </c>
      <c r="AS94" s="69">
        <v>0</v>
      </c>
      <c r="AT94" s="70" t="s">
        <v>652</v>
      </c>
      <c r="AU94" s="70" t="s">
        <v>652</v>
      </c>
      <c r="AV94" s="70">
        <v>0</v>
      </c>
      <c r="AW94" s="70">
        <v>0</v>
      </c>
      <c r="AX94" s="70">
        <v>0</v>
      </c>
      <c r="AY94" s="69">
        <v>0</v>
      </c>
      <c r="AZ94" s="69">
        <v>0</v>
      </c>
      <c r="BA94" s="69">
        <v>0</v>
      </c>
      <c r="BB94" s="69">
        <v>0</v>
      </c>
      <c r="BC94" s="69">
        <v>0</v>
      </c>
      <c r="BD94" s="69">
        <v>0</v>
      </c>
      <c r="BE94" s="69">
        <v>0</v>
      </c>
      <c r="BF94" s="69">
        <v>0</v>
      </c>
      <c r="BG94" s="69">
        <v>0</v>
      </c>
      <c r="BH94" s="69">
        <v>0</v>
      </c>
      <c r="BI94" s="69">
        <v>0</v>
      </c>
      <c r="BJ94" s="70" t="s">
        <v>652</v>
      </c>
      <c r="BK94" s="70" t="s">
        <v>652</v>
      </c>
      <c r="BL94" s="70">
        <v>0</v>
      </c>
      <c r="BM94" s="70">
        <v>0</v>
      </c>
      <c r="BN94" s="70">
        <v>0</v>
      </c>
      <c r="BO94" s="69">
        <v>1.2939000000000001</v>
      </c>
      <c r="BP94" s="69">
        <v>0</v>
      </c>
      <c r="BQ94" s="69">
        <v>1.4771000000000001</v>
      </c>
      <c r="BR94" s="69">
        <v>1.2939000000000001</v>
      </c>
      <c r="BS94" s="69">
        <v>0.1832</v>
      </c>
      <c r="BT94" s="69">
        <v>1.2939000000000001</v>
      </c>
      <c r="BU94" s="69">
        <v>0</v>
      </c>
      <c r="BV94" s="69">
        <v>1.4771000000000001</v>
      </c>
      <c r="BW94" s="69">
        <v>1.2939000000000001</v>
      </c>
      <c r="BX94" s="69">
        <v>0</v>
      </c>
      <c r="BY94" s="69">
        <v>0.1832</v>
      </c>
      <c r="BZ94" s="70">
        <v>100</v>
      </c>
      <c r="CA94" s="70">
        <v>100</v>
      </c>
      <c r="CB94" s="70">
        <v>12.402680928847065</v>
      </c>
      <c r="CC94" s="70">
        <v>0</v>
      </c>
      <c r="CD94" s="70">
        <v>0</v>
      </c>
      <c r="CE94" s="69">
        <v>0</v>
      </c>
      <c r="CF94" s="69">
        <v>0</v>
      </c>
      <c r="CG94" s="69">
        <v>0</v>
      </c>
      <c r="CH94" s="69">
        <v>0</v>
      </c>
      <c r="CI94" s="69">
        <v>0</v>
      </c>
      <c r="CJ94" s="69">
        <v>0</v>
      </c>
      <c r="CK94" s="69">
        <v>0</v>
      </c>
      <c r="CL94" s="69">
        <v>0</v>
      </c>
      <c r="CM94" s="69">
        <v>0</v>
      </c>
      <c r="CN94" s="69">
        <v>0</v>
      </c>
      <c r="CO94" s="69">
        <v>0</v>
      </c>
      <c r="CP94" s="70" t="s">
        <v>652</v>
      </c>
      <c r="CQ94" s="70" t="s">
        <v>652</v>
      </c>
      <c r="CR94" s="70">
        <v>0</v>
      </c>
      <c r="CS94" s="70">
        <v>0</v>
      </c>
      <c r="CT94" s="70">
        <v>0</v>
      </c>
      <c r="CU94" s="69">
        <v>0</v>
      </c>
      <c r="CV94" s="69">
        <v>0</v>
      </c>
      <c r="CW94" s="69">
        <v>0</v>
      </c>
      <c r="CX94" s="69">
        <v>0</v>
      </c>
      <c r="CY94" s="69">
        <v>0</v>
      </c>
      <c r="CZ94" s="69">
        <v>0</v>
      </c>
      <c r="DA94" s="69">
        <v>0</v>
      </c>
      <c r="DB94" s="69">
        <v>0</v>
      </c>
      <c r="DC94" s="69">
        <v>0</v>
      </c>
      <c r="DD94" s="69">
        <v>0</v>
      </c>
      <c r="DE94" s="69">
        <v>0</v>
      </c>
      <c r="DF94" s="70" t="s">
        <v>652</v>
      </c>
      <c r="DG94" s="70" t="s">
        <v>652</v>
      </c>
      <c r="DH94" s="70">
        <v>0</v>
      </c>
      <c r="DI94" s="70">
        <v>0</v>
      </c>
      <c r="DJ94" s="70">
        <v>0</v>
      </c>
      <c r="DK94" s="69">
        <v>782.47850000000005</v>
      </c>
      <c r="DL94" s="69">
        <v>0</v>
      </c>
      <c r="DM94" s="69">
        <v>893.24030000000005</v>
      </c>
      <c r="DN94" s="69">
        <v>782.47850000000005</v>
      </c>
      <c r="DO94" s="69">
        <v>110.76179999999999</v>
      </c>
      <c r="DP94" s="69">
        <v>782.47850000000005</v>
      </c>
      <c r="DQ94" s="69">
        <v>2.55683667</v>
      </c>
      <c r="DR94" s="69">
        <v>893.22969196000008</v>
      </c>
      <c r="DS94" s="69">
        <v>782.46789196000009</v>
      </c>
      <c r="DT94" s="69">
        <v>0</v>
      </c>
      <c r="DU94" s="69">
        <v>110.76179999999999</v>
      </c>
      <c r="DV94" s="70">
        <v>99.998644302686913</v>
      </c>
      <c r="DW94" s="70">
        <v>100</v>
      </c>
      <c r="DX94" s="70">
        <v>12.400147576482494</v>
      </c>
      <c r="DY94" s="70">
        <v>2.55683667</v>
      </c>
      <c r="DZ94" s="70">
        <v>1.0608040000017915E-2</v>
      </c>
      <c r="EA94" s="69">
        <v>3.8012999999999999</v>
      </c>
      <c r="EB94" s="69">
        <v>0</v>
      </c>
      <c r="EC94" s="69">
        <v>4.0013699999999996</v>
      </c>
      <c r="ED94" s="69">
        <v>3.8012999999999999</v>
      </c>
      <c r="EE94" s="69">
        <v>0.20007</v>
      </c>
      <c r="EF94" s="69">
        <v>3.8012999999999999</v>
      </c>
      <c r="EG94" s="69">
        <v>0</v>
      </c>
      <c r="EH94" s="69">
        <v>4.0013699999999996</v>
      </c>
      <c r="EI94" s="69">
        <v>3.8012999999999999</v>
      </c>
      <c r="EJ94" s="69">
        <v>0</v>
      </c>
      <c r="EK94" s="69">
        <v>0.20007</v>
      </c>
      <c r="EL94" s="70">
        <v>100</v>
      </c>
      <c r="EM94" s="70">
        <v>100</v>
      </c>
      <c r="EN94" s="70">
        <v>5.0000374871606486</v>
      </c>
      <c r="EO94" s="70">
        <v>0</v>
      </c>
      <c r="EP94" s="70">
        <v>0</v>
      </c>
      <c r="EQ94" s="69">
        <v>4.5038999999999998</v>
      </c>
      <c r="ER94" s="69">
        <v>0</v>
      </c>
      <c r="ES94" s="69">
        <v>4.7409499999999998</v>
      </c>
      <c r="ET94" s="69">
        <v>4.5038999999999998</v>
      </c>
      <c r="EU94" s="69">
        <v>0.23705000000000001</v>
      </c>
      <c r="EV94" s="69">
        <v>4.5038519599999995</v>
      </c>
      <c r="EW94" s="69">
        <v>0</v>
      </c>
      <c r="EX94" s="69">
        <v>4.7408967999999998</v>
      </c>
      <c r="EY94" s="69">
        <v>4.5038519599999995</v>
      </c>
      <c r="EZ94" s="69">
        <v>0</v>
      </c>
      <c r="FA94" s="69">
        <v>0.23704484000000001</v>
      </c>
      <c r="FB94" s="70">
        <v>99.998933368858104</v>
      </c>
      <c r="FC94" s="70">
        <v>99.997823244041342</v>
      </c>
      <c r="FD94" s="70">
        <v>5</v>
      </c>
      <c r="FE94" s="70">
        <v>0</v>
      </c>
      <c r="FF94" s="70">
        <v>0</v>
      </c>
    </row>
    <row r="95" spans="1:162" ht="15.75" x14ac:dyDescent="0.25">
      <c r="A95" s="77">
        <v>84</v>
      </c>
      <c r="B95" s="66" t="s">
        <v>228</v>
      </c>
      <c r="C95" s="69">
        <v>120.38799999999999</v>
      </c>
      <c r="D95" s="69">
        <v>0</v>
      </c>
      <c r="E95" s="69">
        <v>178.42509003999999</v>
      </c>
      <c r="F95" s="69">
        <v>120.38799999999999</v>
      </c>
      <c r="G95" s="69">
        <v>58.037090039999995</v>
      </c>
      <c r="H95" s="69">
        <v>120.38799999999999</v>
      </c>
      <c r="I95" s="69">
        <v>0.39861267</v>
      </c>
      <c r="J95" s="69">
        <v>178.42509003999999</v>
      </c>
      <c r="K95" s="69">
        <v>120.38799999999999</v>
      </c>
      <c r="L95" s="69">
        <v>0</v>
      </c>
      <c r="M95" s="69">
        <v>58.037090039999995</v>
      </c>
      <c r="N95" s="70">
        <v>100</v>
      </c>
      <c r="O95" s="70">
        <v>100</v>
      </c>
      <c r="P95" s="70">
        <v>32.527426511029937</v>
      </c>
      <c r="Q95" s="69">
        <v>0.39861267</v>
      </c>
      <c r="R95" s="70">
        <v>5.6621374255882984E-15</v>
      </c>
      <c r="S95" s="69">
        <v>4.1210000000000004</v>
      </c>
      <c r="T95" s="69">
        <v>0</v>
      </c>
      <c r="U95" s="69">
        <v>11.56269704</v>
      </c>
      <c r="V95" s="69">
        <v>4.1210000000000004</v>
      </c>
      <c r="W95" s="69">
        <v>7.4416970400000002</v>
      </c>
      <c r="X95" s="69">
        <v>4.1210000000000004</v>
      </c>
      <c r="Y95" s="69">
        <v>0</v>
      </c>
      <c r="Z95" s="69">
        <v>11.56269704</v>
      </c>
      <c r="AA95" s="69">
        <v>4.1210000000000004</v>
      </c>
      <c r="AB95" s="69">
        <v>0</v>
      </c>
      <c r="AC95" s="69">
        <v>7.4416970400000002</v>
      </c>
      <c r="AD95" s="70">
        <v>100</v>
      </c>
      <c r="AE95" s="70">
        <v>100</v>
      </c>
      <c r="AF95" s="70">
        <v>64.359526278827417</v>
      </c>
      <c r="AG95" s="70">
        <v>0</v>
      </c>
      <c r="AH95" s="70">
        <v>0</v>
      </c>
      <c r="AI95" s="69">
        <v>0</v>
      </c>
      <c r="AJ95" s="69">
        <v>0</v>
      </c>
      <c r="AK95" s="69">
        <v>0</v>
      </c>
      <c r="AL95" s="69">
        <v>0</v>
      </c>
      <c r="AM95" s="69">
        <v>0</v>
      </c>
      <c r="AN95" s="69">
        <v>0</v>
      </c>
      <c r="AO95" s="69">
        <v>0</v>
      </c>
      <c r="AP95" s="69">
        <v>0</v>
      </c>
      <c r="AQ95" s="69">
        <v>0</v>
      </c>
      <c r="AR95" s="69">
        <v>0</v>
      </c>
      <c r="AS95" s="69">
        <v>0</v>
      </c>
      <c r="AT95" s="70" t="s">
        <v>652</v>
      </c>
      <c r="AU95" s="70" t="s">
        <v>652</v>
      </c>
      <c r="AV95" s="70">
        <v>0</v>
      </c>
      <c r="AW95" s="70">
        <v>0</v>
      </c>
      <c r="AX95" s="70">
        <v>0</v>
      </c>
      <c r="AY95" s="69">
        <v>0</v>
      </c>
      <c r="AZ95" s="69">
        <v>0</v>
      </c>
      <c r="BA95" s="69">
        <v>0</v>
      </c>
      <c r="BB95" s="69">
        <v>0</v>
      </c>
      <c r="BC95" s="69">
        <v>0</v>
      </c>
      <c r="BD95" s="69">
        <v>0</v>
      </c>
      <c r="BE95" s="69">
        <v>0</v>
      </c>
      <c r="BF95" s="69">
        <v>0</v>
      </c>
      <c r="BG95" s="69">
        <v>0</v>
      </c>
      <c r="BH95" s="69">
        <v>0</v>
      </c>
      <c r="BI95" s="69">
        <v>0</v>
      </c>
      <c r="BJ95" s="70" t="s">
        <v>652</v>
      </c>
      <c r="BK95" s="70" t="s">
        <v>652</v>
      </c>
      <c r="BL95" s="70">
        <v>0</v>
      </c>
      <c r="BM95" s="70">
        <v>0</v>
      </c>
      <c r="BN95" s="70">
        <v>0</v>
      </c>
      <c r="BO95" s="69">
        <v>0.84560000000000002</v>
      </c>
      <c r="BP95" s="69">
        <v>0</v>
      </c>
      <c r="BQ95" s="69">
        <v>1.1688400000000001</v>
      </c>
      <c r="BR95" s="69">
        <v>0.84560000000000002</v>
      </c>
      <c r="BS95" s="69">
        <v>0.32324000000000003</v>
      </c>
      <c r="BT95" s="69">
        <v>0.84560000000000002</v>
      </c>
      <c r="BU95" s="69">
        <v>0</v>
      </c>
      <c r="BV95" s="69">
        <v>1.1688400000000001</v>
      </c>
      <c r="BW95" s="69">
        <v>0.84560000000000002</v>
      </c>
      <c r="BX95" s="69">
        <v>0</v>
      </c>
      <c r="BY95" s="69">
        <v>0.32324000000000003</v>
      </c>
      <c r="BZ95" s="70">
        <v>100</v>
      </c>
      <c r="CA95" s="70">
        <v>100</v>
      </c>
      <c r="CB95" s="70">
        <v>27.654768830635501</v>
      </c>
      <c r="CC95" s="70">
        <v>0</v>
      </c>
      <c r="CD95" s="70">
        <v>0</v>
      </c>
      <c r="CE95" s="69">
        <v>14.4604</v>
      </c>
      <c r="CF95" s="69">
        <v>0</v>
      </c>
      <c r="CG95" s="69">
        <v>16.932552999999999</v>
      </c>
      <c r="CH95" s="69">
        <v>14.4604</v>
      </c>
      <c r="CI95" s="69">
        <v>2.472153</v>
      </c>
      <c r="CJ95" s="69">
        <v>14.4604</v>
      </c>
      <c r="CK95" s="69">
        <v>0</v>
      </c>
      <c r="CL95" s="69">
        <v>16.932552999999999</v>
      </c>
      <c r="CM95" s="69">
        <v>14.4604</v>
      </c>
      <c r="CN95" s="69">
        <v>0</v>
      </c>
      <c r="CO95" s="69">
        <v>2.472153</v>
      </c>
      <c r="CP95" s="70">
        <v>100</v>
      </c>
      <c r="CQ95" s="70">
        <v>100</v>
      </c>
      <c r="CR95" s="70">
        <v>14.600001547315401</v>
      </c>
      <c r="CS95" s="70">
        <v>0</v>
      </c>
      <c r="CT95" s="70">
        <v>0</v>
      </c>
      <c r="CU95" s="69">
        <v>0</v>
      </c>
      <c r="CV95" s="69">
        <v>0</v>
      </c>
      <c r="CW95" s="69">
        <v>0</v>
      </c>
      <c r="CX95" s="69">
        <v>0</v>
      </c>
      <c r="CY95" s="69">
        <v>0</v>
      </c>
      <c r="CZ95" s="69">
        <v>0</v>
      </c>
      <c r="DA95" s="69">
        <v>0</v>
      </c>
      <c r="DB95" s="69">
        <v>0</v>
      </c>
      <c r="DC95" s="69">
        <v>0</v>
      </c>
      <c r="DD95" s="69">
        <v>0</v>
      </c>
      <c r="DE95" s="69">
        <v>0</v>
      </c>
      <c r="DF95" s="70" t="s">
        <v>652</v>
      </c>
      <c r="DG95" s="70" t="s">
        <v>652</v>
      </c>
      <c r="DH95" s="70">
        <v>0</v>
      </c>
      <c r="DI95" s="70">
        <v>0</v>
      </c>
      <c r="DJ95" s="70">
        <v>0</v>
      </c>
      <c r="DK95" s="69">
        <v>95.528899999999993</v>
      </c>
      <c r="DL95" s="69">
        <v>0</v>
      </c>
      <c r="DM95" s="69">
        <v>140.8289</v>
      </c>
      <c r="DN95" s="69">
        <v>95.528899999999993</v>
      </c>
      <c r="DO95" s="69">
        <v>45.3</v>
      </c>
      <c r="DP95" s="69">
        <v>95.528899999999993</v>
      </c>
      <c r="DQ95" s="69">
        <v>0.39861267</v>
      </c>
      <c r="DR95" s="69">
        <v>140.8289</v>
      </c>
      <c r="DS95" s="69">
        <v>95.528899999999993</v>
      </c>
      <c r="DT95" s="69">
        <v>0</v>
      </c>
      <c r="DU95" s="69">
        <v>45.3</v>
      </c>
      <c r="DV95" s="70">
        <v>100</v>
      </c>
      <c r="DW95" s="70">
        <v>100</v>
      </c>
      <c r="DX95" s="70">
        <v>32.166693058029985</v>
      </c>
      <c r="DY95" s="70">
        <v>0.39861267</v>
      </c>
      <c r="DZ95" s="70">
        <v>5.6621374255882984E-15</v>
      </c>
      <c r="EA95" s="69">
        <v>5.4321000000000002</v>
      </c>
      <c r="EB95" s="69">
        <v>0</v>
      </c>
      <c r="EC95" s="69">
        <v>7.9321000000000002</v>
      </c>
      <c r="ED95" s="69">
        <v>5.4321000000000002</v>
      </c>
      <c r="EE95" s="69">
        <v>2.5</v>
      </c>
      <c r="EF95" s="69">
        <v>5.4321000000000002</v>
      </c>
      <c r="EG95" s="69">
        <v>0</v>
      </c>
      <c r="EH95" s="69">
        <v>7.9321000000000002</v>
      </c>
      <c r="EI95" s="69">
        <v>5.4321000000000002</v>
      </c>
      <c r="EJ95" s="69">
        <v>0</v>
      </c>
      <c r="EK95" s="69">
        <v>2.5</v>
      </c>
      <c r="EL95" s="70">
        <v>100</v>
      </c>
      <c r="EM95" s="70">
        <v>100</v>
      </c>
      <c r="EN95" s="70">
        <v>31.517504822178239</v>
      </c>
      <c r="EO95" s="70">
        <v>0</v>
      </c>
      <c r="EP95" s="70">
        <v>0</v>
      </c>
      <c r="EQ95" s="69">
        <v>0</v>
      </c>
      <c r="ER95" s="69">
        <v>0</v>
      </c>
      <c r="ES95" s="69">
        <v>0</v>
      </c>
      <c r="ET95" s="69">
        <v>0</v>
      </c>
      <c r="EU95" s="69">
        <v>0</v>
      </c>
      <c r="EV95" s="69">
        <v>0</v>
      </c>
      <c r="EW95" s="69">
        <v>0</v>
      </c>
      <c r="EX95" s="69">
        <v>0</v>
      </c>
      <c r="EY95" s="69">
        <v>0</v>
      </c>
      <c r="EZ95" s="69">
        <v>0</v>
      </c>
      <c r="FA95" s="69">
        <v>0</v>
      </c>
      <c r="FB95" s="70" t="s">
        <v>652</v>
      </c>
      <c r="FC95" s="70" t="s">
        <v>652</v>
      </c>
      <c r="FD95" s="70">
        <v>0</v>
      </c>
      <c r="FE95" s="70">
        <v>0</v>
      </c>
      <c r="FF95" s="70">
        <v>0</v>
      </c>
    </row>
    <row r="96" spans="1:162" ht="15.75" x14ac:dyDescent="0.25">
      <c r="A96" s="60">
        <v>85</v>
      </c>
      <c r="B96" s="61" t="s">
        <v>231</v>
      </c>
      <c r="C96" s="64">
        <v>742.51530000000002</v>
      </c>
      <c r="D96" s="64">
        <v>0</v>
      </c>
      <c r="E96" s="64">
        <v>1279.4554740000003</v>
      </c>
      <c r="F96" s="64">
        <v>742.51530000000002</v>
      </c>
      <c r="G96" s="64">
        <v>536.94017399999996</v>
      </c>
      <c r="H96" s="64">
        <v>730.86864131999994</v>
      </c>
      <c r="I96" s="64">
        <v>17.88374683</v>
      </c>
      <c r="J96" s="64">
        <v>1239.0600516400002</v>
      </c>
      <c r="K96" s="64">
        <v>730.61814870000001</v>
      </c>
      <c r="L96" s="64">
        <v>0</v>
      </c>
      <c r="M96" s="64">
        <v>508.44190293999998</v>
      </c>
      <c r="N96" s="64">
        <v>98.397723077221428</v>
      </c>
      <c r="O96" s="64">
        <v>94.692468092357714</v>
      </c>
      <c r="P96" s="64">
        <v>41.034484346988215</v>
      </c>
      <c r="Q96" s="64">
        <v>17.88374683</v>
      </c>
      <c r="R96" s="64">
        <v>0.25049261999998695</v>
      </c>
      <c r="S96" s="64">
        <v>48.218299999999999</v>
      </c>
      <c r="T96" s="64">
        <v>0</v>
      </c>
      <c r="U96" s="64">
        <v>107.11138999999999</v>
      </c>
      <c r="V96" s="64">
        <v>48.218299999999999</v>
      </c>
      <c r="W96" s="64">
        <v>58.893090000000001</v>
      </c>
      <c r="X96" s="64">
        <v>43.229249950000003</v>
      </c>
      <c r="Y96" s="64">
        <v>0.13983999999999999</v>
      </c>
      <c r="Z96" s="64">
        <v>94.34335729</v>
      </c>
      <c r="AA96" s="64">
        <v>43.229249950000003</v>
      </c>
      <c r="AB96" s="64">
        <v>0</v>
      </c>
      <c r="AC96" s="64">
        <v>51.114107339999997</v>
      </c>
      <c r="AD96" s="64">
        <v>89.653202103765594</v>
      </c>
      <c r="AE96" s="64">
        <v>86.7913491039441</v>
      </c>
      <c r="AF96" s="64">
        <v>54.17880898904356</v>
      </c>
      <c r="AG96" s="64">
        <v>0.13983999999999999</v>
      </c>
      <c r="AH96" s="64">
        <v>-2.7755575615628914E-17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 t="s">
        <v>652</v>
      </c>
      <c r="AU96" s="64" t="s">
        <v>652</v>
      </c>
      <c r="AV96" s="64">
        <v>0</v>
      </c>
      <c r="AW96" s="64">
        <v>0</v>
      </c>
      <c r="AX96" s="64">
        <v>0</v>
      </c>
      <c r="AY96" s="64">
        <v>0.2208</v>
      </c>
      <c r="AZ96" s="64">
        <v>0</v>
      </c>
      <c r="BA96" s="64">
        <v>0.26079999999999998</v>
      </c>
      <c r="BB96" s="64">
        <v>0.2208</v>
      </c>
      <c r="BC96" s="64">
        <v>0.04</v>
      </c>
      <c r="BD96" s="64">
        <v>0.2208</v>
      </c>
      <c r="BE96" s="64">
        <v>0</v>
      </c>
      <c r="BF96" s="64">
        <v>0.25946000000000002</v>
      </c>
      <c r="BG96" s="64">
        <v>0.2208</v>
      </c>
      <c r="BH96" s="64">
        <v>0</v>
      </c>
      <c r="BI96" s="64">
        <v>3.866E-2</v>
      </c>
      <c r="BJ96" s="64">
        <v>100</v>
      </c>
      <c r="BK96" s="64">
        <v>96.65</v>
      </c>
      <c r="BL96" s="64">
        <v>14.900177291297309</v>
      </c>
      <c r="BM96" s="64">
        <v>0</v>
      </c>
      <c r="BN96" s="64">
        <v>0</v>
      </c>
      <c r="BO96" s="64">
        <v>2.8290000000000002</v>
      </c>
      <c r="BP96" s="64">
        <v>0</v>
      </c>
      <c r="BQ96" s="64">
        <v>3.3250000000000002</v>
      </c>
      <c r="BR96" s="64">
        <v>2.8290000000000002</v>
      </c>
      <c r="BS96" s="64">
        <v>0.496</v>
      </c>
      <c r="BT96" s="64">
        <v>2.8290000000000002</v>
      </c>
      <c r="BU96" s="64">
        <v>0</v>
      </c>
      <c r="BV96" s="64">
        <v>3.3250000000000002</v>
      </c>
      <c r="BW96" s="64">
        <v>2.8290000000000002</v>
      </c>
      <c r="BX96" s="64">
        <v>0</v>
      </c>
      <c r="BY96" s="64">
        <v>0.496</v>
      </c>
      <c r="BZ96" s="64">
        <v>100</v>
      </c>
      <c r="CA96" s="64">
        <v>100</v>
      </c>
      <c r="CB96" s="64">
        <v>14.917293233082706</v>
      </c>
      <c r="CC96" s="64">
        <v>0</v>
      </c>
      <c r="CD96" s="64">
        <v>0</v>
      </c>
      <c r="CE96" s="64">
        <v>82.135600000000011</v>
      </c>
      <c r="CF96" s="64">
        <v>0</v>
      </c>
      <c r="CG96" s="64">
        <v>106.88036600000001</v>
      </c>
      <c r="CH96" s="64">
        <v>82.135600000000011</v>
      </c>
      <c r="CI96" s="64">
        <v>24.744765999999998</v>
      </c>
      <c r="CJ96" s="64">
        <v>82.13552</v>
      </c>
      <c r="CK96" s="64">
        <v>6.6000000000000003E-2</v>
      </c>
      <c r="CL96" s="64">
        <v>106.84960600000001</v>
      </c>
      <c r="CM96" s="64">
        <v>82.13552</v>
      </c>
      <c r="CN96" s="64">
        <v>0</v>
      </c>
      <c r="CO96" s="64">
        <v>24.714085999999998</v>
      </c>
      <c r="CP96" s="64">
        <v>99.999902600090579</v>
      </c>
      <c r="CQ96" s="64">
        <v>99.876014184171311</v>
      </c>
      <c r="CR96" s="64">
        <v>23.129786739690921</v>
      </c>
      <c r="CS96" s="64">
        <v>6.6000000000000003E-2</v>
      </c>
      <c r="CT96" s="64">
        <v>2.4980018054066022E-15</v>
      </c>
      <c r="CU96" s="64">
        <v>9.2805999999999997</v>
      </c>
      <c r="CV96" s="64">
        <v>0</v>
      </c>
      <c r="CW96" s="64">
        <v>26.909099999999999</v>
      </c>
      <c r="CX96" s="64">
        <v>9.2805999999999997</v>
      </c>
      <c r="CY96" s="64">
        <v>17.628499999999999</v>
      </c>
      <c r="CZ96" s="64">
        <v>4.1233173900000004</v>
      </c>
      <c r="DA96" s="64">
        <v>0</v>
      </c>
      <c r="DB96" s="64">
        <v>17.395707390000002</v>
      </c>
      <c r="DC96" s="64">
        <v>4.1233173900000004</v>
      </c>
      <c r="DD96" s="64">
        <v>0</v>
      </c>
      <c r="DE96" s="64">
        <v>13.27239</v>
      </c>
      <c r="DF96" s="64">
        <v>44.42942686895244</v>
      </c>
      <c r="DG96" s="64">
        <v>75.289389341123751</v>
      </c>
      <c r="DH96" s="64">
        <v>76.296926031474243</v>
      </c>
      <c r="DI96" s="64">
        <v>0</v>
      </c>
      <c r="DJ96" s="64">
        <v>0</v>
      </c>
      <c r="DK96" s="64">
        <v>552.85509999999999</v>
      </c>
      <c r="DL96" s="64">
        <v>0</v>
      </c>
      <c r="DM96" s="64">
        <v>952.448443</v>
      </c>
      <c r="DN96" s="64">
        <v>552.85509999999999</v>
      </c>
      <c r="DO96" s="64">
        <v>399.593343</v>
      </c>
      <c r="DP96" s="64">
        <v>552.84214538000003</v>
      </c>
      <c r="DQ96" s="64">
        <v>17.6482858</v>
      </c>
      <c r="DR96" s="64">
        <v>951.95487878999984</v>
      </c>
      <c r="DS96" s="64">
        <v>552.5916527600001</v>
      </c>
      <c r="DT96" s="64">
        <v>0</v>
      </c>
      <c r="DU96" s="64">
        <v>399.36322603000002</v>
      </c>
      <c r="DV96" s="64">
        <v>99.952347868365536</v>
      </c>
      <c r="DW96" s="64">
        <v>99.942412211306547</v>
      </c>
      <c r="DX96" s="64">
        <v>41.951907062824048</v>
      </c>
      <c r="DY96" s="64">
        <v>17.6482858</v>
      </c>
      <c r="DZ96" s="64">
        <v>0.25049261999999073</v>
      </c>
      <c r="EA96" s="64">
        <v>20.926500000000001</v>
      </c>
      <c r="EB96" s="64">
        <v>0</v>
      </c>
      <c r="EC96" s="64">
        <v>29.838015000000002</v>
      </c>
      <c r="ED96" s="64">
        <v>20.926500000000001</v>
      </c>
      <c r="EE96" s="64">
        <v>8.9115149999999996</v>
      </c>
      <c r="EF96" s="64">
        <v>19.440300000000001</v>
      </c>
      <c r="EG96" s="64">
        <v>0</v>
      </c>
      <c r="EH96" s="64">
        <v>25.13881516</v>
      </c>
      <c r="EI96" s="64">
        <v>19.440300000000001</v>
      </c>
      <c r="EJ96" s="64">
        <v>0</v>
      </c>
      <c r="EK96" s="64">
        <v>5.6985151600000004</v>
      </c>
      <c r="EL96" s="64">
        <v>92.8980001433589</v>
      </c>
      <c r="EM96" s="64">
        <v>63.945526209628788</v>
      </c>
      <c r="EN96" s="64">
        <v>22.668193085994272</v>
      </c>
      <c r="EO96" s="64">
        <v>0</v>
      </c>
      <c r="EP96" s="64">
        <v>0</v>
      </c>
      <c r="EQ96" s="64">
        <v>26.049399999999999</v>
      </c>
      <c r="ER96" s="64">
        <v>0</v>
      </c>
      <c r="ES96" s="64">
        <v>52.682360000000003</v>
      </c>
      <c r="ET96" s="64">
        <v>26.049399999999999</v>
      </c>
      <c r="EU96" s="64">
        <v>26.632960000000001</v>
      </c>
      <c r="EV96" s="64">
        <v>26.048308600000002</v>
      </c>
      <c r="EW96" s="64">
        <v>2.962103E-2</v>
      </c>
      <c r="EX96" s="64">
        <v>39.793227009999995</v>
      </c>
      <c r="EY96" s="64">
        <v>26.048308600000002</v>
      </c>
      <c r="EZ96" s="64">
        <v>0</v>
      </c>
      <c r="FA96" s="64">
        <v>13.74491841</v>
      </c>
      <c r="FB96" s="64">
        <v>99.995810268182765</v>
      </c>
      <c r="FC96" s="64">
        <v>51.608677405740856</v>
      </c>
      <c r="FD96" s="64">
        <v>34.540848890053368</v>
      </c>
      <c r="FE96" s="64">
        <v>2.962103E-2</v>
      </c>
      <c r="FF96" s="64">
        <v>3.8163916471489756E-16</v>
      </c>
    </row>
    <row r="97" spans="1:162" ht="15.75" x14ac:dyDescent="0.25">
      <c r="A97" s="11">
        <v>86</v>
      </c>
      <c r="B97" s="66" t="s">
        <v>234</v>
      </c>
      <c r="C97" s="69">
        <v>81.786599999999993</v>
      </c>
      <c r="D97" s="69">
        <v>0</v>
      </c>
      <c r="E97" s="69">
        <v>172.34440000000001</v>
      </c>
      <c r="F97" s="69">
        <v>81.786599999999993</v>
      </c>
      <c r="G97" s="69">
        <v>90.557799999999986</v>
      </c>
      <c r="H97" s="69">
        <v>76.629317389999997</v>
      </c>
      <c r="I97" s="69">
        <v>0.23546102999999999</v>
      </c>
      <c r="J97" s="69">
        <v>162.61937275000003</v>
      </c>
      <c r="K97" s="69">
        <v>76.629317389999997</v>
      </c>
      <c r="L97" s="69">
        <v>0</v>
      </c>
      <c r="M97" s="69">
        <v>85.990055359999985</v>
      </c>
      <c r="N97" s="70">
        <v>93.694220556912754</v>
      </c>
      <c r="O97" s="70">
        <v>94.955989831908454</v>
      </c>
      <c r="P97" s="70">
        <v>52.878112801600373</v>
      </c>
      <c r="Q97" s="69">
        <v>0.23546102999999999</v>
      </c>
      <c r="R97" s="70">
        <v>-3.8025138593411612E-15</v>
      </c>
      <c r="S97" s="69">
        <v>1.4320999999999999</v>
      </c>
      <c r="T97" s="69">
        <v>0</v>
      </c>
      <c r="U97" s="69">
        <v>7.2731000000000003</v>
      </c>
      <c r="V97" s="69">
        <v>1.4320999999999999</v>
      </c>
      <c r="W97" s="69">
        <v>5.8410000000000002</v>
      </c>
      <c r="X97" s="69">
        <v>1.4320999999999999</v>
      </c>
      <c r="Y97" s="69">
        <v>0.13983999999999999</v>
      </c>
      <c r="Z97" s="69">
        <v>7.2731000000000003</v>
      </c>
      <c r="AA97" s="69">
        <v>1.4320999999999999</v>
      </c>
      <c r="AB97" s="69">
        <v>0</v>
      </c>
      <c r="AC97" s="69">
        <v>5.8410000000000002</v>
      </c>
      <c r="AD97" s="70">
        <v>100</v>
      </c>
      <c r="AE97" s="70">
        <v>100</v>
      </c>
      <c r="AF97" s="70">
        <v>80.309634131250775</v>
      </c>
      <c r="AG97" s="70">
        <v>0.13983999999999999</v>
      </c>
      <c r="AH97" s="70">
        <v>-2.7755575615628914E-17</v>
      </c>
      <c r="AI97" s="69">
        <v>0</v>
      </c>
      <c r="AJ97" s="69">
        <v>0</v>
      </c>
      <c r="AK97" s="69">
        <v>0</v>
      </c>
      <c r="AL97" s="69">
        <v>0</v>
      </c>
      <c r="AM97" s="69">
        <v>0</v>
      </c>
      <c r="AN97" s="69">
        <v>0</v>
      </c>
      <c r="AO97" s="69">
        <v>0</v>
      </c>
      <c r="AP97" s="69">
        <v>0</v>
      </c>
      <c r="AQ97" s="69">
        <v>0</v>
      </c>
      <c r="AR97" s="69">
        <v>0</v>
      </c>
      <c r="AS97" s="69">
        <v>0</v>
      </c>
      <c r="AT97" s="70" t="s">
        <v>652</v>
      </c>
      <c r="AU97" s="70" t="s">
        <v>652</v>
      </c>
      <c r="AV97" s="70">
        <v>0</v>
      </c>
      <c r="AW97" s="70">
        <v>0</v>
      </c>
      <c r="AX97" s="70">
        <v>0</v>
      </c>
      <c r="AY97" s="69">
        <v>0</v>
      </c>
      <c r="AZ97" s="69">
        <v>0</v>
      </c>
      <c r="BA97" s="69">
        <v>0</v>
      </c>
      <c r="BB97" s="69">
        <v>0</v>
      </c>
      <c r="BC97" s="69">
        <v>0</v>
      </c>
      <c r="BD97" s="69">
        <v>0</v>
      </c>
      <c r="BE97" s="69">
        <v>0</v>
      </c>
      <c r="BF97" s="69">
        <v>0</v>
      </c>
      <c r="BG97" s="69">
        <v>0</v>
      </c>
      <c r="BH97" s="69">
        <v>0</v>
      </c>
      <c r="BI97" s="69">
        <v>0</v>
      </c>
      <c r="BJ97" s="70" t="s">
        <v>652</v>
      </c>
      <c r="BK97" s="70" t="s">
        <v>652</v>
      </c>
      <c r="BL97" s="70">
        <v>0</v>
      </c>
      <c r="BM97" s="70">
        <v>0</v>
      </c>
      <c r="BN97" s="70">
        <v>0</v>
      </c>
      <c r="BO97" s="69">
        <v>0</v>
      </c>
      <c r="BP97" s="69">
        <v>0</v>
      </c>
      <c r="BQ97" s="69">
        <v>0</v>
      </c>
      <c r="BR97" s="69">
        <v>0</v>
      </c>
      <c r="BS97" s="69">
        <v>0</v>
      </c>
      <c r="BT97" s="69">
        <v>0</v>
      </c>
      <c r="BU97" s="69">
        <v>0</v>
      </c>
      <c r="BV97" s="69">
        <v>0</v>
      </c>
      <c r="BW97" s="69">
        <v>0</v>
      </c>
      <c r="BX97" s="69">
        <v>0</v>
      </c>
      <c r="BY97" s="69">
        <v>0</v>
      </c>
      <c r="BZ97" s="70" t="s">
        <v>652</v>
      </c>
      <c r="CA97" s="70" t="s">
        <v>652</v>
      </c>
      <c r="CB97" s="70">
        <v>0</v>
      </c>
      <c r="CC97" s="70">
        <v>0</v>
      </c>
      <c r="CD97" s="70">
        <v>0</v>
      </c>
      <c r="CE97" s="69">
        <v>52.728999999999999</v>
      </c>
      <c r="CF97" s="69">
        <v>0</v>
      </c>
      <c r="CG97" s="69">
        <v>56.45149</v>
      </c>
      <c r="CH97" s="69">
        <v>52.728999999999999</v>
      </c>
      <c r="CI97" s="69">
        <v>3.7224900000000001</v>
      </c>
      <c r="CJ97" s="69">
        <v>52.728999999999999</v>
      </c>
      <c r="CK97" s="69">
        <v>6.6000000000000003E-2</v>
      </c>
      <c r="CL97" s="69">
        <v>56.45149</v>
      </c>
      <c r="CM97" s="69">
        <v>52.728999999999999</v>
      </c>
      <c r="CN97" s="69">
        <v>0</v>
      </c>
      <c r="CO97" s="69">
        <v>3.7224900000000001</v>
      </c>
      <c r="CP97" s="70">
        <v>100</v>
      </c>
      <c r="CQ97" s="70">
        <v>100</v>
      </c>
      <c r="CR97" s="70">
        <v>6.5941394992408533</v>
      </c>
      <c r="CS97" s="70">
        <v>6.6000000000000003E-2</v>
      </c>
      <c r="CT97" s="70">
        <v>2.4980018054066022E-15</v>
      </c>
      <c r="CU97" s="69">
        <v>9.2805999999999997</v>
      </c>
      <c r="CV97" s="69">
        <v>0</v>
      </c>
      <c r="CW97" s="69">
        <v>26.909099999999999</v>
      </c>
      <c r="CX97" s="69">
        <v>9.2805999999999997</v>
      </c>
      <c r="CY97" s="69">
        <v>17.628499999999999</v>
      </c>
      <c r="CZ97" s="69">
        <v>4.1233173900000004</v>
      </c>
      <c r="DA97" s="69">
        <v>0</v>
      </c>
      <c r="DB97" s="69">
        <v>17.395707390000002</v>
      </c>
      <c r="DC97" s="69">
        <v>4.1233173900000004</v>
      </c>
      <c r="DD97" s="69">
        <v>0</v>
      </c>
      <c r="DE97" s="69">
        <v>13.27239</v>
      </c>
      <c r="DF97" s="70">
        <v>44.42942686895244</v>
      </c>
      <c r="DG97" s="70">
        <v>75.289389341123751</v>
      </c>
      <c r="DH97" s="70">
        <v>76.296926031474243</v>
      </c>
      <c r="DI97" s="70">
        <v>0</v>
      </c>
      <c r="DJ97" s="70">
        <v>0</v>
      </c>
      <c r="DK97" s="69">
        <v>9.6233000000000004</v>
      </c>
      <c r="DL97" s="69">
        <v>0</v>
      </c>
      <c r="DM97" s="69">
        <v>58.289549999999998</v>
      </c>
      <c r="DN97" s="69">
        <v>9.6233000000000004</v>
      </c>
      <c r="DO97" s="69">
        <v>48.666249999999998</v>
      </c>
      <c r="DP97" s="69">
        <v>9.6233000000000004</v>
      </c>
      <c r="DQ97" s="69">
        <v>0</v>
      </c>
      <c r="DR97" s="69">
        <v>58.289549999999998</v>
      </c>
      <c r="DS97" s="69">
        <v>9.6233000000000004</v>
      </c>
      <c r="DT97" s="69">
        <v>0</v>
      </c>
      <c r="DU97" s="69">
        <v>48.666249999999998</v>
      </c>
      <c r="DV97" s="70">
        <v>100</v>
      </c>
      <c r="DW97" s="70">
        <v>100</v>
      </c>
      <c r="DX97" s="70">
        <v>83.490522743785121</v>
      </c>
      <c r="DY97" s="70">
        <v>0</v>
      </c>
      <c r="DZ97" s="70">
        <v>0</v>
      </c>
      <c r="EA97" s="69">
        <v>2.6282999999999999</v>
      </c>
      <c r="EB97" s="69">
        <v>0</v>
      </c>
      <c r="EC97" s="69">
        <v>7.6081000000000003</v>
      </c>
      <c r="ED97" s="69">
        <v>2.6282999999999999</v>
      </c>
      <c r="EE97" s="69">
        <v>4.9798</v>
      </c>
      <c r="EF97" s="69">
        <v>2.6282999999999999</v>
      </c>
      <c r="EG97" s="69">
        <v>0</v>
      </c>
      <c r="EH97" s="69">
        <v>7.6081000000000003</v>
      </c>
      <c r="EI97" s="69">
        <v>2.6282999999999999</v>
      </c>
      <c r="EJ97" s="69">
        <v>0</v>
      </c>
      <c r="EK97" s="69">
        <v>4.9798</v>
      </c>
      <c r="EL97" s="70">
        <v>100</v>
      </c>
      <c r="EM97" s="70">
        <v>100</v>
      </c>
      <c r="EN97" s="70">
        <v>65.45392410720153</v>
      </c>
      <c r="EO97" s="70">
        <v>0</v>
      </c>
      <c r="EP97" s="70">
        <v>0</v>
      </c>
      <c r="EQ97" s="69">
        <v>6.0933000000000002</v>
      </c>
      <c r="ER97" s="69">
        <v>0</v>
      </c>
      <c r="ES97" s="69">
        <v>15.81306</v>
      </c>
      <c r="ET97" s="69">
        <v>6.0933000000000002</v>
      </c>
      <c r="EU97" s="69">
        <v>9.7197600000000008</v>
      </c>
      <c r="EV97" s="69">
        <v>6.0933000000000002</v>
      </c>
      <c r="EW97" s="69">
        <v>2.962103E-2</v>
      </c>
      <c r="EX97" s="69">
        <v>15.601425359999999</v>
      </c>
      <c r="EY97" s="69">
        <v>6.0933000000000002</v>
      </c>
      <c r="EZ97" s="69">
        <v>0</v>
      </c>
      <c r="FA97" s="69">
        <v>9.5081253599999993</v>
      </c>
      <c r="FB97" s="70">
        <v>100</v>
      </c>
      <c r="FC97" s="70">
        <v>97.82263512679323</v>
      </c>
      <c r="FD97" s="70">
        <v>60.943953136343431</v>
      </c>
      <c r="FE97" s="70">
        <v>2.962103E-2</v>
      </c>
      <c r="FF97" s="70">
        <v>3.8163916471489756E-16</v>
      </c>
    </row>
    <row r="98" spans="1:162" ht="15.75" x14ac:dyDescent="0.25">
      <c r="A98" s="11">
        <v>87</v>
      </c>
      <c r="B98" s="66" t="s">
        <v>237</v>
      </c>
      <c r="C98" s="69">
        <v>15.5296</v>
      </c>
      <c r="D98" s="69">
        <v>0</v>
      </c>
      <c r="E98" s="69">
        <v>22.795847000000002</v>
      </c>
      <c r="F98" s="69">
        <v>15.5296</v>
      </c>
      <c r="G98" s="69">
        <v>7.2662469999999999</v>
      </c>
      <c r="H98" s="69">
        <v>15.5296</v>
      </c>
      <c r="I98" s="69">
        <v>0</v>
      </c>
      <c r="J98" s="69">
        <v>22.755696999999998</v>
      </c>
      <c r="K98" s="69">
        <v>15.5296</v>
      </c>
      <c r="L98" s="69">
        <v>0</v>
      </c>
      <c r="M98" s="69">
        <v>7.2260970000000002</v>
      </c>
      <c r="N98" s="70">
        <v>100</v>
      </c>
      <c r="O98" s="70">
        <v>99.447445152910447</v>
      </c>
      <c r="P98" s="70">
        <v>31.755111697962935</v>
      </c>
      <c r="Q98" s="69">
        <v>0</v>
      </c>
      <c r="R98" s="70">
        <v>0</v>
      </c>
      <c r="S98" s="69">
        <v>0.1888</v>
      </c>
      <c r="T98" s="69">
        <v>0</v>
      </c>
      <c r="U98" s="69">
        <v>1.0960000000000001</v>
      </c>
      <c r="V98" s="69">
        <v>0.1888</v>
      </c>
      <c r="W98" s="69">
        <v>0.90720000000000001</v>
      </c>
      <c r="X98" s="69">
        <v>0.1888</v>
      </c>
      <c r="Y98" s="69">
        <v>0</v>
      </c>
      <c r="Z98" s="69">
        <v>1.0960000000000001</v>
      </c>
      <c r="AA98" s="69">
        <v>0.1888</v>
      </c>
      <c r="AB98" s="69">
        <v>0</v>
      </c>
      <c r="AC98" s="69">
        <v>0.90720000000000001</v>
      </c>
      <c r="AD98" s="70">
        <v>100</v>
      </c>
      <c r="AE98" s="70">
        <v>100</v>
      </c>
      <c r="AF98" s="70">
        <v>82.773722627737229</v>
      </c>
      <c r="AG98" s="70">
        <v>0</v>
      </c>
      <c r="AH98" s="70">
        <v>0</v>
      </c>
      <c r="AI98" s="69">
        <v>0</v>
      </c>
      <c r="AJ98" s="69">
        <v>0</v>
      </c>
      <c r="AK98" s="69">
        <v>0</v>
      </c>
      <c r="AL98" s="69">
        <v>0</v>
      </c>
      <c r="AM98" s="69">
        <v>0</v>
      </c>
      <c r="AN98" s="69">
        <v>0</v>
      </c>
      <c r="AO98" s="69">
        <v>0</v>
      </c>
      <c r="AP98" s="69">
        <v>0</v>
      </c>
      <c r="AQ98" s="69">
        <v>0</v>
      </c>
      <c r="AR98" s="69">
        <v>0</v>
      </c>
      <c r="AS98" s="69">
        <v>0</v>
      </c>
      <c r="AT98" s="70" t="s">
        <v>652</v>
      </c>
      <c r="AU98" s="70" t="s">
        <v>652</v>
      </c>
      <c r="AV98" s="70">
        <v>0</v>
      </c>
      <c r="AW98" s="70">
        <v>0</v>
      </c>
      <c r="AX98" s="70">
        <v>0</v>
      </c>
      <c r="AY98" s="69">
        <v>0</v>
      </c>
      <c r="AZ98" s="69">
        <v>0</v>
      </c>
      <c r="BA98" s="69">
        <v>0</v>
      </c>
      <c r="BB98" s="69">
        <v>0</v>
      </c>
      <c r="BC98" s="69">
        <v>0</v>
      </c>
      <c r="BD98" s="69">
        <v>0</v>
      </c>
      <c r="BE98" s="69">
        <v>0</v>
      </c>
      <c r="BF98" s="69">
        <v>0</v>
      </c>
      <c r="BG98" s="69">
        <v>0</v>
      </c>
      <c r="BH98" s="69">
        <v>0</v>
      </c>
      <c r="BI98" s="69">
        <v>0</v>
      </c>
      <c r="BJ98" s="70" t="s">
        <v>652</v>
      </c>
      <c r="BK98" s="70" t="s">
        <v>652</v>
      </c>
      <c r="BL98" s="70">
        <v>0</v>
      </c>
      <c r="BM98" s="70">
        <v>0</v>
      </c>
      <c r="BN98" s="70">
        <v>0</v>
      </c>
      <c r="BO98" s="69">
        <v>0</v>
      </c>
      <c r="BP98" s="69">
        <v>0</v>
      </c>
      <c r="BQ98" s="69">
        <v>0</v>
      </c>
      <c r="BR98" s="69">
        <v>0</v>
      </c>
      <c r="BS98" s="69">
        <v>0</v>
      </c>
      <c r="BT98" s="69">
        <v>0</v>
      </c>
      <c r="BU98" s="69">
        <v>0</v>
      </c>
      <c r="BV98" s="69">
        <v>0</v>
      </c>
      <c r="BW98" s="69">
        <v>0</v>
      </c>
      <c r="BX98" s="69">
        <v>0</v>
      </c>
      <c r="BY98" s="69">
        <v>0</v>
      </c>
      <c r="BZ98" s="70" t="s">
        <v>652</v>
      </c>
      <c r="CA98" s="70" t="s">
        <v>652</v>
      </c>
      <c r="CB98" s="70">
        <v>0</v>
      </c>
      <c r="CC98" s="70">
        <v>0</v>
      </c>
      <c r="CD98" s="70">
        <v>0</v>
      </c>
      <c r="CE98" s="69">
        <v>9.0798000000000005</v>
      </c>
      <c r="CF98" s="69">
        <v>0</v>
      </c>
      <c r="CG98" s="69">
        <v>10.438847000000001</v>
      </c>
      <c r="CH98" s="69">
        <v>9.0798000000000005</v>
      </c>
      <c r="CI98" s="69">
        <v>1.3590469999999999</v>
      </c>
      <c r="CJ98" s="69">
        <v>9.0798000000000005</v>
      </c>
      <c r="CK98" s="69">
        <v>0</v>
      </c>
      <c r="CL98" s="69">
        <v>10.438167</v>
      </c>
      <c r="CM98" s="69">
        <v>9.0798000000000005</v>
      </c>
      <c r="CN98" s="69">
        <v>0</v>
      </c>
      <c r="CO98" s="69">
        <v>1.3583670000000001</v>
      </c>
      <c r="CP98" s="70">
        <v>100</v>
      </c>
      <c r="CQ98" s="70">
        <v>99.949964938666596</v>
      </c>
      <c r="CR98" s="70">
        <v>13.013462995945554</v>
      </c>
      <c r="CS98" s="70">
        <v>0</v>
      </c>
      <c r="CT98" s="70">
        <v>0</v>
      </c>
      <c r="CU98" s="69">
        <v>0</v>
      </c>
      <c r="CV98" s="69">
        <v>0</v>
      </c>
      <c r="CW98" s="69">
        <v>0</v>
      </c>
      <c r="CX98" s="69">
        <v>0</v>
      </c>
      <c r="CY98" s="69">
        <v>0</v>
      </c>
      <c r="CZ98" s="69">
        <v>0</v>
      </c>
      <c r="DA98" s="69">
        <v>0</v>
      </c>
      <c r="DB98" s="69">
        <v>0</v>
      </c>
      <c r="DC98" s="69">
        <v>0</v>
      </c>
      <c r="DD98" s="69">
        <v>0</v>
      </c>
      <c r="DE98" s="69">
        <v>0</v>
      </c>
      <c r="DF98" s="70" t="s">
        <v>652</v>
      </c>
      <c r="DG98" s="70" t="s">
        <v>652</v>
      </c>
      <c r="DH98" s="70">
        <v>0</v>
      </c>
      <c r="DI98" s="70">
        <v>0</v>
      </c>
      <c r="DJ98" s="70">
        <v>0</v>
      </c>
      <c r="DK98" s="69">
        <v>5.3384999999999998</v>
      </c>
      <c r="DL98" s="69">
        <v>0</v>
      </c>
      <c r="DM98" s="69">
        <v>10.2385</v>
      </c>
      <c r="DN98" s="69">
        <v>5.3384999999999998</v>
      </c>
      <c r="DO98" s="69">
        <v>4.9000000000000004</v>
      </c>
      <c r="DP98" s="69">
        <v>5.3384999999999998</v>
      </c>
      <c r="DQ98" s="69">
        <v>0</v>
      </c>
      <c r="DR98" s="69">
        <v>10.2385</v>
      </c>
      <c r="DS98" s="69">
        <v>5.3384999999999998</v>
      </c>
      <c r="DT98" s="69">
        <v>0</v>
      </c>
      <c r="DU98" s="69">
        <v>4.9000000000000004</v>
      </c>
      <c r="DV98" s="70">
        <v>100</v>
      </c>
      <c r="DW98" s="70">
        <v>100</v>
      </c>
      <c r="DX98" s="70">
        <v>47.858573033159161</v>
      </c>
      <c r="DY98" s="70">
        <v>0</v>
      </c>
      <c r="DZ98" s="70">
        <v>0</v>
      </c>
      <c r="EA98" s="69">
        <v>0.92249999999999999</v>
      </c>
      <c r="EB98" s="69">
        <v>0</v>
      </c>
      <c r="EC98" s="69">
        <v>1.0225</v>
      </c>
      <c r="ED98" s="69">
        <v>0.92249999999999999</v>
      </c>
      <c r="EE98" s="69">
        <v>0.1</v>
      </c>
      <c r="EF98" s="69">
        <v>0.92249999999999999</v>
      </c>
      <c r="EG98" s="69">
        <v>0</v>
      </c>
      <c r="EH98" s="69">
        <v>0.98302999999999996</v>
      </c>
      <c r="EI98" s="69">
        <v>0.92249999999999999</v>
      </c>
      <c r="EJ98" s="69">
        <v>0</v>
      </c>
      <c r="EK98" s="69">
        <v>6.053E-2</v>
      </c>
      <c r="EL98" s="70">
        <v>100</v>
      </c>
      <c r="EM98" s="70">
        <v>60.529999999999994</v>
      </c>
      <c r="EN98" s="70">
        <v>6.1574926502751692</v>
      </c>
      <c r="EO98" s="70">
        <v>0</v>
      </c>
      <c r="EP98" s="70">
        <v>0</v>
      </c>
      <c r="EQ98" s="69">
        <v>0</v>
      </c>
      <c r="ER98" s="69">
        <v>0</v>
      </c>
      <c r="ES98" s="69">
        <v>0</v>
      </c>
      <c r="ET98" s="69">
        <v>0</v>
      </c>
      <c r="EU98" s="69">
        <v>0</v>
      </c>
      <c r="EV98" s="69">
        <v>0</v>
      </c>
      <c r="EW98" s="69">
        <v>0</v>
      </c>
      <c r="EX98" s="69">
        <v>0</v>
      </c>
      <c r="EY98" s="69">
        <v>0</v>
      </c>
      <c r="EZ98" s="69">
        <v>0</v>
      </c>
      <c r="FA98" s="69">
        <v>0</v>
      </c>
      <c r="FB98" s="70" t="s">
        <v>652</v>
      </c>
      <c r="FC98" s="70" t="s">
        <v>652</v>
      </c>
      <c r="FD98" s="70">
        <v>0</v>
      </c>
      <c r="FE98" s="70">
        <v>0</v>
      </c>
      <c r="FF98" s="70">
        <v>0</v>
      </c>
    </row>
    <row r="99" spans="1:162" ht="15.75" x14ac:dyDescent="0.25">
      <c r="A99" s="11">
        <v>88</v>
      </c>
      <c r="B99" s="66" t="s">
        <v>240</v>
      </c>
      <c r="C99" s="69">
        <v>175.13490000000002</v>
      </c>
      <c r="D99" s="69">
        <v>0</v>
      </c>
      <c r="E99" s="69">
        <v>403.80290000000002</v>
      </c>
      <c r="F99" s="69">
        <v>175.13490000000002</v>
      </c>
      <c r="G99" s="69">
        <v>228.66800000000001</v>
      </c>
      <c r="H99" s="69">
        <v>170.84891063999999</v>
      </c>
      <c r="I99" s="69">
        <v>16.705704180000001</v>
      </c>
      <c r="J99" s="69">
        <v>375.97491167000004</v>
      </c>
      <c r="K99" s="69">
        <v>170.84891063999999</v>
      </c>
      <c r="L99" s="69">
        <v>0</v>
      </c>
      <c r="M99" s="69">
        <v>205.12600103000003</v>
      </c>
      <c r="N99" s="70">
        <v>97.552749703228741</v>
      </c>
      <c r="O99" s="70">
        <v>89.704725204226222</v>
      </c>
      <c r="P99" s="70">
        <v>54.558427879901416</v>
      </c>
      <c r="Q99" s="69">
        <v>16.705704180000001</v>
      </c>
      <c r="R99" s="70">
        <v>-3.5527136788005009E-15</v>
      </c>
      <c r="S99" s="69">
        <v>14.1639</v>
      </c>
      <c r="T99" s="69">
        <v>0</v>
      </c>
      <c r="U99" s="69">
        <v>27.663900000000002</v>
      </c>
      <c r="V99" s="69">
        <v>14.1639</v>
      </c>
      <c r="W99" s="69">
        <v>13.5</v>
      </c>
      <c r="X99" s="69">
        <v>9.878999949999999</v>
      </c>
      <c r="Y99" s="69">
        <v>0</v>
      </c>
      <c r="Z99" s="69">
        <v>15.60631993</v>
      </c>
      <c r="AA99" s="69">
        <v>9.878999949999999</v>
      </c>
      <c r="AB99" s="69">
        <v>0</v>
      </c>
      <c r="AC99" s="69">
        <v>5.7273199800000008</v>
      </c>
      <c r="AD99" s="70">
        <v>69.747738617188759</v>
      </c>
      <c r="AE99" s="70">
        <v>42.42459244444445</v>
      </c>
      <c r="AF99" s="70">
        <v>36.698722092646477</v>
      </c>
      <c r="AG99" s="70">
        <v>0</v>
      </c>
      <c r="AH99" s="70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v>0</v>
      </c>
      <c r="AN99" s="69">
        <v>0</v>
      </c>
      <c r="AO99" s="69">
        <v>0</v>
      </c>
      <c r="AP99" s="69">
        <v>0</v>
      </c>
      <c r="AQ99" s="69">
        <v>0</v>
      </c>
      <c r="AR99" s="69">
        <v>0</v>
      </c>
      <c r="AS99" s="69">
        <v>0</v>
      </c>
      <c r="AT99" s="70" t="s">
        <v>652</v>
      </c>
      <c r="AU99" s="70" t="s">
        <v>652</v>
      </c>
      <c r="AV99" s="70">
        <v>0</v>
      </c>
      <c r="AW99" s="70">
        <v>0</v>
      </c>
      <c r="AX99" s="70">
        <v>0</v>
      </c>
      <c r="AY99" s="69">
        <v>0</v>
      </c>
      <c r="AZ99" s="69">
        <v>0</v>
      </c>
      <c r="BA99" s="69">
        <v>0</v>
      </c>
      <c r="BB99" s="69">
        <v>0</v>
      </c>
      <c r="BC99" s="69">
        <v>0</v>
      </c>
      <c r="BD99" s="69">
        <v>0</v>
      </c>
      <c r="BE99" s="69">
        <v>0</v>
      </c>
      <c r="BF99" s="69">
        <v>0</v>
      </c>
      <c r="BG99" s="69">
        <v>0</v>
      </c>
      <c r="BH99" s="69">
        <v>0</v>
      </c>
      <c r="BI99" s="69">
        <v>0</v>
      </c>
      <c r="BJ99" s="70" t="s">
        <v>652</v>
      </c>
      <c r="BK99" s="70" t="s">
        <v>652</v>
      </c>
      <c r="BL99" s="70">
        <v>0</v>
      </c>
      <c r="BM99" s="70">
        <v>0</v>
      </c>
      <c r="BN99" s="70">
        <v>0</v>
      </c>
      <c r="BO99" s="69">
        <v>0</v>
      </c>
      <c r="BP99" s="69">
        <v>0</v>
      </c>
      <c r="BQ99" s="69">
        <v>0</v>
      </c>
      <c r="BR99" s="69">
        <v>0</v>
      </c>
      <c r="BS99" s="69">
        <v>0</v>
      </c>
      <c r="BT99" s="69">
        <v>0</v>
      </c>
      <c r="BU99" s="69">
        <v>0</v>
      </c>
      <c r="BV99" s="69">
        <v>0</v>
      </c>
      <c r="BW99" s="69">
        <v>0</v>
      </c>
      <c r="BX99" s="69">
        <v>0</v>
      </c>
      <c r="BY99" s="69">
        <v>0</v>
      </c>
      <c r="BZ99" s="70" t="s">
        <v>652</v>
      </c>
      <c r="CA99" s="70" t="s">
        <v>652</v>
      </c>
      <c r="CB99" s="70">
        <v>0</v>
      </c>
      <c r="CC99" s="70">
        <v>0</v>
      </c>
      <c r="CD99" s="70">
        <v>0</v>
      </c>
      <c r="CE99" s="69">
        <v>2.4443000000000001</v>
      </c>
      <c r="CF99" s="69">
        <v>0</v>
      </c>
      <c r="CG99" s="69">
        <v>2.7543000000000002</v>
      </c>
      <c r="CH99" s="69">
        <v>2.4443000000000001</v>
      </c>
      <c r="CI99" s="69">
        <v>0.31</v>
      </c>
      <c r="CJ99" s="69">
        <v>2.4443000000000001</v>
      </c>
      <c r="CK99" s="69">
        <v>0</v>
      </c>
      <c r="CL99" s="69">
        <v>2.7242999999999999</v>
      </c>
      <c r="CM99" s="69">
        <v>2.4443000000000001</v>
      </c>
      <c r="CN99" s="69">
        <v>0</v>
      </c>
      <c r="CO99" s="69">
        <v>0.28000000000000003</v>
      </c>
      <c r="CP99" s="70">
        <v>100</v>
      </c>
      <c r="CQ99" s="70">
        <v>90.322580645161295</v>
      </c>
      <c r="CR99" s="70">
        <v>10.277869544470141</v>
      </c>
      <c r="CS99" s="70">
        <v>0</v>
      </c>
      <c r="CT99" s="70">
        <v>0</v>
      </c>
      <c r="CU99" s="69">
        <v>0</v>
      </c>
      <c r="CV99" s="69">
        <v>0</v>
      </c>
      <c r="CW99" s="69">
        <v>0</v>
      </c>
      <c r="CX99" s="69">
        <v>0</v>
      </c>
      <c r="CY99" s="69">
        <v>0</v>
      </c>
      <c r="CZ99" s="69">
        <v>0</v>
      </c>
      <c r="DA99" s="69">
        <v>0</v>
      </c>
      <c r="DB99" s="69">
        <v>0</v>
      </c>
      <c r="DC99" s="69">
        <v>0</v>
      </c>
      <c r="DD99" s="69">
        <v>0</v>
      </c>
      <c r="DE99" s="69">
        <v>0</v>
      </c>
      <c r="DF99" s="70" t="s">
        <v>652</v>
      </c>
      <c r="DG99" s="70" t="s">
        <v>652</v>
      </c>
      <c r="DH99" s="70">
        <v>0</v>
      </c>
      <c r="DI99" s="70">
        <v>0</v>
      </c>
      <c r="DJ99" s="70">
        <v>0</v>
      </c>
      <c r="DK99" s="69">
        <v>137.7861</v>
      </c>
      <c r="DL99" s="69">
        <v>0</v>
      </c>
      <c r="DM99" s="69">
        <v>336.48840000000001</v>
      </c>
      <c r="DN99" s="69">
        <v>137.7861</v>
      </c>
      <c r="DO99" s="69">
        <v>198.70230000000001</v>
      </c>
      <c r="DP99" s="69">
        <v>137.7861</v>
      </c>
      <c r="DQ99" s="69">
        <v>16.705704180000001</v>
      </c>
      <c r="DR99" s="69">
        <v>336.32323589999999</v>
      </c>
      <c r="DS99" s="69">
        <v>137.7861</v>
      </c>
      <c r="DT99" s="69">
        <v>0</v>
      </c>
      <c r="DU99" s="69">
        <v>198.53713590000001</v>
      </c>
      <c r="DV99" s="70">
        <v>100</v>
      </c>
      <c r="DW99" s="70">
        <v>99.916878616905791</v>
      </c>
      <c r="DX99" s="70">
        <v>59.031644176684736</v>
      </c>
      <c r="DY99" s="70">
        <v>16.705704180000001</v>
      </c>
      <c r="DZ99" s="70">
        <v>-3.5527136788005009E-15</v>
      </c>
      <c r="EA99" s="69">
        <v>14.4551</v>
      </c>
      <c r="EB99" s="69">
        <v>0</v>
      </c>
      <c r="EC99" s="69">
        <v>17.754799999999999</v>
      </c>
      <c r="ED99" s="69">
        <v>14.4551</v>
      </c>
      <c r="EE99" s="69">
        <v>3.2997000000000001</v>
      </c>
      <c r="EF99" s="69">
        <v>14.4551</v>
      </c>
      <c r="EG99" s="69">
        <v>0</v>
      </c>
      <c r="EH99" s="69">
        <v>14.705892240000001</v>
      </c>
      <c r="EI99" s="69">
        <v>14.4551</v>
      </c>
      <c r="EJ99" s="69">
        <v>0</v>
      </c>
      <c r="EK99" s="69">
        <v>0.25079224</v>
      </c>
      <c r="EL99" s="70">
        <v>100</v>
      </c>
      <c r="EM99" s="70">
        <v>7.6004557990120309</v>
      </c>
      <c r="EN99" s="70">
        <v>1.7053860854348271</v>
      </c>
      <c r="EO99" s="70">
        <v>0</v>
      </c>
      <c r="EP99" s="70">
        <v>0</v>
      </c>
      <c r="EQ99" s="69">
        <v>6.2854999999999999</v>
      </c>
      <c r="ER99" s="69">
        <v>0</v>
      </c>
      <c r="ES99" s="69">
        <v>19.141500000000001</v>
      </c>
      <c r="ET99" s="69">
        <v>6.2854999999999999</v>
      </c>
      <c r="EU99" s="69">
        <v>12.856</v>
      </c>
      <c r="EV99" s="69">
        <v>6.2844106900000005</v>
      </c>
      <c r="EW99" s="69">
        <v>0</v>
      </c>
      <c r="EX99" s="69">
        <v>6.6151635999999998</v>
      </c>
      <c r="EY99" s="69">
        <v>6.2844106900000005</v>
      </c>
      <c r="EZ99" s="69">
        <v>0</v>
      </c>
      <c r="FA99" s="69">
        <v>0.33075290999999996</v>
      </c>
      <c r="FB99" s="70">
        <v>99.98266947736856</v>
      </c>
      <c r="FC99" s="70">
        <v>2.5727513223397631</v>
      </c>
      <c r="FD99" s="70">
        <v>4.9999203345477348</v>
      </c>
      <c r="FE99" s="70">
        <v>0</v>
      </c>
      <c r="FF99" s="70">
        <v>0</v>
      </c>
    </row>
    <row r="100" spans="1:162" ht="15.75" x14ac:dyDescent="0.25">
      <c r="A100" s="11">
        <v>89</v>
      </c>
      <c r="B100" s="66" t="s">
        <v>243</v>
      </c>
      <c r="C100" s="69">
        <v>21.5779</v>
      </c>
      <c r="D100" s="69">
        <v>0</v>
      </c>
      <c r="E100" s="69">
        <v>88.417900000000003</v>
      </c>
      <c r="F100" s="69">
        <v>21.5779</v>
      </c>
      <c r="G100" s="69">
        <v>66.839999999999989</v>
      </c>
      <c r="H100" s="69">
        <v>21.565269899999997</v>
      </c>
      <c r="I100" s="69">
        <v>0</v>
      </c>
      <c r="J100" s="69">
        <v>88.405267260000002</v>
      </c>
      <c r="K100" s="69">
        <v>21.565269899999997</v>
      </c>
      <c r="L100" s="69">
        <v>0</v>
      </c>
      <c r="M100" s="69">
        <v>66.839997359999984</v>
      </c>
      <c r="N100" s="70">
        <v>99.941467427321456</v>
      </c>
      <c r="O100" s="70">
        <v>99.999996050269289</v>
      </c>
      <c r="P100" s="70">
        <v>75.606351783795262</v>
      </c>
      <c r="Q100" s="69">
        <v>0</v>
      </c>
      <c r="R100" s="70">
        <v>0</v>
      </c>
      <c r="S100" s="69">
        <v>1.6940999999999999</v>
      </c>
      <c r="T100" s="69">
        <v>0</v>
      </c>
      <c r="U100" s="69">
        <v>3.6941000000000002</v>
      </c>
      <c r="V100" s="69">
        <v>1.6940999999999999</v>
      </c>
      <c r="W100" s="69">
        <v>2</v>
      </c>
      <c r="X100" s="69">
        <v>1.6940999999999999</v>
      </c>
      <c r="Y100" s="69">
        <v>0</v>
      </c>
      <c r="Z100" s="69">
        <v>3.6940973599999998</v>
      </c>
      <c r="AA100" s="69">
        <v>1.6940999999999999</v>
      </c>
      <c r="AB100" s="69">
        <v>0</v>
      </c>
      <c r="AC100" s="69">
        <v>1.9999973600000001</v>
      </c>
      <c r="AD100" s="70">
        <v>100</v>
      </c>
      <c r="AE100" s="70">
        <v>99.999868000000006</v>
      </c>
      <c r="AF100" s="70">
        <v>54.140353247213824</v>
      </c>
      <c r="AG100" s="70">
        <v>0</v>
      </c>
      <c r="AH100" s="70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v>0</v>
      </c>
      <c r="AN100" s="69">
        <v>0</v>
      </c>
      <c r="AO100" s="69">
        <v>0</v>
      </c>
      <c r="AP100" s="69">
        <v>0</v>
      </c>
      <c r="AQ100" s="69">
        <v>0</v>
      </c>
      <c r="AR100" s="69">
        <v>0</v>
      </c>
      <c r="AS100" s="69">
        <v>0</v>
      </c>
      <c r="AT100" s="70" t="s">
        <v>652</v>
      </c>
      <c r="AU100" s="70" t="s">
        <v>652</v>
      </c>
      <c r="AV100" s="70">
        <v>0</v>
      </c>
      <c r="AW100" s="70">
        <v>0</v>
      </c>
      <c r="AX100" s="70">
        <v>0</v>
      </c>
      <c r="AY100" s="69">
        <v>0</v>
      </c>
      <c r="AZ100" s="69">
        <v>0</v>
      </c>
      <c r="BA100" s="69">
        <v>0</v>
      </c>
      <c r="BB100" s="69">
        <v>0</v>
      </c>
      <c r="BC100" s="69">
        <v>0</v>
      </c>
      <c r="BD100" s="69">
        <v>0</v>
      </c>
      <c r="BE100" s="69">
        <v>0</v>
      </c>
      <c r="BF100" s="69">
        <v>0</v>
      </c>
      <c r="BG100" s="69">
        <v>0</v>
      </c>
      <c r="BH100" s="69">
        <v>0</v>
      </c>
      <c r="BI100" s="69">
        <v>0</v>
      </c>
      <c r="BJ100" s="70" t="s">
        <v>652</v>
      </c>
      <c r="BK100" s="70" t="s">
        <v>652</v>
      </c>
      <c r="BL100" s="70">
        <v>0</v>
      </c>
      <c r="BM100" s="70">
        <v>0</v>
      </c>
      <c r="BN100" s="70">
        <v>0</v>
      </c>
      <c r="BO100" s="69">
        <v>0</v>
      </c>
      <c r="BP100" s="69">
        <v>0</v>
      </c>
      <c r="BQ100" s="69">
        <v>0</v>
      </c>
      <c r="BR100" s="69">
        <v>0</v>
      </c>
      <c r="BS100" s="69">
        <v>0</v>
      </c>
      <c r="BT100" s="69">
        <v>0</v>
      </c>
      <c r="BU100" s="69">
        <v>0</v>
      </c>
      <c r="BV100" s="69">
        <v>0</v>
      </c>
      <c r="BW100" s="69">
        <v>0</v>
      </c>
      <c r="BX100" s="69">
        <v>0</v>
      </c>
      <c r="BY100" s="69">
        <v>0</v>
      </c>
      <c r="BZ100" s="70" t="s">
        <v>652</v>
      </c>
      <c r="CA100" s="70" t="s">
        <v>652</v>
      </c>
      <c r="CB100" s="70">
        <v>0</v>
      </c>
      <c r="CC100" s="70">
        <v>0</v>
      </c>
      <c r="CD100" s="70">
        <v>0</v>
      </c>
      <c r="CE100" s="69">
        <v>0</v>
      </c>
      <c r="CF100" s="69">
        <v>0</v>
      </c>
      <c r="CG100" s="69">
        <v>0</v>
      </c>
      <c r="CH100" s="69">
        <v>0</v>
      </c>
      <c r="CI100" s="69">
        <v>0</v>
      </c>
      <c r="CJ100" s="69">
        <v>0</v>
      </c>
      <c r="CK100" s="69">
        <v>0</v>
      </c>
      <c r="CL100" s="69">
        <v>0</v>
      </c>
      <c r="CM100" s="69">
        <v>0</v>
      </c>
      <c r="CN100" s="69">
        <v>0</v>
      </c>
      <c r="CO100" s="69">
        <v>0</v>
      </c>
      <c r="CP100" s="70" t="s">
        <v>652</v>
      </c>
      <c r="CQ100" s="70" t="s">
        <v>652</v>
      </c>
      <c r="CR100" s="70">
        <v>0</v>
      </c>
      <c r="CS100" s="70">
        <v>0</v>
      </c>
      <c r="CT100" s="70">
        <v>0</v>
      </c>
      <c r="CU100" s="69">
        <v>0</v>
      </c>
      <c r="CV100" s="69">
        <v>0</v>
      </c>
      <c r="CW100" s="69">
        <v>0</v>
      </c>
      <c r="CX100" s="69">
        <v>0</v>
      </c>
      <c r="CY100" s="69">
        <v>0</v>
      </c>
      <c r="CZ100" s="69">
        <v>0</v>
      </c>
      <c r="DA100" s="69">
        <v>0</v>
      </c>
      <c r="DB100" s="69">
        <v>0</v>
      </c>
      <c r="DC100" s="69">
        <v>0</v>
      </c>
      <c r="DD100" s="69">
        <v>0</v>
      </c>
      <c r="DE100" s="69">
        <v>0</v>
      </c>
      <c r="DF100" s="70" t="s">
        <v>652</v>
      </c>
      <c r="DG100" s="70" t="s">
        <v>652</v>
      </c>
      <c r="DH100" s="70">
        <v>0</v>
      </c>
      <c r="DI100" s="70">
        <v>0</v>
      </c>
      <c r="DJ100" s="70">
        <v>0</v>
      </c>
      <c r="DK100" s="69">
        <v>19.683800000000002</v>
      </c>
      <c r="DL100" s="69">
        <v>0</v>
      </c>
      <c r="DM100" s="69">
        <v>83.893799999999999</v>
      </c>
      <c r="DN100" s="69">
        <v>19.683800000000002</v>
      </c>
      <c r="DO100" s="69">
        <v>64.209999999999994</v>
      </c>
      <c r="DP100" s="69">
        <v>19.671171989999998</v>
      </c>
      <c r="DQ100" s="69">
        <v>0</v>
      </c>
      <c r="DR100" s="69">
        <v>83.881171989999999</v>
      </c>
      <c r="DS100" s="69">
        <v>19.671171989999998</v>
      </c>
      <c r="DT100" s="69">
        <v>0</v>
      </c>
      <c r="DU100" s="69">
        <v>64.209999999999994</v>
      </c>
      <c r="DV100" s="70">
        <v>99.935845670043363</v>
      </c>
      <c r="DW100" s="70">
        <v>100</v>
      </c>
      <c r="DX100" s="70">
        <v>76.548763538562469</v>
      </c>
      <c r="DY100" s="70">
        <v>0</v>
      </c>
      <c r="DZ100" s="70">
        <v>0</v>
      </c>
      <c r="EA100" s="69">
        <v>0</v>
      </c>
      <c r="EB100" s="69">
        <v>0</v>
      </c>
      <c r="EC100" s="69">
        <v>0</v>
      </c>
      <c r="ED100" s="69">
        <v>0</v>
      </c>
      <c r="EE100" s="69">
        <v>0</v>
      </c>
      <c r="EF100" s="69">
        <v>0</v>
      </c>
      <c r="EG100" s="69">
        <v>0</v>
      </c>
      <c r="EH100" s="69">
        <v>0</v>
      </c>
      <c r="EI100" s="69">
        <v>0</v>
      </c>
      <c r="EJ100" s="69">
        <v>0</v>
      </c>
      <c r="EK100" s="69">
        <v>0</v>
      </c>
      <c r="EL100" s="70" t="s">
        <v>652</v>
      </c>
      <c r="EM100" s="70" t="s">
        <v>652</v>
      </c>
      <c r="EN100" s="70">
        <v>0</v>
      </c>
      <c r="EO100" s="70">
        <v>0</v>
      </c>
      <c r="EP100" s="70">
        <v>0</v>
      </c>
      <c r="EQ100" s="69">
        <v>0.2</v>
      </c>
      <c r="ER100" s="69">
        <v>0</v>
      </c>
      <c r="ES100" s="69">
        <v>0.83</v>
      </c>
      <c r="ET100" s="69">
        <v>0.2</v>
      </c>
      <c r="EU100" s="69">
        <v>0.63</v>
      </c>
      <c r="EV100" s="69">
        <v>0.19999791</v>
      </c>
      <c r="EW100" s="69">
        <v>0</v>
      </c>
      <c r="EX100" s="69">
        <v>0.82999791000000001</v>
      </c>
      <c r="EY100" s="69">
        <v>0.19999791</v>
      </c>
      <c r="EZ100" s="69">
        <v>0</v>
      </c>
      <c r="FA100" s="69">
        <v>0.63</v>
      </c>
      <c r="FB100" s="70">
        <v>99.998954999999995</v>
      </c>
      <c r="FC100" s="70">
        <v>100</v>
      </c>
      <c r="FD100" s="70">
        <v>75.903805589100827</v>
      </c>
      <c r="FE100" s="70">
        <v>0</v>
      </c>
      <c r="FF100" s="70">
        <v>0</v>
      </c>
    </row>
    <row r="101" spans="1:162" ht="15.75" x14ac:dyDescent="0.25">
      <c r="A101" s="11">
        <v>90</v>
      </c>
      <c r="B101" s="66" t="s">
        <v>246</v>
      </c>
      <c r="C101" s="69">
        <v>381.77900000000005</v>
      </c>
      <c r="D101" s="69">
        <v>0</v>
      </c>
      <c r="E101" s="69">
        <v>447.94799999999998</v>
      </c>
      <c r="F101" s="69">
        <v>381.77900000000005</v>
      </c>
      <c r="G101" s="69">
        <v>66.168999999999997</v>
      </c>
      <c r="H101" s="69">
        <v>381.77892000000003</v>
      </c>
      <c r="I101" s="69">
        <v>0</v>
      </c>
      <c r="J101" s="69">
        <v>447.79543391999999</v>
      </c>
      <c r="K101" s="69">
        <v>381.77892000000003</v>
      </c>
      <c r="L101" s="69">
        <v>0</v>
      </c>
      <c r="M101" s="69">
        <v>66.016513919999994</v>
      </c>
      <c r="N101" s="70">
        <v>99.999979045468706</v>
      </c>
      <c r="O101" s="70">
        <v>99.769550575042686</v>
      </c>
      <c r="P101" s="70">
        <v>14.742560758624002</v>
      </c>
      <c r="Q101" s="69">
        <v>0</v>
      </c>
      <c r="R101" s="70">
        <v>0</v>
      </c>
      <c r="S101" s="69">
        <v>26.174600000000002</v>
      </c>
      <c r="T101" s="69">
        <v>0</v>
      </c>
      <c r="U101" s="69">
        <v>30.7746</v>
      </c>
      <c r="V101" s="69">
        <v>26.174600000000002</v>
      </c>
      <c r="W101" s="69">
        <v>4.5999999999999996</v>
      </c>
      <c r="X101" s="69">
        <v>26.174600000000002</v>
      </c>
      <c r="Y101" s="69">
        <v>0</v>
      </c>
      <c r="Z101" s="69">
        <v>30.7746</v>
      </c>
      <c r="AA101" s="69">
        <v>26.174600000000002</v>
      </c>
      <c r="AB101" s="69">
        <v>0</v>
      </c>
      <c r="AC101" s="69">
        <v>4.5999999999999996</v>
      </c>
      <c r="AD101" s="70">
        <v>100</v>
      </c>
      <c r="AE101" s="70">
        <v>100</v>
      </c>
      <c r="AF101" s="70">
        <v>14.947391680151812</v>
      </c>
      <c r="AG101" s="70">
        <v>0</v>
      </c>
      <c r="AH101" s="70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</v>
      </c>
      <c r="AP101" s="69">
        <v>0</v>
      </c>
      <c r="AQ101" s="69">
        <v>0</v>
      </c>
      <c r="AR101" s="69">
        <v>0</v>
      </c>
      <c r="AS101" s="69">
        <v>0</v>
      </c>
      <c r="AT101" s="70" t="s">
        <v>652</v>
      </c>
      <c r="AU101" s="70" t="s">
        <v>652</v>
      </c>
      <c r="AV101" s="70">
        <v>0</v>
      </c>
      <c r="AW101" s="70">
        <v>0</v>
      </c>
      <c r="AX101" s="70">
        <v>0</v>
      </c>
      <c r="AY101" s="69">
        <v>0.2208</v>
      </c>
      <c r="AZ101" s="69">
        <v>0</v>
      </c>
      <c r="BA101" s="69">
        <v>0.26079999999999998</v>
      </c>
      <c r="BB101" s="69">
        <v>0.2208</v>
      </c>
      <c r="BC101" s="69">
        <v>0.04</v>
      </c>
      <c r="BD101" s="69">
        <v>0.2208</v>
      </c>
      <c r="BE101" s="69">
        <v>0</v>
      </c>
      <c r="BF101" s="69">
        <v>0.25946000000000002</v>
      </c>
      <c r="BG101" s="69">
        <v>0.2208</v>
      </c>
      <c r="BH101" s="69">
        <v>0</v>
      </c>
      <c r="BI101" s="69">
        <v>3.866E-2</v>
      </c>
      <c r="BJ101" s="70">
        <v>100</v>
      </c>
      <c r="BK101" s="70">
        <v>96.65</v>
      </c>
      <c r="BL101" s="70">
        <v>14.900177291297309</v>
      </c>
      <c r="BM101" s="70">
        <v>0</v>
      </c>
      <c r="BN101" s="70">
        <v>0</v>
      </c>
      <c r="BO101" s="69">
        <v>2.8290000000000002</v>
      </c>
      <c r="BP101" s="69">
        <v>0</v>
      </c>
      <c r="BQ101" s="69">
        <v>3.3250000000000002</v>
      </c>
      <c r="BR101" s="69">
        <v>2.8290000000000002</v>
      </c>
      <c r="BS101" s="69">
        <v>0.496</v>
      </c>
      <c r="BT101" s="69">
        <v>2.8290000000000002</v>
      </c>
      <c r="BU101" s="69">
        <v>0</v>
      </c>
      <c r="BV101" s="69">
        <v>3.3250000000000002</v>
      </c>
      <c r="BW101" s="69">
        <v>2.8290000000000002</v>
      </c>
      <c r="BX101" s="69">
        <v>0</v>
      </c>
      <c r="BY101" s="69">
        <v>0.496</v>
      </c>
      <c r="BZ101" s="70">
        <v>100</v>
      </c>
      <c r="CA101" s="70">
        <v>100</v>
      </c>
      <c r="CB101" s="70">
        <v>14.917293233082706</v>
      </c>
      <c r="CC101" s="70">
        <v>0</v>
      </c>
      <c r="CD101" s="70">
        <v>0</v>
      </c>
      <c r="CE101" s="69">
        <v>4.7438000000000002</v>
      </c>
      <c r="CF101" s="69">
        <v>0</v>
      </c>
      <c r="CG101" s="69">
        <v>5.6288</v>
      </c>
      <c r="CH101" s="69">
        <v>4.7438000000000002</v>
      </c>
      <c r="CI101" s="69">
        <v>0.88500000000000001</v>
      </c>
      <c r="CJ101" s="69">
        <v>4.7437199999999997</v>
      </c>
      <c r="CK101" s="69">
        <v>0</v>
      </c>
      <c r="CL101" s="69">
        <v>5.6287200000000004</v>
      </c>
      <c r="CM101" s="69">
        <v>4.7437199999999997</v>
      </c>
      <c r="CN101" s="69">
        <v>0</v>
      </c>
      <c r="CO101" s="69">
        <v>0.88500000000000001</v>
      </c>
      <c r="CP101" s="70">
        <v>99.998313588262562</v>
      </c>
      <c r="CQ101" s="70">
        <v>100</v>
      </c>
      <c r="CR101" s="70">
        <v>15.72293523216646</v>
      </c>
      <c r="CS101" s="70">
        <v>0</v>
      </c>
      <c r="CT101" s="70">
        <v>0</v>
      </c>
      <c r="CU101" s="69">
        <v>0</v>
      </c>
      <c r="CV101" s="69">
        <v>0</v>
      </c>
      <c r="CW101" s="69">
        <v>0</v>
      </c>
      <c r="CX101" s="69">
        <v>0</v>
      </c>
      <c r="CY101" s="69">
        <v>0</v>
      </c>
      <c r="CZ101" s="69">
        <v>0</v>
      </c>
      <c r="DA101" s="69">
        <v>0</v>
      </c>
      <c r="DB101" s="69">
        <v>0</v>
      </c>
      <c r="DC101" s="69">
        <v>0</v>
      </c>
      <c r="DD101" s="69">
        <v>0</v>
      </c>
      <c r="DE101" s="69">
        <v>0</v>
      </c>
      <c r="DF101" s="70" t="s">
        <v>652</v>
      </c>
      <c r="DG101" s="70" t="s">
        <v>652</v>
      </c>
      <c r="DH101" s="70">
        <v>0</v>
      </c>
      <c r="DI101" s="70">
        <v>0</v>
      </c>
      <c r="DJ101" s="70">
        <v>0</v>
      </c>
      <c r="DK101" s="69">
        <v>335.5652</v>
      </c>
      <c r="DL101" s="69">
        <v>0</v>
      </c>
      <c r="DM101" s="69">
        <v>394.36520000000002</v>
      </c>
      <c r="DN101" s="69">
        <v>335.5652</v>
      </c>
      <c r="DO101" s="69">
        <v>58.8</v>
      </c>
      <c r="DP101" s="69">
        <v>335.5652</v>
      </c>
      <c r="DQ101" s="69">
        <v>0</v>
      </c>
      <c r="DR101" s="69">
        <v>394.36520000000002</v>
      </c>
      <c r="DS101" s="69">
        <v>335.5652</v>
      </c>
      <c r="DT101" s="69">
        <v>0</v>
      </c>
      <c r="DU101" s="69">
        <v>58.8</v>
      </c>
      <c r="DV101" s="70">
        <v>100</v>
      </c>
      <c r="DW101" s="70">
        <v>100</v>
      </c>
      <c r="DX101" s="70">
        <v>14.910037701095327</v>
      </c>
      <c r="DY101" s="70">
        <v>0</v>
      </c>
      <c r="DZ101" s="70">
        <v>0</v>
      </c>
      <c r="EA101" s="69">
        <v>0</v>
      </c>
      <c r="EB101" s="69">
        <v>0</v>
      </c>
      <c r="EC101" s="69">
        <v>0</v>
      </c>
      <c r="ED101" s="69">
        <v>0</v>
      </c>
      <c r="EE101" s="69">
        <v>0</v>
      </c>
      <c r="EF101" s="69">
        <v>0</v>
      </c>
      <c r="EG101" s="69">
        <v>0</v>
      </c>
      <c r="EH101" s="69">
        <v>0</v>
      </c>
      <c r="EI101" s="69">
        <v>0</v>
      </c>
      <c r="EJ101" s="69">
        <v>0</v>
      </c>
      <c r="EK101" s="69">
        <v>0</v>
      </c>
      <c r="EL101" s="70" t="s">
        <v>652</v>
      </c>
      <c r="EM101" s="70" t="s">
        <v>652</v>
      </c>
      <c r="EN101" s="70">
        <v>0</v>
      </c>
      <c r="EO101" s="70">
        <v>0</v>
      </c>
      <c r="EP101" s="70">
        <v>0</v>
      </c>
      <c r="EQ101" s="69">
        <v>12.2456</v>
      </c>
      <c r="ER101" s="69">
        <v>0</v>
      </c>
      <c r="ES101" s="69">
        <v>13.5936</v>
      </c>
      <c r="ET101" s="69">
        <v>12.2456</v>
      </c>
      <c r="EU101" s="69">
        <v>1.3480000000000001</v>
      </c>
      <c r="EV101" s="69">
        <v>12.2456</v>
      </c>
      <c r="EW101" s="69">
        <v>0</v>
      </c>
      <c r="EX101" s="69">
        <v>13.44245392</v>
      </c>
      <c r="EY101" s="69">
        <v>12.2456</v>
      </c>
      <c r="EZ101" s="69">
        <v>0</v>
      </c>
      <c r="FA101" s="69">
        <v>1.1968539199999999</v>
      </c>
      <c r="FB101" s="70">
        <v>100</v>
      </c>
      <c r="FC101" s="70">
        <v>88.787382789317491</v>
      </c>
      <c r="FD101" s="70">
        <v>8.9035374576906108</v>
      </c>
      <c r="FE101" s="70">
        <v>0</v>
      </c>
      <c r="FF101" s="70">
        <v>0</v>
      </c>
    </row>
    <row r="102" spans="1:162" ht="15.75" x14ac:dyDescent="0.25">
      <c r="A102" s="11">
        <v>91</v>
      </c>
      <c r="B102" s="66" t="s">
        <v>249</v>
      </c>
      <c r="C102" s="69">
        <v>12.780899999999999</v>
      </c>
      <c r="D102" s="69">
        <v>0</v>
      </c>
      <c r="E102" s="69">
        <v>41.054499999999997</v>
      </c>
      <c r="F102" s="69">
        <v>12.780899999999999</v>
      </c>
      <c r="G102" s="69">
        <v>28.273600000000002</v>
      </c>
      <c r="H102" s="69">
        <v>12.780899999999999</v>
      </c>
      <c r="I102" s="69">
        <v>0</v>
      </c>
      <c r="J102" s="69">
        <v>41.054499999999997</v>
      </c>
      <c r="K102" s="69">
        <v>12.780899999999999</v>
      </c>
      <c r="L102" s="69">
        <v>0</v>
      </c>
      <c r="M102" s="69">
        <v>28.273600000000002</v>
      </c>
      <c r="N102" s="70">
        <v>100</v>
      </c>
      <c r="O102" s="70">
        <v>100</v>
      </c>
      <c r="P102" s="70">
        <v>68.868455345942607</v>
      </c>
      <c r="Q102" s="69">
        <v>0</v>
      </c>
      <c r="R102" s="70">
        <v>0</v>
      </c>
      <c r="S102" s="69">
        <v>0.1774</v>
      </c>
      <c r="T102" s="69">
        <v>0</v>
      </c>
      <c r="U102" s="69">
        <v>2.2168999999999999</v>
      </c>
      <c r="V102" s="69">
        <v>0.1774</v>
      </c>
      <c r="W102" s="69">
        <v>2.0394999999999999</v>
      </c>
      <c r="X102" s="69">
        <v>0.1774</v>
      </c>
      <c r="Y102" s="69">
        <v>0</v>
      </c>
      <c r="Z102" s="69">
        <v>2.2168999999999999</v>
      </c>
      <c r="AA102" s="69">
        <v>0.1774</v>
      </c>
      <c r="AB102" s="69">
        <v>0</v>
      </c>
      <c r="AC102" s="69">
        <v>2.0394999999999999</v>
      </c>
      <c r="AD102" s="70">
        <v>100</v>
      </c>
      <c r="AE102" s="70">
        <v>100</v>
      </c>
      <c r="AF102" s="70">
        <v>91.99783481438044</v>
      </c>
      <c r="AG102" s="70">
        <v>0</v>
      </c>
      <c r="AH102" s="70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69">
        <v>0</v>
      </c>
      <c r="AO102" s="69">
        <v>0</v>
      </c>
      <c r="AP102" s="69">
        <v>0</v>
      </c>
      <c r="AQ102" s="69">
        <v>0</v>
      </c>
      <c r="AR102" s="69">
        <v>0</v>
      </c>
      <c r="AS102" s="69">
        <v>0</v>
      </c>
      <c r="AT102" s="70" t="s">
        <v>652</v>
      </c>
      <c r="AU102" s="70" t="s">
        <v>652</v>
      </c>
      <c r="AV102" s="70">
        <v>0</v>
      </c>
      <c r="AW102" s="70">
        <v>0</v>
      </c>
      <c r="AX102" s="70">
        <v>0</v>
      </c>
      <c r="AY102" s="69">
        <v>0</v>
      </c>
      <c r="AZ102" s="69">
        <v>0</v>
      </c>
      <c r="BA102" s="69">
        <v>0</v>
      </c>
      <c r="BB102" s="69">
        <v>0</v>
      </c>
      <c r="BC102" s="69">
        <v>0</v>
      </c>
      <c r="BD102" s="69">
        <v>0</v>
      </c>
      <c r="BE102" s="69">
        <v>0</v>
      </c>
      <c r="BF102" s="69">
        <v>0</v>
      </c>
      <c r="BG102" s="69">
        <v>0</v>
      </c>
      <c r="BH102" s="69">
        <v>0</v>
      </c>
      <c r="BI102" s="69">
        <v>0</v>
      </c>
      <c r="BJ102" s="70" t="s">
        <v>652</v>
      </c>
      <c r="BK102" s="70" t="s">
        <v>652</v>
      </c>
      <c r="BL102" s="70">
        <v>0</v>
      </c>
      <c r="BM102" s="70">
        <v>0</v>
      </c>
      <c r="BN102" s="70">
        <v>0</v>
      </c>
      <c r="BO102" s="69">
        <v>0</v>
      </c>
      <c r="BP102" s="69">
        <v>0</v>
      </c>
      <c r="BQ102" s="69">
        <v>0</v>
      </c>
      <c r="BR102" s="69">
        <v>0</v>
      </c>
      <c r="BS102" s="69">
        <v>0</v>
      </c>
      <c r="BT102" s="69">
        <v>0</v>
      </c>
      <c r="BU102" s="69">
        <v>0</v>
      </c>
      <c r="BV102" s="69">
        <v>0</v>
      </c>
      <c r="BW102" s="69">
        <v>0</v>
      </c>
      <c r="BX102" s="69">
        <v>0</v>
      </c>
      <c r="BY102" s="69">
        <v>0</v>
      </c>
      <c r="BZ102" s="70" t="s">
        <v>652</v>
      </c>
      <c r="CA102" s="70" t="s">
        <v>652</v>
      </c>
      <c r="CB102" s="70">
        <v>0</v>
      </c>
      <c r="CC102" s="70">
        <v>0</v>
      </c>
      <c r="CD102" s="70">
        <v>0</v>
      </c>
      <c r="CE102" s="69">
        <v>11.212199999999999</v>
      </c>
      <c r="CF102" s="69">
        <v>0</v>
      </c>
      <c r="CG102" s="69">
        <v>24.752700000000001</v>
      </c>
      <c r="CH102" s="69">
        <v>11.212199999999999</v>
      </c>
      <c r="CI102" s="69">
        <v>13.5405</v>
      </c>
      <c r="CJ102" s="69">
        <v>11.212199999999999</v>
      </c>
      <c r="CK102" s="69">
        <v>0</v>
      </c>
      <c r="CL102" s="69">
        <v>24.752700000000001</v>
      </c>
      <c r="CM102" s="69">
        <v>11.212199999999999</v>
      </c>
      <c r="CN102" s="69">
        <v>0</v>
      </c>
      <c r="CO102" s="69">
        <v>13.5405</v>
      </c>
      <c r="CP102" s="70">
        <v>100</v>
      </c>
      <c r="CQ102" s="70">
        <v>100</v>
      </c>
      <c r="CR102" s="70">
        <v>54.703123295640474</v>
      </c>
      <c r="CS102" s="70">
        <v>0</v>
      </c>
      <c r="CT102" s="70">
        <v>0</v>
      </c>
      <c r="CU102" s="69">
        <v>0</v>
      </c>
      <c r="CV102" s="69">
        <v>0</v>
      </c>
      <c r="CW102" s="69">
        <v>0</v>
      </c>
      <c r="CX102" s="69">
        <v>0</v>
      </c>
      <c r="CY102" s="69">
        <v>0</v>
      </c>
      <c r="CZ102" s="69">
        <v>0</v>
      </c>
      <c r="DA102" s="69">
        <v>0</v>
      </c>
      <c r="DB102" s="69">
        <v>0</v>
      </c>
      <c r="DC102" s="69">
        <v>0</v>
      </c>
      <c r="DD102" s="69">
        <v>0</v>
      </c>
      <c r="DE102" s="69">
        <v>0</v>
      </c>
      <c r="DF102" s="70" t="s">
        <v>652</v>
      </c>
      <c r="DG102" s="70" t="s">
        <v>652</v>
      </c>
      <c r="DH102" s="70">
        <v>0</v>
      </c>
      <c r="DI102" s="70">
        <v>0</v>
      </c>
      <c r="DJ102" s="70">
        <v>0</v>
      </c>
      <c r="DK102" s="69">
        <v>1.3913</v>
      </c>
      <c r="DL102" s="69">
        <v>0</v>
      </c>
      <c r="DM102" s="69">
        <v>14.084899999999999</v>
      </c>
      <c r="DN102" s="69">
        <v>1.3913</v>
      </c>
      <c r="DO102" s="69">
        <v>12.6936</v>
      </c>
      <c r="DP102" s="69">
        <v>1.3913</v>
      </c>
      <c r="DQ102" s="69">
        <v>0</v>
      </c>
      <c r="DR102" s="69">
        <v>14.084899999999999</v>
      </c>
      <c r="DS102" s="69">
        <v>1.3913</v>
      </c>
      <c r="DT102" s="69">
        <v>0</v>
      </c>
      <c r="DU102" s="69">
        <v>12.6936</v>
      </c>
      <c r="DV102" s="70">
        <v>100</v>
      </c>
      <c r="DW102" s="70">
        <v>100</v>
      </c>
      <c r="DX102" s="70">
        <v>90.122045594927897</v>
      </c>
      <c r="DY102" s="70">
        <v>0</v>
      </c>
      <c r="DZ102" s="70">
        <v>0</v>
      </c>
      <c r="EA102" s="69">
        <v>0</v>
      </c>
      <c r="EB102" s="69">
        <v>0</v>
      </c>
      <c r="EC102" s="69">
        <v>0</v>
      </c>
      <c r="ED102" s="69">
        <v>0</v>
      </c>
      <c r="EE102" s="69">
        <v>0</v>
      </c>
      <c r="EF102" s="69">
        <v>0</v>
      </c>
      <c r="EG102" s="69">
        <v>0</v>
      </c>
      <c r="EH102" s="69">
        <v>0</v>
      </c>
      <c r="EI102" s="69">
        <v>0</v>
      </c>
      <c r="EJ102" s="69">
        <v>0</v>
      </c>
      <c r="EK102" s="69">
        <v>0</v>
      </c>
      <c r="EL102" s="70" t="s">
        <v>652</v>
      </c>
      <c r="EM102" s="70" t="s">
        <v>652</v>
      </c>
      <c r="EN102" s="70">
        <v>0</v>
      </c>
      <c r="EO102" s="70">
        <v>0</v>
      </c>
      <c r="EP102" s="70">
        <v>0</v>
      </c>
      <c r="EQ102" s="69">
        <v>0</v>
      </c>
      <c r="ER102" s="69">
        <v>0</v>
      </c>
      <c r="ES102" s="69">
        <v>0</v>
      </c>
      <c r="ET102" s="69">
        <v>0</v>
      </c>
      <c r="EU102" s="69">
        <v>0</v>
      </c>
      <c r="EV102" s="69">
        <v>0</v>
      </c>
      <c r="EW102" s="69">
        <v>0</v>
      </c>
      <c r="EX102" s="69">
        <v>0</v>
      </c>
      <c r="EY102" s="69">
        <v>0</v>
      </c>
      <c r="EZ102" s="69">
        <v>0</v>
      </c>
      <c r="FA102" s="69">
        <v>0</v>
      </c>
      <c r="FB102" s="70" t="s">
        <v>652</v>
      </c>
      <c r="FC102" s="70" t="s">
        <v>652</v>
      </c>
      <c r="FD102" s="70">
        <v>0</v>
      </c>
      <c r="FE102" s="70">
        <v>0</v>
      </c>
      <c r="FF102" s="70">
        <v>0</v>
      </c>
    </row>
    <row r="103" spans="1:162" ht="15.75" x14ac:dyDescent="0.25">
      <c r="A103" s="11">
        <v>92</v>
      </c>
      <c r="B103" s="66" t="s">
        <v>252</v>
      </c>
      <c r="C103" s="69">
        <v>11.908499999999998</v>
      </c>
      <c r="D103" s="69">
        <v>0</v>
      </c>
      <c r="E103" s="69">
        <v>51.810527</v>
      </c>
      <c r="F103" s="69">
        <v>11.908499999999998</v>
      </c>
      <c r="G103" s="69">
        <v>39.902026999999997</v>
      </c>
      <c r="H103" s="69">
        <v>11.908499999999998</v>
      </c>
      <c r="I103" s="69">
        <v>0</v>
      </c>
      <c r="J103" s="69">
        <v>51.810513219999997</v>
      </c>
      <c r="K103" s="69">
        <v>11.908499999999998</v>
      </c>
      <c r="L103" s="69">
        <v>0</v>
      </c>
      <c r="M103" s="69">
        <v>39.902013219999994</v>
      </c>
      <c r="N103" s="70">
        <v>100</v>
      </c>
      <c r="O103" s="70">
        <v>99.999965465413567</v>
      </c>
      <c r="P103" s="70">
        <v>77.015282690920998</v>
      </c>
      <c r="Q103" s="69">
        <v>0</v>
      </c>
      <c r="R103" s="70">
        <v>0</v>
      </c>
      <c r="S103" s="69">
        <v>0.4244</v>
      </c>
      <c r="T103" s="69">
        <v>0</v>
      </c>
      <c r="U103" s="69">
        <v>28.929790000000001</v>
      </c>
      <c r="V103" s="69">
        <v>0.4244</v>
      </c>
      <c r="W103" s="69">
        <v>28.505389999999998</v>
      </c>
      <c r="X103" s="69">
        <v>0.4244</v>
      </c>
      <c r="Y103" s="69">
        <v>0</v>
      </c>
      <c r="Z103" s="69">
        <v>28.929790000000001</v>
      </c>
      <c r="AA103" s="69">
        <v>0.4244</v>
      </c>
      <c r="AB103" s="69">
        <v>0</v>
      </c>
      <c r="AC103" s="69">
        <v>28.505389999999998</v>
      </c>
      <c r="AD103" s="70">
        <v>100</v>
      </c>
      <c r="AE103" s="70">
        <v>100</v>
      </c>
      <c r="AF103" s="70">
        <v>98.533000066713228</v>
      </c>
      <c r="AG103" s="70">
        <v>0</v>
      </c>
      <c r="AH103" s="70">
        <v>0</v>
      </c>
      <c r="AI103" s="69">
        <v>0</v>
      </c>
      <c r="AJ103" s="69">
        <v>0</v>
      </c>
      <c r="AK103" s="69">
        <v>0</v>
      </c>
      <c r="AL103" s="69">
        <v>0</v>
      </c>
      <c r="AM103" s="69">
        <v>0</v>
      </c>
      <c r="AN103" s="69">
        <v>0</v>
      </c>
      <c r="AO103" s="69">
        <v>0</v>
      </c>
      <c r="AP103" s="69">
        <v>0</v>
      </c>
      <c r="AQ103" s="69">
        <v>0</v>
      </c>
      <c r="AR103" s="69">
        <v>0</v>
      </c>
      <c r="AS103" s="69">
        <v>0</v>
      </c>
      <c r="AT103" s="70" t="s">
        <v>652</v>
      </c>
      <c r="AU103" s="70" t="s">
        <v>652</v>
      </c>
      <c r="AV103" s="70">
        <v>0</v>
      </c>
      <c r="AW103" s="70">
        <v>0</v>
      </c>
      <c r="AX103" s="70">
        <v>0</v>
      </c>
      <c r="AY103" s="69">
        <v>0</v>
      </c>
      <c r="AZ103" s="69">
        <v>0</v>
      </c>
      <c r="BA103" s="69">
        <v>0</v>
      </c>
      <c r="BB103" s="69">
        <v>0</v>
      </c>
      <c r="BC103" s="69">
        <v>0</v>
      </c>
      <c r="BD103" s="69">
        <v>0</v>
      </c>
      <c r="BE103" s="69">
        <v>0</v>
      </c>
      <c r="BF103" s="69">
        <v>0</v>
      </c>
      <c r="BG103" s="69">
        <v>0</v>
      </c>
      <c r="BH103" s="69">
        <v>0</v>
      </c>
      <c r="BI103" s="69">
        <v>0</v>
      </c>
      <c r="BJ103" s="70" t="s">
        <v>652</v>
      </c>
      <c r="BK103" s="70" t="s">
        <v>652</v>
      </c>
      <c r="BL103" s="70">
        <v>0</v>
      </c>
      <c r="BM103" s="70">
        <v>0</v>
      </c>
      <c r="BN103" s="70">
        <v>0</v>
      </c>
      <c r="BO103" s="69">
        <v>0</v>
      </c>
      <c r="BP103" s="69">
        <v>0</v>
      </c>
      <c r="BQ103" s="69">
        <v>0</v>
      </c>
      <c r="BR103" s="69">
        <v>0</v>
      </c>
      <c r="BS103" s="69">
        <v>0</v>
      </c>
      <c r="BT103" s="69">
        <v>0</v>
      </c>
      <c r="BU103" s="69">
        <v>0</v>
      </c>
      <c r="BV103" s="69">
        <v>0</v>
      </c>
      <c r="BW103" s="69">
        <v>0</v>
      </c>
      <c r="BX103" s="69">
        <v>0</v>
      </c>
      <c r="BY103" s="69">
        <v>0</v>
      </c>
      <c r="BZ103" s="70" t="s">
        <v>652</v>
      </c>
      <c r="CA103" s="70" t="s">
        <v>652</v>
      </c>
      <c r="CB103" s="70">
        <v>0</v>
      </c>
      <c r="CC103" s="70">
        <v>0</v>
      </c>
      <c r="CD103" s="70">
        <v>0</v>
      </c>
      <c r="CE103" s="69">
        <v>1.9265000000000001</v>
      </c>
      <c r="CF103" s="69">
        <v>0</v>
      </c>
      <c r="CG103" s="69">
        <v>6.8542290000000001</v>
      </c>
      <c r="CH103" s="69">
        <v>1.9265000000000001</v>
      </c>
      <c r="CI103" s="69">
        <v>4.9277290000000002</v>
      </c>
      <c r="CJ103" s="69">
        <v>1.9265000000000001</v>
      </c>
      <c r="CK103" s="69">
        <v>0</v>
      </c>
      <c r="CL103" s="69">
        <v>6.8542290000000001</v>
      </c>
      <c r="CM103" s="69">
        <v>1.9265000000000001</v>
      </c>
      <c r="CN103" s="69">
        <v>0</v>
      </c>
      <c r="CO103" s="69">
        <v>4.9277290000000002</v>
      </c>
      <c r="CP103" s="70">
        <v>100</v>
      </c>
      <c r="CQ103" s="70">
        <v>100</v>
      </c>
      <c r="CR103" s="70">
        <v>71.893264727513483</v>
      </c>
      <c r="CS103" s="70">
        <v>0</v>
      </c>
      <c r="CT103" s="70">
        <v>0</v>
      </c>
      <c r="CU103" s="69">
        <v>0</v>
      </c>
      <c r="CV103" s="69">
        <v>0</v>
      </c>
      <c r="CW103" s="69">
        <v>0</v>
      </c>
      <c r="CX103" s="69">
        <v>0</v>
      </c>
      <c r="CY103" s="69">
        <v>0</v>
      </c>
      <c r="CZ103" s="69">
        <v>0</v>
      </c>
      <c r="DA103" s="69">
        <v>0</v>
      </c>
      <c r="DB103" s="69">
        <v>0</v>
      </c>
      <c r="DC103" s="69">
        <v>0</v>
      </c>
      <c r="DD103" s="69">
        <v>0</v>
      </c>
      <c r="DE103" s="69">
        <v>0</v>
      </c>
      <c r="DF103" s="70" t="s">
        <v>652</v>
      </c>
      <c r="DG103" s="70" t="s">
        <v>652</v>
      </c>
      <c r="DH103" s="70">
        <v>0</v>
      </c>
      <c r="DI103" s="70">
        <v>0</v>
      </c>
      <c r="DJ103" s="70">
        <v>0</v>
      </c>
      <c r="DK103" s="69">
        <v>7.32</v>
      </c>
      <c r="DL103" s="69">
        <v>0</v>
      </c>
      <c r="DM103" s="69">
        <v>11.337693</v>
      </c>
      <c r="DN103" s="69">
        <v>7.32</v>
      </c>
      <c r="DO103" s="69">
        <v>4.0176930000000004</v>
      </c>
      <c r="DP103" s="69">
        <v>7.32</v>
      </c>
      <c r="DQ103" s="69">
        <v>0</v>
      </c>
      <c r="DR103" s="69">
        <v>11.337693</v>
      </c>
      <c r="DS103" s="69">
        <v>7.32</v>
      </c>
      <c r="DT103" s="69">
        <v>0</v>
      </c>
      <c r="DU103" s="69">
        <v>4.0176930000000004</v>
      </c>
      <c r="DV103" s="70">
        <v>100</v>
      </c>
      <c r="DW103" s="70">
        <v>100</v>
      </c>
      <c r="DX103" s="70">
        <v>35.436600726444091</v>
      </c>
      <c r="DY103" s="70">
        <v>0</v>
      </c>
      <c r="DZ103" s="70">
        <v>0</v>
      </c>
      <c r="EA103" s="69">
        <v>1.0125999999999999</v>
      </c>
      <c r="EB103" s="69">
        <v>0</v>
      </c>
      <c r="EC103" s="69">
        <v>1.3846149999999999</v>
      </c>
      <c r="ED103" s="69">
        <v>1.0125999999999999</v>
      </c>
      <c r="EE103" s="69">
        <v>0.37201499999999998</v>
      </c>
      <c r="EF103" s="69">
        <v>1.0125999999999999</v>
      </c>
      <c r="EG103" s="69">
        <v>0</v>
      </c>
      <c r="EH103" s="69">
        <v>1.3846149999999999</v>
      </c>
      <c r="EI103" s="69">
        <v>1.0125999999999999</v>
      </c>
      <c r="EJ103" s="69">
        <v>0</v>
      </c>
      <c r="EK103" s="69">
        <v>0.37201499999999998</v>
      </c>
      <c r="EL103" s="70">
        <v>100</v>
      </c>
      <c r="EM103" s="70">
        <v>100</v>
      </c>
      <c r="EN103" s="70">
        <v>26.867757463265963</v>
      </c>
      <c r="EO103" s="70">
        <v>0</v>
      </c>
      <c r="EP103" s="70">
        <v>0</v>
      </c>
      <c r="EQ103" s="69">
        <v>1.2250000000000001</v>
      </c>
      <c r="ER103" s="69">
        <v>0</v>
      </c>
      <c r="ES103" s="69">
        <v>3.3041999999999998</v>
      </c>
      <c r="ET103" s="69">
        <v>1.2250000000000001</v>
      </c>
      <c r="EU103" s="69">
        <v>2.0792000000000002</v>
      </c>
      <c r="EV103" s="69">
        <v>1.2250000000000001</v>
      </c>
      <c r="EW103" s="69">
        <v>0</v>
      </c>
      <c r="EX103" s="69">
        <v>3.3041862200000001</v>
      </c>
      <c r="EY103" s="69">
        <v>1.2250000000000001</v>
      </c>
      <c r="EZ103" s="69">
        <v>0</v>
      </c>
      <c r="FA103" s="69">
        <v>2.07918622</v>
      </c>
      <c r="FB103" s="70">
        <v>100</v>
      </c>
      <c r="FC103" s="70">
        <v>99.999337245094253</v>
      </c>
      <c r="FD103" s="70">
        <v>62.925818388044732</v>
      </c>
      <c r="FE103" s="70">
        <v>0</v>
      </c>
      <c r="FF103" s="70">
        <v>0</v>
      </c>
    </row>
    <row r="104" spans="1:162" ht="15.75" x14ac:dyDescent="0.25">
      <c r="A104" s="11">
        <v>93</v>
      </c>
      <c r="B104" s="66" t="s">
        <v>254</v>
      </c>
      <c r="C104" s="69">
        <v>42.017900000000004</v>
      </c>
      <c r="D104" s="69">
        <v>0</v>
      </c>
      <c r="E104" s="69">
        <v>51.281399999999998</v>
      </c>
      <c r="F104" s="69">
        <v>42.017900000000004</v>
      </c>
      <c r="G104" s="69">
        <v>9.2635000000000005</v>
      </c>
      <c r="H104" s="69">
        <v>39.82722339</v>
      </c>
      <c r="I104" s="69">
        <v>0.94258162000000001</v>
      </c>
      <c r="J104" s="69">
        <v>48.644355819999994</v>
      </c>
      <c r="K104" s="69">
        <v>39.576730770000005</v>
      </c>
      <c r="L104" s="69">
        <v>0</v>
      </c>
      <c r="M104" s="69">
        <v>9.0676250500000002</v>
      </c>
      <c r="N104" s="70">
        <v>94.190168404418117</v>
      </c>
      <c r="O104" s="70">
        <v>97.885518972310678</v>
      </c>
      <c r="P104" s="70">
        <v>18.640651925894907</v>
      </c>
      <c r="Q104" s="69">
        <v>0.94258162000000001</v>
      </c>
      <c r="R104" s="70">
        <v>0.25049261999999428</v>
      </c>
      <c r="S104" s="69">
        <v>3.9630000000000001</v>
      </c>
      <c r="T104" s="69">
        <v>0</v>
      </c>
      <c r="U104" s="69">
        <v>5.4630000000000001</v>
      </c>
      <c r="V104" s="69">
        <v>3.9630000000000001</v>
      </c>
      <c r="W104" s="69">
        <v>1.5</v>
      </c>
      <c r="X104" s="69">
        <v>3.2588499999999998</v>
      </c>
      <c r="Y104" s="69">
        <v>0</v>
      </c>
      <c r="Z104" s="69">
        <v>4.7525500000000003</v>
      </c>
      <c r="AA104" s="69">
        <v>3.2588499999999998</v>
      </c>
      <c r="AB104" s="69">
        <v>0</v>
      </c>
      <c r="AC104" s="69">
        <v>1.4937</v>
      </c>
      <c r="AD104" s="70">
        <v>82.231895029018403</v>
      </c>
      <c r="AE104" s="70">
        <v>99.58</v>
      </c>
      <c r="AF104" s="70">
        <v>31.429443141050594</v>
      </c>
      <c r="AG104" s="70">
        <v>0</v>
      </c>
      <c r="AH104" s="70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69">
        <v>0</v>
      </c>
      <c r="AO104" s="69">
        <v>0</v>
      </c>
      <c r="AP104" s="69">
        <v>0</v>
      </c>
      <c r="AQ104" s="69">
        <v>0</v>
      </c>
      <c r="AR104" s="69">
        <v>0</v>
      </c>
      <c r="AS104" s="69">
        <v>0</v>
      </c>
      <c r="AT104" s="70" t="s">
        <v>652</v>
      </c>
      <c r="AU104" s="70" t="s">
        <v>652</v>
      </c>
      <c r="AV104" s="70">
        <v>0</v>
      </c>
      <c r="AW104" s="70">
        <v>0</v>
      </c>
      <c r="AX104" s="70">
        <v>0</v>
      </c>
      <c r="AY104" s="69">
        <v>0</v>
      </c>
      <c r="AZ104" s="69">
        <v>0</v>
      </c>
      <c r="BA104" s="69">
        <v>0</v>
      </c>
      <c r="BB104" s="69">
        <v>0</v>
      </c>
      <c r="BC104" s="69">
        <v>0</v>
      </c>
      <c r="BD104" s="69">
        <v>0</v>
      </c>
      <c r="BE104" s="69">
        <v>0</v>
      </c>
      <c r="BF104" s="69">
        <v>0</v>
      </c>
      <c r="BG104" s="69">
        <v>0</v>
      </c>
      <c r="BH104" s="69">
        <v>0</v>
      </c>
      <c r="BI104" s="69">
        <v>0</v>
      </c>
      <c r="BJ104" s="70" t="s">
        <v>652</v>
      </c>
      <c r="BK104" s="70" t="s">
        <v>652</v>
      </c>
      <c r="BL104" s="70">
        <v>0</v>
      </c>
      <c r="BM104" s="70">
        <v>0</v>
      </c>
      <c r="BN104" s="70">
        <v>0</v>
      </c>
      <c r="BO104" s="69">
        <v>0</v>
      </c>
      <c r="BP104" s="69">
        <v>0</v>
      </c>
      <c r="BQ104" s="69">
        <v>0</v>
      </c>
      <c r="BR104" s="69">
        <v>0</v>
      </c>
      <c r="BS104" s="69">
        <v>0</v>
      </c>
      <c r="BT104" s="69">
        <v>0</v>
      </c>
      <c r="BU104" s="69">
        <v>0</v>
      </c>
      <c r="BV104" s="69">
        <v>0</v>
      </c>
      <c r="BW104" s="69">
        <v>0</v>
      </c>
      <c r="BX104" s="69">
        <v>0</v>
      </c>
      <c r="BY104" s="69">
        <v>0</v>
      </c>
      <c r="BZ104" s="70" t="s">
        <v>652</v>
      </c>
      <c r="CA104" s="70" t="s">
        <v>652</v>
      </c>
      <c r="CB104" s="70">
        <v>0</v>
      </c>
      <c r="CC104" s="70">
        <v>0</v>
      </c>
      <c r="CD104" s="70">
        <v>0</v>
      </c>
      <c r="CE104" s="69">
        <v>0</v>
      </c>
      <c r="CF104" s="69">
        <v>0</v>
      </c>
      <c r="CG104" s="69">
        <v>0</v>
      </c>
      <c r="CH104" s="69">
        <v>0</v>
      </c>
      <c r="CI104" s="69">
        <v>0</v>
      </c>
      <c r="CJ104" s="69">
        <v>0</v>
      </c>
      <c r="CK104" s="69">
        <v>0</v>
      </c>
      <c r="CL104" s="69">
        <v>0</v>
      </c>
      <c r="CM104" s="69">
        <v>0</v>
      </c>
      <c r="CN104" s="69">
        <v>0</v>
      </c>
      <c r="CO104" s="69">
        <v>0</v>
      </c>
      <c r="CP104" s="70" t="s">
        <v>652</v>
      </c>
      <c r="CQ104" s="70" t="s">
        <v>652</v>
      </c>
      <c r="CR104" s="70">
        <v>0</v>
      </c>
      <c r="CS104" s="70">
        <v>0</v>
      </c>
      <c r="CT104" s="70">
        <v>0</v>
      </c>
      <c r="CU104" s="69">
        <v>0</v>
      </c>
      <c r="CV104" s="69">
        <v>0</v>
      </c>
      <c r="CW104" s="69">
        <v>0</v>
      </c>
      <c r="CX104" s="69">
        <v>0</v>
      </c>
      <c r="CY104" s="69">
        <v>0</v>
      </c>
      <c r="CZ104" s="69">
        <v>0</v>
      </c>
      <c r="DA104" s="69">
        <v>0</v>
      </c>
      <c r="DB104" s="69">
        <v>0</v>
      </c>
      <c r="DC104" s="69">
        <v>0</v>
      </c>
      <c r="DD104" s="69">
        <v>0</v>
      </c>
      <c r="DE104" s="69">
        <v>0</v>
      </c>
      <c r="DF104" s="70" t="s">
        <v>652</v>
      </c>
      <c r="DG104" s="70" t="s">
        <v>652</v>
      </c>
      <c r="DH104" s="70">
        <v>0</v>
      </c>
      <c r="DI104" s="70">
        <v>0</v>
      </c>
      <c r="DJ104" s="70">
        <v>0</v>
      </c>
      <c r="DK104" s="69">
        <v>36.146900000000002</v>
      </c>
      <c r="DL104" s="69">
        <v>0</v>
      </c>
      <c r="DM104" s="69">
        <v>43.750399999999999</v>
      </c>
      <c r="DN104" s="69">
        <v>36.146900000000002</v>
      </c>
      <c r="DO104" s="69">
        <v>7.6035000000000004</v>
      </c>
      <c r="DP104" s="69">
        <v>36.14657339</v>
      </c>
      <c r="DQ104" s="69">
        <v>0.94258162000000001</v>
      </c>
      <c r="DR104" s="69">
        <v>43.434627899999995</v>
      </c>
      <c r="DS104" s="69">
        <v>35.896080770000005</v>
      </c>
      <c r="DT104" s="69">
        <v>0</v>
      </c>
      <c r="DU104" s="69">
        <v>7.5385471299999995</v>
      </c>
      <c r="DV104" s="70">
        <v>99.30611136777982</v>
      </c>
      <c r="DW104" s="70">
        <v>99.145750378115324</v>
      </c>
      <c r="DX104" s="70">
        <v>17.356076233359421</v>
      </c>
      <c r="DY104" s="70">
        <v>0.94258162000000001</v>
      </c>
      <c r="DZ104" s="70">
        <v>0.25049261999999428</v>
      </c>
      <c r="EA104" s="69">
        <v>1.9079999999999999</v>
      </c>
      <c r="EB104" s="69">
        <v>0</v>
      </c>
      <c r="EC104" s="69">
        <v>2.0680000000000001</v>
      </c>
      <c r="ED104" s="69">
        <v>1.9079999999999999</v>
      </c>
      <c r="EE104" s="69">
        <v>0.16</v>
      </c>
      <c r="EF104" s="69">
        <v>0.42180000000000001</v>
      </c>
      <c r="EG104" s="69">
        <v>0</v>
      </c>
      <c r="EH104" s="69">
        <v>0.45717791999999996</v>
      </c>
      <c r="EI104" s="69">
        <v>0.42180000000000001</v>
      </c>
      <c r="EJ104" s="69">
        <v>0</v>
      </c>
      <c r="EK104" s="69">
        <v>3.537792E-2</v>
      </c>
      <c r="EL104" s="70">
        <v>22.10691823899371</v>
      </c>
      <c r="EM104" s="70">
        <v>22.1112</v>
      </c>
      <c r="EN104" s="70">
        <v>7.7383264703597243</v>
      </c>
      <c r="EO104" s="70">
        <v>0</v>
      </c>
      <c r="EP104" s="70">
        <v>0</v>
      </c>
      <c r="EQ104" s="69">
        <v>0</v>
      </c>
      <c r="ER104" s="69">
        <v>0</v>
      </c>
      <c r="ES104" s="69">
        <v>0</v>
      </c>
      <c r="ET104" s="69">
        <v>0</v>
      </c>
      <c r="EU104" s="69">
        <v>0</v>
      </c>
      <c r="EV104" s="69">
        <v>0</v>
      </c>
      <c r="EW104" s="69">
        <v>0</v>
      </c>
      <c r="EX104" s="69">
        <v>0</v>
      </c>
      <c r="EY104" s="69">
        <v>0</v>
      </c>
      <c r="EZ104" s="69">
        <v>0</v>
      </c>
      <c r="FA104" s="69">
        <v>0</v>
      </c>
      <c r="FB104" s="70" t="s">
        <v>652</v>
      </c>
      <c r="FC104" s="70" t="s">
        <v>652</v>
      </c>
      <c r="FD104" s="70">
        <v>0</v>
      </c>
      <c r="FE104" s="70">
        <v>0</v>
      </c>
      <c r="FF104" s="70">
        <v>0</v>
      </c>
    </row>
    <row r="105" spans="1:162" ht="15.75" x14ac:dyDescent="0.25">
      <c r="A105" s="9">
        <v>94</v>
      </c>
      <c r="B105" s="66" t="s">
        <v>256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70" t="s">
        <v>652</v>
      </c>
      <c r="O105" s="70" t="s">
        <v>652</v>
      </c>
      <c r="P105" s="70">
        <v>0</v>
      </c>
      <c r="Q105" s="69">
        <v>0</v>
      </c>
      <c r="R105" s="70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70" t="s">
        <v>652</v>
      </c>
      <c r="AE105" s="70" t="s">
        <v>652</v>
      </c>
      <c r="AF105" s="70">
        <v>0</v>
      </c>
      <c r="AG105" s="70">
        <v>0</v>
      </c>
      <c r="AH105" s="70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69">
        <v>0</v>
      </c>
      <c r="AO105" s="69">
        <v>0</v>
      </c>
      <c r="AP105" s="69">
        <v>0</v>
      </c>
      <c r="AQ105" s="69">
        <v>0</v>
      </c>
      <c r="AR105" s="69">
        <v>0</v>
      </c>
      <c r="AS105" s="69">
        <v>0</v>
      </c>
      <c r="AT105" s="70" t="s">
        <v>652</v>
      </c>
      <c r="AU105" s="70" t="s">
        <v>652</v>
      </c>
      <c r="AV105" s="70">
        <v>0</v>
      </c>
      <c r="AW105" s="70">
        <v>0</v>
      </c>
      <c r="AX105" s="70">
        <v>0</v>
      </c>
      <c r="AY105" s="69">
        <v>0</v>
      </c>
      <c r="AZ105" s="69">
        <v>0</v>
      </c>
      <c r="BA105" s="69">
        <v>0</v>
      </c>
      <c r="BB105" s="69">
        <v>0</v>
      </c>
      <c r="BC105" s="69">
        <v>0</v>
      </c>
      <c r="BD105" s="69">
        <v>0</v>
      </c>
      <c r="BE105" s="69">
        <v>0</v>
      </c>
      <c r="BF105" s="69">
        <v>0</v>
      </c>
      <c r="BG105" s="69">
        <v>0</v>
      </c>
      <c r="BH105" s="69">
        <v>0</v>
      </c>
      <c r="BI105" s="69">
        <v>0</v>
      </c>
      <c r="BJ105" s="70" t="s">
        <v>652</v>
      </c>
      <c r="BK105" s="70" t="s">
        <v>652</v>
      </c>
      <c r="BL105" s="70">
        <v>0</v>
      </c>
      <c r="BM105" s="70">
        <v>0</v>
      </c>
      <c r="BN105" s="70">
        <v>0</v>
      </c>
      <c r="BO105" s="69">
        <v>0</v>
      </c>
      <c r="BP105" s="69">
        <v>0</v>
      </c>
      <c r="BQ105" s="69">
        <v>0</v>
      </c>
      <c r="BR105" s="69">
        <v>0</v>
      </c>
      <c r="BS105" s="69">
        <v>0</v>
      </c>
      <c r="BT105" s="69">
        <v>0</v>
      </c>
      <c r="BU105" s="69">
        <v>0</v>
      </c>
      <c r="BV105" s="69">
        <v>0</v>
      </c>
      <c r="BW105" s="69">
        <v>0</v>
      </c>
      <c r="BX105" s="69">
        <v>0</v>
      </c>
      <c r="BY105" s="69">
        <v>0</v>
      </c>
      <c r="BZ105" s="70" t="s">
        <v>652</v>
      </c>
      <c r="CA105" s="70" t="s">
        <v>652</v>
      </c>
      <c r="CB105" s="70">
        <v>0</v>
      </c>
      <c r="CC105" s="70">
        <v>0</v>
      </c>
      <c r="CD105" s="70">
        <v>0</v>
      </c>
      <c r="CE105" s="69">
        <v>0</v>
      </c>
      <c r="CF105" s="69">
        <v>0</v>
      </c>
      <c r="CG105" s="69">
        <v>0</v>
      </c>
      <c r="CH105" s="69">
        <v>0</v>
      </c>
      <c r="CI105" s="69">
        <v>0</v>
      </c>
      <c r="CJ105" s="69">
        <v>0</v>
      </c>
      <c r="CK105" s="69">
        <v>0</v>
      </c>
      <c r="CL105" s="69">
        <v>0</v>
      </c>
      <c r="CM105" s="69">
        <v>0</v>
      </c>
      <c r="CN105" s="69">
        <v>0</v>
      </c>
      <c r="CO105" s="69">
        <v>0</v>
      </c>
      <c r="CP105" s="70" t="s">
        <v>652</v>
      </c>
      <c r="CQ105" s="70" t="s">
        <v>652</v>
      </c>
      <c r="CR105" s="70">
        <v>0</v>
      </c>
      <c r="CS105" s="70">
        <v>0</v>
      </c>
      <c r="CT105" s="70">
        <v>0</v>
      </c>
      <c r="CU105" s="69">
        <v>0</v>
      </c>
      <c r="CV105" s="69">
        <v>0</v>
      </c>
      <c r="CW105" s="69">
        <v>0</v>
      </c>
      <c r="CX105" s="69">
        <v>0</v>
      </c>
      <c r="CY105" s="69">
        <v>0</v>
      </c>
      <c r="CZ105" s="69">
        <v>0</v>
      </c>
      <c r="DA105" s="69">
        <v>0</v>
      </c>
      <c r="DB105" s="69">
        <v>0</v>
      </c>
      <c r="DC105" s="69">
        <v>0</v>
      </c>
      <c r="DD105" s="69">
        <v>0</v>
      </c>
      <c r="DE105" s="69">
        <v>0</v>
      </c>
      <c r="DF105" s="70" t="s">
        <v>652</v>
      </c>
      <c r="DG105" s="70" t="s">
        <v>652</v>
      </c>
      <c r="DH105" s="70">
        <v>0</v>
      </c>
      <c r="DI105" s="70">
        <v>0</v>
      </c>
      <c r="DJ105" s="70">
        <v>0</v>
      </c>
      <c r="DK105" s="69">
        <v>0</v>
      </c>
      <c r="DL105" s="69">
        <v>0</v>
      </c>
      <c r="DM105" s="69">
        <v>0</v>
      </c>
      <c r="DN105" s="69">
        <v>0</v>
      </c>
      <c r="DO105" s="69">
        <v>0</v>
      </c>
      <c r="DP105" s="69">
        <v>0</v>
      </c>
      <c r="DQ105" s="69">
        <v>0</v>
      </c>
      <c r="DR105" s="69">
        <v>0</v>
      </c>
      <c r="DS105" s="69">
        <v>0</v>
      </c>
      <c r="DT105" s="69">
        <v>0</v>
      </c>
      <c r="DU105" s="69">
        <v>0</v>
      </c>
      <c r="DV105" s="70" t="s">
        <v>652</v>
      </c>
      <c r="DW105" s="70" t="s">
        <v>652</v>
      </c>
      <c r="DX105" s="70">
        <v>0</v>
      </c>
      <c r="DY105" s="70">
        <v>0</v>
      </c>
      <c r="DZ105" s="70">
        <v>0</v>
      </c>
      <c r="EA105" s="69">
        <v>0</v>
      </c>
      <c r="EB105" s="69">
        <v>0</v>
      </c>
      <c r="EC105" s="69">
        <v>0</v>
      </c>
      <c r="ED105" s="69">
        <v>0</v>
      </c>
      <c r="EE105" s="69">
        <v>0</v>
      </c>
      <c r="EF105" s="69">
        <v>0</v>
      </c>
      <c r="EG105" s="69">
        <v>0</v>
      </c>
      <c r="EH105" s="69">
        <v>0</v>
      </c>
      <c r="EI105" s="69">
        <v>0</v>
      </c>
      <c r="EJ105" s="69">
        <v>0</v>
      </c>
      <c r="EK105" s="69">
        <v>0</v>
      </c>
      <c r="EL105" s="70" t="s">
        <v>652</v>
      </c>
      <c r="EM105" s="70" t="s">
        <v>652</v>
      </c>
      <c r="EN105" s="70">
        <v>0</v>
      </c>
      <c r="EO105" s="70">
        <v>0</v>
      </c>
      <c r="EP105" s="70">
        <v>0</v>
      </c>
      <c r="EQ105" s="69">
        <v>0</v>
      </c>
      <c r="ER105" s="69">
        <v>0</v>
      </c>
      <c r="ES105" s="69">
        <v>0</v>
      </c>
      <c r="ET105" s="69">
        <v>0</v>
      </c>
      <c r="EU105" s="69">
        <v>0</v>
      </c>
      <c r="EV105" s="69">
        <v>0</v>
      </c>
      <c r="EW105" s="69">
        <v>0</v>
      </c>
      <c r="EX105" s="69">
        <v>0</v>
      </c>
      <c r="EY105" s="69">
        <v>0</v>
      </c>
      <c r="EZ105" s="69">
        <v>0</v>
      </c>
      <c r="FA105" s="69">
        <v>0</v>
      </c>
      <c r="FB105" s="70" t="s">
        <v>652</v>
      </c>
      <c r="FC105" s="70" t="s">
        <v>652</v>
      </c>
      <c r="FD105" s="70">
        <v>0</v>
      </c>
      <c r="FE105" s="70">
        <v>0</v>
      </c>
      <c r="FF105" s="70">
        <v>0</v>
      </c>
    </row>
  </sheetData>
  <mergeCells count="152">
    <mergeCell ref="U9:W9"/>
    <mergeCell ref="X9:X11"/>
    <mergeCell ref="EA7:EP8"/>
    <mergeCell ref="EA9:EA11"/>
    <mergeCell ref="EB9:EB11"/>
    <mergeCell ref="EC9:EE9"/>
    <mergeCell ref="EF9:EF11"/>
    <mergeCell ref="EG9:EG11"/>
    <mergeCell ref="EH9:EK9"/>
    <mergeCell ref="EL9:EM10"/>
    <mergeCell ref="EN9:EN11"/>
    <mergeCell ref="EO9:EO11"/>
    <mergeCell ref="EP9:EP11"/>
    <mergeCell ref="EC10:EC11"/>
    <mergeCell ref="ED10:EE10"/>
    <mergeCell ref="EH10:EH11"/>
    <mergeCell ref="EI10:EK10"/>
    <mergeCell ref="Y9:Y11"/>
    <mergeCell ref="Z9:AC9"/>
    <mergeCell ref="AD9:AE10"/>
    <mergeCell ref="AI7:AX8"/>
    <mergeCell ref="AI9:AI11"/>
    <mergeCell ref="AJ9:AJ11"/>
    <mergeCell ref="AV9:AV11"/>
    <mergeCell ref="AW9:AW11"/>
    <mergeCell ref="AX9:AX11"/>
    <mergeCell ref="AK10:AK11"/>
    <mergeCell ref="AL10:AM10"/>
    <mergeCell ref="AP10:AP11"/>
    <mergeCell ref="AQ10:AS10"/>
    <mergeCell ref="AK9:AM9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AA10:AC10"/>
    <mergeCell ref="AN9:AN11"/>
    <mergeCell ref="AO9:AO11"/>
    <mergeCell ref="AP9:AS9"/>
    <mergeCell ref="AT9:AU10"/>
    <mergeCell ref="AY7:BN8"/>
    <mergeCell ref="AY9:AY11"/>
    <mergeCell ref="AZ9:AZ11"/>
    <mergeCell ref="BL9:BL11"/>
    <mergeCell ref="BM9:BM11"/>
    <mergeCell ref="BN9:BN11"/>
    <mergeCell ref="BA10:BA11"/>
    <mergeCell ref="BB10:BC10"/>
    <mergeCell ref="BF10:BF11"/>
    <mergeCell ref="BG10:BI10"/>
    <mergeCell ref="BA9:BC9"/>
    <mergeCell ref="BD9:BD11"/>
    <mergeCell ref="BE9:BE11"/>
    <mergeCell ref="BF9:BI9"/>
    <mergeCell ref="BJ9:BK10"/>
    <mergeCell ref="BO7:CD8"/>
    <mergeCell ref="BO9:BO11"/>
    <mergeCell ref="BP9:BP11"/>
    <mergeCell ref="CB9:CB11"/>
    <mergeCell ref="CC9:CC11"/>
    <mergeCell ref="CD9:CD11"/>
    <mergeCell ref="BQ10:BQ11"/>
    <mergeCell ref="BR10:BS10"/>
    <mergeCell ref="BV10:BV11"/>
    <mergeCell ref="BW10:BY10"/>
    <mergeCell ref="BQ9:BS9"/>
    <mergeCell ref="BV9:BY9"/>
    <mergeCell ref="BZ9:CA10"/>
    <mergeCell ref="CE7:CT8"/>
    <mergeCell ref="CE9:CE11"/>
    <mergeCell ref="CF9:CF11"/>
    <mergeCell ref="CR9:CR11"/>
    <mergeCell ref="CS9:CS11"/>
    <mergeCell ref="CT9:CT11"/>
    <mergeCell ref="CG10:CG11"/>
    <mergeCell ref="CH10:CI10"/>
    <mergeCell ref="CL10:CL11"/>
    <mergeCell ref="CM10:CO10"/>
    <mergeCell ref="CU7:DJ8"/>
    <mergeCell ref="CU9:CU11"/>
    <mergeCell ref="CV9:CV11"/>
    <mergeCell ref="DH9:DH11"/>
    <mergeCell ref="DI9:DI11"/>
    <mergeCell ref="DJ9:DJ11"/>
    <mergeCell ref="CW10:CW11"/>
    <mergeCell ref="CX10:CY10"/>
    <mergeCell ref="DB10:DB11"/>
    <mergeCell ref="DK7:DZ8"/>
    <mergeCell ref="DK9:DK11"/>
    <mergeCell ref="DL9:DL11"/>
    <mergeCell ref="DX9:DX11"/>
    <mergeCell ref="DY9:DY11"/>
    <mergeCell ref="DZ9:DZ11"/>
    <mergeCell ref="DM10:DM11"/>
    <mergeCell ref="DN10:DO10"/>
    <mergeCell ref="DR10:DR11"/>
    <mergeCell ref="DS10:DU10"/>
    <mergeCell ref="DM9:DO9"/>
    <mergeCell ref="DP9:DP11"/>
    <mergeCell ref="DQ9:DQ11"/>
    <mergeCell ref="DR9:DU9"/>
    <mergeCell ref="EQ7:FF8"/>
    <mergeCell ref="EQ9:EQ11"/>
    <mergeCell ref="ER9:ER11"/>
    <mergeCell ref="ES10:ES11"/>
    <mergeCell ref="ET10:EU10"/>
    <mergeCell ref="EX10:EX11"/>
    <mergeCell ref="EY10:FA10"/>
    <mergeCell ref="ES9:EU9"/>
    <mergeCell ref="EV9:EV11"/>
    <mergeCell ref="EW9:EW11"/>
    <mergeCell ref="EX9:FA9"/>
    <mergeCell ref="FB9:FC10"/>
    <mergeCell ref="FF9:FF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DV9:DW10"/>
    <mergeCell ref="J9:M9"/>
    <mergeCell ref="A7:A11"/>
    <mergeCell ref="B7:B11"/>
    <mergeCell ref="C9:C11"/>
    <mergeCell ref="FD9:FD11"/>
    <mergeCell ref="FE9:FE11"/>
    <mergeCell ref="DC10:DE10"/>
    <mergeCell ref="CW9:CY9"/>
    <mergeCell ref="CZ9:CZ11"/>
    <mergeCell ref="DA9:DA11"/>
    <mergeCell ref="DB9:DE9"/>
    <mergeCell ref="DF9:DG10"/>
    <mergeCell ref="CG9:CI9"/>
    <mergeCell ref="CJ9:CJ11"/>
    <mergeCell ref="CK9:CK11"/>
    <mergeCell ref="CL9:CO9"/>
    <mergeCell ref="CP9:CQ10"/>
    <mergeCell ref="BT9:BT11"/>
    <mergeCell ref="BU9:BU11"/>
    <mergeCell ref="C7:R8"/>
    <mergeCell ref="N9:O10"/>
    <mergeCell ref="P9:P11"/>
    <mergeCell ref="Q9:Q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BN105"/>
  <sheetViews>
    <sheetView view="pageBreakPreview" zoomScale="60" zoomScaleNormal="6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C13" sqref="C13"/>
    </sheetView>
  </sheetViews>
  <sheetFormatPr defaultRowHeight="15" outlineLevelCol="1" x14ac:dyDescent="0.25"/>
  <cols>
    <col min="1" max="1" width="5" customWidth="1"/>
    <col min="2" max="2" width="30.1406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customWidth="1"/>
    <col min="37" max="38" width="18.7109375" customWidth="1" outlineLevel="1"/>
    <col min="39" max="47" width="18.7109375" customWidth="1"/>
    <col min="48" max="50" width="18.7109375" customWidth="1" outlineLevel="1"/>
    <col min="51" max="52" width="18.7109375" customWidth="1"/>
    <col min="53" max="54" width="18.7109375" customWidth="1" outlineLevel="1"/>
    <col min="55" max="63" width="18.7109375" customWidth="1"/>
    <col min="64" max="66" width="18.7109375" customWidth="1" outlineLevel="1"/>
  </cols>
  <sheetData>
    <row r="1" spans="1:66" s="130" customFormat="1" ht="15.75" x14ac:dyDescent="0.25">
      <c r="B1" s="131"/>
    </row>
    <row r="2" spans="1:66" s="130" customFormat="1" ht="18.75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  <c r="T2" s="185"/>
      <c r="U2" s="185"/>
      <c r="V2" s="185"/>
      <c r="W2" s="185"/>
      <c r="X2" s="185"/>
      <c r="Y2" s="185"/>
      <c r="Z2" s="185"/>
      <c r="AA2" s="185"/>
      <c r="AB2" s="185"/>
      <c r="AJ2" s="185"/>
      <c r="AK2" s="185"/>
      <c r="AL2" s="185"/>
      <c r="AM2" s="185"/>
      <c r="AN2" s="185"/>
      <c r="AO2" s="185"/>
      <c r="AP2" s="185"/>
      <c r="AQ2" s="185"/>
      <c r="AR2" s="185"/>
      <c r="AZ2" s="185"/>
      <c r="BA2" s="185"/>
      <c r="BB2" s="185"/>
      <c r="BC2" s="185"/>
      <c r="BD2" s="185"/>
      <c r="BE2" s="185"/>
      <c r="BF2" s="185"/>
      <c r="BG2" s="185"/>
      <c r="BH2" s="185"/>
    </row>
    <row r="3" spans="1:66" s="130" customFormat="1" ht="20.25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41"/>
      <c r="AD3" s="41"/>
      <c r="AE3" s="41"/>
      <c r="AF3" s="41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41"/>
      <c r="AT3" s="41"/>
      <c r="AU3" s="41"/>
      <c r="AV3" s="41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41"/>
      <c r="BJ3" s="41"/>
      <c r="BK3" s="41"/>
      <c r="BL3" s="41"/>
    </row>
    <row r="4" spans="1:66" s="130" customFormat="1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  <c r="T4" s="43"/>
      <c r="U4" s="43"/>
      <c r="V4" s="43"/>
      <c r="W4" s="43"/>
      <c r="X4" s="43"/>
      <c r="Y4" s="43"/>
      <c r="Z4" s="43"/>
      <c r="AA4" s="43"/>
      <c r="AB4" s="43"/>
      <c r="AC4" s="41"/>
      <c r="AD4" s="41"/>
      <c r="AE4" s="41"/>
      <c r="AF4" s="41"/>
      <c r="AJ4" s="43"/>
      <c r="AK4" s="43"/>
      <c r="AL4" s="43"/>
      <c r="AM4" s="43"/>
      <c r="AN4" s="43"/>
      <c r="AO4" s="43"/>
      <c r="AP4" s="43"/>
      <c r="AQ4" s="43"/>
      <c r="AR4" s="43"/>
      <c r="AS4" s="41"/>
      <c r="AT4" s="41"/>
      <c r="AU4" s="41"/>
      <c r="AV4" s="41"/>
      <c r="AZ4" s="43"/>
      <c r="BA4" s="43"/>
      <c r="BB4" s="43"/>
      <c r="BC4" s="43"/>
      <c r="BD4" s="43"/>
      <c r="BE4" s="43"/>
      <c r="BF4" s="43"/>
      <c r="BG4" s="43"/>
      <c r="BH4" s="43"/>
      <c r="BI4" s="41"/>
      <c r="BJ4" s="41"/>
      <c r="BK4" s="41"/>
      <c r="BL4" s="41"/>
    </row>
    <row r="5" spans="1:66" s="130" customFormat="1" ht="20.25" x14ac:dyDescent="0.3">
      <c r="A5" s="132"/>
      <c r="B5" s="132"/>
      <c r="D5" s="186"/>
      <c r="E5" s="186"/>
      <c r="F5" s="183"/>
      <c r="G5" s="45"/>
      <c r="H5" s="46"/>
      <c r="I5" s="46"/>
      <c r="T5" s="186"/>
      <c r="U5" s="186"/>
      <c r="V5" s="183"/>
      <c r="W5" s="45"/>
      <c r="X5" s="46"/>
      <c r="Y5" s="46"/>
      <c r="AJ5" s="186"/>
      <c r="AK5" s="186"/>
      <c r="AL5" s="183"/>
      <c r="AM5" s="45"/>
      <c r="AN5" s="46"/>
      <c r="AO5" s="46"/>
      <c r="AZ5" s="186"/>
      <c r="BA5" s="186"/>
      <c r="BB5" s="183"/>
      <c r="BC5" s="45"/>
      <c r="BD5" s="46"/>
      <c r="BE5" s="46"/>
    </row>
    <row r="6" spans="1:66" ht="15.75" x14ac:dyDescent="0.25">
      <c r="B6" s="47" t="s">
        <v>651</v>
      </c>
      <c r="C6" s="79"/>
      <c r="Q6" s="79"/>
      <c r="R6" s="79"/>
      <c r="S6" s="79"/>
      <c r="AG6" s="79"/>
      <c r="AH6" s="79"/>
      <c r="AI6" s="79"/>
      <c r="AW6" s="79"/>
      <c r="AX6" s="79"/>
      <c r="AY6" s="79"/>
      <c r="BM6" s="79"/>
      <c r="BN6" s="79"/>
    </row>
    <row r="7" spans="1:66" ht="15" customHeight="1" x14ac:dyDescent="0.25">
      <c r="A7" s="247" t="s">
        <v>284</v>
      </c>
      <c r="B7" s="247" t="s">
        <v>285</v>
      </c>
      <c r="C7" s="257" t="s">
        <v>619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7" t="s">
        <v>604</v>
      </c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7" t="s">
        <v>605</v>
      </c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7" t="s">
        <v>606</v>
      </c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</row>
    <row r="8" spans="1:66" ht="15.75" customHeight="1" thickBot="1" x14ac:dyDescent="0.3">
      <c r="A8" s="247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59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59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59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</row>
    <row r="9" spans="1:66" ht="15" customHeight="1" x14ac:dyDescent="0.25">
      <c r="A9" s="247"/>
      <c r="B9" s="247"/>
      <c r="C9" s="225" t="s">
        <v>315</v>
      </c>
      <c r="D9" s="240" t="s">
        <v>354</v>
      </c>
      <c r="E9" s="240" t="s">
        <v>287</v>
      </c>
      <c r="F9" s="240"/>
      <c r="G9" s="240"/>
      <c r="H9" s="240" t="s">
        <v>312</v>
      </c>
      <c r="I9" s="240" t="s">
        <v>262</v>
      </c>
      <c r="J9" s="240" t="s">
        <v>288</v>
      </c>
      <c r="K9" s="240"/>
      <c r="L9" s="240"/>
      <c r="M9" s="240"/>
      <c r="N9" s="256" t="s">
        <v>289</v>
      </c>
      <c r="O9" s="256"/>
      <c r="P9" s="240" t="s">
        <v>290</v>
      </c>
      <c r="Q9" s="240" t="s">
        <v>266</v>
      </c>
      <c r="R9" s="240" t="s">
        <v>291</v>
      </c>
      <c r="S9" s="225" t="s">
        <v>315</v>
      </c>
      <c r="T9" s="226" t="s">
        <v>354</v>
      </c>
      <c r="U9" s="226" t="s">
        <v>287</v>
      </c>
      <c r="V9" s="226"/>
      <c r="W9" s="226"/>
      <c r="X9" s="226" t="s">
        <v>312</v>
      </c>
      <c r="Y9" s="226" t="s">
        <v>262</v>
      </c>
      <c r="Z9" s="226" t="s">
        <v>288</v>
      </c>
      <c r="AA9" s="226"/>
      <c r="AB9" s="226"/>
      <c r="AC9" s="226"/>
      <c r="AD9" s="241" t="s">
        <v>289</v>
      </c>
      <c r="AE9" s="241"/>
      <c r="AF9" s="226" t="s">
        <v>290</v>
      </c>
      <c r="AG9" s="226" t="s">
        <v>266</v>
      </c>
      <c r="AH9" s="226" t="s">
        <v>291</v>
      </c>
      <c r="AI9" s="225" t="s">
        <v>315</v>
      </c>
      <c r="AJ9" s="226" t="s">
        <v>354</v>
      </c>
      <c r="AK9" s="226" t="s">
        <v>287</v>
      </c>
      <c r="AL9" s="226"/>
      <c r="AM9" s="226"/>
      <c r="AN9" s="226" t="s">
        <v>312</v>
      </c>
      <c r="AO9" s="226" t="s">
        <v>262</v>
      </c>
      <c r="AP9" s="226" t="s">
        <v>288</v>
      </c>
      <c r="AQ9" s="226"/>
      <c r="AR9" s="226"/>
      <c r="AS9" s="226"/>
      <c r="AT9" s="241" t="s">
        <v>289</v>
      </c>
      <c r="AU9" s="241"/>
      <c r="AV9" s="226" t="s">
        <v>290</v>
      </c>
      <c r="AW9" s="226" t="s">
        <v>266</v>
      </c>
      <c r="AX9" s="226" t="s">
        <v>291</v>
      </c>
      <c r="AY9" s="225" t="s">
        <v>315</v>
      </c>
      <c r="AZ9" s="226" t="s">
        <v>354</v>
      </c>
      <c r="BA9" s="226" t="s">
        <v>287</v>
      </c>
      <c r="BB9" s="226"/>
      <c r="BC9" s="226"/>
      <c r="BD9" s="226" t="s">
        <v>312</v>
      </c>
      <c r="BE9" s="226" t="s">
        <v>262</v>
      </c>
      <c r="BF9" s="226" t="s">
        <v>288</v>
      </c>
      <c r="BG9" s="226"/>
      <c r="BH9" s="226"/>
      <c r="BI9" s="226"/>
      <c r="BJ9" s="241" t="s">
        <v>289</v>
      </c>
      <c r="BK9" s="241"/>
      <c r="BL9" s="226" t="s">
        <v>290</v>
      </c>
      <c r="BM9" s="226" t="s">
        <v>266</v>
      </c>
      <c r="BN9" s="226" t="s">
        <v>291</v>
      </c>
    </row>
    <row r="10" spans="1:66" ht="15" customHeight="1" x14ac:dyDescent="0.25">
      <c r="A10" s="247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  <c r="S10" s="198"/>
      <c r="T10" s="202"/>
      <c r="U10" s="202" t="s">
        <v>292</v>
      </c>
      <c r="V10" s="202" t="s">
        <v>293</v>
      </c>
      <c r="W10" s="202"/>
      <c r="X10" s="202"/>
      <c r="Y10" s="202"/>
      <c r="Z10" s="202" t="s">
        <v>292</v>
      </c>
      <c r="AA10" s="202" t="s">
        <v>294</v>
      </c>
      <c r="AB10" s="202"/>
      <c r="AC10" s="202"/>
      <c r="AD10" s="242"/>
      <c r="AE10" s="242"/>
      <c r="AF10" s="202"/>
      <c r="AG10" s="202"/>
      <c r="AH10" s="202"/>
      <c r="AI10" s="198"/>
      <c r="AJ10" s="202"/>
      <c r="AK10" s="202" t="s">
        <v>292</v>
      </c>
      <c r="AL10" s="202" t="s">
        <v>293</v>
      </c>
      <c r="AM10" s="202"/>
      <c r="AN10" s="202"/>
      <c r="AO10" s="202"/>
      <c r="AP10" s="202" t="s">
        <v>292</v>
      </c>
      <c r="AQ10" s="202" t="s">
        <v>294</v>
      </c>
      <c r="AR10" s="202"/>
      <c r="AS10" s="202"/>
      <c r="AT10" s="242"/>
      <c r="AU10" s="242"/>
      <c r="AV10" s="202"/>
      <c r="AW10" s="202"/>
      <c r="AX10" s="202"/>
      <c r="AY10" s="198"/>
      <c r="AZ10" s="202"/>
      <c r="BA10" s="202" t="s">
        <v>292</v>
      </c>
      <c r="BB10" s="202" t="s">
        <v>293</v>
      </c>
      <c r="BC10" s="202"/>
      <c r="BD10" s="202"/>
      <c r="BE10" s="202"/>
      <c r="BF10" s="202" t="s">
        <v>292</v>
      </c>
      <c r="BG10" s="202" t="s">
        <v>294</v>
      </c>
      <c r="BH10" s="202"/>
      <c r="BI10" s="202"/>
      <c r="BJ10" s="242"/>
      <c r="BK10" s="242"/>
      <c r="BL10" s="202"/>
      <c r="BM10" s="202"/>
      <c r="BN10" s="202"/>
    </row>
    <row r="11" spans="1:66" ht="105" x14ac:dyDescent="0.25">
      <c r="A11" s="247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  <c r="S11" s="226"/>
      <c r="T11" s="202"/>
      <c r="U11" s="202"/>
      <c r="V11" s="107" t="s">
        <v>259</v>
      </c>
      <c r="W11" s="107" t="s">
        <v>260</v>
      </c>
      <c r="X11" s="202"/>
      <c r="Y11" s="202"/>
      <c r="Z11" s="202"/>
      <c r="AA11" s="107" t="s">
        <v>264</v>
      </c>
      <c r="AB11" s="107" t="s">
        <v>303</v>
      </c>
      <c r="AC11" s="107" t="s">
        <v>260</v>
      </c>
      <c r="AD11" s="107" t="s">
        <v>621</v>
      </c>
      <c r="AE11" s="107" t="s">
        <v>295</v>
      </c>
      <c r="AF11" s="202"/>
      <c r="AG11" s="202"/>
      <c r="AH11" s="202"/>
      <c r="AI11" s="226"/>
      <c r="AJ11" s="202"/>
      <c r="AK11" s="202"/>
      <c r="AL11" s="107" t="s">
        <v>259</v>
      </c>
      <c r="AM11" s="107" t="s">
        <v>260</v>
      </c>
      <c r="AN11" s="202"/>
      <c r="AO11" s="202"/>
      <c r="AP11" s="202"/>
      <c r="AQ11" s="107" t="s">
        <v>264</v>
      </c>
      <c r="AR11" s="107" t="s">
        <v>303</v>
      </c>
      <c r="AS11" s="107" t="s">
        <v>260</v>
      </c>
      <c r="AT11" s="107" t="s">
        <v>621</v>
      </c>
      <c r="AU11" s="107" t="s">
        <v>295</v>
      </c>
      <c r="AV11" s="202"/>
      <c r="AW11" s="202"/>
      <c r="AX11" s="202"/>
      <c r="AY11" s="226"/>
      <c r="AZ11" s="202"/>
      <c r="BA11" s="202"/>
      <c r="BB11" s="107" t="s">
        <v>259</v>
      </c>
      <c r="BC11" s="107" t="s">
        <v>260</v>
      </c>
      <c r="BD11" s="202"/>
      <c r="BE11" s="202"/>
      <c r="BF11" s="202"/>
      <c r="BG11" s="107" t="s">
        <v>264</v>
      </c>
      <c r="BH11" s="107" t="s">
        <v>303</v>
      </c>
      <c r="BI11" s="107" t="s">
        <v>260</v>
      </c>
      <c r="BJ11" s="107" t="s">
        <v>621</v>
      </c>
      <c r="BK11" s="107" t="s">
        <v>295</v>
      </c>
      <c r="BL11" s="202"/>
      <c r="BM11" s="202"/>
      <c r="BN11" s="202"/>
    </row>
    <row r="12" spans="1:66" ht="19.5" customHeight="1" x14ac:dyDescent="0.25">
      <c r="A12" s="53" t="s">
        <v>2</v>
      </c>
      <c r="B12" s="188" t="s">
        <v>3</v>
      </c>
      <c r="C12" s="56">
        <v>7125.5919999999996</v>
      </c>
      <c r="D12" s="56">
        <v>0</v>
      </c>
      <c r="E12" s="56">
        <v>8340.4948795100008</v>
      </c>
      <c r="F12" s="56">
        <v>7125.5919999999996</v>
      </c>
      <c r="G12" s="56">
        <v>1214.90287951</v>
      </c>
      <c r="H12" s="56">
        <v>7006.9152492599997</v>
      </c>
      <c r="I12" s="56">
        <v>5.5312013200000001</v>
      </c>
      <c r="J12" s="56">
        <v>8159.1057306000012</v>
      </c>
      <c r="K12" s="56">
        <v>7006.8658743400001</v>
      </c>
      <c r="L12" s="56">
        <v>0</v>
      </c>
      <c r="M12" s="56">
        <v>1152.2398562600001</v>
      </c>
      <c r="N12" s="56">
        <v>98.333806851978053</v>
      </c>
      <c r="O12" s="56">
        <v>94.84213723526004</v>
      </c>
      <c r="P12" s="56">
        <v>14.122134144415202</v>
      </c>
      <c r="Q12" s="56">
        <v>5.5312013200000001</v>
      </c>
      <c r="R12" s="56">
        <v>4.9374920000186229E-2</v>
      </c>
      <c r="S12" s="56">
        <v>2574.8000000000006</v>
      </c>
      <c r="T12" s="56">
        <v>0</v>
      </c>
      <c r="U12" s="56">
        <v>2873.0719000000004</v>
      </c>
      <c r="V12" s="56">
        <v>2574.8000000000006</v>
      </c>
      <c r="W12" s="56">
        <v>298.27190000000002</v>
      </c>
      <c r="X12" s="56">
        <v>2488.7444905500006</v>
      </c>
      <c r="Y12" s="56">
        <v>3.1322290000000002</v>
      </c>
      <c r="Z12" s="56">
        <v>2752.5488803799999</v>
      </c>
      <c r="AA12" s="56">
        <v>2488.6975936300005</v>
      </c>
      <c r="AB12" s="56">
        <v>0</v>
      </c>
      <c r="AC12" s="56">
        <v>263.85128675000004</v>
      </c>
      <c r="AD12" s="56">
        <v>96.655957496892952</v>
      </c>
      <c r="AE12" s="56">
        <v>88.45998793382816</v>
      </c>
      <c r="AF12" s="56">
        <v>9.585707582913999</v>
      </c>
      <c r="AG12" s="56">
        <v>3.1322290000000002</v>
      </c>
      <c r="AH12" s="56">
        <v>4.689692000010659E-2</v>
      </c>
      <c r="AI12" s="56">
        <v>1525.2</v>
      </c>
      <c r="AJ12" s="56">
        <v>0</v>
      </c>
      <c r="AK12" s="56">
        <v>1676.3309000000002</v>
      </c>
      <c r="AL12" s="56">
        <v>1525.2</v>
      </c>
      <c r="AM12" s="56">
        <v>151.1309</v>
      </c>
      <c r="AN12" s="56">
        <v>1505.4312405599999</v>
      </c>
      <c r="AO12" s="56">
        <v>0.30139900000000003</v>
      </c>
      <c r="AP12" s="56">
        <v>1647.2052530599999</v>
      </c>
      <c r="AQ12" s="56">
        <v>1505.4312405599999</v>
      </c>
      <c r="AR12" s="56">
        <v>0</v>
      </c>
      <c r="AS12" s="56">
        <v>141.7740125</v>
      </c>
      <c r="AT12" s="56">
        <v>98.703857891424065</v>
      </c>
      <c r="AU12" s="56">
        <v>93.808752875818243</v>
      </c>
      <c r="AV12" s="56">
        <v>8.6069427132184995</v>
      </c>
      <c r="AW12" s="56">
        <v>0.30139900000000003</v>
      </c>
      <c r="AX12" s="56">
        <v>0</v>
      </c>
      <c r="AY12" s="56">
        <v>3025.5920000000001</v>
      </c>
      <c r="AZ12" s="56">
        <v>0</v>
      </c>
      <c r="BA12" s="56">
        <v>3791.0920795100001</v>
      </c>
      <c r="BB12" s="56">
        <v>3025.5920000000001</v>
      </c>
      <c r="BC12" s="56">
        <v>765.50007951000009</v>
      </c>
      <c r="BD12" s="56">
        <v>3012.7395181500001</v>
      </c>
      <c r="BE12" s="56">
        <v>2.09757332</v>
      </c>
      <c r="BF12" s="56">
        <v>3759.3515971600004</v>
      </c>
      <c r="BG12" s="56">
        <v>3012.7370401500002</v>
      </c>
      <c r="BH12" s="56">
        <v>0</v>
      </c>
      <c r="BI12" s="56">
        <v>746.61455701</v>
      </c>
      <c r="BJ12" s="56">
        <v>99.575125798521412</v>
      </c>
      <c r="BK12" s="56">
        <v>97.532916977345224</v>
      </c>
      <c r="BL12" s="56">
        <v>19.860194975485385</v>
      </c>
      <c r="BM12" s="56">
        <v>2.09757332</v>
      </c>
      <c r="BN12" s="56">
        <v>2.4779999999131608E-3</v>
      </c>
    </row>
    <row r="13" spans="1:66" ht="15.75" x14ac:dyDescent="0.25">
      <c r="A13" s="60" t="s">
        <v>6</v>
      </c>
      <c r="B13" s="61" t="s">
        <v>7</v>
      </c>
      <c r="C13" s="64">
        <v>2804.3224</v>
      </c>
      <c r="D13" s="64">
        <v>0</v>
      </c>
      <c r="E13" s="64">
        <v>3285.3945460000009</v>
      </c>
      <c r="F13" s="64">
        <v>2804.3224</v>
      </c>
      <c r="G13" s="64">
        <v>481.07214600000003</v>
      </c>
      <c r="H13" s="64">
        <v>2791.3311704099997</v>
      </c>
      <c r="I13" s="64">
        <v>1.1504677600000002</v>
      </c>
      <c r="J13" s="64">
        <v>3247.2118993600006</v>
      </c>
      <c r="K13" s="64">
        <v>2791.3286924099993</v>
      </c>
      <c r="L13" s="64">
        <v>0</v>
      </c>
      <c r="M13" s="64">
        <v>455.88320695000004</v>
      </c>
      <c r="N13" s="64">
        <v>99.536654288037624</v>
      </c>
      <c r="O13" s="64">
        <v>94.763999691223034</v>
      </c>
      <c r="P13" s="64">
        <v>14.039219523673555</v>
      </c>
      <c r="Q13" s="64">
        <v>1.1504677600000002</v>
      </c>
      <c r="R13" s="64">
        <v>2.4780000000794722E-3</v>
      </c>
      <c r="S13" s="64">
        <v>242.369</v>
      </c>
      <c r="T13" s="64">
        <v>0</v>
      </c>
      <c r="U13" s="64">
        <v>308.36900000000003</v>
      </c>
      <c r="V13" s="64">
        <v>242.369</v>
      </c>
      <c r="W13" s="64">
        <v>66</v>
      </c>
      <c r="X13" s="64">
        <v>230.55476241</v>
      </c>
      <c r="Y13" s="64">
        <v>1.07</v>
      </c>
      <c r="Z13" s="64">
        <v>293.20411236000001</v>
      </c>
      <c r="AA13" s="64">
        <v>230.55476241</v>
      </c>
      <c r="AB13" s="64">
        <v>0</v>
      </c>
      <c r="AC13" s="64">
        <v>62.649349950000001</v>
      </c>
      <c r="AD13" s="64">
        <v>95.125516221133893</v>
      </c>
      <c r="AE13" s="64">
        <v>94.923257500000005</v>
      </c>
      <c r="AF13" s="64">
        <v>21.367145721707434</v>
      </c>
      <c r="AG13" s="64">
        <v>1.07</v>
      </c>
      <c r="AH13" s="64">
        <v>2.2204460492503131E-16</v>
      </c>
      <c r="AI13" s="64">
        <v>197.66299999999998</v>
      </c>
      <c r="AJ13" s="64">
        <v>0</v>
      </c>
      <c r="AK13" s="64">
        <v>286.07839999999999</v>
      </c>
      <c r="AL13" s="64">
        <v>197.66299999999998</v>
      </c>
      <c r="AM13" s="64">
        <v>88.415399999999991</v>
      </c>
      <c r="AN13" s="64">
        <v>196.486008</v>
      </c>
      <c r="AO13" s="64">
        <v>0</v>
      </c>
      <c r="AP13" s="64">
        <v>280.70464600000003</v>
      </c>
      <c r="AQ13" s="64">
        <v>196.486008</v>
      </c>
      <c r="AR13" s="64">
        <v>0</v>
      </c>
      <c r="AS13" s="64">
        <v>84.218637999999999</v>
      </c>
      <c r="AT13" s="64">
        <v>99.404546121428908</v>
      </c>
      <c r="AU13" s="64">
        <v>95.25335857780432</v>
      </c>
      <c r="AV13" s="64">
        <v>30.002580719665033</v>
      </c>
      <c r="AW13" s="64">
        <v>0</v>
      </c>
      <c r="AX13" s="64">
        <v>0</v>
      </c>
      <c r="AY13" s="64">
        <v>2364.2904000000003</v>
      </c>
      <c r="AZ13" s="64">
        <v>0</v>
      </c>
      <c r="BA13" s="64">
        <v>2690.9471460000004</v>
      </c>
      <c r="BB13" s="64">
        <v>2364.2904000000003</v>
      </c>
      <c r="BC13" s="64">
        <v>326.65674600000006</v>
      </c>
      <c r="BD13" s="64">
        <v>2364.2904000000003</v>
      </c>
      <c r="BE13" s="64">
        <v>8.0467759999999999E-2</v>
      </c>
      <c r="BF13" s="64">
        <v>2673.3031410000008</v>
      </c>
      <c r="BG13" s="64">
        <v>2364.2879220000004</v>
      </c>
      <c r="BH13" s="64">
        <v>0</v>
      </c>
      <c r="BI13" s="64">
        <v>309.015219</v>
      </c>
      <c r="BJ13" s="64">
        <v>99.999895190540059</v>
      </c>
      <c r="BK13" s="64">
        <v>94.599368537149374</v>
      </c>
      <c r="BL13" s="64">
        <v>11.559303330052083</v>
      </c>
      <c r="BM13" s="64">
        <v>8.0467759999999999E-2</v>
      </c>
      <c r="BN13" s="64">
        <v>2.4779999999159363E-3</v>
      </c>
    </row>
    <row r="14" spans="1:66" ht="15.75" x14ac:dyDescent="0.25">
      <c r="A14" s="11" t="s">
        <v>9</v>
      </c>
      <c r="B14" s="66" t="s">
        <v>10</v>
      </c>
      <c r="C14" s="69">
        <v>291.815</v>
      </c>
      <c r="D14" s="69">
        <v>0</v>
      </c>
      <c r="E14" s="69">
        <v>371.815</v>
      </c>
      <c r="F14" s="69">
        <v>291.815</v>
      </c>
      <c r="G14" s="69">
        <v>80</v>
      </c>
      <c r="H14" s="69">
        <v>291.815</v>
      </c>
      <c r="I14" s="69">
        <v>0</v>
      </c>
      <c r="J14" s="69">
        <v>371.815</v>
      </c>
      <c r="K14" s="69">
        <v>291.815</v>
      </c>
      <c r="L14" s="69">
        <v>0</v>
      </c>
      <c r="M14" s="69">
        <v>80</v>
      </c>
      <c r="N14" s="70">
        <v>100</v>
      </c>
      <c r="O14" s="70">
        <v>100</v>
      </c>
      <c r="P14" s="70">
        <v>21.516076543442303</v>
      </c>
      <c r="Q14" s="69">
        <v>0</v>
      </c>
      <c r="R14" s="70">
        <v>0</v>
      </c>
      <c r="S14" s="69">
        <v>191.815</v>
      </c>
      <c r="T14" s="69">
        <v>0</v>
      </c>
      <c r="U14" s="69">
        <v>231.815</v>
      </c>
      <c r="V14" s="69">
        <v>191.815</v>
      </c>
      <c r="W14" s="69">
        <v>40</v>
      </c>
      <c r="X14" s="69">
        <v>191.815</v>
      </c>
      <c r="Y14" s="69">
        <v>0</v>
      </c>
      <c r="Z14" s="69">
        <v>231.815</v>
      </c>
      <c r="AA14" s="69">
        <v>191.815</v>
      </c>
      <c r="AB14" s="69">
        <v>0</v>
      </c>
      <c r="AC14" s="69">
        <v>40</v>
      </c>
      <c r="AD14" s="70">
        <v>100</v>
      </c>
      <c r="AE14" s="70">
        <v>100</v>
      </c>
      <c r="AF14" s="70">
        <v>17.255138796022688</v>
      </c>
      <c r="AG14" s="70">
        <v>0</v>
      </c>
      <c r="AH14" s="70">
        <v>0</v>
      </c>
      <c r="AI14" s="69">
        <v>100</v>
      </c>
      <c r="AJ14" s="69">
        <v>0</v>
      </c>
      <c r="AK14" s="69">
        <v>140</v>
      </c>
      <c r="AL14" s="69">
        <v>100</v>
      </c>
      <c r="AM14" s="69">
        <v>40</v>
      </c>
      <c r="AN14" s="69">
        <v>100</v>
      </c>
      <c r="AO14" s="69">
        <v>0</v>
      </c>
      <c r="AP14" s="69">
        <v>140</v>
      </c>
      <c r="AQ14" s="69">
        <v>100</v>
      </c>
      <c r="AR14" s="69">
        <v>0</v>
      </c>
      <c r="AS14" s="69">
        <v>40</v>
      </c>
      <c r="AT14" s="70">
        <v>100</v>
      </c>
      <c r="AU14" s="70">
        <v>100</v>
      </c>
      <c r="AV14" s="70">
        <v>28.571428571428569</v>
      </c>
      <c r="AW14" s="70">
        <v>0</v>
      </c>
      <c r="AX14" s="70">
        <v>0</v>
      </c>
      <c r="AY14" s="69">
        <v>0</v>
      </c>
      <c r="AZ14" s="69">
        <v>0</v>
      </c>
      <c r="BA14" s="69">
        <v>0</v>
      </c>
      <c r="BB14" s="69">
        <v>0</v>
      </c>
      <c r="BC14" s="69">
        <v>0</v>
      </c>
      <c r="BD14" s="69">
        <v>0</v>
      </c>
      <c r="BE14" s="69">
        <v>0</v>
      </c>
      <c r="BF14" s="69">
        <v>0</v>
      </c>
      <c r="BG14" s="69">
        <v>0</v>
      </c>
      <c r="BH14" s="69">
        <v>0</v>
      </c>
      <c r="BI14" s="69">
        <v>0</v>
      </c>
      <c r="BJ14" s="70" t="s">
        <v>652</v>
      </c>
      <c r="BK14" s="70" t="s">
        <v>652</v>
      </c>
      <c r="BL14" s="70">
        <v>0</v>
      </c>
      <c r="BM14" s="70">
        <v>0</v>
      </c>
      <c r="BN14" s="70">
        <v>0</v>
      </c>
    </row>
    <row r="15" spans="1:66" ht="15.75" x14ac:dyDescent="0.25">
      <c r="A15" s="11" t="s">
        <v>12</v>
      </c>
      <c r="B15" s="66" t="s">
        <v>13</v>
      </c>
      <c r="C15" s="69">
        <v>1835.1609999999998</v>
      </c>
      <c r="D15" s="69">
        <v>0</v>
      </c>
      <c r="E15" s="69">
        <v>2058.1610000000001</v>
      </c>
      <c r="F15" s="69">
        <v>1835.1609999999998</v>
      </c>
      <c r="G15" s="69">
        <v>223</v>
      </c>
      <c r="H15" s="69">
        <v>1835.1609999999998</v>
      </c>
      <c r="I15" s="69">
        <v>1.1504677600000002</v>
      </c>
      <c r="J15" s="69">
        <v>2058.1610000000001</v>
      </c>
      <c r="K15" s="69">
        <v>1835.1609999999998</v>
      </c>
      <c r="L15" s="69">
        <v>0</v>
      </c>
      <c r="M15" s="69">
        <v>223</v>
      </c>
      <c r="N15" s="70">
        <v>100</v>
      </c>
      <c r="O15" s="70">
        <v>100</v>
      </c>
      <c r="P15" s="70">
        <v>10.834915247155106</v>
      </c>
      <c r="Q15" s="69">
        <v>1.1504677600000002</v>
      </c>
      <c r="R15" s="70">
        <v>8.3044682241961709E-14</v>
      </c>
      <c r="S15" s="69">
        <v>26.754000000000001</v>
      </c>
      <c r="T15" s="69">
        <v>0</v>
      </c>
      <c r="U15" s="69">
        <v>29.754000000000001</v>
      </c>
      <c r="V15" s="69">
        <v>26.754000000000001</v>
      </c>
      <c r="W15" s="69">
        <v>3</v>
      </c>
      <c r="X15" s="69">
        <v>26.754000000000001</v>
      </c>
      <c r="Y15" s="69">
        <v>1.07</v>
      </c>
      <c r="Z15" s="69">
        <v>29.754000000000001</v>
      </c>
      <c r="AA15" s="69">
        <v>26.754000000000001</v>
      </c>
      <c r="AB15" s="69">
        <v>0</v>
      </c>
      <c r="AC15" s="69">
        <v>3</v>
      </c>
      <c r="AD15" s="70">
        <v>100</v>
      </c>
      <c r="AE15" s="70">
        <v>100</v>
      </c>
      <c r="AF15" s="70">
        <v>10.082677959265981</v>
      </c>
      <c r="AG15" s="70">
        <v>1.07</v>
      </c>
      <c r="AH15" s="70">
        <v>2.2204460492503131E-16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70" t="s">
        <v>652</v>
      </c>
      <c r="AU15" s="70" t="s">
        <v>652</v>
      </c>
      <c r="AV15" s="70">
        <v>0</v>
      </c>
      <c r="AW15" s="70">
        <v>0</v>
      </c>
      <c r="AX15" s="70">
        <v>0</v>
      </c>
      <c r="AY15" s="69">
        <v>1808.4069999999999</v>
      </c>
      <c r="AZ15" s="69">
        <v>0</v>
      </c>
      <c r="BA15" s="69">
        <v>2028.4069999999999</v>
      </c>
      <c r="BB15" s="69">
        <v>1808.4069999999999</v>
      </c>
      <c r="BC15" s="69">
        <v>220</v>
      </c>
      <c r="BD15" s="69">
        <v>1808.4069999999999</v>
      </c>
      <c r="BE15" s="69">
        <v>8.0467759999999999E-2</v>
      </c>
      <c r="BF15" s="69">
        <v>2028.4069999999999</v>
      </c>
      <c r="BG15" s="69">
        <v>1808.4069999999999</v>
      </c>
      <c r="BH15" s="69">
        <v>0</v>
      </c>
      <c r="BI15" s="69">
        <v>220</v>
      </c>
      <c r="BJ15" s="70">
        <v>100</v>
      </c>
      <c r="BK15" s="70">
        <v>100</v>
      </c>
      <c r="BL15" s="70">
        <v>10.845949555488618</v>
      </c>
      <c r="BM15" s="70">
        <v>8.0467759999999999E-2</v>
      </c>
      <c r="BN15" s="70">
        <v>-8.0491169285323849E-14</v>
      </c>
    </row>
    <row r="16" spans="1:66" ht="15.75" x14ac:dyDescent="0.25">
      <c r="A16" s="11" t="s">
        <v>15</v>
      </c>
      <c r="B16" s="66" t="s">
        <v>16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70" t="s">
        <v>652</v>
      </c>
      <c r="O16" s="70" t="s">
        <v>652</v>
      </c>
      <c r="P16" s="70">
        <v>0</v>
      </c>
      <c r="Q16" s="69">
        <v>0</v>
      </c>
      <c r="R16" s="70">
        <v>0</v>
      </c>
      <c r="S16" s="69">
        <v>0</v>
      </c>
      <c r="T16" s="69">
        <v>0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  <c r="Z16" s="69">
        <v>0</v>
      </c>
      <c r="AA16" s="69">
        <v>0</v>
      </c>
      <c r="AB16" s="69">
        <v>0</v>
      </c>
      <c r="AC16" s="69">
        <v>0</v>
      </c>
      <c r="AD16" s="70" t="s">
        <v>652</v>
      </c>
      <c r="AE16" s="70" t="s">
        <v>652</v>
      </c>
      <c r="AF16" s="70">
        <v>0</v>
      </c>
      <c r="AG16" s="70">
        <v>0</v>
      </c>
      <c r="AH16" s="70">
        <v>0</v>
      </c>
      <c r="AI16" s="69">
        <v>0</v>
      </c>
      <c r="AJ16" s="69">
        <v>0</v>
      </c>
      <c r="AK16" s="69">
        <v>0</v>
      </c>
      <c r="AL16" s="69">
        <v>0</v>
      </c>
      <c r="AM16" s="69">
        <v>0</v>
      </c>
      <c r="AN16" s="69">
        <v>0</v>
      </c>
      <c r="AO16" s="69">
        <v>0</v>
      </c>
      <c r="AP16" s="69">
        <v>0</v>
      </c>
      <c r="AQ16" s="69">
        <v>0</v>
      </c>
      <c r="AR16" s="69">
        <v>0</v>
      </c>
      <c r="AS16" s="69">
        <v>0</v>
      </c>
      <c r="AT16" s="70" t="s">
        <v>652</v>
      </c>
      <c r="AU16" s="70" t="s">
        <v>652</v>
      </c>
      <c r="AV16" s="70">
        <v>0</v>
      </c>
      <c r="AW16" s="70">
        <v>0</v>
      </c>
      <c r="AX16" s="70">
        <v>0</v>
      </c>
      <c r="AY16" s="69">
        <v>0</v>
      </c>
      <c r="AZ16" s="69">
        <v>0</v>
      </c>
      <c r="BA16" s="69">
        <v>0</v>
      </c>
      <c r="BB16" s="69">
        <v>0</v>
      </c>
      <c r="BC16" s="69">
        <v>0</v>
      </c>
      <c r="BD16" s="69">
        <v>0</v>
      </c>
      <c r="BE16" s="69">
        <v>0</v>
      </c>
      <c r="BF16" s="69">
        <v>0</v>
      </c>
      <c r="BG16" s="69">
        <v>0</v>
      </c>
      <c r="BH16" s="69">
        <v>0</v>
      </c>
      <c r="BI16" s="69">
        <v>0</v>
      </c>
      <c r="BJ16" s="70" t="s">
        <v>652</v>
      </c>
      <c r="BK16" s="70" t="s">
        <v>652</v>
      </c>
      <c r="BL16" s="70">
        <v>0</v>
      </c>
      <c r="BM16" s="70">
        <v>0</v>
      </c>
      <c r="BN16" s="70">
        <v>0</v>
      </c>
    </row>
    <row r="17" spans="1:66" ht="15.75" x14ac:dyDescent="0.25">
      <c r="A17" s="11" t="s">
        <v>18</v>
      </c>
      <c r="B17" s="66" t="s">
        <v>19</v>
      </c>
      <c r="C17" s="69">
        <v>553.07209999999998</v>
      </c>
      <c r="D17" s="69">
        <v>0</v>
      </c>
      <c r="E17" s="69">
        <v>626.6721</v>
      </c>
      <c r="F17" s="69">
        <v>553.07209999999998</v>
      </c>
      <c r="G17" s="69">
        <v>73.599999999999994</v>
      </c>
      <c r="H17" s="69">
        <v>553.07209999999998</v>
      </c>
      <c r="I17" s="69">
        <v>0</v>
      </c>
      <c r="J17" s="69">
        <v>609.03341</v>
      </c>
      <c r="K17" s="69">
        <v>553.07209999999998</v>
      </c>
      <c r="L17" s="69">
        <v>0</v>
      </c>
      <c r="M17" s="69">
        <v>55.961309999999997</v>
      </c>
      <c r="N17" s="70">
        <v>100</v>
      </c>
      <c r="O17" s="70">
        <v>76.034388586956524</v>
      </c>
      <c r="P17" s="70">
        <v>9.1885451735726615</v>
      </c>
      <c r="Q17" s="69">
        <v>0</v>
      </c>
      <c r="R17" s="70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70" t="s">
        <v>652</v>
      </c>
      <c r="AE17" s="70" t="s">
        <v>652</v>
      </c>
      <c r="AF17" s="70">
        <v>0</v>
      </c>
      <c r="AG17" s="70">
        <v>0</v>
      </c>
      <c r="AH17" s="70">
        <v>0</v>
      </c>
      <c r="AI17" s="69">
        <v>64</v>
      </c>
      <c r="AJ17" s="69">
        <v>0</v>
      </c>
      <c r="AK17" s="69">
        <v>94</v>
      </c>
      <c r="AL17" s="69">
        <v>64</v>
      </c>
      <c r="AM17" s="69">
        <v>30</v>
      </c>
      <c r="AN17" s="69">
        <v>64</v>
      </c>
      <c r="AO17" s="69">
        <v>0</v>
      </c>
      <c r="AP17" s="69">
        <v>94</v>
      </c>
      <c r="AQ17" s="69">
        <v>64</v>
      </c>
      <c r="AR17" s="69">
        <v>0</v>
      </c>
      <c r="AS17" s="69">
        <v>30</v>
      </c>
      <c r="AT17" s="70">
        <v>100</v>
      </c>
      <c r="AU17" s="70">
        <v>100</v>
      </c>
      <c r="AV17" s="70">
        <v>31.914893617021278</v>
      </c>
      <c r="AW17" s="70">
        <v>0</v>
      </c>
      <c r="AX17" s="70">
        <v>0</v>
      </c>
      <c r="AY17" s="69">
        <v>489.07209999999998</v>
      </c>
      <c r="AZ17" s="69">
        <v>0</v>
      </c>
      <c r="BA17" s="69">
        <v>532.6721</v>
      </c>
      <c r="BB17" s="69">
        <v>489.07209999999998</v>
      </c>
      <c r="BC17" s="69">
        <v>43.6</v>
      </c>
      <c r="BD17" s="69">
        <v>489.07209999999998</v>
      </c>
      <c r="BE17" s="69">
        <v>0</v>
      </c>
      <c r="BF17" s="69">
        <v>515.03341</v>
      </c>
      <c r="BG17" s="69">
        <v>489.07209999999998</v>
      </c>
      <c r="BH17" s="69">
        <v>0</v>
      </c>
      <c r="BI17" s="69">
        <v>25.961310000000001</v>
      </c>
      <c r="BJ17" s="70">
        <v>100</v>
      </c>
      <c r="BK17" s="70">
        <v>59.544288990825692</v>
      </c>
      <c r="BL17" s="70">
        <v>5.0407040584027358</v>
      </c>
      <c r="BM17" s="70">
        <v>0</v>
      </c>
      <c r="BN17" s="70">
        <v>0</v>
      </c>
    </row>
    <row r="18" spans="1:66" ht="15.75" x14ac:dyDescent="0.25">
      <c r="A18" s="11" t="s">
        <v>21</v>
      </c>
      <c r="B18" s="66" t="s">
        <v>22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70" t="s">
        <v>652</v>
      </c>
      <c r="O18" s="70" t="s">
        <v>652</v>
      </c>
      <c r="P18" s="70">
        <v>0</v>
      </c>
      <c r="Q18" s="69">
        <v>0</v>
      </c>
      <c r="R18" s="70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0</v>
      </c>
      <c r="AD18" s="70" t="s">
        <v>652</v>
      </c>
      <c r="AE18" s="70" t="s">
        <v>652</v>
      </c>
      <c r="AF18" s="70">
        <v>0</v>
      </c>
      <c r="AG18" s="70">
        <v>0</v>
      </c>
      <c r="AH18" s="70">
        <v>0</v>
      </c>
      <c r="AI18" s="69">
        <v>0</v>
      </c>
      <c r="AJ18" s="69">
        <v>0</v>
      </c>
      <c r="AK18" s="69">
        <v>0</v>
      </c>
      <c r="AL18" s="69">
        <v>0</v>
      </c>
      <c r="AM18" s="69">
        <v>0</v>
      </c>
      <c r="AN18" s="69">
        <v>0</v>
      </c>
      <c r="AO18" s="69">
        <v>0</v>
      </c>
      <c r="AP18" s="69">
        <v>0</v>
      </c>
      <c r="AQ18" s="69">
        <v>0</v>
      </c>
      <c r="AR18" s="69">
        <v>0</v>
      </c>
      <c r="AS18" s="69">
        <v>0</v>
      </c>
      <c r="AT18" s="70" t="s">
        <v>652</v>
      </c>
      <c r="AU18" s="70" t="s">
        <v>652</v>
      </c>
      <c r="AV18" s="70">
        <v>0</v>
      </c>
      <c r="AW18" s="70">
        <v>0</v>
      </c>
      <c r="AX18" s="70">
        <v>0</v>
      </c>
      <c r="AY18" s="69">
        <v>0</v>
      </c>
      <c r="AZ18" s="69">
        <v>0</v>
      </c>
      <c r="BA18" s="69">
        <v>0</v>
      </c>
      <c r="BB18" s="69">
        <v>0</v>
      </c>
      <c r="BC18" s="69">
        <v>0</v>
      </c>
      <c r="BD18" s="69">
        <v>0</v>
      </c>
      <c r="BE18" s="69">
        <v>0</v>
      </c>
      <c r="BF18" s="69">
        <v>0</v>
      </c>
      <c r="BG18" s="69">
        <v>0</v>
      </c>
      <c r="BH18" s="69">
        <v>0</v>
      </c>
      <c r="BI18" s="69">
        <v>0</v>
      </c>
      <c r="BJ18" s="70" t="s">
        <v>652</v>
      </c>
      <c r="BK18" s="70" t="s">
        <v>652</v>
      </c>
      <c r="BL18" s="70">
        <v>0</v>
      </c>
      <c r="BM18" s="70">
        <v>0</v>
      </c>
      <c r="BN18" s="70">
        <v>0</v>
      </c>
    </row>
    <row r="19" spans="1:66" ht="15.75" x14ac:dyDescent="0.25">
      <c r="A19" s="11" t="s">
        <v>24</v>
      </c>
      <c r="B19" s="66" t="s">
        <v>25</v>
      </c>
      <c r="C19" s="69">
        <v>48.7928</v>
      </c>
      <c r="D19" s="69">
        <v>0</v>
      </c>
      <c r="E19" s="69">
        <v>110.338646</v>
      </c>
      <c r="F19" s="69">
        <v>48.7928</v>
      </c>
      <c r="G19" s="69">
        <v>61.545845999999997</v>
      </c>
      <c r="H19" s="69">
        <v>48.7928</v>
      </c>
      <c r="I19" s="69">
        <v>0</v>
      </c>
      <c r="J19" s="69">
        <v>108.82466100000001</v>
      </c>
      <c r="K19" s="69">
        <v>48.790322000000003</v>
      </c>
      <c r="L19" s="69">
        <v>0</v>
      </c>
      <c r="M19" s="69">
        <v>60.034339000000003</v>
      </c>
      <c r="N19" s="70">
        <v>99.994921381843227</v>
      </c>
      <c r="O19" s="70">
        <v>97.544095827360962</v>
      </c>
      <c r="P19" s="70">
        <v>55.166116253741414</v>
      </c>
      <c r="Q19" s="69">
        <v>0</v>
      </c>
      <c r="R19" s="70">
        <v>2.4779999999964275E-3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  <c r="Z19" s="69">
        <v>0</v>
      </c>
      <c r="AA19" s="69">
        <v>0</v>
      </c>
      <c r="AB19" s="69">
        <v>0</v>
      </c>
      <c r="AC19" s="69">
        <v>0</v>
      </c>
      <c r="AD19" s="70" t="s">
        <v>652</v>
      </c>
      <c r="AE19" s="70" t="s">
        <v>652</v>
      </c>
      <c r="AF19" s="70">
        <v>0</v>
      </c>
      <c r="AG19" s="70">
        <v>0</v>
      </c>
      <c r="AH19" s="70">
        <v>0</v>
      </c>
      <c r="AI19" s="69">
        <v>4.8129999999999997</v>
      </c>
      <c r="AJ19" s="69">
        <v>0</v>
      </c>
      <c r="AK19" s="69">
        <v>11.128399999999999</v>
      </c>
      <c r="AL19" s="69">
        <v>4.8129999999999997</v>
      </c>
      <c r="AM19" s="69">
        <v>6.3154000000000003</v>
      </c>
      <c r="AN19" s="69">
        <v>4.8129999999999997</v>
      </c>
      <c r="AO19" s="69">
        <v>0</v>
      </c>
      <c r="AP19" s="69">
        <v>9.6197300000000006</v>
      </c>
      <c r="AQ19" s="69">
        <v>4.8129999999999997</v>
      </c>
      <c r="AR19" s="69">
        <v>0</v>
      </c>
      <c r="AS19" s="69">
        <v>4.8067299999999999</v>
      </c>
      <c r="AT19" s="70">
        <v>100</v>
      </c>
      <c r="AU19" s="70">
        <v>76.111251860531397</v>
      </c>
      <c r="AV19" s="70">
        <v>49.967410727743918</v>
      </c>
      <c r="AW19" s="70">
        <v>0</v>
      </c>
      <c r="AX19" s="70">
        <v>0</v>
      </c>
      <c r="AY19" s="69">
        <v>43.979799999999997</v>
      </c>
      <c r="AZ19" s="69">
        <v>0</v>
      </c>
      <c r="BA19" s="69">
        <v>99.210245999999998</v>
      </c>
      <c r="BB19" s="69">
        <v>43.979799999999997</v>
      </c>
      <c r="BC19" s="69">
        <v>55.230446000000001</v>
      </c>
      <c r="BD19" s="69">
        <v>43.979799999999997</v>
      </c>
      <c r="BE19" s="69">
        <v>0</v>
      </c>
      <c r="BF19" s="69">
        <v>99.204931000000002</v>
      </c>
      <c r="BG19" s="69">
        <v>43.977322000000001</v>
      </c>
      <c r="BH19" s="69">
        <v>0</v>
      </c>
      <c r="BI19" s="69">
        <v>55.227609000000001</v>
      </c>
      <c r="BJ19" s="70">
        <v>99.994365595114132</v>
      </c>
      <c r="BK19" s="70">
        <v>99.994863340411925</v>
      </c>
      <c r="BL19" s="70">
        <v>55.670225706824993</v>
      </c>
      <c r="BM19" s="70">
        <v>0</v>
      </c>
      <c r="BN19" s="70">
        <v>2.4779999999964275E-3</v>
      </c>
    </row>
    <row r="20" spans="1:66" ht="15.75" x14ac:dyDescent="0.25">
      <c r="A20" s="11" t="s">
        <v>27</v>
      </c>
      <c r="B20" s="66" t="s">
        <v>28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70" t="s">
        <v>652</v>
      </c>
      <c r="O20" s="70" t="s">
        <v>652</v>
      </c>
      <c r="P20" s="70">
        <v>0</v>
      </c>
      <c r="Q20" s="69">
        <v>0</v>
      </c>
      <c r="R20" s="70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69">
        <v>0</v>
      </c>
      <c r="AA20" s="69">
        <v>0</v>
      </c>
      <c r="AB20" s="69">
        <v>0</v>
      </c>
      <c r="AC20" s="69">
        <v>0</v>
      </c>
      <c r="AD20" s="70" t="s">
        <v>652</v>
      </c>
      <c r="AE20" s="70" t="s">
        <v>652</v>
      </c>
      <c r="AF20" s="70">
        <v>0</v>
      </c>
      <c r="AG20" s="70">
        <v>0</v>
      </c>
      <c r="AH20" s="70">
        <v>0</v>
      </c>
      <c r="AI20" s="69">
        <v>0</v>
      </c>
      <c r="AJ20" s="69">
        <v>0</v>
      </c>
      <c r="AK20" s="69">
        <v>0</v>
      </c>
      <c r="AL20" s="69">
        <v>0</v>
      </c>
      <c r="AM20" s="69">
        <v>0</v>
      </c>
      <c r="AN20" s="69">
        <v>0</v>
      </c>
      <c r="AO20" s="69">
        <v>0</v>
      </c>
      <c r="AP20" s="69">
        <v>0</v>
      </c>
      <c r="AQ20" s="69">
        <v>0</v>
      </c>
      <c r="AR20" s="69">
        <v>0</v>
      </c>
      <c r="AS20" s="69">
        <v>0</v>
      </c>
      <c r="AT20" s="70" t="s">
        <v>652</v>
      </c>
      <c r="AU20" s="70" t="s">
        <v>652</v>
      </c>
      <c r="AV20" s="70">
        <v>0</v>
      </c>
      <c r="AW20" s="70">
        <v>0</v>
      </c>
      <c r="AX20" s="70">
        <v>0</v>
      </c>
      <c r="AY20" s="69">
        <v>0</v>
      </c>
      <c r="AZ20" s="69">
        <v>0</v>
      </c>
      <c r="BA20" s="69">
        <v>0</v>
      </c>
      <c r="BB20" s="69">
        <v>0</v>
      </c>
      <c r="BC20" s="69">
        <v>0</v>
      </c>
      <c r="BD20" s="69">
        <v>0</v>
      </c>
      <c r="BE20" s="69">
        <v>0</v>
      </c>
      <c r="BF20" s="69">
        <v>0</v>
      </c>
      <c r="BG20" s="69">
        <v>0</v>
      </c>
      <c r="BH20" s="69">
        <v>0</v>
      </c>
      <c r="BI20" s="69">
        <v>0</v>
      </c>
      <c r="BJ20" s="70" t="s">
        <v>652</v>
      </c>
      <c r="BK20" s="70" t="s">
        <v>652</v>
      </c>
      <c r="BL20" s="70">
        <v>0</v>
      </c>
      <c r="BM20" s="70">
        <v>0</v>
      </c>
      <c r="BN20" s="70">
        <v>0</v>
      </c>
    </row>
    <row r="21" spans="1:66" ht="15.75" x14ac:dyDescent="0.25">
      <c r="A21" s="11" t="s">
        <v>30</v>
      </c>
      <c r="B21" s="66" t="s">
        <v>31</v>
      </c>
      <c r="C21" s="69">
        <v>2.73</v>
      </c>
      <c r="D21" s="69">
        <v>0</v>
      </c>
      <c r="E21" s="69">
        <v>5.73</v>
      </c>
      <c r="F21" s="69">
        <v>2.73</v>
      </c>
      <c r="G21" s="69">
        <v>3</v>
      </c>
      <c r="H21" s="69">
        <v>2.73</v>
      </c>
      <c r="I21" s="69">
        <v>0</v>
      </c>
      <c r="J21" s="69">
        <v>5.73</v>
      </c>
      <c r="K21" s="69">
        <v>2.73</v>
      </c>
      <c r="L21" s="69">
        <v>0</v>
      </c>
      <c r="M21" s="69">
        <v>3</v>
      </c>
      <c r="N21" s="70">
        <v>100</v>
      </c>
      <c r="O21" s="70">
        <v>100</v>
      </c>
      <c r="P21" s="70">
        <v>52.356020942408378</v>
      </c>
      <c r="Q21" s="69">
        <v>0</v>
      </c>
      <c r="R21" s="70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70" t="s">
        <v>652</v>
      </c>
      <c r="AE21" s="70" t="s">
        <v>652</v>
      </c>
      <c r="AF21" s="70">
        <v>0</v>
      </c>
      <c r="AG21" s="70">
        <v>0</v>
      </c>
      <c r="AH21" s="70">
        <v>0</v>
      </c>
      <c r="AI21" s="69">
        <v>2.73</v>
      </c>
      <c r="AJ21" s="69">
        <v>0</v>
      </c>
      <c r="AK21" s="69">
        <v>5.73</v>
      </c>
      <c r="AL21" s="69">
        <v>2.73</v>
      </c>
      <c r="AM21" s="69">
        <v>3</v>
      </c>
      <c r="AN21" s="69">
        <v>2.73</v>
      </c>
      <c r="AO21" s="69">
        <v>0</v>
      </c>
      <c r="AP21" s="69">
        <v>5.73</v>
      </c>
      <c r="AQ21" s="69">
        <v>2.73</v>
      </c>
      <c r="AR21" s="69">
        <v>0</v>
      </c>
      <c r="AS21" s="69">
        <v>3</v>
      </c>
      <c r="AT21" s="70">
        <v>100</v>
      </c>
      <c r="AU21" s="70">
        <v>100</v>
      </c>
      <c r="AV21" s="70">
        <v>52.356020942408378</v>
      </c>
      <c r="AW21" s="70">
        <v>0</v>
      </c>
      <c r="AX21" s="70">
        <v>0</v>
      </c>
      <c r="AY21" s="69">
        <v>0</v>
      </c>
      <c r="AZ21" s="69">
        <v>0</v>
      </c>
      <c r="BA21" s="69">
        <v>0</v>
      </c>
      <c r="BB21" s="69">
        <v>0</v>
      </c>
      <c r="BC21" s="69">
        <v>0</v>
      </c>
      <c r="BD21" s="69">
        <v>0</v>
      </c>
      <c r="BE21" s="69">
        <v>0</v>
      </c>
      <c r="BF21" s="69">
        <v>0</v>
      </c>
      <c r="BG21" s="69">
        <v>0</v>
      </c>
      <c r="BH21" s="69">
        <v>0</v>
      </c>
      <c r="BI21" s="69">
        <v>0</v>
      </c>
      <c r="BJ21" s="70" t="s">
        <v>652</v>
      </c>
      <c r="BK21" s="70" t="s">
        <v>652</v>
      </c>
      <c r="BL21" s="70">
        <v>0</v>
      </c>
      <c r="BM21" s="70">
        <v>0</v>
      </c>
      <c r="BN21" s="70">
        <v>0</v>
      </c>
    </row>
    <row r="22" spans="1:66" ht="15.75" x14ac:dyDescent="0.25">
      <c r="A22" s="11" t="s">
        <v>33</v>
      </c>
      <c r="B22" s="66" t="s">
        <v>34</v>
      </c>
      <c r="C22" s="69">
        <v>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0" t="s">
        <v>652</v>
      </c>
      <c r="O22" s="70" t="s">
        <v>652</v>
      </c>
      <c r="P22" s="70">
        <v>0</v>
      </c>
      <c r="Q22" s="69">
        <v>0</v>
      </c>
      <c r="R22" s="70">
        <v>0</v>
      </c>
      <c r="S22" s="69">
        <v>0</v>
      </c>
      <c r="T22" s="69">
        <v>0</v>
      </c>
      <c r="U22" s="69">
        <v>0</v>
      </c>
      <c r="V22" s="69">
        <v>0</v>
      </c>
      <c r="W22" s="69">
        <v>0</v>
      </c>
      <c r="X22" s="69">
        <v>0</v>
      </c>
      <c r="Y22" s="69">
        <v>0</v>
      </c>
      <c r="Z22" s="69">
        <v>0</v>
      </c>
      <c r="AA22" s="69">
        <v>0</v>
      </c>
      <c r="AB22" s="69">
        <v>0</v>
      </c>
      <c r="AC22" s="69">
        <v>0</v>
      </c>
      <c r="AD22" s="70" t="s">
        <v>652</v>
      </c>
      <c r="AE22" s="70" t="s">
        <v>652</v>
      </c>
      <c r="AF22" s="70">
        <v>0</v>
      </c>
      <c r="AG22" s="70">
        <v>0</v>
      </c>
      <c r="AH22" s="70">
        <v>0</v>
      </c>
      <c r="AI22" s="69">
        <v>0</v>
      </c>
      <c r="AJ22" s="69">
        <v>0</v>
      </c>
      <c r="AK22" s="69">
        <v>0</v>
      </c>
      <c r="AL22" s="69">
        <v>0</v>
      </c>
      <c r="AM22" s="69">
        <v>0</v>
      </c>
      <c r="AN22" s="69">
        <v>0</v>
      </c>
      <c r="AO22" s="69">
        <v>0</v>
      </c>
      <c r="AP22" s="69">
        <v>0</v>
      </c>
      <c r="AQ22" s="69">
        <v>0</v>
      </c>
      <c r="AR22" s="69">
        <v>0</v>
      </c>
      <c r="AS22" s="69">
        <v>0</v>
      </c>
      <c r="AT22" s="70" t="s">
        <v>652</v>
      </c>
      <c r="AU22" s="70" t="s">
        <v>652</v>
      </c>
      <c r="AV22" s="70">
        <v>0</v>
      </c>
      <c r="AW22" s="70">
        <v>0</v>
      </c>
      <c r="AX22" s="70">
        <v>0</v>
      </c>
      <c r="AY22" s="69">
        <v>0</v>
      </c>
      <c r="AZ22" s="69">
        <v>0</v>
      </c>
      <c r="BA22" s="69">
        <v>0</v>
      </c>
      <c r="BB22" s="69">
        <v>0</v>
      </c>
      <c r="BC22" s="69">
        <v>0</v>
      </c>
      <c r="BD22" s="69">
        <v>0</v>
      </c>
      <c r="BE22" s="69">
        <v>0</v>
      </c>
      <c r="BF22" s="69">
        <v>0</v>
      </c>
      <c r="BG22" s="69">
        <v>0</v>
      </c>
      <c r="BH22" s="69">
        <v>0</v>
      </c>
      <c r="BI22" s="69">
        <v>0</v>
      </c>
      <c r="BJ22" s="70" t="s">
        <v>652</v>
      </c>
      <c r="BK22" s="70" t="s">
        <v>652</v>
      </c>
      <c r="BL22" s="70">
        <v>0</v>
      </c>
      <c r="BM22" s="70">
        <v>0</v>
      </c>
      <c r="BN22" s="70">
        <v>0</v>
      </c>
    </row>
    <row r="23" spans="1:66" ht="15.75" x14ac:dyDescent="0.25">
      <c r="A23" s="11" t="s">
        <v>36</v>
      </c>
      <c r="B23" s="66" t="s">
        <v>37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0" t="s">
        <v>652</v>
      </c>
      <c r="O23" s="70" t="s">
        <v>652</v>
      </c>
      <c r="P23" s="70">
        <v>0</v>
      </c>
      <c r="Q23" s="69">
        <v>0</v>
      </c>
      <c r="R23" s="70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  <c r="Z23" s="69">
        <v>0</v>
      </c>
      <c r="AA23" s="69">
        <v>0</v>
      </c>
      <c r="AB23" s="69">
        <v>0</v>
      </c>
      <c r="AC23" s="69">
        <v>0</v>
      </c>
      <c r="AD23" s="70" t="s">
        <v>652</v>
      </c>
      <c r="AE23" s="70" t="s">
        <v>652</v>
      </c>
      <c r="AF23" s="70">
        <v>0</v>
      </c>
      <c r="AG23" s="70">
        <v>0</v>
      </c>
      <c r="AH23" s="70">
        <v>0</v>
      </c>
      <c r="AI23" s="69">
        <v>0</v>
      </c>
      <c r="AJ23" s="69">
        <v>0</v>
      </c>
      <c r="AK23" s="69">
        <v>0</v>
      </c>
      <c r="AL23" s="69">
        <v>0</v>
      </c>
      <c r="AM23" s="69">
        <v>0</v>
      </c>
      <c r="AN23" s="69">
        <v>0</v>
      </c>
      <c r="AO23" s="69">
        <v>0</v>
      </c>
      <c r="AP23" s="69">
        <v>0</v>
      </c>
      <c r="AQ23" s="69">
        <v>0</v>
      </c>
      <c r="AR23" s="69">
        <v>0</v>
      </c>
      <c r="AS23" s="69">
        <v>0</v>
      </c>
      <c r="AT23" s="70" t="s">
        <v>652</v>
      </c>
      <c r="AU23" s="70" t="s">
        <v>652</v>
      </c>
      <c r="AV23" s="70">
        <v>0</v>
      </c>
      <c r="AW23" s="70">
        <v>0</v>
      </c>
      <c r="AX23" s="70">
        <v>0</v>
      </c>
      <c r="AY23" s="69">
        <v>0</v>
      </c>
      <c r="AZ23" s="69">
        <v>0</v>
      </c>
      <c r="BA23" s="69">
        <v>0</v>
      </c>
      <c r="BB23" s="69">
        <v>0</v>
      </c>
      <c r="BC23" s="69">
        <v>0</v>
      </c>
      <c r="BD23" s="69">
        <v>0</v>
      </c>
      <c r="BE23" s="69">
        <v>0</v>
      </c>
      <c r="BF23" s="69">
        <v>0</v>
      </c>
      <c r="BG23" s="69">
        <v>0</v>
      </c>
      <c r="BH23" s="69">
        <v>0</v>
      </c>
      <c r="BI23" s="69">
        <v>0</v>
      </c>
      <c r="BJ23" s="70" t="s">
        <v>652</v>
      </c>
      <c r="BK23" s="70" t="s">
        <v>652</v>
      </c>
      <c r="BL23" s="70">
        <v>0</v>
      </c>
      <c r="BM23" s="70">
        <v>0</v>
      </c>
      <c r="BN23" s="70">
        <v>0</v>
      </c>
    </row>
    <row r="24" spans="1:66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69">
        <v>0</v>
      </c>
      <c r="R24" s="70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70" t="s">
        <v>652</v>
      </c>
      <c r="AE24" s="70" t="s">
        <v>652</v>
      </c>
      <c r="AF24" s="70">
        <v>0</v>
      </c>
      <c r="AG24" s="70">
        <v>0</v>
      </c>
      <c r="AH24" s="70">
        <v>0</v>
      </c>
      <c r="AI24" s="69">
        <v>0</v>
      </c>
      <c r="AJ24" s="69">
        <v>0</v>
      </c>
      <c r="AK24" s="69">
        <v>0</v>
      </c>
      <c r="AL24" s="69">
        <v>0</v>
      </c>
      <c r="AM24" s="69">
        <v>0</v>
      </c>
      <c r="AN24" s="69">
        <v>0</v>
      </c>
      <c r="AO24" s="69">
        <v>0</v>
      </c>
      <c r="AP24" s="69">
        <v>0</v>
      </c>
      <c r="AQ24" s="69">
        <v>0</v>
      </c>
      <c r="AR24" s="69">
        <v>0</v>
      </c>
      <c r="AS24" s="69">
        <v>0</v>
      </c>
      <c r="AT24" s="70" t="s">
        <v>652</v>
      </c>
      <c r="AU24" s="70" t="s">
        <v>652</v>
      </c>
      <c r="AV24" s="70">
        <v>0</v>
      </c>
      <c r="AW24" s="70">
        <v>0</v>
      </c>
      <c r="AX24" s="70">
        <v>0</v>
      </c>
      <c r="AY24" s="69">
        <v>0</v>
      </c>
      <c r="AZ24" s="69">
        <v>0</v>
      </c>
      <c r="BA24" s="69">
        <v>0</v>
      </c>
      <c r="BB24" s="69">
        <v>0</v>
      </c>
      <c r="BC24" s="69">
        <v>0</v>
      </c>
      <c r="BD24" s="69">
        <v>0</v>
      </c>
      <c r="BE24" s="69">
        <v>0</v>
      </c>
      <c r="BF24" s="69">
        <v>0</v>
      </c>
      <c r="BG24" s="69">
        <v>0</v>
      </c>
      <c r="BH24" s="69">
        <v>0</v>
      </c>
      <c r="BI24" s="69">
        <v>0</v>
      </c>
      <c r="BJ24" s="70" t="s">
        <v>652</v>
      </c>
      <c r="BK24" s="70" t="s">
        <v>652</v>
      </c>
      <c r="BL24" s="70">
        <v>0</v>
      </c>
      <c r="BM24" s="70">
        <v>0</v>
      </c>
      <c r="BN24" s="70">
        <v>0</v>
      </c>
    </row>
    <row r="25" spans="1:66" ht="15.75" x14ac:dyDescent="0.25">
      <c r="A25" s="11" t="s">
        <v>41</v>
      </c>
      <c r="B25" s="66" t="s">
        <v>42</v>
      </c>
      <c r="C25" s="69">
        <v>5.4314999999999998</v>
      </c>
      <c r="D25" s="69">
        <v>0</v>
      </c>
      <c r="E25" s="69">
        <v>6.3578000000000001</v>
      </c>
      <c r="F25" s="69">
        <v>5.4314999999999998</v>
      </c>
      <c r="G25" s="69">
        <v>0.92630000000000001</v>
      </c>
      <c r="H25" s="69">
        <v>5.4314999999999998</v>
      </c>
      <c r="I25" s="69">
        <v>0</v>
      </c>
      <c r="J25" s="69">
        <v>6.3578000000000001</v>
      </c>
      <c r="K25" s="69">
        <v>5.4314999999999998</v>
      </c>
      <c r="L25" s="69">
        <v>0</v>
      </c>
      <c r="M25" s="69">
        <v>0.92630000000000001</v>
      </c>
      <c r="N25" s="70">
        <v>100</v>
      </c>
      <c r="O25" s="70">
        <v>100</v>
      </c>
      <c r="P25" s="70">
        <v>14.569505174745981</v>
      </c>
      <c r="Q25" s="69">
        <v>0</v>
      </c>
      <c r="R25" s="70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  <c r="Z25" s="69">
        <v>0</v>
      </c>
      <c r="AA25" s="69">
        <v>0</v>
      </c>
      <c r="AB25" s="69">
        <v>0</v>
      </c>
      <c r="AC25" s="69">
        <v>0</v>
      </c>
      <c r="AD25" s="70" t="s">
        <v>652</v>
      </c>
      <c r="AE25" s="70" t="s">
        <v>652</v>
      </c>
      <c r="AF25" s="70">
        <v>0</v>
      </c>
      <c r="AG25" s="70">
        <v>0</v>
      </c>
      <c r="AH25" s="70">
        <v>0</v>
      </c>
      <c r="AI25" s="69">
        <v>1.9</v>
      </c>
      <c r="AJ25" s="69">
        <v>0</v>
      </c>
      <c r="AK25" s="69">
        <v>2</v>
      </c>
      <c r="AL25" s="69">
        <v>1.9</v>
      </c>
      <c r="AM25" s="69">
        <v>0.1</v>
      </c>
      <c r="AN25" s="69">
        <v>1.9</v>
      </c>
      <c r="AO25" s="69">
        <v>0</v>
      </c>
      <c r="AP25" s="69">
        <v>2</v>
      </c>
      <c r="AQ25" s="69">
        <v>1.9</v>
      </c>
      <c r="AR25" s="69">
        <v>0</v>
      </c>
      <c r="AS25" s="69">
        <v>0.1</v>
      </c>
      <c r="AT25" s="70">
        <v>100</v>
      </c>
      <c r="AU25" s="70">
        <v>100</v>
      </c>
      <c r="AV25" s="70">
        <v>5</v>
      </c>
      <c r="AW25" s="70">
        <v>0</v>
      </c>
      <c r="AX25" s="70">
        <v>0</v>
      </c>
      <c r="AY25" s="69">
        <v>3.5314999999999999</v>
      </c>
      <c r="AZ25" s="69">
        <v>0</v>
      </c>
      <c r="BA25" s="69">
        <v>4.3578000000000001</v>
      </c>
      <c r="BB25" s="69">
        <v>3.5314999999999999</v>
      </c>
      <c r="BC25" s="69">
        <v>0.82630000000000003</v>
      </c>
      <c r="BD25" s="69">
        <v>3.5314999999999999</v>
      </c>
      <c r="BE25" s="69">
        <v>0</v>
      </c>
      <c r="BF25" s="69">
        <v>4.3578000000000001</v>
      </c>
      <c r="BG25" s="69">
        <v>3.5314999999999999</v>
      </c>
      <c r="BH25" s="69">
        <v>0</v>
      </c>
      <c r="BI25" s="69">
        <v>0.82630000000000003</v>
      </c>
      <c r="BJ25" s="70">
        <v>100</v>
      </c>
      <c r="BK25" s="70">
        <v>100</v>
      </c>
      <c r="BL25" s="70">
        <v>18.961402542567352</v>
      </c>
      <c r="BM25" s="70">
        <v>0</v>
      </c>
      <c r="BN25" s="70">
        <v>0</v>
      </c>
    </row>
    <row r="26" spans="1:66" ht="15.75" x14ac:dyDescent="0.25">
      <c r="A26" s="11" t="s">
        <v>44</v>
      </c>
      <c r="B26" s="66" t="s">
        <v>45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70" t="s">
        <v>652</v>
      </c>
      <c r="O26" s="70" t="s">
        <v>652</v>
      </c>
      <c r="P26" s="70">
        <v>0</v>
      </c>
      <c r="Q26" s="69">
        <v>0</v>
      </c>
      <c r="R26" s="70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70" t="s">
        <v>652</v>
      </c>
      <c r="AE26" s="70" t="s">
        <v>652</v>
      </c>
      <c r="AF26" s="70">
        <v>0</v>
      </c>
      <c r="AG26" s="70">
        <v>0</v>
      </c>
      <c r="AH26" s="70">
        <v>0</v>
      </c>
      <c r="AI26" s="69">
        <v>0</v>
      </c>
      <c r="AJ26" s="69">
        <v>0</v>
      </c>
      <c r="AK26" s="69">
        <v>0</v>
      </c>
      <c r="AL26" s="69">
        <v>0</v>
      </c>
      <c r="AM26" s="69">
        <v>0</v>
      </c>
      <c r="AN26" s="69">
        <v>0</v>
      </c>
      <c r="AO26" s="69">
        <v>0</v>
      </c>
      <c r="AP26" s="69">
        <v>0</v>
      </c>
      <c r="AQ26" s="69">
        <v>0</v>
      </c>
      <c r="AR26" s="69">
        <v>0</v>
      </c>
      <c r="AS26" s="69">
        <v>0</v>
      </c>
      <c r="AT26" s="70" t="s">
        <v>652</v>
      </c>
      <c r="AU26" s="70" t="s">
        <v>652</v>
      </c>
      <c r="AV26" s="70">
        <v>0</v>
      </c>
      <c r="AW26" s="70">
        <v>0</v>
      </c>
      <c r="AX26" s="70">
        <v>0</v>
      </c>
      <c r="AY26" s="69">
        <v>0</v>
      </c>
      <c r="AZ26" s="69">
        <v>0</v>
      </c>
      <c r="BA26" s="69">
        <v>0</v>
      </c>
      <c r="BB26" s="69">
        <v>0</v>
      </c>
      <c r="BC26" s="69">
        <v>0</v>
      </c>
      <c r="BD26" s="69">
        <v>0</v>
      </c>
      <c r="BE26" s="69">
        <v>0</v>
      </c>
      <c r="BF26" s="69">
        <v>0</v>
      </c>
      <c r="BG26" s="69">
        <v>0</v>
      </c>
      <c r="BH26" s="69">
        <v>0</v>
      </c>
      <c r="BI26" s="69">
        <v>0</v>
      </c>
      <c r="BJ26" s="70" t="s">
        <v>652</v>
      </c>
      <c r="BK26" s="70" t="s">
        <v>652</v>
      </c>
      <c r="BL26" s="70">
        <v>0</v>
      </c>
      <c r="BM26" s="70">
        <v>0</v>
      </c>
      <c r="BN26" s="70">
        <v>0</v>
      </c>
    </row>
    <row r="27" spans="1:66" ht="15.75" x14ac:dyDescent="0.25">
      <c r="A27" s="11" t="s">
        <v>47</v>
      </c>
      <c r="B27" s="66" t="s">
        <v>48</v>
      </c>
      <c r="C27" s="69">
        <v>26.62</v>
      </c>
      <c r="D27" s="69">
        <v>0</v>
      </c>
      <c r="E27" s="69">
        <v>50.62</v>
      </c>
      <c r="F27" s="69">
        <v>26.62</v>
      </c>
      <c r="G27" s="69">
        <v>24</v>
      </c>
      <c r="H27" s="69">
        <v>14.79655741</v>
      </c>
      <c r="I27" s="69">
        <v>0</v>
      </c>
      <c r="J27" s="69">
        <v>35.260257359999997</v>
      </c>
      <c r="K27" s="69">
        <v>14.79655741</v>
      </c>
      <c r="L27" s="69">
        <v>0</v>
      </c>
      <c r="M27" s="69">
        <v>20.463699949999999</v>
      </c>
      <c r="N27" s="70">
        <v>55.584362922614574</v>
      </c>
      <c r="O27" s="70">
        <v>85.265416458333334</v>
      </c>
      <c r="P27" s="70">
        <v>58.036161622616135</v>
      </c>
      <c r="Q27" s="69">
        <v>0</v>
      </c>
      <c r="R27" s="70">
        <v>0</v>
      </c>
      <c r="S27" s="69">
        <v>23.8</v>
      </c>
      <c r="T27" s="69">
        <v>0</v>
      </c>
      <c r="U27" s="69">
        <v>46.8</v>
      </c>
      <c r="V27" s="69">
        <v>23.8</v>
      </c>
      <c r="W27" s="69">
        <v>23</v>
      </c>
      <c r="X27" s="69">
        <v>11.98576241</v>
      </c>
      <c r="Y27" s="69">
        <v>0</v>
      </c>
      <c r="Z27" s="69">
        <v>31.635112360000001</v>
      </c>
      <c r="AA27" s="69">
        <v>11.98576241</v>
      </c>
      <c r="AB27" s="69">
        <v>0</v>
      </c>
      <c r="AC27" s="69">
        <v>19.649349949999998</v>
      </c>
      <c r="AD27" s="70">
        <v>50.360346260504194</v>
      </c>
      <c r="AE27" s="70">
        <v>85.431956304347807</v>
      </c>
      <c r="AF27" s="70">
        <v>62.112470872222936</v>
      </c>
      <c r="AG27" s="70">
        <v>0</v>
      </c>
      <c r="AH27" s="70">
        <v>0</v>
      </c>
      <c r="AI27" s="69">
        <v>2.82</v>
      </c>
      <c r="AJ27" s="69">
        <v>0</v>
      </c>
      <c r="AK27" s="69">
        <v>3.82</v>
      </c>
      <c r="AL27" s="69">
        <v>2.82</v>
      </c>
      <c r="AM27" s="69">
        <v>1</v>
      </c>
      <c r="AN27" s="69">
        <v>2.8107950000000002</v>
      </c>
      <c r="AO27" s="69">
        <v>0</v>
      </c>
      <c r="AP27" s="69">
        <v>3.6251449999999998</v>
      </c>
      <c r="AQ27" s="69">
        <v>2.8107950000000002</v>
      </c>
      <c r="AR27" s="69">
        <v>0</v>
      </c>
      <c r="AS27" s="69">
        <v>0.81435000000000002</v>
      </c>
      <c r="AT27" s="70">
        <v>99.673581560283694</v>
      </c>
      <c r="AU27" s="70">
        <v>81.435000000000002</v>
      </c>
      <c r="AV27" s="70">
        <v>22.463929029045737</v>
      </c>
      <c r="AW27" s="70">
        <v>0</v>
      </c>
      <c r="AX27" s="70">
        <v>0</v>
      </c>
      <c r="AY27" s="69">
        <v>0</v>
      </c>
      <c r="AZ27" s="69">
        <v>0</v>
      </c>
      <c r="BA27" s="69">
        <v>0</v>
      </c>
      <c r="BB27" s="69">
        <v>0</v>
      </c>
      <c r="BC27" s="69">
        <v>0</v>
      </c>
      <c r="BD27" s="69">
        <v>0</v>
      </c>
      <c r="BE27" s="69">
        <v>0</v>
      </c>
      <c r="BF27" s="69">
        <v>0</v>
      </c>
      <c r="BG27" s="69">
        <v>0</v>
      </c>
      <c r="BH27" s="69">
        <v>0</v>
      </c>
      <c r="BI27" s="69">
        <v>0</v>
      </c>
      <c r="BJ27" s="70" t="s">
        <v>652</v>
      </c>
      <c r="BK27" s="70" t="s">
        <v>652</v>
      </c>
      <c r="BL27" s="70">
        <v>0</v>
      </c>
      <c r="BM27" s="70">
        <v>0</v>
      </c>
      <c r="BN27" s="70">
        <v>0</v>
      </c>
    </row>
    <row r="28" spans="1:66" ht="15.75" x14ac:dyDescent="0.25">
      <c r="A28" s="11" t="s">
        <v>50</v>
      </c>
      <c r="B28" s="66" t="s">
        <v>51</v>
      </c>
      <c r="C28" s="69">
        <v>39.299999999999997</v>
      </c>
      <c r="D28" s="69">
        <v>0</v>
      </c>
      <c r="E28" s="69">
        <v>51.3</v>
      </c>
      <c r="F28" s="69">
        <v>39.299999999999997</v>
      </c>
      <c r="G28" s="69">
        <v>12</v>
      </c>
      <c r="H28" s="69">
        <v>39.299999999999997</v>
      </c>
      <c r="I28" s="69">
        <v>0</v>
      </c>
      <c r="J28" s="69">
        <v>51.3</v>
      </c>
      <c r="K28" s="69">
        <v>39.299999999999997</v>
      </c>
      <c r="L28" s="69">
        <v>0</v>
      </c>
      <c r="M28" s="69">
        <v>12</v>
      </c>
      <c r="N28" s="70">
        <v>100</v>
      </c>
      <c r="O28" s="70">
        <v>100</v>
      </c>
      <c r="P28" s="70">
        <v>23.391812865497077</v>
      </c>
      <c r="Q28" s="69">
        <v>0</v>
      </c>
      <c r="R28" s="70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  <c r="Z28" s="69">
        <v>0</v>
      </c>
      <c r="AA28" s="69">
        <v>0</v>
      </c>
      <c r="AB28" s="69">
        <v>0</v>
      </c>
      <c r="AC28" s="69">
        <v>0</v>
      </c>
      <c r="AD28" s="70" t="s">
        <v>652</v>
      </c>
      <c r="AE28" s="70" t="s">
        <v>652</v>
      </c>
      <c r="AF28" s="70">
        <v>0</v>
      </c>
      <c r="AG28" s="70">
        <v>0</v>
      </c>
      <c r="AH28" s="70">
        <v>0</v>
      </c>
      <c r="AI28" s="69">
        <v>20</v>
      </c>
      <c r="AJ28" s="69">
        <v>0</v>
      </c>
      <c r="AK28" s="69">
        <v>25</v>
      </c>
      <c r="AL28" s="69">
        <v>20</v>
      </c>
      <c r="AM28" s="69">
        <v>5</v>
      </c>
      <c r="AN28" s="69">
        <v>20</v>
      </c>
      <c r="AO28" s="69">
        <v>0</v>
      </c>
      <c r="AP28" s="69">
        <v>25</v>
      </c>
      <c r="AQ28" s="69">
        <v>20</v>
      </c>
      <c r="AR28" s="69">
        <v>0</v>
      </c>
      <c r="AS28" s="69">
        <v>5</v>
      </c>
      <c r="AT28" s="70">
        <v>100</v>
      </c>
      <c r="AU28" s="70">
        <v>100</v>
      </c>
      <c r="AV28" s="70">
        <v>20</v>
      </c>
      <c r="AW28" s="70">
        <v>0</v>
      </c>
      <c r="AX28" s="70">
        <v>0</v>
      </c>
      <c r="AY28" s="69">
        <v>19.3</v>
      </c>
      <c r="AZ28" s="69">
        <v>0</v>
      </c>
      <c r="BA28" s="69">
        <v>26.3</v>
      </c>
      <c r="BB28" s="69">
        <v>19.3</v>
      </c>
      <c r="BC28" s="69">
        <v>7</v>
      </c>
      <c r="BD28" s="69">
        <v>19.3</v>
      </c>
      <c r="BE28" s="69">
        <v>0</v>
      </c>
      <c r="BF28" s="69">
        <v>26.3</v>
      </c>
      <c r="BG28" s="69">
        <v>19.3</v>
      </c>
      <c r="BH28" s="69">
        <v>0</v>
      </c>
      <c r="BI28" s="69">
        <v>7</v>
      </c>
      <c r="BJ28" s="70">
        <v>100</v>
      </c>
      <c r="BK28" s="70">
        <v>100</v>
      </c>
      <c r="BL28" s="70">
        <v>26.615969581749049</v>
      </c>
      <c r="BM28" s="70">
        <v>0</v>
      </c>
      <c r="BN28" s="70">
        <v>0</v>
      </c>
    </row>
    <row r="29" spans="1:66" ht="15.75" x14ac:dyDescent="0.25">
      <c r="A29" s="11" t="s">
        <v>53</v>
      </c>
      <c r="B29" s="66" t="s">
        <v>54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70" t="s">
        <v>652</v>
      </c>
      <c r="O29" s="70" t="s">
        <v>652</v>
      </c>
      <c r="P29" s="70">
        <v>0</v>
      </c>
      <c r="Q29" s="69">
        <v>0</v>
      </c>
      <c r="R29" s="70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  <c r="AD29" s="70" t="s">
        <v>652</v>
      </c>
      <c r="AE29" s="70" t="s">
        <v>652</v>
      </c>
      <c r="AF29" s="70">
        <v>0</v>
      </c>
      <c r="AG29" s="70">
        <v>0</v>
      </c>
      <c r="AH29" s="70">
        <v>0</v>
      </c>
      <c r="AI29" s="69">
        <v>0</v>
      </c>
      <c r="AJ29" s="69">
        <v>0</v>
      </c>
      <c r="AK29" s="69">
        <v>0</v>
      </c>
      <c r="AL29" s="69">
        <v>0</v>
      </c>
      <c r="AM29" s="69">
        <v>0</v>
      </c>
      <c r="AN29" s="69">
        <v>0</v>
      </c>
      <c r="AO29" s="69">
        <v>0</v>
      </c>
      <c r="AP29" s="69">
        <v>0</v>
      </c>
      <c r="AQ29" s="69">
        <v>0</v>
      </c>
      <c r="AR29" s="69">
        <v>0</v>
      </c>
      <c r="AS29" s="69">
        <v>0</v>
      </c>
      <c r="AT29" s="70" t="s">
        <v>652</v>
      </c>
      <c r="AU29" s="70" t="s">
        <v>652</v>
      </c>
      <c r="AV29" s="70">
        <v>0</v>
      </c>
      <c r="AW29" s="70">
        <v>0</v>
      </c>
      <c r="AX29" s="70">
        <v>0</v>
      </c>
      <c r="AY29" s="69">
        <v>0</v>
      </c>
      <c r="AZ29" s="69">
        <v>0</v>
      </c>
      <c r="BA29" s="69">
        <v>0</v>
      </c>
      <c r="BB29" s="69">
        <v>0</v>
      </c>
      <c r="BC29" s="69">
        <v>0</v>
      </c>
      <c r="BD29" s="69">
        <v>0</v>
      </c>
      <c r="BE29" s="69">
        <v>0</v>
      </c>
      <c r="BF29" s="69">
        <v>0</v>
      </c>
      <c r="BG29" s="69">
        <v>0</v>
      </c>
      <c r="BH29" s="69">
        <v>0</v>
      </c>
      <c r="BI29" s="69">
        <v>0</v>
      </c>
      <c r="BJ29" s="70" t="s">
        <v>652</v>
      </c>
      <c r="BK29" s="70" t="s">
        <v>652</v>
      </c>
      <c r="BL29" s="70">
        <v>0</v>
      </c>
      <c r="BM29" s="70">
        <v>0</v>
      </c>
      <c r="BN29" s="70">
        <v>0</v>
      </c>
    </row>
    <row r="30" spans="1:66" ht="15.75" x14ac:dyDescent="0.25">
      <c r="A30" s="11" t="s">
        <v>56</v>
      </c>
      <c r="B30" s="66" t="s">
        <v>57</v>
      </c>
      <c r="C30" s="69">
        <v>1.4</v>
      </c>
      <c r="D30" s="69">
        <v>0</v>
      </c>
      <c r="E30" s="69">
        <v>4.4000000000000004</v>
      </c>
      <c r="F30" s="69">
        <v>1.4</v>
      </c>
      <c r="G30" s="69">
        <v>3</v>
      </c>
      <c r="H30" s="69">
        <v>0.232213</v>
      </c>
      <c r="I30" s="69">
        <v>0</v>
      </c>
      <c r="J30" s="69">
        <v>0.72977099999999995</v>
      </c>
      <c r="K30" s="69">
        <v>0.232213</v>
      </c>
      <c r="L30" s="69">
        <v>0</v>
      </c>
      <c r="M30" s="69">
        <v>0.497558</v>
      </c>
      <c r="N30" s="70">
        <v>16.586642857142859</v>
      </c>
      <c r="O30" s="70">
        <v>16.585266666666669</v>
      </c>
      <c r="P30" s="70">
        <v>68.180018115271778</v>
      </c>
      <c r="Q30" s="69">
        <v>0</v>
      </c>
      <c r="R30" s="70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70" t="s">
        <v>652</v>
      </c>
      <c r="AE30" s="70" t="s">
        <v>652</v>
      </c>
      <c r="AF30" s="70">
        <v>0</v>
      </c>
      <c r="AG30" s="70">
        <v>0</v>
      </c>
      <c r="AH30" s="70">
        <v>0</v>
      </c>
      <c r="AI30" s="69">
        <v>1.4</v>
      </c>
      <c r="AJ30" s="69">
        <v>0</v>
      </c>
      <c r="AK30" s="69">
        <v>4.4000000000000004</v>
      </c>
      <c r="AL30" s="69">
        <v>1.4</v>
      </c>
      <c r="AM30" s="69">
        <v>3</v>
      </c>
      <c r="AN30" s="69">
        <v>0.232213</v>
      </c>
      <c r="AO30" s="69">
        <v>0</v>
      </c>
      <c r="AP30" s="69">
        <v>0.72977099999999995</v>
      </c>
      <c r="AQ30" s="69">
        <v>0.232213</v>
      </c>
      <c r="AR30" s="69">
        <v>0</v>
      </c>
      <c r="AS30" s="69">
        <v>0.497558</v>
      </c>
      <c r="AT30" s="70">
        <v>16.586642857142859</v>
      </c>
      <c r="AU30" s="70">
        <v>16.585266666666669</v>
      </c>
      <c r="AV30" s="70">
        <v>68.180018115271778</v>
      </c>
      <c r="AW30" s="70">
        <v>0</v>
      </c>
      <c r="AX30" s="70">
        <v>0</v>
      </c>
      <c r="AY30" s="69">
        <v>0</v>
      </c>
      <c r="AZ30" s="69">
        <v>0</v>
      </c>
      <c r="BA30" s="69">
        <v>0</v>
      </c>
      <c r="BB30" s="69">
        <v>0</v>
      </c>
      <c r="BC30" s="69">
        <v>0</v>
      </c>
      <c r="BD30" s="69">
        <v>0</v>
      </c>
      <c r="BE30" s="69">
        <v>0</v>
      </c>
      <c r="BF30" s="69">
        <v>0</v>
      </c>
      <c r="BG30" s="69">
        <v>0</v>
      </c>
      <c r="BH30" s="69">
        <v>0</v>
      </c>
      <c r="BI30" s="69">
        <v>0</v>
      </c>
      <c r="BJ30" s="70" t="s">
        <v>652</v>
      </c>
      <c r="BK30" s="70" t="s">
        <v>652</v>
      </c>
      <c r="BL30" s="70">
        <v>0</v>
      </c>
      <c r="BM30" s="70">
        <v>0</v>
      </c>
      <c r="BN30" s="70">
        <v>0</v>
      </c>
    </row>
    <row r="31" spans="1:66" ht="15.75" x14ac:dyDescent="0.25">
      <c r="A31" s="11" t="s">
        <v>59</v>
      </c>
      <c r="B31" s="66" t="s">
        <v>60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70" t="s">
        <v>652</v>
      </c>
      <c r="O31" s="70" t="s">
        <v>652</v>
      </c>
      <c r="P31" s="70">
        <v>0</v>
      </c>
      <c r="Q31" s="69">
        <v>0</v>
      </c>
      <c r="R31" s="70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70" t="s">
        <v>652</v>
      </c>
      <c r="AE31" s="70" t="s">
        <v>652</v>
      </c>
      <c r="AF31" s="70">
        <v>0</v>
      </c>
      <c r="AG31" s="70">
        <v>0</v>
      </c>
      <c r="AH31" s="70">
        <v>0</v>
      </c>
      <c r="AI31" s="69">
        <v>0</v>
      </c>
      <c r="AJ31" s="69">
        <v>0</v>
      </c>
      <c r="AK31" s="69">
        <v>0</v>
      </c>
      <c r="AL31" s="69">
        <v>0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69">
        <v>0</v>
      </c>
      <c r="AT31" s="70" t="s">
        <v>652</v>
      </c>
      <c r="AU31" s="70" t="s">
        <v>652</v>
      </c>
      <c r="AV31" s="70">
        <v>0</v>
      </c>
      <c r="AW31" s="70">
        <v>0</v>
      </c>
      <c r="AX31" s="70">
        <v>0</v>
      </c>
      <c r="AY31" s="69">
        <v>0</v>
      </c>
      <c r="AZ31" s="69">
        <v>0</v>
      </c>
      <c r="BA31" s="69">
        <v>0</v>
      </c>
      <c r="BB31" s="69">
        <v>0</v>
      </c>
      <c r="BC31" s="69">
        <v>0</v>
      </c>
      <c r="BD31" s="69">
        <v>0</v>
      </c>
      <c r="BE31" s="69">
        <v>0</v>
      </c>
      <c r="BF31" s="69">
        <v>0</v>
      </c>
      <c r="BG31" s="69">
        <v>0</v>
      </c>
      <c r="BH31" s="69">
        <v>0</v>
      </c>
      <c r="BI31" s="69">
        <v>0</v>
      </c>
      <c r="BJ31" s="70" t="s">
        <v>652</v>
      </c>
      <c r="BK31" s="70" t="s">
        <v>652</v>
      </c>
      <c r="BL31" s="70">
        <v>0</v>
      </c>
      <c r="BM31" s="70">
        <v>0</v>
      </c>
      <c r="BN31" s="70">
        <v>0</v>
      </c>
    </row>
    <row r="32" spans="1:66" ht="15.75" x14ac:dyDescent="0.25">
      <c r="A32" s="60" t="s">
        <v>62</v>
      </c>
      <c r="B32" s="61" t="s">
        <v>63</v>
      </c>
      <c r="C32" s="64">
        <v>312.06619999999998</v>
      </c>
      <c r="D32" s="64">
        <v>0</v>
      </c>
      <c r="E32" s="64">
        <v>449.21620000000007</v>
      </c>
      <c r="F32" s="64">
        <v>312.06619999999998</v>
      </c>
      <c r="G32" s="64">
        <v>137.15</v>
      </c>
      <c r="H32" s="64">
        <v>276.82620299999996</v>
      </c>
      <c r="I32" s="64">
        <v>0.43737599999999999</v>
      </c>
      <c r="J32" s="64">
        <v>413.97616449999998</v>
      </c>
      <c r="K32" s="64">
        <v>276.82620299999996</v>
      </c>
      <c r="L32" s="64">
        <v>0</v>
      </c>
      <c r="M32" s="64">
        <v>137.14996149999999</v>
      </c>
      <c r="N32" s="64">
        <v>88.707525198179098</v>
      </c>
      <c r="O32" s="64">
        <v>99.999971928545378</v>
      </c>
      <c r="P32" s="64">
        <v>33.129917435137742</v>
      </c>
      <c r="Q32" s="64">
        <v>0.43737599999999999</v>
      </c>
      <c r="R32" s="64">
        <v>4.4408920985006262E-16</v>
      </c>
      <c r="S32" s="64">
        <v>86.402000000000001</v>
      </c>
      <c r="T32" s="64">
        <v>0</v>
      </c>
      <c r="U32" s="64">
        <v>138.77700000000002</v>
      </c>
      <c r="V32" s="64">
        <v>86.402000000000001</v>
      </c>
      <c r="W32" s="64">
        <v>52.375</v>
      </c>
      <c r="X32" s="64">
        <v>51.162002999999999</v>
      </c>
      <c r="Y32" s="64">
        <v>0.381772</v>
      </c>
      <c r="Z32" s="64">
        <v>103.537003</v>
      </c>
      <c r="AA32" s="64">
        <v>51.162002999999999</v>
      </c>
      <c r="AB32" s="64">
        <v>0</v>
      </c>
      <c r="AC32" s="64">
        <v>52.375</v>
      </c>
      <c r="AD32" s="64">
        <v>59.213910557625979</v>
      </c>
      <c r="AE32" s="64">
        <v>100</v>
      </c>
      <c r="AF32" s="64">
        <v>50.585779462826444</v>
      </c>
      <c r="AG32" s="64">
        <v>0.381772</v>
      </c>
      <c r="AH32" s="64">
        <v>-1.9984014443252818E-15</v>
      </c>
      <c r="AI32" s="64">
        <v>68.849999999999994</v>
      </c>
      <c r="AJ32" s="64">
        <v>0</v>
      </c>
      <c r="AK32" s="64">
        <v>83.625</v>
      </c>
      <c r="AL32" s="64">
        <v>68.849999999999994</v>
      </c>
      <c r="AM32" s="64">
        <v>14.775</v>
      </c>
      <c r="AN32" s="64">
        <v>68.849999999999994</v>
      </c>
      <c r="AO32" s="64">
        <v>5.5604000000000001E-2</v>
      </c>
      <c r="AP32" s="64">
        <v>83.624961499999998</v>
      </c>
      <c r="AQ32" s="64">
        <v>68.849999999999994</v>
      </c>
      <c r="AR32" s="64">
        <v>0</v>
      </c>
      <c r="AS32" s="64">
        <v>14.7749615</v>
      </c>
      <c r="AT32" s="64">
        <v>100</v>
      </c>
      <c r="AU32" s="64">
        <v>99.99973942470389</v>
      </c>
      <c r="AV32" s="64">
        <v>17.668123530316961</v>
      </c>
      <c r="AW32" s="64">
        <v>5.5604000000000001E-2</v>
      </c>
      <c r="AX32" s="64">
        <v>0</v>
      </c>
      <c r="AY32" s="64">
        <v>156.8142</v>
      </c>
      <c r="AZ32" s="64">
        <v>0</v>
      </c>
      <c r="BA32" s="64">
        <v>226.8142</v>
      </c>
      <c r="BB32" s="64">
        <v>156.8142</v>
      </c>
      <c r="BC32" s="64">
        <v>70</v>
      </c>
      <c r="BD32" s="64">
        <v>156.8142</v>
      </c>
      <c r="BE32" s="64">
        <v>0</v>
      </c>
      <c r="BF32" s="64">
        <v>226.8142</v>
      </c>
      <c r="BG32" s="64">
        <v>156.8142</v>
      </c>
      <c r="BH32" s="64">
        <v>0</v>
      </c>
      <c r="BI32" s="64">
        <v>70</v>
      </c>
      <c r="BJ32" s="64">
        <v>100</v>
      </c>
      <c r="BK32" s="64">
        <v>100</v>
      </c>
      <c r="BL32" s="64">
        <v>30.862265237361679</v>
      </c>
      <c r="BM32" s="64">
        <v>0</v>
      </c>
      <c r="BN32" s="64">
        <v>0</v>
      </c>
    </row>
    <row r="33" spans="1:66" ht="15.75" x14ac:dyDescent="0.25">
      <c r="A33" s="11" t="s">
        <v>65</v>
      </c>
      <c r="B33" s="66" t="s">
        <v>66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70" t="s">
        <v>652</v>
      </c>
      <c r="O33" s="70" t="s">
        <v>652</v>
      </c>
      <c r="P33" s="70">
        <v>0</v>
      </c>
      <c r="Q33" s="69">
        <v>0</v>
      </c>
      <c r="R33" s="70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70" t="s">
        <v>652</v>
      </c>
      <c r="AE33" s="70" t="s">
        <v>652</v>
      </c>
      <c r="AF33" s="70">
        <v>0</v>
      </c>
      <c r="AG33" s="70">
        <v>0</v>
      </c>
      <c r="AH33" s="70">
        <v>0</v>
      </c>
      <c r="AI33" s="69">
        <v>0</v>
      </c>
      <c r="AJ33" s="69">
        <v>0</v>
      </c>
      <c r="AK33" s="69">
        <v>0</v>
      </c>
      <c r="AL33" s="69">
        <v>0</v>
      </c>
      <c r="AM33" s="69">
        <v>0</v>
      </c>
      <c r="AN33" s="69">
        <v>0</v>
      </c>
      <c r="AO33" s="69">
        <v>0</v>
      </c>
      <c r="AP33" s="69">
        <v>0</v>
      </c>
      <c r="AQ33" s="69">
        <v>0</v>
      </c>
      <c r="AR33" s="69">
        <v>0</v>
      </c>
      <c r="AS33" s="69">
        <v>0</v>
      </c>
      <c r="AT33" s="70" t="s">
        <v>652</v>
      </c>
      <c r="AU33" s="70" t="s">
        <v>652</v>
      </c>
      <c r="AV33" s="70">
        <v>0</v>
      </c>
      <c r="AW33" s="70">
        <v>0</v>
      </c>
      <c r="AX33" s="70">
        <v>0</v>
      </c>
      <c r="AY33" s="69">
        <v>0</v>
      </c>
      <c r="AZ33" s="69">
        <v>0</v>
      </c>
      <c r="BA33" s="69">
        <v>0</v>
      </c>
      <c r="BB33" s="69">
        <v>0</v>
      </c>
      <c r="BC33" s="69">
        <v>0</v>
      </c>
      <c r="BD33" s="69">
        <v>0</v>
      </c>
      <c r="BE33" s="69">
        <v>0</v>
      </c>
      <c r="BF33" s="69">
        <v>0</v>
      </c>
      <c r="BG33" s="69">
        <v>0</v>
      </c>
      <c r="BH33" s="69">
        <v>0</v>
      </c>
      <c r="BI33" s="69">
        <v>0</v>
      </c>
      <c r="BJ33" s="70" t="s">
        <v>652</v>
      </c>
      <c r="BK33" s="70" t="s">
        <v>652</v>
      </c>
      <c r="BL33" s="70">
        <v>0</v>
      </c>
      <c r="BM33" s="70">
        <v>0</v>
      </c>
      <c r="BN33" s="70">
        <v>0</v>
      </c>
    </row>
    <row r="34" spans="1:66" ht="15.75" x14ac:dyDescent="0.25">
      <c r="A34" s="11" t="s">
        <v>68</v>
      </c>
      <c r="B34" s="66" t="s">
        <v>69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70" t="s">
        <v>652</v>
      </c>
      <c r="O34" s="70" t="s">
        <v>652</v>
      </c>
      <c r="P34" s="70">
        <v>0</v>
      </c>
      <c r="Q34" s="69">
        <v>0</v>
      </c>
      <c r="R34" s="70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70" t="s">
        <v>652</v>
      </c>
      <c r="AE34" s="70" t="s">
        <v>652</v>
      </c>
      <c r="AF34" s="70">
        <v>0</v>
      </c>
      <c r="AG34" s="70">
        <v>0</v>
      </c>
      <c r="AH34" s="70">
        <v>0</v>
      </c>
      <c r="AI34" s="69">
        <v>0</v>
      </c>
      <c r="AJ34" s="69">
        <v>0</v>
      </c>
      <c r="AK34" s="69">
        <v>0</v>
      </c>
      <c r="AL34" s="69">
        <v>0</v>
      </c>
      <c r="AM34" s="69">
        <v>0</v>
      </c>
      <c r="AN34" s="69">
        <v>0</v>
      </c>
      <c r="AO34" s="69">
        <v>0</v>
      </c>
      <c r="AP34" s="69">
        <v>0</v>
      </c>
      <c r="AQ34" s="69">
        <v>0</v>
      </c>
      <c r="AR34" s="69">
        <v>0</v>
      </c>
      <c r="AS34" s="69">
        <v>0</v>
      </c>
      <c r="AT34" s="70" t="s">
        <v>652</v>
      </c>
      <c r="AU34" s="70" t="s">
        <v>652</v>
      </c>
      <c r="AV34" s="70">
        <v>0</v>
      </c>
      <c r="AW34" s="70">
        <v>0</v>
      </c>
      <c r="AX34" s="70">
        <v>0</v>
      </c>
      <c r="AY34" s="69">
        <v>0</v>
      </c>
      <c r="AZ34" s="69">
        <v>0</v>
      </c>
      <c r="BA34" s="69">
        <v>0</v>
      </c>
      <c r="BB34" s="69">
        <v>0</v>
      </c>
      <c r="BC34" s="69">
        <v>0</v>
      </c>
      <c r="BD34" s="69">
        <v>0</v>
      </c>
      <c r="BE34" s="69">
        <v>0</v>
      </c>
      <c r="BF34" s="69">
        <v>0</v>
      </c>
      <c r="BG34" s="69">
        <v>0</v>
      </c>
      <c r="BH34" s="69">
        <v>0</v>
      </c>
      <c r="BI34" s="69">
        <v>0</v>
      </c>
      <c r="BJ34" s="70" t="s">
        <v>652</v>
      </c>
      <c r="BK34" s="70" t="s">
        <v>652</v>
      </c>
      <c r="BL34" s="70">
        <v>0</v>
      </c>
      <c r="BM34" s="70">
        <v>0</v>
      </c>
      <c r="BN34" s="70">
        <v>0</v>
      </c>
    </row>
    <row r="35" spans="1:66" ht="15.75" x14ac:dyDescent="0.25">
      <c r="A35" s="11" t="s">
        <v>71</v>
      </c>
      <c r="B35" s="66" t="s">
        <v>72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70" t="s">
        <v>652</v>
      </c>
      <c r="O35" s="70" t="s">
        <v>652</v>
      </c>
      <c r="P35" s="70">
        <v>0</v>
      </c>
      <c r="Q35" s="69">
        <v>0</v>
      </c>
      <c r="R35" s="70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70" t="s">
        <v>652</v>
      </c>
      <c r="AE35" s="70" t="s">
        <v>652</v>
      </c>
      <c r="AF35" s="70">
        <v>0</v>
      </c>
      <c r="AG35" s="70">
        <v>0</v>
      </c>
      <c r="AH35" s="70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70" t="s">
        <v>652</v>
      </c>
      <c r="AU35" s="70" t="s">
        <v>652</v>
      </c>
      <c r="AV35" s="70">
        <v>0</v>
      </c>
      <c r="AW35" s="70">
        <v>0</v>
      </c>
      <c r="AX35" s="70">
        <v>0</v>
      </c>
      <c r="AY35" s="69">
        <v>0</v>
      </c>
      <c r="AZ35" s="69">
        <v>0</v>
      </c>
      <c r="BA35" s="69">
        <v>0</v>
      </c>
      <c r="BB35" s="69">
        <v>0</v>
      </c>
      <c r="BC35" s="69">
        <v>0</v>
      </c>
      <c r="BD35" s="69">
        <v>0</v>
      </c>
      <c r="BE35" s="69">
        <v>0</v>
      </c>
      <c r="BF35" s="69">
        <v>0</v>
      </c>
      <c r="BG35" s="69">
        <v>0</v>
      </c>
      <c r="BH35" s="69">
        <v>0</v>
      </c>
      <c r="BI35" s="69">
        <v>0</v>
      </c>
      <c r="BJ35" s="70" t="s">
        <v>652</v>
      </c>
      <c r="BK35" s="70" t="s">
        <v>652</v>
      </c>
      <c r="BL35" s="70">
        <v>0</v>
      </c>
      <c r="BM35" s="70">
        <v>0</v>
      </c>
      <c r="BN35" s="70">
        <v>0</v>
      </c>
    </row>
    <row r="36" spans="1:66" ht="15.75" x14ac:dyDescent="0.25">
      <c r="A36" s="11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69">
        <v>0</v>
      </c>
      <c r="R36" s="70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  <c r="AC36" s="69">
        <v>0</v>
      </c>
      <c r="AD36" s="70" t="s">
        <v>652</v>
      </c>
      <c r="AE36" s="70" t="s">
        <v>652</v>
      </c>
      <c r="AF36" s="70">
        <v>0</v>
      </c>
      <c r="AG36" s="70">
        <v>0</v>
      </c>
      <c r="AH36" s="70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69">
        <v>0</v>
      </c>
      <c r="AO36" s="69">
        <v>0</v>
      </c>
      <c r="AP36" s="69">
        <v>0</v>
      </c>
      <c r="AQ36" s="69">
        <v>0</v>
      </c>
      <c r="AR36" s="69">
        <v>0</v>
      </c>
      <c r="AS36" s="69">
        <v>0</v>
      </c>
      <c r="AT36" s="70" t="s">
        <v>652</v>
      </c>
      <c r="AU36" s="70" t="s">
        <v>652</v>
      </c>
      <c r="AV36" s="70">
        <v>0</v>
      </c>
      <c r="AW36" s="70">
        <v>0</v>
      </c>
      <c r="AX36" s="70">
        <v>0</v>
      </c>
      <c r="AY36" s="69">
        <v>0</v>
      </c>
      <c r="AZ36" s="69">
        <v>0</v>
      </c>
      <c r="BA36" s="69">
        <v>0</v>
      </c>
      <c r="BB36" s="69">
        <v>0</v>
      </c>
      <c r="BC36" s="69">
        <v>0</v>
      </c>
      <c r="BD36" s="69">
        <v>0</v>
      </c>
      <c r="BE36" s="69">
        <v>0</v>
      </c>
      <c r="BF36" s="69">
        <v>0</v>
      </c>
      <c r="BG36" s="69">
        <v>0</v>
      </c>
      <c r="BH36" s="69">
        <v>0</v>
      </c>
      <c r="BI36" s="69">
        <v>0</v>
      </c>
      <c r="BJ36" s="70" t="s">
        <v>652</v>
      </c>
      <c r="BK36" s="70" t="s">
        <v>652</v>
      </c>
      <c r="BL36" s="70">
        <v>0</v>
      </c>
      <c r="BM36" s="70">
        <v>0</v>
      </c>
      <c r="BN36" s="70">
        <v>0</v>
      </c>
    </row>
    <row r="37" spans="1:66" ht="15.75" x14ac:dyDescent="0.25">
      <c r="A37" s="11" t="s">
        <v>76</v>
      </c>
      <c r="B37" s="66" t="s">
        <v>77</v>
      </c>
      <c r="C37" s="69">
        <v>76.046000000000006</v>
      </c>
      <c r="D37" s="69">
        <v>0</v>
      </c>
      <c r="E37" s="69">
        <v>126.04600000000001</v>
      </c>
      <c r="F37" s="69">
        <v>76.046000000000006</v>
      </c>
      <c r="G37" s="69">
        <v>50</v>
      </c>
      <c r="H37" s="69">
        <v>40.806002999999997</v>
      </c>
      <c r="I37" s="69">
        <v>0.43737599999999999</v>
      </c>
      <c r="J37" s="69">
        <v>90.806003000000004</v>
      </c>
      <c r="K37" s="69">
        <v>40.806002999999997</v>
      </c>
      <c r="L37" s="69">
        <v>0</v>
      </c>
      <c r="M37" s="69">
        <v>50</v>
      </c>
      <c r="N37" s="70">
        <v>53.659631012808028</v>
      </c>
      <c r="O37" s="70">
        <v>100</v>
      </c>
      <c r="P37" s="70">
        <v>55.06243898875276</v>
      </c>
      <c r="Q37" s="69">
        <v>0.43737599999999999</v>
      </c>
      <c r="R37" s="70">
        <v>4.4408920985006262E-16</v>
      </c>
      <c r="S37" s="69">
        <v>76.046000000000006</v>
      </c>
      <c r="T37" s="69">
        <v>0</v>
      </c>
      <c r="U37" s="69">
        <v>126.04600000000001</v>
      </c>
      <c r="V37" s="69">
        <v>76.046000000000006</v>
      </c>
      <c r="W37" s="69">
        <v>50</v>
      </c>
      <c r="X37" s="69">
        <v>40.806002999999997</v>
      </c>
      <c r="Y37" s="69">
        <v>0.381772</v>
      </c>
      <c r="Z37" s="69">
        <v>90.806003000000004</v>
      </c>
      <c r="AA37" s="69">
        <v>40.806002999999997</v>
      </c>
      <c r="AB37" s="69">
        <v>0</v>
      </c>
      <c r="AC37" s="69">
        <v>50</v>
      </c>
      <c r="AD37" s="70">
        <v>53.659631012808028</v>
      </c>
      <c r="AE37" s="70">
        <v>100</v>
      </c>
      <c r="AF37" s="70">
        <v>55.06243898875276</v>
      </c>
      <c r="AG37" s="70">
        <v>0.381772</v>
      </c>
      <c r="AH37" s="70">
        <v>-1.9984014443252818E-15</v>
      </c>
      <c r="AI37" s="69">
        <v>0</v>
      </c>
      <c r="AJ37" s="69">
        <v>0</v>
      </c>
      <c r="AK37" s="69">
        <v>0</v>
      </c>
      <c r="AL37" s="69">
        <v>0</v>
      </c>
      <c r="AM37" s="69">
        <v>0</v>
      </c>
      <c r="AN37" s="69">
        <v>0</v>
      </c>
      <c r="AO37" s="69">
        <v>5.5604000000000001E-2</v>
      </c>
      <c r="AP37" s="69">
        <v>0</v>
      </c>
      <c r="AQ37" s="69">
        <v>0</v>
      </c>
      <c r="AR37" s="69">
        <v>0</v>
      </c>
      <c r="AS37" s="69">
        <v>0</v>
      </c>
      <c r="AT37" s="70" t="s">
        <v>652</v>
      </c>
      <c r="AU37" s="70" t="s">
        <v>652</v>
      </c>
      <c r="AV37" s="70">
        <v>0</v>
      </c>
      <c r="AW37" s="70">
        <v>5.5604000000000001E-2</v>
      </c>
      <c r="AX37" s="70">
        <v>0</v>
      </c>
      <c r="AY37" s="69">
        <v>0</v>
      </c>
      <c r="AZ37" s="69">
        <v>0</v>
      </c>
      <c r="BA37" s="69">
        <v>0</v>
      </c>
      <c r="BB37" s="69">
        <v>0</v>
      </c>
      <c r="BC37" s="69">
        <v>0</v>
      </c>
      <c r="BD37" s="69">
        <v>0</v>
      </c>
      <c r="BE37" s="69">
        <v>0</v>
      </c>
      <c r="BF37" s="69">
        <v>0</v>
      </c>
      <c r="BG37" s="69">
        <v>0</v>
      </c>
      <c r="BH37" s="69">
        <v>0</v>
      </c>
      <c r="BI37" s="69">
        <v>0</v>
      </c>
      <c r="BJ37" s="70" t="s">
        <v>652</v>
      </c>
      <c r="BK37" s="70" t="s">
        <v>652</v>
      </c>
      <c r="BL37" s="70">
        <v>0</v>
      </c>
      <c r="BM37" s="70">
        <v>0</v>
      </c>
      <c r="BN37" s="70">
        <v>0</v>
      </c>
    </row>
    <row r="38" spans="1:66" ht="15.75" x14ac:dyDescent="0.25">
      <c r="A38" s="11" t="s">
        <v>79</v>
      </c>
      <c r="B38" s="66" t="s">
        <v>80</v>
      </c>
      <c r="C38" s="69">
        <v>156.8142</v>
      </c>
      <c r="D38" s="69">
        <v>0</v>
      </c>
      <c r="E38" s="69">
        <v>226.8142</v>
      </c>
      <c r="F38" s="69">
        <v>156.8142</v>
      </c>
      <c r="G38" s="69">
        <v>70</v>
      </c>
      <c r="H38" s="69">
        <v>156.8142</v>
      </c>
      <c r="I38" s="69">
        <v>0</v>
      </c>
      <c r="J38" s="69">
        <v>226.8142</v>
      </c>
      <c r="K38" s="69">
        <v>156.8142</v>
      </c>
      <c r="L38" s="69">
        <v>0</v>
      </c>
      <c r="M38" s="69">
        <v>70</v>
      </c>
      <c r="N38" s="70">
        <v>100</v>
      </c>
      <c r="O38" s="70">
        <v>100</v>
      </c>
      <c r="P38" s="70">
        <v>30.862265237361679</v>
      </c>
      <c r="Q38" s="69">
        <v>0</v>
      </c>
      <c r="R38" s="70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70" t="s">
        <v>652</v>
      </c>
      <c r="AE38" s="70" t="s">
        <v>652</v>
      </c>
      <c r="AF38" s="70">
        <v>0</v>
      </c>
      <c r="AG38" s="70">
        <v>0</v>
      </c>
      <c r="AH38" s="70">
        <v>0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69">
        <v>0</v>
      </c>
      <c r="AO38" s="69">
        <v>0</v>
      </c>
      <c r="AP38" s="69">
        <v>0</v>
      </c>
      <c r="AQ38" s="69">
        <v>0</v>
      </c>
      <c r="AR38" s="69">
        <v>0</v>
      </c>
      <c r="AS38" s="69">
        <v>0</v>
      </c>
      <c r="AT38" s="70" t="s">
        <v>652</v>
      </c>
      <c r="AU38" s="70" t="s">
        <v>652</v>
      </c>
      <c r="AV38" s="70">
        <v>0</v>
      </c>
      <c r="AW38" s="70">
        <v>0</v>
      </c>
      <c r="AX38" s="70">
        <v>0</v>
      </c>
      <c r="AY38" s="69">
        <v>156.8142</v>
      </c>
      <c r="AZ38" s="69">
        <v>0</v>
      </c>
      <c r="BA38" s="69">
        <v>226.8142</v>
      </c>
      <c r="BB38" s="69">
        <v>156.8142</v>
      </c>
      <c r="BC38" s="69">
        <v>70</v>
      </c>
      <c r="BD38" s="69">
        <v>156.8142</v>
      </c>
      <c r="BE38" s="69">
        <v>0</v>
      </c>
      <c r="BF38" s="69">
        <v>226.8142</v>
      </c>
      <c r="BG38" s="69">
        <v>156.8142</v>
      </c>
      <c r="BH38" s="69">
        <v>0</v>
      </c>
      <c r="BI38" s="69">
        <v>70</v>
      </c>
      <c r="BJ38" s="70">
        <v>100</v>
      </c>
      <c r="BK38" s="70">
        <v>100</v>
      </c>
      <c r="BL38" s="70">
        <v>30.862265237361679</v>
      </c>
      <c r="BM38" s="70">
        <v>0</v>
      </c>
      <c r="BN38" s="70">
        <v>0</v>
      </c>
    </row>
    <row r="39" spans="1:66" ht="15.75" x14ac:dyDescent="0.25">
      <c r="A39" s="11" t="s">
        <v>82</v>
      </c>
      <c r="B39" s="66" t="s">
        <v>83</v>
      </c>
      <c r="C39" s="69">
        <v>0.99399999999999999</v>
      </c>
      <c r="D39" s="69">
        <v>0</v>
      </c>
      <c r="E39" s="69">
        <v>3.9940000000000002</v>
      </c>
      <c r="F39" s="69">
        <v>0.99399999999999999</v>
      </c>
      <c r="G39" s="69">
        <v>3</v>
      </c>
      <c r="H39" s="69">
        <v>0.99399999999999999</v>
      </c>
      <c r="I39" s="69">
        <v>0</v>
      </c>
      <c r="J39" s="69">
        <v>3.9939615000000002</v>
      </c>
      <c r="K39" s="69">
        <v>0.99399999999999999</v>
      </c>
      <c r="L39" s="69">
        <v>0</v>
      </c>
      <c r="M39" s="69">
        <v>2.9999614999999999</v>
      </c>
      <c r="N39" s="70">
        <v>100</v>
      </c>
      <c r="O39" s="70">
        <v>99.998716666666667</v>
      </c>
      <c r="P39" s="70">
        <v>75.11242910078127</v>
      </c>
      <c r="Q39" s="69">
        <v>0</v>
      </c>
      <c r="R39" s="70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70" t="s">
        <v>652</v>
      </c>
      <c r="AE39" s="70" t="s">
        <v>652</v>
      </c>
      <c r="AF39" s="70">
        <v>0</v>
      </c>
      <c r="AG39" s="70">
        <v>0</v>
      </c>
      <c r="AH39" s="70">
        <v>0</v>
      </c>
      <c r="AI39" s="69">
        <v>0.99399999999999999</v>
      </c>
      <c r="AJ39" s="69">
        <v>0</v>
      </c>
      <c r="AK39" s="69">
        <v>3.9940000000000002</v>
      </c>
      <c r="AL39" s="69">
        <v>0.99399999999999999</v>
      </c>
      <c r="AM39" s="69">
        <v>3</v>
      </c>
      <c r="AN39" s="69">
        <v>0.99399999999999999</v>
      </c>
      <c r="AO39" s="69">
        <v>0</v>
      </c>
      <c r="AP39" s="69">
        <v>3.9939615000000002</v>
      </c>
      <c r="AQ39" s="69">
        <v>0.99399999999999999</v>
      </c>
      <c r="AR39" s="69">
        <v>0</v>
      </c>
      <c r="AS39" s="69">
        <v>2.9999614999999999</v>
      </c>
      <c r="AT39" s="70">
        <v>100</v>
      </c>
      <c r="AU39" s="70">
        <v>99.998716666666667</v>
      </c>
      <c r="AV39" s="70">
        <v>75.11242910078127</v>
      </c>
      <c r="AW39" s="70">
        <v>0</v>
      </c>
      <c r="AX39" s="70">
        <v>0</v>
      </c>
      <c r="AY39" s="69">
        <v>0</v>
      </c>
      <c r="AZ39" s="69">
        <v>0</v>
      </c>
      <c r="BA39" s="69">
        <v>0</v>
      </c>
      <c r="BB39" s="69">
        <v>0</v>
      </c>
      <c r="BC39" s="69">
        <v>0</v>
      </c>
      <c r="BD39" s="69">
        <v>0</v>
      </c>
      <c r="BE39" s="69">
        <v>0</v>
      </c>
      <c r="BF39" s="69">
        <v>0</v>
      </c>
      <c r="BG39" s="69">
        <v>0</v>
      </c>
      <c r="BH39" s="69">
        <v>0</v>
      </c>
      <c r="BI39" s="69">
        <v>0</v>
      </c>
      <c r="BJ39" s="70" t="s">
        <v>652</v>
      </c>
      <c r="BK39" s="70" t="s">
        <v>652</v>
      </c>
      <c r="BL39" s="70">
        <v>0</v>
      </c>
      <c r="BM39" s="70">
        <v>0</v>
      </c>
      <c r="BN39" s="70">
        <v>0</v>
      </c>
    </row>
    <row r="40" spans="1:66" ht="15.75" x14ac:dyDescent="0.25">
      <c r="A40" s="11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69">
        <v>0</v>
      </c>
      <c r="R40" s="70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70" t="s">
        <v>652</v>
      </c>
      <c r="AE40" s="70" t="s">
        <v>652</v>
      </c>
      <c r="AF40" s="70">
        <v>0</v>
      </c>
      <c r="AG40" s="70">
        <v>0</v>
      </c>
      <c r="AH40" s="70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70" t="s">
        <v>652</v>
      </c>
      <c r="AU40" s="70" t="s">
        <v>652</v>
      </c>
      <c r="AV40" s="70">
        <v>0</v>
      </c>
      <c r="AW40" s="70">
        <v>0</v>
      </c>
      <c r="AX40" s="70">
        <v>0</v>
      </c>
      <c r="AY40" s="69">
        <v>0</v>
      </c>
      <c r="AZ40" s="69">
        <v>0</v>
      </c>
      <c r="BA40" s="69">
        <v>0</v>
      </c>
      <c r="BB40" s="69">
        <v>0</v>
      </c>
      <c r="BC40" s="69">
        <v>0</v>
      </c>
      <c r="BD40" s="69">
        <v>0</v>
      </c>
      <c r="BE40" s="69">
        <v>0</v>
      </c>
      <c r="BF40" s="69">
        <v>0</v>
      </c>
      <c r="BG40" s="69">
        <v>0</v>
      </c>
      <c r="BH40" s="69">
        <v>0</v>
      </c>
      <c r="BI40" s="69">
        <v>0</v>
      </c>
      <c r="BJ40" s="70" t="s">
        <v>652</v>
      </c>
      <c r="BK40" s="70" t="s">
        <v>652</v>
      </c>
      <c r="BL40" s="70">
        <v>0</v>
      </c>
      <c r="BM40" s="70">
        <v>0</v>
      </c>
      <c r="BN40" s="70">
        <v>0</v>
      </c>
    </row>
    <row r="41" spans="1:66" ht="15.75" x14ac:dyDescent="0.25">
      <c r="A41" s="11" t="s">
        <v>87</v>
      </c>
      <c r="B41" s="66" t="s">
        <v>88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70" t="s">
        <v>652</v>
      </c>
      <c r="O41" s="70" t="s">
        <v>652</v>
      </c>
      <c r="P41" s="70">
        <v>0</v>
      </c>
      <c r="Q41" s="69">
        <v>0</v>
      </c>
      <c r="R41" s="70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70" t="s">
        <v>652</v>
      </c>
      <c r="AE41" s="70" t="s">
        <v>652</v>
      </c>
      <c r="AF41" s="70">
        <v>0</v>
      </c>
      <c r="AG41" s="70">
        <v>0</v>
      </c>
      <c r="AH41" s="70">
        <v>0</v>
      </c>
      <c r="AI41" s="69">
        <v>0</v>
      </c>
      <c r="AJ41" s="69">
        <v>0</v>
      </c>
      <c r="AK41" s="69">
        <v>0</v>
      </c>
      <c r="AL41" s="69">
        <v>0</v>
      </c>
      <c r="AM41" s="69">
        <v>0</v>
      </c>
      <c r="AN41" s="69">
        <v>0</v>
      </c>
      <c r="AO41" s="69">
        <v>0</v>
      </c>
      <c r="AP41" s="69">
        <v>0</v>
      </c>
      <c r="AQ41" s="69">
        <v>0</v>
      </c>
      <c r="AR41" s="69">
        <v>0</v>
      </c>
      <c r="AS41" s="69">
        <v>0</v>
      </c>
      <c r="AT41" s="70" t="s">
        <v>652</v>
      </c>
      <c r="AU41" s="70" t="s">
        <v>652</v>
      </c>
      <c r="AV41" s="70">
        <v>0</v>
      </c>
      <c r="AW41" s="70">
        <v>0</v>
      </c>
      <c r="AX41" s="70">
        <v>0</v>
      </c>
      <c r="AY41" s="69">
        <v>0</v>
      </c>
      <c r="AZ41" s="69">
        <v>0</v>
      </c>
      <c r="BA41" s="69">
        <v>0</v>
      </c>
      <c r="BB41" s="69">
        <v>0</v>
      </c>
      <c r="BC41" s="69">
        <v>0</v>
      </c>
      <c r="BD41" s="69">
        <v>0</v>
      </c>
      <c r="BE41" s="69">
        <v>0</v>
      </c>
      <c r="BF41" s="69">
        <v>0</v>
      </c>
      <c r="BG41" s="69">
        <v>0</v>
      </c>
      <c r="BH41" s="69">
        <v>0</v>
      </c>
      <c r="BI41" s="69">
        <v>0</v>
      </c>
      <c r="BJ41" s="70" t="s">
        <v>652</v>
      </c>
      <c r="BK41" s="70" t="s">
        <v>652</v>
      </c>
      <c r="BL41" s="70">
        <v>0</v>
      </c>
      <c r="BM41" s="70">
        <v>0</v>
      </c>
      <c r="BN41" s="70">
        <v>0</v>
      </c>
    </row>
    <row r="42" spans="1:66" ht="15.75" x14ac:dyDescent="0.25">
      <c r="A42" s="11" t="s">
        <v>90</v>
      </c>
      <c r="B42" s="66" t="s">
        <v>91</v>
      </c>
      <c r="C42" s="69">
        <v>10.356</v>
      </c>
      <c r="D42" s="69">
        <v>0</v>
      </c>
      <c r="E42" s="69">
        <v>12.731</v>
      </c>
      <c r="F42" s="69">
        <v>10.356</v>
      </c>
      <c r="G42" s="69">
        <v>2.375</v>
      </c>
      <c r="H42" s="69">
        <v>10.356</v>
      </c>
      <c r="I42" s="69">
        <v>0</v>
      </c>
      <c r="J42" s="69">
        <v>12.731</v>
      </c>
      <c r="K42" s="69">
        <v>10.356</v>
      </c>
      <c r="L42" s="69">
        <v>0</v>
      </c>
      <c r="M42" s="69">
        <v>2.375</v>
      </c>
      <c r="N42" s="70">
        <v>100</v>
      </c>
      <c r="O42" s="70">
        <v>100</v>
      </c>
      <c r="P42" s="70">
        <v>18.655250962218208</v>
      </c>
      <c r="Q42" s="69">
        <v>0</v>
      </c>
      <c r="R42" s="70">
        <v>0</v>
      </c>
      <c r="S42" s="69">
        <v>10.356</v>
      </c>
      <c r="T42" s="69">
        <v>0</v>
      </c>
      <c r="U42" s="69">
        <v>12.731</v>
      </c>
      <c r="V42" s="69">
        <v>10.356</v>
      </c>
      <c r="W42" s="69">
        <v>2.375</v>
      </c>
      <c r="X42" s="69">
        <v>10.356</v>
      </c>
      <c r="Y42" s="69">
        <v>0</v>
      </c>
      <c r="Z42" s="69">
        <v>12.731</v>
      </c>
      <c r="AA42" s="69">
        <v>10.356</v>
      </c>
      <c r="AB42" s="69">
        <v>0</v>
      </c>
      <c r="AC42" s="69">
        <v>2.375</v>
      </c>
      <c r="AD42" s="70">
        <v>100</v>
      </c>
      <c r="AE42" s="70">
        <v>100</v>
      </c>
      <c r="AF42" s="70">
        <v>18.655250962218208</v>
      </c>
      <c r="AG42" s="70">
        <v>0</v>
      </c>
      <c r="AH42" s="70">
        <v>0</v>
      </c>
      <c r="AI42" s="69">
        <v>0</v>
      </c>
      <c r="AJ42" s="69">
        <v>0</v>
      </c>
      <c r="AK42" s="69">
        <v>0</v>
      </c>
      <c r="AL42" s="69">
        <v>0</v>
      </c>
      <c r="AM42" s="69">
        <v>0</v>
      </c>
      <c r="AN42" s="69">
        <v>0</v>
      </c>
      <c r="AO42" s="69">
        <v>0</v>
      </c>
      <c r="AP42" s="69">
        <v>0</v>
      </c>
      <c r="AQ42" s="69">
        <v>0</v>
      </c>
      <c r="AR42" s="69">
        <v>0</v>
      </c>
      <c r="AS42" s="69">
        <v>0</v>
      </c>
      <c r="AT42" s="70" t="s">
        <v>652</v>
      </c>
      <c r="AU42" s="70" t="s">
        <v>652</v>
      </c>
      <c r="AV42" s="70">
        <v>0</v>
      </c>
      <c r="AW42" s="70">
        <v>0</v>
      </c>
      <c r="AX42" s="70">
        <v>0</v>
      </c>
      <c r="AY42" s="69">
        <v>0</v>
      </c>
      <c r="AZ42" s="69">
        <v>0</v>
      </c>
      <c r="BA42" s="69">
        <v>0</v>
      </c>
      <c r="BB42" s="69">
        <v>0</v>
      </c>
      <c r="BC42" s="69">
        <v>0</v>
      </c>
      <c r="BD42" s="69">
        <v>0</v>
      </c>
      <c r="BE42" s="69">
        <v>0</v>
      </c>
      <c r="BF42" s="69">
        <v>0</v>
      </c>
      <c r="BG42" s="69">
        <v>0</v>
      </c>
      <c r="BH42" s="69">
        <v>0</v>
      </c>
      <c r="BI42" s="69">
        <v>0</v>
      </c>
      <c r="BJ42" s="70" t="s">
        <v>652</v>
      </c>
      <c r="BK42" s="70" t="s">
        <v>652</v>
      </c>
      <c r="BL42" s="70">
        <v>0</v>
      </c>
      <c r="BM42" s="70">
        <v>0</v>
      </c>
      <c r="BN42" s="70">
        <v>0</v>
      </c>
    </row>
    <row r="43" spans="1:66" ht="15.75" x14ac:dyDescent="0.25">
      <c r="A43" s="71">
        <v>32</v>
      </c>
      <c r="B43" s="66" t="s">
        <v>93</v>
      </c>
      <c r="C43" s="69">
        <v>67.855999999999995</v>
      </c>
      <c r="D43" s="69">
        <v>0</v>
      </c>
      <c r="E43" s="69">
        <v>79.631</v>
      </c>
      <c r="F43" s="69">
        <v>67.855999999999995</v>
      </c>
      <c r="G43" s="69">
        <v>11.775</v>
      </c>
      <c r="H43" s="69">
        <v>67.855999999999995</v>
      </c>
      <c r="I43" s="69">
        <v>0</v>
      </c>
      <c r="J43" s="69">
        <v>79.631</v>
      </c>
      <c r="K43" s="69">
        <v>67.855999999999995</v>
      </c>
      <c r="L43" s="69">
        <v>0</v>
      </c>
      <c r="M43" s="69">
        <v>11.775</v>
      </c>
      <c r="N43" s="70">
        <v>100</v>
      </c>
      <c r="O43" s="70">
        <v>100</v>
      </c>
      <c r="P43" s="70">
        <v>14.786954829149451</v>
      </c>
      <c r="Q43" s="69">
        <v>0</v>
      </c>
      <c r="R43" s="70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70" t="s">
        <v>652</v>
      </c>
      <c r="AE43" s="70" t="s">
        <v>652</v>
      </c>
      <c r="AF43" s="70">
        <v>0</v>
      </c>
      <c r="AG43" s="70">
        <v>0</v>
      </c>
      <c r="AH43" s="70">
        <v>0</v>
      </c>
      <c r="AI43" s="69">
        <v>67.855999999999995</v>
      </c>
      <c r="AJ43" s="69">
        <v>0</v>
      </c>
      <c r="AK43" s="69">
        <v>79.631</v>
      </c>
      <c r="AL43" s="69">
        <v>67.855999999999995</v>
      </c>
      <c r="AM43" s="69">
        <v>11.775</v>
      </c>
      <c r="AN43" s="69">
        <v>67.855999999999995</v>
      </c>
      <c r="AO43" s="69">
        <v>0</v>
      </c>
      <c r="AP43" s="69">
        <v>79.631</v>
      </c>
      <c r="AQ43" s="69">
        <v>67.855999999999995</v>
      </c>
      <c r="AR43" s="69">
        <v>0</v>
      </c>
      <c r="AS43" s="69">
        <v>11.775</v>
      </c>
      <c r="AT43" s="70">
        <v>100</v>
      </c>
      <c r="AU43" s="70">
        <v>100</v>
      </c>
      <c r="AV43" s="70">
        <v>14.786954829149451</v>
      </c>
      <c r="AW43" s="70">
        <v>0</v>
      </c>
      <c r="AX43" s="70">
        <v>0</v>
      </c>
      <c r="AY43" s="69">
        <v>0</v>
      </c>
      <c r="AZ43" s="69">
        <v>0</v>
      </c>
      <c r="BA43" s="69">
        <v>0</v>
      </c>
      <c r="BB43" s="69">
        <v>0</v>
      </c>
      <c r="BC43" s="69">
        <v>0</v>
      </c>
      <c r="BD43" s="69">
        <v>0</v>
      </c>
      <c r="BE43" s="69">
        <v>0</v>
      </c>
      <c r="BF43" s="69">
        <v>0</v>
      </c>
      <c r="BG43" s="69">
        <v>0</v>
      </c>
      <c r="BH43" s="69">
        <v>0</v>
      </c>
      <c r="BI43" s="69">
        <v>0</v>
      </c>
      <c r="BJ43" s="70" t="s">
        <v>652</v>
      </c>
      <c r="BK43" s="70" t="s">
        <v>652</v>
      </c>
      <c r="BL43" s="70">
        <v>0</v>
      </c>
      <c r="BM43" s="70">
        <v>0</v>
      </c>
      <c r="BN43" s="70">
        <v>0</v>
      </c>
    </row>
    <row r="44" spans="1:66" ht="15.75" x14ac:dyDescent="0.25">
      <c r="A44" s="73">
        <v>33</v>
      </c>
      <c r="B44" s="74" t="s">
        <v>95</v>
      </c>
      <c r="C44" s="64">
        <v>3198.1860000000001</v>
      </c>
      <c r="D44" s="64">
        <v>0</v>
      </c>
      <c r="E44" s="64">
        <v>3259.0868999999998</v>
      </c>
      <c r="F44" s="64">
        <v>3198.1860000000001</v>
      </c>
      <c r="G44" s="64">
        <v>60.900899999999993</v>
      </c>
      <c r="H44" s="64">
        <v>3164.7461807600002</v>
      </c>
      <c r="I44" s="64">
        <v>5.6832630000000002E-2</v>
      </c>
      <c r="J44" s="64">
        <v>3224.4401468399997</v>
      </c>
      <c r="K44" s="64">
        <v>3164.6992838400001</v>
      </c>
      <c r="L44" s="64">
        <v>0</v>
      </c>
      <c r="M44" s="64">
        <v>59.740863000000004</v>
      </c>
      <c r="N44" s="64">
        <v>98.952946571587759</v>
      </c>
      <c r="O44" s="64">
        <v>98.09520548957407</v>
      </c>
      <c r="P44" s="64">
        <v>1.8527514941949521</v>
      </c>
      <c r="Q44" s="64">
        <v>5.6832630000000002E-2</v>
      </c>
      <c r="R44" s="64">
        <v>4.6896920000108366E-2</v>
      </c>
      <c r="S44" s="64">
        <v>2044.4</v>
      </c>
      <c r="T44" s="64">
        <v>0</v>
      </c>
      <c r="U44" s="64">
        <v>2094.4594999999999</v>
      </c>
      <c r="V44" s="64">
        <v>2044.4</v>
      </c>
      <c r="W44" s="64">
        <v>50.0595</v>
      </c>
      <c r="X44" s="64">
        <v>2022.2279482000001</v>
      </c>
      <c r="Y44" s="64">
        <v>0</v>
      </c>
      <c r="Z44" s="64">
        <v>2072.2405512800001</v>
      </c>
      <c r="AA44" s="64">
        <v>2022.18105128</v>
      </c>
      <c r="AB44" s="64">
        <v>0</v>
      </c>
      <c r="AC44" s="64">
        <v>50.0595</v>
      </c>
      <c r="AD44" s="64">
        <v>98.913179968694962</v>
      </c>
      <c r="AE44" s="64">
        <v>100</v>
      </c>
      <c r="AF44" s="64">
        <v>2.415718579055834</v>
      </c>
      <c r="AG44" s="64">
        <v>0</v>
      </c>
      <c r="AH44" s="64">
        <v>4.6896920000108366E-2</v>
      </c>
      <c r="AI44" s="64">
        <v>1147.386</v>
      </c>
      <c r="AJ44" s="64">
        <v>0</v>
      </c>
      <c r="AK44" s="64">
        <v>1151.7274000000002</v>
      </c>
      <c r="AL44" s="64">
        <v>1147.386</v>
      </c>
      <c r="AM44" s="64">
        <v>4.3414000000000001</v>
      </c>
      <c r="AN44" s="64">
        <v>1136.1182325599998</v>
      </c>
      <c r="AO44" s="64">
        <v>2.8479000000000001E-2</v>
      </c>
      <c r="AP44" s="64">
        <v>1139.2995955599999</v>
      </c>
      <c r="AQ44" s="64">
        <v>1136.1182325599998</v>
      </c>
      <c r="AR44" s="64">
        <v>0</v>
      </c>
      <c r="AS44" s="64">
        <v>3.1813630000000002</v>
      </c>
      <c r="AT44" s="64">
        <v>99.017961920399927</v>
      </c>
      <c r="AU44" s="64">
        <v>73.279656332058778</v>
      </c>
      <c r="AV44" s="64">
        <v>0.27923849112193044</v>
      </c>
      <c r="AW44" s="64">
        <v>2.8479000000000001E-2</v>
      </c>
      <c r="AX44" s="64">
        <v>0</v>
      </c>
      <c r="AY44" s="64">
        <v>6.4</v>
      </c>
      <c r="AZ44" s="64">
        <v>0</v>
      </c>
      <c r="BA44" s="64">
        <v>12.9</v>
      </c>
      <c r="BB44" s="64">
        <v>6.4</v>
      </c>
      <c r="BC44" s="64">
        <v>6.5</v>
      </c>
      <c r="BD44" s="64">
        <v>6.4</v>
      </c>
      <c r="BE44" s="64">
        <v>2.8353630000000001E-2</v>
      </c>
      <c r="BF44" s="64">
        <v>12.9</v>
      </c>
      <c r="BG44" s="64">
        <v>6.4</v>
      </c>
      <c r="BH44" s="64">
        <v>0</v>
      </c>
      <c r="BI44" s="64">
        <v>6.5</v>
      </c>
      <c r="BJ44" s="64">
        <v>100</v>
      </c>
      <c r="BK44" s="64">
        <v>100</v>
      </c>
      <c r="BL44" s="64">
        <v>50.387596899224803</v>
      </c>
      <c r="BM44" s="64">
        <v>2.8353630000000001E-2</v>
      </c>
      <c r="BN44" s="64">
        <v>0</v>
      </c>
    </row>
    <row r="45" spans="1:66" ht="15.75" x14ac:dyDescent="0.25">
      <c r="A45" s="75">
        <v>34</v>
      </c>
      <c r="B45" s="17" t="s">
        <v>97</v>
      </c>
      <c r="C45" s="69">
        <v>6.4</v>
      </c>
      <c r="D45" s="69">
        <v>0</v>
      </c>
      <c r="E45" s="69">
        <v>12.9</v>
      </c>
      <c r="F45" s="69">
        <v>6.4</v>
      </c>
      <c r="G45" s="69">
        <v>6.5</v>
      </c>
      <c r="H45" s="69">
        <v>6.4</v>
      </c>
      <c r="I45" s="69">
        <v>0</v>
      </c>
      <c r="J45" s="69">
        <v>12.9</v>
      </c>
      <c r="K45" s="69">
        <v>6.4</v>
      </c>
      <c r="L45" s="69">
        <v>0</v>
      </c>
      <c r="M45" s="69">
        <v>6.5</v>
      </c>
      <c r="N45" s="70">
        <v>100</v>
      </c>
      <c r="O45" s="70">
        <v>100</v>
      </c>
      <c r="P45" s="70">
        <v>50.387596899224803</v>
      </c>
      <c r="Q45" s="69">
        <v>0</v>
      </c>
      <c r="R45" s="70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70" t="s">
        <v>652</v>
      </c>
      <c r="AE45" s="70" t="s">
        <v>652</v>
      </c>
      <c r="AF45" s="70">
        <v>0</v>
      </c>
      <c r="AG45" s="70">
        <v>0</v>
      </c>
      <c r="AH45" s="70">
        <v>0</v>
      </c>
      <c r="AI45" s="69">
        <v>0</v>
      </c>
      <c r="AJ45" s="69">
        <v>0</v>
      </c>
      <c r="AK45" s="69">
        <v>0</v>
      </c>
      <c r="AL45" s="69">
        <v>0</v>
      </c>
      <c r="AM45" s="69">
        <v>0</v>
      </c>
      <c r="AN45" s="69">
        <v>0</v>
      </c>
      <c r="AO45" s="69">
        <v>0</v>
      </c>
      <c r="AP45" s="69">
        <v>0</v>
      </c>
      <c r="AQ45" s="69">
        <v>0</v>
      </c>
      <c r="AR45" s="69">
        <v>0</v>
      </c>
      <c r="AS45" s="69">
        <v>0</v>
      </c>
      <c r="AT45" s="70" t="s">
        <v>652</v>
      </c>
      <c r="AU45" s="70" t="s">
        <v>652</v>
      </c>
      <c r="AV45" s="70">
        <v>0</v>
      </c>
      <c r="AW45" s="70">
        <v>0</v>
      </c>
      <c r="AX45" s="70">
        <v>0</v>
      </c>
      <c r="AY45" s="69">
        <v>6.4</v>
      </c>
      <c r="AZ45" s="69">
        <v>0</v>
      </c>
      <c r="BA45" s="69">
        <v>12.9</v>
      </c>
      <c r="BB45" s="69">
        <v>6.4</v>
      </c>
      <c r="BC45" s="69">
        <v>6.5</v>
      </c>
      <c r="BD45" s="69">
        <v>6.4</v>
      </c>
      <c r="BE45" s="69">
        <v>0</v>
      </c>
      <c r="BF45" s="69">
        <v>12.9</v>
      </c>
      <c r="BG45" s="69">
        <v>6.4</v>
      </c>
      <c r="BH45" s="69">
        <v>0</v>
      </c>
      <c r="BI45" s="69">
        <v>6.5</v>
      </c>
      <c r="BJ45" s="70">
        <v>100</v>
      </c>
      <c r="BK45" s="70">
        <v>100</v>
      </c>
      <c r="BL45" s="70">
        <v>50.387596899224803</v>
      </c>
      <c r="BM45" s="70">
        <v>0</v>
      </c>
      <c r="BN45" s="70">
        <v>0</v>
      </c>
    </row>
    <row r="46" spans="1:66" ht="15.75" x14ac:dyDescent="0.25">
      <c r="A46" s="75">
        <v>35</v>
      </c>
      <c r="B46" s="17" t="s">
        <v>99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2.8353630000000001E-2</v>
      </c>
      <c r="J46" s="69">
        <v>0</v>
      </c>
      <c r="K46" s="69">
        <v>0</v>
      </c>
      <c r="L46" s="69">
        <v>0</v>
      </c>
      <c r="M46" s="69">
        <v>0</v>
      </c>
      <c r="N46" s="70" t="s">
        <v>652</v>
      </c>
      <c r="O46" s="70" t="s">
        <v>652</v>
      </c>
      <c r="P46" s="70">
        <v>0</v>
      </c>
      <c r="Q46" s="69">
        <v>2.8353630000000001E-2</v>
      </c>
      <c r="R46" s="70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70" t="s">
        <v>652</v>
      </c>
      <c r="AE46" s="70" t="s">
        <v>652</v>
      </c>
      <c r="AF46" s="70">
        <v>0</v>
      </c>
      <c r="AG46" s="70">
        <v>0</v>
      </c>
      <c r="AH46" s="70">
        <v>0</v>
      </c>
      <c r="AI46" s="69">
        <v>0</v>
      </c>
      <c r="AJ46" s="69">
        <v>0</v>
      </c>
      <c r="AK46" s="69">
        <v>0</v>
      </c>
      <c r="AL46" s="69">
        <v>0</v>
      </c>
      <c r="AM46" s="69">
        <v>0</v>
      </c>
      <c r="AN46" s="69">
        <v>0</v>
      </c>
      <c r="AO46" s="69">
        <v>0</v>
      </c>
      <c r="AP46" s="69">
        <v>0</v>
      </c>
      <c r="AQ46" s="69">
        <v>0</v>
      </c>
      <c r="AR46" s="69">
        <v>0</v>
      </c>
      <c r="AS46" s="69">
        <v>0</v>
      </c>
      <c r="AT46" s="70" t="s">
        <v>652</v>
      </c>
      <c r="AU46" s="70" t="s">
        <v>652</v>
      </c>
      <c r="AV46" s="70">
        <v>0</v>
      </c>
      <c r="AW46" s="70">
        <v>0</v>
      </c>
      <c r="AX46" s="70">
        <v>0</v>
      </c>
      <c r="AY46" s="69">
        <v>0</v>
      </c>
      <c r="AZ46" s="69">
        <v>0</v>
      </c>
      <c r="BA46" s="69">
        <v>0</v>
      </c>
      <c r="BB46" s="69">
        <v>0</v>
      </c>
      <c r="BC46" s="69">
        <v>0</v>
      </c>
      <c r="BD46" s="69">
        <v>0</v>
      </c>
      <c r="BE46" s="69">
        <v>2.8353630000000001E-2</v>
      </c>
      <c r="BF46" s="69">
        <v>0</v>
      </c>
      <c r="BG46" s="69">
        <v>0</v>
      </c>
      <c r="BH46" s="69">
        <v>0</v>
      </c>
      <c r="BI46" s="69">
        <v>0</v>
      </c>
      <c r="BJ46" s="70" t="s">
        <v>652</v>
      </c>
      <c r="BK46" s="70" t="s">
        <v>652</v>
      </c>
      <c r="BL46" s="70">
        <v>0</v>
      </c>
      <c r="BM46" s="70">
        <v>2.8353630000000001E-2</v>
      </c>
      <c r="BN46" s="70">
        <v>0</v>
      </c>
    </row>
    <row r="47" spans="1:66" s="130" customFormat="1" ht="15.75" x14ac:dyDescent="0.25">
      <c r="A47" s="140">
        <v>36</v>
      </c>
      <c r="B47" s="66" t="s">
        <v>318</v>
      </c>
      <c r="C47" s="69">
        <v>2800</v>
      </c>
      <c r="D47" s="69">
        <v>0</v>
      </c>
      <c r="E47" s="69">
        <v>2800</v>
      </c>
      <c r="F47" s="69">
        <v>2800</v>
      </c>
      <c r="G47" s="69">
        <v>0</v>
      </c>
      <c r="H47" s="69">
        <v>2799.9999190399999</v>
      </c>
      <c r="I47" s="69">
        <v>0</v>
      </c>
      <c r="J47" s="69">
        <v>2799.9530221199998</v>
      </c>
      <c r="K47" s="69">
        <v>2799.9530221199998</v>
      </c>
      <c r="L47" s="69">
        <v>0</v>
      </c>
      <c r="M47" s="69">
        <v>0</v>
      </c>
      <c r="N47" s="70">
        <v>99.998322218571417</v>
      </c>
      <c r="O47" s="70" t="s">
        <v>652</v>
      </c>
      <c r="P47" s="70">
        <v>0</v>
      </c>
      <c r="Q47" s="69">
        <v>0</v>
      </c>
      <c r="R47" s="70">
        <v>4.6896920000108366E-2</v>
      </c>
      <c r="S47" s="69">
        <v>1700</v>
      </c>
      <c r="T47" s="69">
        <v>0</v>
      </c>
      <c r="U47" s="69">
        <v>1700</v>
      </c>
      <c r="V47" s="69">
        <v>1700</v>
      </c>
      <c r="W47" s="69">
        <v>0</v>
      </c>
      <c r="X47" s="69">
        <v>1699.99995448</v>
      </c>
      <c r="Y47" s="69">
        <v>0</v>
      </c>
      <c r="Z47" s="69">
        <v>1699.9530575599999</v>
      </c>
      <c r="AA47" s="69">
        <v>1699.9530575599999</v>
      </c>
      <c r="AB47" s="69">
        <v>0</v>
      </c>
      <c r="AC47" s="69">
        <v>0</v>
      </c>
      <c r="AD47" s="70">
        <v>99.997238679999995</v>
      </c>
      <c r="AE47" s="70" t="s">
        <v>652</v>
      </c>
      <c r="AF47" s="70">
        <v>0</v>
      </c>
      <c r="AG47" s="70">
        <v>0</v>
      </c>
      <c r="AH47" s="70">
        <v>4.6896920000108366E-2</v>
      </c>
      <c r="AI47" s="69">
        <v>1100</v>
      </c>
      <c r="AJ47" s="69">
        <v>0</v>
      </c>
      <c r="AK47" s="69">
        <v>1100</v>
      </c>
      <c r="AL47" s="69">
        <v>1100</v>
      </c>
      <c r="AM47" s="69">
        <v>0</v>
      </c>
      <c r="AN47" s="69">
        <v>1099.9999645599999</v>
      </c>
      <c r="AO47" s="69">
        <v>0</v>
      </c>
      <c r="AP47" s="69">
        <v>1099.9999645599999</v>
      </c>
      <c r="AQ47" s="69">
        <v>1099.9999645599999</v>
      </c>
      <c r="AR47" s="69">
        <v>0</v>
      </c>
      <c r="AS47" s="69">
        <v>0</v>
      </c>
      <c r="AT47" s="70">
        <v>99.99999677818181</v>
      </c>
      <c r="AU47" s="70" t="s">
        <v>652</v>
      </c>
      <c r="AV47" s="70">
        <v>0</v>
      </c>
      <c r="AW47" s="70">
        <v>0</v>
      </c>
      <c r="AX47" s="70">
        <v>0</v>
      </c>
      <c r="AY47" s="69">
        <v>0</v>
      </c>
      <c r="AZ47" s="69">
        <v>0</v>
      </c>
      <c r="BA47" s="69">
        <v>0</v>
      </c>
      <c r="BB47" s="69">
        <v>0</v>
      </c>
      <c r="BC47" s="69">
        <v>0</v>
      </c>
      <c r="BD47" s="69">
        <v>0</v>
      </c>
      <c r="BE47" s="69">
        <v>0</v>
      </c>
      <c r="BF47" s="69">
        <v>0</v>
      </c>
      <c r="BG47" s="69">
        <v>0</v>
      </c>
      <c r="BH47" s="69">
        <v>0</v>
      </c>
      <c r="BI47" s="69">
        <v>0</v>
      </c>
      <c r="BJ47" s="70" t="s">
        <v>652</v>
      </c>
      <c r="BK47" s="70" t="s">
        <v>652</v>
      </c>
      <c r="BL47" s="70">
        <v>0</v>
      </c>
      <c r="BM47" s="70">
        <v>0</v>
      </c>
      <c r="BN47" s="70">
        <v>0</v>
      </c>
    </row>
    <row r="48" spans="1:66" ht="15.75" x14ac:dyDescent="0.25">
      <c r="A48" s="75">
        <v>37</v>
      </c>
      <c r="B48" s="17" t="s">
        <v>101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70" t="s">
        <v>652</v>
      </c>
      <c r="O48" s="70" t="s">
        <v>652</v>
      </c>
      <c r="P48" s="70">
        <v>0</v>
      </c>
      <c r="Q48" s="69">
        <v>0</v>
      </c>
      <c r="R48" s="70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70" t="s">
        <v>652</v>
      </c>
      <c r="AE48" s="70" t="s">
        <v>652</v>
      </c>
      <c r="AF48" s="70">
        <v>0</v>
      </c>
      <c r="AG48" s="70">
        <v>0</v>
      </c>
      <c r="AH48" s="70">
        <v>0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69">
        <v>0</v>
      </c>
      <c r="AO48" s="69">
        <v>0</v>
      </c>
      <c r="AP48" s="69">
        <v>0</v>
      </c>
      <c r="AQ48" s="69">
        <v>0</v>
      </c>
      <c r="AR48" s="69">
        <v>0</v>
      </c>
      <c r="AS48" s="69">
        <v>0</v>
      </c>
      <c r="AT48" s="70" t="s">
        <v>652</v>
      </c>
      <c r="AU48" s="70" t="s">
        <v>652</v>
      </c>
      <c r="AV48" s="70">
        <v>0</v>
      </c>
      <c r="AW48" s="70">
        <v>0</v>
      </c>
      <c r="AX48" s="70">
        <v>0</v>
      </c>
      <c r="AY48" s="69">
        <v>0</v>
      </c>
      <c r="AZ48" s="69">
        <v>0</v>
      </c>
      <c r="BA48" s="69">
        <v>0</v>
      </c>
      <c r="BB48" s="69">
        <v>0</v>
      </c>
      <c r="BC48" s="69">
        <v>0</v>
      </c>
      <c r="BD48" s="69">
        <v>0</v>
      </c>
      <c r="BE48" s="69">
        <v>0</v>
      </c>
      <c r="BF48" s="69">
        <v>0</v>
      </c>
      <c r="BG48" s="69">
        <v>0</v>
      </c>
      <c r="BH48" s="69">
        <v>0</v>
      </c>
      <c r="BI48" s="69">
        <v>0</v>
      </c>
      <c r="BJ48" s="70" t="s">
        <v>652</v>
      </c>
      <c r="BK48" s="70" t="s">
        <v>652</v>
      </c>
      <c r="BL48" s="70">
        <v>0</v>
      </c>
      <c r="BM48" s="70">
        <v>0</v>
      </c>
      <c r="BN48" s="70">
        <v>0</v>
      </c>
    </row>
    <row r="49" spans="1:66" ht="15.75" x14ac:dyDescent="0.25">
      <c r="A49" s="75">
        <v>38</v>
      </c>
      <c r="B49" s="17" t="s">
        <v>103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70" t="s">
        <v>652</v>
      </c>
      <c r="O49" s="70" t="s">
        <v>652</v>
      </c>
      <c r="P49" s="70">
        <v>0</v>
      </c>
      <c r="Q49" s="69">
        <v>0</v>
      </c>
      <c r="R49" s="70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70" t="s">
        <v>652</v>
      </c>
      <c r="AE49" s="70" t="s">
        <v>652</v>
      </c>
      <c r="AF49" s="70">
        <v>0</v>
      </c>
      <c r="AG49" s="70">
        <v>0</v>
      </c>
      <c r="AH49" s="70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70" t="s">
        <v>652</v>
      </c>
      <c r="AU49" s="70" t="s">
        <v>652</v>
      </c>
      <c r="AV49" s="70">
        <v>0</v>
      </c>
      <c r="AW49" s="70">
        <v>0</v>
      </c>
      <c r="AX49" s="70">
        <v>0</v>
      </c>
      <c r="AY49" s="69">
        <v>0</v>
      </c>
      <c r="AZ49" s="69">
        <v>0</v>
      </c>
      <c r="BA49" s="69">
        <v>0</v>
      </c>
      <c r="BB49" s="69">
        <v>0</v>
      </c>
      <c r="BC49" s="69">
        <v>0</v>
      </c>
      <c r="BD49" s="69">
        <v>0</v>
      </c>
      <c r="BE49" s="69">
        <v>0</v>
      </c>
      <c r="BF49" s="69">
        <v>0</v>
      </c>
      <c r="BG49" s="69">
        <v>0</v>
      </c>
      <c r="BH49" s="69">
        <v>0</v>
      </c>
      <c r="BI49" s="69">
        <v>0</v>
      </c>
      <c r="BJ49" s="70" t="s">
        <v>652</v>
      </c>
      <c r="BK49" s="70" t="s">
        <v>652</v>
      </c>
      <c r="BL49" s="70">
        <v>0</v>
      </c>
      <c r="BM49" s="70">
        <v>0</v>
      </c>
      <c r="BN49" s="70">
        <v>0</v>
      </c>
    </row>
    <row r="50" spans="1:66" ht="15.75" x14ac:dyDescent="0.25">
      <c r="A50" s="75">
        <v>39</v>
      </c>
      <c r="B50" s="17" t="s">
        <v>105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2.8479000000000001E-2</v>
      </c>
      <c r="J50" s="69">
        <v>0</v>
      </c>
      <c r="K50" s="69">
        <v>0</v>
      </c>
      <c r="L50" s="69">
        <v>0</v>
      </c>
      <c r="M50" s="69">
        <v>0</v>
      </c>
      <c r="N50" s="70" t="s">
        <v>652</v>
      </c>
      <c r="O50" s="70" t="s">
        <v>652</v>
      </c>
      <c r="P50" s="70">
        <v>0</v>
      </c>
      <c r="Q50" s="69">
        <v>2.8479000000000001E-2</v>
      </c>
      <c r="R50" s="70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70" t="s">
        <v>652</v>
      </c>
      <c r="AE50" s="70" t="s">
        <v>652</v>
      </c>
      <c r="AF50" s="70">
        <v>0</v>
      </c>
      <c r="AG50" s="70">
        <v>0</v>
      </c>
      <c r="AH50" s="70">
        <v>0</v>
      </c>
      <c r="AI50" s="69">
        <v>0</v>
      </c>
      <c r="AJ50" s="69">
        <v>0</v>
      </c>
      <c r="AK50" s="69">
        <v>0</v>
      </c>
      <c r="AL50" s="69">
        <v>0</v>
      </c>
      <c r="AM50" s="69">
        <v>0</v>
      </c>
      <c r="AN50" s="69">
        <v>0</v>
      </c>
      <c r="AO50" s="69">
        <v>2.8479000000000001E-2</v>
      </c>
      <c r="AP50" s="69">
        <v>0</v>
      </c>
      <c r="AQ50" s="69">
        <v>0</v>
      </c>
      <c r="AR50" s="69">
        <v>0</v>
      </c>
      <c r="AS50" s="69">
        <v>0</v>
      </c>
      <c r="AT50" s="70" t="s">
        <v>652</v>
      </c>
      <c r="AU50" s="70" t="s">
        <v>652</v>
      </c>
      <c r="AV50" s="70">
        <v>0</v>
      </c>
      <c r="AW50" s="70">
        <v>2.8479000000000001E-2</v>
      </c>
      <c r="AX50" s="70">
        <v>0</v>
      </c>
      <c r="AY50" s="69">
        <v>0</v>
      </c>
      <c r="AZ50" s="69">
        <v>0</v>
      </c>
      <c r="BA50" s="69">
        <v>0</v>
      </c>
      <c r="BB50" s="69">
        <v>0</v>
      </c>
      <c r="BC50" s="69">
        <v>0</v>
      </c>
      <c r="BD50" s="69">
        <v>0</v>
      </c>
      <c r="BE50" s="69">
        <v>0</v>
      </c>
      <c r="BF50" s="69">
        <v>0</v>
      </c>
      <c r="BG50" s="69">
        <v>0</v>
      </c>
      <c r="BH50" s="69">
        <v>0</v>
      </c>
      <c r="BI50" s="69">
        <v>0</v>
      </c>
      <c r="BJ50" s="70" t="s">
        <v>652</v>
      </c>
      <c r="BK50" s="70" t="s">
        <v>652</v>
      </c>
      <c r="BL50" s="70">
        <v>0</v>
      </c>
      <c r="BM50" s="70">
        <v>0</v>
      </c>
      <c r="BN50" s="70">
        <v>0</v>
      </c>
    </row>
    <row r="51" spans="1:66" s="130" customFormat="1" ht="15.75" x14ac:dyDescent="0.25">
      <c r="A51" s="71">
        <v>40</v>
      </c>
      <c r="B51" s="17" t="s">
        <v>107</v>
      </c>
      <c r="C51" s="69">
        <v>91.786000000000001</v>
      </c>
      <c r="D51" s="69">
        <v>0</v>
      </c>
      <c r="E51" s="69">
        <v>108.98599999999999</v>
      </c>
      <c r="F51" s="69">
        <v>91.786000000000001</v>
      </c>
      <c r="G51" s="69">
        <v>17.2</v>
      </c>
      <c r="H51" s="69">
        <v>91.786000000000001</v>
      </c>
      <c r="I51" s="69">
        <v>0</v>
      </c>
      <c r="J51" s="69">
        <v>108.98599999999999</v>
      </c>
      <c r="K51" s="69">
        <v>91.786000000000001</v>
      </c>
      <c r="L51" s="69">
        <v>0</v>
      </c>
      <c r="M51" s="69">
        <v>17.2</v>
      </c>
      <c r="N51" s="70">
        <v>100</v>
      </c>
      <c r="O51" s="70">
        <v>100</v>
      </c>
      <c r="P51" s="70">
        <v>15.781843539537189</v>
      </c>
      <c r="Q51" s="69">
        <v>0</v>
      </c>
      <c r="R51" s="70">
        <v>0</v>
      </c>
      <c r="S51" s="69">
        <v>56.4</v>
      </c>
      <c r="T51" s="69">
        <v>0</v>
      </c>
      <c r="U51" s="69">
        <v>70.5</v>
      </c>
      <c r="V51" s="69">
        <v>56.4</v>
      </c>
      <c r="W51" s="69">
        <v>14.1</v>
      </c>
      <c r="X51" s="69">
        <v>56.4</v>
      </c>
      <c r="Y51" s="69">
        <v>0</v>
      </c>
      <c r="Z51" s="69">
        <v>70.5</v>
      </c>
      <c r="AA51" s="69">
        <v>56.4</v>
      </c>
      <c r="AB51" s="69">
        <v>0</v>
      </c>
      <c r="AC51" s="69">
        <v>14.1</v>
      </c>
      <c r="AD51" s="70">
        <v>100</v>
      </c>
      <c r="AE51" s="70">
        <v>100</v>
      </c>
      <c r="AF51" s="70">
        <v>20</v>
      </c>
      <c r="AG51" s="70">
        <v>0</v>
      </c>
      <c r="AH51" s="70">
        <v>0</v>
      </c>
      <c r="AI51" s="69">
        <v>35.386000000000003</v>
      </c>
      <c r="AJ51" s="69">
        <v>0</v>
      </c>
      <c r="AK51" s="69">
        <v>38.485999999999997</v>
      </c>
      <c r="AL51" s="69">
        <v>35.386000000000003</v>
      </c>
      <c r="AM51" s="69">
        <v>3.1</v>
      </c>
      <c r="AN51" s="69">
        <v>35.386000000000003</v>
      </c>
      <c r="AO51" s="69">
        <v>0</v>
      </c>
      <c r="AP51" s="69">
        <v>38.485999999999997</v>
      </c>
      <c r="AQ51" s="69">
        <v>35.386000000000003</v>
      </c>
      <c r="AR51" s="69">
        <v>0</v>
      </c>
      <c r="AS51" s="69">
        <v>3.1</v>
      </c>
      <c r="AT51" s="70">
        <v>100</v>
      </c>
      <c r="AU51" s="70">
        <v>100</v>
      </c>
      <c r="AV51" s="70">
        <v>8.0548770981655675</v>
      </c>
      <c r="AW51" s="70">
        <v>0</v>
      </c>
      <c r="AX51" s="70">
        <v>0</v>
      </c>
      <c r="AY51" s="69">
        <v>0</v>
      </c>
      <c r="AZ51" s="69">
        <v>0</v>
      </c>
      <c r="BA51" s="69">
        <v>0</v>
      </c>
      <c r="BB51" s="69">
        <v>0</v>
      </c>
      <c r="BC51" s="69">
        <v>0</v>
      </c>
      <c r="BD51" s="69">
        <v>0</v>
      </c>
      <c r="BE51" s="69">
        <v>0</v>
      </c>
      <c r="BF51" s="69">
        <v>0</v>
      </c>
      <c r="BG51" s="69">
        <v>0</v>
      </c>
      <c r="BH51" s="69">
        <v>0</v>
      </c>
      <c r="BI51" s="69">
        <v>0</v>
      </c>
      <c r="BJ51" s="70" t="s">
        <v>652</v>
      </c>
      <c r="BK51" s="70" t="s">
        <v>652</v>
      </c>
      <c r="BL51" s="70">
        <v>0</v>
      </c>
      <c r="BM51" s="70">
        <v>0</v>
      </c>
      <c r="BN51" s="70">
        <v>0</v>
      </c>
    </row>
    <row r="52" spans="1:66" ht="15.75" x14ac:dyDescent="0.25">
      <c r="A52" s="140">
        <v>41</v>
      </c>
      <c r="B52" s="66" t="s">
        <v>319</v>
      </c>
      <c r="C52" s="69">
        <v>300</v>
      </c>
      <c r="D52" s="69">
        <v>0</v>
      </c>
      <c r="E52" s="69">
        <v>337.20089999999999</v>
      </c>
      <c r="F52" s="69">
        <v>300</v>
      </c>
      <c r="G52" s="69">
        <v>37.200899999999997</v>
      </c>
      <c r="H52" s="69">
        <v>266.56026171999997</v>
      </c>
      <c r="I52" s="69">
        <v>0</v>
      </c>
      <c r="J52" s="69">
        <v>302.60112472000003</v>
      </c>
      <c r="K52" s="69">
        <v>266.56026171999997</v>
      </c>
      <c r="L52" s="69">
        <v>0</v>
      </c>
      <c r="M52" s="69">
        <v>36.040863000000002</v>
      </c>
      <c r="N52" s="70">
        <v>88.853420573333324</v>
      </c>
      <c r="O52" s="70">
        <v>96.881696410570726</v>
      </c>
      <c r="P52" s="70">
        <v>11.91035328548398</v>
      </c>
      <c r="Q52" s="69">
        <v>0</v>
      </c>
      <c r="R52" s="70">
        <v>0</v>
      </c>
      <c r="S52" s="69">
        <v>288</v>
      </c>
      <c r="T52" s="69">
        <v>0</v>
      </c>
      <c r="U52" s="69">
        <v>323.95949999999999</v>
      </c>
      <c r="V52" s="69">
        <v>288</v>
      </c>
      <c r="W52" s="69">
        <v>35.959499999999998</v>
      </c>
      <c r="X52" s="69">
        <v>265.82799371999999</v>
      </c>
      <c r="Y52" s="69">
        <v>0</v>
      </c>
      <c r="Z52" s="69">
        <v>301.78749372000004</v>
      </c>
      <c r="AA52" s="69">
        <v>265.82799371999999</v>
      </c>
      <c r="AB52" s="69">
        <v>0</v>
      </c>
      <c r="AC52" s="69">
        <v>35.959499999999998</v>
      </c>
      <c r="AD52" s="70">
        <v>92.301386708333339</v>
      </c>
      <c r="AE52" s="70">
        <v>100</v>
      </c>
      <c r="AF52" s="70">
        <v>11.915503706513233</v>
      </c>
      <c r="AG52" s="70">
        <v>0</v>
      </c>
      <c r="AH52" s="70">
        <v>0</v>
      </c>
      <c r="AI52" s="69">
        <v>12</v>
      </c>
      <c r="AJ52" s="69">
        <v>0</v>
      </c>
      <c r="AK52" s="69">
        <v>13.241400000000001</v>
      </c>
      <c r="AL52" s="69">
        <v>12</v>
      </c>
      <c r="AM52" s="69">
        <v>1.2414000000000001</v>
      </c>
      <c r="AN52" s="69">
        <v>0.73226800000000003</v>
      </c>
      <c r="AO52" s="69">
        <v>0</v>
      </c>
      <c r="AP52" s="69">
        <v>0.81363099999999999</v>
      </c>
      <c r="AQ52" s="69">
        <v>0.73226800000000003</v>
      </c>
      <c r="AR52" s="69">
        <v>0</v>
      </c>
      <c r="AS52" s="69">
        <v>8.1363000000000005E-2</v>
      </c>
      <c r="AT52" s="70">
        <v>6.1022333333333334</v>
      </c>
      <c r="AU52" s="70">
        <v>6.5541324311261473</v>
      </c>
      <c r="AV52" s="70">
        <v>9.9999877094161853</v>
      </c>
      <c r="AW52" s="70">
        <v>0</v>
      </c>
      <c r="AX52" s="70">
        <v>0</v>
      </c>
      <c r="AY52" s="69">
        <v>0</v>
      </c>
      <c r="AZ52" s="69">
        <v>0</v>
      </c>
      <c r="BA52" s="69">
        <v>0</v>
      </c>
      <c r="BB52" s="69">
        <v>0</v>
      </c>
      <c r="BC52" s="69">
        <v>0</v>
      </c>
      <c r="BD52" s="69">
        <v>0</v>
      </c>
      <c r="BE52" s="69">
        <v>0</v>
      </c>
      <c r="BF52" s="69">
        <v>0</v>
      </c>
      <c r="BG52" s="69">
        <v>0</v>
      </c>
      <c r="BH52" s="69">
        <v>0</v>
      </c>
      <c r="BI52" s="69">
        <v>0</v>
      </c>
      <c r="BJ52" s="70" t="s">
        <v>652</v>
      </c>
      <c r="BK52" s="70" t="s">
        <v>652</v>
      </c>
      <c r="BL52" s="70">
        <v>0</v>
      </c>
      <c r="BM52" s="70">
        <v>0</v>
      </c>
      <c r="BN52" s="70">
        <v>0</v>
      </c>
    </row>
    <row r="53" spans="1:66" ht="15.75" x14ac:dyDescent="0.25">
      <c r="A53" s="73">
        <v>42</v>
      </c>
      <c r="B53" s="76" t="s">
        <v>109</v>
      </c>
      <c r="C53" s="64">
        <v>214.32400000000001</v>
      </c>
      <c r="D53" s="64">
        <v>0</v>
      </c>
      <c r="E53" s="64">
        <v>238.32400000000001</v>
      </c>
      <c r="F53" s="64">
        <v>214.32400000000001</v>
      </c>
      <c r="G53" s="64">
        <v>24</v>
      </c>
      <c r="H53" s="64">
        <v>207</v>
      </c>
      <c r="I53" s="64">
        <v>1.6470551599999999</v>
      </c>
      <c r="J53" s="64">
        <v>227</v>
      </c>
      <c r="K53" s="64">
        <v>207</v>
      </c>
      <c r="L53" s="64">
        <v>0</v>
      </c>
      <c r="M53" s="64">
        <v>20</v>
      </c>
      <c r="N53" s="64">
        <v>96.582743883092874</v>
      </c>
      <c r="O53" s="64">
        <v>83.333333333333343</v>
      </c>
      <c r="P53" s="64">
        <v>8.8105726872246706</v>
      </c>
      <c r="Q53" s="64">
        <v>1.6470551599999999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 t="s">
        <v>652</v>
      </c>
      <c r="AE53" s="64" t="s">
        <v>652</v>
      </c>
      <c r="AF53" s="64">
        <v>0</v>
      </c>
      <c r="AG53" s="64">
        <v>0</v>
      </c>
      <c r="AH53" s="64">
        <v>0</v>
      </c>
      <c r="AI53" s="64">
        <v>7.3239999999999998</v>
      </c>
      <c r="AJ53" s="64">
        <v>0</v>
      </c>
      <c r="AK53" s="64">
        <v>11.324</v>
      </c>
      <c r="AL53" s="64">
        <v>7.3239999999999998</v>
      </c>
      <c r="AM53" s="64">
        <v>4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207</v>
      </c>
      <c r="AZ53" s="64">
        <v>0</v>
      </c>
      <c r="BA53" s="64">
        <v>227</v>
      </c>
      <c r="BB53" s="64">
        <v>207</v>
      </c>
      <c r="BC53" s="64">
        <v>20</v>
      </c>
      <c r="BD53" s="64">
        <v>207</v>
      </c>
      <c r="BE53" s="64">
        <v>1.6470551599999999</v>
      </c>
      <c r="BF53" s="64">
        <v>227</v>
      </c>
      <c r="BG53" s="64">
        <v>207</v>
      </c>
      <c r="BH53" s="64">
        <v>0</v>
      </c>
      <c r="BI53" s="64">
        <v>20</v>
      </c>
      <c r="BJ53" s="64">
        <v>100</v>
      </c>
      <c r="BK53" s="64">
        <v>100</v>
      </c>
      <c r="BL53" s="64">
        <v>8.8105726872246706</v>
      </c>
      <c r="BM53" s="64">
        <v>1.6470551599999999</v>
      </c>
      <c r="BN53" s="64">
        <v>0</v>
      </c>
    </row>
    <row r="54" spans="1:66" ht="15.75" x14ac:dyDescent="0.25">
      <c r="A54" s="75">
        <v>43</v>
      </c>
      <c r="B54" s="17" t="s">
        <v>111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70" t="s">
        <v>652</v>
      </c>
      <c r="O54" s="70" t="s">
        <v>652</v>
      </c>
      <c r="P54" s="70">
        <v>0</v>
      </c>
      <c r="Q54" s="69">
        <v>0</v>
      </c>
      <c r="R54" s="70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70" t="s">
        <v>652</v>
      </c>
      <c r="AE54" s="70" t="s">
        <v>652</v>
      </c>
      <c r="AF54" s="70">
        <v>0</v>
      </c>
      <c r="AG54" s="70">
        <v>0</v>
      </c>
      <c r="AH54" s="70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69">
        <v>0</v>
      </c>
      <c r="AO54" s="69">
        <v>0</v>
      </c>
      <c r="AP54" s="69">
        <v>0</v>
      </c>
      <c r="AQ54" s="69">
        <v>0</v>
      </c>
      <c r="AR54" s="69">
        <v>0</v>
      </c>
      <c r="AS54" s="69">
        <v>0</v>
      </c>
      <c r="AT54" s="70" t="s">
        <v>652</v>
      </c>
      <c r="AU54" s="70" t="s">
        <v>652</v>
      </c>
      <c r="AV54" s="70">
        <v>0</v>
      </c>
      <c r="AW54" s="70">
        <v>0</v>
      </c>
      <c r="AX54" s="70">
        <v>0</v>
      </c>
      <c r="AY54" s="69">
        <v>0</v>
      </c>
      <c r="AZ54" s="69">
        <v>0</v>
      </c>
      <c r="BA54" s="69">
        <v>0</v>
      </c>
      <c r="BB54" s="69">
        <v>0</v>
      </c>
      <c r="BC54" s="69">
        <v>0</v>
      </c>
      <c r="BD54" s="69">
        <v>0</v>
      </c>
      <c r="BE54" s="69">
        <v>0</v>
      </c>
      <c r="BF54" s="69">
        <v>0</v>
      </c>
      <c r="BG54" s="69">
        <v>0</v>
      </c>
      <c r="BH54" s="69">
        <v>0</v>
      </c>
      <c r="BI54" s="69">
        <v>0</v>
      </c>
      <c r="BJ54" s="70" t="s">
        <v>652</v>
      </c>
      <c r="BK54" s="70" t="s">
        <v>652</v>
      </c>
      <c r="BL54" s="70">
        <v>0</v>
      </c>
      <c r="BM54" s="70">
        <v>0</v>
      </c>
      <c r="BN54" s="70">
        <v>0</v>
      </c>
    </row>
    <row r="55" spans="1:66" ht="15.75" x14ac:dyDescent="0.25">
      <c r="A55" s="75">
        <v>44</v>
      </c>
      <c r="B55" s="17" t="s">
        <v>113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70" t="s">
        <v>652</v>
      </c>
      <c r="O55" s="70" t="s">
        <v>652</v>
      </c>
      <c r="P55" s="70">
        <v>0</v>
      </c>
      <c r="Q55" s="69">
        <v>0</v>
      </c>
      <c r="R55" s="70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70" t="s">
        <v>652</v>
      </c>
      <c r="AE55" s="70" t="s">
        <v>652</v>
      </c>
      <c r="AF55" s="70">
        <v>0</v>
      </c>
      <c r="AG55" s="70">
        <v>0</v>
      </c>
      <c r="AH55" s="70">
        <v>0</v>
      </c>
      <c r="AI55" s="69">
        <v>0</v>
      </c>
      <c r="AJ55" s="69">
        <v>0</v>
      </c>
      <c r="AK55" s="69">
        <v>0</v>
      </c>
      <c r="AL55" s="69">
        <v>0</v>
      </c>
      <c r="AM55" s="69">
        <v>0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70" t="s">
        <v>652</v>
      </c>
      <c r="AU55" s="70" t="s">
        <v>652</v>
      </c>
      <c r="AV55" s="70">
        <v>0</v>
      </c>
      <c r="AW55" s="70">
        <v>0</v>
      </c>
      <c r="AX55" s="70">
        <v>0</v>
      </c>
      <c r="AY55" s="69">
        <v>0</v>
      </c>
      <c r="AZ55" s="69">
        <v>0</v>
      </c>
      <c r="BA55" s="69">
        <v>0</v>
      </c>
      <c r="BB55" s="69">
        <v>0</v>
      </c>
      <c r="BC55" s="69">
        <v>0</v>
      </c>
      <c r="BD55" s="69">
        <v>0</v>
      </c>
      <c r="BE55" s="69">
        <v>0</v>
      </c>
      <c r="BF55" s="69">
        <v>0</v>
      </c>
      <c r="BG55" s="69">
        <v>0</v>
      </c>
      <c r="BH55" s="69">
        <v>0</v>
      </c>
      <c r="BI55" s="69">
        <v>0</v>
      </c>
      <c r="BJ55" s="70" t="s">
        <v>652</v>
      </c>
      <c r="BK55" s="70" t="s">
        <v>652</v>
      </c>
      <c r="BL55" s="70">
        <v>0</v>
      </c>
      <c r="BM55" s="70">
        <v>0</v>
      </c>
      <c r="BN55" s="70">
        <v>0</v>
      </c>
    </row>
    <row r="56" spans="1:66" ht="15.75" x14ac:dyDescent="0.25">
      <c r="A56" s="75">
        <v>45</v>
      </c>
      <c r="B56" s="17" t="s">
        <v>115</v>
      </c>
      <c r="C56" s="69">
        <v>7.3239999999999998</v>
      </c>
      <c r="D56" s="69">
        <v>0</v>
      </c>
      <c r="E56" s="69">
        <v>11.324</v>
      </c>
      <c r="F56" s="69">
        <v>7.3239999999999998</v>
      </c>
      <c r="G56" s="69">
        <v>4</v>
      </c>
      <c r="H56" s="69">
        <v>0</v>
      </c>
      <c r="I56" s="69">
        <v>1.6470551599999999</v>
      </c>
      <c r="J56" s="69">
        <v>0</v>
      </c>
      <c r="K56" s="69">
        <v>0</v>
      </c>
      <c r="L56" s="69">
        <v>0</v>
      </c>
      <c r="M56" s="69">
        <v>0</v>
      </c>
      <c r="N56" s="70">
        <v>0</v>
      </c>
      <c r="O56" s="70">
        <v>0</v>
      </c>
      <c r="P56" s="70">
        <v>0</v>
      </c>
      <c r="Q56" s="69">
        <v>1.6470551599999999</v>
      </c>
      <c r="R56" s="70">
        <v>0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0</v>
      </c>
      <c r="AB56" s="69">
        <v>0</v>
      </c>
      <c r="AC56" s="69">
        <v>0</v>
      </c>
      <c r="AD56" s="70" t="s">
        <v>652</v>
      </c>
      <c r="AE56" s="70" t="s">
        <v>652</v>
      </c>
      <c r="AF56" s="70">
        <v>0</v>
      </c>
      <c r="AG56" s="70">
        <v>0</v>
      </c>
      <c r="AH56" s="70">
        <v>0</v>
      </c>
      <c r="AI56" s="69">
        <v>7.3239999999999998</v>
      </c>
      <c r="AJ56" s="69">
        <v>0</v>
      </c>
      <c r="AK56" s="69">
        <v>11.324</v>
      </c>
      <c r="AL56" s="69">
        <v>7.3239999999999998</v>
      </c>
      <c r="AM56" s="69">
        <v>4</v>
      </c>
      <c r="AN56" s="69">
        <v>0</v>
      </c>
      <c r="AO56" s="69">
        <v>0</v>
      </c>
      <c r="AP56" s="69">
        <v>0</v>
      </c>
      <c r="AQ56" s="69">
        <v>0</v>
      </c>
      <c r="AR56" s="69">
        <v>0</v>
      </c>
      <c r="AS56" s="69">
        <v>0</v>
      </c>
      <c r="AT56" s="70">
        <v>0</v>
      </c>
      <c r="AU56" s="70">
        <v>0</v>
      </c>
      <c r="AV56" s="70">
        <v>0</v>
      </c>
      <c r="AW56" s="70">
        <v>0</v>
      </c>
      <c r="AX56" s="70">
        <v>0</v>
      </c>
      <c r="AY56" s="69">
        <v>0</v>
      </c>
      <c r="AZ56" s="69">
        <v>0</v>
      </c>
      <c r="BA56" s="69">
        <v>0</v>
      </c>
      <c r="BB56" s="69">
        <v>0</v>
      </c>
      <c r="BC56" s="69">
        <v>0</v>
      </c>
      <c r="BD56" s="69">
        <v>0</v>
      </c>
      <c r="BE56" s="69">
        <v>1.6470551599999999</v>
      </c>
      <c r="BF56" s="69">
        <v>0</v>
      </c>
      <c r="BG56" s="69">
        <v>0</v>
      </c>
      <c r="BH56" s="69">
        <v>0</v>
      </c>
      <c r="BI56" s="69">
        <v>0</v>
      </c>
      <c r="BJ56" s="70" t="s">
        <v>652</v>
      </c>
      <c r="BK56" s="70" t="s">
        <v>652</v>
      </c>
      <c r="BL56" s="70">
        <v>0</v>
      </c>
      <c r="BM56" s="70">
        <v>1.6470551599999999</v>
      </c>
      <c r="BN56" s="70">
        <v>0</v>
      </c>
    </row>
    <row r="57" spans="1:66" ht="15.75" x14ac:dyDescent="0.25">
      <c r="A57" s="75">
        <v>46</v>
      </c>
      <c r="B57" s="17" t="s">
        <v>117</v>
      </c>
      <c r="C57" s="69">
        <v>207</v>
      </c>
      <c r="D57" s="69">
        <v>0</v>
      </c>
      <c r="E57" s="69">
        <v>227</v>
      </c>
      <c r="F57" s="69">
        <v>207</v>
      </c>
      <c r="G57" s="69">
        <v>20</v>
      </c>
      <c r="H57" s="69">
        <v>207</v>
      </c>
      <c r="I57" s="69">
        <v>0</v>
      </c>
      <c r="J57" s="69">
        <v>227</v>
      </c>
      <c r="K57" s="69">
        <v>207</v>
      </c>
      <c r="L57" s="69">
        <v>0</v>
      </c>
      <c r="M57" s="69">
        <v>20</v>
      </c>
      <c r="N57" s="70">
        <v>100</v>
      </c>
      <c r="O57" s="70">
        <v>100</v>
      </c>
      <c r="P57" s="70">
        <v>8.8105726872246706</v>
      </c>
      <c r="Q57" s="69">
        <v>0</v>
      </c>
      <c r="R57" s="70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70" t="s">
        <v>652</v>
      </c>
      <c r="AE57" s="70" t="s">
        <v>652</v>
      </c>
      <c r="AF57" s="70">
        <v>0</v>
      </c>
      <c r="AG57" s="70">
        <v>0</v>
      </c>
      <c r="AH57" s="70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70" t="s">
        <v>652</v>
      </c>
      <c r="AU57" s="70" t="s">
        <v>652</v>
      </c>
      <c r="AV57" s="70">
        <v>0</v>
      </c>
      <c r="AW57" s="70">
        <v>0</v>
      </c>
      <c r="AX57" s="70">
        <v>0</v>
      </c>
      <c r="AY57" s="69">
        <v>207</v>
      </c>
      <c r="AZ57" s="69">
        <v>0</v>
      </c>
      <c r="BA57" s="69">
        <v>227</v>
      </c>
      <c r="BB57" s="69">
        <v>207</v>
      </c>
      <c r="BC57" s="69">
        <v>20</v>
      </c>
      <c r="BD57" s="69">
        <v>207</v>
      </c>
      <c r="BE57" s="69">
        <v>0</v>
      </c>
      <c r="BF57" s="69">
        <v>227</v>
      </c>
      <c r="BG57" s="69">
        <v>207</v>
      </c>
      <c r="BH57" s="69">
        <v>0</v>
      </c>
      <c r="BI57" s="69">
        <v>20</v>
      </c>
      <c r="BJ57" s="70">
        <v>100</v>
      </c>
      <c r="BK57" s="70">
        <v>100</v>
      </c>
      <c r="BL57" s="70">
        <v>8.8105726872246706</v>
      </c>
      <c r="BM57" s="70">
        <v>0</v>
      </c>
      <c r="BN57" s="70">
        <v>0</v>
      </c>
    </row>
    <row r="58" spans="1:66" ht="25.5" x14ac:dyDescent="0.25">
      <c r="A58" s="75">
        <v>47</v>
      </c>
      <c r="B58" s="17" t="s">
        <v>119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70" t="s">
        <v>652</v>
      </c>
      <c r="O58" s="70" t="s">
        <v>652</v>
      </c>
      <c r="P58" s="70">
        <v>0</v>
      </c>
      <c r="Q58" s="69">
        <v>0</v>
      </c>
      <c r="R58" s="70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70" t="s">
        <v>652</v>
      </c>
      <c r="AE58" s="70" t="s">
        <v>652</v>
      </c>
      <c r="AF58" s="70">
        <v>0</v>
      </c>
      <c r="AG58" s="70">
        <v>0</v>
      </c>
      <c r="AH58" s="70">
        <v>0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70" t="s">
        <v>652</v>
      </c>
      <c r="AU58" s="70" t="s">
        <v>652</v>
      </c>
      <c r="AV58" s="70">
        <v>0</v>
      </c>
      <c r="AW58" s="70">
        <v>0</v>
      </c>
      <c r="AX58" s="70">
        <v>0</v>
      </c>
      <c r="AY58" s="69">
        <v>0</v>
      </c>
      <c r="AZ58" s="69">
        <v>0</v>
      </c>
      <c r="BA58" s="69">
        <v>0</v>
      </c>
      <c r="BB58" s="69">
        <v>0</v>
      </c>
      <c r="BC58" s="69">
        <v>0</v>
      </c>
      <c r="BD58" s="69">
        <v>0</v>
      </c>
      <c r="BE58" s="69">
        <v>0</v>
      </c>
      <c r="BF58" s="69">
        <v>0</v>
      </c>
      <c r="BG58" s="69">
        <v>0</v>
      </c>
      <c r="BH58" s="69">
        <v>0</v>
      </c>
      <c r="BI58" s="69">
        <v>0</v>
      </c>
      <c r="BJ58" s="70" t="s">
        <v>652</v>
      </c>
      <c r="BK58" s="70" t="s">
        <v>652</v>
      </c>
      <c r="BL58" s="70">
        <v>0</v>
      </c>
      <c r="BM58" s="70">
        <v>0</v>
      </c>
      <c r="BN58" s="70">
        <v>0</v>
      </c>
    </row>
    <row r="59" spans="1:66" ht="15.75" x14ac:dyDescent="0.25">
      <c r="A59" s="11">
        <v>48</v>
      </c>
      <c r="B59" s="17" t="s">
        <v>122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70" t="s">
        <v>652</v>
      </c>
      <c r="O59" s="70" t="s">
        <v>652</v>
      </c>
      <c r="P59" s="70">
        <v>0</v>
      </c>
      <c r="Q59" s="69">
        <v>0</v>
      </c>
      <c r="R59" s="70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70" t="s">
        <v>652</v>
      </c>
      <c r="AE59" s="70" t="s">
        <v>652</v>
      </c>
      <c r="AF59" s="70">
        <v>0</v>
      </c>
      <c r="AG59" s="70">
        <v>0</v>
      </c>
      <c r="AH59" s="70">
        <v>0</v>
      </c>
      <c r="AI59" s="69">
        <v>0</v>
      </c>
      <c r="AJ59" s="69">
        <v>0</v>
      </c>
      <c r="AK59" s="69">
        <v>0</v>
      </c>
      <c r="AL59" s="69">
        <v>0</v>
      </c>
      <c r="AM59" s="69">
        <v>0</v>
      </c>
      <c r="AN59" s="69">
        <v>0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70" t="s">
        <v>652</v>
      </c>
      <c r="AU59" s="70" t="s">
        <v>652</v>
      </c>
      <c r="AV59" s="70">
        <v>0</v>
      </c>
      <c r="AW59" s="70">
        <v>0</v>
      </c>
      <c r="AX59" s="70">
        <v>0</v>
      </c>
      <c r="AY59" s="69">
        <v>0</v>
      </c>
      <c r="AZ59" s="69">
        <v>0</v>
      </c>
      <c r="BA59" s="69">
        <v>0</v>
      </c>
      <c r="BB59" s="69">
        <v>0</v>
      </c>
      <c r="BC59" s="69">
        <v>0</v>
      </c>
      <c r="BD59" s="69">
        <v>0</v>
      </c>
      <c r="BE59" s="69">
        <v>0</v>
      </c>
      <c r="BF59" s="69">
        <v>0</v>
      </c>
      <c r="BG59" s="69">
        <v>0</v>
      </c>
      <c r="BH59" s="69">
        <v>0</v>
      </c>
      <c r="BI59" s="69">
        <v>0</v>
      </c>
      <c r="BJ59" s="70" t="s">
        <v>652</v>
      </c>
      <c r="BK59" s="70" t="s">
        <v>652</v>
      </c>
      <c r="BL59" s="70">
        <v>0</v>
      </c>
      <c r="BM59" s="70">
        <v>0</v>
      </c>
      <c r="BN59" s="70">
        <v>0</v>
      </c>
    </row>
    <row r="60" spans="1:66" ht="15.75" x14ac:dyDescent="0.25">
      <c r="A60" s="77">
        <v>49</v>
      </c>
      <c r="B60" s="17" t="s">
        <v>125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70" t="s">
        <v>652</v>
      </c>
      <c r="O60" s="70" t="s">
        <v>652</v>
      </c>
      <c r="P60" s="70">
        <v>0</v>
      </c>
      <c r="Q60" s="69">
        <v>0</v>
      </c>
      <c r="R60" s="70">
        <v>0</v>
      </c>
      <c r="S60" s="69">
        <v>0</v>
      </c>
      <c r="T60" s="69">
        <v>0</v>
      </c>
      <c r="U60" s="69">
        <v>0</v>
      </c>
      <c r="V60" s="69">
        <v>0</v>
      </c>
      <c r="W60" s="69">
        <v>0</v>
      </c>
      <c r="X60" s="69">
        <v>0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70" t="s">
        <v>652</v>
      </c>
      <c r="AE60" s="70" t="s">
        <v>652</v>
      </c>
      <c r="AF60" s="70">
        <v>0</v>
      </c>
      <c r="AG60" s="70">
        <v>0</v>
      </c>
      <c r="AH60" s="70">
        <v>0</v>
      </c>
      <c r="AI60" s="69">
        <v>0</v>
      </c>
      <c r="AJ60" s="69">
        <v>0</v>
      </c>
      <c r="AK60" s="69">
        <v>0</v>
      </c>
      <c r="AL60" s="69">
        <v>0</v>
      </c>
      <c r="AM60" s="69">
        <v>0</v>
      </c>
      <c r="AN60" s="69">
        <v>0</v>
      </c>
      <c r="AO60" s="69">
        <v>0</v>
      </c>
      <c r="AP60" s="69">
        <v>0</v>
      </c>
      <c r="AQ60" s="69">
        <v>0</v>
      </c>
      <c r="AR60" s="69">
        <v>0</v>
      </c>
      <c r="AS60" s="69">
        <v>0</v>
      </c>
      <c r="AT60" s="70" t="s">
        <v>652</v>
      </c>
      <c r="AU60" s="70" t="s">
        <v>652</v>
      </c>
      <c r="AV60" s="70">
        <v>0</v>
      </c>
      <c r="AW60" s="70">
        <v>0</v>
      </c>
      <c r="AX60" s="70">
        <v>0</v>
      </c>
      <c r="AY60" s="69">
        <v>0</v>
      </c>
      <c r="AZ60" s="69">
        <v>0</v>
      </c>
      <c r="BA60" s="69">
        <v>0</v>
      </c>
      <c r="BB60" s="69">
        <v>0</v>
      </c>
      <c r="BC60" s="69">
        <v>0</v>
      </c>
      <c r="BD60" s="69">
        <v>0</v>
      </c>
      <c r="BE60" s="69">
        <v>0</v>
      </c>
      <c r="BF60" s="69">
        <v>0</v>
      </c>
      <c r="BG60" s="69">
        <v>0</v>
      </c>
      <c r="BH60" s="69">
        <v>0</v>
      </c>
      <c r="BI60" s="69">
        <v>0</v>
      </c>
      <c r="BJ60" s="70" t="s">
        <v>652</v>
      </c>
      <c r="BK60" s="70" t="s">
        <v>652</v>
      </c>
      <c r="BL60" s="70">
        <v>0</v>
      </c>
      <c r="BM60" s="70">
        <v>0</v>
      </c>
      <c r="BN60" s="70">
        <v>0</v>
      </c>
    </row>
    <row r="61" spans="1:66" ht="15.75" x14ac:dyDescent="0.25">
      <c r="A61" s="60">
        <v>50</v>
      </c>
      <c r="B61" s="61" t="s">
        <v>128</v>
      </c>
      <c r="C61" s="64">
        <v>313.73739999999998</v>
      </c>
      <c r="D61" s="64">
        <v>0</v>
      </c>
      <c r="E61" s="64">
        <v>565.25837999999999</v>
      </c>
      <c r="F61" s="64">
        <v>313.73739999999998</v>
      </c>
      <c r="G61" s="64">
        <v>251.52098000000001</v>
      </c>
      <c r="H61" s="64">
        <v>300.88491814999998</v>
      </c>
      <c r="I61" s="64">
        <v>1.8611356000000001</v>
      </c>
      <c r="J61" s="64">
        <v>552.38493799999992</v>
      </c>
      <c r="K61" s="64">
        <v>300.88491814999998</v>
      </c>
      <c r="L61" s="64">
        <v>0</v>
      </c>
      <c r="M61" s="64">
        <v>251.50001985</v>
      </c>
      <c r="N61" s="64">
        <v>95.903426926467802</v>
      </c>
      <c r="O61" s="64">
        <v>99.991666639498618</v>
      </c>
      <c r="P61" s="64">
        <v>45.529847493777979</v>
      </c>
      <c r="Q61" s="64">
        <v>1.8611356000000001</v>
      </c>
      <c r="R61" s="64">
        <v>-6.411537967210279E-15</v>
      </c>
      <c r="S61" s="64">
        <v>39.308999999999997</v>
      </c>
      <c r="T61" s="64">
        <v>0</v>
      </c>
      <c r="U61" s="64">
        <v>63.986400000000003</v>
      </c>
      <c r="V61" s="64">
        <v>39.308999999999997</v>
      </c>
      <c r="W61" s="64">
        <v>24.677399999999999</v>
      </c>
      <c r="X61" s="64">
        <v>39.308999999999997</v>
      </c>
      <c r="Y61" s="64">
        <v>1.6804570000000001</v>
      </c>
      <c r="Z61" s="64">
        <v>63.986400000000003</v>
      </c>
      <c r="AA61" s="64">
        <v>39.308999999999997</v>
      </c>
      <c r="AB61" s="64">
        <v>0</v>
      </c>
      <c r="AC61" s="64">
        <v>24.677399999999999</v>
      </c>
      <c r="AD61" s="64">
        <v>100</v>
      </c>
      <c r="AE61" s="64">
        <v>100</v>
      </c>
      <c r="AF61" s="64">
        <v>38.566632909493265</v>
      </c>
      <c r="AG61" s="64">
        <v>1.6804570000000001</v>
      </c>
      <c r="AH61" s="64">
        <v>0</v>
      </c>
      <c r="AI61" s="64">
        <v>94.477000000000004</v>
      </c>
      <c r="AJ61" s="64">
        <v>0</v>
      </c>
      <c r="AK61" s="64">
        <v>133.5761</v>
      </c>
      <c r="AL61" s="64">
        <v>94.477000000000004</v>
      </c>
      <c r="AM61" s="64">
        <v>39.0991</v>
      </c>
      <c r="AN61" s="64">
        <v>94.477000000000004</v>
      </c>
      <c r="AO61" s="64">
        <v>0</v>
      </c>
      <c r="AP61" s="64">
        <v>133.57605000000001</v>
      </c>
      <c r="AQ61" s="64">
        <v>94.477000000000004</v>
      </c>
      <c r="AR61" s="64">
        <v>0</v>
      </c>
      <c r="AS61" s="64">
        <v>39.099049999999998</v>
      </c>
      <c r="AT61" s="64">
        <v>100</v>
      </c>
      <c r="AU61" s="64">
        <v>99.999872119818605</v>
      </c>
      <c r="AV61" s="64">
        <v>29.271003297372545</v>
      </c>
      <c r="AW61" s="64">
        <v>0</v>
      </c>
      <c r="AX61" s="64">
        <v>0</v>
      </c>
      <c r="AY61" s="64">
        <v>179.95139999999998</v>
      </c>
      <c r="AZ61" s="64">
        <v>0</v>
      </c>
      <c r="BA61" s="64">
        <v>367.69587999999999</v>
      </c>
      <c r="BB61" s="64">
        <v>179.95139999999998</v>
      </c>
      <c r="BC61" s="64">
        <v>187.74448000000001</v>
      </c>
      <c r="BD61" s="64">
        <v>167.09891815</v>
      </c>
      <c r="BE61" s="64">
        <v>0.18067859999999999</v>
      </c>
      <c r="BF61" s="64">
        <v>354.82248800000002</v>
      </c>
      <c r="BG61" s="64">
        <v>167.09891815</v>
      </c>
      <c r="BH61" s="64">
        <v>0</v>
      </c>
      <c r="BI61" s="64">
        <v>187.72356984999999</v>
      </c>
      <c r="BJ61" s="64">
        <v>92.857803912611971</v>
      </c>
      <c r="BK61" s="64">
        <v>99.988862442187383</v>
      </c>
      <c r="BL61" s="64">
        <v>52.906333786262152</v>
      </c>
      <c r="BM61" s="64">
        <v>0.18067859999999999</v>
      </c>
      <c r="BN61" s="64">
        <v>-6.8556271770603416E-15</v>
      </c>
    </row>
    <row r="62" spans="1:66" ht="15.75" x14ac:dyDescent="0.25">
      <c r="A62" s="11">
        <v>51</v>
      </c>
      <c r="B62" s="66" t="s">
        <v>131</v>
      </c>
      <c r="C62" s="69">
        <v>9.16</v>
      </c>
      <c r="D62" s="69">
        <v>0</v>
      </c>
      <c r="E62" s="69">
        <v>13.535</v>
      </c>
      <c r="F62" s="69">
        <v>9.16</v>
      </c>
      <c r="G62" s="69">
        <v>4.375</v>
      </c>
      <c r="H62" s="69">
        <v>9.16</v>
      </c>
      <c r="I62" s="69">
        <v>1.6804570000000001</v>
      </c>
      <c r="J62" s="69">
        <v>13.535</v>
      </c>
      <c r="K62" s="69">
        <v>9.16</v>
      </c>
      <c r="L62" s="69">
        <v>0</v>
      </c>
      <c r="M62" s="69">
        <v>4.375</v>
      </c>
      <c r="N62" s="70">
        <v>100</v>
      </c>
      <c r="O62" s="70">
        <v>100</v>
      </c>
      <c r="P62" s="70">
        <v>32.323605467306983</v>
      </c>
      <c r="Q62" s="69">
        <v>1.6804570000000001</v>
      </c>
      <c r="R62" s="70">
        <v>4.4408920985006262E-16</v>
      </c>
      <c r="S62" s="69">
        <v>0</v>
      </c>
      <c r="T62" s="69">
        <v>0</v>
      </c>
      <c r="U62" s="69">
        <v>0</v>
      </c>
      <c r="V62" s="69">
        <v>0</v>
      </c>
      <c r="W62" s="69">
        <v>0</v>
      </c>
      <c r="X62" s="69">
        <v>0</v>
      </c>
      <c r="Y62" s="69">
        <v>1.6804570000000001</v>
      </c>
      <c r="Z62" s="69">
        <v>0</v>
      </c>
      <c r="AA62" s="69">
        <v>0</v>
      </c>
      <c r="AB62" s="69">
        <v>0</v>
      </c>
      <c r="AC62" s="69">
        <v>0</v>
      </c>
      <c r="AD62" s="70" t="s">
        <v>652</v>
      </c>
      <c r="AE62" s="70" t="s">
        <v>652</v>
      </c>
      <c r="AF62" s="70">
        <v>0</v>
      </c>
      <c r="AG62" s="70">
        <v>1.6804570000000001</v>
      </c>
      <c r="AH62" s="70">
        <v>0</v>
      </c>
      <c r="AI62" s="69">
        <v>9.16</v>
      </c>
      <c r="AJ62" s="69">
        <v>0</v>
      </c>
      <c r="AK62" s="69">
        <v>13.535</v>
      </c>
      <c r="AL62" s="69">
        <v>9.16</v>
      </c>
      <c r="AM62" s="69">
        <v>4.375</v>
      </c>
      <c r="AN62" s="69">
        <v>9.16</v>
      </c>
      <c r="AO62" s="69">
        <v>0</v>
      </c>
      <c r="AP62" s="69">
        <v>13.535</v>
      </c>
      <c r="AQ62" s="69">
        <v>9.16</v>
      </c>
      <c r="AR62" s="69">
        <v>0</v>
      </c>
      <c r="AS62" s="69">
        <v>4.375</v>
      </c>
      <c r="AT62" s="70">
        <v>100</v>
      </c>
      <c r="AU62" s="70">
        <v>100</v>
      </c>
      <c r="AV62" s="70">
        <v>32.323605467306983</v>
      </c>
      <c r="AW62" s="70">
        <v>0</v>
      </c>
      <c r="AX62" s="70">
        <v>0</v>
      </c>
      <c r="AY62" s="69">
        <v>0</v>
      </c>
      <c r="AZ62" s="69">
        <v>0</v>
      </c>
      <c r="BA62" s="69">
        <v>0</v>
      </c>
      <c r="BB62" s="69">
        <v>0</v>
      </c>
      <c r="BC62" s="69">
        <v>0</v>
      </c>
      <c r="BD62" s="69">
        <v>0</v>
      </c>
      <c r="BE62" s="69">
        <v>0</v>
      </c>
      <c r="BF62" s="69">
        <v>0</v>
      </c>
      <c r="BG62" s="69">
        <v>0</v>
      </c>
      <c r="BH62" s="69">
        <v>0</v>
      </c>
      <c r="BI62" s="69">
        <v>0</v>
      </c>
      <c r="BJ62" s="70" t="s">
        <v>652</v>
      </c>
      <c r="BK62" s="70" t="s">
        <v>652</v>
      </c>
      <c r="BL62" s="70">
        <v>0</v>
      </c>
      <c r="BM62" s="70">
        <v>0</v>
      </c>
      <c r="BN62" s="70">
        <v>0</v>
      </c>
    </row>
    <row r="63" spans="1:66" ht="15.75" x14ac:dyDescent="0.25">
      <c r="A63" s="11">
        <v>52</v>
      </c>
      <c r="B63" s="66" t="s">
        <v>134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70" t="s">
        <v>652</v>
      </c>
      <c r="O63" s="70" t="s">
        <v>652</v>
      </c>
      <c r="P63" s="70">
        <v>0</v>
      </c>
      <c r="Q63" s="69">
        <v>0</v>
      </c>
      <c r="R63" s="70">
        <v>0</v>
      </c>
      <c r="S63" s="69">
        <v>0</v>
      </c>
      <c r="T63" s="69">
        <v>0</v>
      </c>
      <c r="U63" s="69">
        <v>0</v>
      </c>
      <c r="V63" s="69">
        <v>0</v>
      </c>
      <c r="W63" s="69">
        <v>0</v>
      </c>
      <c r="X63" s="69">
        <v>0</v>
      </c>
      <c r="Y63" s="69">
        <v>0</v>
      </c>
      <c r="Z63" s="69">
        <v>0</v>
      </c>
      <c r="AA63" s="69">
        <v>0</v>
      </c>
      <c r="AB63" s="69">
        <v>0</v>
      </c>
      <c r="AC63" s="69">
        <v>0</v>
      </c>
      <c r="AD63" s="70" t="s">
        <v>652</v>
      </c>
      <c r="AE63" s="70" t="s">
        <v>652</v>
      </c>
      <c r="AF63" s="70">
        <v>0</v>
      </c>
      <c r="AG63" s="70">
        <v>0</v>
      </c>
      <c r="AH63" s="70">
        <v>0</v>
      </c>
      <c r="AI63" s="69">
        <v>0</v>
      </c>
      <c r="AJ63" s="69">
        <v>0</v>
      </c>
      <c r="AK63" s="69">
        <v>0</v>
      </c>
      <c r="AL63" s="69">
        <v>0</v>
      </c>
      <c r="AM63" s="69">
        <v>0</v>
      </c>
      <c r="AN63" s="69">
        <v>0</v>
      </c>
      <c r="AO63" s="69">
        <v>0</v>
      </c>
      <c r="AP63" s="69">
        <v>0</v>
      </c>
      <c r="AQ63" s="69">
        <v>0</v>
      </c>
      <c r="AR63" s="69">
        <v>0</v>
      </c>
      <c r="AS63" s="69">
        <v>0</v>
      </c>
      <c r="AT63" s="70" t="s">
        <v>652</v>
      </c>
      <c r="AU63" s="70" t="s">
        <v>652</v>
      </c>
      <c r="AV63" s="70">
        <v>0</v>
      </c>
      <c r="AW63" s="70">
        <v>0</v>
      </c>
      <c r="AX63" s="70">
        <v>0</v>
      </c>
      <c r="AY63" s="69">
        <v>0</v>
      </c>
      <c r="AZ63" s="69">
        <v>0</v>
      </c>
      <c r="BA63" s="69">
        <v>0</v>
      </c>
      <c r="BB63" s="69">
        <v>0</v>
      </c>
      <c r="BC63" s="69">
        <v>0</v>
      </c>
      <c r="BD63" s="69">
        <v>0</v>
      </c>
      <c r="BE63" s="69">
        <v>0</v>
      </c>
      <c r="BF63" s="69">
        <v>0</v>
      </c>
      <c r="BG63" s="69">
        <v>0</v>
      </c>
      <c r="BH63" s="69">
        <v>0</v>
      </c>
      <c r="BI63" s="69">
        <v>0</v>
      </c>
      <c r="BJ63" s="70" t="s">
        <v>652</v>
      </c>
      <c r="BK63" s="70" t="s">
        <v>652</v>
      </c>
      <c r="BL63" s="70">
        <v>0</v>
      </c>
      <c r="BM63" s="70">
        <v>0</v>
      </c>
      <c r="BN63" s="70">
        <v>0</v>
      </c>
    </row>
    <row r="64" spans="1:66" ht="15.75" x14ac:dyDescent="0.25">
      <c r="A64" s="11">
        <v>53</v>
      </c>
      <c r="B64" s="66" t="s">
        <v>137</v>
      </c>
      <c r="C64" s="69">
        <v>29.844999999999999</v>
      </c>
      <c r="D64" s="69">
        <v>0</v>
      </c>
      <c r="E64" s="69">
        <v>34.699100000000001</v>
      </c>
      <c r="F64" s="69">
        <v>29.844999999999999</v>
      </c>
      <c r="G64" s="69">
        <v>4.8540999999999999</v>
      </c>
      <c r="H64" s="69">
        <v>29.844999999999999</v>
      </c>
      <c r="I64" s="69">
        <v>0</v>
      </c>
      <c r="J64" s="69">
        <v>34.699100000000001</v>
      </c>
      <c r="K64" s="69">
        <v>29.844999999999999</v>
      </c>
      <c r="L64" s="69">
        <v>0</v>
      </c>
      <c r="M64" s="69">
        <v>4.8540999999999999</v>
      </c>
      <c r="N64" s="70">
        <v>100</v>
      </c>
      <c r="O64" s="70">
        <v>100</v>
      </c>
      <c r="P64" s="70">
        <v>13.989123637212492</v>
      </c>
      <c r="Q64" s="69">
        <v>0</v>
      </c>
      <c r="R64" s="70">
        <v>0</v>
      </c>
      <c r="S64" s="69">
        <v>0</v>
      </c>
      <c r="T64" s="69">
        <v>0</v>
      </c>
      <c r="U64" s="69">
        <v>0</v>
      </c>
      <c r="V64" s="69">
        <v>0</v>
      </c>
      <c r="W64" s="69">
        <v>0</v>
      </c>
      <c r="X64" s="69">
        <v>0</v>
      </c>
      <c r="Y64" s="69">
        <v>0</v>
      </c>
      <c r="Z64" s="69">
        <v>0</v>
      </c>
      <c r="AA64" s="69">
        <v>0</v>
      </c>
      <c r="AB64" s="69">
        <v>0</v>
      </c>
      <c r="AC64" s="69">
        <v>0</v>
      </c>
      <c r="AD64" s="70" t="s">
        <v>652</v>
      </c>
      <c r="AE64" s="70" t="s">
        <v>652</v>
      </c>
      <c r="AF64" s="70">
        <v>0</v>
      </c>
      <c r="AG64" s="70">
        <v>0</v>
      </c>
      <c r="AH64" s="70">
        <v>0</v>
      </c>
      <c r="AI64" s="69">
        <v>29.844999999999999</v>
      </c>
      <c r="AJ64" s="69">
        <v>0</v>
      </c>
      <c r="AK64" s="69">
        <v>34.699100000000001</v>
      </c>
      <c r="AL64" s="69">
        <v>29.844999999999999</v>
      </c>
      <c r="AM64" s="69">
        <v>4.8540999999999999</v>
      </c>
      <c r="AN64" s="69">
        <v>29.844999999999999</v>
      </c>
      <c r="AO64" s="69">
        <v>0</v>
      </c>
      <c r="AP64" s="69">
        <v>34.699100000000001</v>
      </c>
      <c r="AQ64" s="69">
        <v>29.844999999999999</v>
      </c>
      <c r="AR64" s="69">
        <v>0</v>
      </c>
      <c r="AS64" s="69">
        <v>4.8540999999999999</v>
      </c>
      <c r="AT64" s="70">
        <v>100</v>
      </c>
      <c r="AU64" s="70">
        <v>100</v>
      </c>
      <c r="AV64" s="70">
        <v>13.989123637212492</v>
      </c>
      <c r="AW64" s="70">
        <v>0</v>
      </c>
      <c r="AX64" s="70">
        <v>0</v>
      </c>
      <c r="AY64" s="69">
        <v>0</v>
      </c>
      <c r="AZ64" s="69">
        <v>0</v>
      </c>
      <c r="BA64" s="69">
        <v>0</v>
      </c>
      <c r="BB64" s="69">
        <v>0</v>
      </c>
      <c r="BC64" s="69">
        <v>0</v>
      </c>
      <c r="BD64" s="69">
        <v>0</v>
      </c>
      <c r="BE64" s="69">
        <v>0</v>
      </c>
      <c r="BF64" s="69">
        <v>0</v>
      </c>
      <c r="BG64" s="69">
        <v>0</v>
      </c>
      <c r="BH64" s="69">
        <v>0</v>
      </c>
      <c r="BI64" s="69">
        <v>0</v>
      </c>
      <c r="BJ64" s="70" t="s">
        <v>652</v>
      </c>
      <c r="BK64" s="70" t="s">
        <v>652</v>
      </c>
      <c r="BL64" s="70">
        <v>0</v>
      </c>
      <c r="BM64" s="70">
        <v>0</v>
      </c>
      <c r="BN64" s="70">
        <v>0</v>
      </c>
    </row>
    <row r="65" spans="1:66" ht="15.75" x14ac:dyDescent="0.25">
      <c r="A65" s="11">
        <v>54</v>
      </c>
      <c r="B65" s="66" t="s">
        <v>140</v>
      </c>
      <c r="C65" s="69">
        <v>40.911000000000001</v>
      </c>
      <c r="D65" s="69">
        <v>0</v>
      </c>
      <c r="E65" s="69">
        <v>55.911000000000001</v>
      </c>
      <c r="F65" s="69">
        <v>40.911000000000001</v>
      </c>
      <c r="G65" s="69">
        <v>15</v>
      </c>
      <c r="H65" s="69">
        <v>40.911000000000001</v>
      </c>
      <c r="I65" s="69">
        <v>0</v>
      </c>
      <c r="J65" s="69">
        <v>55.911000000000001</v>
      </c>
      <c r="K65" s="69">
        <v>40.911000000000001</v>
      </c>
      <c r="L65" s="69">
        <v>0</v>
      </c>
      <c r="M65" s="69">
        <v>15</v>
      </c>
      <c r="N65" s="70">
        <v>100</v>
      </c>
      <c r="O65" s="70">
        <v>100</v>
      </c>
      <c r="P65" s="70">
        <v>26.828352202607714</v>
      </c>
      <c r="Q65" s="69">
        <v>0</v>
      </c>
      <c r="R65" s="70">
        <v>0</v>
      </c>
      <c r="S65" s="69">
        <v>7</v>
      </c>
      <c r="T65" s="69">
        <v>0</v>
      </c>
      <c r="U65" s="69">
        <v>10</v>
      </c>
      <c r="V65" s="69">
        <v>7</v>
      </c>
      <c r="W65" s="69">
        <v>3</v>
      </c>
      <c r="X65" s="69">
        <v>7</v>
      </c>
      <c r="Y65" s="69">
        <v>0</v>
      </c>
      <c r="Z65" s="69">
        <v>10</v>
      </c>
      <c r="AA65" s="69">
        <v>7</v>
      </c>
      <c r="AB65" s="69">
        <v>0</v>
      </c>
      <c r="AC65" s="69">
        <v>3</v>
      </c>
      <c r="AD65" s="70">
        <v>100</v>
      </c>
      <c r="AE65" s="70">
        <v>100</v>
      </c>
      <c r="AF65" s="70">
        <v>30</v>
      </c>
      <c r="AG65" s="70">
        <v>0</v>
      </c>
      <c r="AH65" s="70">
        <v>0</v>
      </c>
      <c r="AI65" s="69">
        <v>33.911000000000001</v>
      </c>
      <c r="AJ65" s="69">
        <v>0</v>
      </c>
      <c r="AK65" s="69">
        <v>45.911000000000001</v>
      </c>
      <c r="AL65" s="69">
        <v>33.911000000000001</v>
      </c>
      <c r="AM65" s="69">
        <v>12</v>
      </c>
      <c r="AN65" s="69">
        <v>33.911000000000001</v>
      </c>
      <c r="AO65" s="69">
        <v>0</v>
      </c>
      <c r="AP65" s="69">
        <v>45.911000000000001</v>
      </c>
      <c r="AQ65" s="69">
        <v>33.911000000000001</v>
      </c>
      <c r="AR65" s="69">
        <v>0</v>
      </c>
      <c r="AS65" s="69">
        <v>12</v>
      </c>
      <c r="AT65" s="70">
        <v>100</v>
      </c>
      <c r="AU65" s="70">
        <v>100</v>
      </c>
      <c r="AV65" s="70">
        <v>26.13752695432467</v>
      </c>
      <c r="AW65" s="70">
        <v>0</v>
      </c>
      <c r="AX65" s="70">
        <v>0</v>
      </c>
      <c r="AY65" s="69">
        <v>0</v>
      </c>
      <c r="AZ65" s="69">
        <v>0</v>
      </c>
      <c r="BA65" s="69">
        <v>0</v>
      </c>
      <c r="BB65" s="69">
        <v>0</v>
      </c>
      <c r="BC65" s="69">
        <v>0</v>
      </c>
      <c r="BD65" s="69">
        <v>0</v>
      </c>
      <c r="BE65" s="69">
        <v>0</v>
      </c>
      <c r="BF65" s="69">
        <v>0</v>
      </c>
      <c r="BG65" s="69">
        <v>0</v>
      </c>
      <c r="BH65" s="69">
        <v>0</v>
      </c>
      <c r="BI65" s="69">
        <v>0</v>
      </c>
      <c r="BJ65" s="70" t="s">
        <v>652</v>
      </c>
      <c r="BK65" s="70" t="s">
        <v>652</v>
      </c>
      <c r="BL65" s="70">
        <v>0</v>
      </c>
      <c r="BM65" s="70">
        <v>0</v>
      </c>
      <c r="BN65" s="70">
        <v>0</v>
      </c>
    </row>
    <row r="66" spans="1:66" ht="15.75" x14ac:dyDescent="0.25">
      <c r="A66" s="11">
        <v>55</v>
      </c>
      <c r="B66" s="66" t="s">
        <v>143</v>
      </c>
      <c r="C66" s="69">
        <v>20.295000000000002</v>
      </c>
      <c r="D66" s="69">
        <v>0</v>
      </c>
      <c r="E66" s="69">
        <v>37.9724</v>
      </c>
      <c r="F66" s="69">
        <v>20.295000000000002</v>
      </c>
      <c r="G66" s="69">
        <v>17.677399999999999</v>
      </c>
      <c r="H66" s="69">
        <v>20.295000000000002</v>
      </c>
      <c r="I66" s="69">
        <v>0</v>
      </c>
      <c r="J66" s="69">
        <v>37.9724</v>
      </c>
      <c r="K66" s="69">
        <v>20.295000000000002</v>
      </c>
      <c r="L66" s="69">
        <v>0</v>
      </c>
      <c r="M66" s="69">
        <v>17.677399999999999</v>
      </c>
      <c r="N66" s="70">
        <v>100</v>
      </c>
      <c r="O66" s="70">
        <v>100</v>
      </c>
      <c r="P66" s="70">
        <v>46.553286070935727</v>
      </c>
      <c r="Q66" s="69">
        <v>0</v>
      </c>
      <c r="R66" s="70">
        <v>0</v>
      </c>
      <c r="S66" s="69">
        <v>20.295000000000002</v>
      </c>
      <c r="T66" s="69">
        <v>0</v>
      </c>
      <c r="U66" s="69">
        <v>37.9724</v>
      </c>
      <c r="V66" s="69">
        <v>20.295000000000002</v>
      </c>
      <c r="W66" s="69">
        <v>17.677399999999999</v>
      </c>
      <c r="X66" s="69">
        <v>20.295000000000002</v>
      </c>
      <c r="Y66" s="69">
        <v>0</v>
      </c>
      <c r="Z66" s="69">
        <v>37.9724</v>
      </c>
      <c r="AA66" s="69">
        <v>20.295000000000002</v>
      </c>
      <c r="AB66" s="69">
        <v>0</v>
      </c>
      <c r="AC66" s="69">
        <v>17.677399999999999</v>
      </c>
      <c r="AD66" s="70">
        <v>100</v>
      </c>
      <c r="AE66" s="70">
        <v>100</v>
      </c>
      <c r="AF66" s="70">
        <v>46.553286070935727</v>
      </c>
      <c r="AG66" s="70">
        <v>0</v>
      </c>
      <c r="AH66" s="70">
        <v>0</v>
      </c>
      <c r="AI66" s="69">
        <v>0</v>
      </c>
      <c r="AJ66" s="69">
        <v>0</v>
      </c>
      <c r="AK66" s="69">
        <v>0</v>
      </c>
      <c r="AL66" s="69">
        <v>0</v>
      </c>
      <c r="AM66" s="69">
        <v>0</v>
      </c>
      <c r="AN66" s="69">
        <v>0</v>
      </c>
      <c r="AO66" s="69">
        <v>0</v>
      </c>
      <c r="AP66" s="69">
        <v>0</v>
      </c>
      <c r="AQ66" s="69">
        <v>0</v>
      </c>
      <c r="AR66" s="69">
        <v>0</v>
      </c>
      <c r="AS66" s="69">
        <v>0</v>
      </c>
      <c r="AT66" s="70" t="s">
        <v>652</v>
      </c>
      <c r="AU66" s="70" t="s">
        <v>652</v>
      </c>
      <c r="AV66" s="70">
        <v>0</v>
      </c>
      <c r="AW66" s="70">
        <v>0</v>
      </c>
      <c r="AX66" s="70">
        <v>0</v>
      </c>
      <c r="AY66" s="69">
        <v>0</v>
      </c>
      <c r="AZ66" s="69">
        <v>0</v>
      </c>
      <c r="BA66" s="69">
        <v>0</v>
      </c>
      <c r="BB66" s="69">
        <v>0</v>
      </c>
      <c r="BC66" s="69">
        <v>0</v>
      </c>
      <c r="BD66" s="69">
        <v>0</v>
      </c>
      <c r="BE66" s="69">
        <v>0</v>
      </c>
      <c r="BF66" s="69">
        <v>0</v>
      </c>
      <c r="BG66" s="69">
        <v>0</v>
      </c>
      <c r="BH66" s="69">
        <v>0</v>
      </c>
      <c r="BI66" s="69">
        <v>0</v>
      </c>
      <c r="BJ66" s="70" t="s">
        <v>652</v>
      </c>
      <c r="BK66" s="70" t="s">
        <v>652</v>
      </c>
      <c r="BL66" s="70">
        <v>0</v>
      </c>
      <c r="BM66" s="70">
        <v>0</v>
      </c>
      <c r="BN66" s="70">
        <v>0</v>
      </c>
    </row>
    <row r="67" spans="1:66" ht="15.75" x14ac:dyDescent="0.25">
      <c r="A67" s="11">
        <v>56</v>
      </c>
      <c r="B67" s="66" t="s">
        <v>146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70" t="s">
        <v>652</v>
      </c>
      <c r="O67" s="70" t="s">
        <v>652</v>
      </c>
      <c r="P67" s="70">
        <v>0</v>
      </c>
      <c r="Q67" s="69">
        <v>0</v>
      </c>
      <c r="R67" s="70">
        <v>0</v>
      </c>
      <c r="S67" s="69">
        <v>0</v>
      </c>
      <c r="T67" s="69">
        <v>0</v>
      </c>
      <c r="U67" s="69">
        <v>0</v>
      </c>
      <c r="V67" s="69">
        <v>0</v>
      </c>
      <c r="W67" s="69">
        <v>0</v>
      </c>
      <c r="X67" s="69">
        <v>0</v>
      </c>
      <c r="Y67" s="69">
        <v>0</v>
      </c>
      <c r="Z67" s="69">
        <v>0</v>
      </c>
      <c r="AA67" s="69">
        <v>0</v>
      </c>
      <c r="AB67" s="69">
        <v>0</v>
      </c>
      <c r="AC67" s="69">
        <v>0</v>
      </c>
      <c r="AD67" s="70" t="s">
        <v>652</v>
      </c>
      <c r="AE67" s="70" t="s">
        <v>652</v>
      </c>
      <c r="AF67" s="70">
        <v>0</v>
      </c>
      <c r="AG67" s="70">
        <v>0</v>
      </c>
      <c r="AH67" s="70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70" t="s">
        <v>652</v>
      </c>
      <c r="AU67" s="70" t="s">
        <v>652</v>
      </c>
      <c r="AV67" s="70">
        <v>0</v>
      </c>
      <c r="AW67" s="70">
        <v>0</v>
      </c>
      <c r="AX67" s="70">
        <v>0</v>
      </c>
      <c r="AY67" s="69">
        <v>0</v>
      </c>
      <c r="AZ67" s="69">
        <v>0</v>
      </c>
      <c r="BA67" s="69">
        <v>0</v>
      </c>
      <c r="BB67" s="69">
        <v>0</v>
      </c>
      <c r="BC67" s="69">
        <v>0</v>
      </c>
      <c r="BD67" s="69">
        <v>0</v>
      </c>
      <c r="BE67" s="69">
        <v>0</v>
      </c>
      <c r="BF67" s="69">
        <v>0</v>
      </c>
      <c r="BG67" s="69">
        <v>0</v>
      </c>
      <c r="BH67" s="69">
        <v>0</v>
      </c>
      <c r="BI67" s="69">
        <v>0</v>
      </c>
      <c r="BJ67" s="70" t="s">
        <v>652</v>
      </c>
      <c r="BK67" s="70" t="s">
        <v>652</v>
      </c>
      <c r="BL67" s="70">
        <v>0</v>
      </c>
      <c r="BM67" s="70">
        <v>0</v>
      </c>
      <c r="BN67" s="70">
        <v>0</v>
      </c>
    </row>
    <row r="68" spans="1:66" ht="15.75" x14ac:dyDescent="0.25">
      <c r="A68" s="11">
        <v>57</v>
      </c>
      <c r="B68" s="66" t="s">
        <v>149</v>
      </c>
      <c r="C68" s="69">
        <v>23.04</v>
      </c>
      <c r="D68" s="69">
        <v>0</v>
      </c>
      <c r="E68" s="69">
        <v>50.875700000000002</v>
      </c>
      <c r="F68" s="69">
        <v>23.04</v>
      </c>
      <c r="G68" s="69">
        <v>27.835699999999999</v>
      </c>
      <c r="H68" s="69">
        <v>23.04</v>
      </c>
      <c r="I68" s="69">
        <v>0</v>
      </c>
      <c r="J68" s="69">
        <v>50.875700000000002</v>
      </c>
      <c r="K68" s="69">
        <v>23.04</v>
      </c>
      <c r="L68" s="69">
        <v>0</v>
      </c>
      <c r="M68" s="69">
        <v>27.835699999999999</v>
      </c>
      <c r="N68" s="70">
        <v>100</v>
      </c>
      <c r="O68" s="70">
        <v>100</v>
      </c>
      <c r="P68" s="70">
        <v>54.713153823927726</v>
      </c>
      <c r="Q68" s="69">
        <v>0</v>
      </c>
      <c r="R68" s="70">
        <v>0</v>
      </c>
      <c r="S68" s="69">
        <v>0</v>
      </c>
      <c r="T68" s="69">
        <v>0</v>
      </c>
      <c r="U68" s="69">
        <v>0</v>
      </c>
      <c r="V68" s="69">
        <v>0</v>
      </c>
      <c r="W68" s="69">
        <v>0</v>
      </c>
      <c r="X68" s="69">
        <v>0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70" t="s">
        <v>652</v>
      </c>
      <c r="AE68" s="70" t="s">
        <v>652</v>
      </c>
      <c r="AF68" s="70">
        <v>0</v>
      </c>
      <c r="AG68" s="70">
        <v>0</v>
      </c>
      <c r="AH68" s="70">
        <v>0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0</v>
      </c>
      <c r="AP68" s="69">
        <v>0</v>
      </c>
      <c r="AQ68" s="69">
        <v>0</v>
      </c>
      <c r="AR68" s="69">
        <v>0</v>
      </c>
      <c r="AS68" s="69">
        <v>0</v>
      </c>
      <c r="AT68" s="70" t="s">
        <v>652</v>
      </c>
      <c r="AU68" s="70" t="s">
        <v>652</v>
      </c>
      <c r="AV68" s="70">
        <v>0</v>
      </c>
      <c r="AW68" s="70">
        <v>0</v>
      </c>
      <c r="AX68" s="70">
        <v>0</v>
      </c>
      <c r="AY68" s="69">
        <v>23.04</v>
      </c>
      <c r="AZ68" s="69">
        <v>0</v>
      </c>
      <c r="BA68" s="69">
        <v>50.875700000000002</v>
      </c>
      <c r="BB68" s="69">
        <v>23.04</v>
      </c>
      <c r="BC68" s="69">
        <v>27.835699999999999</v>
      </c>
      <c r="BD68" s="69">
        <v>23.04</v>
      </c>
      <c r="BE68" s="69">
        <v>0</v>
      </c>
      <c r="BF68" s="69">
        <v>50.875700000000002</v>
      </c>
      <c r="BG68" s="69">
        <v>23.04</v>
      </c>
      <c r="BH68" s="69">
        <v>0</v>
      </c>
      <c r="BI68" s="69">
        <v>27.835699999999999</v>
      </c>
      <c r="BJ68" s="70">
        <v>100</v>
      </c>
      <c r="BK68" s="70">
        <v>100</v>
      </c>
      <c r="BL68" s="70">
        <v>54.713153823927726</v>
      </c>
      <c r="BM68" s="70">
        <v>0</v>
      </c>
      <c r="BN68" s="70">
        <v>0</v>
      </c>
    </row>
    <row r="69" spans="1:66" ht="15.75" x14ac:dyDescent="0.25">
      <c r="A69" s="11">
        <v>58</v>
      </c>
      <c r="B69" s="66" t="s">
        <v>152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70" t="s">
        <v>652</v>
      </c>
      <c r="O69" s="70" t="s">
        <v>652</v>
      </c>
      <c r="P69" s="70">
        <v>0</v>
      </c>
      <c r="Q69" s="69">
        <v>0</v>
      </c>
      <c r="R69" s="70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70" t="s">
        <v>652</v>
      </c>
      <c r="AE69" s="70" t="s">
        <v>652</v>
      </c>
      <c r="AF69" s="70">
        <v>0</v>
      </c>
      <c r="AG69" s="70">
        <v>0</v>
      </c>
      <c r="AH69" s="70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70" t="s">
        <v>652</v>
      </c>
      <c r="AU69" s="70" t="s">
        <v>652</v>
      </c>
      <c r="AV69" s="70">
        <v>0</v>
      </c>
      <c r="AW69" s="70">
        <v>0</v>
      </c>
      <c r="AX69" s="70">
        <v>0</v>
      </c>
      <c r="AY69" s="69">
        <v>0</v>
      </c>
      <c r="AZ69" s="69">
        <v>0</v>
      </c>
      <c r="BA69" s="69">
        <v>0</v>
      </c>
      <c r="BB69" s="69">
        <v>0</v>
      </c>
      <c r="BC69" s="69">
        <v>0</v>
      </c>
      <c r="BD69" s="69">
        <v>0</v>
      </c>
      <c r="BE69" s="69">
        <v>0</v>
      </c>
      <c r="BF69" s="69">
        <v>0</v>
      </c>
      <c r="BG69" s="69">
        <v>0</v>
      </c>
      <c r="BH69" s="69">
        <v>0</v>
      </c>
      <c r="BI69" s="69">
        <v>0</v>
      </c>
      <c r="BJ69" s="70" t="s">
        <v>652</v>
      </c>
      <c r="BK69" s="70" t="s">
        <v>652</v>
      </c>
      <c r="BL69" s="70">
        <v>0</v>
      </c>
      <c r="BM69" s="70">
        <v>0</v>
      </c>
      <c r="BN69" s="70">
        <v>0</v>
      </c>
    </row>
    <row r="70" spans="1:66" ht="15.75" x14ac:dyDescent="0.25">
      <c r="A70" s="11">
        <v>59</v>
      </c>
      <c r="B70" s="66" t="s">
        <v>155</v>
      </c>
      <c r="C70" s="69">
        <v>33.937600000000003</v>
      </c>
      <c r="D70" s="69">
        <v>0</v>
      </c>
      <c r="E70" s="69">
        <v>73.859080000000006</v>
      </c>
      <c r="F70" s="69">
        <v>33.937600000000003</v>
      </c>
      <c r="G70" s="69">
        <v>39.921480000000003</v>
      </c>
      <c r="H70" s="69">
        <v>21.08512</v>
      </c>
      <c r="I70" s="69">
        <v>0</v>
      </c>
      <c r="J70" s="69">
        <v>61.006600000000006</v>
      </c>
      <c r="K70" s="69">
        <v>21.08512</v>
      </c>
      <c r="L70" s="69">
        <v>0</v>
      </c>
      <c r="M70" s="69">
        <v>39.921480000000003</v>
      </c>
      <c r="N70" s="70">
        <v>62.129083965866762</v>
      </c>
      <c r="O70" s="70">
        <v>100</v>
      </c>
      <c r="P70" s="70">
        <v>65.437969006632073</v>
      </c>
      <c r="Q70" s="69">
        <v>0</v>
      </c>
      <c r="R70" s="70">
        <v>0</v>
      </c>
      <c r="S70" s="69">
        <v>12.013999999999999</v>
      </c>
      <c r="T70" s="69">
        <v>0</v>
      </c>
      <c r="U70" s="69">
        <v>16.013999999999999</v>
      </c>
      <c r="V70" s="69">
        <v>12.013999999999999</v>
      </c>
      <c r="W70" s="69">
        <v>4</v>
      </c>
      <c r="X70" s="69">
        <v>12.013999999999999</v>
      </c>
      <c r="Y70" s="69">
        <v>0</v>
      </c>
      <c r="Z70" s="69">
        <v>16.013999999999999</v>
      </c>
      <c r="AA70" s="69">
        <v>12.013999999999999</v>
      </c>
      <c r="AB70" s="69">
        <v>0</v>
      </c>
      <c r="AC70" s="69">
        <v>4</v>
      </c>
      <c r="AD70" s="70">
        <v>100</v>
      </c>
      <c r="AE70" s="70">
        <v>100</v>
      </c>
      <c r="AF70" s="70">
        <v>24.978144123891596</v>
      </c>
      <c r="AG70" s="70">
        <v>0</v>
      </c>
      <c r="AH70" s="70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70" t="s">
        <v>652</v>
      </c>
      <c r="AU70" s="70" t="s">
        <v>652</v>
      </c>
      <c r="AV70" s="70">
        <v>0</v>
      </c>
      <c r="AW70" s="70">
        <v>0</v>
      </c>
      <c r="AX70" s="70">
        <v>0</v>
      </c>
      <c r="AY70" s="69">
        <v>21.9236</v>
      </c>
      <c r="AZ70" s="69">
        <v>0</v>
      </c>
      <c r="BA70" s="69">
        <v>57.845080000000003</v>
      </c>
      <c r="BB70" s="69">
        <v>21.9236</v>
      </c>
      <c r="BC70" s="69">
        <v>35.921480000000003</v>
      </c>
      <c r="BD70" s="69">
        <v>9.0711200000000005</v>
      </c>
      <c r="BE70" s="69">
        <v>0</v>
      </c>
      <c r="BF70" s="69">
        <v>44.992600000000003</v>
      </c>
      <c r="BG70" s="69">
        <v>9.0711200000000005</v>
      </c>
      <c r="BH70" s="69">
        <v>0</v>
      </c>
      <c r="BI70" s="69">
        <v>35.921480000000003</v>
      </c>
      <c r="BJ70" s="70">
        <v>41.376051378423249</v>
      </c>
      <c r="BK70" s="70">
        <v>100</v>
      </c>
      <c r="BL70" s="70">
        <v>79.838640131932806</v>
      </c>
      <c r="BM70" s="70">
        <v>0</v>
      </c>
      <c r="BN70" s="70">
        <v>0</v>
      </c>
    </row>
    <row r="71" spans="1:66" ht="15.75" x14ac:dyDescent="0.25">
      <c r="A71" s="11">
        <v>60</v>
      </c>
      <c r="B71" s="66" t="s">
        <v>158</v>
      </c>
      <c r="C71" s="69">
        <v>10.990399999999999</v>
      </c>
      <c r="D71" s="69">
        <v>0</v>
      </c>
      <c r="E71" s="69">
        <v>62.238399999999999</v>
      </c>
      <c r="F71" s="69">
        <v>10.990399999999999</v>
      </c>
      <c r="G71" s="69">
        <v>51.247999999999998</v>
      </c>
      <c r="H71" s="69">
        <v>10.990398150000001</v>
      </c>
      <c r="I71" s="69">
        <v>0</v>
      </c>
      <c r="J71" s="69">
        <v>62.23809</v>
      </c>
      <c r="K71" s="69">
        <v>10.990398150000001</v>
      </c>
      <c r="L71" s="69">
        <v>0</v>
      </c>
      <c r="M71" s="69">
        <v>51.247691850000002</v>
      </c>
      <c r="N71" s="70">
        <v>99.999983167127695</v>
      </c>
      <c r="O71" s="70">
        <v>99.999398708242282</v>
      </c>
      <c r="P71" s="70">
        <v>82.341363383741367</v>
      </c>
      <c r="Q71" s="69">
        <v>0</v>
      </c>
      <c r="R71" s="70">
        <v>0</v>
      </c>
      <c r="S71" s="69">
        <v>0</v>
      </c>
      <c r="T71" s="69">
        <v>0</v>
      </c>
      <c r="U71" s="69">
        <v>0</v>
      </c>
      <c r="V71" s="69">
        <v>0</v>
      </c>
      <c r="W71" s="69">
        <v>0</v>
      </c>
      <c r="X71" s="69">
        <v>0</v>
      </c>
      <c r="Y71" s="69">
        <v>0</v>
      </c>
      <c r="Z71" s="69">
        <v>0</v>
      </c>
      <c r="AA71" s="69">
        <v>0</v>
      </c>
      <c r="AB71" s="69">
        <v>0</v>
      </c>
      <c r="AC71" s="69">
        <v>0</v>
      </c>
      <c r="AD71" s="70" t="s">
        <v>652</v>
      </c>
      <c r="AE71" s="70" t="s">
        <v>652</v>
      </c>
      <c r="AF71" s="70">
        <v>0</v>
      </c>
      <c r="AG71" s="70">
        <v>0</v>
      </c>
      <c r="AH71" s="70">
        <v>0</v>
      </c>
      <c r="AI71" s="69">
        <v>0</v>
      </c>
      <c r="AJ71" s="69">
        <v>0</v>
      </c>
      <c r="AK71" s="69">
        <v>0</v>
      </c>
      <c r="AL71" s="69">
        <v>0</v>
      </c>
      <c r="AM71" s="69">
        <v>0</v>
      </c>
      <c r="AN71" s="69">
        <v>0</v>
      </c>
      <c r="AO71" s="69">
        <v>0</v>
      </c>
      <c r="AP71" s="69">
        <v>0</v>
      </c>
      <c r="AQ71" s="69">
        <v>0</v>
      </c>
      <c r="AR71" s="69">
        <v>0</v>
      </c>
      <c r="AS71" s="69">
        <v>0</v>
      </c>
      <c r="AT71" s="70" t="s">
        <v>652</v>
      </c>
      <c r="AU71" s="70" t="s">
        <v>652</v>
      </c>
      <c r="AV71" s="70">
        <v>0</v>
      </c>
      <c r="AW71" s="70">
        <v>0</v>
      </c>
      <c r="AX71" s="70">
        <v>0</v>
      </c>
      <c r="AY71" s="69">
        <v>10.990399999999999</v>
      </c>
      <c r="AZ71" s="69">
        <v>0</v>
      </c>
      <c r="BA71" s="69">
        <v>62.238399999999999</v>
      </c>
      <c r="BB71" s="69">
        <v>10.990399999999999</v>
      </c>
      <c r="BC71" s="69">
        <v>51.247999999999998</v>
      </c>
      <c r="BD71" s="69">
        <v>10.990398150000001</v>
      </c>
      <c r="BE71" s="69">
        <v>0</v>
      </c>
      <c r="BF71" s="69">
        <v>62.23809</v>
      </c>
      <c r="BG71" s="69">
        <v>10.990398150000001</v>
      </c>
      <c r="BH71" s="69">
        <v>0</v>
      </c>
      <c r="BI71" s="69">
        <v>51.247691850000002</v>
      </c>
      <c r="BJ71" s="70">
        <v>99.999983167127695</v>
      </c>
      <c r="BK71" s="70">
        <v>99.999398708242282</v>
      </c>
      <c r="BL71" s="70">
        <v>82.341363383741367</v>
      </c>
      <c r="BM71" s="70">
        <v>0</v>
      </c>
      <c r="BN71" s="70">
        <v>0</v>
      </c>
    </row>
    <row r="72" spans="1:66" ht="15.75" x14ac:dyDescent="0.25">
      <c r="A72" s="11">
        <v>61</v>
      </c>
      <c r="B72" s="66" t="s">
        <v>161</v>
      </c>
      <c r="C72" s="69">
        <v>27.409700000000001</v>
      </c>
      <c r="D72" s="69">
        <v>0</v>
      </c>
      <c r="E72" s="69">
        <v>67.149000000000001</v>
      </c>
      <c r="F72" s="69">
        <v>27.409700000000001</v>
      </c>
      <c r="G72" s="69">
        <v>39.7393</v>
      </c>
      <c r="H72" s="69">
        <v>27.409700000000001</v>
      </c>
      <c r="I72" s="69">
        <v>0</v>
      </c>
      <c r="J72" s="69">
        <v>67.149000000000001</v>
      </c>
      <c r="K72" s="69">
        <v>27.409700000000001</v>
      </c>
      <c r="L72" s="69">
        <v>0</v>
      </c>
      <c r="M72" s="69">
        <v>39.7393</v>
      </c>
      <c r="N72" s="70">
        <v>100</v>
      </c>
      <c r="O72" s="70">
        <v>100</v>
      </c>
      <c r="P72" s="70">
        <v>59.180777077841817</v>
      </c>
      <c r="Q72" s="69">
        <v>0</v>
      </c>
      <c r="R72" s="70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70" t="s">
        <v>652</v>
      </c>
      <c r="AE72" s="70" t="s">
        <v>652</v>
      </c>
      <c r="AF72" s="70">
        <v>0</v>
      </c>
      <c r="AG72" s="70">
        <v>0</v>
      </c>
      <c r="AH72" s="70">
        <v>0</v>
      </c>
      <c r="AI72" s="69">
        <v>0</v>
      </c>
      <c r="AJ72" s="69">
        <v>0</v>
      </c>
      <c r="AK72" s="69">
        <v>0</v>
      </c>
      <c r="AL72" s="69">
        <v>0</v>
      </c>
      <c r="AM72" s="69">
        <v>0</v>
      </c>
      <c r="AN72" s="69">
        <v>0</v>
      </c>
      <c r="AO72" s="69">
        <v>0</v>
      </c>
      <c r="AP72" s="69">
        <v>0</v>
      </c>
      <c r="AQ72" s="69">
        <v>0</v>
      </c>
      <c r="AR72" s="69">
        <v>0</v>
      </c>
      <c r="AS72" s="69">
        <v>0</v>
      </c>
      <c r="AT72" s="70" t="s">
        <v>652</v>
      </c>
      <c r="AU72" s="70" t="s">
        <v>652</v>
      </c>
      <c r="AV72" s="70">
        <v>0</v>
      </c>
      <c r="AW72" s="70">
        <v>0</v>
      </c>
      <c r="AX72" s="70">
        <v>0</v>
      </c>
      <c r="AY72" s="69">
        <v>27.409700000000001</v>
      </c>
      <c r="AZ72" s="69">
        <v>0</v>
      </c>
      <c r="BA72" s="69">
        <v>67.149000000000001</v>
      </c>
      <c r="BB72" s="69">
        <v>27.409700000000001</v>
      </c>
      <c r="BC72" s="69">
        <v>39.7393</v>
      </c>
      <c r="BD72" s="69">
        <v>27.409700000000001</v>
      </c>
      <c r="BE72" s="69">
        <v>0</v>
      </c>
      <c r="BF72" s="69">
        <v>67.149000000000001</v>
      </c>
      <c r="BG72" s="69">
        <v>27.409700000000001</v>
      </c>
      <c r="BH72" s="69">
        <v>0</v>
      </c>
      <c r="BI72" s="69">
        <v>39.7393</v>
      </c>
      <c r="BJ72" s="70">
        <v>100</v>
      </c>
      <c r="BK72" s="70">
        <v>100</v>
      </c>
      <c r="BL72" s="70">
        <v>59.180777077841817</v>
      </c>
      <c r="BM72" s="70">
        <v>0</v>
      </c>
      <c r="BN72" s="70">
        <v>0</v>
      </c>
    </row>
    <row r="73" spans="1:66" ht="15.75" x14ac:dyDescent="0.25">
      <c r="A73" s="11">
        <v>62</v>
      </c>
      <c r="B73" s="66" t="s">
        <v>164</v>
      </c>
      <c r="C73" s="69">
        <v>118.14869999999999</v>
      </c>
      <c r="D73" s="69">
        <v>0</v>
      </c>
      <c r="E73" s="69">
        <v>169.01870000000002</v>
      </c>
      <c r="F73" s="69">
        <v>118.14869999999999</v>
      </c>
      <c r="G73" s="69">
        <v>50.870000000000005</v>
      </c>
      <c r="H73" s="69">
        <v>118.14869999999999</v>
      </c>
      <c r="I73" s="69">
        <v>0.18067859999999999</v>
      </c>
      <c r="J73" s="69">
        <v>168.99804799999998</v>
      </c>
      <c r="K73" s="69">
        <v>118.14869999999999</v>
      </c>
      <c r="L73" s="69">
        <v>0</v>
      </c>
      <c r="M73" s="69">
        <v>50.849348000000006</v>
      </c>
      <c r="N73" s="70">
        <v>100</v>
      </c>
      <c r="O73" s="70">
        <v>99.9594023982701</v>
      </c>
      <c r="P73" s="70">
        <v>30.088719131241099</v>
      </c>
      <c r="Q73" s="69">
        <v>0.18067859999999999</v>
      </c>
      <c r="R73" s="70">
        <v>-6.8556271770603416E-15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70" t="s">
        <v>652</v>
      </c>
      <c r="AE73" s="70" t="s">
        <v>652</v>
      </c>
      <c r="AF73" s="70">
        <v>0</v>
      </c>
      <c r="AG73" s="70">
        <v>0</v>
      </c>
      <c r="AH73" s="70">
        <v>0</v>
      </c>
      <c r="AI73" s="69">
        <v>21.561</v>
      </c>
      <c r="AJ73" s="69">
        <v>0</v>
      </c>
      <c r="AK73" s="69">
        <v>39.430999999999997</v>
      </c>
      <c r="AL73" s="69">
        <v>21.561</v>
      </c>
      <c r="AM73" s="69">
        <v>17.87</v>
      </c>
      <c r="AN73" s="69">
        <v>21.561</v>
      </c>
      <c r="AO73" s="69">
        <v>0</v>
      </c>
      <c r="AP73" s="69">
        <v>39.430950000000003</v>
      </c>
      <c r="AQ73" s="69">
        <v>21.561</v>
      </c>
      <c r="AR73" s="69">
        <v>0</v>
      </c>
      <c r="AS73" s="69">
        <v>17.869949999999999</v>
      </c>
      <c r="AT73" s="70">
        <v>100</v>
      </c>
      <c r="AU73" s="70">
        <v>99.999720201454949</v>
      </c>
      <c r="AV73" s="70">
        <v>45.319603002210194</v>
      </c>
      <c r="AW73" s="70">
        <v>0</v>
      </c>
      <c r="AX73" s="70">
        <v>0</v>
      </c>
      <c r="AY73" s="69">
        <v>96.587699999999998</v>
      </c>
      <c r="AZ73" s="69">
        <v>0</v>
      </c>
      <c r="BA73" s="69">
        <v>129.58770000000001</v>
      </c>
      <c r="BB73" s="69">
        <v>96.587699999999998</v>
      </c>
      <c r="BC73" s="69">
        <v>33</v>
      </c>
      <c r="BD73" s="69">
        <v>96.587699999999998</v>
      </c>
      <c r="BE73" s="69">
        <v>0.18067859999999999</v>
      </c>
      <c r="BF73" s="69">
        <v>129.56709799999999</v>
      </c>
      <c r="BG73" s="69">
        <v>96.587699999999998</v>
      </c>
      <c r="BH73" s="69">
        <v>0</v>
      </c>
      <c r="BI73" s="69">
        <v>32.979398000000003</v>
      </c>
      <c r="BJ73" s="70">
        <v>100</v>
      </c>
      <c r="BK73" s="70">
        <v>99.937569696969703</v>
      </c>
      <c r="BL73" s="70">
        <v>25.453528333250162</v>
      </c>
      <c r="BM73" s="70">
        <v>0.18067859999999999</v>
      </c>
      <c r="BN73" s="70">
        <v>-6.8556271770603416E-15</v>
      </c>
    </row>
    <row r="74" spans="1:66" ht="15.75" x14ac:dyDescent="0.25">
      <c r="A74" s="11">
        <v>63</v>
      </c>
      <c r="B74" s="66" t="s">
        <v>167</v>
      </c>
      <c r="C74" s="69">
        <v>0</v>
      </c>
      <c r="D74" s="69">
        <v>0</v>
      </c>
      <c r="E74" s="69">
        <v>0</v>
      </c>
      <c r="F74" s="69">
        <v>0</v>
      </c>
      <c r="G74" s="69">
        <v>0</v>
      </c>
      <c r="H74" s="69">
        <v>0</v>
      </c>
      <c r="I74" s="69">
        <v>0</v>
      </c>
      <c r="J74" s="69">
        <v>0</v>
      </c>
      <c r="K74" s="69">
        <v>0</v>
      </c>
      <c r="L74" s="69">
        <v>0</v>
      </c>
      <c r="M74" s="69">
        <v>0</v>
      </c>
      <c r="N74" s="70" t="s">
        <v>652</v>
      </c>
      <c r="O74" s="70" t="s">
        <v>652</v>
      </c>
      <c r="P74" s="70">
        <v>0</v>
      </c>
      <c r="Q74" s="69">
        <v>0</v>
      </c>
      <c r="R74" s="70">
        <v>0</v>
      </c>
      <c r="S74" s="69">
        <v>0</v>
      </c>
      <c r="T74" s="69">
        <v>0</v>
      </c>
      <c r="U74" s="69">
        <v>0</v>
      </c>
      <c r="V74" s="69">
        <v>0</v>
      </c>
      <c r="W74" s="69">
        <v>0</v>
      </c>
      <c r="X74" s="69">
        <v>0</v>
      </c>
      <c r="Y74" s="69">
        <v>0</v>
      </c>
      <c r="Z74" s="69">
        <v>0</v>
      </c>
      <c r="AA74" s="69">
        <v>0</v>
      </c>
      <c r="AB74" s="69">
        <v>0</v>
      </c>
      <c r="AC74" s="69">
        <v>0</v>
      </c>
      <c r="AD74" s="70" t="s">
        <v>652</v>
      </c>
      <c r="AE74" s="70" t="s">
        <v>652</v>
      </c>
      <c r="AF74" s="70">
        <v>0</v>
      </c>
      <c r="AG74" s="70">
        <v>0</v>
      </c>
      <c r="AH74" s="70">
        <v>0</v>
      </c>
      <c r="AI74" s="69">
        <v>0</v>
      </c>
      <c r="AJ74" s="69">
        <v>0</v>
      </c>
      <c r="AK74" s="69">
        <v>0</v>
      </c>
      <c r="AL74" s="69">
        <v>0</v>
      </c>
      <c r="AM74" s="69">
        <v>0</v>
      </c>
      <c r="AN74" s="69">
        <v>0</v>
      </c>
      <c r="AO74" s="69">
        <v>0</v>
      </c>
      <c r="AP74" s="69">
        <v>0</v>
      </c>
      <c r="AQ74" s="69">
        <v>0</v>
      </c>
      <c r="AR74" s="69">
        <v>0</v>
      </c>
      <c r="AS74" s="69">
        <v>0</v>
      </c>
      <c r="AT74" s="70" t="s">
        <v>652</v>
      </c>
      <c r="AU74" s="70" t="s">
        <v>652</v>
      </c>
      <c r="AV74" s="70">
        <v>0</v>
      </c>
      <c r="AW74" s="70">
        <v>0</v>
      </c>
      <c r="AX74" s="70">
        <v>0</v>
      </c>
      <c r="AY74" s="69">
        <v>0</v>
      </c>
      <c r="AZ74" s="69">
        <v>0</v>
      </c>
      <c r="BA74" s="69">
        <v>0</v>
      </c>
      <c r="BB74" s="69">
        <v>0</v>
      </c>
      <c r="BC74" s="69">
        <v>0</v>
      </c>
      <c r="BD74" s="69">
        <v>0</v>
      </c>
      <c r="BE74" s="69">
        <v>0</v>
      </c>
      <c r="BF74" s="69">
        <v>0</v>
      </c>
      <c r="BG74" s="69">
        <v>0</v>
      </c>
      <c r="BH74" s="69">
        <v>0</v>
      </c>
      <c r="BI74" s="69">
        <v>0</v>
      </c>
      <c r="BJ74" s="70" t="s">
        <v>652</v>
      </c>
      <c r="BK74" s="70" t="s">
        <v>652</v>
      </c>
      <c r="BL74" s="70">
        <v>0</v>
      </c>
      <c r="BM74" s="70">
        <v>0</v>
      </c>
      <c r="BN74" s="70">
        <v>0</v>
      </c>
    </row>
    <row r="75" spans="1:66" ht="15.75" x14ac:dyDescent="0.25">
      <c r="A75" s="77">
        <v>64</v>
      </c>
      <c r="B75" s="66" t="s">
        <v>170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70" t="s">
        <v>652</v>
      </c>
      <c r="O75" s="70" t="s">
        <v>652</v>
      </c>
      <c r="P75" s="70">
        <v>0</v>
      </c>
      <c r="Q75" s="69">
        <v>0</v>
      </c>
      <c r="R75" s="70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70" t="s">
        <v>652</v>
      </c>
      <c r="AE75" s="70" t="s">
        <v>652</v>
      </c>
      <c r="AF75" s="70">
        <v>0</v>
      </c>
      <c r="AG75" s="70">
        <v>0</v>
      </c>
      <c r="AH75" s="70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70" t="s">
        <v>652</v>
      </c>
      <c r="AU75" s="70" t="s">
        <v>652</v>
      </c>
      <c r="AV75" s="70">
        <v>0</v>
      </c>
      <c r="AW75" s="70">
        <v>0</v>
      </c>
      <c r="AX75" s="70">
        <v>0</v>
      </c>
      <c r="AY75" s="69">
        <v>0</v>
      </c>
      <c r="AZ75" s="69">
        <v>0</v>
      </c>
      <c r="BA75" s="69">
        <v>0</v>
      </c>
      <c r="BB75" s="69">
        <v>0</v>
      </c>
      <c r="BC75" s="69">
        <v>0</v>
      </c>
      <c r="BD75" s="69">
        <v>0</v>
      </c>
      <c r="BE75" s="69">
        <v>0</v>
      </c>
      <c r="BF75" s="69">
        <v>0</v>
      </c>
      <c r="BG75" s="69">
        <v>0</v>
      </c>
      <c r="BH75" s="69">
        <v>0</v>
      </c>
      <c r="BI75" s="69">
        <v>0</v>
      </c>
      <c r="BJ75" s="70" t="s">
        <v>652</v>
      </c>
      <c r="BK75" s="70" t="s">
        <v>652</v>
      </c>
      <c r="BL75" s="70">
        <v>0</v>
      </c>
      <c r="BM75" s="70">
        <v>0</v>
      </c>
      <c r="BN75" s="70">
        <v>0</v>
      </c>
    </row>
    <row r="76" spans="1:66" ht="15.75" x14ac:dyDescent="0.25">
      <c r="A76" s="60">
        <v>65</v>
      </c>
      <c r="B76" s="61" t="s">
        <v>173</v>
      </c>
      <c r="C76" s="64">
        <v>18.2668</v>
      </c>
      <c r="D76" s="64">
        <v>0</v>
      </c>
      <c r="E76" s="64">
        <v>24.7668</v>
      </c>
      <c r="F76" s="64">
        <v>18.2668</v>
      </c>
      <c r="G76" s="64">
        <v>6.5</v>
      </c>
      <c r="H76" s="64">
        <v>18.2668</v>
      </c>
      <c r="I76" s="64">
        <v>0.21731600000000001</v>
      </c>
      <c r="J76" s="64">
        <v>24.490271999999997</v>
      </c>
      <c r="K76" s="64">
        <v>18.2668</v>
      </c>
      <c r="L76" s="64">
        <v>0</v>
      </c>
      <c r="M76" s="64">
        <v>6.2234720000000001</v>
      </c>
      <c r="N76" s="64">
        <v>100</v>
      </c>
      <c r="O76" s="64">
        <v>95.745723076923085</v>
      </c>
      <c r="P76" s="64">
        <v>25.412016657062857</v>
      </c>
      <c r="Q76" s="64">
        <v>0.21731600000000001</v>
      </c>
      <c r="R76" s="64">
        <v>2.7755575615628914E-16</v>
      </c>
      <c r="S76" s="64">
        <v>4.92</v>
      </c>
      <c r="T76" s="64">
        <v>0</v>
      </c>
      <c r="U76" s="64">
        <v>5.42</v>
      </c>
      <c r="V76" s="64">
        <v>4.92</v>
      </c>
      <c r="W76" s="64">
        <v>0.5</v>
      </c>
      <c r="X76" s="64">
        <v>4.92</v>
      </c>
      <c r="Y76" s="64">
        <v>0</v>
      </c>
      <c r="Z76" s="64">
        <v>5.42</v>
      </c>
      <c r="AA76" s="64">
        <v>4.92</v>
      </c>
      <c r="AB76" s="64">
        <v>0</v>
      </c>
      <c r="AC76" s="64">
        <v>0.5</v>
      </c>
      <c r="AD76" s="64">
        <v>100</v>
      </c>
      <c r="AE76" s="64">
        <v>100</v>
      </c>
      <c r="AF76" s="64">
        <v>9.2250922509225095</v>
      </c>
      <c r="AG76" s="64">
        <v>0</v>
      </c>
      <c r="AH76" s="64">
        <v>0</v>
      </c>
      <c r="AI76" s="64">
        <v>9.5</v>
      </c>
      <c r="AJ76" s="64">
        <v>0</v>
      </c>
      <c r="AK76" s="64">
        <v>10</v>
      </c>
      <c r="AL76" s="64">
        <v>9.5</v>
      </c>
      <c r="AM76" s="64">
        <v>0.5</v>
      </c>
      <c r="AN76" s="64">
        <v>9.5</v>
      </c>
      <c r="AO76" s="64">
        <v>0.21731600000000001</v>
      </c>
      <c r="AP76" s="64">
        <v>10</v>
      </c>
      <c r="AQ76" s="64">
        <v>9.5</v>
      </c>
      <c r="AR76" s="64">
        <v>0</v>
      </c>
      <c r="AS76" s="64">
        <v>0.5</v>
      </c>
      <c r="AT76" s="64">
        <v>100</v>
      </c>
      <c r="AU76" s="64">
        <v>100</v>
      </c>
      <c r="AV76" s="64">
        <v>5</v>
      </c>
      <c r="AW76" s="64">
        <v>0.21731600000000001</v>
      </c>
      <c r="AX76" s="64">
        <v>0</v>
      </c>
      <c r="AY76" s="64">
        <v>3.8468</v>
      </c>
      <c r="AZ76" s="64">
        <v>0</v>
      </c>
      <c r="BA76" s="64">
        <v>9.3468</v>
      </c>
      <c r="BB76" s="64">
        <v>3.8468</v>
      </c>
      <c r="BC76" s="64">
        <v>5.5</v>
      </c>
      <c r="BD76" s="64">
        <v>3.8468</v>
      </c>
      <c r="BE76" s="64">
        <v>0</v>
      </c>
      <c r="BF76" s="64">
        <v>9.0702719999999992</v>
      </c>
      <c r="BG76" s="64">
        <v>3.8468</v>
      </c>
      <c r="BH76" s="64">
        <v>0</v>
      </c>
      <c r="BI76" s="64">
        <v>5.2234720000000001</v>
      </c>
      <c r="BJ76" s="64">
        <v>100</v>
      </c>
      <c r="BK76" s="64">
        <v>94.972218181818178</v>
      </c>
      <c r="BL76" s="64">
        <v>57.588923463375743</v>
      </c>
      <c r="BM76" s="64">
        <v>0</v>
      </c>
      <c r="BN76" s="64">
        <v>0</v>
      </c>
    </row>
    <row r="77" spans="1:66" ht="15.75" x14ac:dyDescent="0.25">
      <c r="A77" s="11">
        <v>66</v>
      </c>
      <c r="B77" s="66" t="s">
        <v>176</v>
      </c>
      <c r="C77" s="69">
        <v>4.92</v>
      </c>
      <c r="D77" s="69">
        <v>0</v>
      </c>
      <c r="E77" s="69">
        <v>5.42</v>
      </c>
      <c r="F77" s="69">
        <v>4.92</v>
      </c>
      <c r="G77" s="69">
        <v>0.5</v>
      </c>
      <c r="H77" s="69">
        <v>4.92</v>
      </c>
      <c r="I77" s="69">
        <v>0</v>
      </c>
      <c r="J77" s="69">
        <v>5.42</v>
      </c>
      <c r="K77" s="69">
        <v>4.92</v>
      </c>
      <c r="L77" s="69">
        <v>0</v>
      </c>
      <c r="M77" s="69">
        <v>0.5</v>
      </c>
      <c r="N77" s="70">
        <v>100</v>
      </c>
      <c r="O77" s="70">
        <v>100</v>
      </c>
      <c r="P77" s="70">
        <v>9.2250922509225095</v>
      </c>
      <c r="Q77" s="69">
        <v>0</v>
      </c>
      <c r="R77" s="70">
        <v>0</v>
      </c>
      <c r="S77" s="69">
        <v>4.92</v>
      </c>
      <c r="T77" s="69">
        <v>0</v>
      </c>
      <c r="U77" s="69">
        <v>5.42</v>
      </c>
      <c r="V77" s="69">
        <v>4.92</v>
      </c>
      <c r="W77" s="69">
        <v>0.5</v>
      </c>
      <c r="X77" s="69">
        <v>4.92</v>
      </c>
      <c r="Y77" s="69">
        <v>0</v>
      </c>
      <c r="Z77" s="69">
        <v>5.42</v>
      </c>
      <c r="AA77" s="69">
        <v>4.92</v>
      </c>
      <c r="AB77" s="69">
        <v>0</v>
      </c>
      <c r="AC77" s="69">
        <v>0.5</v>
      </c>
      <c r="AD77" s="70">
        <v>100</v>
      </c>
      <c r="AE77" s="70">
        <v>100</v>
      </c>
      <c r="AF77" s="70">
        <v>9.2250922509225095</v>
      </c>
      <c r="AG77" s="70">
        <v>0</v>
      </c>
      <c r="AH77" s="70">
        <v>0</v>
      </c>
      <c r="AI77" s="69">
        <v>0</v>
      </c>
      <c r="AJ77" s="69">
        <v>0</v>
      </c>
      <c r="AK77" s="69">
        <v>0</v>
      </c>
      <c r="AL77" s="69">
        <v>0</v>
      </c>
      <c r="AM77" s="69">
        <v>0</v>
      </c>
      <c r="AN77" s="69">
        <v>0</v>
      </c>
      <c r="AO77" s="69">
        <v>0</v>
      </c>
      <c r="AP77" s="69">
        <v>0</v>
      </c>
      <c r="AQ77" s="69">
        <v>0</v>
      </c>
      <c r="AR77" s="69">
        <v>0</v>
      </c>
      <c r="AS77" s="69">
        <v>0</v>
      </c>
      <c r="AT77" s="70" t="s">
        <v>652</v>
      </c>
      <c r="AU77" s="70" t="s">
        <v>652</v>
      </c>
      <c r="AV77" s="70">
        <v>0</v>
      </c>
      <c r="AW77" s="70">
        <v>0</v>
      </c>
      <c r="AX77" s="70">
        <v>0</v>
      </c>
      <c r="AY77" s="69">
        <v>0</v>
      </c>
      <c r="AZ77" s="69">
        <v>0</v>
      </c>
      <c r="BA77" s="69">
        <v>0</v>
      </c>
      <c r="BB77" s="69">
        <v>0</v>
      </c>
      <c r="BC77" s="69">
        <v>0</v>
      </c>
      <c r="BD77" s="69">
        <v>0</v>
      </c>
      <c r="BE77" s="69">
        <v>0</v>
      </c>
      <c r="BF77" s="69">
        <v>0</v>
      </c>
      <c r="BG77" s="69">
        <v>0</v>
      </c>
      <c r="BH77" s="69">
        <v>0</v>
      </c>
      <c r="BI77" s="69">
        <v>0</v>
      </c>
      <c r="BJ77" s="70" t="s">
        <v>652</v>
      </c>
      <c r="BK77" s="70" t="s">
        <v>652</v>
      </c>
      <c r="BL77" s="70">
        <v>0</v>
      </c>
      <c r="BM77" s="70">
        <v>0</v>
      </c>
      <c r="BN77" s="70">
        <v>0</v>
      </c>
    </row>
    <row r="78" spans="1:66" ht="15.75" x14ac:dyDescent="0.25">
      <c r="A78" s="11">
        <v>67</v>
      </c>
      <c r="B78" s="66" t="s">
        <v>179</v>
      </c>
      <c r="C78" s="69">
        <v>3.8468</v>
      </c>
      <c r="D78" s="69">
        <v>0</v>
      </c>
      <c r="E78" s="69">
        <v>9.3468</v>
      </c>
      <c r="F78" s="69">
        <v>3.8468</v>
      </c>
      <c r="G78" s="69">
        <v>5.5</v>
      </c>
      <c r="H78" s="69">
        <v>3.8468</v>
      </c>
      <c r="I78" s="69">
        <v>0.21731600000000001</v>
      </c>
      <c r="J78" s="69">
        <v>9.0702719999999992</v>
      </c>
      <c r="K78" s="69">
        <v>3.8468</v>
      </c>
      <c r="L78" s="69">
        <v>0</v>
      </c>
      <c r="M78" s="69">
        <v>5.2234720000000001</v>
      </c>
      <c r="N78" s="70">
        <v>100</v>
      </c>
      <c r="O78" s="70">
        <v>94.972218181818178</v>
      </c>
      <c r="P78" s="70">
        <v>57.588923463375743</v>
      </c>
      <c r="Q78" s="69">
        <v>0.21731600000000001</v>
      </c>
      <c r="R78" s="70">
        <v>2.7755575615628914E-16</v>
      </c>
      <c r="S78" s="69">
        <v>0</v>
      </c>
      <c r="T78" s="69">
        <v>0</v>
      </c>
      <c r="U78" s="69">
        <v>0</v>
      </c>
      <c r="V78" s="69">
        <v>0</v>
      </c>
      <c r="W78" s="69">
        <v>0</v>
      </c>
      <c r="X78" s="69">
        <v>0</v>
      </c>
      <c r="Y78" s="69">
        <v>0</v>
      </c>
      <c r="Z78" s="69">
        <v>0</v>
      </c>
      <c r="AA78" s="69">
        <v>0</v>
      </c>
      <c r="AB78" s="69">
        <v>0</v>
      </c>
      <c r="AC78" s="69">
        <v>0</v>
      </c>
      <c r="AD78" s="70" t="s">
        <v>652</v>
      </c>
      <c r="AE78" s="70" t="s">
        <v>652</v>
      </c>
      <c r="AF78" s="70">
        <v>0</v>
      </c>
      <c r="AG78" s="70">
        <v>0</v>
      </c>
      <c r="AH78" s="70">
        <v>0</v>
      </c>
      <c r="AI78" s="69">
        <v>0</v>
      </c>
      <c r="AJ78" s="69">
        <v>0</v>
      </c>
      <c r="AK78" s="69">
        <v>0</v>
      </c>
      <c r="AL78" s="69">
        <v>0</v>
      </c>
      <c r="AM78" s="69">
        <v>0</v>
      </c>
      <c r="AN78" s="69">
        <v>0</v>
      </c>
      <c r="AO78" s="69">
        <v>0.21731600000000001</v>
      </c>
      <c r="AP78" s="69">
        <v>0</v>
      </c>
      <c r="AQ78" s="69">
        <v>0</v>
      </c>
      <c r="AR78" s="69">
        <v>0</v>
      </c>
      <c r="AS78" s="69">
        <v>0</v>
      </c>
      <c r="AT78" s="70" t="s">
        <v>652</v>
      </c>
      <c r="AU78" s="70" t="s">
        <v>652</v>
      </c>
      <c r="AV78" s="70">
        <v>0</v>
      </c>
      <c r="AW78" s="70">
        <v>0.21731600000000001</v>
      </c>
      <c r="AX78" s="70">
        <v>0</v>
      </c>
      <c r="AY78" s="69">
        <v>3.8468</v>
      </c>
      <c r="AZ78" s="69">
        <v>0</v>
      </c>
      <c r="BA78" s="69">
        <v>9.3468</v>
      </c>
      <c r="BB78" s="69">
        <v>3.8468</v>
      </c>
      <c r="BC78" s="69">
        <v>5.5</v>
      </c>
      <c r="BD78" s="69">
        <v>3.8468</v>
      </c>
      <c r="BE78" s="69">
        <v>0</v>
      </c>
      <c r="BF78" s="69">
        <v>9.0702719999999992</v>
      </c>
      <c r="BG78" s="69">
        <v>3.8468</v>
      </c>
      <c r="BH78" s="69">
        <v>0</v>
      </c>
      <c r="BI78" s="69">
        <v>5.2234720000000001</v>
      </c>
      <c r="BJ78" s="70">
        <v>100</v>
      </c>
      <c r="BK78" s="70">
        <v>94.972218181818178</v>
      </c>
      <c r="BL78" s="70">
        <v>57.588923463375743</v>
      </c>
      <c r="BM78" s="70">
        <v>0</v>
      </c>
      <c r="BN78" s="70">
        <v>0</v>
      </c>
    </row>
    <row r="79" spans="1:66" ht="15.75" x14ac:dyDescent="0.25">
      <c r="A79" s="11">
        <v>68</v>
      </c>
      <c r="B79" s="66" t="s">
        <v>182</v>
      </c>
      <c r="C79" s="69">
        <v>0</v>
      </c>
      <c r="D79" s="69">
        <v>0</v>
      </c>
      <c r="E79" s="69">
        <v>0</v>
      </c>
      <c r="F79" s="69">
        <v>0</v>
      </c>
      <c r="G79" s="69">
        <v>0</v>
      </c>
      <c r="H79" s="69">
        <v>0</v>
      </c>
      <c r="I79" s="69">
        <v>0</v>
      </c>
      <c r="J79" s="69">
        <v>0</v>
      </c>
      <c r="K79" s="69">
        <v>0</v>
      </c>
      <c r="L79" s="69">
        <v>0</v>
      </c>
      <c r="M79" s="69">
        <v>0</v>
      </c>
      <c r="N79" s="70" t="s">
        <v>652</v>
      </c>
      <c r="O79" s="70" t="s">
        <v>652</v>
      </c>
      <c r="P79" s="70">
        <v>0</v>
      </c>
      <c r="Q79" s="69">
        <v>0</v>
      </c>
      <c r="R79" s="70">
        <v>0</v>
      </c>
      <c r="S79" s="69">
        <v>0</v>
      </c>
      <c r="T79" s="69">
        <v>0</v>
      </c>
      <c r="U79" s="69">
        <v>0</v>
      </c>
      <c r="V79" s="69">
        <v>0</v>
      </c>
      <c r="W79" s="69">
        <v>0</v>
      </c>
      <c r="X79" s="69">
        <v>0</v>
      </c>
      <c r="Y79" s="69">
        <v>0</v>
      </c>
      <c r="Z79" s="69">
        <v>0</v>
      </c>
      <c r="AA79" s="69">
        <v>0</v>
      </c>
      <c r="AB79" s="69">
        <v>0</v>
      </c>
      <c r="AC79" s="69">
        <v>0</v>
      </c>
      <c r="AD79" s="70" t="s">
        <v>652</v>
      </c>
      <c r="AE79" s="70" t="s">
        <v>652</v>
      </c>
      <c r="AF79" s="70">
        <v>0</v>
      </c>
      <c r="AG79" s="70">
        <v>0</v>
      </c>
      <c r="AH79" s="70">
        <v>0</v>
      </c>
      <c r="AI79" s="69">
        <v>0</v>
      </c>
      <c r="AJ79" s="69">
        <v>0</v>
      </c>
      <c r="AK79" s="69">
        <v>0</v>
      </c>
      <c r="AL79" s="69">
        <v>0</v>
      </c>
      <c r="AM79" s="69">
        <v>0</v>
      </c>
      <c r="AN79" s="69">
        <v>0</v>
      </c>
      <c r="AO79" s="69">
        <v>0</v>
      </c>
      <c r="AP79" s="69">
        <v>0</v>
      </c>
      <c r="AQ79" s="69">
        <v>0</v>
      </c>
      <c r="AR79" s="69">
        <v>0</v>
      </c>
      <c r="AS79" s="69">
        <v>0</v>
      </c>
      <c r="AT79" s="70" t="s">
        <v>652</v>
      </c>
      <c r="AU79" s="70" t="s">
        <v>652</v>
      </c>
      <c r="AV79" s="70">
        <v>0</v>
      </c>
      <c r="AW79" s="70">
        <v>0</v>
      </c>
      <c r="AX79" s="70">
        <v>0</v>
      </c>
      <c r="AY79" s="69">
        <v>0</v>
      </c>
      <c r="AZ79" s="69">
        <v>0</v>
      </c>
      <c r="BA79" s="69">
        <v>0</v>
      </c>
      <c r="BB79" s="69">
        <v>0</v>
      </c>
      <c r="BC79" s="69">
        <v>0</v>
      </c>
      <c r="BD79" s="69">
        <v>0</v>
      </c>
      <c r="BE79" s="69">
        <v>0</v>
      </c>
      <c r="BF79" s="69">
        <v>0</v>
      </c>
      <c r="BG79" s="69">
        <v>0</v>
      </c>
      <c r="BH79" s="69">
        <v>0</v>
      </c>
      <c r="BI79" s="69">
        <v>0</v>
      </c>
      <c r="BJ79" s="70" t="s">
        <v>652</v>
      </c>
      <c r="BK79" s="70" t="s">
        <v>652</v>
      </c>
      <c r="BL79" s="70">
        <v>0</v>
      </c>
      <c r="BM79" s="70">
        <v>0</v>
      </c>
      <c r="BN79" s="70">
        <v>0</v>
      </c>
    </row>
    <row r="80" spans="1:66" ht="26.25" x14ac:dyDescent="0.25">
      <c r="A80" s="11">
        <v>69</v>
      </c>
      <c r="B80" s="78" t="s">
        <v>300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70" t="s">
        <v>652</v>
      </c>
      <c r="O80" s="70" t="s">
        <v>652</v>
      </c>
      <c r="P80" s="70">
        <v>0</v>
      </c>
      <c r="Q80" s="69">
        <v>0</v>
      </c>
      <c r="R80" s="70">
        <v>0</v>
      </c>
      <c r="S80" s="69">
        <v>0</v>
      </c>
      <c r="T80" s="69">
        <v>0</v>
      </c>
      <c r="U80" s="69">
        <v>0</v>
      </c>
      <c r="V80" s="69">
        <v>0</v>
      </c>
      <c r="W80" s="69">
        <v>0</v>
      </c>
      <c r="X80" s="69">
        <v>0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70" t="s">
        <v>652</v>
      </c>
      <c r="AE80" s="70" t="s">
        <v>652</v>
      </c>
      <c r="AF80" s="70">
        <v>0</v>
      </c>
      <c r="AG80" s="70">
        <v>0</v>
      </c>
      <c r="AH80" s="70">
        <v>0</v>
      </c>
      <c r="AI80" s="69">
        <v>0</v>
      </c>
      <c r="AJ80" s="69">
        <v>0</v>
      </c>
      <c r="AK80" s="69">
        <v>0</v>
      </c>
      <c r="AL80" s="69">
        <v>0</v>
      </c>
      <c r="AM80" s="69">
        <v>0</v>
      </c>
      <c r="AN80" s="69">
        <v>0</v>
      </c>
      <c r="AO80" s="69">
        <v>0</v>
      </c>
      <c r="AP80" s="69">
        <v>0</v>
      </c>
      <c r="AQ80" s="69">
        <v>0</v>
      </c>
      <c r="AR80" s="69">
        <v>0</v>
      </c>
      <c r="AS80" s="69">
        <v>0</v>
      </c>
      <c r="AT80" s="70" t="s">
        <v>652</v>
      </c>
      <c r="AU80" s="70" t="s">
        <v>652</v>
      </c>
      <c r="AV80" s="70">
        <v>0</v>
      </c>
      <c r="AW80" s="70">
        <v>0</v>
      </c>
      <c r="AX80" s="70">
        <v>0</v>
      </c>
      <c r="AY80" s="69">
        <v>0</v>
      </c>
      <c r="AZ80" s="69">
        <v>0</v>
      </c>
      <c r="BA80" s="69">
        <v>0</v>
      </c>
      <c r="BB80" s="69">
        <v>0</v>
      </c>
      <c r="BC80" s="69">
        <v>0</v>
      </c>
      <c r="BD80" s="69">
        <v>0</v>
      </c>
      <c r="BE80" s="69">
        <v>0</v>
      </c>
      <c r="BF80" s="69">
        <v>0</v>
      </c>
      <c r="BG80" s="69">
        <v>0</v>
      </c>
      <c r="BH80" s="69">
        <v>0</v>
      </c>
      <c r="BI80" s="69">
        <v>0</v>
      </c>
      <c r="BJ80" s="70" t="s">
        <v>652</v>
      </c>
      <c r="BK80" s="70" t="s">
        <v>652</v>
      </c>
      <c r="BL80" s="70">
        <v>0</v>
      </c>
      <c r="BM80" s="70">
        <v>0</v>
      </c>
      <c r="BN80" s="70">
        <v>0</v>
      </c>
    </row>
    <row r="81" spans="1:66" ht="26.25" x14ac:dyDescent="0.25">
      <c r="A81" s="11">
        <v>70</v>
      </c>
      <c r="B81" s="78" t="s">
        <v>301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70" t="s">
        <v>652</v>
      </c>
      <c r="O81" s="70" t="s">
        <v>652</v>
      </c>
      <c r="P81" s="70">
        <v>0</v>
      </c>
      <c r="Q81" s="69">
        <v>0</v>
      </c>
      <c r="R81" s="70">
        <v>0</v>
      </c>
      <c r="S81" s="69">
        <v>0</v>
      </c>
      <c r="T81" s="69">
        <v>0</v>
      </c>
      <c r="U81" s="69">
        <v>0</v>
      </c>
      <c r="V81" s="69">
        <v>0</v>
      </c>
      <c r="W81" s="69">
        <v>0</v>
      </c>
      <c r="X81" s="69">
        <v>0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70" t="s">
        <v>652</v>
      </c>
      <c r="AE81" s="70" t="s">
        <v>652</v>
      </c>
      <c r="AF81" s="70">
        <v>0</v>
      </c>
      <c r="AG81" s="70">
        <v>0</v>
      </c>
      <c r="AH81" s="70">
        <v>0</v>
      </c>
      <c r="AI81" s="69">
        <v>0</v>
      </c>
      <c r="AJ81" s="69">
        <v>0</v>
      </c>
      <c r="AK81" s="69">
        <v>0</v>
      </c>
      <c r="AL81" s="69">
        <v>0</v>
      </c>
      <c r="AM81" s="69">
        <v>0</v>
      </c>
      <c r="AN81" s="69">
        <v>0</v>
      </c>
      <c r="AO81" s="69">
        <v>0</v>
      </c>
      <c r="AP81" s="69">
        <v>0</v>
      </c>
      <c r="AQ81" s="69">
        <v>0</v>
      </c>
      <c r="AR81" s="69">
        <v>0</v>
      </c>
      <c r="AS81" s="69">
        <v>0</v>
      </c>
      <c r="AT81" s="70" t="s">
        <v>652</v>
      </c>
      <c r="AU81" s="70" t="s">
        <v>652</v>
      </c>
      <c r="AV81" s="70">
        <v>0</v>
      </c>
      <c r="AW81" s="70">
        <v>0</v>
      </c>
      <c r="AX81" s="70">
        <v>0</v>
      </c>
      <c r="AY81" s="69">
        <v>0</v>
      </c>
      <c r="AZ81" s="69">
        <v>0</v>
      </c>
      <c r="BA81" s="69">
        <v>0</v>
      </c>
      <c r="BB81" s="69">
        <v>0</v>
      </c>
      <c r="BC81" s="69">
        <v>0</v>
      </c>
      <c r="BD81" s="69">
        <v>0</v>
      </c>
      <c r="BE81" s="69">
        <v>0</v>
      </c>
      <c r="BF81" s="69">
        <v>0</v>
      </c>
      <c r="BG81" s="69">
        <v>0</v>
      </c>
      <c r="BH81" s="69">
        <v>0</v>
      </c>
      <c r="BI81" s="69">
        <v>0</v>
      </c>
      <c r="BJ81" s="70" t="s">
        <v>652</v>
      </c>
      <c r="BK81" s="70" t="s">
        <v>652</v>
      </c>
      <c r="BL81" s="70">
        <v>0</v>
      </c>
      <c r="BM81" s="70">
        <v>0</v>
      </c>
      <c r="BN81" s="70">
        <v>0</v>
      </c>
    </row>
    <row r="82" spans="1:66" ht="15.75" x14ac:dyDescent="0.25">
      <c r="A82" s="77">
        <v>71</v>
      </c>
      <c r="B82" s="66" t="s">
        <v>189</v>
      </c>
      <c r="C82" s="69">
        <v>9.5</v>
      </c>
      <c r="D82" s="69">
        <v>0</v>
      </c>
      <c r="E82" s="69">
        <v>10</v>
      </c>
      <c r="F82" s="69">
        <v>9.5</v>
      </c>
      <c r="G82" s="69">
        <v>0.5</v>
      </c>
      <c r="H82" s="69">
        <v>9.5</v>
      </c>
      <c r="I82" s="69">
        <v>0</v>
      </c>
      <c r="J82" s="69">
        <v>10</v>
      </c>
      <c r="K82" s="69">
        <v>9.5</v>
      </c>
      <c r="L82" s="69">
        <v>0</v>
      </c>
      <c r="M82" s="69">
        <v>0.5</v>
      </c>
      <c r="N82" s="70">
        <v>100</v>
      </c>
      <c r="O82" s="70">
        <v>100</v>
      </c>
      <c r="P82" s="70">
        <v>5</v>
      </c>
      <c r="Q82" s="69">
        <v>0</v>
      </c>
      <c r="R82" s="70">
        <v>0</v>
      </c>
      <c r="S82" s="69">
        <v>0</v>
      </c>
      <c r="T82" s="69">
        <v>0</v>
      </c>
      <c r="U82" s="69">
        <v>0</v>
      </c>
      <c r="V82" s="69">
        <v>0</v>
      </c>
      <c r="W82" s="69">
        <v>0</v>
      </c>
      <c r="X82" s="69">
        <v>0</v>
      </c>
      <c r="Y82" s="69">
        <v>0</v>
      </c>
      <c r="Z82" s="69">
        <v>0</v>
      </c>
      <c r="AA82" s="69">
        <v>0</v>
      </c>
      <c r="AB82" s="69">
        <v>0</v>
      </c>
      <c r="AC82" s="69">
        <v>0</v>
      </c>
      <c r="AD82" s="70" t="s">
        <v>652</v>
      </c>
      <c r="AE82" s="70" t="s">
        <v>652</v>
      </c>
      <c r="AF82" s="70">
        <v>0</v>
      </c>
      <c r="AG82" s="70">
        <v>0</v>
      </c>
      <c r="AH82" s="70">
        <v>0</v>
      </c>
      <c r="AI82" s="69">
        <v>9.5</v>
      </c>
      <c r="AJ82" s="69">
        <v>0</v>
      </c>
      <c r="AK82" s="69">
        <v>10</v>
      </c>
      <c r="AL82" s="69">
        <v>9.5</v>
      </c>
      <c r="AM82" s="69">
        <v>0.5</v>
      </c>
      <c r="AN82" s="69">
        <v>9.5</v>
      </c>
      <c r="AO82" s="69">
        <v>0</v>
      </c>
      <c r="AP82" s="69">
        <v>10</v>
      </c>
      <c r="AQ82" s="69">
        <v>9.5</v>
      </c>
      <c r="AR82" s="69">
        <v>0</v>
      </c>
      <c r="AS82" s="69">
        <v>0.5</v>
      </c>
      <c r="AT82" s="70">
        <v>100</v>
      </c>
      <c r="AU82" s="70">
        <v>100</v>
      </c>
      <c r="AV82" s="70">
        <v>5</v>
      </c>
      <c r="AW82" s="70">
        <v>0</v>
      </c>
      <c r="AX82" s="70">
        <v>0</v>
      </c>
      <c r="AY82" s="69">
        <v>0</v>
      </c>
      <c r="AZ82" s="69">
        <v>0</v>
      </c>
      <c r="BA82" s="69">
        <v>0</v>
      </c>
      <c r="BB82" s="69">
        <v>0</v>
      </c>
      <c r="BC82" s="69">
        <v>0</v>
      </c>
      <c r="BD82" s="69">
        <v>0</v>
      </c>
      <c r="BE82" s="69">
        <v>0</v>
      </c>
      <c r="BF82" s="69">
        <v>0</v>
      </c>
      <c r="BG82" s="69">
        <v>0</v>
      </c>
      <c r="BH82" s="69">
        <v>0</v>
      </c>
      <c r="BI82" s="69">
        <v>0</v>
      </c>
      <c r="BJ82" s="70" t="s">
        <v>652</v>
      </c>
      <c r="BK82" s="70" t="s">
        <v>652</v>
      </c>
      <c r="BL82" s="70">
        <v>0</v>
      </c>
      <c r="BM82" s="70">
        <v>0</v>
      </c>
      <c r="BN82" s="70">
        <v>0</v>
      </c>
    </row>
    <row r="83" spans="1:66" ht="15.75" x14ac:dyDescent="0.25">
      <c r="A83" s="60">
        <v>72</v>
      </c>
      <c r="B83" s="61" t="s">
        <v>192</v>
      </c>
      <c r="C83" s="64">
        <v>143.2492</v>
      </c>
      <c r="D83" s="64">
        <v>0</v>
      </c>
      <c r="E83" s="64">
        <v>316.04805350999999</v>
      </c>
      <c r="F83" s="64">
        <v>143.2492</v>
      </c>
      <c r="G83" s="64">
        <v>172.79885350999999</v>
      </c>
      <c r="H83" s="64">
        <v>143.2492</v>
      </c>
      <c r="I83" s="64">
        <v>0.16101817000000002</v>
      </c>
      <c r="J83" s="64">
        <v>315.10149616000001</v>
      </c>
      <c r="K83" s="64">
        <v>143.2492</v>
      </c>
      <c r="L83" s="64">
        <v>0</v>
      </c>
      <c r="M83" s="64">
        <v>171.85229616000001</v>
      </c>
      <c r="N83" s="64">
        <v>100</v>
      </c>
      <c r="O83" s="64">
        <v>99.452220121388009</v>
      </c>
      <c r="P83" s="64">
        <v>54.538711575250041</v>
      </c>
      <c r="Q83" s="64">
        <v>0.16101817000000002</v>
      </c>
      <c r="R83" s="64">
        <v>4.0800696154974503E-15</v>
      </c>
      <c r="S83" s="64">
        <v>35.96</v>
      </c>
      <c r="T83" s="64">
        <v>0</v>
      </c>
      <c r="U83" s="64">
        <v>59.660000000000004</v>
      </c>
      <c r="V83" s="64">
        <v>35.96</v>
      </c>
      <c r="W83" s="64">
        <v>23.700000000000003</v>
      </c>
      <c r="X83" s="64">
        <v>35.96</v>
      </c>
      <c r="Y83" s="64">
        <v>0</v>
      </c>
      <c r="Z83" s="64">
        <v>59.660000000000004</v>
      </c>
      <c r="AA83" s="64">
        <v>35.96</v>
      </c>
      <c r="AB83" s="64">
        <v>0</v>
      </c>
      <c r="AC83" s="64">
        <v>23.700000000000003</v>
      </c>
      <c r="AD83" s="64">
        <v>100</v>
      </c>
      <c r="AE83" s="64">
        <v>100</v>
      </c>
      <c r="AF83" s="64">
        <v>39.725108950720752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 t="s">
        <v>652</v>
      </c>
      <c r="AU83" s="64" t="s">
        <v>652</v>
      </c>
      <c r="AV83" s="64">
        <v>0</v>
      </c>
      <c r="AW83" s="64">
        <v>0</v>
      </c>
      <c r="AX83" s="64">
        <v>0</v>
      </c>
      <c r="AY83" s="64">
        <v>107.28920000000001</v>
      </c>
      <c r="AZ83" s="64">
        <v>0</v>
      </c>
      <c r="BA83" s="64">
        <v>256.38805351000002</v>
      </c>
      <c r="BB83" s="64">
        <v>107.28920000000001</v>
      </c>
      <c r="BC83" s="64">
        <v>149.09885351</v>
      </c>
      <c r="BD83" s="64">
        <v>107.28920000000001</v>
      </c>
      <c r="BE83" s="64">
        <v>0.16101817000000002</v>
      </c>
      <c r="BF83" s="64">
        <v>255.44149616000001</v>
      </c>
      <c r="BG83" s="64">
        <v>107.28920000000001</v>
      </c>
      <c r="BH83" s="64">
        <v>0</v>
      </c>
      <c r="BI83" s="64">
        <v>148.15229615999999</v>
      </c>
      <c r="BJ83" s="64">
        <v>100</v>
      </c>
      <c r="BK83" s="64">
        <v>99.365147801128785</v>
      </c>
      <c r="BL83" s="64">
        <v>57.998523492519141</v>
      </c>
      <c r="BM83" s="64">
        <v>0.16101817000000002</v>
      </c>
      <c r="BN83" s="64">
        <v>4.0800696154974503E-15</v>
      </c>
    </row>
    <row r="84" spans="1:66" ht="15.75" x14ac:dyDescent="0.25">
      <c r="A84" s="11">
        <v>73</v>
      </c>
      <c r="B84" s="66" t="s">
        <v>195</v>
      </c>
      <c r="C84" s="69">
        <v>0</v>
      </c>
      <c r="D84" s="69">
        <v>0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70" t="s">
        <v>652</v>
      </c>
      <c r="O84" s="70" t="s">
        <v>652</v>
      </c>
      <c r="P84" s="70">
        <v>0</v>
      </c>
      <c r="Q84" s="69">
        <v>0</v>
      </c>
      <c r="R84" s="70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70" t="s">
        <v>652</v>
      </c>
      <c r="AE84" s="70" t="s">
        <v>652</v>
      </c>
      <c r="AF84" s="70">
        <v>0</v>
      </c>
      <c r="AG84" s="70">
        <v>0</v>
      </c>
      <c r="AH84" s="70">
        <v>0</v>
      </c>
      <c r="AI84" s="69">
        <v>0</v>
      </c>
      <c r="AJ84" s="69">
        <v>0</v>
      </c>
      <c r="AK84" s="69">
        <v>0</v>
      </c>
      <c r="AL84" s="69">
        <v>0</v>
      </c>
      <c r="AM84" s="69">
        <v>0</v>
      </c>
      <c r="AN84" s="69">
        <v>0</v>
      </c>
      <c r="AO84" s="69">
        <v>0</v>
      </c>
      <c r="AP84" s="69">
        <v>0</v>
      </c>
      <c r="AQ84" s="69">
        <v>0</v>
      </c>
      <c r="AR84" s="69">
        <v>0</v>
      </c>
      <c r="AS84" s="69">
        <v>0</v>
      </c>
      <c r="AT84" s="70" t="s">
        <v>652</v>
      </c>
      <c r="AU84" s="70" t="s">
        <v>652</v>
      </c>
      <c r="AV84" s="70">
        <v>0</v>
      </c>
      <c r="AW84" s="70">
        <v>0</v>
      </c>
      <c r="AX84" s="70">
        <v>0</v>
      </c>
      <c r="AY84" s="69">
        <v>0</v>
      </c>
      <c r="AZ84" s="69">
        <v>0</v>
      </c>
      <c r="BA84" s="69">
        <v>0</v>
      </c>
      <c r="BB84" s="69">
        <v>0</v>
      </c>
      <c r="BC84" s="69">
        <v>0</v>
      </c>
      <c r="BD84" s="69">
        <v>0</v>
      </c>
      <c r="BE84" s="69">
        <v>0</v>
      </c>
      <c r="BF84" s="69">
        <v>0</v>
      </c>
      <c r="BG84" s="69">
        <v>0</v>
      </c>
      <c r="BH84" s="69">
        <v>0</v>
      </c>
      <c r="BI84" s="69">
        <v>0</v>
      </c>
      <c r="BJ84" s="70" t="s">
        <v>652</v>
      </c>
      <c r="BK84" s="70" t="s">
        <v>652</v>
      </c>
      <c r="BL84" s="70">
        <v>0</v>
      </c>
      <c r="BM84" s="70">
        <v>0</v>
      </c>
      <c r="BN84" s="70">
        <v>0</v>
      </c>
    </row>
    <row r="85" spans="1:66" ht="15.75" x14ac:dyDescent="0.25">
      <c r="A85" s="11">
        <v>74</v>
      </c>
      <c r="B85" s="66" t="s">
        <v>198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70" t="s">
        <v>652</v>
      </c>
      <c r="O85" s="70" t="s">
        <v>652</v>
      </c>
      <c r="P85" s="70">
        <v>0</v>
      </c>
      <c r="Q85" s="69">
        <v>0</v>
      </c>
      <c r="R85" s="70">
        <v>0</v>
      </c>
      <c r="S85" s="69">
        <v>0</v>
      </c>
      <c r="T85" s="69">
        <v>0</v>
      </c>
      <c r="U85" s="69">
        <v>0</v>
      </c>
      <c r="V85" s="69">
        <v>0</v>
      </c>
      <c r="W85" s="69">
        <v>0</v>
      </c>
      <c r="X85" s="69">
        <v>0</v>
      </c>
      <c r="Y85" s="69">
        <v>0</v>
      </c>
      <c r="Z85" s="69">
        <v>0</v>
      </c>
      <c r="AA85" s="69">
        <v>0</v>
      </c>
      <c r="AB85" s="69">
        <v>0</v>
      </c>
      <c r="AC85" s="69">
        <v>0</v>
      </c>
      <c r="AD85" s="70" t="s">
        <v>652</v>
      </c>
      <c r="AE85" s="70" t="s">
        <v>652</v>
      </c>
      <c r="AF85" s="70">
        <v>0</v>
      </c>
      <c r="AG85" s="70">
        <v>0</v>
      </c>
      <c r="AH85" s="70">
        <v>0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69">
        <v>0</v>
      </c>
      <c r="AO85" s="69">
        <v>0</v>
      </c>
      <c r="AP85" s="69">
        <v>0</v>
      </c>
      <c r="AQ85" s="69">
        <v>0</v>
      </c>
      <c r="AR85" s="69">
        <v>0</v>
      </c>
      <c r="AS85" s="69">
        <v>0</v>
      </c>
      <c r="AT85" s="70" t="s">
        <v>652</v>
      </c>
      <c r="AU85" s="70" t="s">
        <v>652</v>
      </c>
      <c r="AV85" s="70">
        <v>0</v>
      </c>
      <c r="AW85" s="70">
        <v>0</v>
      </c>
      <c r="AX85" s="70">
        <v>0</v>
      </c>
      <c r="AY85" s="69">
        <v>0</v>
      </c>
      <c r="AZ85" s="69">
        <v>0</v>
      </c>
      <c r="BA85" s="69">
        <v>0</v>
      </c>
      <c r="BB85" s="69">
        <v>0</v>
      </c>
      <c r="BC85" s="69">
        <v>0</v>
      </c>
      <c r="BD85" s="69">
        <v>0</v>
      </c>
      <c r="BE85" s="69">
        <v>0</v>
      </c>
      <c r="BF85" s="69">
        <v>0</v>
      </c>
      <c r="BG85" s="69">
        <v>0</v>
      </c>
      <c r="BH85" s="69">
        <v>0</v>
      </c>
      <c r="BI85" s="69">
        <v>0</v>
      </c>
      <c r="BJ85" s="70" t="s">
        <v>652</v>
      </c>
      <c r="BK85" s="70" t="s">
        <v>652</v>
      </c>
      <c r="BL85" s="70">
        <v>0</v>
      </c>
      <c r="BM85" s="70">
        <v>0</v>
      </c>
      <c r="BN85" s="70">
        <v>0</v>
      </c>
    </row>
    <row r="86" spans="1:66" ht="15.75" x14ac:dyDescent="0.25">
      <c r="A86" s="11">
        <v>75</v>
      </c>
      <c r="B86" s="66" t="s">
        <v>201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70" t="s">
        <v>652</v>
      </c>
      <c r="O86" s="70" t="s">
        <v>652</v>
      </c>
      <c r="P86" s="70">
        <v>0</v>
      </c>
      <c r="Q86" s="69">
        <v>0</v>
      </c>
      <c r="R86" s="70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70" t="s">
        <v>652</v>
      </c>
      <c r="AE86" s="70" t="s">
        <v>652</v>
      </c>
      <c r="AF86" s="70">
        <v>0</v>
      </c>
      <c r="AG86" s="70">
        <v>0</v>
      </c>
      <c r="AH86" s="70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69">
        <v>0</v>
      </c>
      <c r="AO86" s="69">
        <v>0</v>
      </c>
      <c r="AP86" s="69">
        <v>0</v>
      </c>
      <c r="AQ86" s="69">
        <v>0</v>
      </c>
      <c r="AR86" s="69">
        <v>0</v>
      </c>
      <c r="AS86" s="69">
        <v>0</v>
      </c>
      <c r="AT86" s="70" t="s">
        <v>652</v>
      </c>
      <c r="AU86" s="70" t="s">
        <v>652</v>
      </c>
      <c r="AV86" s="70">
        <v>0</v>
      </c>
      <c r="AW86" s="70">
        <v>0</v>
      </c>
      <c r="AX86" s="70">
        <v>0</v>
      </c>
      <c r="AY86" s="69">
        <v>0</v>
      </c>
      <c r="AZ86" s="69">
        <v>0</v>
      </c>
      <c r="BA86" s="69">
        <v>0</v>
      </c>
      <c r="BB86" s="69">
        <v>0</v>
      </c>
      <c r="BC86" s="69">
        <v>0</v>
      </c>
      <c r="BD86" s="69">
        <v>0</v>
      </c>
      <c r="BE86" s="69">
        <v>0</v>
      </c>
      <c r="BF86" s="69">
        <v>0</v>
      </c>
      <c r="BG86" s="69">
        <v>0</v>
      </c>
      <c r="BH86" s="69">
        <v>0</v>
      </c>
      <c r="BI86" s="69">
        <v>0</v>
      </c>
      <c r="BJ86" s="70" t="s">
        <v>652</v>
      </c>
      <c r="BK86" s="70" t="s">
        <v>652</v>
      </c>
      <c r="BL86" s="70">
        <v>0</v>
      </c>
      <c r="BM86" s="70">
        <v>0</v>
      </c>
      <c r="BN86" s="70">
        <v>0</v>
      </c>
    </row>
    <row r="87" spans="1:66" ht="15.75" x14ac:dyDescent="0.25">
      <c r="A87" s="11">
        <v>76</v>
      </c>
      <c r="B87" s="66" t="s">
        <v>204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70" t="s">
        <v>652</v>
      </c>
      <c r="O87" s="70" t="s">
        <v>652</v>
      </c>
      <c r="P87" s="70">
        <v>0</v>
      </c>
      <c r="Q87" s="69">
        <v>0</v>
      </c>
      <c r="R87" s="70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70" t="s">
        <v>652</v>
      </c>
      <c r="AE87" s="70" t="s">
        <v>652</v>
      </c>
      <c r="AF87" s="70">
        <v>0</v>
      </c>
      <c r="AG87" s="70">
        <v>0</v>
      </c>
      <c r="AH87" s="70">
        <v>0</v>
      </c>
      <c r="AI87" s="69">
        <v>0</v>
      </c>
      <c r="AJ87" s="69">
        <v>0</v>
      </c>
      <c r="AK87" s="69">
        <v>0</v>
      </c>
      <c r="AL87" s="69">
        <v>0</v>
      </c>
      <c r="AM87" s="69">
        <v>0</v>
      </c>
      <c r="AN87" s="69">
        <v>0</v>
      </c>
      <c r="AO87" s="69">
        <v>0</v>
      </c>
      <c r="AP87" s="69">
        <v>0</v>
      </c>
      <c r="AQ87" s="69">
        <v>0</v>
      </c>
      <c r="AR87" s="69">
        <v>0</v>
      </c>
      <c r="AS87" s="69">
        <v>0</v>
      </c>
      <c r="AT87" s="70" t="s">
        <v>652</v>
      </c>
      <c r="AU87" s="70" t="s">
        <v>652</v>
      </c>
      <c r="AV87" s="70">
        <v>0</v>
      </c>
      <c r="AW87" s="70">
        <v>0</v>
      </c>
      <c r="AX87" s="70">
        <v>0</v>
      </c>
      <c r="AY87" s="69">
        <v>0</v>
      </c>
      <c r="AZ87" s="69">
        <v>0</v>
      </c>
      <c r="BA87" s="69">
        <v>0</v>
      </c>
      <c r="BB87" s="69">
        <v>0</v>
      </c>
      <c r="BC87" s="69">
        <v>0</v>
      </c>
      <c r="BD87" s="69">
        <v>0</v>
      </c>
      <c r="BE87" s="69">
        <v>0</v>
      </c>
      <c r="BF87" s="69">
        <v>0</v>
      </c>
      <c r="BG87" s="69">
        <v>0</v>
      </c>
      <c r="BH87" s="69">
        <v>0</v>
      </c>
      <c r="BI87" s="69">
        <v>0</v>
      </c>
      <c r="BJ87" s="70" t="s">
        <v>652</v>
      </c>
      <c r="BK87" s="70" t="s">
        <v>652</v>
      </c>
      <c r="BL87" s="70">
        <v>0</v>
      </c>
      <c r="BM87" s="70">
        <v>0</v>
      </c>
      <c r="BN87" s="70">
        <v>0</v>
      </c>
    </row>
    <row r="88" spans="1:66" ht="15.75" x14ac:dyDescent="0.25">
      <c r="A88" s="11">
        <v>77</v>
      </c>
      <c r="B88" s="66" t="s">
        <v>207</v>
      </c>
      <c r="C88" s="69">
        <v>14.1</v>
      </c>
      <c r="D88" s="69">
        <v>0</v>
      </c>
      <c r="E88" s="69">
        <v>17.100000000000001</v>
      </c>
      <c r="F88" s="69">
        <v>14.1</v>
      </c>
      <c r="G88" s="69">
        <v>3</v>
      </c>
      <c r="H88" s="69">
        <v>14.1</v>
      </c>
      <c r="I88" s="69">
        <v>0</v>
      </c>
      <c r="J88" s="69">
        <v>17.100000000000001</v>
      </c>
      <c r="K88" s="69">
        <v>14.1</v>
      </c>
      <c r="L88" s="69">
        <v>0</v>
      </c>
      <c r="M88" s="69">
        <v>3</v>
      </c>
      <c r="N88" s="70">
        <v>100</v>
      </c>
      <c r="O88" s="70">
        <v>100</v>
      </c>
      <c r="P88" s="70">
        <v>17.543859649122805</v>
      </c>
      <c r="Q88" s="69">
        <v>0</v>
      </c>
      <c r="R88" s="70">
        <v>0</v>
      </c>
      <c r="S88" s="69">
        <v>14.1</v>
      </c>
      <c r="T88" s="69">
        <v>0</v>
      </c>
      <c r="U88" s="69">
        <v>17.100000000000001</v>
      </c>
      <c r="V88" s="69">
        <v>14.1</v>
      </c>
      <c r="W88" s="69">
        <v>3</v>
      </c>
      <c r="X88" s="69">
        <v>14.1</v>
      </c>
      <c r="Y88" s="69">
        <v>0</v>
      </c>
      <c r="Z88" s="69">
        <v>17.100000000000001</v>
      </c>
      <c r="AA88" s="69">
        <v>14.1</v>
      </c>
      <c r="AB88" s="69">
        <v>0</v>
      </c>
      <c r="AC88" s="69">
        <v>3</v>
      </c>
      <c r="AD88" s="70">
        <v>100</v>
      </c>
      <c r="AE88" s="70">
        <v>100</v>
      </c>
      <c r="AF88" s="70">
        <v>17.543859649122805</v>
      </c>
      <c r="AG88" s="70">
        <v>0</v>
      </c>
      <c r="AH88" s="70">
        <v>0</v>
      </c>
      <c r="AI88" s="69">
        <v>0</v>
      </c>
      <c r="AJ88" s="69">
        <v>0</v>
      </c>
      <c r="AK88" s="69">
        <v>0</v>
      </c>
      <c r="AL88" s="69">
        <v>0</v>
      </c>
      <c r="AM88" s="69">
        <v>0</v>
      </c>
      <c r="AN88" s="69">
        <v>0</v>
      </c>
      <c r="AO88" s="69">
        <v>0</v>
      </c>
      <c r="AP88" s="69">
        <v>0</v>
      </c>
      <c r="AQ88" s="69">
        <v>0</v>
      </c>
      <c r="AR88" s="69">
        <v>0</v>
      </c>
      <c r="AS88" s="69">
        <v>0</v>
      </c>
      <c r="AT88" s="70" t="s">
        <v>652</v>
      </c>
      <c r="AU88" s="70" t="s">
        <v>652</v>
      </c>
      <c r="AV88" s="70">
        <v>0</v>
      </c>
      <c r="AW88" s="70">
        <v>0</v>
      </c>
      <c r="AX88" s="70">
        <v>0</v>
      </c>
      <c r="AY88" s="69">
        <v>0</v>
      </c>
      <c r="AZ88" s="69">
        <v>0</v>
      </c>
      <c r="BA88" s="69">
        <v>0</v>
      </c>
      <c r="BB88" s="69">
        <v>0</v>
      </c>
      <c r="BC88" s="69">
        <v>0</v>
      </c>
      <c r="BD88" s="69">
        <v>0</v>
      </c>
      <c r="BE88" s="69">
        <v>0</v>
      </c>
      <c r="BF88" s="69">
        <v>0</v>
      </c>
      <c r="BG88" s="69">
        <v>0</v>
      </c>
      <c r="BH88" s="69">
        <v>0</v>
      </c>
      <c r="BI88" s="69">
        <v>0</v>
      </c>
      <c r="BJ88" s="70" t="s">
        <v>652</v>
      </c>
      <c r="BK88" s="70" t="s">
        <v>652</v>
      </c>
      <c r="BL88" s="70">
        <v>0</v>
      </c>
      <c r="BM88" s="70">
        <v>0</v>
      </c>
      <c r="BN88" s="70">
        <v>0</v>
      </c>
    </row>
    <row r="89" spans="1:66" ht="15.75" x14ac:dyDescent="0.25">
      <c r="A89" s="11">
        <v>78</v>
      </c>
      <c r="B89" s="66" t="s">
        <v>210</v>
      </c>
      <c r="C89" s="69">
        <v>81.006</v>
      </c>
      <c r="D89" s="69">
        <v>0</v>
      </c>
      <c r="E89" s="69">
        <v>100.90805351</v>
      </c>
      <c r="F89" s="69">
        <v>81.006</v>
      </c>
      <c r="G89" s="69">
        <v>19.902053510000002</v>
      </c>
      <c r="H89" s="69">
        <v>81.006</v>
      </c>
      <c r="I89" s="69">
        <v>0.10446817</v>
      </c>
      <c r="J89" s="69">
        <v>100.90805351</v>
      </c>
      <c r="K89" s="69">
        <v>81.006</v>
      </c>
      <c r="L89" s="69">
        <v>0</v>
      </c>
      <c r="M89" s="69">
        <v>19.902053510000002</v>
      </c>
      <c r="N89" s="70">
        <v>100</v>
      </c>
      <c r="O89" s="70">
        <v>100</v>
      </c>
      <c r="P89" s="70">
        <v>19.722958493127315</v>
      </c>
      <c r="Q89" s="69">
        <v>0.10446817</v>
      </c>
      <c r="R89" s="70">
        <v>4.0800696154974503E-15</v>
      </c>
      <c r="S89" s="69">
        <v>0</v>
      </c>
      <c r="T89" s="69">
        <v>0</v>
      </c>
      <c r="U89" s="69">
        <v>0</v>
      </c>
      <c r="V89" s="69">
        <v>0</v>
      </c>
      <c r="W89" s="69">
        <v>0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70" t="s">
        <v>652</v>
      </c>
      <c r="AE89" s="70" t="s">
        <v>652</v>
      </c>
      <c r="AF89" s="70">
        <v>0</v>
      </c>
      <c r="AG89" s="70">
        <v>0</v>
      </c>
      <c r="AH89" s="70">
        <v>0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0</v>
      </c>
      <c r="AP89" s="69">
        <v>0</v>
      </c>
      <c r="AQ89" s="69">
        <v>0</v>
      </c>
      <c r="AR89" s="69">
        <v>0</v>
      </c>
      <c r="AS89" s="69">
        <v>0</v>
      </c>
      <c r="AT89" s="70" t="s">
        <v>652</v>
      </c>
      <c r="AU89" s="70" t="s">
        <v>652</v>
      </c>
      <c r="AV89" s="70">
        <v>0</v>
      </c>
      <c r="AW89" s="70">
        <v>0</v>
      </c>
      <c r="AX89" s="70">
        <v>0</v>
      </c>
      <c r="AY89" s="69">
        <v>81.006</v>
      </c>
      <c r="AZ89" s="69">
        <v>0</v>
      </c>
      <c r="BA89" s="69">
        <v>100.90805351</v>
      </c>
      <c r="BB89" s="69">
        <v>81.006</v>
      </c>
      <c r="BC89" s="69">
        <v>19.902053510000002</v>
      </c>
      <c r="BD89" s="69">
        <v>81.006</v>
      </c>
      <c r="BE89" s="69">
        <v>0.10446817</v>
      </c>
      <c r="BF89" s="69">
        <v>100.90805351</v>
      </c>
      <c r="BG89" s="69">
        <v>81.006</v>
      </c>
      <c r="BH89" s="69">
        <v>0</v>
      </c>
      <c r="BI89" s="69">
        <v>19.902053510000002</v>
      </c>
      <c r="BJ89" s="70">
        <v>100</v>
      </c>
      <c r="BK89" s="70">
        <v>100</v>
      </c>
      <c r="BL89" s="70">
        <v>19.722958493127315</v>
      </c>
      <c r="BM89" s="70">
        <v>0.10446817</v>
      </c>
      <c r="BN89" s="70">
        <v>4.0800696154974503E-15</v>
      </c>
    </row>
    <row r="90" spans="1:66" ht="15.75" x14ac:dyDescent="0.25">
      <c r="A90" s="11">
        <v>79</v>
      </c>
      <c r="B90" s="66" t="s">
        <v>213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70" t="s">
        <v>652</v>
      </c>
      <c r="O90" s="70" t="s">
        <v>652</v>
      </c>
      <c r="P90" s="70">
        <v>0</v>
      </c>
      <c r="Q90" s="69">
        <v>0</v>
      </c>
      <c r="R90" s="70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70" t="s">
        <v>652</v>
      </c>
      <c r="AE90" s="70" t="s">
        <v>652</v>
      </c>
      <c r="AF90" s="70">
        <v>0</v>
      </c>
      <c r="AG90" s="70">
        <v>0</v>
      </c>
      <c r="AH90" s="70">
        <v>0</v>
      </c>
      <c r="AI90" s="69">
        <v>0</v>
      </c>
      <c r="AJ90" s="69">
        <v>0</v>
      </c>
      <c r="AK90" s="69">
        <v>0</v>
      </c>
      <c r="AL90" s="69">
        <v>0</v>
      </c>
      <c r="AM90" s="69">
        <v>0</v>
      </c>
      <c r="AN90" s="69">
        <v>0</v>
      </c>
      <c r="AO90" s="69">
        <v>0</v>
      </c>
      <c r="AP90" s="69">
        <v>0</v>
      </c>
      <c r="AQ90" s="69">
        <v>0</v>
      </c>
      <c r="AR90" s="69">
        <v>0</v>
      </c>
      <c r="AS90" s="69">
        <v>0</v>
      </c>
      <c r="AT90" s="70" t="s">
        <v>652</v>
      </c>
      <c r="AU90" s="70" t="s">
        <v>652</v>
      </c>
      <c r="AV90" s="70">
        <v>0</v>
      </c>
      <c r="AW90" s="70">
        <v>0</v>
      </c>
      <c r="AX90" s="70">
        <v>0</v>
      </c>
      <c r="AY90" s="69">
        <v>0</v>
      </c>
      <c r="AZ90" s="69">
        <v>0</v>
      </c>
      <c r="BA90" s="69">
        <v>0</v>
      </c>
      <c r="BB90" s="69">
        <v>0</v>
      </c>
      <c r="BC90" s="69">
        <v>0</v>
      </c>
      <c r="BD90" s="69">
        <v>0</v>
      </c>
      <c r="BE90" s="69">
        <v>0</v>
      </c>
      <c r="BF90" s="69">
        <v>0</v>
      </c>
      <c r="BG90" s="69">
        <v>0</v>
      </c>
      <c r="BH90" s="69">
        <v>0</v>
      </c>
      <c r="BI90" s="69">
        <v>0</v>
      </c>
      <c r="BJ90" s="70" t="s">
        <v>652</v>
      </c>
      <c r="BK90" s="70" t="s">
        <v>652</v>
      </c>
      <c r="BL90" s="70">
        <v>0</v>
      </c>
      <c r="BM90" s="70">
        <v>0</v>
      </c>
      <c r="BN90" s="70">
        <v>0</v>
      </c>
    </row>
    <row r="91" spans="1:66" ht="15.75" x14ac:dyDescent="0.25">
      <c r="A91" s="11">
        <v>80</v>
      </c>
      <c r="B91" s="66" t="s">
        <v>216</v>
      </c>
      <c r="C91" s="69">
        <v>17.423200000000001</v>
      </c>
      <c r="D91" s="69">
        <v>0</v>
      </c>
      <c r="E91" s="69">
        <v>137.22</v>
      </c>
      <c r="F91" s="69">
        <v>17.423200000000001</v>
      </c>
      <c r="G91" s="69">
        <v>119.7968</v>
      </c>
      <c r="H91" s="69">
        <v>17.423200000000001</v>
      </c>
      <c r="I91" s="69">
        <v>0</v>
      </c>
      <c r="J91" s="69">
        <v>137.21995000000001</v>
      </c>
      <c r="K91" s="69">
        <v>17.423200000000001</v>
      </c>
      <c r="L91" s="69">
        <v>0</v>
      </c>
      <c r="M91" s="69">
        <v>119.79675</v>
      </c>
      <c r="N91" s="70">
        <v>100</v>
      </c>
      <c r="O91" s="70">
        <v>99.999958262658097</v>
      </c>
      <c r="P91" s="70">
        <v>87.302720923597477</v>
      </c>
      <c r="Q91" s="69">
        <v>0</v>
      </c>
      <c r="R91" s="70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70" t="s">
        <v>652</v>
      </c>
      <c r="AE91" s="70" t="s">
        <v>652</v>
      </c>
      <c r="AF91" s="70">
        <v>0</v>
      </c>
      <c r="AG91" s="70">
        <v>0</v>
      </c>
      <c r="AH91" s="70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69">
        <v>0</v>
      </c>
      <c r="AO91" s="69">
        <v>0</v>
      </c>
      <c r="AP91" s="69">
        <v>0</v>
      </c>
      <c r="AQ91" s="69">
        <v>0</v>
      </c>
      <c r="AR91" s="69">
        <v>0</v>
      </c>
      <c r="AS91" s="69">
        <v>0</v>
      </c>
      <c r="AT91" s="70" t="s">
        <v>652</v>
      </c>
      <c r="AU91" s="70" t="s">
        <v>652</v>
      </c>
      <c r="AV91" s="70">
        <v>0</v>
      </c>
      <c r="AW91" s="70">
        <v>0</v>
      </c>
      <c r="AX91" s="70">
        <v>0</v>
      </c>
      <c r="AY91" s="69">
        <v>17.423200000000001</v>
      </c>
      <c r="AZ91" s="69">
        <v>0</v>
      </c>
      <c r="BA91" s="69">
        <v>137.22</v>
      </c>
      <c r="BB91" s="69">
        <v>17.423200000000001</v>
      </c>
      <c r="BC91" s="69">
        <v>119.7968</v>
      </c>
      <c r="BD91" s="69">
        <v>17.423200000000001</v>
      </c>
      <c r="BE91" s="69">
        <v>0</v>
      </c>
      <c r="BF91" s="69">
        <v>137.21995000000001</v>
      </c>
      <c r="BG91" s="69">
        <v>17.423200000000001</v>
      </c>
      <c r="BH91" s="69">
        <v>0</v>
      </c>
      <c r="BI91" s="69">
        <v>119.79675</v>
      </c>
      <c r="BJ91" s="70">
        <v>100</v>
      </c>
      <c r="BK91" s="70">
        <v>99.999958262658097</v>
      </c>
      <c r="BL91" s="70">
        <v>87.302720923597477</v>
      </c>
      <c r="BM91" s="70">
        <v>0</v>
      </c>
      <c r="BN91" s="70">
        <v>0</v>
      </c>
    </row>
    <row r="92" spans="1:66" ht="15.75" x14ac:dyDescent="0.25">
      <c r="A92" s="11">
        <v>81</v>
      </c>
      <c r="B92" s="66" t="s">
        <v>219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70" t="s">
        <v>652</v>
      </c>
      <c r="O92" s="70" t="s">
        <v>652</v>
      </c>
      <c r="P92" s="70">
        <v>0</v>
      </c>
      <c r="Q92" s="69">
        <v>0</v>
      </c>
      <c r="R92" s="70">
        <v>0</v>
      </c>
      <c r="S92" s="69">
        <v>0</v>
      </c>
      <c r="T92" s="69">
        <v>0</v>
      </c>
      <c r="U92" s="69">
        <v>0</v>
      </c>
      <c r="V92" s="69">
        <v>0</v>
      </c>
      <c r="W92" s="69">
        <v>0</v>
      </c>
      <c r="X92" s="69">
        <v>0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70" t="s">
        <v>652</v>
      </c>
      <c r="AE92" s="70" t="s">
        <v>652</v>
      </c>
      <c r="AF92" s="70">
        <v>0</v>
      </c>
      <c r="AG92" s="70">
        <v>0</v>
      </c>
      <c r="AH92" s="70">
        <v>0</v>
      </c>
      <c r="AI92" s="69">
        <v>0</v>
      </c>
      <c r="AJ92" s="69">
        <v>0</v>
      </c>
      <c r="AK92" s="69">
        <v>0</v>
      </c>
      <c r="AL92" s="69">
        <v>0</v>
      </c>
      <c r="AM92" s="69">
        <v>0</v>
      </c>
      <c r="AN92" s="69">
        <v>0</v>
      </c>
      <c r="AO92" s="69">
        <v>0</v>
      </c>
      <c r="AP92" s="69">
        <v>0</v>
      </c>
      <c r="AQ92" s="69">
        <v>0</v>
      </c>
      <c r="AR92" s="69">
        <v>0</v>
      </c>
      <c r="AS92" s="69">
        <v>0</v>
      </c>
      <c r="AT92" s="70" t="s">
        <v>652</v>
      </c>
      <c r="AU92" s="70" t="s">
        <v>652</v>
      </c>
      <c r="AV92" s="70">
        <v>0</v>
      </c>
      <c r="AW92" s="70">
        <v>0</v>
      </c>
      <c r="AX92" s="70">
        <v>0</v>
      </c>
      <c r="AY92" s="69">
        <v>0</v>
      </c>
      <c r="AZ92" s="69">
        <v>0</v>
      </c>
      <c r="BA92" s="69">
        <v>0</v>
      </c>
      <c r="BB92" s="69">
        <v>0</v>
      </c>
      <c r="BC92" s="69">
        <v>0</v>
      </c>
      <c r="BD92" s="69">
        <v>0</v>
      </c>
      <c r="BE92" s="69">
        <v>0</v>
      </c>
      <c r="BF92" s="69">
        <v>0</v>
      </c>
      <c r="BG92" s="69">
        <v>0</v>
      </c>
      <c r="BH92" s="69">
        <v>0</v>
      </c>
      <c r="BI92" s="69">
        <v>0</v>
      </c>
      <c r="BJ92" s="70" t="s">
        <v>652</v>
      </c>
      <c r="BK92" s="70" t="s">
        <v>652</v>
      </c>
      <c r="BL92" s="70">
        <v>0</v>
      </c>
      <c r="BM92" s="70">
        <v>0</v>
      </c>
      <c r="BN92" s="70">
        <v>0</v>
      </c>
    </row>
    <row r="93" spans="1:66" ht="15.75" x14ac:dyDescent="0.25">
      <c r="A93" s="11">
        <v>82</v>
      </c>
      <c r="B93" s="66" t="s">
        <v>222</v>
      </c>
      <c r="C93" s="69">
        <v>0</v>
      </c>
      <c r="D93" s="69">
        <v>0</v>
      </c>
      <c r="E93" s="69">
        <v>0</v>
      </c>
      <c r="F93" s="69">
        <v>0</v>
      </c>
      <c r="G93" s="69">
        <v>0</v>
      </c>
      <c r="H93" s="69">
        <v>0</v>
      </c>
      <c r="I93" s="69">
        <v>5.6550000000000003E-2</v>
      </c>
      <c r="J93" s="69">
        <v>0</v>
      </c>
      <c r="K93" s="69">
        <v>0</v>
      </c>
      <c r="L93" s="69">
        <v>0</v>
      </c>
      <c r="M93" s="69">
        <v>0</v>
      </c>
      <c r="N93" s="70" t="s">
        <v>652</v>
      </c>
      <c r="O93" s="70" t="s">
        <v>652</v>
      </c>
      <c r="P93" s="70">
        <v>0</v>
      </c>
      <c r="Q93" s="69">
        <v>5.6550000000000003E-2</v>
      </c>
      <c r="R93" s="70">
        <v>0</v>
      </c>
      <c r="S93" s="69">
        <v>0</v>
      </c>
      <c r="T93" s="69">
        <v>0</v>
      </c>
      <c r="U93" s="69">
        <v>0</v>
      </c>
      <c r="V93" s="69">
        <v>0</v>
      </c>
      <c r="W93" s="69">
        <v>0</v>
      </c>
      <c r="X93" s="69">
        <v>0</v>
      </c>
      <c r="Y93" s="69">
        <v>0</v>
      </c>
      <c r="Z93" s="69">
        <v>0</v>
      </c>
      <c r="AA93" s="69">
        <v>0</v>
      </c>
      <c r="AB93" s="69">
        <v>0</v>
      </c>
      <c r="AC93" s="69">
        <v>0</v>
      </c>
      <c r="AD93" s="70" t="s">
        <v>652</v>
      </c>
      <c r="AE93" s="70" t="s">
        <v>652</v>
      </c>
      <c r="AF93" s="70">
        <v>0</v>
      </c>
      <c r="AG93" s="70">
        <v>0</v>
      </c>
      <c r="AH93" s="70">
        <v>0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70" t="s">
        <v>652</v>
      </c>
      <c r="AU93" s="70" t="s">
        <v>652</v>
      </c>
      <c r="AV93" s="70">
        <v>0</v>
      </c>
      <c r="AW93" s="70">
        <v>0</v>
      </c>
      <c r="AX93" s="70">
        <v>0</v>
      </c>
      <c r="AY93" s="69">
        <v>0</v>
      </c>
      <c r="AZ93" s="69">
        <v>0</v>
      </c>
      <c r="BA93" s="69">
        <v>0</v>
      </c>
      <c r="BB93" s="69">
        <v>0</v>
      </c>
      <c r="BC93" s="69">
        <v>0</v>
      </c>
      <c r="BD93" s="69">
        <v>0</v>
      </c>
      <c r="BE93" s="69">
        <v>5.6550000000000003E-2</v>
      </c>
      <c r="BF93" s="69">
        <v>0</v>
      </c>
      <c r="BG93" s="69">
        <v>0</v>
      </c>
      <c r="BH93" s="69">
        <v>0</v>
      </c>
      <c r="BI93" s="69">
        <v>0</v>
      </c>
      <c r="BJ93" s="70" t="s">
        <v>652</v>
      </c>
      <c r="BK93" s="70" t="s">
        <v>652</v>
      </c>
      <c r="BL93" s="70">
        <v>0</v>
      </c>
      <c r="BM93" s="70">
        <v>5.6550000000000003E-2</v>
      </c>
      <c r="BN93" s="70">
        <v>0</v>
      </c>
    </row>
    <row r="94" spans="1:66" ht="15.75" x14ac:dyDescent="0.25">
      <c r="A94" s="11">
        <v>83</v>
      </c>
      <c r="B94" s="66" t="s">
        <v>225</v>
      </c>
      <c r="C94" s="69">
        <v>22.72</v>
      </c>
      <c r="D94" s="69">
        <v>0</v>
      </c>
      <c r="E94" s="69">
        <v>40.42</v>
      </c>
      <c r="F94" s="69">
        <v>22.72</v>
      </c>
      <c r="G94" s="69">
        <v>17.700000000000003</v>
      </c>
      <c r="H94" s="69">
        <v>22.72</v>
      </c>
      <c r="I94" s="69">
        <v>0</v>
      </c>
      <c r="J94" s="69">
        <v>39.473492649999997</v>
      </c>
      <c r="K94" s="69">
        <v>22.72</v>
      </c>
      <c r="L94" s="69">
        <v>0</v>
      </c>
      <c r="M94" s="69">
        <v>16.753492650000002</v>
      </c>
      <c r="N94" s="70">
        <v>100</v>
      </c>
      <c r="O94" s="70">
        <v>94.652500847457617</v>
      </c>
      <c r="P94" s="70">
        <v>42.442387347246822</v>
      </c>
      <c r="Q94" s="69">
        <v>0</v>
      </c>
      <c r="R94" s="70">
        <v>0</v>
      </c>
      <c r="S94" s="69">
        <v>13.86</v>
      </c>
      <c r="T94" s="69">
        <v>0</v>
      </c>
      <c r="U94" s="69">
        <v>22.16</v>
      </c>
      <c r="V94" s="69">
        <v>13.86</v>
      </c>
      <c r="W94" s="69">
        <v>8.3000000000000007</v>
      </c>
      <c r="X94" s="69">
        <v>13.86</v>
      </c>
      <c r="Y94" s="69">
        <v>0</v>
      </c>
      <c r="Z94" s="69">
        <v>22.16</v>
      </c>
      <c r="AA94" s="69">
        <v>13.86</v>
      </c>
      <c r="AB94" s="69">
        <v>0</v>
      </c>
      <c r="AC94" s="69">
        <v>8.3000000000000007</v>
      </c>
      <c r="AD94" s="70">
        <v>100</v>
      </c>
      <c r="AE94" s="70">
        <v>100</v>
      </c>
      <c r="AF94" s="70">
        <v>37.454873646209393</v>
      </c>
      <c r="AG94" s="70">
        <v>0</v>
      </c>
      <c r="AH94" s="70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v>0</v>
      </c>
      <c r="AN94" s="69">
        <v>0</v>
      </c>
      <c r="AO94" s="69">
        <v>0</v>
      </c>
      <c r="AP94" s="69">
        <v>0</v>
      </c>
      <c r="AQ94" s="69">
        <v>0</v>
      </c>
      <c r="AR94" s="69">
        <v>0</v>
      </c>
      <c r="AS94" s="69">
        <v>0</v>
      </c>
      <c r="AT94" s="70" t="s">
        <v>652</v>
      </c>
      <c r="AU94" s="70" t="s">
        <v>652</v>
      </c>
      <c r="AV94" s="70">
        <v>0</v>
      </c>
      <c r="AW94" s="70">
        <v>0</v>
      </c>
      <c r="AX94" s="70">
        <v>0</v>
      </c>
      <c r="AY94" s="69">
        <v>8.86</v>
      </c>
      <c r="AZ94" s="69">
        <v>0</v>
      </c>
      <c r="BA94" s="69">
        <v>18.260000000000002</v>
      </c>
      <c r="BB94" s="69">
        <v>8.86</v>
      </c>
      <c r="BC94" s="69">
        <v>9.4</v>
      </c>
      <c r="BD94" s="69">
        <v>8.86</v>
      </c>
      <c r="BE94" s="69">
        <v>0</v>
      </c>
      <c r="BF94" s="69">
        <v>17.313492649999997</v>
      </c>
      <c r="BG94" s="69">
        <v>8.86</v>
      </c>
      <c r="BH94" s="69">
        <v>0</v>
      </c>
      <c r="BI94" s="69">
        <v>8.4534926500000012</v>
      </c>
      <c r="BJ94" s="70">
        <v>100</v>
      </c>
      <c r="BK94" s="70">
        <v>89.930772872340441</v>
      </c>
      <c r="BL94" s="70">
        <v>48.826038863972386</v>
      </c>
      <c r="BM94" s="70">
        <v>0</v>
      </c>
      <c r="BN94" s="70">
        <v>0</v>
      </c>
    </row>
    <row r="95" spans="1:66" ht="15.75" x14ac:dyDescent="0.25">
      <c r="A95" s="77">
        <v>84</v>
      </c>
      <c r="B95" s="66" t="s">
        <v>228</v>
      </c>
      <c r="C95" s="69">
        <v>8</v>
      </c>
      <c r="D95" s="69">
        <v>0</v>
      </c>
      <c r="E95" s="69">
        <v>20.399999999999999</v>
      </c>
      <c r="F95" s="69">
        <v>8</v>
      </c>
      <c r="G95" s="69">
        <v>12.4</v>
      </c>
      <c r="H95" s="69">
        <v>8</v>
      </c>
      <c r="I95" s="69">
        <v>0</v>
      </c>
      <c r="J95" s="69">
        <v>20.399999999999999</v>
      </c>
      <c r="K95" s="69">
        <v>8</v>
      </c>
      <c r="L95" s="69">
        <v>0</v>
      </c>
      <c r="M95" s="69">
        <v>12.4</v>
      </c>
      <c r="N95" s="70">
        <v>100</v>
      </c>
      <c r="O95" s="70">
        <v>100</v>
      </c>
      <c r="P95" s="70">
        <v>60.7843137254902</v>
      </c>
      <c r="Q95" s="69">
        <v>0</v>
      </c>
      <c r="R95" s="70">
        <v>0</v>
      </c>
      <c r="S95" s="69">
        <v>8</v>
      </c>
      <c r="T95" s="69">
        <v>0</v>
      </c>
      <c r="U95" s="69">
        <v>20.399999999999999</v>
      </c>
      <c r="V95" s="69">
        <v>8</v>
      </c>
      <c r="W95" s="69">
        <v>12.4</v>
      </c>
      <c r="X95" s="69">
        <v>8</v>
      </c>
      <c r="Y95" s="69">
        <v>0</v>
      </c>
      <c r="Z95" s="69">
        <v>20.399999999999999</v>
      </c>
      <c r="AA95" s="69">
        <v>8</v>
      </c>
      <c r="AB95" s="69">
        <v>0</v>
      </c>
      <c r="AC95" s="69">
        <v>12.4</v>
      </c>
      <c r="AD95" s="70">
        <v>100</v>
      </c>
      <c r="AE95" s="70">
        <v>100</v>
      </c>
      <c r="AF95" s="70">
        <v>60.7843137254902</v>
      </c>
      <c r="AG95" s="70">
        <v>0</v>
      </c>
      <c r="AH95" s="70">
        <v>0</v>
      </c>
      <c r="AI95" s="69">
        <v>0</v>
      </c>
      <c r="AJ95" s="69">
        <v>0</v>
      </c>
      <c r="AK95" s="69">
        <v>0</v>
      </c>
      <c r="AL95" s="69">
        <v>0</v>
      </c>
      <c r="AM95" s="69">
        <v>0</v>
      </c>
      <c r="AN95" s="69">
        <v>0</v>
      </c>
      <c r="AO95" s="69">
        <v>0</v>
      </c>
      <c r="AP95" s="69">
        <v>0</v>
      </c>
      <c r="AQ95" s="69">
        <v>0</v>
      </c>
      <c r="AR95" s="69">
        <v>0</v>
      </c>
      <c r="AS95" s="69">
        <v>0</v>
      </c>
      <c r="AT95" s="70" t="s">
        <v>652</v>
      </c>
      <c r="AU95" s="70" t="s">
        <v>652</v>
      </c>
      <c r="AV95" s="70">
        <v>0</v>
      </c>
      <c r="AW95" s="70">
        <v>0</v>
      </c>
      <c r="AX95" s="70">
        <v>0</v>
      </c>
      <c r="AY95" s="69">
        <v>0</v>
      </c>
      <c r="AZ95" s="69">
        <v>0</v>
      </c>
      <c r="BA95" s="69">
        <v>0</v>
      </c>
      <c r="BB95" s="69">
        <v>0</v>
      </c>
      <c r="BC95" s="69">
        <v>0</v>
      </c>
      <c r="BD95" s="69">
        <v>0</v>
      </c>
      <c r="BE95" s="69">
        <v>0</v>
      </c>
      <c r="BF95" s="69">
        <v>0</v>
      </c>
      <c r="BG95" s="69">
        <v>0</v>
      </c>
      <c r="BH95" s="69">
        <v>0</v>
      </c>
      <c r="BI95" s="69">
        <v>0</v>
      </c>
      <c r="BJ95" s="70" t="s">
        <v>652</v>
      </c>
      <c r="BK95" s="70" t="s">
        <v>652</v>
      </c>
      <c r="BL95" s="70">
        <v>0</v>
      </c>
      <c r="BM95" s="70">
        <v>0</v>
      </c>
      <c r="BN95" s="70">
        <v>0</v>
      </c>
    </row>
    <row r="96" spans="1:66" ht="15.75" x14ac:dyDescent="0.25">
      <c r="A96" s="60">
        <v>85</v>
      </c>
      <c r="B96" s="61" t="s">
        <v>231</v>
      </c>
      <c r="C96" s="64">
        <v>121.44</v>
      </c>
      <c r="D96" s="64">
        <v>0</v>
      </c>
      <c r="E96" s="64">
        <v>202.4</v>
      </c>
      <c r="F96" s="64">
        <v>121.44</v>
      </c>
      <c r="G96" s="64">
        <v>80.959999999999994</v>
      </c>
      <c r="H96" s="64">
        <v>104.61077694000001</v>
      </c>
      <c r="I96" s="64">
        <v>0</v>
      </c>
      <c r="J96" s="64">
        <v>154.50081374000001</v>
      </c>
      <c r="K96" s="64">
        <v>104.61077694000001</v>
      </c>
      <c r="L96" s="64">
        <v>0</v>
      </c>
      <c r="M96" s="64">
        <v>49.890036800000004</v>
      </c>
      <c r="N96" s="64">
        <v>86.141944120553376</v>
      </c>
      <c r="O96" s="64">
        <v>61.623069169960488</v>
      </c>
      <c r="P96" s="64">
        <v>32.291115879788762</v>
      </c>
      <c r="Q96" s="64">
        <v>0</v>
      </c>
      <c r="R96" s="64">
        <v>0</v>
      </c>
      <c r="S96" s="64">
        <v>121.44</v>
      </c>
      <c r="T96" s="64">
        <v>0</v>
      </c>
      <c r="U96" s="64">
        <v>202.4</v>
      </c>
      <c r="V96" s="64">
        <v>121.44</v>
      </c>
      <c r="W96" s="64">
        <v>80.959999999999994</v>
      </c>
      <c r="X96" s="64">
        <v>104.61077694000001</v>
      </c>
      <c r="Y96" s="64">
        <v>0</v>
      </c>
      <c r="Z96" s="64">
        <v>154.50081374000001</v>
      </c>
      <c r="AA96" s="64">
        <v>104.61077694000001</v>
      </c>
      <c r="AB96" s="64">
        <v>0</v>
      </c>
      <c r="AC96" s="64">
        <v>49.890036800000004</v>
      </c>
      <c r="AD96" s="64">
        <v>86.141944120553376</v>
      </c>
      <c r="AE96" s="64">
        <v>61.623069169960488</v>
      </c>
      <c r="AF96" s="64">
        <v>32.291115879788762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 t="s">
        <v>652</v>
      </c>
      <c r="AU96" s="64" t="s">
        <v>652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0</v>
      </c>
      <c r="BJ96" s="64" t="s">
        <v>652</v>
      </c>
      <c r="BK96" s="64" t="s">
        <v>652</v>
      </c>
      <c r="BL96" s="64">
        <v>0</v>
      </c>
      <c r="BM96" s="64">
        <v>0</v>
      </c>
      <c r="BN96" s="64">
        <v>0</v>
      </c>
    </row>
    <row r="97" spans="1:66" ht="15.75" x14ac:dyDescent="0.25">
      <c r="A97" s="11">
        <v>86</v>
      </c>
      <c r="B97" s="66" t="s">
        <v>234</v>
      </c>
      <c r="C97" s="69">
        <v>0</v>
      </c>
      <c r="D97" s="69">
        <v>0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70" t="s">
        <v>652</v>
      </c>
      <c r="O97" s="70" t="s">
        <v>652</v>
      </c>
      <c r="P97" s="70">
        <v>0</v>
      </c>
      <c r="Q97" s="69">
        <v>0</v>
      </c>
      <c r="R97" s="70">
        <v>0</v>
      </c>
      <c r="S97" s="69">
        <v>0</v>
      </c>
      <c r="T97" s="69">
        <v>0</v>
      </c>
      <c r="U97" s="69">
        <v>0</v>
      </c>
      <c r="V97" s="69">
        <v>0</v>
      </c>
      <c r="W97" s="69">
        <v>0</v>
      </c>
      <c r="X97" s="69">
        <v>0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70" t="s">
        <v>652</v>
      </c>
      <c r="AE97" s="70" t="s">
        <v>652</v>
      </c>
      <c r="AF97" s="70">
        <v>0</v>
      </c>
      <c r="AG97" s="70">
        <v>0</v>
      </c>
      <c r="AH97" s="70">
        <v>0</v>
      </c>
      <c r="AI97" s="69">
        <v>0</v>
      </c>
      <c r="AJ97" s="69">
        <v>0</v>
      </c>
      <c r="AK97" s="69">
        <v>0</v>
      </c>
      <c r="AL97" s="69">
        <v>0</v>
      </c>
      <c r="AM97" s="69">
        <v>0</v>
      </c>
      <c r="AN97" s="69">
        <v>0</v>
      </c>
      <c r="AO97" s="69">
        <v>0</v>
      </c>
      <c r="AP97" s="69">
        <v>0</v>
      </c>
      <c r="AQ97" s="69">
        <v>0</v>
      </c>
      <c r="AR97" s="69">
        <v>0</v>
      </c>
      <c r="AS97" s="69">
        <v>0</v>
      </c>
      <c r="AT97" s="70" t="s">
        <v>652</v>
      </c>
      <c r="AU97" s="70" t="s">
        <v>652</v>
      </c>
      <c r="AV97" s="70">
        <v>0</v>
      </c>
      <c r="AW97" s="70">
        <v>0</v>
      </c>
      <c r="AX97" s="70">
        <v>0</v>
      </c>
      <c r="AY97" s="69">
        <v>0</v>
      </c>
      <c r="AZ97" s="69">
        <v>0</v>
      </c>
      <c r="BA97" s="69">
        <v>0</v>
      </c>
      <c r="BB97" s="69">
        <v>0</v>
      </c>
      <c r="BC97" s="69">
        <v>0</v>
      </c>
      <c r="BD97" s="69">
        <v>0</v>
      </c>
      <c r="BE97" s="69">
        <v>0</v>
      </c>
      <c r="BF97" s="69">
        <v>0</v>
      </c>
      <c r="BG97" s="69">
        <v>0</v>
      </c>
      <c r="BH97" s="69">
        <v>0</v>
      </c>
      <c r="BI97" s="69">
        <v>0</v>
      </c>
      <c r="BJ97" s="70" t="s">
        <v>652</v>
      </c>
      <c r="BK97" s="70" t="s">
        <v>652</v>
      </c>
      <c r="BL97" s="70">
        <v>0</v>
      </c>
      <c r="BM97" s="70">
        <v>0</v>
      </c>
      <c r="BN97" s="70">
        <v>0</v>
      </c>
    </row>
    <row r="98" spans="1:66" ht="15.75" x14ac:dyDescent="0.25">
      <c r="A98" s="11">
        <v>87</v>
      </c>
      <c r="B98" s="66" t="s">
        <v>237</v>
      </c>
      <c r="C98" s="69">
        <v>0</v>
      </c>
      <c r="D98" s="69">
        <v>0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70" t="s">
        <v>652</v>
      </c>
      <c r="O98" s="70" t="s">
        <v>652</v>
      </c>
      <c r="P98" s="70">
        <v>0</v>
      </c>
      <c r="Q98" s="69">
        <v>0</v>
      </c>
      <c r="R98" s="70">
        <v>0</v>
      </c>
      <c r="S98" s="69">
        <v>0</v>
      </c>
      <c r="T98" s="69">
        <v>0</v>
      </c>
      <c r="U98" s="69">
        <v>0</v>
      </c>
      <c r="V98" s="69">
        <v>0</v>
      </c>
      <c r="W98" s="69">
        <v>0</v>
      </c>
      <c r="X98" s="69">
        <v>0</v>
      </c>
      <c r="Y98" s="69">
        <v>0</v>
      </c>
      <c r="Z98" s="69">
        <v>0</v>
      </c>
      <c r="AA98" s="69">
        <v>0</v>
      </c>
      <c r="AB98" s="69">
        <v>0</v>
      </c>
      <c r="AC98" s="69">
        <v>0</v>
      </c>
      <c r="AD98" s="70" t="s">
        <v>652</v>
      </c>
      <c r="AE98" s="70" t="s">
        <v>652</v>
      </c>
      <c r="AF98" s="70">
        <v>0</v>
      </c>
      <c r="AG98" s="70">
        <v>0</v>
      </c>
      <c r="AH98" s="70">
        <v>0</v>
      </c>
      <c r="AI98" s="69">
        <v>0</v>
      </c>
      <c r="AJ98" s="69">
        <v>0</v>
      </c>
      <c r="AK98" s="69">
        <v>0</v>
      </c>
      <c r="AL98" s="69">
        <v>0</v>
      </c>
      <c r="AM98" s="69">
        <v>0</v>
      </c>
      <c r="AN98" s="69">
        <v>0</v>
      </c>
      <c r="AO98" s="69">
        <v>0</v>
      </c>
      <c r="AP98" s="69">
        <v>0</v>
      </c>
      <c r="AQ98" s="69">
        <v>0</v>
      </c>
      <c r="AR98" s="69">
        <v>0</v>
      </c>
      <c r="AS98" s="69">
        <v>0</v>
      </c>
      <c r="AT98" s="70" t="s">
        <v>652</v>
      </c>
      <c r="AU98" s="70" t="s">
        <v>652</v>
      </c>
      <c r="AV98" s="70">
        <v>0</v>
      </c>
      <c r="AW98" s="70">
        <v>0</v>
      </c>
      <c r="AX98" s="70">
        <v>0</v>
      </c>
      <c r="AY98" s="69">
        <v>0</v>
      </c>
      <c r="AZ98" s="69">
        <v>0</v>
      </c>
      <c r="BA98" s="69">
        <v>0</v>
      </c>
      <c r="BB98" s="69">
        <v>0</v>
      </c>
      <c r="BC98" s="69">
        <v>0</v>
      </c>
      <c r="BD98" s="69">
        <v>0</v>
      </c>
      <c r="BE98" s="69">
        <v>0</v>
      </c>
      <c r="BF98" s="69">
        <v>0</v>
      </c>
      <c r="BG98" s="69">
        <v>0</v>
      </c>
      <c r="BH98" s="69">
        <v>0</v>
      </c>
      <c r="BI98" s="69">
        <v>0</v>
      </c>
      <c r="BJ98" s="70" t="s">
        <v>652</v>
      </c>
      <c r="BK98" s="70" t="s">
        <v>652</v>
      </c>
      <c r="BL98" s="70">
        <v>0</v>
      </c>
      <c r="BM98" s="70">
        <v>0</v>
      </c>
      <c r="BN98" s="70">
        <v>0</v>
      </c>
    </row>
    <row r="99" spans="1:66" ht="15.75" x14ac:dyDescent="0.25">
      <c r="A99" s="11">
        <v>88</v>
      </c>
      <c r="B99" s="66" t="s">
        <v>240</v>
      </c>
      <c r="C99" s="69">
        <v>49.064999999999998</v>
      </c>
      <c r="D99" s="69">
        <v>0</v>
      </c>
      <c r="E99" s="69">
        <v>119.065</v>
      </c>
      <c r="F99" s="69">
        <v>49.064999999999998</v>
      </c>
      <c r="G99" s="69">
        <v>70</v>
      </c>
      <c r="H99" s="69">
        <v>32.235811290000001</v>
      </c>
      <c r="I99" s="69">
        <v>0</v>
      </c>
      <c r="J99" s="69">
        <v>71.35466095999999</v>
      </c>
      <c r="K99" s="69">
        <v>32.235811290000001</v>
      </c>
      <c r="L99" s="69">
        <v>0</v>
      </c>
      <c r="M99" s="69">
        <v>39.118849670000003</v>
      </c>
      <c r="N99" s="70">
        <v>65.700216630999691</v>
      </c>
      <c r="O99" s="70">
        <v>55.88407095714286</v>
      </c>
      <c r="P99" s="70">
        <v>54.823117570314373</v>
      </c>
      <c r="Q99" s="69">
        <v>0</v>
      </c>
      <c r="R99" s="70">
        <v>0</v>
      </c>
      <c r="S99" s="69">
        <v>49.064999999999998</v>
      </c>
      <c r="T99" s="69">
        <v>0</v>
      </c>
      <c r="U99" s="69">
        <v>119.065</v>
      </c>
      <c r="V99" s="69">
        <v>49.064999999999998</v>
      </c>
      <c r="W99" s="69">
        <v>70</v>
      </c>
      <c r="X99" s="69">
        <v>32.235811290000001</v>
      </c>
      <c r="Y99" s="69">
        <v>0</v>
      </c>
      <c r="Z99" s="69">
        <v>71.35466095999999</v>
      </c>
      <c r="AA99" s="69">
        <v>32.235811290000001</v>
      </c>
      <c r="AB99" s="69">
        <v>0</v>
      </c>
      <c r="AC99" s="69">
        <v>39.118849670000003</v>
      </c>
      <c r="AD99" s="70">
        <v>65.700216630999691</v>
      </c>
      <c r="AE99" s="70">
        <v>55.88407095714286</v>
      </c>
      <c r="AF99" s="70">
        <v>54.823117570314373</v>
      </c>
      <c r="AG99" s="70">
        <v>0</v>
      </c>
      <c r="AH99" s="70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v>0</v>
      </c>
      <c r="AN99" s="69">
        <v>0</v>
      </c>
      <c r="AO99" s="69">
        <v>0</v>
      </c>
      <c r="AP99" s="69">
        <v>0</v>
      </c>
      <c r="AQ99" s="69">
        <v>0</v>
      </c>
      <c r="AR99" s="69">
        <v>0</v>
      </c>
      <c r="AS99" s="69">
        <v>0</v>
      </c>
      <c r="AT99" s="70" t="s">
        <v>652</v>
      </c>
      <c r="AU99" s="70" t="s">
        <v>652</v>
      </c>
      <c r="AV99" s="70">
        <v>0</v>
      </c>
      <c r="AW99" s="70">
        <v>0</v>
      </c>
      <c r="AX99" s="70">
        <v>0</v>
      </c>
      <c r="AY99" s="69">
        <v>0</v>
      </c>
      <c r="AZ99" s="69">
        <v>0</v>
      </c>
      <c r="BA99" s="69">
        <v>0</v>
      </c>
      <c r="BB99" s="69">
        <v>0</v>
      </c>
      <c r="BC99" s="69">
        <v>0</v>
      </c>
      <c r="BD99" s="69">
        <v>0</v>
      </c>
      <c r="BE99" s="69">
        <v>0</v>
      </c>
      <c r="BF99" s="69">
        <v>0</v>
      </c>
      <c r="BG99" s="69">
        <v>0</v>
      </c>
      <c r="BH99" s="69">
        <v>0</v>
      </c>
      <c r="BI99" s="69">
        <v>0</v>
      </c>
      <c r="BJ99" s="70" t="s">
        <v>652</v>
      </c>
      <c r="BK99" s="70" t="s">
        <v>652</v>
      </c>
      <c r="BL99" s="70">
        <v>0</v>
      </c>
      <c r="BM99" s="70">
        <v>0</v>
      </c>
      <c r="BN99" s="70">
        <v>0</v>
      </c>
    </row>
    <row r="100" spans="1:66" ht="15.75" x14ac:dyDescent="0.25">
      <c r="A100" s="11">
        <v>89</v>
      </c>
      <c r="B100" s="66" t="s">
        <v>243</v>
      </c>
      <c r="C100" s="69">
        <v>4.8</v>
      </c>
      <c r="D100" s="69">
        <v>0</v>
      </c>
      <c r="E100" s="69">
        <v>5.76</v>
      </c>
      <c r="F100" s="69">
        <v>4.8</v>
      </c>
      <c r="G100" s="69">
        <v>0.96</v>
      </c>
      <c r="H100" s="69">
        <v>4.7999656500000007</v>
      </c>
      <c r="I100" s="69">
        <v>0</v>
      </c>
      <c r="J100" s="69">
        <v>5.7599587799999998</v>
      </c>
      <c r="K100" s="69">
        <v>4.7999656500000007</v>
      </c>
      <c r="L100" s="69">
        <v>0</v>
      </c>
      <c r="M100" s="69">
        <v>0.95999312999999997</v>
      </c>
      <c r="N100" s="70">
        <v>99.999284375000016</v>
      </c>
      <c r="O100" s="70">
        <v>99.999284375000002</v>
      </c>
      <c r="P100" s="70">
        <v>16.666666666666664</v>
      </c>
      <c r="Q100" s="69">
        <v>0</v>
      </c>
      <c r="R100" s="70">
        <v>0</v>
      </c>
      <c r="S100" s="69">
        <v>4.8</v>
      </c>
      <c r="T100" s="69">
        <v>0</v>
      </c>
      <c r="U100" s="69">
        <v>5.76</v>
      </c>
      <c r="V100" s="69">
        <v>4.8</v>
      </c>
      <c r="W100" s="69">
        <v>0.96</v>
      </c>
      <c r="X100" s="69">
        <v>4.7999656500000007</v>
      </c>
      <c r="Y100" s="69">
        <v>0</v>
      </c>
      <c r="Z100" s="69">
        <v>5.7599587799999998</v>
      </c>
      <c r="AA100" s="69">
        <v>4.7999656500000007</v>
      </c>
      <c r="AB100" s="69">
        <v>0</v>
      </c>
      <c r="AC100" s="69">
        <v>0.95999312999999997</v>
      </c>
      <c r="AD100" s="70">
        <v>99.999284375000016</v>
      </c>
      <c r="AE100" s="70">
        <v>99.999284375000002</v>
      </c>
      <c r="AF100" s="70">
        <v>16.666666666666664</v>
      </c>
      <c r="AG100" s="70">
        <v>0</v>
      </c>
      <c r="AH100" s="70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v>0</v>
      </c>
      <c r="AN100" s="69">
        <v>0</v>
      </c>
      <c r="AO100" s="69">
        <v>0</v>
      </c>
      <c r="AP100" s="69">
        <v>0</v>
      </c>
      <c r="AQ100" s="69">
        <v>0</v>
      </c>
      <c r="AR100" s="69">
        <v>0</v>
      </c>
      <c r="AS100" s="69">
        <v>0</v>
      </c>
      <c r="AT100" s="70" t="s">
        <v>652</v>
      </c>
      <c r="AU100" s="70" t="s">
        <v>652</v>
      </c>
      <c r="AV100" s="70">
        <v>0</v>
      </c>
      <c r="AW100" s="70">
        <v>0</v>
      </c>
      <c r="AX100" s="70">
        <v>0</v>
      </c>
      <c r="AY100" s="69">
        <v>0</v>
      </c>
      <c r="AZ100" s="69">
        <v>0</v>
      </c>
      <c r="BA100" s="69">
        <v>0</v>
      </c>
      <c r="BB100" s="69">
        <v>0</v>
      </c>
      <c r="BC100" s="69">
        <v>0</v>
      </c>
      <c r="BD100" s="69">
        <v>0</v>
      </c>
      <c r="BE100" s="69">
        <v>0</v>
      </c>
      <c r="BF100" s="69">
        <v>0</v>
      </c>
      <c r="BG100" s="69">
        <v>0</v>
      </c>
      <c r="BH100" s="69">
        <v>0</v>
      </c>
      <c r="BI100" s="69">
        <v>0</v>
      </c>
      <c r="BJ100" s="70" t="s">
        <v>652</v>
      </c>
      <c r="BK100" s="70" t="s">
        <v>652</v>
      </c>
      <c r="BL100" s="70">
        <v>0</v>
      </c>
      <c r="BM100" s="70">
        <v>0</v>
      </c>
      <c r="BN100" s="70">
        <v>0</v>
      </c>
    </row>
    <row r="101" spans="1:66" ht="15.75" x14ac:dyDescent="0.25">
      <c r="A101" s="11">
        <v>90</v>
      </c>
      <c r="B101" s="66" t="s">
        <v>246</v>
      </c>
      <c r="C101" s="69">
        <v>67.575000000000003</v>
      </c>
      <c r="D101" s="69">
        <v>0</v>
      </c>
      <c r="E101" s="69">
        <v>77.575000000000003</v>
      </c>
      <c r="F101" s="69">
        <v>67.575000000000003</v>
      </c>
      <c r="G101" s="69">
        <v>10</v>
      </c>
      <c r="H101" s="69">
        <v>67.575000000000003</v>
      </c>
      <c r="I101" s="69">
        <v>0</v>
      </c>
      <c r="J101" s="69">
        <v>77.386194000000003</v>
      </c>
      <c r="K101" s="69">
        <v>67.575000000000003</v>
      </c>
      <c r="L101" s="69">
        <v>0</v>
      </c>
      <c r="M101" s="69">
        <v>9.8111940000000004</v>
      </c>
      <c r="N101" s="70">
        <v>100</v>
      </c>
      <c r="O101" s="70">
        <v>98.111940000000004</v>
      </c>
      <c r="P101" s="70">
        <v>12.678222681425577</v>
      </c>
      <c r="Q101" s="69">
        <v>0</v>
      </c>
      <c r="R101" s="70">
        <v>0</v>
      </c>
      <c r="S101" s="69">
        <v>67.575000000000003</v>
      </c>
      <c r="T101" s="69">
        <v>0</v>
      </c>
      <c r="U101" s="69">
        <v>77.575000000000003</v>
      </c>
      <c r="V101" s="69">
        <v>67.575000000000003</v>
      </c>
      <c r="W101" s="69">
        <v>10</v>
      </c>
      <c r="X101" s="69">
        <v>67.575000000000003</v>
      </c>
      <c r="Y101" s="69">
        <v>0</v>
      </c>
      <c r="Z101" s="69">
        <v>77.386194000000003</v>
      </c>
      <c r="AA101" s="69">
        <v>67.575000000000003</v>
      </c>
      <c r="AB101" s="69">
        <v>0</v>
      </c>
      <c r="AC101" s="69">
        <v>9.8111940000000004</v>
      </c>
      <c r="AD101" s="70">
        <v>100</v>
      </c>
      <c r="AE101" s="70">
        <v>98.111940000000004</v>
      </c>
      <c r="AF101" s="70">
        <v>12.678222681425577</v>
      </c>
      <c r="AG101" s="70">
        <v>0</v>
      </c>
      <c r="AH101" s="70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</v>
      </c>
      <c r="AP101" s="69">
        <v>0</v>
      </c>
      <c r="AQ101" s="69">
        <v>0</v>
      </c>
      <c r="AR101" s="69">
        <v>0</v>
      </c>
      <c r="AS101" s="69">
        <v>0</v>
      </c>
      <c r="AT101" s="70" t="s">
        <v>652</v>
      </c>
      <c r="AU101" s="70" t="s">
        <v>652</v>
      </c>
      <c r="AV101" s="70">
        <v>0</v>
      </c>
      <c r="AW101" s="70">
        <v>0</v>
      </c>
      <c r="AX101" s="70">
        <v>0</v>
      </c>
      <c r="AY101" s="69">
        <v>0</v>
      </c>
      <c r="AZ101" s="69">
        <v>0</v>
      </c>
      <c r="BA101" s="69">
        <v>0</v>
      </c>
      <c r="BB101" s="69">
        <v>0</v>
      </c>
      <c r="BC101" s="69">
        <v>0</v>
      </c>
      <c r="BD101" s="69">
        <v>0</v>
      </c>
      <c r="BE101" s="69">
        <v>0</v>
      </c>
      <c r="BF101" s="69">
        <v>0</v>
      </c>
      <c r="BG101" s="69">
        <v>0</v>
      </c>
      <c r="BH101" s="69">
        <v>0</v>
      </c>
      <c r="BI101" s="69">
        <v>0</v>
      </c>
      <c r="BJ101" s="70" t="s">
        <v>652</v>
      </c>
      <c r="BK101" s="70" t="s">
        <v>652</v>
      </c>
      <c r="BL101" s="70">
        <v>0</v>
      </c>
      <c r="BM101" s="70">
        <v>0</v>
      </c>
      <c r="BN101" s="70">
        <v>0</v>
      </c>
    </row>
    <row r="102" spans="1:66" ht="15.75" x14ac:dyDescent="0.25">
      <c r="A102" s="11">
        <v>91</v>
      </c>
      <c r="B102" s="66" t="s">
        <v>249</v>
      </c>
      <c r="C102" s="69">
        <v>0</v>
      </c>
      <c r="D102" s="69">
        <v>0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70" t="s">
        <v>652</v>
      </c>
      <c r="O102" s="70" t="s">
        <v>652</v>
      </c>
      <c r="P102" s="70">
        <v>0</v>
      </c>
      <c r="Q102" s="69">
        <v>0</v>
      </c>
      <c r="R102" s="70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70" t="s">
        <v>652</v>
      </c>
      <c r="AE102" s="70" t="s">
        <v>652</v>
      </c>
      <c r="AF102" s="70">
        <v>0</v>
      </c>
      <c r="AG102" s="70">
        <v>0</v>
      </c>
      <c r="AH102" s="70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69">
        <v>0</v>
      </c>
      <c r="AO102" s="69">
        <v>0</v>
      </c>
      <c r="AP102" s="69">
        <v>0</v>
      </c>
      <c r="AQ102" s="69">
        <v>0</v>
      </c>
      <c r="AR102" s="69">
        <v>0</v>
      </c>
      <c r="AS102" s="69">
        <v>0</v>
      </c>
      <c r="AT102" s="70" t="s">
        <v>652</v>
      </c>
      <c r="AU102" s="70" t="s">
        <v>652</v>
      </c>
      <c r="AV102" s="70">
        <v>0</v>
      </c>
      <c r="AW102" s="70">
        <v>0</v>
      </c>
      <c r="AX102" s="70">
        <v>0</v>
      </c>
      <c r="AY102" s="69">
        <v>0</v>
      </c>
      <c r="AZ102" s="69">
        <v>0</v>
      </c>
      <c r="BA102" s="69">
        <v>0</v>
      </c>
      <c r="BB102" s="69">
        <v>0</v>
      </c>
      <c r="BC102" s="69">
        <v>0</v>
      </c>
      <c r="BD102" s="69">
        <v>0</v>
      </c>
      <c r="BE102" s="69">
        <v>0</v>
      </c>
      <c r="BF102" s="69">
        <v>0</v>
      </c>
      <c r="BG102" s="69">
        <v>0</v>
      </c>
      <c r="BH102" s="69">
        <v>0</v>
      </c>
      <c r="BI102" s="69">
        <v>0</v>
      </c>
      <c r="BJ102" s="70" t="s">
        <v>652</v>
      </c>
      <c r="BK102" s="70" t="s">
        <v>652</v>
      </c>
      <c r="BL102" s="70">
        <v>0</v>
      </c>
      <c r="BM102" s="70">
        <v>0</v>
      </c>
      <c r="BN102" s="70">
        <v>0</v>
      </c>
    </row>
    <row r="103" spans="1:66" ht="15.75" x14ac:dyDescent="0.25">
      <c r="A103" s="11">
        <v>92</v>
      </c>
      <c r="B103" s="66" t="s">
        <v>252</v>
      </c>
      <c r="C103" s="69">
        <v>0</v>
      </c>
      <c r="D103" s="69">
        <v>0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70" t="s">
        <v>652</v>
      </c>
      <c r="O103" s="70" t="s">
        <v>652</v>
      </c>
      <c r="P103" s="70">
        <v>0</v>
      </c>
      <c r="Q103" s="69">
        <v>0</v>
      </c>
      <c r="R103" s="70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70" t="s">
        <v>652</v>
      </c>
      <c r="AE103" s="70" t="s">
        <v>652</v>
      </c>
      <c r="AF103" s="70">
        <v>0</v>
      </c>
      <c r="AG103" s="70">
        <v>0</v>
      </c>
      <c r="AH103" s="70">
        <v>0</v>
      </c>
      <c r="AI103" s="69">
        <v>0</v>
      </c>
      <c r="AJ103" s="69">
        <v>0</v>
      </c>
      <c r="AK103" s="69">
        <v>0</v>
      </c>
      <c r="AL103" s="69">
        <v>0</v>
      </c>
      <c r="AM103" s="69">
        <v>0</v>
      </c>
      <c r="AN103" s="69">
        <v>0</v>
      </c>
      <c r="AO103" s="69">
        <v>0</v>
      </c>
      <c r="AP103" s="69">
        <v>0</v>
      </c>
      <c r="AQ103" s="69">
        <v>0</v>
      </c>
      <c r="AR103" s="69">
        <v>0</v>
      </c>
      <c r="AS103" s="69">
        <v>0</v>
      </c>
      <c r="AT103" s="70" t="s">
        <v>652</v>
      </c>
      <c r="AU103" s="70" t="s">
        <v>652</v>
      </c>
      <c r="AV103" s="70">
        <v>0</v>
      </c>
      <c r="AW103" s="70">
        <v>0</v>
      </c>
      <c r="AX103" s="70">
        <v>0</v>
      </c>
      <c r="AY103" s="69">
        <v>0</v>
      </c>
      <c r="AZ103" s="69">
        <v>0</v>
      </c>
      <c r="BA103" s="69">
        <v>0</v>
      </c>
      <c r="BB103" s="69">
        <v>0</v>
      </c>
      <c r="BC103" s="69">
        <v>0</v>
      </c>
      <c r="BD103" s="69">
        <v>0</v>
      </c>
      <c r="BE103" s="69">
        <v>0</v>
      </c>
      <c r="BF103" s="69">
        <v>0</v>
      </c>
      <c r="BG103" s="69">
        <v>0</v>
      </c>
      <c r="BH103" s="69">
        <v>0</v>
      </c>
      <c r="BI103" s="69">
        <v>0</v>
      </c>
      <c r="BJ103" s="70" t="s">
        <v>652</v>
      </c>
      <c r="BK103" s="70" t="s">
        <v>652</v>
      </c>
      <c r="BL103" s="70">
        <v>0</v>
      </c>
      <c r="BM103" s="70">
        <v>0</v>
      </c>
      <c r="BN103" s="70">
        <v>0</v>
      </c>
    </row>
    <row r="104" spans="1:66" ht="15.75" x14ac:dyDescent="0.25">
      <c r="A104" s="11">
        <v>93</v>
      </c>
      <c r="B104" s="66" t="s">
        <v>254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70" t="s">
        <v>652</v>
      </c>
      <c r="O104" s="70" t="s">
        <v>652</v>
      </c>
      <c r="P104" s="70">
        <v>0</v>
      </c>
      <c r="Q104" s="69">
        <v>0</v>
      </c>
      <c r="R104" s="70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  <c r="AC104" s="69">
        <v>0</v>
      </c>
      <c r="AD104" s="70" t="s">
        <v>652</v>
      </c>
      <c r="AE104" s="70" t="s">
        <v>652</v>
      </c>
      <c r="AF104" s="70">
        <v>0</v>
      </c>
      <c r="AG104" s="70">
        <v>0</v>
      </c>
      <c r="AH104" s="70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69">
        <v>0</v>
      </c>
      <c r="AO104" s="69">
        <v>0</v>
      </c>
      <c r="AP104" s="69">
        <v>0</v>
      </c>
      <c r="AQ104" s="69">
        <v>0</v>
      </c>
      <c r="AR104" s="69">
        <v>0</v>
      </c>
      <c r="AS104" s="69">
        <v>0</v>
      </c>
      <c r="AT104" s="70" t="s">
        <v>652</v>
      </c>
      <c r="AU104" s="70" t="s">
        <v>652</v>
      </c>
      <c r="AV104" s="70">
        <v>0</v>
      </c>
      <c r="AW104" s="70">
        <v>0</v>
      </c>
      <c r="AX104" s="70">
        <v>0</v>
      </c>
      <c r="AY104" s="69">
        <v>0</v>
      </c>
      <c r="AZ104" s="69">
        <v>0</v>
      </c>
      <c r="BA104" s="69">
        <v>0</v>
      </c>
      <c r="BB104" s="69">
        <v>0</v>
      </c>
      <c r="BC104" s="69">
        <v>0</v>
      </c>
      <c r="BD104" s="69">
        <v>0</v>
      </c>
      <c r="BE104" s="69">
        <v>0</v>
      </c>
      <c r="BF104" s="69">
        <v>0</v>
      </c>
      <c r="BG104" s="69">
        <v>0</v>
      </c>
      <c r="BH104" s="69">
        <v>0</v>
      </c>
      <c r="BI104" s="69">
        <v>0</v>
      </c>
      <c r="BJ104" s="70" t="s">
        <v>652</v>
      </c>
      <c r="BK104" s="70" t="s">
        <v>652</v>
      </c>
      <c r="BL104" s="70">
        <v>0</v>
      </c>
      <c r="BM104" s="70">
        <v>0</v>
      </c>
      <c r="BN104" s="70">
        <v>0</v>
      </c>
    </row>
    <row r="105" spans="1:66" ht="15.75" x14ac:dyDescent="0.25">
      <c r="A105" s="9">
        <v>94</v>
      </c>
      <c r="B105" s="66" t="s">
        <v>256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70" t="s">
        <v>652</v>
      </c>
      <c r="O105" s="70" t="s">
        <v>652</v>
      </c>
      <c r="P105" s="70">
        <v>0</v>
      </c>
      <c r="Q105" s="69">
        <v>0</v>
      </c>
      <c r="R105" s="70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70" t="s">
        <v>652</v>
      </c>
      <c r="AE105" s="70" t="s">
        <v>652</v>
      </c>
      <c r="AF105" s="70">
        <v>0</v>
      </c>
      <c r="AG105" s="70">
        <v>0</v>
      </c>
      <c r="AH105" s="70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69">
        <v>0</v>
      </c>
      <c r="AO105" s="69">
        <v>0</v>
      </c>
      <c r="AP105" s="69">
        <v>0</v>
      </c>
      <c r="AQ105" s="69">
        <v>0</v>
      </c>
      <c r="AR105" s="69">
        <v>0</v>
      </c>
      <c r="AS105" s="69">
        <v>0</v>
      </c>
      <c r="AT105" s="70" t="s">
        <v>652</v>
      </c>
      <c r="AU105" s="70" t="s">
        <v>652</v>
      </c>
      <c r="AV105" s="70">
        <v>0</v>
      </c>
      <c r="AW105" s="70">
        <v>0</v>
      </c>
      <c r="AX105" s="70">
        <v>0</v>
      </c>
      <c r="AY105" s="69">
        <v>0</v>
      </c>
      <c r="AZ105" s="69">
        <v>0</v>
      </c>
      <c r="BA105" s="69">
        <v>0</v>
      </c>
      <c r="BB105" s="69">
        <v>0</v>
      </c>
      <c r="BC105" s="69">
        <v>0</v>
      </c>
      <c r="BD105" s="69">
        <v>0</v>
      </c>
      <c r="BE105" s="69">
        <v>0</v>
      </c>
      <c r="BF105" s="69">
        <v>0</v>
      </c>
      <c r="BG105" s="69">
        <v>0</v>
      </c>
      <c r="BH105" s="69">
        <v>0</v>
      </c>
      <c r="BI105" s="69">
        <v>0</v>
      </c>
      <c r="BJ105" s="70" t="s">
        <v>652</v>
      </c>
      <c r="BK105" s="70" t="s">
        <v>652</v>
      </c>
      <c r="BL105" s="70">
        <v>0</v>
      </c>
      <c r="BM105" s="70">
        <v>0</v>
      </c>
      <c r="BN105" s="70">
        <v>0</v>
      </c>
    </row>
  </sheetData>
  <mergeCells count="62">
    <mergeCell ref="S7:AH8"/>
    <mergeCell ref="S9:S11"/>
    <mergeCell ref="T9:T11"/>
    <mergeCell ref="U10:U11"/>
    <mergeCell ref="V10:W10"/>
    <mergeCell ref="Z10:Z11"/>
    <mergeCell ref="Y9:Y11"/>
    <mergeCell ref="Z9:AC9"/>
    <mergeCell ref="U9:W9"/>
    <mergeCell ref="X9:X11"/>
    <mergeCell ref="AG9:AG11"/>
    <mergeCell ref="AH9:AH11"/>
    <mergeCell ref="AF9:AF11"/>
    <mergeCell ref="AD9:AE10"/>
    <mergeCell ref="AA10:AC10"/>
    <mergeCell ref="AI7:AX8"/>
    <mergeCell ref="AI9:AI11"/>
    <mergeCell ref="AJ9:AJ11"/>
    <mergeCell ref="AK10:AK11"/>
    <mergeCell ref="AL10:AM10"/>
    <mergeCell ref="AW9:AW11"/>
    <mergeCell ref="AX9:AX11"/>
    <mergeCell ref="AT9:AU10"/>
    <mergeCell ref="AO9:AO11"/>
    <mergeCell ref="AP9:AS9"/>
    <mergeCell ref="AP10:AP11"/>
    <mergeCell ref="AQ10:AS10"/>
    <mergeCell ref="AK9:AM9"/>
    <mergeCell ref="AN9:AN11"/>
    <mergeCell ref="AY7:BN8"/>
    <mergeCell ref="AY9:AY11"/>
    <mergeCell ref="AZ9:AZ11"/>
    <mergeCell ref="BA10:BA11"/>
    <mergeCell ref="BB10:BC10"/>
    <mergeCell ref="BF10:BF11"/>
    <mergeCell ref="BG10:BI10"/>
    <mergeCell ref="BA9:BC9"/>
    <mergeCell ref="BM9:BM11"/>
    <mergeCell ref="BN9:BN11"/>
    <mergeCell ref="J9:M9"/>
    <mergeCell ref="N9:O10"/>
    <mergeCell ref="P9:P11"/>
    <mergeCell ref="Q9:Q11"/>
    <mergeCell ref="R9:R11"/>
    <mergeCell ref="BD9:BD11"/>
    <mergeCell ref="BE9:BE11"/>
    <mergeCell ref="BF9:BI9"/>
    <mergeCell ref="BL9:BL11"/>
    <mergeCell ref="BJ9:BK10"/>
    <mergeCell ref="AV9:AV11"/>
    <mergeCell ref="A7:A11"/>
    <mergeCell ref="B7:B11"/>
    <mergeCell ref="C7:R8"/>
    <mergeCell ref="C9:C11"/>
    <mergeCell ref="J10:J11"/>
    <mergeCell ref="K10:M10"/>
    <mergeCell ref="D9:D11"/>
    <mergeCell ref="E9:G9"/>
    <mergeCell ref="H9:H11"/>
    <mergeCell ref="I9:I11"/>
    <mergeCell ref="E10:E11"/>
    <mergeCell ref="F10:G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DJ105"/>
  <sheetViews>
    <sheetView view="pageBreakPreview" zoomScale="60" zoomScaleNormal="5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C13" sqref="C13"/>
    </sheetView>
  </sheetViews>
  <sheetFormatPr defaultRowHeight="15" outlineLevelCol="1" x14ac:dyDescent="0.25"/>
  <cols>
    <col min="1" max="1" width="5" customWidth="1"/>
    <col min="2" max="2" width="29.425781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customWidth="1"/>
    <col min="37" max="38" width="18.7109375" customWidth="1" outlineLevel="1"/>
    <col min="39" max="47" width="18.7109375" customWidth="1"/>
    <col min="48" max="50" width="18.7109375" customWidth="1" outlineLevel="1"/>
    <col min="51" max="52" width="18.7109375" customWidth="1"/>
    <col min="53" max="54" width="18.7109375" customWidth="1" outlineLevel="1"/>
    <col min="55" max="63" width="18.7109375" customWidth="1"/>
    <col min="64" max="66" width="18.7109375" customWidth="1" outlineLevel="1"/>
    <col min="67" max="68" width="18.7109375" customWidth="1"/>
    <col min="69" max="70" width="18.7109375" customWidth="1" outlineLevel="1"/>
    <col min="71" max="79" width="18.7109375" customWidth="1"/>
    <col min="80" max="82" width="18.7109375" customWidth="1" outlineLevel="1"/>
    <col min="83" max="84" width="18.7109375" customWidth="1"/>
    <col min="85" max="86" width="18.7109375" customWidth="1" outlineLevel="1"/>
    <col min="87" max="95" width="18.7109375" customWidth="1"/>
    <col min="96" max="98" width="18.7109375" customWidth="1" outlineLevel="1"/>
    <col min="99" max="100" width="18.7109375" customWidth="1"/>
    <col min="101" max="102" width="18.7109375" customWidth="1" outlineLevel="1"/>
    <col min="103" max="111" width="18.7109375" customWidth="1"/>
    <col min="112" max="114" width="18.7109375" customWidth="1" outlineLevel="1"/>
  </cols>
  <sheetData>
    <row r="1" spans="1:114" s="130" customFormat="1" ht="15.75" x14ac:dyDescent="0.25">
      <c r="B1" s="131"/>
    </row>
    <row r="2" spans="1:114" s="130" customFormat="1" ht="18.75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  <c r="T2" s="185"/>
      <c r="U2" s="185"/>
      <c r="V2" s="185"/>
      <c r="W2" s="185"/>
      <c r="X2" s="185"/>
      <c r="Y2" s="185"/>
      <c r="Z2" s="185"/>
      <c r="AA2" s="185"/>
      <c r="AB2" s="185"/>
      <c r="AJ2" s="185"/>
      <c r="AK2" s="185"/>
      <c r="AL2" s="185"/>
      <c r="AM2" s="185"/>
      <c r="AN2" s="185"/>
      <c r="AO2" s="185"/>
      <c r="AP2" s="185"/>
      <c r="AQ2" s="185"/>
      <c r="AR2" s="185"/>
      <c r="AZ2" s="185"/>
      <c r="BA2" s="185"/>
      <c r="BB2" s="185"/>
      <c r="BC2" s="185"/>
      <c r="BD2" s="185"/>
      <c r="BE2" s="185"/>
      <c r="BF2" s="185"/>
      <c r="BG2" s="185"/>
      <c r="BH2" s="185"/>
      <c r="BP2" s="185"/>
      <c r="BQ2" s="185"/>
      <c r="BR2" s="185"/>
      <c r="BS2" s="185"/>
      <c r="BT2" s="185"/>
      <c r="BU2" s="185"/>
      <c r="BV2" s="185"/>
      <c r="BW2" s="185"/>
      <c r="BX2" s="185"/>
      <c r="CF2" s="185"/>
      <c r="CG2" s="185"/>
      <c r="CH2" s="185"/>
      <c r="CI2" s="185"/>
      <c r="CJ2" s="185"/>
      <c r="CK2" s="185"/>
      <c r="CL2" s="185"/>
      <c r="CM2" s="185"/>
      <c r="CN2" s="185"/>
      <c r="CV2" s="185"/>
      <c r="CW2" s="185"/>
      <c r="CX2" s="185"/>
      <c r="CY2" s="185"/>
      <c r="CZ2" s="185"/>
      <c r="DA2" s="185"/>
      <c r="DB2" s="185"/>
      <c r="DC2" s="185"/>
      <c r="DD2" s="185"/>
    </row>
    <row r="3" spans="1:114" s="130" customFormat="1" ht="20.25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41"/>
      <c r="AD3" s="41"/>
      <c r="AE3" s="41"/>
      <c r="AF3" s="41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41"/>
      <c r="AT3" s="41"/>
      <c r="AU3" s="41"/>
      <c r="AV3" s="41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41"/>
      <c r="BJ3" s="41"/>
      <c r="BK3" s="41"/>
      <c r="BL3" s="41"/>
      <c r="BO3" s="187"/>
      <c r="BP3" s="187"/>
      <c r="BQ3" s="187"/>
      <c r="BR3" s="187"/>
      <c r="BS3" s="187"/>
      <c r="BT3" s="187"/>
      <c r="BU3" s="187"/>
      <c r="BV3" s="187"/>
      <c r="BW3" s="187"/>
      <c r="BX3" s="187"/>
      <c r="BY3" s="41"/>
      <c r="BZ3" s="41"/>
      <c r="CA3" s="41"/>
      <c r="CB3" s="41"/>
      <c r="CE3" s="187"/>
      <c r="CF3" s="187"/>
      <c r="CG3" s="187"/>
      <c r="CH3" s="187"/>
      <c r="CI3" s="187"/>
      <c r="CJ3" s="187"/>
      <c r="CK3" s="187"/>
      <c r="CL3" s="187"/>
      <c r="CM3" s="187"/>
      <c r="CN3" s="187"/>
      <c r="CO3" s="41"/>
      <c r="CP3" s="41"/>
      <c r="CQ3" s="41"/>
      <c r="CR3" s="41"/>
      <c r="CU3" s="187"/>
      <c r="CV3" s="187"/>
      <c r="CW3" s="187"/>
      <c r="CX3" s="187"/>
      <c r="CY3" s="187"/>
      <c r="CZ3" s="187"/>
      <c r="DA3" s="187"/>
      <c r="DB3" s="187"/>
      <c r="DC3" s="187"/>
      <c r="DD3" s="187"/>
      <c r="DE3" s="41"/>
      <c r="DF3" s="41"/>
      <c r="DG3" s="41"/>
      <c r="DH3" s="41"/>
    </row>
    <row r="4" spans="1:114" s="130" customFormat="1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  <c r="T4" s="43"/>
      <c r="U4" s="43"/>
      <c r="V4" s="43"/>
      <c r="W4" s="43"/>
      <c r="X4" s="43"/>
      <c r="Y4" s="43"/>
      <c r="Z4" s="43"/>
      <c r="AA4" s="43"/>
      <c r="AB4" s="43"/>
      <c r="AC4" s="41"/>
      <c r="AD4" s="41"/>
      <c r="AE4" s="41"/>
      <c r="AF4" s="41"/>
      <c r="AJ4" s="43"/>
      <c r="AK4" s="43"/>
      <c r="AL4" s="43"/>
      <c r="AM4" s="43"/>
      <c r="AN4" s="43"/>
      <c r="AO4" s="43"/>
      <c r="AP4" s="43"/>
      <c r="AQ4" s="43"/>
      <c r="AR4" s="43"/>
      <c r="AS4" s="41"/>
      <c r="AT4" s="41"/>
      <c r="AU4" s="41"/>
      <c r="AV4" s="41"/>
      <c r="AZ4" s="43"/>
      <c r="BA4" s="43"/>
      <c r="BB4" s="43"/>
      <c r="BC4" s="43"/>
      <c r="BD4" s="43"/>
      <c r="BE4" s="43"/>
      <c r="BF4" s="43"/>
      <c r="BG4" s="43"/>
      <c r="BH4" s="43"/>
      <c r="BI4" s="41"/>
      <c r="BJ4" s="41"/>
      <c r="BK4" s="41"/>
      <c r="BL4" s="41"/>
      <c r="BP4" s="43"/>
      <c r="BQ4" s="43"/>
      <c r="BR4" s="43"/>
      <c r="BS4" s="43"/>
      <c r="BT4" s="43"/>
      <c r="BU4" s="43"/>
      <c r="BV4" s="43"/>
      <c r="BW4" s="43"/>
      <c r="BX4" s="43"/>
      <c r="BY4" s="41"/>
      <c r="BZ4" s="41"/>
      <c r="CA4" s="41"/>
      <c r="CB4" s="41"/>
      <c r="CF4" s="43"/>
      <c r="CG4" s="43"/>
      <c r="CH4" s="43"/>
      <c r="CI4" s="43"/>
      <c r="CJ4" s="43"/>
      <c r="CK4" s="43"/>
      <c r="CL4" s="43"/>
      <c r="CM4" s="43"/>
      <c r="CN4" s="43"/>
      <c r="CO4" s="41"/>
      <c r="CP4" s="41"/>
      <c r="CQ4" s="41"/>
      <c r="CR4" s="41"/>
      <c r="CV4" s="43"/>
      <c r="CW4" s="43"/>
      <c r="CX4" s="43"/>
      <c r="CY4" s="43"/>
      <c r="CZ4" s="43"/>
      <c r="DA4" s="43"/>
      <c r="DB4" s="43"/>
      <c r="DC4" s="43"/>
      <c r="DD4" s="43"/>
      <c r="DE4" s="41"/>
      <c r="DF4" s="41"/>
      <c r="DG4" s="41"/>
      <c r="DH4" s="41"/>
    </row>
    <row r="5" spans="1:114" s="130" customFormat="1" ht="20.25" x14ac:dyDescent="0.3">
      <c r="A5" s="132"/>
      <c r="B5" s="132"/>
      <c r="D5" s="186"/>
      <c r="E5" s="186"/>
      <c r="F5" s="183"/>
      <c r="G5" s="45"/>
      <c r="H5" s="46"/>
      <c r="I5" s="46"/>
      <c r="T5" s="186"/>
      <c r="U5" s="186"/>
      <c r="V5" s="183"/>
      <c r="W5" s="45"/>
      <c r="X5" s="46"/>
      <c r="Y5" s="46"/>
      <c r="AJ5" s="186"/>
      <c r="AK5" s="186"/>
      <c r="AL5" s="183"/>
      <c r="AM5" s="45"/>
      <c r="AN5" s="46"/>
      <c r="AO5" s="46"/>
      <c r="AZ5" s="186"/>
      <c r="BA5" s="186"/>
      <c r="BB5" s="183"/>
      <c r="BC5" s="45"/>
      <c r="BD5" s="46"/>
      <c r="BE5" s="46"/>
      <c r="BP5" s="186"/>
      <c r="BQ5" s="186"/>
      <c r="BR5" s="183"/>
      <c r="BS5" s="45"/>
      <c r="BT5" s="46"/>
      <c r="BU5" s="46"/>
      <c r="CF5" s="186"/>
      <c r="CG5" s="186"/>
      <c r="CH5" s="183"/>
      <c r="CI5" s="45"/>
      <c r="CJ5" s="46"/>
      <c r="CK5" s="46"/>
      <c r="CV5" s="186"/>
      <c r="CW5" s="186"/>
      <c r="CX5" s="183"/>
      <c r="CY5" s="45"/>
      <c r="CZ5" s="46"/>
      <c r="DA5" s="46"/>
    </row>
    <row r="6" spans="1:114" ht="15.75" x14ac:dyDescent="0.25">
      <c r="B6" s="47" t="s">
        <v>651</v>
      </c>
      <c r="C6" s="79"/>
      <c r="Q6" s="79"/>
      <c r="R6" s="79"/>
      <c r="S6" s="79"/>
      <c r="AG6" s="79"/>
      <c r="AH6" s="79"/>
      <c r="AI6" s="79"/>
      <c r="AW6" s="79"/>
      <c r="AX6" s="79"/>
      <c r="AY6" s="79"/>
      <c r="BM6" s="79"/>
      <c r="BN6" s="79"/>
      <c r="BO6" s="79"/>
      <c r="CC6" s="79"/>
      <c r="CD6" s="79"/>
      <c r="CE6" s="79"/>
      <c r="CS6" s="79"/>
      <c r="CT6" s="79"/>
      <c r="CU6" s="79"/>
      <c r="DI6" s="79"/>
      <c r="DJ6" s="79"/>
    </row>
    <row r="7" spans="1:114" ht="15" customHeight="1" x14ac:dyDescent="0.25">
      <c r="A7" s="247" t="s">
        <v>284</v>
      </c>
      <c r="B7" s="247" t="s">
        <v>285</v>
      </c>
      <c r="C7" s="257" t="s">
        <v>620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7" t="s">
        <v>607</v>
      </c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7" t="s">
        <v>608</v>
      </c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7" t="s">
        <v>609</v>
      </c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7" t="s">
        <v>610</v>
      </c>
      <c r="BP7" s="258"/>
      <c r="BQ7" s="258"/>
      <c r="BR7" s="258"/>
      <c r="BS7" s="258"/>
      <c r="BT7" s="258"/>
      <c r="BU7" s="258"/>
      <c r="BV7" s="258"/>
      <c r="BW7" s="258"/>
      <c r="BX7" s="258"/>
      <c r="BY7" s="258"/>
      <c r="BZ7" s="258"/>
      <c r="CA7" s="258"/>
      <c r="CB7" s="258"/>
      <c r="CC7" s="258"/>
      <c r="CD7" s="258"/>
      <c r="CE7" s="257" t="s">
        <v>611</v>
      </c>
      <c r="CF7" s="258"/>
      <c r="CG7" s="258"/>
      <c r="CH7" s="258"/>
      <c r="CI7" s="258"/>
      <c r="CJ7" s="258"/>
      <c r="CK7" s="258"/>
      <c r="CL7" s="258"/>
      <c r="CM7" s="258"/>
      <c r="CN7" s="258"/>
      <c r="CO7" s="258"/>
      <c r="CP7" s="258"/>
      <c r="CQ7" s="258"/>
      <c r="CR7" s="258"/>
      <c r="CS7" s="258"/>
      <c r="CT7" s="258"/>
      <c r="CU7" s="257" t="s">
        <v>612</v>
      </c>
      <c r="CV7" s="258"/>
      <c r="CW7" s="258"/>
      <c r="CX7" s="258"/>
      <c r="CY7" s="258"/>
      <c r="CZ7" s="258"/>
      <c r="DA7" s="258"/>
      <c r="DB7" s="258"/>
      <c r="DC7" s="258"/>
      <c r="DD7" s="258"/>
      <c r="DE7" s="258"/>
      <c r="DF7" s="258"/>
      <c r="DG7" s="258"/>
      <c r="DH7" s="258"/>
      <c r="DI7" s="258"/>
      <c r="DJ7" s="258"/>
    </row>
    <row r="8" spans="1:114" ht="15.75" customHeight="1" thickBot="1" x14ac:dyDescent="0.3">
      <c r="A8" s="247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59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59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59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59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59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59"/>
      <c r="CV8" s="260"/>
      <c r="CW8" s="260"/>
      <c r="CX8" s="260"/>
      <c r="CY8" s="260"/>
      <c r="CZ8" s="260"/>
      <c r="DA8" s="260"/>
      <c r="DB8" s="260"/>
      <c r="DC8" s="260"/>
      <c r="DD8" s="260"/>
      <c r="DE8" s="260"/>
      <c r="DF8" s="260"/>
      <c r="DG8" s="260"/>
      <c r="DH8" s="260"/>
      <c r="DI8" s="260"/>
      <c r="DJ8" s="260"/>
    </row>
    <row r="9" spans="1:114" ht="15" customHeight="1" x14ac:dyDescent="0.25">
      <c r="A9" s="247"/>
      <c r="B9" s="247"/>
      <c r="C9" s="225" t="s">
        <v>315</v>
      </c>
      <c r="D9" s="240" t="s">
        <v>354</v>
      </c>
      <c r="E9" s="240" t="s">
        <v>287</v>
      </c>
      <c r="F9" s="240"/>
      <c r="G9" s="240"/>
      <c r="H9" s="240" t="s">
        <v>312</v>
      </c>
      <c r="I9" s="240" t="s">
        <v>262</v>
      </c>
      <c r="J9" s="240" t="s">
        <v>288</v>
      </c>
      <c r="K9" s="240"/>
      <c r="L9" s="240"/>
      <c r="M9" s="240"/>
      <c r="N9" s="256" t="s">
        <v>289</v>
      </c>
      <c r="O9" s="256"/>
      <c r="P9" s="240" t="s">
        <v>290</v>
      </c>
      <c r="Q9" s="240" t="s">
        <v>266</v>
      </c>
      <c r="R9" s="240" t="s">
        <v>291</v>
      </c>
      <c r="S9" s="225" t="s">
        <v>315</v>
      </c>
      <c r="T9" s="226" t="s">
        <v>354</v>
      </c>
      <c r="U9" s="226" t="s">
        <v>287</v>
      </c>
      <c r="V9" s="226"/>
      <c r="W9" s="226"/>
      <c r="X9" s="226" t="s">
        <v>312</v>
      </c>
      <c r="Y9" s="226" t="s">
        <v>262</v>
      </c>
      <c r="Z9" s="226" t="s">
        <v>288</v>
      </c>
      <c r="AA9" s="226"/>
      <c r="AB9" s="226"/>
      <c r="AC9" s="226"/>
      <c r="AD9" s="241" t="s">
        <v>289</v>
      </c>
      <c r="AE9" s="241"/>
      <c r="AF9" s="226" t="s">
        <v>290</v>
      </c>
      <c r="AG9" s="226" t="s">
        <v>266</v>
      </c>
      <c r="AH9" s="226" t="s">
        <v>291</v>
      </c>
      <c r="AI9" s="225" t="s">
        <v>315</v>
      </c>
      <c r="AJ9" s="226" t="s">
        <v>354</v>
      </c>
      <c r="AK9" s="226" t="s">
        <v>287</v>
      </c>
      <c r="AL9" s="226"/>
      <c r="AM9" s="226"/>
      <c r="AN9" s="226" t="s">
        <v>312</v>
      </c>
      <c r="AO9" s="226" t="s">
        <v>262</v>
      </c>
      <c r="AP9" s="226" t="s">
        <v>288</v>
      </c>
      <c r="AQ9" s="226"/>
      <c r="AR9" s="226"/>
      <c r="AS9" s="226"/>
      <c r="AT9" s="241" t="s">
        <v>289</v>
      </c>
      <c r="AU9" s="241"/>
      <c r="AV9" s="226" t="s">
        <v>290</v>
      </c>
      <c r="AW9" s="226" t="s">
        <v>266</v>
      </c>
      <c r="AX9" s="226" t="s">
        <v>291</v>
      </c>
      <c r="AY9" s="225" t="s">
        <v>315</v>
      </c>
      <c r="AZ9" s="226" t="s">
        <v>354</v>
      </c>
      <c r="BA9" s="226" t="s">
        <v>287</v>
      </c>
      <c r="BB9" s="226"/>
      <c r="BC9" s="226"/>
      <c r="BD9" s="226" t="s">
        <v>312</v>
      </c>
      <c r="BE9" s="226" t="s">
        <v>262</v>
      </c>
      <c r="BF9" s="226" t="s">
        <v>288</v>
      </c>
      <c r="BG9" s="226"/>
      <c r="BH9" s="226"/>
      <c r="BI9" s="226"/>
      <c r="BJ9" s="241" t="s">
        <v>289</v>
      </c>
      <c r="BK9" s="241"/>
      <c r="BL9" s="226" t="s">
        <v>290</v>
      </c>
      <c r="BM9" s="226" t="s">
        <v>266</v>
      </c>
      <c r="BN9" s="226" t="s">
        <v>291</v>
      </c>
      <c r="BO9" s="225" t="s">
        <v>315</v>
      </c>
      <c r="BP9" s="226" t="s">
        <v>354</v>
      </c>
      <c r="BQ9" s="226" t="s">
        <v>287</v>
      </c>
      <c r="BR9" s="226"/>
      <c r="BS9" s="226"/>
      <c r="BT9" s="226" t="s">
        <v>312</v>
      </c>
      <c r="BU9" s="226" t="s">
        <v>262</v>
      </c>
      <c r="BV9" s="226" t="s">
        <v>288</v>
      </c>
      <c r="BW9" s="226"/>
      <c r="BX9" s="226"/>
      <c r="BY9" s="226"/>
      <c r="BZ9" s="241" t="s">
        <v>289</v>
      </c>
      <c r="CA9" s="241"/>
      <c r="CB9" s="226" t="s">
        <v>290</v>
      </c>
      <c r="CC9" s="226" t="s">
        <v>266</v>
      </c>
      <c r="CD9" s="226" t="s">
        <v>291</v>
      </c>
      <c r="CE9" s="225" t="s">
        <v>315</v>
      </c>
      <c r="CF9" s="226" t="s">
        <v>354</v>
      </c>
      <c r="CG9" s="226" t="s">
        <v>287</v>
      </c>
      <c r="CH9" s="226"/>
      <c r="CI9" s="226"/>
      <c r="CJ9" s="226" t="s">
        <v>312</v>
      </c>
      <c r="CK9" s="226" t="s">
        <v>262</v>
      </c>
      <c r="CL9" s="226" t="s">
        <v>288</v>
      </c>
      <c r="CM9" s="226"/>
      <c r="CN9" s="226"/>
      <c r="CO9" s="226"/>
      <c r="CP9" s="241" t="s">
        <v>289</v>
      </c>
      <c r="CQ9" s="241"/>
      <c r="CR9" s="226" t="s">
        <v>290</v>
      </c>
      <c r="CS9" s="226" t="s">
        <v>266</v>
      </c>
      <c r="CT9" s="226" t="s">
        <v>291</v>
      </c>
      <c r="CU9" s="225" t="s">
        <v>315</v>
      </c>
      <c r="CV9" s="226" t="s">
        <v>354</v>
      </c>
      <c r="CW9" s="226" t="s">
        <v>287</v>
      </c>
      <c r="CX9" s="226"/>
      <c r="CY9" s="226"/>
      <c r="CZ9" s="226" t="s">
        <v>312</v>
      </c>
      <c r="DA9" s="226" t="s">
        <v>262</v>
      </c>
      <c r="DB9" s="226" t="s">
        <v>288</v>
      </c>
      <c r="DC9" s="226"/>
      <c r="DD9" s="226"/>
      <c r="DE9" s="226"/>
      <c r="DF9" s="241" t="s">
        <v>289</v>
      </c>
      <c r="DG9" s="241"/>
      <c r="DH9" s="226" t="s">
        <v>290</v>
      </c>
      <c r="DI9" s="226" t="s">
        <v>266</v>
      </c>
      <c r="DJ9" s="226" t="s">
        <v>291</v>
      </c>
    </row>
    <row r="10" spans="1:114" ht="15" customHeight="1" x14ac:dyDescent="0.25">
      <c r="A10" s="247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  <c r="S10" s="198"/>
      <c r="T10" s="202"/>
      <c r="U10" s="202" t="s">
        <v>292</v>
      </c>
      <c r="V10" s="202" t="s">
        <v>293</v>
      </c>
      <c r="W10" s="202"/>
      <c r="X10" s="202"/>
      <c r="Y10" s="202"/>
      <c r="Z10" s="202" t="s">
        <v>292</v>
      </c>
      <c r="AA10" s="202" t="s">
        <v>294</v>
      </c>
      <c r="AB10" s="202"/>
      <c r="AC10" s="202"/>
      <c r="AD10" s="242"/>
      <c r="AE10" s="242"/>
      <c r="AF10" s="202"/>
      <c r="AG10" s="202"/>
      <c r="AH10" s="202"/>
      <c r="AI10" s="198"/>
      <c r="AJ10" s="202"/>
      <c r="AK10" s="202" t="s">
        <v>292</v>
      </c>
      <c r="AL10" s="202" t="s">
        <v>293</v>
      </c>
      <c r="AM10" s="202"/>
      <c r="AN10" s="202"/>
      <c r="AO10" s="202"/>
      <c r="AP10" s="202" t="s">
        <v>292</v>
      </c>
      <c r="AQ10" s="202" t="s">
        <v>294</v>
      </c>
      <c r="AR10" s="202"/>
      <c r="AS10" s="202"/>
      <c r="AT10" s="242"/>
      <c r="AU10" s="242"/>
      <c r="AV10" s="202"/>
      <c r="AW10" s="202"/>
      <c r="AX10" s="202"/>
      <c r="AY10" s="198"/>
      <c r="AZ10" s="202"/>
      <c r="BA10" s="202" t="s">
        <v>292</v>
      </c>
      <c r="BB10" s="202" t="s">
        <v>293</v>
      </c>
      <c r="BC10" s="202"/>
      <c r="BD10" s="202"/>
      <c r="BE10" s="202"/>
      <c r="BF10" s="202" t="s">
        <v>292</v>
      </c>
      <c r="BG10" s="202" t="s">
        <v>294</v>
      </c>
      <c r="BH10" s="202"/>
      <c r="BI10" s="202"/>
      <c r="BJ10" s="242"/>
      <c r="BK10" s="242"/>
      <c r="BL10" s="202"/>
      <c r="BM10" s="202"/>
      <c r="BN10" s="202"/>
      <c r="BO10" s="198"/>
      <c r="BP10" s="202"/>
      <c r="BQ10" s="202" t="s">
        <v>292</v>
      </c>
      <c r="BR10" s="202" t="s">
        <v>293</v>
      </c>
      <c r="BS10" s="202"/>
      <c r="BT10" s="202"/>
      <c r="BU10" s="202"/>
      <c r="BV10" s="202" t="s">
        <v>292</v>
      </c>
      <c r="BW10" s="202" t="s">
        <v>294</v>
      </c>
      <c r="BX10" s="202"/>
      <c r="BY10" s="202"/>
      <c r="BZ10" s="242"/>
      <c r="CA10" s="242"/>
      <c r="CB10" s="202"/>
      <c r="CC10" s="202"/>
      <c r="CD10" s="202"/>
      <c r="CE10" s="198"/>
      <c r="CF10" s="202"/>
      <c r="CG10" s="202" t="s">
        <v>292</v>
      </c>
      <c r="CH10" s="202" t="s">
        <v>293</v>
      </c>
      <c r="CI10" s="202"/>
      <c r="CJ10" s="202"/>
      <c r="CK10" s="202"/>
      <c r="CL10" s="202" t="s">
        <v>292</v>
      </c>
      <c r="CM10" s="202" t="s">
        <v>294</v>
      </c>
      <c r="CN10" s="202"/>
      <c r="CO10" s="202"/>
      <c r="CP10" s="242"/>
      <c r="CQ10" s="242"/>
      <c r="CR10" s="202"/>
      <c r="CS10" s="202"/>
      <c r="CT10" s="202"/>
      <c r="CU10" s="198"/>
      <c r="CV10" s="202"/>
      <c r="CW10" s="202" t="s">
        <v>292</v>
      </c>
      <c r="CX10" s="202" t="s">
        <v>293</v>
      </c>
      <c r="CY10" s="202"/>
      <c r="CZ10" s="202"/>
      <c r="DA10" s="202"/>
      <c r="DB10" s="202" t="s">
        <v>292</v>
      </c>
      <c r="DC10" s="202" t="s">
        <v>294</v>
      </c>
      <c r="DD10" s="202"/>
      <c r="DE10" s="202"/>
      <c r="DF10" s="242"/>
      <c r="DG10" s="242"/>
      <c r="DH10" s="202"/>
      <c r="DI10" s="202"/>
      <c r="DJ10" s="202"/>
    </row>
    <row r="11" spans="1:114" ht="105" x14ac:dyDescent="0.25">
      <c r="A11" s="247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  <c r="S11" s="226"/>
      <c r="T11" s="202"/>
      <c r="U11" s="202"/>
      <c r="V11" s="107" t="s">
        <v>259</v>
      </c>
      <c r="W11" s="107" t="s">
        <v>260</v>
      </c>
      <c r="X11" s="202"/>
      <c r="Y11" s="202"/>
      <c r="Z11" s="202"/>
      <c r="AA11" s="107" t="s">
        <v>264</v>
      </c>
      <c r="AB11" s="107" t="s">
        <v>303</v>
      </c>
      <c r="AC11" s="107" t="s">
        <v>260</v>
      </c>
      <c r="AD11" s="107" t="s">
        <v>621</v>
      </c>
      <c r="AE11" s="107" t="s">
        <v>295</v>
      </c>
      <c r="AF11" s="202"/>
      <c r="AG11" s="202"/>
      <c r="AH11" s="202"/>
      <c r="AI11" s="226"/>
      <c r="AJ11" s="202"/>
      <c r="AK11" s="202"/>
      <c r="AL11" s="107" t="s">
        <v>259</v>
      </c>
      <c r="AM11" s="107" t="s">
        <v>260</v>
      </c>
      <c r="AN11" s="202"/>
      <c r="AO11" s="202"/>
      <c r="AP11" s="202"/>
      <c r="AQ11" s="107" t="s">
        <v>264</v>
      </c>
      <c r="AR11" s="107" t="s">
        <v>303</v>
      </c>
      <c r="AS11" s="107" t="s">
        <v>260</v>
      </c>
      <c r="AT11" s="107" t="s">
        <v>621</v>
      </c>
      <c r="AU11" s="107" t="s">
        <v>295</v>
      </c>
      <c r="AV11" s="202"/>
      <c r="AW11" s="202"/>
      <c r="AX11" s="202"/>
      <c r="AY11" s="226"/>
      <c r="AZ11" s="202"/>
      <c r="BA11" s="202"/>
      <c r="BB11" s="107" t="s">
        <v>259</v>
      </c>
      <c r="BC11" s="107" t="s">
        <v>260</v>
      </c>
      <c r="BD11" s="202"/>
      <c r="BE11" s="202"/>
      <c r="BF11" s="202"/>
      <c r="BG11" s="107" t="s">
        <v>264</v>
      </c>
      <c r="BH11" s="107" t="s">
        <v>303</v>
      </c>
      <c r="BI11" s="107" t="s">
        <v>260</v>
      </c>
      <c r="BJ11" s="107" t="s">
        <v>621</v>
      </c>
      <c r="BK11" s="107" t="s">
        <v>295</v>
      </c>
      <c r="BL11" s="202"/>
      <c r="BM11" s="202"/>
      <c r="BN11" s="202"/>
      <c r="BO11" s="226"/>
      <c r="BP11" s="202"/>
      <c r="BQ11" s="202"/>
      <c r="BR11" s="107" t="s">
        <v>259</v>
      </c>
      <c r="BS11" s="107" t="s">
        <v>260</v>
      </c>
      <c r="BT11" s="202"/>
      <c r="BU11" s="202"/>
      <c r="BV11" s="202"/>
      <c r="BW11" s="107" t="s">
        <v>264</v>
      </c>
      <c r="BX11" s="107" t="s">
        <v>303</v>
      </c>
      <c r="BY11" s="107" t="s">
        <v>260</v>
      </c>
      <c r="BZ11" s="107" t="s">
        <v>621</v>
      </c>
      <c r="CA11" s="107" t="s">
        <v>295</v>
      </c>
      <c r="CB11" s="202"/>
      <c r="CC11" s="202"/>
      <c r="CD11" s="202"/>
      <c r="CE11" s="226"/>
      <c r="CF11" s="202"/>
      <c r="CG11" s="202"/>
      <c r="CH11" s="107" t="s">
        <v>259</v>
      </c>
      <c r="CI11" s="107" t="s">
        <v>260</v>
      </c>
      <c r="CJ11" s="202"/>
      <c r="CK11" s="202"/>
      <c r="CL11" s="202"/>
      <c r="CM11" s="107" t="s">
        <v>264</v>
      </c>
      <c r="CN11" s="107" t="s">
        <v>303</v>
      </c>
      <c r="CO11" s="107" t="s">
        <v>260</v>
      </c>
      <c r="CP11" s="107" t="s">
        <v>621</v>
      </c>
      <c r="CQ11" s="107" t="s">
        <v>295</v>
      </c>
      <c r="CR11" s="202"/>
      <c r="CS11" s="202"/>
      <c r="CT11" s="202"/>
      <c r="CU11" s="226"/>
      <c r="CV11" s="202"/>
      <c r="CW11" s="202"/>
      <c r="CX11" s="107" t="s">
        <v>259</v>
      </c>
      <c r="CY11" s="107" t="s">
        <v>260</v>
      </c>
      <c r="CZ11" s="202"/>
      <c r="DA11" s="202"/>
      <c r="DB11" s="202"/>
      <c r="DC11" s="107" t="s">
        <v>264</v>
      </c>
      <c r="DD11" s="107" t="s">
        <v>303</v>
      </c>
      <c r="DE11" s="107" t="s">
        <v>260</v>
      </c>
      <c r="DF11" s="107" t="s">
        <v>621</v>
      </c>
      <c r="DG11" s="107" t="s">
        <v>295</v>
      </c>
      <c r="DH11" s="202"/>
      <c r="DI11" s="202"/>
      <c r="DJ11" s="202"/>
    </row>
    <row r="12" spans="1:114" ht="21.75" customHeight="1" x14ac:dyDescent="0.25">
      <c r="A12" s="53" t="s">
        <v>2</v>
      </c>
      <c r="B12" s="188" t="s">
        <v>3</v>
      </c>
      <c r="C12" s="56">
        <v>11585.336600000001</v>
      </c>
      <c r="D12" s="56">
        <v>0</v>
      </c>
      <c r="E12" s="56">
        <v>12655.179369310003</v>
      </c>
      <c r="F12" s="56">
        <v>11585.336600000001</v>
      </c>
      <c r="G12" s="56">
        <v>1069.84276931</v>
      </c>
      <c r="H12" s="56">
        <v>10823.947609760002</v>
      </c>
      <c r="I12" s="56">
        <v>0</v>
      </c>
      <c r="J12" s="56">
        <v>11834.916807030002</v>
      </c>
      <c r="K12" s="56">
        <v>10823.947609760002</v>
      </c>
      <c r="L12" s="56">
        <v>0</v>
      </c>
      <c r="M12" s="56">
        <v>1010.96919727</v>
      </c>
      <c r="N12" s="56">
        <v>93.427994226425852</v>
      </c>
      <c r="O12" s="56">
        <v>94.496988367928978</v>
      </c>
      <c r="P12" s="56">
        <v>8.5422585874830919</v>
      </c>
      <c r="Q12" s="56">
        <v>0</v>
      </c>
      <c r="R12" s="56">
        <v>0</v>
      </c>
      <c r="S12" s="56">
        <v>5539.5337000000009</v>
      </c>
      <c r="T12" s="56">
        <v>0</v>
      </c>
      <c r="U12" s="56">
        <v>5943.1232313200007</v>
      </c>
      <c r="V12" s="56">
        <v>5539.5337000000009</v>
      </c>
      <c r="W12" s="56">
        <v>403.58953132000005</v>
      </c>
      <c r="X12" s="56">
        <v>5505.75271281</v>
      </c>
      <c r="Y12" s="56">
        <v>0</v>
      </c>
      <c r="Z12" s="56">
        <v>5907.3747410599999</v>
      </c>
      <c r="AA12" s="56">
        <v>5505.75271281</v>
      </c>
      <c r="AB12" s="56">
        <v>0</v>
      </c>
      <c r="AC12" s="56">
        <v>401.62202824999997</v>
      </c>
      <c r="AD12" s="56">
        <v>99.390183560215533</v>
      </c>
      <c r="AE12" s="56">
        <v>99.512498982923304</v>
      </c>
      <c r="AF12" s="56">
        <v>6.7986550008157138</v>
      </c>
      <c r="AG12" s="56">
        <v>0</v>
      </c>
      <c r="AH12" s="56">
        <v>0</v>
      </c>
      <c r="AI12" s="56">
        <v>809.90460000000007</v>
      </c>
      <c r="AJ12" s="56">
        <v>0</v>
      </c>
      <c r="AK12" s="56">
        <v>852.82399999999984</v>
      </c>
      <c r="AL12" s="56">
        <v>809.90460000000007</v>
      </c>
      <c r="AM12" s="56">
        <v>42.919400000000003</v>
      </c>
      <c r="AN12" s="56">
        <v>275.43311999999997</v>
      </c>
      <c r="AO12" s="56">
        <v>0</v>
      </c>
      <c r="AP12" s="56">
        <v>279.05303200000003</v>
      </c>
      <c r="AQ12" s="56">
        <v>275.43311999999997</v>
      </c>
      <c r="AR12" s="56">
        <v>0</v>
      </c>
      <c r="AS12" s="56">
        <v>3.6199119999999998</v>
      </c>
      <c r="AT12" s="56">
        <v>34.008094286660423</v>
      </c>
      <c r="AU12" s="56">
        <v>8.4342092387125636</v>
      </c>
      <c r="AV12" s="56">
        <v>1.2972129254628559</v>
      </c>
      <c r="AW12" s="56">
        <v>0</v>
      </c>
      <c r="AX12" s="56">
        <v>0</v>
      </c>
      <c r="AY12" s="56">
        <v>345.96980000000002</v>
      </c>
      <c r="AZ12" s="56">
        <v>0</v>
      </c>
      <c r="BA12" s="56">
        <v>366.02974068000003</v>
      </c>
      <c r="BB12" s="56">
        <v>345.96980000000002</v>
      </c>
      <c r="BC12" s="56">
        <v>20.059940679999997</v>
      </c>
      <c r="BD12" s="56">
        <v>345.96528090000004</v>
      </c>
      <c r="BE12" s="56">
        <v>0</v>
      </c>
      <c r="BF12" s="56">
        <v>366.02497916000004</v>
      </c>
      <c r="BG12" s="56">
        <v>345.96528090000004</v>
      </c>
      <c r="BH12" s="56">
        <v>0</v>
      </c>
      <c r="BI12" s="56">
        <v>20.059698260000001</v>
      </c>
      <c r="BJ12" s="56">
        <v>99.998693787723667</v>
      </c>
      <c r="BK12" s="56">
        <v>99.998791521850123</v>
      </c>
      <c r="BL12" s="56">
        <v>5.4804178408903974</v>
      </c>
      <c r="BM12" s="56">
        <v>0</v>
      </c>
      <c r="BN12" s="56">
        <v>0</v>
      </c>
      <c r="BO12" s="56">
        <v>3835.5136000000002</v>
      </c>
      <c r="BP12" s="56">
        <v>0</v>
      </c>
      <c r="BQ12" s="56">
        <v>4373.4068773099998</v>
      </c>
      <c r="BR12" s="56">
        <v>3835.5136000000002</v>
      </c>
      <c r="BS12" s="56">
        <v>537.89327731000003</v>
      </c>
      <c r="BT12" s="56">
        <v>3650.4994144000007</v>
      </c>
      <c r="BU12" s="56">
        <v>0</v>
      </c>
      <c r="BV12" s="56">
        <v>4174.0287930100003</v>
      </c>
      <c r="BW12" s="56">
        <v>3650.4994144000007</v>
      </c>
      <c r="BX12" s="56">
        <v>0</v>
      </c>
      <c r="BY12" s="56">
        <v>523.52937860999998</v>
      </c>
      <c r="BZ12" s="56">
        <v>95.176286544779828</v>
      </c>
      <c r="CA12" s="56">
        <v>97.329600627872921</v>
      </c>
      <c r="CB12" s="56">
        <v>12.542543536995328</v>
      </c>
      <c r="CC12" s="56">
        <v>0</v>
      </c>
      <c r="CD12" s="56">
        <v>0</v>
      </c>
      <c r="CE12" s="56">
        <v>627.97990000000004</v>
      </c>
      <c r="CF12" s="56">
        <v>0</v>
      </c>
      <c r="CG12" s="56">
        <v>670.91651999999999</v>
      </c>
      <c r="CH12" s="56">
        <v>627.97990000000004</v>
      </c>
      <c r="CI12" s="56">
        <v>42.936620000000005</v>
      </c>
      <c r="CJ12" s="56">
        <v>619.86208165000005</v>
      </c>
      <c r="CK12" s="56">
        <v>0</v>
      </c>
      <c r="CL12" s="56">
        <v>659.55626180000002</v>
      </c>
      <c r="CM12" s="56">
        <v>619.86208165000005</v>
      </c>
      <c r="CN12" s="56">
        <v>0</v>
      </c>
      <c r="CO12" s="56">
        <v>39.694180150000001</v>
      </c>
      <c r="CP12" s="56">
        <v>98.707312391686415</v>
      </c>
      <c r="CQ12" s="56">
        <v>92.448311371505241</v>
      </c>
      <c r="CR12" s="56">
        <v>6.0183160177526496</v>
      </c>
      <c r="CS12" s="56">
        <v>0</v>
      </c>
      <c r="CT12" s="56">
        <v>0</v>
      </c>
      <c r="CU12" s="56">
        <v>426.435</v>
      </c>
      <c r="CV12" s="56">
        <v>0</v>
      </c>
      <c r="CW12" s="56">
        <v>448.87900000000002</v>
      </c>
      <c r="CX12" s="56">
        <v>426.435</v>
      </c>
      <c r="CY12" s="56">
        <v>22.443999999999999</v>
      </c>
      <c r="CZ12" s="56">
        <v>426.435</v>
      </c>
      <c r="DA12" s="56">
        <v>0</v>
      </c>
      <c r="DB12" s="56">
        <v>448.87900000000002</v>
      </c>
      <c r="DC12" s="56">
        <v>426.435</v>
      </c>
      <c r="DD12" s="56">
        <v>0</v>
      </c>
      <c r="DE12" s="56">
        <v>22.443999999999999</v>
      </c>
      <c r="DF12" s="56">
        <v>100</v>
      </c>
      <c r="DG12" s="56">
        <v>100</v>
      </c>
      <c r="DH12" s="56">
        <v>5.0000111388592474</v>
      </c>
      <c r="DI12" s="56">
        <v>0</v>
      </c>
      <c r="DJ12" s="56">
        <v>0</v>
      </c>
    </row>
    <row r="13" spans="1:114" ht="15.75" x14ac:dyDescent="0.25">
      <c r="A13" s="60" t="s">
        <v>6</v>
      </c>
      <c r="B13" s="61" t="s">
        <v>7</v>
      </c>
      <c r="C13" s="64">
        <v>5112.7181</v>
      </c>
      <c r="D13" s="64">
        <v>0</v>
      </c>
      <c r="E13" s="64">
        <v>5416.5064605299995</v>
      </c>
      <c r="F13" s="64">
        <v>5112.7181</v>
      </c>
      <c r="G13" s="64">
        <v>303.78836052999998</v>
      </c>
      <c r="H13" s="64">
        <v>4932.8618614799998</v>
      </c>
      <c r="I13" s="64">
        <v>0</v>
      </c>
      <c r="J13" s="64">
        <v>5225.7939057900003</v>
      </c>
      <c r="K13" s="64">
        <v>4932.8618614799998</v>
      </c>
      <c r="L13" s="64">
        <v>0</v>
      </c>
      <c r="M13" s="64">
        <v>292.93204430999998</v>
      </c>
      <c r="N13" s="64">
        <v>96.482179635133804</v>
      </c>
      <c r="O13" s="64">
        <v>96.426355439997863</v>
      </c>
      <c r="P13" s="64">
        <v>5.6055031941738331</v>
      </c>
      <c r="Q13" s="64">
        <v>0</v>
      </c>
      <c r="R13" s="64">
        <v>0</v>
      </c>
      <c r="S13" s="64">
        <v>2841.7247000000002</v>
      </c>
      <c r="T13" s="64">
        <v>0</v>
      </c>
      <c r="U13" s="64">
        <v>2992.0036180000002</v>
      </c>
      <c r="V13" s="64">
        <v>2841.7247000000002</v>
      </c>
      <c r="W13" s="64">
        <v>150.278918</v>
      </c>
      <c r="X13" s="64">
        <v>2841.7247000000002</v>
      </c>
      <c r="Y13" s="64">
        <v>0</v>
      </c>
      <c r="Z13" s="64">
        <v>2992.0036180000002</v>
      </c>
      <c r="AA13" s="64">
        <v>2841.7247000000002</v>
      </c>
      <c r="AB13" s="64">
        <v>0</v>
      </c>
      <c r="AC13" s="64">
        <v>150.278918</v>
      </c>
      <c r="AD13" s="64">
        <v>100</v>
      </c>
      <c r="AE13" s="64">
        <v>100</v>
      </c>
      <c r="AF13" s="64">
        <v>5.02268503607137</v>
      </c>
      <c r="AG13" s="64">
        <v>0</v>
      </c>
      <c r="AH13" s="64">
        <v>0</v>
      </c>
      <c r="AI13" s="64">
        <v>45.293000000000006</v>
      </c>
      <c r="AJ13" s="64">
        <v>0</v>
      </c>
      <c r="AK13" s="64">
        <v>47.9694</v>
      </c>
      <c r="AL13" s="64">
        <v>45.293000000000006</v>
      </c>
      <c r="AM13" s="64">
        <v>2.6764000000000001</v>
      </c>
      <c r="AN13" s="64">
        <v>45.292920000000002</v>
      </c>
      <c r="AO13" s="64">
        <v>0</v>
      </c>
      <c r="AP13" s="64">
        <v>47.685057</v>
      </c>
      <c r="AQ13" s="64">
        <v>45.292920000000002</v>
      </c>
      <c r="AR13" s="64">
        <v>0</v>
      </c>
      <c r="AS13" s="64">
        <v>2.392137</v>
      </c>
      <c r="AT13" s="64">
        <v>99.999823372265013</v>
      </c>
      <c r="AU13" s="64">
        <v>89.378904498580184</v>
      </c>
      <c r="AV13" s="64">
        <v>5.0165337959017222</v>
      </c>
      <c r="AW13" s="64">
        <v>0</v>
      </c>
      <c r="AX13" s="64">
        <v>0</v>
      </c>
      <c r="AY13" s="64">
        <v>172.52830000000003</v>
      </c>
      <c r="AZ13" s="64">
        <v>0</v>
      </c>
      <c r="BA13" s="64">
        <v>181.64504068000002</v>
      </c>
      <c r="BB13" s="64">
        <v>172.52830000000003</v>
      </c>
      <c r="BC13" s="64">
        <v>9.1167406799999995</v>
      </c>
      <c r="BD13" s="64">
        <v>172.52378090000002</v>
      </c>
      <c r="BE13" s="64">
        <v>0</v>
      </c>
      <c r="BF13" s="64">
        <v>181.64029016000003</v>
      </c>
      <c r="BG13" s="64">
        <v>172.52378090000002</v>
      </c>
      <c r="BH13" s="64">
        <v>0</v>
      </c>
      <c r="BI13" s="64">
        <v>9.1165092600000008</v>
      </c>
      <c r="BJ13" s="64">
        <v>99.997380661607394</v>
      </c>
      <c r="BK13" s="64">
        <v>99.997461592820045</v>
      </c>
      <c r="BL13" s="64">
        <v>5.0189906941734206</v>
      </c>
      <c r="BM13" s="64">
        <v>0</v>
      </c>
      <c r="BN13" s="64">
        <v>0</v>
      </c>
      <c r="BO13" s="64">
        <v>1977.0886</v>
      </c>
      <c r="BP13" s="64">
        <v>0</v>
      </c>
      <c r="BQ13" s="64">
        <v>2114.7997818500003</v>
      </c>
      <c r="BR13" s="64">
        <v>1977.0886</v>
      </c>
      <c r="BS13" s="64">
        <v>137.71118185</v>
      </c>
      <c r="BT13" s="64">
        <v>1797.23696058</v>
      </c>
      <c r="BU13" s="64">
        <v>0</v>
      </c>
      <c r="BV13" s="64">
        <v>1924.3763206300002</v>
      </c>
      <c r="BW13" s="64">
        <v>1797.23696058</v>
      </c>
      <c r="BX13" s="64">
        <v>0</v>
      </c>
      <c r="BY13" s="64">
        <v>127.13936004999999</v>
      </c>
      <c r="BZ13" s="64">
        <v>90.903207907829724</v>
      </c>
      <c r="CA13" s="64">
        <v>92.323192889655672</v>
      </c>
      <c r="CB13" s="64">
        <v>6.6067826072801203</v>
      </c>
      <c r="CC13" s="64">
        <v>0</v>
      </c>
      <c r="CD13" s="64">
        <v>0</v>
      </c>
      <c r="CE13" s="64">
        <v>76.083500000000001</v>
      </c>
      <c r="CF13" s="64">
        <v>0</v>
      </c>
      <c r="CG13" s="64">
        <v>80.088620000000006</v>
      </c>
      <c r="CH13" s="64">
        <v>76.083500000000001</v>
      </c>
      <c r="CI13" s="64">
        <v>4.0051199999999998</v>
      </c>
      <c r="CJ13" s="64">
        <v>76.083500000000001</v>
      </c>
      <c r="CK13" s="64">
        <v>0</v>
      </c>
      <c r="CL13" s="64">
        <v>80.088620000000006</v>
      </c>
      <c r="CM13" s="64">
        <v>76.083500000000001</v>
      </c>
      <c r="CN13" s="64">
        <v>0</v>
      </c>
      <c r="CO13" s="64">
        <v>4.0051199999999998</v>
      </c>
      <c r="CP13" s="64">
        <v>100</v>
      </c>
      <c r="CQ13" s="64">
        <v>100</v>
      </c>
      <c r="CR13" s="64">
        <v>5.0008602970059908</v>
      </c>
      <c r="CS13" s="64">
        <v>0</v>
      </c>
      <c r="CT13" s="64">
        <v>0</v>
      </c>
      <c r="CU13" s="64">
        <v>0</v>
      </c>
      <c r="CV13" s="64">
        <v>0</v>
      </c>
      <c r="CW13" s="64">
        <v>0</v>
      </c>
      <c r="CX13" s="64">
        <v>0</v>
      </c>
      <c r="CY13" s="64">
        <v>0</v>
      </c>
      <c r="CZ13" s="64">
        <v>0</v>
      </c>
      <c r="DA13" s="64">
        <v>0</v>
      </c>
      <c r="DB13" s="64">
        <v>0</v>
      </c>
      <c r="DC13" s="64">
        <v>0</v>
      </c>
      <c r="DD13" s="64">
        <v>0</v>
      </c>
      <c r="DE13" s="64">
        <v>0</v>
      </c>
      <c r="DF13" s="64" t="s">
        <v>652</v>
      </c>
      <c r="DG13" s="64" t="s">
        <v>652</v>
      </c>
      <c r="DH13" s="64">
        <v>0</v>
      </c>
      <c r="DI13" s="64">
        <v>0</v>
      </c>
      <c r="DJ13" s="64">
        <v>0</v>
      </c>
    </row>
    <row r="14" spans="1:114" ht="15.75" x14ac:dyDescent="0.25">
      <c r="A14" s="11" t="s">
        <v>9</v>
      </c>
      <c r="B14" s="66" t="s">
        <v>10</v>
      </c>
      <c r="C14" s="69">
        <v>1267.0943</v>
      </c>
      <c r="D14" s="69">
        <v>0</v>
      </c>
      <c r="E14" s="69">
        <v>1333.8534199999999</v>
      </c>
      <c r="F14" s="69">
        <v>1267.0943</v>
      </c>
      <c r="G14" s="69">
        <v>66.759119999999996</v>
      </c>
      <c r="H14" s="69">
        <v>1267.0943</v>
      </c>
      <c r="I14" s="69">
        <v>0</v>
      </c>
      <c r="J14" s="69">
        <v>1333.8534199999999</v>
      </c>
      <c r="K14" s="69">
        <v>1267.0943</v>
      </c>
      <c r="L14" s="69">
        <v>0</v>
      </c>
      <c r="M14" s="69">
        <v>66.759119999999996</v>
      </c>
      <c r="N14" s="70">
        <v>100</v>
      </c>
      <c r="O14" s="70">
        <v>100</v>
      </c>
      <c r="P14" s="70">
        <v>5.0049817318007852</v>
      </c>
      <c r="Q14" s="69">
        <v>0</v>
      </c>
      <c r="R14" s="70">
        <v>0</v>
      </c>
      <c r="S14" s="69">
        <v>676.2</v>
      </c>
      <c r="T14" s="69">
        <v>0</v>
      </c>
      <c r="U14" s="69">
        <v>711.85699999999997</v>
      </c>
      <c r="V14" s="69">
        <v>676.2</v>
      </c>
      <c r="W14" s="69">
        <v>35.656999999999996</v>
      </c>
      <c r="X14" s="69">
        <v>676.2</v>
      </c>
      <c r="Y14" s="69">
        <v>0</v>
      </c>
      <c r="Z14" s="69">
        <v>711.85699999999997</v>
      </c>
      <c r="AA14" s="69">
        <v>676.2</v>
      </c>
      <c r="AB14" s="69">
        <v>0</v>
      </c>
      <c r="AC14" s="69">
        <v>35.656999999999996</v>
      </c>
      <c r="AD14" s="70">
        <v>100</v>
      </c>
      <c r="AE14" s="70">
        <v>100</v>
      </c>
      <c r="AF14" s="70">
        <v>5.0090116413830303</v>
      </c>
      <c r="AG14" s="70">
        <v>0</v>
      </c>
      <c r="AH14" s="70">
        <v>0</v>
      </c>
      <c r="AI14" s="69">
        <v>0</v>
      </c>
      <c r="AJ14" s="69">
        <v>0</v>
      </c>
      <c r="AK14" s="69">
        <v>0</v>
      </c>
      <c r="AL14" s="69">
        <v>0</v>
      </c>
      <c r="AM14" s="69">
        <v>0</v>
      </c>
      <c r="AN14" s="69">
        <v>0</v>
      </c>
      <c r="AO14" s="69">
        <v>0</v>
      </c>
      <c r="AP14" s="69">
        <v>0</v>
      </c>
      <c r="AQ14" s="69">
        <v>0</v>
      </c>
      <c r="AR14" s="69">
        <v>0</v>
      </c>
      <c r="AS14" s="69">
        <v>0</v>
      </c>
      <c r="AT14" s="70" t="s">
        <v>652</v>
      </c>
      <c r="AU14" s="70" t="s">
        <v>652</v>
      </c>
      <c r="AV14" s="70">
        <v>0</v>
      </c>
      <c r="AW14" s="70">
        <v>0</v>
      </c>
      <c r="AX14" s="70">
        <v>0</v>
      </c>
      <c r="AY14" s="69">
        <v>36.75</v>
      </c>
      <c r="AZ14" s="69">
        <v>0</v>
      </c>
      <c r="BA14" s="69">
        <v>38.685000000000002</v>
      </c>
      <c r="BB14" s="69">
        <v>36.75</v>
      </c>
      <c r="BC14" s="69">
        <v>1.9350000000000001</v>
      </c>
      <c r="BD14" s="69">
        <v>36.75</v>
      </c>
      <c r="BE14" s="69">
        <v>0</v>
      </c>
      <c r="BF14" s="69">
        <v>38.685000000000002</v>
      </c>
      <c r="BG14" s="69">
        <v>36.75</v>
      </c>
      <c r="BH14" s="69">
        <v>0</v>
      </c>
      <c r="BI14" s="69">
        <v>1.9350000000000001</v>
      </c>
      <c r="BJ14" s="70">
        <v>100</v>
      </c>
      <c r="BK14" s="70">
        <v>100</v>
      </c>
      <c r="BL14" s="70">
        <v>5.0019387359441643</v>
      </c>
      <c r="BM14" s="70">
        <v>0</v>
      </c>
      <c r="BN14" s="70">
        <v>0</v>
      </c>
      <c r="BO14" s="69">
        <v>478.06079999999997</v>
      </c>
      <c r="BP14" s="69">
        <v>0</v>
      </c>
      <c r="BQ14" s="69">
        <v>503.22280000000001</v>
      </c>
      <c r="BR14" s="69">
        <v>478.06079999999997</v>
      </c>
      <c r="BS14" s="69">
        <v>25.161999999999999</v>
      </c>
      <c r="BT14" s="69">
        <v>478.06079999999997</v>
      </c>
      <c r="BU14" s="69">
        <v>0</v>
      </c>
      <c r="BV14" s="69">
        <v>503.22280000000001</v>
      </c>
      <c r="BW14" s="69">
        <v>478.06079999999997</v>
      </c>
      <c r="BX14" s="69">
        <v>0</v>
      </c>
      <c r="BY14" s="69">
        <v>25.161999999999999</v>
      </c>
      <c r="BZ14" s="70">
        <v>100</v>
      </c>
      <c r="CA14" s="70">
        <v>100</v>
      </c>
      <c r="CB14" s="70">
        <v>5.000170898456906</v>
      </c>
      <c r="CC14" s="70">
        <v>0</v>
      </c>
      <c r="CD14" s="70">
        <v>0</v>
      </c>
      <c r="CE14" s="69">
        <v>76.083500000000001</v>
      </c>
      <c r="CF14" s="69">
        <v>0</v>
      </c>
      <c r="CG14" s="69">
        <v>80.088620000000006</v>
      </c>
      <c r="CH14" s="69">
        <v>76.083500000000001</v>
      </c>
      <c r="CI14" s="69">
        <v>4.0051199999999998</v>
      </c>
      <c r="CJ14" s="69">
        <v>76.083500000000001</v>
      </c>
      <c r="CK14" s="69">
        <v>0</v>
      </c>
      <c r="CL14" s="69">
        <v>80.088620000000006</v>
      </c>
      <c r="CM14" s="69">
        <v>76.083500000000001</v>
      </c>
      <c r="CN14" s="69">
        <v>0</v>
      </c>
      <c r="CO14" s="69">
        <v>4.0051199999999998</v>
      </c>
      <c r="CP14" s="70">
        <v>100</v>
      </c>
      <c r="CQ14" s="70">
        <v>100</v>
      </c>
      <c r="CR14" s="70">
        <v>5.0008602970059908</v>
      </c>
      <c r="CS14" s="70">
        <v>0</v>
      </c>
      <c r="CT14" s="70">
        <v>0</v>
      </c>
      <c r="CU14" s="69">
        <v>0</v>
      </c>
      <c r="CV14" s="69">
        <v>0</v>
      </c>
      <c r="CW14" s="69">
        <v>0</v>
      </c>
      <c r="CX14" s="69">
        <v>0</v>
      </c>
      <c r="CY14" s="69">
        <v>0</v>
      </c>
      <c r="CZ14" s="69">
        <v>0</v>
      </c>
      <c r="DA14" s="69">
        <v>0</v>
      </c>
      <c r="DB14" s="69">
        <v>0</v>
      </c>
      <c r="DC14" s="69">
        <v>0</v>
      </c>
      <c r="DD14" s="69">
        <v>0</v>
      </c>
      <c r="DE14" s="69">
        <v>0</v>
      </c>
      <c r="DF14" s="70" t="s">
        <v>652</v>
      </c>
      <c r="DG14" s="70" t="s">
        <v>652</v>
      </c>
      <c r="DH14" s="70">
        <v>0</v>
      </c>
      <c r="DI14" s="70">
        <v>0</v>
      </c>
      <c r="DJ14" s="70">
        <v>0</v>
      </c>
    </row>
    <row r="15" spans="1:114" ht="15.75" x14ac:dyDescent="0.25">
      <c r="A15" s="11" t="s">
        <v>12</v>
      </c>
      <c r="B15" s="66" t="s">
        <v>13</v>
      </c>
      <c r="C15" s="69">
        <v>232.7603</v>
      </c>
      <c r="D15" s="69">
        <v>0</v>
      </c>
      <c r="E15" s="69">
        <v>245.65812953</v>
      </c>
      <c r="F15" s="69">
        <v>232.7603</v>
      </c>
      <c r="G15" s="69">
        <v>12.897829529999999</v>
      </c>
      <c r="H15" s="69">
        <v>206.79075152000001</v>
      </c>
      <c r="I15" s="69">
        <v>0</v>
      </c>
      <c r="J15" s="69">
        <v>217.8442465</v>
      </c>
      <c r="K15" s="69">
        <v>206.79075152000001</v>
      </c>
      <c r="L15" s="69">
        <v>0</v>
      </c>
      <c r="M15" s="69">
        <v>11.05349498</v>
      </c>
      <c r="N15" s="70">
        <v>88.842793002071247</v>
      </c>
      <c r="O15" s="70">
        <v>85.700426992695739</v>
      </c>
      <c r="P15" s="70">
        <v>5.0740357652732406</v>
      </c>
      <c r="Q15" s="69">
        <v>0</v>
      </c>
      <c r="R15" s="70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70" t="s">
        <v>652</v>
      </c>
      <c r="AE15" s="70" t="s">
        <v>652</v>
      </c>
      <c r="AF15" s="70">
        <v>0</v>
      </c>
      <c r="AG15" s="70">
        <v>0</v>
      </c>
      <c r="AH15" s="70">
        <v>0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70" t="s">
        <v>652</v>
      </c>
      <c r="AU15" s="70" t="s">
        <v>652</v>
      </c>
      <c r="AV15" s="70">
        <v>0</v>
      </c>
      <c r="AW15" s="70">
        <v>0</v>
      </c>
      <c r="AX15" s="70">
        <v>0</v>
      </c>
      <c r="AY15" s="69">
        <v>107.2343</v>
      </c>
      <c r="AZ15" s="69">
        <v>0</v>
      </c>
      <c r="BA15" s="69">
        <v>112.87821768000001</v>
      </c>
      <c r="BB15" s="69">
        <v>107.2343</v>
      </c>
      <c r="BC15" s="69">
        <v>5.6439176799999995</v>
      </c>
      <c r="BD15" s="69">
        <v>107.23420990000001</v>
      </c>
      <c r="BE15" s="69">
        <v>0</v>
      </c>
      <c r="BF15" s="69">
        <v>112.87812758</v>
      </c>
      <c r="BG15" s="69">
        <v>107.23420990000001</v>
      </c>
      <c r="BH15" s="69">
        <v>0</v>
      </c>
      <c r="BI15" s="69">
        <v>5.6439176799999995</v>
      </c>
      <c r="BJ15" s="70">
        <v>99.999915978376336</v>
      </c>
      <c r="BK15" s="70">
        <v>100</v>
      </c>
      <c r="BL15" s="70">
        <v>5.0000100116827255</v>
      </c>
      <c r="BM15" s="70">
        <v>0</v>
      </c>
      <c r="BN15" s="70">
        <v>0</v>
      </c>
      <c r="BO15" s="69">
        <v>125.526</v>
      </c>
      <c r="BP15" s="69">
        <v>0</v>
      </c>
      <c r="BQ15" s="69">
        <v>132.77991184999999</v>
      </c>
      <c r="BR15" s="69">
        <v>125.526</v>
      </c>
      <c r="BS15" s="69">
        <v>7.2539118499999997</v>
      </c>
      <c r="BT15" s="69">
        <v>99.556541620000004</v>
      </c>
      <c r="BU15" s="69">
        <v>0</v>
      </c>
      <c r="BV15" s="69">
        <v>104.96611892</v>
      </c>
      <c r="BW15" s="69">
        <v>99.556541620000004</v>
      </c>
      <c r="BX15" s="69">
        <v>0</v>
      </c>
      <c r="BY15" s="69">
        <v>5.4095772999999996</v>
      </c>
      <c r="BZ15" s="70">
        <v>79.311490543791734</v>
      </c>
      <c r="CA15" s="70">
        <v>74.574621416167332</v>
      </c>
      <c r="CB15" s="70">
        <v>5.1536413422343577</v>
      </c>
      <c r="CC15" s="70">
        <v>0</v>
      </c>
      <c r="CD15" s="70">
        <v>0</v>
      </c>
      <c r="CE15" s="69">
        <v>0</v>
      </c>
      <c r="CF15" s="69">
        <v>0</v>
      </c>
      <c r="CG15" s="69">
        <v>0</v>
      </c>
      <c r="CH15" s="69">
        <v>0</v>
      </c>
      <c r="CI15" s="69">
        <v>0</v>
      </c>
      <c r="CJ15" s="69">
        <v>0</v>
      </c>
      <c r="CK15" s="69">
        <v>0</v>
      </c>
      <c r="CL15" s="69">
        <v>0</v>
      </c>
      <c r="CM15" s="69">
        <v>0</v>
      </c>
      <c r="CN15" s="69">
        <v>0</v>
      </c>
      <c r="CO15" s="69">
        <v>0</v>
      </c>
      <c r="CP15" s="70" t="s">
        <v>652</v>
      </c>
      <c r="CQ15" s="70" t="s">
        <v>652</v>
      </c>
      <c r="CR15" s="70">
        <v>0</v>
      </c>
      <c r="CS15" s="70">
        <v>0</v>
      </c>
      <c r="CT15" s="70">
        <v>0</v>
      </c>
      <c r="CU15" s="69">
        <v>0</v>
      </c>
      <c r="CV15" s="69">
        <v>0</v>
      </c>
      <c r="CW15" s="69">
        <v>0</v>
      </c>
      <c r="CX15" s="69">
        <v>0</v>
      </c>
      <c r="CY15" s="69">
        <v>0</v>
      </c>
      <c r="CZ15" s="69">
        <v>0</v>
      </c>
      <c r="DA15" s="69">
        <v>0</v>
      </c>
      <c r="DB15" s="69">
        <v>0</v>
      </c>
      <c r="DC15" s="69">
        <v>0</v>
      </c>
      <c r="DD15" s="69">
        <v>0</v>
      </c>
      <c r="DE15" s="69">
        <v>0</v>
      </c>
      <c r="DF15" s="70" t="s">
        <v>652</v>
      </c>
      <c r="DG15" s="70" t="s">
        <v>652</v>
      </c>
      <c r="DH15" s="70">
        <v>0</v>
      </c>
      <c r="DI15" s="70">
        <v>0</v>
      </c>
      <c r="DJ15" s="70">
        <v>0</v>
      </c>
    </row>
    <row r="16" spans="1:114" ht="15.75" x14ac:dyDescent="0.25">
      <c r="A16" s="11" t="s">
        <v>15</v>
      </c>
      <c r="B16" s="66" t="s">
        <v>16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70" t="s">
        <v>652</v>
      </c>
      <c r="O16" s="70" t="s">
        <v>652</v>
      </c>
      <c r="P16" s="70">
        <v>0</v>
      </c>
      <c r="Q16" s="69">
        <v>0</v>
      </c>
      <c r="R16" s="70">
        <v>0</v>
      </c>
      <c r="S16" s="69">
        <v>0</v>
      </c>
      <c r="T16" s="69">
        <v>0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  <c r="Z16" s="69">
        <v>0</v>
      </c>
      <c r="AA16" s="69">
        <v>0</v>
      </c>
      <c r="AB16" s="69">
        <v>0</v>
      </c>
      <c r="AC16" s="69">
        <v>0</v>
      </c>
      <c r="AD16" s="70" t="s">
        <v>652</v>
      </c>
      <c r="AE16" s="70" t="s">
        <v>652</v>
      </c>
      <c r="AF16" s="70">
        <v>0</v>
      </c>
      <c r="AG16" s="70">
        <v>0</v>
      </c>
      <c r="AH16" s="70">
        <v>0</v>
      </c>
      <c r="AI16" s="69">
        <v>0</v>
      </c>
      <c r="AJ16" s="69">
        <v>0</v>
      </c>
      <c r="AK16" s="69">
        <v>0</v>
      </c>
      <c r="AL16" s="69">
        <v>0</v>
      </c>
      <c r="AM16" s="69">
        <v>0</v>
      </c>
      <c r="AN16" s="69">
        <v>0</v>
      </c>
      <c r="AO16" s="69">
        <v>0</v>
      </c>
      <c r="AP16" s="69">
        <v>0</v>
      </c>
      <c r="AQ16" s="69">
        <v>0</v>
      </c>
      <c r="AR16" s="69">
        <v>0</v>
      </c>
      <c r="AS16" s="69">
        <v>0</v>
      </c>
      <c r="AT16" s="70" t="s">
        <v>652</v>
      </c>
      <c r="AU16" s="70" t="s">
        <v>652</v>
      </c>
      <c r="AV16" s="70">
        <v>0</v>
      </c>
      <c r="AW16" s="70">
        <v>0</v>
      </c>
      <c r="AX16" s="70">
        <v>0</v>
      </c>
      <c r="AY16" s="69">
        <v>0</v>
      </c>
      <c r="AZ16" s="69">
        <v>0</v>
      </c>
      <c r="BA16" s="69">
        <v>0</v>
      </c>
      <c r="BB16" s="69">
        <v>0</v>
      </c>
      <c r="BC16" s="69">
        <v>0</v>
      </c>
      <c r="BD16" s="69">
        <v>0</v>
      </c>
      <c r="BE16" s="69">
        <v>0</v>
      </c>
      <c r="BF16" s="69">
        <v>0</v>
      </c>
      <c r="BG16" s="69">
        <v>0</v>
      </c>
      <c r="BH16" s="69">
        <v>0</v>
      </c>
      <c r="BI16" s="69">
        <v>0</v>
      </c>
      <c r="BJ16" s="70" t="s">
        <v>652</v>
      </c>
      <c r="BK16" s="70" t="s">
        <v>652</v>
      </c>
      <c r="BL16" s="70">
        <v>0</v>
      </c>
      <c r="BM16" s="70">
        <v>0</v>
      </c>
      <c r="BN16" s="70">
        <v>0</v>
      </c>
      <c r="BO16" s="69">
        <v>0</v>
      </c>
      <c r="BP16" s="69">
        <v>0</v>
      </c>
      <c r="BQ16" s="69">
        <v>0</v>
      </c>
      <c r="BR16" s="69">
        <v>0</v>
      </c>
      <c r="BS16" s="69">
        <v>0</v>
      </c>
      <c r="BT16" s="69">
        <v>0</v>
      </c>
      <c r="BU16" s="69">
        <v>0</v>
      </c>
      <c r="BV16" s="69">
        <v>0</v>
      </c>
      <c r="BW16" s="69">
        <v>0</v>
      </c>
      <c r="BX16" s="69">
        <v>0</v>
      </c>
      <c r="BY16" s="69">
        <v>0</v>
      </c>
      <c r="BZ16" s="70" t="s">
        <v>652</v>
      </c>
      <c r="CA16" s="70" t="s">
        <v>652</v>
      </c>
      <c r="CB16" s="70">
        <v>0</v>
      </c>
      <c r="CC16" s="70">
        <v>0</v>
      </c>
      <c r="CD16" s="70">
        <v>0</v>
      </c>
      <c r="CE16" s="69">
        <v>0</v>
      </c>
      <c r="CF16" s="69">
        <v>0</v>
      </c>
      <c r="CG16" s="69">
        <v>0</v>
      </c>
      <c r="CH16" s="69">
        <v>0</v>
      </c>
      <c r="CI16" s="69">
        <v>0</v>
      </c>
      <c r="CJ16" s="69">
        <v>0</v>
      </c>
      <c r="CK16" s="69">
        <v>0</v>
      </c>
      <c r="CL16" s="69">
        <v>0</v>
      </c>
      <c r="CM16" s="69">
        <v>0</v>
      </c>
      <c r="CN16" s="69">
        <v>0</v>
      </c>
      <c r="CO16" s="69">
        <v>0</v>
      </c>
      <c r="CP16" s="70" t="s">
        <v>652</v>
      </c>
      <c r="CQ16" s="70" t="s">
        <v>652</v>
      </c>
      <c r="CR16" s="70">
        <v>0</v>
      </c>
      <c r="CS16" s="70">
        <v>0</v>
      </c>
      <c r="CT16" s="70">
        <v>0</v>
      </c>
      <c r="CU16" s="69">
        <v>0</v>
      </c>
      <c r="CV16" s="69">
        <v>0</v>
      </c>
      <c r="CW16" s="69">
        <v>0</v>
      </c>
      <c r="CX16" s="69">
        <v>0</v>
      </c>
      <c r="CY16" s="69">
        <v>0</v>
      </c>
      <c r="CZ16" s="69">
        <v>0</v>
      </c>
      <c r="DA16" s="69">
        <v>0</v>
      </c>
      <c r="DB16" s="69">
        <v>0</v>
      </c>
      <c r="DC16" s="69">
        <v>0</v>
      </c>
      <c r="DD16" s="69">
        <v>0</v>
      </c>
      <c r="DE16" s="69">
        <v>0</v>
      </c>
      <c r="DF16" s="70" t="s">
        <v>652</v>
      </c>
      <c r="DG16" s="70" t="s">
        <v>652</v>
      </c>
      <c r="DH16" s="70">
        <v>0</v>
      </c>
      <c r="DI16" s="70">
        <v>0</v>
      </c>
      <c r="DJ16" s="70">
        <v>0</v>
      </c>
    </row>
    <row r="17" spans="1:114" ht="15.75" x14ac:dyDescent="0.25">
      <c r="A17" s="11" t="s">
        <v>18</v>
      </c>
      <c r="B17" s="66" t="s">
        <v>19</v>
      </c>
      <c r="C17" s="69">
        <v>663.67700000000002</v>
      </c>
      <c r="D17" s="69">
        <v>0</v>
      </c>
      <c r="E17" s="69">
        <v>699.74199999999996</v>
      </c>
      <c r="F17" s="69">
        <v>663.67700000000002</v>
      </c>
      <c r="G17" s="69">
        <v>36.064999999999998</v>
      </c>
      <c r="H17" s="69">
        <v>652.30460500000004</v>
      </c>
      <c r="I17" s="69">
        <v>0</v>
      </c>
      <c r="J17" s="69">
        <v>686.86770999999999</v>
      </c>
      <c r="K17" s="69">
        <v>652.30460500000004</v>
      </c>
      <c r="L17" s="69">
        <v>0</v>
      </c>
      <c r="M17" s="69">
        <v>34.563105</v>
      </c>
      <c r="N17" s="70">
        <v>98.286456363562408</v>
      </c>
      <c r="O17" s="70">
        <v>95.835588520726475</v>
      </c>
      <c r="P17" s="70">
        <v>5.031988619759109</v>
      </c>
      <c r="Q17" s="69">
        <v>0</v>
      </c>
      <c r="R17" s="70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70" t="s">
        <v>652</v>
      </c>
      <c r="AE17" s="70" t="s">
        <v>652</v>
      </c>
      <c r="AF17" s="70">
        <v>0</v>
      </c>
      <c r="AG17" s="70">
        <v>0</v>
      </c>
      <c r="AH17" s="70">
        <v>0</v>
      </c>
      <c r="AI17" s="69">
        <v>22.183800000000002</v>
      </c>
      <c r="AJ17" s="69">
        <v>0</v>
      </c>
      <c r="AK17" s="69">
        <v>23.643799999999999</v>
      </c>
      <c r="AL17" s="69">
        <v>22.183800000000002</v>
      </c>
      <c r="AM17" s="69">
        <v>1.46</v>
      </c>
      <c r="AN17" s="69">
        <v>22.183720000000001</v>
      </c>
      <c r="AO17" s="69">
        <v>0</v>
      </c>
      <c r="AP17" s="69">
        <v>23.359456999999999</v>
      </c>
      <c r="AQ17" s="69">
        <v>22.183720000000001</v>
      </c>
      <c r="AR17" s="69">
        <v>0</v>
      </c>
      <c r="AS17" s="69">
        <v>1.175737</v>
      </c>
      <c r="AT17" s="70">
        <v>99.999639376481923</v>
      </c>
      <c r="AU17" s="70">
        <v>80.529931506849323</v>
      </c>
      <c r="AV17" s="70">
        <v>5.0332377160993085</v>
      </c>
      <c r="AW17" s="70">
        <v>0</v>
      </c>
      <c r="AX17" s="70">
        <v>0</v>
      </c>
      <c r="AY17" s="69">
        <v>0</v>
      </c>
      <c r="AZ17" s="69">
        <v>0</v>
      </c>
      <c r="BA17" s="69">
        <v>0</v>
      </c>
      <c r="BB17" s="69">
        <v>0</v>
      </c>
      <c r="BC17" s="69">
        <v>0</v>
      </c>
      <c r="BD17" s="69">
        <v>0</v>
      </c>
      <c r="BE17" s="69">
        <v>0</v>
      </c>
      <c r="BF17" s="69">
        <v>0</v>
      </c>
      <c r="BG17" s="69">
        <v>0</v>
      </c>
      <c r="BH17" s="69">
        <v>0</v>
      </c>
      <c r="BI17" s="69">
        <v>0</v>
      </c>
      <c r="BJ17" s="70" t="s">
        <v>652</v>
      </c>
      <c r="BK17" s="70" t="s">
        <v>652</v>
      </c>
      <c r="BL17" s="70">
        <v>0</v>
      </c>
      <c r="BM17" s="70">
        <v>0</v>
      </c>
      <c r="BN17" s="70">
        <v>0</v>
      </c>
      <c r="BO17" s="69">
        <v>641.4932</v>
      </c>
      <c r="BP17" s="69">
        <v>0</v>
      </c>
      <c r="BQ17" s="69">
        <v>676.09820000000002</v>
      </c>
      <c r="BR17" s="69">
        <v>641.4932</v>
      </c>
      <c r="BS17" s="69">
        <v>34.604999999999997</v>
      </c>
      <c r="BT17" s="69">
        <v>630.12088500000004</v>
      </c>
      <c r="BU17" s="69">
        <v>0</v>
      </c>
      <c r="BV17" s="69">
        <v>663.50825299999997</v>
      </c>
      <c r="BW17" s="69">
        <v>630.12088500000004</v>
      </c>
      <c r="BX17" s="69">
        <v>0</v>
      </c>
      <c r="BY17" s="69">
        <v>33.387368000000002</v>
      </c>
      <c r="BZ17" s="70">
        <v>98.227211917445118</v>
      </c>
      <c r="CA17" s="70">
        <v>96.481340846698473</v>
      </c>
      <c r="CB17" s="70">
        <v>5.0319446441007578</v>
      </c>
      <c r="CC17" s="70">
        <v>0</v>
      </c>
      <c r="CD17" s="70">
        <v>0</v>
      </c>
      <c r="CE17" s="69">
        <v>0</v>
      </c>
      <c r="CF17" s="69">
        <v>0</v>
      </c>
      <c r="CG17" s="69">
        <v>0</v>
      </c>
      <c r="CH17" s="69">
        <v>0</v>
      </c>
      <c r="CI17" s="69">
        <v>0</v>
      </c>
      <c r="CJ17" s="69">
        <v>0</v>
      </c>
      <c r="CK17" s="69">
        <v>0</v>
      </c>
      <c r="CL17" s="69">
        <v>0</v>
      </c>
      <c r="CM17" s="69">
        <v>0</v>
      </c>
      <c r="CN17" s="69">
        <v>0</v>
      </c>
      <c r="CO17" s="69">
        <v>0</v>
      </c>
      <c r="CP17" s="70" t="s">
        <v>652</v>
      </c>
      <c r="CQ17" s="70" t="s">
        <v>652</v>
      </c>
      <c r="CR17" s="70">
        <v>0</v>
      </c>
      <c r="CS17" s="70">
        <v>0</v>
      </c>
      <c r="CT17" s="70">
        <v>0</v>
      </c>
      <c r="CU17" s="69">
        <v>0</v>
      </c>
      <c r="CV17" s="69">
        <v>0</v>
      </c>
      <c r="CW17" s="69">
        <v>0</v>
      </c>
      <c r="CX17" s="69">
        <v>0</v>
      </c>
      <c r="CY17" s="69">
        <v>0</v>
      </c>
      <c r="CZ17" s="69">
        <v>0</v>
      </c>
      <c r="DA17" s="69">
        <v>0</v>
      </c>
      <c r="DB17" s="69">
        <v>0</v>
      </c>
      <c r="DC17" s="69">
        <v>0</v>
      </c>
      <c r="DD17" s="69">
        <v>0</v>
      </c>
      <c r="DE17" s="69">
        <v>0</v>
      </c>
      <c r="DF17" s="70" t="s">
        <v>652</v>
      </c>
      <c r="DG17" s="70" t="s">
        <v>652</v>
      </c>
      <c r="DH17" s="70">
        <v>0</v>
      </c>
      <c r="DI17" s="70">
        <v>0</v>
      </c>
      <c r="DJ17" s="70">
        <v>0</v>
      </c>
    </row>
    <row r="18" spans="1:114" ht="15.75" x14ac:dyDescent="0.25">
      <c r="A18" s="11" t="s">
        <v>21</v>
      </c>
      <c r="B18" s="66" t="s">
        <v>22</v>
      </c>
      <c r="C18" s="69">
        <v>14.8933</v>
      </c>
      <c r="D18" s="69">
        <v>0</v>
      </c>
      <c r="E18" s="69">
        <v>15.682646999999999</v>
      </c>
      <c r="F18" s="69">
        <v>14.8933</v>
      </c>
      <c r="G18" s="69">
        <v>0.78934700000000002</v>
      </c>
      <c r="H18" s="69">
        <v>14.8933</v>
      </c>
      <c r="I18" s="69">
        <v>0</v>
      </c>
      <c r="J18" s="69">
        <v>15.682646999999999</v>
      </c>
      <c r="K18" s="69">
        <v>14.8933</v>
      </c>
      <c r="L18" s="69">
        <v>0</v>
      </c>
      <c r="M18" s="69">
        <v>0.78934700000000002</v>
      </c>
      <c r="N18" s="70">
        <v>100</v>
      </c>
      <c r="O18" s="70">
        <v>100</v>
      </c>
      <c r="P18" s="70">
        <v>5.0332510831876798</v>
      </c>
      <c r="Q18" s="69">
        <v>0</v>
      </c>
      <c r="R18" s="70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0</v>
      </c>
      <c r="AD18" s="70" t="s">
        <v>652</v>
      </c>
      <c r="AE18" s="70" t="s">
        <v>652</v>
      </c>
      <c r="AF18" s="70">
        <v>0</v>
      </c>
      <c r="AG18" s="70">
        <v>0</v>
      </c>
      <c r="AH18" s="70">
        <v>0</v>
      </c>
      <c r="AI18" s="69">
        <v>0</v>
      </c>
      <c r="AJ18" s="69">
        <v>0</v>
      </c>
      <c r="AK18" s="69">
        <v>0</v>
      </c>
      <c r="AL18" s="69">
        <v>0</v>
      </c>
      <c r="AM18" s="69">
        <v>0</v>
      </c>
      <c r="AN18" s="69">
        <v>0</v>
      </c>
      <c r="AO18" s="69">
        <v>0</v>
      </c>
      <c r="AP18" s="69">
        <v>0</v>
      </c>
      <c r="AQ18" s="69">
        <v>0</v>
      </c>
      <c r="AR18" s="69">
        <v>0</v>
      </c>
      <c r="AS18" s="69">
        <v>0</v>
      </c>
      <c r="AT18" s="70" t="s">
        <v>652</v>
      </c>
      <c r="AU18" s="70" t="s">
        <v>652</v>
      </c>
      <c r="AV18" s="70">
        <v>0</v>
      </c>
      <c r="AW18" s="70">
        <v>0</v>
      </c>
      <c r="AX18" s="70">
        <v>0</v>
      </c>
      <c r="AY18" s="69">
        <v>0</v>
      </c>
      <c r="AZ18" s="69">
        <v>0</v>
      </c>
      <c r="BA18" s="69">
        <v>0</v>
      </c>
      <c r="BB18" s="69">
        <v>0</v>
      </c>
      <c r="BC18" s="69">
        <v>0</v>
      </c>
      <c r="BD18" s="69">
        <v>0</v>
      </c>
      <c r="BE18" s="69">
        <v>0</v>
      </c>
      <c r="BF18" s="69">
        <v>0</v>
      </c>
      <c r="BG18" s="69">
        <v>0</v>
      </c>
      <c r="BH18" s="69">
        <v>0</v>
      </c>
      <c r="BI18" s="69">
        <v>0</v>
      </c>
      <c r="BJ18" s="70" t="s">
        <v>652</v>
      </c>
      <c r="BK18" s="70" t="s">
        <v>652</v>
      </c>
      <c r="BL18" s="70">
        <v>0</v>
      </c>
      <c r="BM18" s="70">
        <v>0</v>
      </c>
      <c r="BN18" s="70">
        <v>0</v>
      </c>
      <c r="BO18" s="69">
        <v>14.8933</v>
      </c>
      <c r="BP18" s="69">
        <v>0</v>
      </c>
      <c r="BQ18" s="69">
        <v>15.682646999999999</v>
      </c>
      <c r="BR18" s="69">
        <v>14.8933</v>
      </c>
      <c r="BS18" s="69">
        <v>0.78934700000000002</v>
      </c>
      <c r="BT18" s="69">
        <v>14.8933</v>
      </c>
      <c r="BU18" s="69">
        <v>0</v>
      </c>
      <c r="BV18" s="69">
        <v>15.682646999999999</v>
      </c>
      <c r="BW18" s="69">
        <v>14.8933</v>
      </c>
      <c r="BX18" s="69">
        <v>0</v>
      </c>
      <c r="BY18" s="69">
        <v>0.78934700000000002</v>
      </c>
      <c r="BZ18" s="70">
        <v>100</v>
      </c>
      <c r="CA18" s="70">
        <v>100</v>
      </c>
      <c r="CB18" s="70">
        <v>5.0332510831876798</v>
      </c>
      <c r="CC18" s="70">
        <v>0</v>
      </c>
      <c r="CD18" s="70">
        <v>0</v>
      </c>
      <c r="CE18" s="69">
        <v>0</v>
      </c>
      <c r="CF18" s="69">
        <v>0</v>
      </c>
      <c r="CG18" s="69">
        <v>0</v>
      </c>
      <c r="CH18" s="69">
        <v>0</v>
      </c>
      <c r="CI18" s="69">
        <v>0</v>
      </c>
      <c r="CJ18" s="69">
        <v>0</v>
      </c>
      <c r="CK18" s="69">
        <v>0</v>
      </c>
      <c r="CL18" s="69">
        <v>0</v>
      </c>
      <c r="CM18" s="69">
        <v>0</v>
      </c>
      <c r="CN18" s="69">
        <v>0</v>
      </c>
      <c r="CO18" s="69">
        <v>0</v>
      </c>
      <c r="CP18" s="70" t="s">
        <v>652</v>
      </c>
      <c r="CQ18" s="70" t="s">
        <v>652</v>
      </c>
      <c r="CR18" s="70">
        <v>0</v>
      </c>
      <c r="CS18" s="70">
        <v>0</v>
      </c>
      <c r="CT18" s="70">
        <v>0</v>
      </c>
      <c r="CU18" s="69">
        <v>0</v>
      </c>
      <c r="CV18" s="69">
        <v>0</v>
      </c>
      <c r="CW18" s="69">
        <v>0</v>
      </c>
      <c r="CX18" s="69">
        <v>0</v>
      </c>
      <c r="CY18" s="69">
        <v>0</v>
      </c>
      <c r="CZ18" s="69">
        <v>0</v>
      </c>
      <c r="DA18" s="69">
        <v>0</v>
      </c>
      <c r="DB18" s="69">
        <v>0</v>
      </c>
      <c r="DC18" s="69">
        <v>0</v>
      </c>
      <c r="DD18" s="69">
        <v>0</v>
      </c>
      <c r="DE18" s="69">
        <v>0</v>
      </c>
      <c r="DF18" s="70" t="s">
        <v>652</v>
      </c>
      <c r="DG18" s="70" t="s">
        <v>652</v>
      </c>
      <c r="DH18" s="70">
        <v>0</v>
      </c>
      <c r="DI18" s="70">
        <v>0</v>
      </c>
      <c r="DJ18" s="70">
        <v>0</v>
      </c>
    </row>
    <row r="19" spans="1:114" ht="15.75" x14ac:dyDescent="0.25">
      <c r="A19" s="11" t="s">
        <v>24</v>
      </c>
      <c r="B19" s="66" t="s">
        <v>25</v>
      </c>
      <c r="C19" s="69">
        <v>997.4</v>
      </c>
      <c r="D19" s="69">
        <v>0</v>
      </c>
      <c r="E19" s="69">
        <v>1049.894753</v>
      </c>
      <c r="F19" s="69">
        <v>997.4</v>
      </c>
      <c r="G19" s="69">
        <v>52.494753000000003</v>
      </c>
      <c r="H19" s="69">
        <v>989.89257999999995</v>
      </c>
      <c r="I19" s="69">
        <v>0</v>
      </c>
      <c r="J19" s="69">
        <v>1041.9829930000001</v>
      </c>
      <c r="K19" s="69">
        <v>989.89257999999995</v>
      </c>
      <c r="L19" s="69">
        <v>0</v>
      </c>
      <c r="M19" s="69">
        <v>52.090412999999998</v>
      </c>
      <c r="N19" s="70">
        <v>99.247300982554648</v>
      </c>
      <c r="O19" s="70">
        <v>99.229751590601822</v>
      </c>
      <c r="P19" s="70">
        <v>4.999161536219046</v>
      </c>
      <c r="Q19" s="69">
        <v>0</v>
      </c>
      <c r="R19" s="70">
        <v>0</v>
      </c>
      <c r="S19" s="69">
        <v>920</v>
      </c>
      <c r="T19" s="69">
        <v>0</v>
      </c>
      <c r="U19" s="69">
        <v>968.42105300000003</v>
      </c>
      <c r="V19" s="69">
        <v>920</v>
      </c>
      <c r="W19" s="69">
        <v>48.421053000000001</v>
      </c>
      <c r="X19" s="69">
        <v>920</v>
      </c>
      <c r="Y19" s="69">
        <v>0</v>
      </c>
      <c r="Z19" s="69">
        <v>968.42105300000003</v>
      </c>
      <c r="AA19" s="69">
        <v>920</v>
      </c>
      <c r="AB19" s="69">
        <v>0</v>
      </c>
      <c r="AC19" s="69">
        <v>48.421053000000001</v>
      </c>
      <c r="AD19" s="70">
        <v>100</v>
      </c>
      <c r="AE19" s="70">
        <v>100</v>
      </c>
      <c r="AF19" s="70">
        <v>5.0000000361413042</v>
      </c>
      <c r="AG19" s="70">
        <v>0</v>
      </c>
      <c r="AH19" s="70">
        <v>0</v>
      </c>
      <c r="AI19" s="69">
        <v>0</v>
      </c>
      <c r="AJ19" s="69">
        <v>0</v>
      </c>
      <c r="AK19" s="69">
        <v>0</v>
      </c>
      <c r="AL19" s="69">
        <v>0</v>
      </c>
      <c r="AM19" s="69">
        <v>0</v>
      </c>
      <c r="AN19" s="69">
        <v>0</v>
      </c>
      <c r="AO19" s="69">
        <v>0</v>
      </c>
      <c r="AP19" s="69">
        <v>0</v>
      </c>
      <c r="AQ19" s="69">
        <v>0</v>
      </c>
      <c r="AR19" s="69">
        <v>0</v>
      </c>
      <c r="AS19" s="69">
        <v>0</v>
      </c>
      <c r="AT19" s="70" t="s">
        <v>652</v>
      </c>
      <c r="AU19" s="70" t="s">
        <v>652</v>
      </c>
      <c r="AV19" s="70">
        <v>0</v>
      </c>
      <c r="AW19" s="70">
        <v>0</v>
      </c>
      <c r="AX19" s="70">
        <v>0</v>
      </c>
      <c r="AY19" s="69">
        <v>0</v>
      </c>
      <c r="AZ19" s="69">
        <v>0</v>
      </c>
      <c r="BA19" s="69">
        <v>0</v>
      </c>
      <c r="BB19" s="69">
        <v>0</v>
      </c>
      <c r="BC19" s="69">
        <v>0</v>
      </c>
      <c r="BD19" s="69">
        <v>0</v>
      </c>
      <c r="BE19" s="69">
        <v>0</v>
      </c>
      <c r="BF19" s="69">
        <v>0</v>
      </c>
      <c r="BG19" s="69">
        <v>0</v>
      </c>
      <c r="BH19" s="69">
        <v>0</v>
      </c>
      <c r="BI19" s="69">
        <v>0</v>
      </c>
      <c r="BJ19" s="70" t="s">
        <v>652</v>
      </c>
      <c r="BK19" s="70" t="s">
        <v>652</v>
      </c>
      <c r="BL19" s="70">
        <v>0</v>
      </c>
      <c r="BM19" s="70">
        <v>0</v>
      </c>
      <c r="BN19" s="70">
        <v>0</v>
      </c>
      <c r="BO19" s="69">
        <v>77.400000000000006</v>
      </c>
      <c r="BP19" s="69">
        <v>0</v>
      </c>
      <c r="BQ19" s="69">
        <v>81.473699999999994</v>
      </c>
      <c r="BR19" s="69">
        <v>77.400000000000006</v>
      </c>
      <c r="BS19" s="69">
        <v>4.0736999999999997</v>
      </c>
      <c r="BT19" s="69">
        <v>69.892579999999995</v>
      </c>
      <c r="BU19" s="69">
        <v>0</v>
      </c>
      <c r="BV19" s="69">
        <v>73.561940000000007</v>
      </c>
      <c r="BW19" s="69">
        <v>69.892579999999995</v>
      </c>
      <c r="BX19" s="69">
        <v>0</v>
      </c>
      <c r="BY19" s="69">
        <v>3.6693600000000002</v>
      </c>
      <c r="BZ19" s="70">
        <v>90.300490956072338</v>
      </c>
      <c r="CA19" s="70">
        <v>90.07437955666839</v>
      </c>
      <c r="CB19" s="70">
        <v>4.988122934223866</v>
      </c>
      <c r="CC19" s="70">
        <v>0</v>
      </c>
      <c r="CD19" s="70">
        <v>0</v>
      </c>
      <c r="CE19" s="69">
        <v>0</v>
      </c>
      <c r="CF19" s="69">
        <v>0</v>
      </c>
      <c r="CG19" s="69">
        <v>0</v>
      </c>
      <c r="CH19" s="69">
        <v>0</v>
      </c>
      <c r="CI19" s="69">
        <v>0</v>
      </c>
      <c r="CJ19" s="69">
        <v>0</v>
      </c>
      <c r="CK19" s="69">
        <v>0</v>
      </c>
      <c r="CL19" s="69">
        <v>0</v>
      </c>
      <c r="CM19" s="69">
        <v>0</v>
      </c>
      <c r="CN19" s="69">
        <v>0</v>
      </c>
      <c r="CO19" s="69">
        <v>0</v>
      </c>
      <c r="CP19" s="70" t="s">
        <v>652</v>
      </c>
      <c r="CQ19" s="70" t="s">
        <v>652</v>
      </c>
      <c r="CR19" s="70">
        <v>0</v>
      </c>
      <c r="CS19" s="70">
        <v>0</v>
      </c>
      <c r="CT19" s="70">
        <v>0</v>
      </c>
      <c r="CU19" s="69">
        <v>0</v>
      </c>
      <c r="CV19" s="69">
        <v>0</v>
      </c>
      <c r="CW19" s="69">
        <v>0</v>
      </c>
      <c r="CX19" s="69">
        <v>0</v>
      </c>
      <c r="CY19" s="69">
        <v>0</v>
      </c>
      <c r="CZ19" s="69">
        <v>0</v>
      </c>
      <c r="DA19" s="69">
        <v>0</v>
      </c>
      <c r="DB19" s="69">
        <v>0</v>
      </c>
      <c r="DC19" s="69">
        <v>0</v>
      </c>
      <c r="DD19" s="69">
        <v>0</v>
      </c>
      <c r="DE19" s="69">
        <v>0</v>
      </c>
      <c r="DF19" s="70" t="s">
        <v>652</v>
      </c>
      <c r="DG19" s="70" t="s">
        <v>652</v>
      </c>
      <c r="DH19" s="70">
        <v>0</v>
      </c>
      <c r="DI19" s="70">
        <v>0</v>
      </c>
      <c r="DJ19" s="70">
        <v>0</v>
      </c>
    </row>
    <row r="20" spans="1:114" ht="15.75" x14ac:dyDescent="0.25">
      <c r="A20" s="11" t="s">
        <v>27</v>
      </c>
      <c r="B20" s="66" t="s">
        <v>28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70" t="s">
        <v>652</v>
      </c>
      <c r="O20" s="70" t="s">
        <v>652</v>
      </c>
      <c r="P20" s="70">
        <v>0</v>
      </c>
      <c r="Q20" s="69">
        <v>0</v>
      </c>
      <c r="R20" s="70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69">
        <v>0</v>
      </c>
      <c r="AA20" s="69">
        <v>0</v>
      </c>
      <c r="AB20" s="69">
        <v>0</v>
      </c>
      <c r="AC20" s="69">
        <v>0</v>
      </c>
      <c r="AD20" s="70" t="s">
        <v>652</v>
      </c>
      <c r="AE20" s="70" t="s">
        <v>652</v>
      </c>
      <c r="AF20" s="70">
        <v>0</v>
      </c>
      <c r="AG20" s="70">
        <v>0</v>
      </c>
      <c r="AH20" s="70">
        <v>0</v>
      </c>
      <c r="AI20" s="69">
        <v>0</v>
      </c>
      <c r="AJ20" s="69">
        <v>0</v>
      </c>
      <c r="AK20" s="69">
        <v>0</v>
      </c>
      <c r="AL20" s="69">
        <v>0</v>
      </c>
      <c r="AM20" s="69">
        <v>0</v>
      </c>
      <c r="AN20" s="69">
        <v>0</v>
      </c>
      <c r="AO20" s="69">
        <v>0</v>
      </c>
      <c r="AP20" s="69">
        <v>0</v>
      </c>
      <c r="AQ20" s="69">
        <v>0</v>
      </c>
      <c r="AR20" s="69">
        <v>0</v>
      </c>
      <c r="AS20" s="69">
        <v>0</v>
      </c>
      <c r="AT20" s="70" t="s">
        <v>652</v>
      </c>
      <c r="AU20" s="70" t="s">
        <v>652</v>
      </c>
      <c r="AV20" s="70">
        <v>0</v>
      </c>
      <c r="AW20" s="70">
        <v>0</v>
      </c>
      <c r="AX20" s="70">
        <v>0</v>
      </c>
      <c r="AY20" s="69">
        <v>0</v>
      </c>
      <c r="AZ20" s="69">
        <v>0</v>
      </c>
      <c r="BA20" s="69">
        <v>0</v>
      </c>
      <c r="BB20" s="69">
        <v>0</v>
      </c>
      <c r="BC20" s="69">
        <v>0</v>
      </c>
      <c r="BD20" s="69">
        <v>0</v>
      </c>
      <c r="BE20" s="69">
        <v>0</v>
      </c>
      <c r="BF20" s="69">
        <v>0</v>
      </c>
      <c r="BG20" s="69">
        <v>0</v>
      </c>
      <c r="BH20" s="69">
        <v>0</v>
      </c>
      <c r="BI20" s="69">
        <v>0</v>
      </c>
      <c r="BJ20" s="70" t="s">
        <v>652</v>
      </c>
      <c r="BK20" s="70" t="s">
        <v>652</v>
      </c>
      <c r="BL20" s="70">
        <v>0</v>
      </c>
      <c r="BM20" s="70">
        <v>0</v>
      </c>
      <c r="BN20" s="70">
        <v>0</v>
      </c>
      <c r="BO20" s="69">
        <v>0</v>
      </c>
      <c r="BP20" s="69">
        <v>0</v>
      </c>
      <c r="BQ20" s="69">
        <v>0</v>
      </c>
      <c r="BR20" s="69">
        <v>0</v>
      </c>
      <c r="BS20" s="69">
        <v>0</v>
      </c>
      <c r="BT20" s="69">
        <v>0</v>
      </c>
      <c r="BU20" s="69">
        <v>0</v>
      </c>
      <c r="BV20" s="69">
        <v>0</v>
      </c>
      <c r="BW20" s="69">
        <v>0</v>
      </c>
      <c r="BX20" s="69">
        <v>0</v>
      </c>
      <c r="BY20" s="69">
        <v>0</v>
      </c>
      <c r="BZ20" s="70" t="s">
        <v>652</v>
      </c>
      <c r="CA20" s="70" t="s">
        <v>652</v>
      </c>
      <c r="CB20" s="70">
        <v>0</v>
      </c>
      <c r="CC20" s="70">
        <v>0</v>
      </c>
      <c r="CD20" s="70">
        <v>0</v>
      </c>
      <c r="CE20" s="69">
        <v>0</v>
      </c>
      <c r="CF20" s="69">
        <v>0</v>
      </c>
      <c r="CG20" s="69">
        <v>0</v>
      </c>
      <c r="CH20" s="69">
        <v>0</v>
      </c>
      <c r="CI20" s="69">
        <v>0</v>
      </c>
      <c r="CJ20" s="69">
        <v>0</v>
      </c>
      <c r="CK20" s="69">
        <v>0</v>
      </c>
      <c r="CL20" s="69">
        <v>0</v>
      </c>
      <c r="CM20" s="69">
        <v>0</v>
      </c>
      <c r="CN20" s="69">
        <v>0</v>
      </c>
      <c r="CO20" s="69">
        <v>0</v>
      </c>
      <c r="CP20" s="70" t="s">
        <v>652</v>
      </c>
      <c r="CQ20" s="70" t="s">
        <v>652</v>
      </c>
      <c r="CR20" s="70">
        <v>0</v>
      </c>
      <c r="CS20" s="70">
        <v>0</v>
      </c>
      <c r="CT20" s="70">
        <v>0</v>
      </c>
      <c r="CU20" s="69">
        <v>0</v>
      </c>
      <c r="CV20" s="69">
        <v>0</v>
      </c>
      <c r="CW20" s="69">
        <v>0</v>
      </c>
      <c r="CX20" s="69">
        <v>0</v>
      </c>
      <c r="CY20" s="69">
        <v>0</v>
      </c>
      <c r="CZ20" s="69">
        <v>0</v>
      </c>
      <c r="DA20" s="69">
        <v>0</v>
      </c>
      <c r="DB20" s="69">
        <v>0</v>
      </c>
      <c r="DC20" s="69">
        <v>0</v>
      </c>
      <c r="DD20" s="69">
        <v>0</v>
      </c>
      <c r="DE20" s="69">
        <v>0</v>
      </c>
      <c r="DF20" s="70" t="s">
        <v>652</v>
      </c>
      <c r="DG20" s="70" t="s">
        <v>652</v>
      </c>
      <c r="DH20" s="70">
        <v>0</v>
      </c>
      <c r="DI20" s="70">
        <v>0</v>
      </c>
      <c r="DJ20" s="70">
        <v>0</v>
      </c>
    </row>
    <row r="21" spans="1:114" ht="15.75" x14ac:dyDescent="0.25">
      <c r="A21" s="11" t="s">
        <v>30</v>
      </c>
      <c r="B21" s="66" t="s">
        <v>31</v>
      </c>
      <c r="C21" s="69">
        <v>45.466299999999997</v>
      </c>
      <c r="D21" s="69">
        <v>0</v>
      </c>
      <c r="E21" s="69">
        <v>47.859265000000001</v>
      </c>
      <c r="F21" s="69">
        <v>45.466299999999997</v>
      </c>
      <c r="G21" s="69">
        <v>2.3929649999999998</v>
      </c>
      <c r="H21" s="69">
        <v>45.466299999999997</v>
      </c>
      <c r="I21" s="69">
        <v>0</v>
      </c>
      <c r="J21" s="69">
        <v>47.859265000000001</v>
      </c>
      <c r="K21" s="69">
        <v>45.466299999999997</v>
      </c>
      <c r="L21" s="69">
        <v>0</v>
      </c>
      <c r="M21" s="69">
        <v>2.3929649999999998</v>
      </c>
      <c r="N21" s="70">
        <v>100</v>
      </c>
      <c r="O21" s="70">
        <v>100</v>
      </c>
      <c r="P21" s="70">
        <v>5.0000036565542736</v>
      </c>
      <c r="Q21" s="69">
        <v>0</v>
      </c>
      <c r="R21" s="70">
        <v>0</v>
      </c>
      <c r="S21" s="69">
        <v>45.466299999999997</v>
      </c>
      <c r="T21" s="69">
        <v>0</v>
      </c>
      <c r="U21" s="69">
        <v>47.859265000000001</v>
      </c>
      <c r="V21" s="69">
        <v>45.466299999999997</v>
      </c>
      <c r="W21" s="69">
        <v>2.3929649999999998</v>
      </c>
      <c r="X21" s="69">
        <v>45.466299999999997</v>
      </c>
      <c r="Y21" s="69">
        <v>0</v>
      </c>
      <c r="Z21" s="69">
        <v>47.859265000000001</v>
      </c>
      <c r="AA21" s="69">
        <v>45.466299999999997</v>
      </c>
      <c r="AB21" s="69">
        <v>0</v>
      </c>
      <c r="AC21" s="69">
        <v>2.3929649999999998</v>
      </c>
      <c r="AD21" s="70">
        <v>100</v>
      </c>
      <c r="AE21" s="70">
        <v>100</v>
      </c>
      <c r="AF21" s="70">
        <v>5.0000036565542736</v>
      </c>
      <c r="AG21" s="70">
        <v>0</v>
      </c>
      <c r="AH21" s="70">
        <v>0</v>
      </c>
      <c r="AI21" s="69">
        <v>0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0</v>
      </c>
      <c r="AP21" s="69">
        <v>0</v>
      </c>
      <c r="AQ21" s="69">
        <v>0</v>
      </c>
      <c r="AR21" s="69">
        <v>0</v>
      </c>
      <c r="AS21" s="69">
        <v>0</v>
      </c>
      <c r="AT21" s="70" t="s">
        <v>652</v>
      </c>
      <c r="AU21" s="70" t="s">
        <v>652</v>
      </c>
      <c r="AV21" s="70">
        <v>0</v>
      </c>
      <c r="AW21" s="70">
        <v>0</v>
      </c>
      <c r="AX21" s="70">
        <v>0</v>
      </c>
      <c r="AY21" s="69">
        <v>0</v>
      </c>
      <c r="AZ21" s="69">
        <v>0</v>
      </c>
      <c r="BA21" s="69">
        <v>0</v>
      </c>
      <c r="BB21" s="69">
        <v>0</v>
      </c>
      <c r="BC21" s="69">
        <v>0</v>
      </c>
      <c r="BD21" s="69">
        <v>0</v>
      </c>
      <c r="BE21" s="69">
        <v>0</v>
      </c>
      <c r="BF21" s="69">
        <v>0</v>
      </c>
      <c r="BG21" s="69">
        <v>0</v>
      </c>
      <c r="BH21" s="69">
        <v>0</v>
      </c>
      <c r="BI21" s="69">
        <v>0</v>
      </c>
      <c r="BJ21" s="70" t="s">
        <v>652</v>
      </c>
      <c r="BK21" s="70" t="s">
        <v>652</v>
      </c>
      <c r="BL21" s="70">
        <v>0</v>
      </c>
      <c r="BM21" s="70">
        <v>0</v>
      </c>
      <c r="BN21" s="70">
        <v>0</v>
      </c>
      <c r="BO21" s="69">
        <v>0</v>
      </c>
      <c r="BP21" s="69">
        <v>0</v>
      </c>
      <c r="BQ21" s="69">
        <v>0</v>
      </c>
      <c r="BR21" s="69">
        <v>0</v>
      </c>
      <c r="BS21" s="69">
        <v>0</v>
      </c>
      <c r="BT21" s="69">
        <v>0</v>
      </c>
      <c r="BU21" s="69">
        <v>0</v>
      </c>
      <c r="BV21" s="69">
        <v>0</v>
      </c>
      <c r="BW21" s="69">
        <v>0</v>
      </c>
      <c r="BX21" s="69">
        <v>0</v>
      </c>
      <c r="BY21" s="69">
        <v>0</v>
      </c>
      <c r="BZ21" s="70" t="s">
        <v>652</v>
      </c>
      <c r="CA21" s="70" t="s">
        <v>652</v>
      </c>
      <c r="CB21" s="70">
        <v>0</v>
      </c>
      <c r="CC21" s="70">
        <v>0</v>
      </c>
      <c r="CD21" s="70">
        <v>0</v>
      </c>
      <c r="CE21" s="69">
        <v>0</v>
      </c>
      <c r="CF21" s="69">
        <v>0</v>
      </c>
      <c r="CG21" s="69">
        <v>0</v>
      </c>
      <c r="CH21" s="69">
        <v>0</v>
      </c>
      <c r="CI21" s="69">
        <v>0</v>
      </c>
      <c r="CJ21" s="69">
        <v>0</v>
      </c>
      <c r="CK21" s="69">
        <v>0</v>
      </c>
      <c r="CL21" s="69">
        <v>0</v>
      </c>
      <c r="CM21" s="69">
        <v>0</v>
      </c>
      <c r="CN21" s="69">
        <v>0</v>
      </c>
      <c r="CO21" s="69">
        <v>0</v>
      </c>
      <c r="CP21" s="70" t="s">
        <v>652</v>
      </c>
      <c r="CQ21" s="70" t="s">
        <v>652</v>
      </c>
      <c r="CR21" s="70">
        <v>0</v>
      </c>
      <c r="CS21" s="70">
        <v>0</v>
      </c>
      <c r="CT21" s="70">
        <v>0</v>
      </c>
      <c r="CU21" s="69">
        <v>0</v>
      </c>
      <c r="CV21" s="69">
        <v>0</v>
      </c>
      <c r="CW21" s="69">
        <v>0</v>
      </c>
      <c r="CX21" s="69">
        <v>0</v>
      </c>
      <c r="CY21" s="69">
        <v>0</v>
      </c>
      <c r="CZ21" s="69">
        <v>0</v>
      </c>
      <c r="DA21" s="69">
        <v>0</v>
      </c>
      <c r="DB21" s="69">
        <v>0</v>
      </c>
      <c r="DC21" s="69">
        <v>0</v>
      </c>
      <c r="DD21" s="69">
        <v>0</v>
      </c>
      <c r="DE21" s="69">
        <v>0</v>
      </c>
      <c r="DF21" s="70" t="s">
        <v>652</v>
      </c>
      <c r="DG21" s="70" t="s">
        <v>652</v>
      </c>
      <c r="DH21" s="70">
        <v>0</v>
      </c>
      <c r="DI21" s="70">
        <v>0</v>
      </c>
      <c r="DJ21" s="70">
        <v>0</v>
      </c>
    </row>
    <row r="22" spans="1:114" ht="15.75" x14ac:dyDescent="0.25">
      <c r="A22" s="11" t="s">
        <v>33</v>
      </c>
      <c r="B22" s="66" t="s">
        <v>34</v>
      </c>
      <c r="C22" s="69">
        <v>674.19709999999998</v>
      </c>
      <c r="D22" s="69">
        <v>0</v>
      </c>
      <c r="E22" s="69">
        <v>709.68150000000014</v>
      </c>
      <c r="F22" s="69">
        <v>674.19709999999998</v>
      </c>
      <c r="G22" s="69">
        <v>35.484400000000001</v>
      </c>
      <c r="H22" s="69">
        <v>539.19709999999998</v>
      </c>
      <c r="I22" s="69">
        <v>0</v>
      </c>
      <c r="J22" s="69">
        <v>567.57620000000009</v>
      </c>
      <c r="K22" s="69">
        <v>539.19709999999998</v>
      </c>
      <c r="L22" s="69">
        <v>0</v>
      </c>
      <c r="M22" s="69">
        <v>28.379100000000001</v>
      </c>
      <c r="N22" s="70">
        <v>79.976182039347236</v>
      </c>
      <c r="O22" s="70">
        <v>79.976271262864813</v>
      </c>
      <c r="P22" s="70">
        <v>5.0000510944609724</v>
      </c>
      <c r="Q22" s="69">
        <v>0</v>
      </c>
      <c r="R22" s="70">
        <v>0</v>
      </c>
      <c r="S22" s="69">
        <v>508.58789999999999</v>
      </c>
      <c r="T22" s="69">
        <v>0</v>
      </c>
      <c r="U22" s="69">
        <v>535.35580000000004</v>
      </c>
      <c r="V22" s="69">
        <v>508.58789999999999</v>
      </c>
      <c r="W22" s="69">
        <v>26.767900000000001</v>
      </c>
      <c r="X22" s="69">
        <v>508.58789999999999</v>
      </c>
      <c r="Y22" s="69">
        <v>0</v>
      </c>
      <c r="Z22" s="69">
        <v>535.35580000000004</v>
      </c>
      <c r="AA22" s="69">
        <v>508.58789999999999</v>
      </c>
      <c r="AB22" s="69">
        <v>0</v>
      </c>
      <c r="AC22" s="69">
        <v>26.767900000000001</v>
      </c>
      <c r="AD22" s="70">
        <v>100</v>
      </c>
      <c r="AE22" s="70">
        <v>100</v>
      </c>
      <c r="AF22" s="70">
        <v>5.0000205470828929</v>
      </c>
      <c r="AG22" s="70">
        <v>0</v>
      </c>
      <c r="AH22" s="70">
        <v>0</v>
      </c>
      <c r="AI22" s="69">
        <v>23.109200000000001</v>
      </c>
      <c r="AJ22" s="69">
        <v>0</v>
      </c>
      <c r="AK22" s="69">
        <v>24.325600000000001</v>
      </c>
      <c r="AL22" s="69">
        <v>23.109200000000001</v>
      </c>
      <c r="AM22" s="69">
        <v>1.2163999999999999</v>
      </c>
      <c r="AN22" s="69">
        <v>23.109200000000001</v>
      </c>
      <c r="AO22" s="69">
        <v>0</v>
      </c>
      <c r="AP22" s="69">
        <v>24.325600000000001</v>
      </c>
      <c r="AQ22" s="69">
        <v>23.109200000000001</v>
      </c>
      <c r="AR22" s="69">
        <v>0</v>
      </c>
      <c r="AS22" s="69">
        <v>1.2163999999999999</v>
      </c>
      <c r="AT22" s="70">
        <v>100</v>
      </c>
      <c r="AU22" s="70">
        <v>100</v>
      </c>
      <c r="AV22" s="70">
        <v>5.0004933074620972</v>
      </c>
      <c r="AW22" s="70">
        <v>0</v>
      </c>
      <c r="AX22" s="70">
        <v>0</v>
      </c>
      <c r="AY22" s="69">
        <v>7.5</v>
      </c>
      <c r="AZ22" s="69">
        <v>0</v>
      </c>
      <c r="BA22" s="69">
        <v>7.8948</v>
      </c>
      <c r="BB22" s="69">
        <v>7.5</v>
      </c>
      <c r="BC22" s="69">
        <v>0.39479999999999998</v>
      </c>
      <c r="BD22" s="69">
        <v>7.5</v>
      </c>
      <c r="BE22" s="69">
        <v>0</v>
      </c>
      <c r="BF22" s="69">
        <v>7.8948</v>
      </c>
      <c r="BG22" s="69">
        <v>7.5</v>
      </c>
      <c r="BH22" s="69">
        <v>0</v>
      </c>
      <c r="BI22" s="69">
        <v>0.39479999999999998</v>
      </c>
      <c r="BJ22" s="70">
        <v>100</v>
      </c>
      <c r="BK22" s="70">
        <v>100</v>
      </c>
      <c r="BL22" s="70">
        <v>5.000759993920048</v>
      </c>
      <c r="BM22" s="70">
        <v>0</v>
      </c>
      <c r="BN22" s="70">
        <v>0</v>
      </c>
      <c r="BO22" s="69">
        <v>135</v>
      </c>
      <c r="BP22" s="69">
        <v>0</v>
      </c>
      <c r="BQ22" s="69">
        <v>142.1053</v>
      </c>
      <c r="BR22" s="69">
        <v>135</v>
      </c>
      <c r="BS22" s="69">
        <v>7.1052999999999997</v>
      </c>
      <c r="BT22" s="69">
        <v>0</v>
      </c>
      <c r="BU22" s="69">
        <v>0</v>
      </c>
      <c r="BV22" s="69">
        <v>0</v>
      </c>
      <c r="BW22" s="69">
        <v>0</v>
      </c>
      <c r="BX22" s="69">
        <v>0</v>
      </c>
      <c r="BY22" s="69">
        <v>0</v>
      </c>
      <c r="BZ22" s="70">
        <v>0</v>
      </c>
      <c r="CA22" s="70">
        <v>0</v>
      </c>
      <c r="CB22" s="70">
        <v>0</v>
      </c>
      <c r="CC22" s="70">
        <v>0</v>
      </c>
      <c r="CD22" s="70">
        <v>0</v>
      </c>
      <c r="CE22" s="69">
        <v>0</v>
      </c>
      <c r="CF22" s="69">
        <v>0</v>
      </c>
      <c r="CG22" s="69">
        <v>0</v>
      </c>
      <c r="CH22" s="69">
        <v>0</v>
      </c>
      <c r="CI22" s="69">
        <v>0</v>
      </c>
      <c r="CJ22" s="69">
        <v>0</v>
      </c>
      <c r="CK22" s="69">
        <v>0</v>
      </c>
      <c r="CL22" s="69">
        <v>0</v>
      </c>
      <c r="CM22" s="69">
        <v>0</v>
      </c>
      <c r="CN22" s="69">
        <v>0</v>
      </c>
      <c r="CO22" s="69">
        <v>0</v>
      </c>
      <c r="CP22" s="70" t="s">
        <v>652</v>
      </c>
      <c r="CQ22" s="70" t="s">
        <v>652</v>
      </c>
      <c r="CR22" s="70">
        <v>0</v>
      </c>
      <c r="CS22" s="70">
        <v>0</v>
      </c>
      <c r="CT22" s="70">
        <v>0</v>
      </c>
      <c r="CU22" s="69">
        <v>0</v>
      </c>
      <c r="CV22" s="69">
        <v>0</v>
      </c>
      <c r="CW22" s="69">
        <v>0</v>
      </c>
      <c r="CX22" s="69">
        <v>0</v>
      </c>
      <c r="CY22" s="69">
        <v>0</v>
      </c>
      <c r="CZ22" s="69">
        <v>0</v>
      </c>
      <c r="DA22" s="69">
        <v>0</v>
      </c>
      <c r="DB22" s="69">
        <v>0</v>
      </c>
      <c r="DC22" s="69">
        <v>0</v>
      </c>
      <c r="DD22" s="69">
        <v>0</v>
      </c>
      <c r="DE22" s="69">
        <v>0</v>
      </c>
      <c r="DF22" s="70" t="s">
        <v>652</v>
      </c>
      <c r="DG22" s="70" t="s">
        <v>652</v>
      </c>
      <c r="DH22" s="70">
        <v>0</v>
      </c>
      <c r="DI22" s="70">
        <v>0</v>
      </c>
      <c r="DJ22" s="70">
        <v>0</v>
      </c>
    </row>
    <row r="23" spans="1:114" ht="15.75" x14ac:dyDescent="0.25">
      <c r="A23" s="11" t="s">
        <v>36</v>
      </c>
      <c r="B23" s="66" t="s">
        <v>37</v>
      </c>
      <c r="C23" s="69">
        <v>914.67049999999995</v>
      </c>
      <c r="D23" s="69">
        <v>0</v>
      </c>
      <c r="E23" s="69">
        <v>963.45849999999996</v>
      </c>
      <c r="F23" s="69">
        <v>914.67049999999995</v>
      </c>
      <c r="G23" s="69">
        <v>48.787999999999997</v>
      </c>
      <c r="H23" s="69">
        <v>914.67049999999995</v>
      </c>
      <c r="I23" s="69">
        <v>0</v>
      </c>
      <c r="J23" s="69">
        <v>963.45849999999996</v>
      </c>
      <c r="K23" s="69">
        <v>914.67049999999995</v>
      </c>
      <c r="L23" s="69">
        <v>0</v>
      </c>
      <c r="M23" s="69">
        <v>48.787999999999997</v>
      </c>
      <c r="N23" s="70">
        <v>100</v>
      </c>
      <c r="O23" s="70">
        <v>100</v>
      </c>
      <c r="P23" s="70">
        <v>5.0638403210932283</v>
      </c>
      <c r="Q23" s="69">
        <v>0</v>
      </c>
      <c r="R23" s="70">
        <v>0</v>
      </c>
      <c r="S23" s="69">
        <v>691.47050000000002</v>
      </c>
      <c r="T23" s="69">
        <v>0</v>
      </c>
      <c r="U23" s="69">
        <v>728.51049999999998</v>
      </c>
      <c r="V23" s="69">
        <v>691.47050000000002</v>
      </c>
      <c r="W23" s="69">
        <v>37.04</v>
      </c>
      <c r="X23" s="69">
        <v>691.47050000000002</v>
      </c>
      <c r="Y23" s="69">
        <v>0</v>
      </c>
      <c r="Z23" s="69">
        <v>728.51049999999998</v>
      </c>
      <c r="AA23" s="69">
        <v>691.47050000000002</v>
      </c>
      <c r="AB23" s="69">
        <v>0</v>
      </c>
      <c r="AC23" s="69">
        <v>37.04</v>
      </c>
      <c r="AD23" s="70">
        <v>100</v>
      </c>
      <c r="AE23" s="70">
        <v>100</v>
      </c>
      <c r="AF23" s="70">
        <v>5.0843467595868557</v>
      </c>
      <c r="AG23" s="70">
        <v>0</v>
      </c>
      <c r="AH23" s="70">
        <v>0</v>
      </c>
      <c r="AI23" s="69">
        <v>0</v>
      </c>
      <c r="AJ23" s="69">
        <v>0</v>
      </c>
      <c r="AK23" s="69">
        <v>0</v>
      </c>
      <c r="AL23" s="69">
        <v>0</v>
      </c>
      <c r="AM23" s="69">
        <v>0</v>
      </c>
      <c r="AN23" s="69">
        <v>0</v>
      </c>
      <c r="AO23" s="69">
        <v>0</v>
      </c>
      <c r="AP23" s="69">
        <v>0</v>
      </c>
      <c r="AQ23" s="69">
        <v>0</v>
      </c>
      <c r="AR23" s="69">
        <v>0</v>
      </c>
      <c r="AS23" s="69">
        <v>0</v>
      </c>
      <c r="AT23" s="70" t="s">
        <v>652</v>
      </c>
      <c r="AU23" s="70" t="s">
        <v>652</v>
      </c>
      <c r="AV23" s="70">
        <v>0</v>
      </c>
      <c r="AW23" s="70">
        <v>0</v>
      </c>
      <c r="AX23" s="70">
        <v>0</v>
      </c>
      <c r="AY23" s="69">
        <v>0</v>
      </c>
      <c r="AZ23" s="69">
        <v>0</v>
      </c>
      <c r="BA23" s="69">
        <v>0</v>
      </c>
      <c r="BB23" s="69">
        <v>0</v>
      </c>
      <c r="BC23" s="69">
        <v>0</v>
      </c>
      <c r="BD23" s="69">
        <v>0</v>
      </c>
      <c r="BE23" s="69">
        <v>0</v>
      </c>
      <c r="BF23" s="69">
        <v>0</v>
      </c>
      <c r="BG23" s="69">
        <v>0</v>
      </c>
      <c r="BH23" s="69">
        <v>0</v>
      </c>
      <c r="BI23" s="69">
        <v>0</v>
      </c>
      <c r="BJ23" s="70" t="s">
        <v>652</v>
      </c>
      <c r="BK23" s="70" t="s">
        <v>652</v>
      </c>
      <c r="BL23" s="70">
        <v>0</v>
      </c>
      <c r="BM23" s="70">
        <v>0</v>
      </c>
      <c r="BN23" s="70">
        <v>0</v>
      </c>
      <c r="BO23" s="69">
        <v>223.2</v>
      </c>
      <c r="BP23" s="69">
        <v>0</v>
      </c>
      <c r="BQ23" s="69">
        <v>234.94800000000001</v>
      </c>
      <c r="BR23" s="69">
        <v>223.2</v>
      </c>
      <c r="BS23" s="69">
        <v>11.747999999999999</v>
      </c>
      <c r="BT23" s="69">
        <v>223.2</v>
      </c>
      <c r="BU23" s="69">
        <v>0</v>
      </c>
      <c r="BV23" s="69">
        <v>234.94800000000001</v>
      </c>
      <c r="BW23" s="69">
        <v>223.2</v>
      </c>
      <c r="BX23" s="69">
        <v>0</v>
      </c>
      <c r="BY23" s="69">
        <v>11.747999999999999</v>
      </c>
      <c r="BZ23" s="70">
        <v>100</v>
      </c>
      <c r="CA23" s="70">
        <v>100</v>
      </c>
      <c r="CB23" s="70">
        <v>5.0002553756575914</v>
      </c>
      <c r="CC23" s="70">
        <v>0</v>
      </c>
      <c r="CD23" s="70">
        <v>0</v>
      </c>
      <c r="CE23" s="69">
        <v>0</v>
      </c>
      <c r="CF23" s="69">
        <v>0</v>
      </c>
      <c r="CG23" s="69">
        <v>0</v>
      </c>
      <c r="CH23" s="69">
        <v>0</v>
      </c>
      <c r="CI23" s="69">
        <v>0</v>
      </c>
      <c r="CJ23" s="69">
        <v>0</v>
      </c>
      <c r="CK23" s="69">
        <v>0</v>
      </c>
      <c r="CL23" s="69">
        <v>0</v>
      </c>
      <c r="CM23" s="69">
        <v>0</v>
      </c>
      <c r="CN23" s="69">
        <v>0</v>
      </c>
      <c r="CO23" s="69">
        <v>0</v>
      </c>
      <c r="CP23" s="70" t="s">
        <v>652</v>
      </c>
      <c r="CQ23" s="70" t="s">
        <v>652</v>
      </c>
      <c r="CR23" s="70">
        <v>0</v>
      </c>
      <c r="CS23" s="70">
        <v>0</v>
      </c>
      <c r="CT23" s="70">
        <v>0</v>
      </c>
      <c r="CU23" s="69">
        <v>0</v>
      </c>
      <c r="CV23" s="69">
        <v>0</v>
      </c>
      <c r="CW23" s="69">
        <v>0</v>
      </c>
      <c r="CX23" s="69">
        <v>0</v>
      </c>
      <c r="CY23" s="69">
        <v>0</v>
      </c>
      <c r="CZ23" s="69">
        <v>0</v>
      </c>
      <c r="DA23" s="69">
        <v>0</v>
      </c>
      <c r="DB23" s="69">
        <v>0</v>
      </c>
      <c r="DC23" s="69">
        <v>0</v>
      </c>
      <c r="DD23" s="69">
        <v>0</v>
      </c>
      <c r="DE23" s="69">
        <v>0</v>
      </c>
      <c r="DF23" s="70" t="s">
        <v>652</v>
      </c>
      <c r="DG23" s="70" t="s">
        <v>652</v>
      </c>
      <c r="DH23" s="70">
        <v>0</v>
      </c>
      <c r="DI23" s="70">
        <v>0</v>
      </c>
      <c r="DJ23" s="70">
        <v>0</v>
      </c>
    </row>
    <row r="24" spans="1:114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69">
        <v>0</v>
      </c>
      <c r="R24" s="70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70" t="s">
        <v>652</v>
      </c>
      <c r="AE24" s="70" t="s">
        <v>652</v>
      </c>
      <c r="AF24" s="70">
        <v>0</v>
      </c>
      <c r="AG24" s="70">
        <v>0</v>
      </c>
      <c r="AH24" s="70">
        <v>0</v>
      </c>
      <c r="AI24" s="69">
        <v>0</v>
      </c>
      <c r="AJ24" s="69">
        <v>0</v>
      </c>
      <c r="AK24" s="69">
        <v>0</v>
      </c>
      <c r="AL24" s="69">
        <v>0</v>
      </c>
      <c r="AM24" s="69">
        <v>0</v>
      </c>
      <c r="AN24" s="69">
        <v>0</v>
      </c>
      <c r="AO24" s="69">
        <v>0</v>
      </c>
      <c r="AP24" s="69">
        <v>0</v>
      </c>
      <c r="AQ24" s="69">
        <v>0</v>
      </c>
      <c r="AR24" s="69">
        <v>0</v>
      </c>
      <c r="AS24" s="69">
        <v>0</v>
      </c>
      <c r="AT24" s="70" t="s">
        <v>652</v>
      </c>
      <c r="AU24" s="70" t="s">
        <v>652</v>
      </c>
      <c r="AV24" s="70">
        <v>0</v>
      </c>
      <c r="AW24" s="70">
        <v>0</v>
      </c>
      <c r="AX24" s="70">
        <v>0</v>
      </c>
      <c r="AY24" s="69">
        <v>0</v>
      </c>
      <c r="AZ24" s="69">
        <v>0</v>
      </c>
      <c r="BA24" s="69">
        <v>0</v>
      </c>
      <c r="BB24" s="69">
        <v>0</v>
      </c>
      <c r="BC24" s="69">
        <v>0</v>
      </c>
      <c r="BD24" s="69">
        <v>0</v>
      </c>
      <c r="BE24" s="69">
        <v>0</v>
      </c>
      <c r="BF24" s="69">
        <v>0</v>
      </c>
      <c r="BG24" s="69">
        <v>0</v>
      </c>
      <c r="BH24" s="69">
        <v>0</v>
      </c>
      <c r="BI24" s="69">
        <v>0</v>
      </c>
      <c r="BJ24" s="70" t="s">
        <v>652</v>
      </c>
      <c r="BK24" s="70" t="s">
        <v>652</v>
      </c>
      <c r="BL24" s="70">
        <v>0</v>
      </c>
      <c r="BM24" s="70">
        <v>0</v>
      </c>
      <c r="BN24" s="70">
        <v>0</v>
      </c>
      <c r="BO24" s="69">
        <v>0</v>
      </c>
      <c r="BP24" s="69">
        <v>0</v>
      </c>
      <c r="BQ24" s="69">
        <v>0</v>
      </c>
      <c r="BR24" s="69">
        <v>0</v>
      </c>
      <c r="BS24" s="69">
        <v>0</v>
      </c>
      <c r="BT24" s="69">
        <v>0</v>
      </c>
      <c r="BU24" s="69">
        <v>0</v>
      </c>
      <c r="BV24" s="69">
        <v>0</v>
      </c>
      <c r="BW24" s="69">
        <v>0</v>
      </c>
      <c r="BX24" s="69">
        <v>0</v>
      </c>
      <c r="BY24" s="69">
        <v>0</v>
      </c>
      <c r="BZ24" s="70" t="s">
        <v>652</v>
      </c>
      <c r="CA24" s="70" t="s">
        <v>652</v>
      </c>
      <c r="CB24" s="70">
        <v>0</v>
      </c>
      <c r="CC24" s="70">
        <v>0</v>
      </c>
      <c r="CD24" s="70">
        <v>0</v>
      </c>
      <c r="CE24" s="69">
        <v>0</v>
      </c>
      <c r="CF24" s="69">
        <v>0</v>
      </c>
      <c r="CG24" s="69">
        <v>0</v>
      </c>
      <c r="CH24" s="69">
        <v>0</v>
      </c>
      <c r="CI24" s="69">
        <v>0</v>
      </c>
      <c r="CJ24" s="69">
        <v>0</v>
      </c>
      <c r="CK24" s="69">
        <v>0</v>
      </c>
      <c r="CL24" s="69">
        <v>0</v>
      </c>
      <c r="CM24" s="69">
        <v>0</v>
      </c>
      <c r="CN24" s="69">
        <v>0</v>
      </c>
      <c r="CO24" s="69">
        <v>0</v>
      </c>
      <c r="CP24" s="70" t="s">
        <v>652</v>
      </c>
      <c r="CQ24" s="70" t="s">
        <v>652</v>
      </c>
      <c r="CR24" s="70">
        <v>0</v>
      </c>
      <c r="CS24" s="70">
        <v>0</v>
      </c>
      <c r="CT24" s="70">
        <v>0</v>
      </c>
      <c r="CU24" s="69">
        <v>0</v>
      </c>
      <c r="CV24" s="69">
        <v>0</v>
      </c>
      <c r="CW24" s="69">
        <v>0</v>
      </c>
      <c r="CX24" s="69">
        <v>0</v>
      </c>
      <c r="CY24" s="69">
        <v>0</v>
      </c>
      <c r="CZ24" s="69">
        <v>0</v>
      </c>
      <c r="DA24" s="69">
        <v>0</v>
      </c>
      <c r="DB24" s="69">
        <v>0</v>
      </c>
      <c r="DC24" s="69">
        <v>0</v>
      </c>
      <c r="DD24" s="69">
        <v>0</v>
      </c>
      <c r="DE24" s="69">
        <v>0</v>
      </c>
      <c r="DF24" s="70" t="s">
        <v>652</v>
      </c>
      <c r="DG24" s="70" t="s">
        <v>652</v>
      </c>
      <c r="DH24" s="70">
        <v>0</v>
      </c>
      <c r="DI24" s="70">
        <v>0</v>
      </c>
      <c r="DJ24" s="70">
        <v>0</v>
      </c>
    </row>
    <row r="25" spans="1:114" ht="15.75" x14ac:dyDescent="0.25">
      <c r="A25" s="11" t="s">
        <v>41</v>
      </c>
      <c r="B25" s="66" t="s">
        <v>42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70" t="s">
        <v>652</v>
      </c>
      <c r="O25" s="70" t="s">
        <v>652</v>
      </c>
      <c r="P25" s="70">
        <v>0</v>
      </c>
      <c r="Q25" s="69">
        <v>0</v>
      </c>
      <c r="R25" s="70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  <c r="Z25" s="69">
        <v>0</v>
      </c>
      <c r="AA25" s="69">
        <v>0</v>
      </c>
      <c r="AB25" s="69">
        <v>0</v>
      </c>
      <c r="AC25" s="69">
        <v>0</v>
      </c>
      <c r="AD25" s="70" t="s">
        <v>652</v>
      </c>
      <c r="AE25" s="70" t="s">
        <v>652</v>
      </c>
      <c r="AF25" s="70">
        <v>0</v>
      </c>
      <c r="AG25" s="70">
        <v>0</v>
      </c>
      <c r="AH25" s="70">
        <v>0</v>
      </c>
      <c r="AI25" s="69">
        <v>0</v>
      </c>
      <c r="AJ25" s="69">
        <v>0</v>
      </c>
      <c r="AK25" s="69">
        <v>0</v>
      </c>
      <c r="AL25" s="69">
        <v>0</v>
      </c>
      <c r="AM25" s="69">
        <v>0</v>
      </c>
      <c r="AN25" s="69">
        <v>0</v>
      </c>
      <c r="AO25" s="69">
        <v>0</v>
      </c>
      <c r="AP25" s="69">
        <v>0</v>
      </c>
      <c r="AQ25" s="69">
        <v>0</v>
      </c>
      <c r="AR25" s="69">
        <v>0</v>
      </c>
      <c r="AS25" s="69">
        <v>0</v>
      </c>
      <c r="AT25" s="70" t="s">
        <v>652</v>
      </c>
      <c r="AU25" s="70" t="s">
        <v>652</v>
      </c>
      <c r="AV25" s="70">
        <v>0</v>
      </c>
      <c r="AW25" s="70">
        <v>0</v>
      </c>
      <c r="AX25" s="70">
        <v>0</v>
      </c>
      <c r="AY25" s="69">
        <v>0</v>
      </c>
      <c r="AZ25" s="69">
        <v>0</v>
      </c>
      <c r="BA25" s="69">
        <v>0</v>
      </c>
      <c r="BB25" s="69">
        <v>0</v>
      </c>
      <c r="BC25" s="69">
        <v>0</v>
      </c>
      <c r="BD25" s="69">
        <v>0</v>
      </c>
      <c r="BE25" s="69">
        <v>0</v>
      </c>
      <c r="BF25" s="69">
        <v>0</v>
      </c>
      <c r="BG25" s="69">
        <v>0</v>
      </c>
      <c r="BH25" s="69">
        <v>0</v>
      </c>
      <c r="BI25" s="69">
        <v>0</v>
      </c>
      <c r="BJ25" s="70" t="s">
        <v>652</v>
      </c>
      <c r="BK25" s="70" t="s">
        <v>652</v>
      </c>
      <c r="BL25" s="70">
        <v>0</v>
      </c>
      <c r="BM25" s="70">
        <v>0</v>
      </c>
      <c r="BN25" s="70">
        <v>0</v>
      </c>
      <c r="BO25" s="69">
        <v>0</v>
      </c>
      <c r="BP25" s="69">
        <v>0</v>
      </c>
      <c r="BQ25" s="69">
        <v>0</v>
      </c>
      <c r="BR25" s="69">
        <v>0</v>
      </c>
      <c r="BS25" s="69">
        <v>0</v>
      </c>
      <c r="BT25" s="69">
        <v>0</v>
      </c>
      <c r="BU25" s="69">
        <v>0</v>
      </c>
      <c r="BV25" s="69">
        <v>0</v>
      </c>
      <c r="BW25" s="69">
        <v>0</v>
      </c>
      <c r="BX25" s="69">
        <v>0</v>
      </c>
      <c r="BY25" s="69">
        <v>0</v>
      </c>
      <c r="BZ25" s="70" t="s">
        <v>652</v>
      </c>
      <c r="CA25" s="70" t="s">
        <v>652</v>
      </c>
      <c r="CB25" s="70">
        <v>0</v>
      </c>
      <c r="CC25" s="70">
        <v>0</v>
      </c>
      <c r="CD25" s="70">
        <v>0</v>
      </c>
      <c r="CE25" s="69">
        <v>0</v>
      </c>
      <c r="CF25" s="69">
        <v>0</v>
      </c>
      <c r="CG25" s="69">
        <v>0</v>
      </c>
      <c r="CH25" s="69">
        <v>0</v>
      </c>
      <c r="CI25" s="69">
        <v>0</v>
      </c>
      <c r="CJ25" s="69">
        <v>0</v>
      </c>
      <c r="CK25" s="69">
        <v>0</v>
      </c>
      <c r="CL25" s="69">
        <v>0</v>
      </c>
      <c r="CM25" s="69">
        <v>0</v>
      </c>
      <c r="CN25" s="69">
        <v>0</v>
      </c>
      <c r="CO25" s="69">
        <v>0</v>
      </c>
      <c r="CP25" s="70" t="s">
        <v>652</v>
      </c>
      <c r="CQ25" s="70" t="s">
        <v>652</v>
      </c>
      <c r="CR25" s="70">
        <v>0</v>
      </c>
      <c r="CS25" s="70">
        <v>0</v>
      </c>
      <c r="CT25" s="70">
        <v>0</v>
      </c>
      <c r="CU25" s="69">
        <v>0</v>
      </c>
      <c r="CV25" s="69">
        <v>0</v>
      </c>
      <c r="CW25" s="69">
        <v>0</v>
      </c>
      <c r="CX25" s="69">
        <v>0</v>
      </c>
      <c r="CY25" s="69">
        <v>0</v>
      </c>
      <c r="CZ25" s="69">
        <v>0</v>
      </c>
      <c r="DA25" s="69">
        <v>0</v>
      </c>
      <c r="DB25" s="69">
        <v>0</v>
      </c>
      <c r="DC25" s="69">
        <v>0</v>
      </c>
      <c r="DD25" s="69">
        <v>0</v>
      </c>
      <c r="DE25" s="69">
        <v>0</v>
      </c>
      <c r="DF25" s="70" t="s">
        <v>652</v>
      </c>
      <c r="DG25" s="70" t="s">
        <v>652</v>
      </c>
      <c r="DH25" s="70">
        <v>0</v>
      </c>
      <c r="DI25" s="70">
        <v>0</v>
      </c>
      <c r="DJ25" s="70">
        <v>0</v>
      </c>
    </row>
    <row r="26" spans="1:114" ht="15.75" x14ac:dyDescent="0.25">
      <c r="A26" s="11" t="s">
        <v>44</v>
      </c>
      <c r="B26" s="66" t="s">
        <v>45</v>
      </c>
      <c r="C26" s="69">
        <v>95.611999999999995</v>
      </c>
      <c r="D26" s="69">
        <v>0</v>
      </c>
      <c r="E26" s="69">
        <v>100.870653</v>
      </c>
      <c r="F26" s="69">
        <v>95.611999999999995</v>
      </c>
      <c r="G26" s="69">
        <v>5.2586530000000007</v>
      </c>
      <c r="H26" s="69">
        <v>95.611927999999992</v>
      </c>
      <c r="I26" s="69">
        <v>0</v>
      </c>
      <c r="J26" s="69">
        <v>100.87058099999999</v>
      </c>
      <c r="K26" s="69">
        <v>95.611927999999992</v>
      </c>
      <c r="L26" s="69">
        <v>0</v>
      </c>
      <c r="M26" s="69">
        <v>5.2586530000000007</v>
      </c>
      <c r="N26" s="70">
        <v>99.999924695644893</v>
      </c>
      <c r="O26" s="70">
        <v>100</v>
      </c>
      <c r="P26" s="70">
        <v>5.2132672855329361</v>
      </c>
      <c r="Q26" s="69">
        <v>0</v>
      </c>
      <c r="R26" s="70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70" t="s">
        <v>652</v>
      </c>
      <c r="AE26" s="70" t="s">
        <v>652</v>
      </c>
      <c r="AF26" s="70">
        <v>0</v>
      </c>
      <c r="AG26" s="70">
        <v>0</v>
      </c>
      <c r="AH26" s="70">
        <v>0</v>
      </c>
      <c r="AI26" s="69">
        <v>0</v>
      </c>
      <c r="AJ26" s="69">
        <v>0</v>
      </c>
      <c r="AK26" s="69">
        <v>0</v>
      </c>
      <c r="AL26" s="69">
        <v>0</v>
      </c>
      <c r="AM26" s="69">
        <v>0</v>
      </c>
      <c r="AN26" s="69">
        <v>0</v>
      </c>
      <c r="AO26" s="69">
        <v>0</v>
      </c>
      <c r="AP26" s="69">
        <v>0</v>
      </c>
      <c r="AQ26" s="69">
        <v>0</v>
      </c>
      <c r="AR26" s="69">
        <v>0</v>
      </c>
      <c r="AS26" s="69">
        <v>0</v>
      </c>
      <c r="AT26" s="70" t="s">
        <v>652</v>
      </c>
      <c r="AU26" s="70" t="s">
        <v>652</v>
      </c>
      <c r="AV26" s="70">
        <v>0</v>
      </c>
      <c r="AW26" s="70">
        <v>0</v>
      </c>
      <c r="AX26" s="70">
        <v>0</v>
      </c>
      <c r="AY26" s="69">
        <v>13.847899999999999</v>
      </c>
      <c r="AZ26" s="69">
        <v>0</v>
      </c>
      <c r="BA26" s="69">
        <v>14.609529999999999</v>
      </c>
      <c r="BB26" s="69">
        <v>13.847899999999999</v>
      </c>
      <c r="BC26" s="69">
        <v>0.76163000000000003</v>
      </c>
      <c r="BD26" s="69">
        <v>13.847842999999999</v>
      </c>
      <c r="BE26" s="69">
        <v>0</v>
      </c>
      <c r="BF26" s="69">
        <v>14.609472999999999</v>
      </c>
      <c r="BG26" s="69">
        <v>13.847842999999999</v>
      </c>
      <c r="BH26" s="69">
        <v>0</v>
      </c>
      <c r="BI26" s="69">
        <v>0.76163000000000003</v>
      </c>
      <c r="BJ26" s="70">
        <v>99.999588385242532</v>
      </c>
      <c r="BK26" s="70">
        <v>100</v>
      </c>
      <c r="BL26" s="70">
        <v>5.2132612860162721</v>
      </c>
      <c r="BM26" s="70">
        <v>0</v>
      </c>
      <c r="BN26" s="70">
        <v>0</v>
      </c>
      <c r="BO26" s="69">
        <v>81.764099999999999</v>
      </c>
      <c r="BP26" s="69">
        <v>0</v>
      </c>
      <c r="BQ26" s="69">
        <v>86.261122999999998</v>
      </c>
      <c r="BR26" s="69">
        <v>81.764099999999999</v>
      </c>
      <c r="BS26" s="69">
        <v>4.4970230000000004</v>
      </c>
      <c r="BT26" s="69">
        <v>81.764084999999994</v>
      </c>
      <c r="BU26" s="69">
        <v>0</v>
      </c>
      <c r="BV26" s="69">
        <v>86.261107999999993</v>
      </c>
      <c r="BW26" s="69">
        <v>81.764084999999994</v>
      </c>
      <c r="BX26" s="69">
        <v>0</v>
      </c>
      <c r="BY26" s="69">
        <v>4.4970230000000004</v>
      </c>
      <c r="BZ26" s="70">
        <v>99.999981654540321</v>
      </c>
      <c r="CA26" s="70">
        <v>100</v>
      </c>
      <c r="CB26" s="70">
        <v>5.2132683016313681</v>
      </c>
      <c r="CC26" s="70">
        <v>0</v>
      </c>
      <c r="CD26" s="70">
        <v>0</v>
      </c>
      <c r="CE26" s="69">
        <v>0</v>
      </c>
      <c r="CF26" s="69">
        <v>0</v>
      </c>
      <c r="CG26" s="69">
        <v>0</v>
      </c>
      <c r="CH26" s="69">
        <v>0</v>
      </c>
      <c r="CI26" s="69">
        <v>0</v>
      </c>
      <c r="CJ26" s="69">
        <v>0</v>
      </c>
      <c r="CK26" s="69">
        <v>0</v>
      </c>
      <c r="CL26" s="69">
        <v>0</v>
      </c>
      <c r="CM26" s="69">
        <v>0</v>
      </c>
      <c r="CN26" s="69">
        <v>0</v>
      </c>
      <c r="CO26" s="69">
        <v>0</v>
      </c>
      <c r="CP26" s="70" t="s">
        <v>652</v>
      </c>
      <c r="CQ26" s="70" t="s">
        <v>652</v>
      </c>
      <c r="CR26" s="70">
        <v>0</v>
      </c>
      <c r="CS26" s="70">
        <v>0</v>
      </c>
      <c r="CT26" s="70">
        <v>0</v>
      </c>
      <c r="CU26" s="69">
        <v>0</v>
      </c>
      <c r="CV26" s="69">
        <v>0</v>
      </c>
      <c r="CW26" s="69">
        <v>0</v>
      </c>
      <c r="CX26" s="69">
        <v>0</v>
      </c>
      <c r="CY26" s="69">
        <v>0</v>
      </c>
      <c r="CZ26" s="69">
        <v>0</v>
      </c>
      <c r="DA26" s="69">
        <v>0</v>
      </c>
      <c r="DB26" s="69">
        <v>0</v>
      </c>
      <c r="DC26" s="69">
        <v>0</v>
      </c>
      <c r="DD26" s="69">
        <v>0</v>
      </c>
      <c r="DE26" s="69">
        <v>0</v>
      </c>
      <c r="DF26" s="70" t="s">
        <v>652</v>
      </c>
      <c r="DG26" s="70" t="s">
        <v>652</v>
      </c>
      <c r="DH26" s="70">
        <v>0</v>
      </c>
      <c r="DI26" s="70">
        <v>0</v>
      </c>
      <c r="DJ26" s="70">
        <v>0</v>
      </c>
    </row>
    <row r="27" spans="1:114" ht="15.75" x14ac:dyDescent="0.25">
      <c r="A27" s="11" t="s">
        <v>47</v>
      </c>
      <c r="B27" s="66" t="s">
        <v>48</v>
      </c>
      <c r="C27" s="69">
        <v>26.947300000000002</v>
      </c>
      <c r="D27" s="69">
        <v>0</v>
      </c>
      <c r="E27" s="69">
        <v>28.375593000000002</v>
      </c>
      <c r="F27" s="69">
        <v>26.947300000000002</v>
      </c>
      <c r="G27" s="69">
        <v>1.428293</v>
      </c>
      <c r="H27" s="69">
        <v>26.940496960000001</v>
      </c>
      <c r="I27" s="69">
        <v>0</v>
      </c>
      <c r="J27" s="69">
        <v>28.368343289999999</v>
      </c>
      <c r="K27" s="69">
        <v>26.940496960000001</v>
      </c>
      <c r="L27" s="69">
        <v>0</v>
      </c>
      <c r="M27" s="69">
        <v>1.4278463299999999</v>
      </c>
      <c r="N27" s="70">
        <v>99.974754279649531</v>
      </c>
      <c r="O27" s="70">
        <v>99.968727004893239</v>
      </c>
      <c r="P27" s="70">
        <v>5.0332383368447315</v>
      </c>
      <c r="Q27" s="69">
        <v>0</v>
      </c>
      <c r="R27" s="70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70" t="s">
        <v>652</v>
      </c>
      <c r="AE27" s="70" t="s">
        <v>652</v>
      </c>
      <c r="AF27" s="70">
        <v>0</v>
      </c>
      <c r="AG27" s="70">
        <v>0</v>
      </c>
      <c r="AH27" s="70">
        <v>0</v>
      </c>
      <c r="AI27" s="69">
        <v>0</v>
      </c>
      <c r="AJ27" s="69">
        <v>0</v>
      </c>
      <c r="AK27" s="69">
        <v>0</v>
      </c>
      <c r="AL27" s="69">
        <v>0</v>
      </c>
      <c r="AM27" s="69">
        <v>0</v>
      </c>
      <c r="AN27" s="69">
        <v>0</v>
      </c>
      <c r="AO27" s="69">
        <v>0</v>
      </c>
      <c r="AP27" s="69">
        <v>0</v>
      </c>
      <c r="AQ27" s="69">
        <v>0</v>
      </c>
      <c r="AR27" s="69">
        <v>0</v>
      </c>
      <c r="AS27" s="69">
        <v>0</v>
      </c>
      <c r="AT27" s="70" t="s">
        <v>652</v>
      </c>
      <c r="AU27" s="70" t="s">
        <v>652</v>
      </c>
      <c r="AV27" s="70">
        <v>0</v>
      </c>
      <c r="AW27" s="70">
        <v>0</v>
      </c>
      <c r="AX27" s="70">
        <v>0</v>
      </c>
      <c r="AY27" s="69">
        <v>7.1961000000000004</v>
      </c>
      <c r="AZ27" s="69">
        <v>0</v>
      </c>
      <c r="BA27" s="69">
        <v>7.5774929999999996</v>
      </c>
      <c r="BB27" s="69">
        <v>7.1961000000000004</v>
      </c>
      <c r="BC27" s="69">
        <v>0.38139299999999998</v>
      </c>
      <c r="BD27" s="69">
        <v>7.1917280000000003</v>
      </c>
      <c r="BE27" s="69">
        <v>0</v>
      </c>
      <c r="BF27" s="69">
        <v>7.57288958</v>
      </c>
      <c r="BG27" s="69">
        <v>7.1917280000000003</v>
      </c>
      <c r="BH27" s="69">
        <v>0</v>
      </c>
      <c r="BI27" s="69">
        <v>0.38116158</v>
      </c>
      <c r="BJ27" s="70">
        <v>99.939244868748347</v>
      </c>
      <c r="BK27" s="70">
        <v>99.93932243119302</v>
      </c>
      <c r="BL27" s="70">
        <v>5.0332383164102605</v>
      </c>
      <c r="BM27" s="70">
        <v>0</v>
      </c>
      <c r="BN27" s="70">
        <v>0</v>
      </c>
      <c r="BO27" s="69">
        <v>19.751200000000001</v>
      </c>
      <c r="BP27" s="69">
        <v>0</v>
      </c>
      <c r="BQ27" s="69">
        <v>20.798100000000002</v>
      </c>
      <c r="BR27" s="69">
        <v>19.751200000000001</v>
      </c>
      <c r="BS27" s="69">
        <v>1.0468999999999999</v>
      </c>
      <c r="BT27" s="69">
        <v>19.74876896</v>
      </c>
      <c r="BU27" s="69">
        <v>0</v>
      </c>
      <c r="BV27" s="69">
        <v>20.79545371</v>
      </c>
      <c r="BW27" s="69">
        <v>19.74876896</v>
      </c>
      <c r="BX27" s="69">
        <v>0</v>
      </c>
      <c r="BY27" s="69">
        <v>1.0466847500000001</v>
      </c>
      <c r="BZ27" s="70">
        <v>99.98769168455587</v>
      </c>
      <c r="CA27" s="70">
        <v>99.979439296972032</v>
      </c>
      <c r="CB27" s="70">
        <v>5.0332383442861657</v>
      </c>
      <c r="CC27" s="70">
        <v>0</v>
      </c>
      <c r="CD27" s="70">
        <v>0</v>
      </c>
      <c r="CE27" s="69">
        <v>0</v>
      </c>
      <c r="CF27" s="69">
        <v>0</v>
      </c>
      <c r="CG27" s="69">
        <v>0</v>
      </c>
      <c r="CH27" s="69">
        <v>0</v>
      </c>
      <c r="CI27" s="69">
        <v>0</v>
      </c>
      <c r="CJ27" s="69">
        <v>0</v>
      </c>
      <c r="CK27" s="69">
        <v>0</v>
      </c>
      <c r="CL27" s="69">
        <v>0</v>
      </c>
      <c r="CM27" s="69">
        <v>0</v>
      </c>
      <c r="CN27" s="69">
        <v>0</v>
      </c>
      <c r="CO27" s="69">
        <v>0</v>
      </c>
      <c r="CP27" s="70" t="s">
        <v>652</v>
      </c>
      <c r="CQ27" s="70" t="s">
        <v>652</v>
      </c>
      <c r="CR27" s="70">
        <v>0</v>
      </c>
      <c r="CS27" s="70">
        <v>0</v>
      </c>
      <c r="CT27" s="70">
        <v>0</v>
      </c>
      <c r="CU27" s="69">
        <v>0</v>
      </c>
      <c r="CV27" s="69">
        <v>0</v>
      </c>
      <c r="CW27" s="69">
        <v>0</v>
      </c>
      <c r="CX27" s="69">
        <v>0</v>
      </c>
      <c r="CY27" s="69">
        <v>0</v>
      </c>
      <c r="CZ27" s="69">
        <v>0</v>
      </c>
      <c r="DA27" s="69">
        <v>0</v>
      </c>
      <c r="DB27" s="69">
        <v>0</v>
      </c>
      <c r="DC27" s="69">
        <v>0</v>
      </c>
      <c r="DD27" s="69">
        <v>0</v>
      </c>
      <c r="DE27" s="69">
        <v>0</v>
      </c>
      <c r="DF27" s="70" t="s">
        <v>652</v>
      </c>
      <c r="DG27" s="70" t="s">
        <v>652</v>
      </c>
      <c r="DH27" s="70">
        <v>0</v>
      </c>
      <c r="DI27" s="70">
        <v>0</v>
      </c>
      <c r="DJ27" s="70">
        <v>0</v>
      </c>
    </row>
    <row r="28" spans="1:114" ht="15.75" x14ac:dyDescent="0.25">
      <c r="A28" s="11" t="s">
        <v>50</v>
      </c>
      <c r="B28" s="66" t="s">
        <v>51</v>
      </c>
      <c r="C28" s="69"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70" t="s">
        <v>652</v>
      </c>
      <c r="O28" s="70" t="s">
        <v>652</v>
      </c>
      <c r="P28" s="70">
        <v>0</v>
      </c>
      <c r="Q28" s="69">
        <v>0</v>
      </c>
      <c r="R28" s="70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  <c r="Z28" s="69">
        <v>0</v>
      </c>
      <c r="AA28" s="69">
        <v>0</v>
      </c>
      <c r="AB28" s="69">
        <v>0</v>
      </c>
      <c r="AC28" s="69">
        <v>0</v>
      </c>
      <c r="AD28" s="70" t="s">
        <v>652</v>
      </c>
      <c r="AE28" s="70" t="s">
        <v>652</v>
      </c>
      <c r="AF28" s="70">
        <v>0</v>
      </c>
      <c r="AG28" s="70">
        <v>0</v>
      </c>
      <c r="AH28" s="70">
        <v>0</v>
      </c>
      <c r="AI28" s="69">
        <v>0</v>
      </c>
      <c r="AJ28" s="69">
        <v>0</v>
      </c>
      <c r="AK28" s="69">
        <v>0</v>
      </c>
      <c r="AL28" s="69">
        <v>0</v>
      </c>
      <c r="AM28" s="69">
        <v>0</v>
      </c>
      <c r="AN28" s="69">
        <v>0</v>
      </c>
      <c r="AO28" s="69">
        <v>0</v>
      </c>
      <c r="AP28" s="69">
        <v>0</v>
      </c>
      <c r="AQ28" s="69">
        <v>0</v>
      </c>
      <c r="AR28" s="69">
        <v>0</v>
      </c>
      <c r="AS28" s="69">
        <v>0</v>
      </c>
      <c r="AT28" s="70" t="s">
        <v>652</v>
      </c>
      <c r="AU28" s="70" t="s">
        <v>652</v>
      </c>
      <c r="AV28" s="70">
        <v>0</v>
      </c>
      <c r="AW28" s="70">
        <v>0</v>
      </c>
      <c r="AX28" s="70">
        <v>0</v>
      </c>
      <c r="AY28" s="69">
        <v>0</v>
      </c>
      <c r="AZ28" s="69">
        <v>0</v>
      </c>
      <c r="BA28" s="69">
        <v>0</v>
      </c>
      <c r="BB28" s="69">
        <v>0</v>
      </c>
      <c r="BC28" s="69">
        <v>0</v>
      </c>
      <c r="BD28" s="69">
        <v>0</v>
      </c>
      <c r="BE28" s="69">
        <v>0</v>
      </c>
      <c r="BF28" s="69">
        <v>0</v>
      </c>
      <c r="BG28" s="69">
        <v>0</v>
      </c>
      <c r="BH28" s="69">
        <v>0</v>
      </c>
      <c r="BI28" s="69">
        <v>0</v>
      </c>
      <c r="BJ28" s="70" t="s">
        <v>652</v>
      </c>
      <c r="BK28" s="70" t="s">
        <v>652</v>
      </c>
      <c r="BL28" s="70">
        <v>0</v>
      </c>
      <c r="BM28" s="70">
        <v>0</v>
      </c>
      <c r="BN28" s="70">
        <v>0</v>
      </c>
      <c r="BO28" s="69">
        <v>0</v>
      </c>
      <c r="BP28" s="69">
        <v>0</v>
      </c>
      <c r="BQ28" s="69">
        <v>0</v>
      </c>
      <c r="BR28" s="69">
        <v>0</v>
      </c>
      <c r="BS28" s="69">
        <v>0</v>
      </c>
      <c r="BT28" s="69">
        <v>0</v>
      </c>
      <c r="BU28" s="69">
        <v>0</v>
      </c>
      <c r="BV28" s="69">
        <v>0</v>
      </c>
      <c r="BW28" s="69">
        <v>0</v>
      </c>
      <c r="BX28" s="69">
        <v>0</v>
      </c>
      <c r="BY28" s="69">
        <v>0</v>
      </c>
      <c r="BZ28" s="70" t="s">
        <v>652</v>
      </c>
      <c r="CA28" s="70" t="s">
        <v>652</v>
      </c>
      <c r="CB28" s="70">
        <v>0</v>
      </c>
      <c r="CC28" s="70">
        <v>0</v>
      </c>
      <c r="CD28" s="70">
        <v>0</v>
      </c>
      <c r="CE28" s="69">
        <v>0</v>
      </c>
      <c r="CF28" s="69">
        <v>0</v>
      </c>
      <c r="CG28" s="69">
        <v>0</v>
      </c>
      <c r="CH28" s="69">
        <v>0</v>
      </c>
      <c r="CI28" s="69">
        <v>0</v>
      </c>
      <c r="CJ28" s="69">
        <v>0</v>
      </c>
      <c r="CK28" s="69">
        <v>0</v>
      </c>
      <c r="CL28" s="69">
        <v>0</v>
      </c>
      <c r="CM28" s="69">
        <v>0</v>
      </c>
      <c r="CN28" s="69">
        <v>0</v>
      </c>
      <c r="CO28" s="69">
        <v>0</v>
      </c>
      <c r="CP28" s="70" t="s">
        <v>652</v>
      </c>
      <c r="CQ28" s="70" t="s">
        <v>652</v>
      </c>
      <c r="CR28" s="70">
        <v>0</v>
      </c>
      <c r="CS28" s="70">
        <v>0</v>
      </c>
      <c r="CT28" s="70">
        <v>0</v>
      </c>
      <c r="CU28" s="69">
        <v>0</v>
      </c>
      <c r="CV28" s="69">
        <v>0</v>
      </c>
      <c r="CW28" s="69">
        <v>0</v>
      </c>
      <c r="CX28" s="69">
        <v>0</v>
      </c>
      <c r="CY28" s="69">
        <v>0</v>
      </c>
      <c r="CZ28" s="69">
        <v>0</v>
      </c>
      <c r="DA28" s="69">
        <v>0</v>
      </c>
      <c r="DB28" s="69">
        <v>0</v>
      </c>
      <c r="DC28" s="69">
        <v>0</v>
      </c>
      <c r="DD28" s="69">
        <v>0</v>
      </c>
      <c r="DE28" s="69">
        <v>0</v>
      </c>
      <c r="DF28" s="70" t="s">
        <v>652</v>
      </c>
      <c r="DG28" s="70" t="s">
        <v>652</v>
      </c>
      <c r="DH28" s="70">
        <v>0</v>
      </c>
      <c r="DI28" s="70">
        <v>0</v>
      </c>
      <c r="DJ28" s="70">
        <v>0</v>
      </c>
    </row>
    <row r="29" spans="1:114" ht="15.75" x14ac:dyDescent="0.25">
      <c r="A29" s="11" t="s">
        <v>53</v>
      </c>
      <c r="B29" s="66" t="s">
        <v>54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70" t="s">
        <v>652</v>
      </c>
      <c r="O29" s="70" t="s">
        <v>652</v>
      </c>
      <c r="P29" s="70">
        <v>0</v>
      </c>
      <c r="Q29" s="69">
        <v>0</v>
      </c>
      <c r="R29" s="70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  <c r="AD29" s="70" t="s">
        <v>652</v>
      </c>
      <c r="AE29" s="70" t="s">
        <v>652</v>
      </c>
      <c r="AF29" s="70">
        <v>0</v>
      </c>
      <c r="AG29" s="70">
        <v>0</v>
      </c>
      <c r="AH29" s="70">
        <v>0</v>
      </c>
      <c r="AI29" s="69">
        <v>0</v>
      </c>
      <c r="AJ29" s="69">
        <v>0</v>
      </c>
      <c r="AK29" s="69">
        <v>0</v>
      </c>
      <c r="AL29" s="69">
        <v>0</v>
      </c>
      <c r="AM29" s="69">
        <v>0</v>
      </c>
      <c r="AN29" s="69">
        <v>0</v>
      </c>
      <c r="AO29" s="69">
        <v>0</v>
      </c>
      <c r="AP29" s="69">
        <v>0</v>
      </c>
      <c r="AQ29" s="69">
        <v>0</v>
      </c>
      <c r="AR29" s="69">
        <v>0</v>
      </c>
      <c r="AS29" s="69">
        <v>0</v>
      </c>
      <c r="AT29" s="70" t="s">
        <v>652</v>
      </c>
      <c r="AU29" s="70" t="s">
        <v>652</v>
      </c>
      <c r="AV29" s="70">
        <v>0</v>
      </c>
      <c r="AW29" s="70">
        <v>0</v>
      </c>
      <c r="AX29" s="70">
        <v>0</v>
      </c>
      <c r="AY29" s="69">
        <v>0</v>
      </c>
      <c r="AZ29" s="69">
        <v>0</v>
      </c>
      <c r="BA29" s="69">
        <v>0</v>
      </c>
      <c r="BB29" s="69">
        <v>0</v>
      </c>
      <c r="BC29" s="69">
        <v>0</v>
      </c>
      <c r="BD29" s="69">
        <v>0</v>
      </c>
      <c r="BE29" s="69">
        <v>0</v>
      </c>
      <c r="BF29" s="69">
        <v>0</v>
      </c>
      <c r="BG29" s="69">
        <v>0</v>
      </c>
      <c r="BH29" s="69">
        <v>0</v>
      </c>
      <c r="BI29" s="69">
        <v>0</v>
      </c>
      <c r="BJ29" s="70" t="s">
        <v>652</v>
      </c>
      <c r="BK29" s="70" t="s">
        <v>652</v>
      </c>
      <c r="BL29" s="70">
        <v>0</v>
      </c>
      <c r="BM29" s="70">
        <v>0</v>
      </c>
      <c r="BN29" s="70">
        <v>0</v>
      </c>
      <c r="BO29" s="69">
        <v>0</v>
      </c>
      <c r="BP29" s="69">
        <v>0</v>
      </c>
      <c r="BQ29" s="69">
        <v>0</v>
      </c>
      <c r="BR29" s="69">
        <v>0</v>
      </c>
      <c r="BS29" s="69">
        <v>0</v>
      </c>
      <c r="BT29" s="69">
        <v>0</v>
      </c>
      <c r="BU29" s="69">
        <v>0</v>
      </c>
      <c r="BV29" s="69">
        <v>0</v>
      </c>
      <c r="BW29" s="69">
        <v>0</v>
      </c>
      <c r="BX29" s="69">
        <v>0</v>
      </c>
      <c r="BY29" s="69">
        <v>0</v>
      </c>
      <c r="BZ29" s="70" t="s">
        <v>652</v>
      </c>
      <c r="CA29" s="70" t="s">
        <v>652</v>
      </c>
      <c r="CB29" s="70">
        <v>0</v>
      </c>
      <c r="CC29" s="70">
        <v>0</v>
      </c>
      <c r="CD29" s="70">
        <v>0</v>
      </c>
      <c r="CE29" s="69">
        <v>0</v>
      </c>
      <c r="CF29" s="69">
        <v>0</v>
      </c>
      <c r="CG29" s="69">
        <v>0</v>
      </c>
      <c r="CH29" s="69">
        <v>0</v>
      </c>
      <c r="CI29" s="69">
        <v>0</v>
      </c>
      <c r="CJ29" s="69">
        <v>0</v>
      </c>
      <c r="CK29" s="69">
        <v>0</v>
      </c>
      <c r="CL29" s="69">
        <v>0</v>
      </c>
      <c r="CM29" s="69">
        <v>0</v>
      </c>
      <c r="CN29" s="69">
        <v>0</v>
      </c>
      <c r="CO29" s="69">
        <v>0</v>
      </c>
      <c r="CP29" s="70" t="s">
        <v>652</v>
      </c>
      <c r="CQ29" s="70" t="s">
        <v>652</v>
      </c>
      <c r="CR29" s="70">
        <v>0</v>
      </c>
      <c r="CS29" s="70">
        <v>0</v>
      </c>
      <c r="CT29" s="70">
        <v>0</v>
      </c>
      <c r="CU29" s="69">
        <v>0</v>
      </c>
      <c r="CV29" s="69">
        <v>0</v>
      </c>
      <c r="CW29" s="69">
        <v>0</v>
      </c>
      <c r="CX29" s="69">
        <v>0</v>
      </c>
      <c r="CY29" s="69">
        <v>0</v>
      </c>
      <c r="CZ29" s="69">
        <v>0</v>
      </c>
      <c r="DA29" s="69">
        <v>0</v>
      </c>
      <c r="DB29" s="69">
        <v>0</v>
      </c>
      <c r="DC29" s="69">
        <v>0</v>
      </c>
      <c r="DD29" s="69">
        <v>0</v>
      </c>
      <c r="DE29" s="69">
        <v>0</v>
      </c>
      <c r="DF29" s="70" t="s">
        <v>652</v>
      </c>
      <c r="DG29" s="70" t="s">
        <v>652</v>
      </c>
      <c r="DH29" s="70">
        <v>0</v>
      </c>
      <c r="DI29" s="70">
        <v>0</v>
      </c>
      <c r="DJ29" s="70">
        <v>0</v>
      </c>
    </row>
    <row r="30" spans="1:114" ht="15.75" x14ac:dyDescent="0.25">
      <c r="A30" s="11" t="s">
        <v>56</v>
      </c>
      <c r="B30" s="66" t="s">
        <v>57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70" t="s">
        <v>652</v>
      </c>
      <c r="O30" s="70" t="s">
        <v>652</v>
      </c>
      <c r="P30" s="70">
        <v>0</v>
      </c>
      <c r="Q30" s="69">
        <v>0</v>
      </c>
      <c r="R30" s="70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70" t="s">
        <v>652</v>
      </c>
      <c r="AE30" s="70" t="s">
        <v>652</v>
      </c>
      <c r="AF30" s="70">
        <v>0</v>
      </c>
      <c r="AG30" s="70">
        <v>0</v>
      </c>
      <c r="AH30" s="70">
        <v>0</v>
      </c>
      <c r="AI30" s="69">
        <v>0</v>
      </c>
      <c r="AJ30" s="69">
        <v>0</v>
      </c>
      <c r="AK30" s="69">
        <v>0</v>
      </c>
      <c r="AL30" s="69">
        <v>0</v>
      </c>
      <c r="AM30" s="69">
        <v>0</v>
      </c>
      <c r="AN30" s="69">
        <v>0</v>
      </c>
      <c r="AO30" s="69">
        <v>0</v>
      </c>
      <c r="AP30" s="69">
        <v>0</v>
      </c>
      <c r="AQ30" s="69">
        <v>0</v>
      </c>
      <c r="AR30" s="69">
        <v>0</v>
      </c>
      <c r="AS30" s="69">
        <v>0</v>
      </c>
      <c r="AT30" s="70" t="s">
        <v>652</v>
      </c>
      <c r="AU30" s="70" t="s">
        <v>652</v>
      </c>
      <c r="AV30" s="70">
        <v>0</v>
      </c>
      <c r="AW30" s="70">
        <v>0</v>
      </c>
      <c r="AX30" s="70">
        <v>0</v>
      </c>
      <c r="AY30" s="69">
        <v>0</v>
      </c>
      <c r="AZ30" s="69">
        <v>0</v>
      </c>
      <c r="BA30" s="69">
        <v>0</v>
      </c>
      <c r="BB30" s="69">
        <v>0</v>
      </c>
      <c r="BC30" s="69">
        <v>0</v>
      </c>
      <c r="BD30" s="69">
        <v>0</v>
      </c>
      <c r="BE30" s="69">
        <v>0</v>
      </c>
      <c r="BF30" s="69">
        <v>0</v>
      </c>
      <c r="BG30" s="69">
        <v>0</v>
      </c>
      <c r="BH30" s="69">
        <v>0</v>
      </c>
      <c r="BI30" s="69">
        <v>0</v>
      </c>
      <c r="BJ30" s="70" t="s">
        <v>652</v>
      </c>
      <c r="BK30" s="70" t="s">
        <v>652</v>
      </c>
      <c r="BL30" s="70">
        <v>0</v>
      </c>
      <c r="BM30" s="70">
        <v>0</v>
      </c>
      <c r="BN30" s="70">
        <v>0</v>
      </c>
      <c r="BO30" s="69">
        <v>0</v>
      </c>
      <c r="BP30" s="69">
        <v>0</v>
      </c>
      <c r="BQ30" s="69">
        <v>0</v>
      </c>
      <c r="BR30" s="69">
        <v>0</v>
      </c>
      <c r="BS30" s="69">
        <v>0</v>
      </c>
      <c r="BT30" s="69">
        <v>0</v>
      </c>
      <c r="BU30" s="69">
        <v>0</v>
      </c>
      <c r="BV30" s="69">
        <v>0</v>
      </c>
      <c r="BW30" s="69">
        <v>0</v>
      </c>
      <c r="BX30" s="69">
        <v>0</v>
      </c>
      <c r="BY30" s="69">
        <v>0</v>
      </c>
      <c r="BZ30" s="70" t="s">
        <v>652</v>
      </c>
      <c r="CA30" s="70" t="s">
        <v>652</v>
      </c>
      <c r="CB30" s="70">
        <v>0</v>
      </c>
      <c r="CC30" s="70">
        <v>0</v>
      </c>
      <c r="CD30" s="70">
        <v>0</v>
      </c>
      <c r="CE30" s="69">
        <v>0</v>
      </c>
      <c r="CF30" s="69">
        <v>0</v>
      </c>
      <c r="CG30" s="69">
        <v>0</v>
      </c>
      <c r="CH30" s="69">
        <v>0</v>
      </c>
      <c r="CI30" s="69">
        <v>0</v>
      </c>
      <c r="CJ30" s="69">
        <v>0</v>
      </c>
      <c r="CK30" s="69">
        <v>0</v>
      </c>
      <c r="CL30" s="69">
        <v>0</v>
      </c>
      <c r="CM30" s="69">
        <v>0</v>
      </c>
      <c r="CN30" s="69">
        <v>0</v>
      </c>
      <c r="CO30" s="69">
        <v>0</v>
      </c>
      <c r="CP30" s="70" t="s">
        <v>652</v>
      </c>
      <c r="CQ30" s="70" t="s">
        <v>652</v>
      </c>
      <c r="CR30" s="70">
        <v>0</v>
      </c>
      <c r="CS30" s="70">
        <v>0</v>
      </c>
      <c r="CT30" s="70">
        <v>0</v>
      </c>
      <c r="CU30" s="69">
        <v>0</v>
      </c>
      <c r="CV30" s="69">
        <v>0</v>
      </c>
      <c r="CW30" s="69">
        <v>0</v>
      </c>
      <c r="CX30" s="69">
        <v>0</v>
      </c>
      <c r="CY30" s="69">
        <v>0</v>
      </c>
      <c r="CZ30" s="69">
        <v>0</v>
      </c>
      <c r="DA30" s="69">
        <v>0</v>
      </c>
      <c r="DB30" s="69">
        <v>0</v>
      </c>
      <c r="DC30" s="69">
        <v>0</v>
      </c>
      <c r="DD30" s="69">
        <v>0</v>
      </c>
      <c r="DE30" s="69">
        <v>0</v>
      </c>
      <c r="DF30" s="70" t="s">
        <v>652</v>
      </c>
      <c r="DG30" s="70" t="s">
        <v>652</v>
      </c>
      <c r="DH30" s="70">
        <v>0</v>
      </c>
      <c r="DI30" s="70">
        <v>0</v>
      </c>
      <c r="DJ30" s="70">
        <v>0</v>
      </c>
    </row>
    <row r="31" spans="1:114" ht="15.75" x14ac:dyDescent="0.25">
      <c r="A31" s="11" t="s">
        <v>59</v>
      </c>
      <c r="B31" s="66" t="s">
        <v>60</v>
      </c>
      <c r="C31" s="69">
        <v>180</v>
      </c>
      <c r="D31" s="69">
        <v>0</v>
      </c>
      <c r="E31" s="69">
        <v>221.43</v>
      </c>
      <c r="F31" s="69">
        <v>180</v>
      </c>
      <c r="G31" s="69">
        <v>41.43</v>
      </c>
      <c r="H31" s="69">
        <v>180</v>
      </c>
      <c r="I31" s="69">
        <v>0</v>
      </c>
      <c r="J31" s="69">
        <v>221.43</v>
      </c>
      <c r="K31" s="69">
        <v>180</v>
      </c>
      <c r="L31" s="69">
        <v>0</v>
      </c>
      <c r="M31" s="69">
        <v>41.43</v>
      </c>
      <c r="N31" s="70">
        <v>100</v>
      </c>
      <c r="O31" s="70">
        <v>100</v>
      </c>
      <c r="P31" s="70">
        <v>18.710201869665354</v>
      </c>
      <c r="Q31" s="69">
        <v>0</v>
      </c>
      <c r="R31" s="70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70" t="s">
        <v>652</v>
      </c>
      <c r="AE31" s="70" t="s">
        <v>652</v>
      </c>
      <c r="AF31" s="70">
        <v>0</v>
      </c>
      <c r="AG31" s="70">
        <v>0</v>
      </c>
      <c r="AH31" s="70">
        <v>0</v>
      </c>
      <c r="AI31" s="69">
        <v>0</v>
      </c>
      <c r="AJ31" s="69">
        <v>0</v>
      </c>
      <c r="AK31" s="69">
        <v>0</v>
      </c>
      <c r="AL31" s="69">
        <v>0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69">
        <v>0</v>
      </c>
      <c r="AT31" s="70" t="s">
        <v>652</v>
      </c>
      <c r="AU31" s="70" t="s">
        <v>652</v>
      </c>
      <c r="AV31" s="70">
        <v>0</v>
      </c>
      <c r="AW31" s="70">
        <v>0</v>
      </c>
      <c r="AX31" s="70">
        <v>0</v>
      </c>
      <c r="AY31" s="69">
        <v>0</v>
      </c>
      <c r="AZ31" s="69">
        <v>0</v>
      </c>
      <c r="BA31" s="69">
        <v>0</v>
      </c>
      <c r="BB31" s="69">
        <v>0</v>
      </c>
      <c r="BC31" s="69">
        <v>0</v>
      </c>
      <c r="BD31" s="69">
        <v>0</v>
      </c>
      <c r="BE31" s="69">
        <v>0</v>
      </c>
      <c r="BF31" s="69">
        <v>0</v>
      </c>
      <c r="BG31" s="69">
        <v>0</v>
      </c>
      <c r="BH31" s="69">
        <v>0</v>
      </c>
      <c r="BI31" s="69">
        <v>0</v>
      </c>
      <c r="BJ31" s="70" t="s">
        <v>652</v>
      </c>
      <c r="BK31" s="70" t="s">
        <v>652</v>
      </c>
      <c r="BL31" s="70">
        <v>0</v>
      </c>
      <c r="BM31" s="70">
        <v>0</v>
      </c>
      <c r="BN31" s="70">
        <v>0</v>
      </c>
      <c r="BO31" s="69">
        <v>180</v>
      </c>
      <c r="BP31" s="69">
        <v>0</v>
      </c>
      <c r="BQ31" s="69">
        <v>221.43</v>
      </c>
      <c r="BR31" s="69">
        <v>180</v>
      </c>
      <c r="BS31" s="69">
        <v>41.43</v>
      </c>
      <c r="BT31" s="69">
        <v>180</v>
      </c>
      <c r="BU31" s="69">
        <v>0</v>
      </c>
      <c r="BV31" s="69">
        <v>221.43</v>
      </c>
      <c r="BW31" s="69">
        <v>180</v>
      </c>
      <c r="BX31" s="69">
        <v>0</v>
      </c>
      <c r="BY31" s="69">
        <v>41.43</v>
      </c>
      <c r="BZ31" s="70">
        <v>100</v>
      </c>
      <c r="CA31" s="70">
        <v>100</v>
      </c>
      <c r="CB31" s="70">
        <v>18.710201869665354</v>
      </c>
      <c r="CC31" s="70">
        <v>0</v>
      </c>
      <c r="CD31" s="70">
        <v>0</v>
      </c>
      <c r="CE31" s="69">
        <v>0</v>
      </c>
      <c r="CF31" s="69">
        <v>0</v>
      </c>
      <c r="CG31" s="69">
        <v>0</v>
      </c>
      <c r="CH31" s="69">
        <v>0</v>
      </c>
      <c r="CI31" s="69">
        <v>0</v>
      </c>
      <c r="CJ31" s="69">
        <v>0</v>
      </c>
      <c r="CK31" s="69">
        <v>0</v>
      </c>
      <c r="CL31" s="69">
        <v>0</v>
      </c>
      <c r="CM31" s="69">
        <v>0</v>
      </c>
      <c r="CN31" s="69">
        <v>0</v>
      </c>
      <c r="CO31" s="69">
        <v>0</v>
      </c>
      <c r="CP31" s="70" t="s">
        <v>652</v>
      </c>
      <c r="CQ31" s="70" t="s">
        <v>652</v>
      </c>
      <c r="CR31" s="70">
        <v>0</v>
      </c>
      <c r="CS31" s="70">
        <v>0</v>
      </c>
      <c r="CT31" s="70">
        <v>0</v>
      </c>
      <c r="CU31" s="69">
        <v>0</v>
      </c>
      <c r="CV31" s="69">
        <v>0</v>
      </c>
      <c r="CW31" s="69">
        <v>0</v>
      </c>
      <c r="CX31" s="69">
        <v>0</v>
      </c>
      <c r="CY31" s="69">
        <v>0</v>
      </c>
      <c r="CZ31" s="69">
        <v>0</v>
      </c>
      <c r="DA31" s="69">
        <v>0</v>
      </c>
      <c r="DB31" s="69">
        <v>0</v>
      </c>
      <c r="DC31" s="69">
        <v>0</v>
      </c>
      <c r="DD31" s="69">
        <v>0</v>
      </c>
      <c r="DE31" s="69">
        <v>0</v>
      </c>
      <c r="DF31" s="70" t="s">
        <v>652</v>
      </c>
      <c r="DG31" s="70" t="s">
        <v>652</v>
      </c>
      <c r="DH31" s="70">
        <v>0</v>
      </c>
      <c r="DI31" s="70">
        <v>0</v>
      </c>
      <c r="DJ31" s="70">
        <v>0</v>
      </c>
    </row>
    <row r="32" spans="1:114" ht="15.75" x14ac:dyDescent="0.25">
      <c r="A32" s="60" t="s">
        <v>62</v>
      </c>
      <c r="B32" s="61" t="s">
        <v>63</v>
      </c>
      <c r="C32" s="64">
        <v>1265.6454000000001</v>
      </c>
      <c r="D32" s="64">
        <v>0</v>
      </c>
      <c r="E32" s="64">
        <v>1488.7781844600001</v>
      </c>
      <c r="F32" s="64">
        <v>1265.6454000000001</v>
      </c>
      <c r="G32" s="64">
        <v>223.13278446000001</v>
      </c>
      <c r="H32" s="64">
        <v>729.97426861000008</v>
      </c>
      <c r="I32" s="64">
        <v>0</v>
      </c>
      <c r="J32" s="64">
        <v>924.96752513000001</v>
      </c>
      <c r="K32" s="64">
        <v>729.97426861000008</v>
      </c>
      <c r="L32" s="64">
        <v>0</v>
      </c>
      <c r="M32" s="64">
        <v>194.99325651999999</v>
      </c>
      <c r="N32" s="64">
        <v>57.676049595724045</v>
      </c>
      <c r="O32" s="64">
        <v>87.388886842379506</v>
      </c>
      <c r="P32" s="64">
        <v>21.081092170516428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 t="s">
        <v>652</v>
      </c>
      <c r="AE32" s="64" t="s">
        <v>652</v>
      </c>
      <c r="AF32" s="64">
        <v>0</v>
      </c>
      <c r="AG32" s="64">
        <v>0</v>
      </c>
      <c r="AH32" s="64">
        <v>0</v>
      </c>
      <c r="AI32" s="64">
        <v>534.47140000000002</v>
      </c>
      <c r="AJ32" s="64">
        <v>0</v>
      </c>
      <c r="AK32" s="64">
        <v>562.60149999999999</v>
      </c>
      <c r="AL32" s="64">
        <v>534.47140000000002</v>
      </c>
      <c r="AM32" s="64">
        <v>28.130099999999999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0</v>
      </c>
      <c r="BJ32" s="64" t="s">
        <v>652</v>
      </c>
      <c r="BK32" s="64" t="s">
        <v>652</v>
      </c>
      <c r="BL32" s="64">
        <v>0</v>
      </c>
      <c r="BM32" s="64">
        <v>0</v>
      </c>
      <c r="BN32" s="64">
        <v>0</v>
      </c>
      <c r="BO32" s="64">
        <v>393.08950000000004</v>
      </c>
      <c r="BP32" s="64">
        <v>0</v>
      </c>
      <c r="BQ32" s="64">
        <v>570.29818446000002</v>
      </c>
      <c r="BR32" s="64">
        <v>393.08950000000004</v>
      </c>
      <c r="BS32" s="64">
        <v>177.20868446</v>
      </c>
      <c r="BT32" s="64">
        <v>391.88976861000003</v>
      </c>
      <c r="BU32" s="64">
        <v>0</v>
      </c>
      <c r="BV32" s="64">
        <v>569.08910406999996</v>
      </c>
      <c r="BW32" s="64">
        <v>391.88976861000003</v>
      </c>
      <c r="BX32" s="64">
        <v>0</v>
      </c>
      <c r="BY32" s="64">
        <v>177.19933545999999</v>
      </c>
      <c r="BZ32" s="64">
        <v>99.69479434327296</v>
      </c>
      <c r="CA32" s="64">
        <v>99.994724299190807</v>
      </c>
      <c r="CB32" s="64">
        <v>31.137362179790362</v>
      </c>
      <c r="CC32" s="64">
        <v>0</v>
      </c>
      <c r="CD32" s="64">
        <v>0</v>
      </c>
      <c r="CE32" s="64">
        <v>338.08449999999999</v>
      </c>
      <c r="CF32" s="64">
        <v>0</v>
      </c>
      <c r="CG32" s="64">
        <v>355.87849999999997</v>
      </c>
      <c r="CH32" s="64">
        <v>338.08449999999999</v>
      </c>
      <c r="CI32" s="64">
        <v>17.794</v>
      </c>
      <c r="CJ32" s="64">
        <v>338.08449999999999</v>
      </c>
      <c r="CK32" s="64">
        <v>0</v>
      </c>
      <c r="CL32" s="64">
        <v>355.87842105999999</v>
      </c>
      <c r="CM32" s="64">
        <v>338.08449999999999</v>
      </c>
      <c r="CN32" s="64">
        <v>0</v>
      </c>
      <c r="CO32" s="64">
        <v>17.793921059999999</v>
      </c>
      <c r="CP32" s="64">
        <v>100</v>
      </c>
      <c r="CQ32" s="64">
        <v>99.99955636731481</v>
      </c>
      <c r="CR32" s="64">
        <v>5.0000000019669635</v>
      </c>
      <c r="CS32" s="64">
        <v>0</v>
      </c>
      <c r="CT32" s="64">
        <v>0</v>
      </c>
      <c r="CU32" s="64">
        <v>0</v>
      </c>
      <c r="CV32" s="64">
        <v>0</v>
      </c>
      <c r="CW32" s="64">
        <v>0</v>
      </c>
      <c r="CX32" s="64">
        <v>0</v>
      </c>
      <c r="CY32" s="64">
        <v>0</v>
      </c>
      <c r="CZ32" s="64">
        <v>0</v>
      </c>
      <c r="DA32" s="64">
        <v>0</v>
      </c>
      <c r="DB32" s="64">
        <v>0</v>
      </c>
      <c r="DC32" s="64">
        <v>0</v>
      </c>
      <c r="DD32" s="64">
        <v>0</v>
      </c>
      <c r="DE32" s="64">
        <v>0</v>
      </c>
      <c r="DF32" s="64" t="s">
        <v>652</v>
      </c>
      <c r="DG32" s="64" t="s">
        <v>652</v>
      </c>
      <c r="DH32" s="64">
        <v>0</v>
      </c>
      <c r="DI32" s="64">
        <v>0</v>
      </c>
      <c r="DJ32" s="64">
        <v>0</v>
      </c>
    </row>
    <row r="33" spans="1:114" ht="15.75" x14ac:dyDescent="0.25">
      <c r="A33" s="11" t="s">
        <v>65</v>
      </c>
      <c r="B33" s="66" t="s">
        <v>66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70" t="s">
        <v>652</v>
      </c>
      <c r="O33" s="70" t="s">
        <v>652</v>
      </c>
      <c r="P33" s="70">
        <v>0</v>
      </c>
      <c r="Q33" s="69">
        <v>0</v>
      </c>
      <c r="R33" s="70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70" t="s">
        <v>652</v>
      </c>
      <c r="AE33" s="70" t="s">
        <v>652</v>
      </c>
      <c r="AF33" s="70">
        <v>0</v>
      </c>
      <c r="AG33" s="70">
        <v>0</v>
      </c>
      <c r="AH33" s="70">
        <v>0</v>
      </c>
      <c r="AI33" s="69">
        <v>0</v>
      </c>
      <c r="AJ33" s="69">
        <v>0</v>
      </c>
      <c r="AK33" s="69">
        <v>0</v>
      </c>
      <c r="AL33" s="69">
        <v>0</v>
      </c>
      <c r="AM33" s="69">
        <v>0</v>
      </c>
      <c r="AN33" s="69">
        <v>0</v>
      </c>
      <c r="AO33" s="69">
        <v>0</v>
      </c>
      <c r="AP33" s="69">
        <v>0</v>
      </c>
      <c r="AQ33" s="69">
        <v>0</v>
      </c>
      <c r="AR33" s="69">
        <v>0</v>
      </c>
      <c r="AS33" s="69">
        <v>0</v>
      </c>
      <c r="AT33" s="70" t="s">
        <v>652</v>
      </c>
      <c r="AU33" s="70" t="s">
        <v>652</v>
      </c>
      <c r="AV33" s="70">
        <v>0</v>
      </c>
      <c r="AW33" s="70">
        <v>0</v>
      </c>
      <c r="AX33" s="70">
        <v>0</v>
      </c>
      <c r="AY33" s="69">
        <v>0</v>
      </c>
      <c r="AZ33" s="69">
        <v>0</v>
      </c>
      <c r="BA33" s="69">
        <v>0</v>
      </c>
      <c r="BB33" s="69">
        <v>0</v>
      </c>
      <c r="BC33" s="69">
        <v>0</v>
      </c>
      <c r="BD33" s="69">
        <v>0</v>
      </c>
      <c r="BE33" s="69">
        <v>0</v>
      </c>
      <c r="BF33" s="69">
        <v>0</v>
      </c>
      <c r="BG33" s="69">
        <v>0</v>
      </c>
      <c r="BH33" s="69">
        <v>0</v>
      </c>
      <c r="BI33" s="69">
        <v>0</v>
      </c>
      <c r="BJ33" s="70" t="s">
        <v>652</v>
      </c>
      <c r="BK33" s="70" t="s">
        <v>652</v>
      </c>
      <c r="BL33" s="70">
        <v>0</v>
      </c>
      <c r="BM33" s="70">
        <v>0</v>
      </c>
      <c r="BN33" s="70">
        <v>0</v>
      </c>
      <c r="BO33" s="69">
        <v>0</v>
      </c>
      <c r="BP33" s="69">
        <v>0</v>
      </c>
      <c r="BQ33" s="69">
        <v>0</v>
      </c>
      <c r="BR33" s="69">
        <v>0</v>
      </c>
      <c r="BS33" s="69">
        <v>0</v>
      </c>
      <c r="BT33" s="69">
        <v>0</v>
      </c>
      <c r="BU33" s="69">
        <v>0</v>
      </c>
      <c r="BV33" s="69">
        <v>0</v>
      </c>
      <c r="BW33" s="69">
        <v>0</v>
      </c>
      <c r="BX33" s="69">
        <v>0</v>
      </c>
      <c r="BY33" s="69">
        <v>0</v>
      </c>
      <c r="BZ33" s="70" t="s">
        <v>652</v>
      </c>
      <c r="CA33" s="70" t="s">
        <v>652</v>
      </c>
      <c r="CB33" s="70">
        <v>0</v>
      </c>
      <c r="CC33" s="70">
        <v>0</v>
      </c>
      <c r="CD33" s="70">
        <v>0</v>
      </c>
      <c r="CE33" s="69">
        <v>0</v>
      </c>
      <c r="CF33" s="69">
        <v>0</v>
      </c>
      <c r="CG33" s="69">
        <v>0</v>
      </c>
      <c r="CH33" s="69">
        <v>0</v>
      </c>
      <c r="CI33" s="69">
        <v>0</v>
      </c>
      <c r="CJ33" s="69">
        <v>0</v>
      </c>
      <c r="CK33" s="69">
        <v>0</v>
      </c>
      <c r="CL33" s="69">
        <v>0</v>
      </c>
      <c r="CM33" s="69">
        <v>0</v>
      </c>
      <c r="CN33" s="69">
        <v>0</v>
      </c>
      <c r="CO33" s="69">
        <v>0</v>
      </c>
      <c r="CP33" s="70" t="s">
        <v>652</v>
      </c>
      <c r="CQ33" s="70" t="s">
        <v>652</v>
      </c>
      <c r="CR33" s="70">
        <v>0</v>
      </c>
      <c r="CS33" s="70">
        <v>0</v>
      </c>
      <c r="CT33" s="70">
        <v>0</v>
      </c>
      <c r="CU33" s="69">
        <v>0</v>
      </c>
      <c r="CV33" s="69">
        <v>0</v>
      </c>
      <c r="CW33" s="69">
        <v>0</v>
      </c>
      <c r="CX33" s="69">
        <v>0</v>
      </c>
      <c r="CY33" s="69">
        <v>0</v>
      </c>
      <c r="CZ33" s="69">
        <v>0</v>
      </c>
      <c r="DA33" s="69">
        <v>0</v>
      </c>
      <c r="DB33" s="69">
        <v>0</v>
      </c>
      <c r="DC33" s="69">
        <v>0</v>
      </c>
      <c r="DD33" s="69">
        <v>0</v>
      </c>
      <c r="DE33" s="69">
        <v>0</v>
      </c>
      <c r="DF33" s="70" t="s">
        <v>652</v>
      </c>
      <c r="DG33" s="70" t="s">
        <v>652</v>
      </c>
      <c r="DH33" s="70">
        <v>0</v>
      </c>
      <c r="DI33" s="70">
        <v>0</v>
      </c>
      <c r="DJ33" s="70">
        <v>0</v>
      </c>
    </row>
    <row r="34" spans="1:114" ht="15.75" x14ac:dyDescent="0.25">
      <c r="A34" s="11" t="s">
        <v>68</v>
      </c>
      <c r="B34" s="66" t="s">
        <v>69</v>
      </c>
      <c r="C34" s="69">
        <v>43.2</v>
      </c>
      <c r="D34" s="69">
        <v>0</v>
      </c>
      <c r="E34" s="69">
        <v>46.134999999999998</v>
      </c>
      <c r="F34" s="69">
        <v>43.2</v>
      </c>
      <c r="G34" s="69">
        <v>2.9350000000000001</v>
      </c>
      <c r="H34" s="69">
        <v>43</v>
      </c>
      <c r="I34" s="69">
        <v>0</v>
      </c>
      <c r="J34" s="69">
        <v>45.935000000000002</v>
      </c>
      <c r="K34" s="69">
        <v>43</v>
      </c>
      <c r="L34" s="69">
        <v>0</v>
      </c>
      <c r="M34" s="69">
        <v>2.9350000000000001</v>
      </c>
      <c r="N34" s="70">
        <v>99.537037037037038</v>
      </c>
      <c r="O34" s="70">
        <v>100</v>
      </c>
      <c r="P34" s="70">
        <v>6.3894633721563077</v>
      </c>
      <c r="Q34" s="69">
        <v>0</v>
      </c>
      <c r="R34" s="70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70" t="s">
        <v>652</v>
      </c>
      <c r="AE34" s="70" t="s">
        <v>652</v>
      </c>
      <c r="AF34" s="70">
        <v>0</v>
      </c>
      <c r="AG34" s="70">
        <v>0</v>
      </c>
      <c r="AH34" s="70">
        <v>0</v>
      </c>
      <c r="AI34" s="69">
        <v>0</v>
      </c>
      <c r="AJ34" s="69">
        <v>0</v>
      </c>
      <c r="AK34" s="69">
        <v>0</v>
      </c>
      <c r="AL34" s="69">
        <v>0</v>
      </c>
      <c r="AM34" s="69">
        <v>0</v>
      </c>
      <c r="AN34" s="69">
        <v>0</v>
      </c>
      <c r="AO34" s="69">
        <v>0</v>
      </c>
      <c r="AP34" s="69">
        <v>0</v>
      </c>
      <c r="AQ34" s="69">
        <v>0</v>
      </c>
      <c r="AR34" s="69">
        <v>0</v>
      </c>
      <c r="AS34" s="69">
        <v>0</v>
      </c>
      <c r="AT34" s="70" t="s">
        <v>652</v>
      </c>
      <c r="AU34" s="70" t="s">
        <v>652</v>
      </c>
      <c r="AV34" s="70">
        <v>0</v>
      </c>
      <c r="AW34" s="70">
        <v>0</v>
      </c>
      <c r="AX34" s="70">
        <v>0</v>
      </c>
      <c r="AY34" s="69">
        <v>0</v>
      </c>
      <c r="AZ34" s="69">
        <v>0</v>
      </c>
      <c r="BA34" s="69">
        <v>0</v>
      </c>
      <c r="BB34" s="69">
        <v>0</v>
      </c>
      <c r="BC34" s="69">
        <v>0</v>
      </c>
      <c r="BD34" s="69">
        <v>0</v>
      </c>
      <c r="BE34" s="69">
        <v>0</v>
      </c>
      <c r="BF34" s="69">
        <v>0</v>
      </c>
      <c r="BG34" s="69">
        <v>0</v>
      </c>
      <c r="BH34" s="69">
        <v>0</v>
      </c>
      <c r="BI34" s="69">
        <v>0</v>
      </c>
      <c r="BJ34" s="70" t="s">
        <v>652</v>
      </c>
      <c r="BK34" s="70" t="s">
        <v>652</v>
      </c>
      <c r="BL34" s="70">
        <v>0</v>
      </c>
      <c r="BM34" s="70">
        <v>0</v>
      </c>
      <c r="BN34" s="70">
        <v>0</v>
      </c>
      <c r="BO34" s="69">
        <v>43.2</v>
      </c>
      <c r="BP34" s="69">
        <v>0</v>
      </c>
      <c r="BQ34" s="69">
        <v>46.134999999999998</v>
      </c>
      <c r="BR34" s="69">
        <v>43.2</v>
      </c>
      <c r="BS34" s="69">
        <v>2.9350000000000001</v>
      </c>
      <c r="BT34" s="69">
        <v>43</v>
      </c>
      <c r="BU34" s="69">
        <v>0</v>
      </c>
      <c r="BV34" s="69">
        <v>45.935000000000002</v>
      </c>
      <c r="BW34" s="69">
        <v>43</v>
      </c>
      <c r="BX34" s="69">
        <v>0</v>
      </c>
      <c r="BY34" s="69">
        <v>2.9350000000000001</v>
      </c>
      <c r="BZ34" s="70">
        <v>99.537037037037038</v>
      </c>
      <c r="CA34" s="70">
        <v>100</v>
      </c>
      <c r="CB34" s="70">
        <v>6.3894633721563077</v>
      </c>
      <c r="CC34" s="70">
        <v>0</v>
      </c>
      <c r="CD34" s="70">
        <v>0</v>
      </c>
      <c r="CE34" s="69">
        <v>0</v>
      </c>
      <c r="CF34" s="69">
        <v>0</v>
      </c>
      <c r="CG34" s="69">
        <v>0</v>
      </c>
      <c r="CH34" s="69">
        <v>0</v>
      </c>
      <c r="CI34" s="69">
        <v>0</v>
      </c>
      <c r="CJ34" s="69">
        <v>0</v>
      </c>
      <c r="CK34" s="69">
        <v>0</v>
      </c>
      <c r="CL34" s="69">
        <v>0</v>
      </c>
      <c r="CM34" s="69">
        <v>0</v>
      </c>
      <c r="CN34" s="69">
        <v>0</v>
      </c>
      <c r="CO34" s="69">
        <v>0</v>
      </c>
      <c r="CP34" s="70" t="s">
        <v>652</v>
      </c>
      <c r="CQ34" s="70" t="s">
        <v>652</v>
      </c>
      <c r="CR34" s="70">
        <v>0</v>
      </c>
      <c r="CS34" s="70">
        <v>0</v>
      </c>
      <c r="CT34" s="70">
        <v>0</v>
      </c>
      <c r="CU34" s="69">
        <v>0</v>
      </c>
      <c r="CV34" s="69">
        <v>0</v>
      </c>
      <c r="CW34" s="69">
        <v>0</v>
      </c>
      <c r="CX34" s="69">
        <v>0</v>
      </c>
      <c r="CY34" s="69">
        <v>0</v>
      </c>
      <c r="CZ34" s="69">
        <v>0</v>
      </c>
      <c r="DA34" s="69">
        <v>0</v>
      </c>
      <c r="DB34" s="69">
        <v>0</v>
      </c>
      <c r="DC34" s="69">
        <v>0</v>
      </c>
      <c r="DD34" s="69">
        <v>0</v>
      </c>
      <c r="DE34" s="69">
        <v>0</v>
      </c>
      <c r="DF34" s="70" t="s">
        <v>652</v>
      </c>
      <c r="DG34" s="70" t="s">
        <v>652</v>
      </c>
      <c r="DH34" s="70">
        <v>0</v>
      </c>
      <c r="DI34" s="70">
        <v>0</v>
      </c>
      <c r="DJ34" s="70">
        <v>0</v>
      </c>
    </row>
    <row r="35" spans="1:114" ht="15.75" x14ac:dyDescent="0.25">
      <c r="A35" s="11" t="s">
        <v>71</v>
      </c>
      <c r="B35" s="66" t="s">
        <v>72</v>
      </c>
      <c r="C35" s="69">
        <v>24.898099999999999</v>
      </c>
      <c r="D35" s="69">
        <v>0</v>
      </c>
      <c r="E35" s="69">
        <v>26.372474</v>
      </c>
      <c r="F35" s="69">
        <v>24.898099999999999</v>
      </c>
      <c r="G35" s="69">
        <v>1.4743740000000001</v>
      </c>
      <c r="H35" s="69">
        <v>23.898423000000001</v>
      </c>
      <c r="I35" s="69">
        <v>0</v>
      </c>
      <c r="J35" s="69">
        <v>25.363448000000002</v>
      </c>
      <c r="K35" s="69">
        <v>23.898423000000001</v>
      </c>
      <c r="L35" s="69">
        <v>0</v>
      </c>
      <c r="M35" s="69">
        <v>1.465025</v>
      </c>
      <c r="N35" s="70">
        <v>95.984926560661265</v>
      </c>
      <c r="O35" s="70">
        <v>99.365900375345745</v>
      </c>
      <c r="P35" s="70">
        <v>5.7761271259333506</v>
      </c>
      <c r="Q35" s="69">
        <v>0</v>
      </c>
      <c r="R35" s="70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70" t="s">
        <v>652</v>
      </c>
      <c r="AE35" s="70" t="s">
        <v>652</v>
      </c>
      <c r="AF35" s="70">
        <v>0</v>
      </c>
      <c r="AG35" s="70">
        <v>0</v>
      </c>
      <c r="AH35" s="70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70" t="s">
        <v>652</v>
      </c>
      <c r="AU35" s="70" t="s">
        <v>652</v>
      </c>
      <c r="AV35" s="70">
        <v>0</v>
      </c>
      <c r="AW35" s="70">
        <v>0</v>
      </c>
      <c r="AX35" s="70">
        <v>0</v>
      </c>
      <c r="AY35" s="69">
        <v>0</v>
      </c>
      <c r="AZ35" s="69">
        <v>0</v>
      </c>
      <c r="BA35" s="69">
        <v>0</v>
      </c>
      <c r="BB35" s="69">
        <v>0</v>
      </c>
      <c r="BC35" s="69">
        <v>0</v>
      </c>
      <c r="BD35" s="69">
        <v>0</v>
      </c>
      <c r="BE35" s="69">
        <v>0</v>
      </c>
      <c r="BF35" s="69">
        <v>0</v>
      </c>
      <c r="BG35" s="69">
        <v>0</v>
      </c>
      <c r="BH35" s="69">
        <v>0</v>
      </c>
      <c r="BI35" s="69">
        <v>0</v>
      </c>
      <c r="BJ35" s="70" t="s">
        <v>652</v>
      </c>
      <c r="BK35" s="70" t="s">
        <v>652</v>
      </c>
      <c r="BL35" s="70">
        <v>0</v>
      </c>
      <c r="BM35" s="70">
        <v>0</v>
      </c>
      <c r="BN35" s="70">
        <v>0</v>
      </c>
      <c r="BO35" s="69">
        <v>24.898099999999999</v>
      </c>
      <c r="BP35" s="69">
        <v>0</v>
      </c>
      <c r="BQ35" s="69">
        <v>26.372474</v>
      </c>
      <c r="BR35" s="69">
        <v>24.898099999999999</v>
      </c>
      <c r="BS35" s="69">
        <v>1.4743740000000001</v>
      </c>
      <c r="BT35" s="69">
        <v>23.898423000000001</v>
      </c>
      <c r="BU35" s="69">
        <v>0</v>
      </c>
      <c r="BV35" s="69">
        <v>25.363448000000002</v>
      </c>
      <c r="BW35" s="69">
        <v>23.898423000000001</v>
      </c>
      <c r="BX35" s="69">
        <v>0</v>
      </c>
      <c r="BY35" s="69">
        <v>1.465025</v>
      </c>
      <c r="BZ35" s="70">
        <v>95.984926560661265</v>
      </c>
      <c r="CA35" s="70">
        <v>99.365900375345745</v>
      </c>
      <c r="CB35" s="70">
        <v>5.7761271259333506</v>
      </c>
      <c r="CC35" s="70">
        <v>0</v>
      </c>
      <c r="CD35" s="70">
        <v>0</v>
      </c>
      <c r="CE35" s="69">
        <v>0</v>
      </c>
      <c r="CF35" s="69">
        <v>0</v>
      </c>
      <c r="CG35" s="69">
        <v>0</v>
      </c>
      <c r="CH35" s="69">
        <v>0</v>
      </c>
      <c r="CI35" s="69">
        <v>0</v>
      </c>
      <c r="CJ35" s="69">
        <v>0</v>
      </c>
      <c r="CK35" s="69">
        <v>0</v>
      </c>
      <c r="CL35" s="69">
        <v>0</v>
      </c>
      <c r="CM35" s="69">
        <v>0</v>
      </c>
      <c r="CN35" s="69">
        <v>0</v>
      </c>
      <c r="CO35" s="69">
        <v>0</v>
      </c>
      <c r="CP35" s="70" t="s">
        <v>652</v>
      </c>
      <c r="CQ35" s="70" t="s">
        <v>652</v>
      </c>
      <c r="CR35" s="70">
        <v>0</v>
      </c>
      <c r="CS35" s="70">
        <v>0</v>
      </c>
      <c r="CT35" s="70">
        <v>0</v>
      </c>
      <c r="CU35" s="69">
        <v>0</v>
      </c>
      <c r="CV35" s="69">
        <v>0</v>
      </c>
      <c r="CW35" s="69">
        <v>0</v>
      </c>
      <c r="CX35" s="69">
        <v>0</v>
      </c>
      <c r="CY35" s="69">
        <v>0</v>
      </c>
      <c r="CZ35" s="69">
        <v>0</v>
      </c>
      <c r="DA35" s="69">
        <v>0</v>
      </c>
      <c r="DB35" s="69">
        <v>0</v>
      </c>
      <c r="DC35" s="69">
        <v>0</v>
      </c>
      <c r="DD35" s="69">
        <v>0</v>
      </c>
      <c r="DE35" s="69">
        <v>0</v>
      </c>
      <c r="DF35" s="70" t="s">
        <v>652</v>
      </c>
      <c r="DG35" s="70" t="s">
        <v>652</v>
      </c>
      <c r="DH35" s="70">
        <v>0</v>
      </c>
      <c r="DI35" s="70">
        <v>0</v>
      </c>
      <c r="DJ35" s="70">
        <v>0</v>
      </c>
    </row>
    <row r="36" spans="1:114" ht="15.75" x14ac:dyDescent="0.25">
      <c r="A36" s="11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69">
        <v>0</v>
      </c>
      <c r="R36" s="70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  <c r="AC36" s="69">
        <v>0</v>
      </c>
      <c r="AD36" s="70" t="s">
        <v>652</v>
      </c>
      <c r="AE36" s="70" t="s">
        <v>652</v>
      </c>
      <c r="AF36" s="70">
        <v>0</v>
      </c>
      <c r="AG36" s="70">
        <v>0</v>
      </c>
      <c r="AH36" s="70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69">
        <v>0</v>
      </c>
      <c r="AO36" s="69">
        <v>0</v>
      </c>
      <c r="AP36" s="69">
        <v>0</v>
      </c>
      <c r="AQ36" s="69">
        <v>0</v>
      </c>
      <c r="AR36" s="69">
        <v>0</v>
      </c>
      <c r="AS36" s="69">
        <v>0</v>
      </c>
      <c r="AT36" s="70" t="s">
        <v>652</v>
      </c>
      <c r="AU36" s="70" t="s">
        <v>652</v>
      </c>
      <c r="AV36" s="70">
        <v>0</v>
      </c>
      <c r="AW36" s="70">
        <v>0</v>
      </c>
      <c r="AX36" s="70">
        <v>0</v>
      </c>
      <c r="AY36" s="69">
        <v>0</v>
      </c>
      <c r="AZ36" s="69">
        <v>0</v>
      </c>
      <c r="BA36" s="69">
        <v>0</v>
      </c>
      <c r="BB36" s="69">
        <v>0</v>
      </c>
      <c r="BC36" s="69">
        <v>0</v>
      </c>
      <c r="BD36" s="69">
        <v>0</v>
      </c>
      <c r="BE36" s="69">
        <v>0</v>
      </c>
      <c r="BF36" s="69">
        <v>0</v>
      </c>
      <c r="BG36" s="69">
        <v>0</v>
      </c>
      <c r="BH36" s="69">
        <v>0</v>
      </c>
      <c r="BI36" s="69">
        <v>0</v>
      </c>
      <c r="BJ36" s="70" t="s">
        <v>652</v>
      </c>
      <c r="BK36" s="70" t="s">
        <v>652</v>
      </c>
      <c r="BL36" s="70">
        <v>0</v>
      </c>
      <c r="BM36" s="70">
        <v>0</v>
      </c>
      <c r="BN36" s="70">
        <v>0</v>
      </c>
      <c r="BO36" s="69">
        <v>0</v>
      </c>
      <c r="BP36" s="69">
        <v>0</v>
      </c>
      <c r="BQ36" s="69">
        <v>0</v>
      </c>
      <c r="BR36" s="69">
        <v>0</v>
      </c>
      <c r="BS36" s="69">
        <v>0</v>
      </c>
      <c r="BT36" s="69">
        <v>0</v>
      </c>
      <c r="BU36" s="69">
        <v>0</v>
      </c>
      <c r="BV36" s="69">
        <v>0</v>
      </c>
      <c r="BW36" s="69">
        <v>0</v>
      </c>
      <c r="BX36" s="69">
        <v>0</v>
      </c>
      <c r="BY36" s="69">
        <v>0</v>
      </c>
      <c r="BZ36" s="70" t="s">
        <v>652</v>
      </c>
      <c r="CA36" s="70" t="s">
        <v>652</v>
      </c>
      <c r="CB36" s="70">
        <v>0</v>
      </c>
      <c r="CC36" s="70">
        <v>0</v>
      </c>
      <c r="CD36" s="70">
        <v>0</v>
      </c>
      <c r="CE36" s="69">
        <v>0</v>
      </c>
      <c r="CF36" s="69">
        <v>0</v>
      </c>
      <c r="CG36" s="69">
        <v>0</v>
      </c>
      <c r="CH36" s="69">
        <v>0</v>
      </c>
      <c r="CI36" s="69">
        <v>0</v>
      </c>
      <c r="CJ36" s="69">
        <v>0</v>
      </c>
      <c r="CK36" s="69">
        <v>0</v>
      </c>
      <c r="CL36" s="69">
        <v>0</v>
      </c>
      <c r="CM36" s="69">
        <v>0</v>
      </c>
      <c r="CN36" s="69">
        <v>0</v>
      </c>
      <c r="CO36" s="69">
        <v>0</v>
      </c>
      <c r="CP36" s="70" t="s">
        <v>652</v>
      </c>
      <c r="CQ36" s="70" t="s">
        <v>652</v>
      </c>
      <c r="CR36" s="70">
        <v>0</v>
      </c>
      <c r="CS36" s="70">
        <v>0</v>
      </c>
      <c r="CT36" s="70">
        <v>0</v>
      </c>
      <c r="CU36" s="69">
        <v>0</v>
      </c>
      <c r="CV36" s="69">
        <v>0</v>
      </c>
      <c r="CW36" s="69">
        <v>0</v>
      </c>
      <c r="CX36" s="69">
        <v>0</v>
      </c>
      <c r="CY36" s="69">
        <v>0</v>
      </c>
      <c r="CZ36" s="69">
        <v>0</v>
      </c>
      <c r="DA36" s="69">
        <v>0</v>
      </c>
      <c r="DB36" s="69">
        <v>0</v>
      </c>
      <c r="DC36" s="69">
        <v>0</v>
      </c>
      <c r="DD36" s="69">
        <v>0</v>
      </c>
      <c r="DE36" s="69">
        <v>0</v>
      </c>
      <c r="DF36" s="70" t="s">
        <v>652</v>
      </c>
      <c r="DG36" s="70" t="s">
        <v>652</v>
      </c>
      <c r="DH36" s="70">
        <v>0</v>
      </c>
      <c r="DI36" s="70">
        <v>0</v>
      </c>
      <c r="DJ36" s="70">
        <v>0</v>
      </c>
    </row>
    <row r="37" spans="1:114" ht="15.75" x14ac:dyDescent="0.25">
      <c r="A37" s="11" t="s">
        <v>76</v>
      </c>
      <c r="B37" s="66" t="s">
        <v>77</v>
      </c>
      <c r="C37" s="69">
        <v>559.26210000000003</v>
      </c>
      <c r="D37" s="69">
        <v>0</v>
      </c>
      <c r="E37" s="69">
        <v>588.71551046000002</v>
      </c>
      <c r="F37" s="69">
        <v>559.26210000000003</v>
      </c>
      <c r="G37" s="69">
        <v>29.453410459999997</v>
      </c>
      <c r="H37" s="69">
        <v>24.790645609999999</v>
      </c>
      <c r="I37" s="69">
        <v>0</v>
      </c>
      <c r="J37" s="69">
        <v>26.11395607</v>
      </c>
      <c r="K37" s="69">
        <v>24.790645609999999</v>
      </c>
      <c r="L37" s="69">
        <v>0</v>
      </c>
      <c r="M37" s="69">
        <v>1.3233104599999999</v>
      </c>
      <c r="N37" s="70">
        <v>4.4327419308406562</v>
      </c>
      <c r="O37" s="70">
        <v>4.4928938256476529</v>
      </c>
      <c r="P37" s="70">
        <v>5.0674453784512314</v>
      </c>
      <c r="Q37" s="69">
        <v>0</v>
      </c>
      <c r="R37" s="70">
        <v>0</v>
      </c>
      <c r="S37" s="69">
        <v>0</v>
      </c>
      <c r="T37" s="69">
        <v>0</v>
      </c>
      <c r="U37" s="69">
        <v>0</v>
      </c>
      <c r="V37" s="69">
        <v>0</v>
      </c>
      <c r="W37" s="69">
        <v>0</v>
      </c>
      <c r="X37" s="69">
        <v>0</v>
      </c>
      <c r="Y37" s="69">
        <v>0</v>
      </c>
      <c r="Z37" s="69">
        <v>0</v>
      </c>
      <c r="AA37" s="69">
        <v>0</v>
      </c>
      <c r="AB37" s="69">
        <v>0</v>
      </c>
      <c r="AC37" s="69">
        <v>0</v>
      </c>
      <c r="AD37" s="70" t="s">
        <v>652</v>
      </c>
      <c r="AE37" s="70" t="s">
        <v>652</v>
      </c>
      <c r="AF37" s="70">
        <v>0</v>
      </c>
      <c r="AG37" s="70">
        <v>0</v>
      </c>
      <c r="AH37" s="70">
        <v>0</v>
      </c>
      <c r="AI37" s="69">
        <v>534.47140000000002</v>
      </c>
      <c r="AJ37" s="69">
        <v>0</v>
      </c>
      <c r="AK37" s="69">
        <v>562.60149999999999</v>
      </c>
      <c r="AL37" s="69">
        <v>534.47140000000002</v>
      </c>
      <c r="AM37" s="69">
        <v>28.130099999999999</v>
      </c>
      <c r="AN37" s="69">
        <v>0</v>
      </c>
      <c r="AO37" s="69">
        <v>0</v>
      </c>
      <c r="AP37" s="69">
        <v>0</v>
      </c>
      <c r="AQ37" s="69">
        <v>0</v>
      </c>
      <c r="AR37" s="69">
        <v>0</v>
      </c>
      <c r="AS37" s="69">
        <v>0</v>
      </c>
      <c r="AT37" s="70">
        <v>0</v>
      </c>
      <c r="AU37" s="70">
        <v>0</v>
      </c>
      <c r="AV37" s="70">
        <v>0</v>
      </c>
      <c r="AW37" s="70">
        <v>0</v>
      </c>
      <c r="AX37" s="70">
        <v>0</v>
      </c>
      <c r="AY37" s="69">
        <v>0</v>
      </c>
      <c r="AZ37" s="69">
        <v>0</v>
      </c>
      <c r="BA37" s="69">
        <v>0</v>
      </c>
      <c r="BB37" s="69">
        <v>0</v>
      </c>
      <c r="BC37" s="69">
        <v>0</v>
      </c>
      <c r="BD37" s="69">
        <v>0</v>
      </c>
      <c r="BE37" s="69">
        <v>0</v>
      </c>
      <c r="BF37" s="69">
        <v>0</v>
      </c>
      <c r="BG37" s="69">
        <v>0</v>
      </c>
      <c r="BH37" s="69">
        <v>0</v>
      </c>
      <c r="BI37" s="69">
        <v>0</v>
      </c>
      <c r="BJ37" s="70" t="s">
        <v>652</v>
      </c>
      <c r="BK37" s="70" t="s">
        <v>652</v>
      </c>
      <c r="BL37" s="70">
        <v>0</v>
      </c>
      <c r="BM37" s="70">
        <v>0</v>
      </c>
      <c r="BN37" s="70">
        <v>0</v>
      </c>
      <c r="BO37" s="69">
        <v>24.790700000000001</v>
      </c>
      <c r="BP37" s="69">
        <v>0</v>
      </c>
      <c r="BQ37" s="69">
        <v>26.114010459999999</v>
      </c>
      <c r="BR37" s="69">
        <v>24.790700000000001</v>
      </c>
      <c r="BS37" s="69">
        <v>1.3233104599999999</v>
      </c>
      <c r="BT37" s="69">
        <v>24.790645609999999</v>
      </c>
      <c r="BU37" s="69">
        <v>0</v>
      </c>
      <c r="BV37" s="69">
        <v>26.11395607</v>
      </c>
      <c r="BW37" s="69">
        <v>24.790645609999999</v>
      </c>
      <c r="BX37" s="69">
        <v>0</v>
      </c>
      <c r="BY37" s="69">
        <v>1.3233104599999999</v>
      </c>
      <c r="BZ37" s="70">
        <v>99.99978060321007</v>
      </c>
      <c r="CA37" s="70">
        <v>100</v>
      </c>
      <c r="CB37" s="70">
        <v>5.0674453784512314</v>
      </c>
      <c r="CC37" s="70">
        <v>0</v>
      </c>
      <c r="CD37" s="70">
        <v>0</v>
      </c>
      <c r="CE37" s="69">
        <v>0</v>
      </c>
      <c r="CF37" s="69">
        <v>0</v>
      </c>
      <c r="CG37" s="69">
        <v>0</v>
      </c>
      <c r="CH37" s="69">
        <v>0</v>
      </c>
      <c r="CI37" s="69">
        <v>0</v>
      </c>
      <c r="CJ37" s="69">
        <v>0</v>
      </c>
      <c r="CK37" s="69">
        <v>0</v>
      </c>
      <c r="CL37" s="69">
        <v>0</v>
      </c>
      <c r="CM37" s="69">
        <v>0</v>
      </c>
      <c r="CN37" s="69">
        <v>0</v>
      </c>
      <c r="CO37" s="69">
        <v>0</v>
      </c>
      <c r="CP37" s="70" t="s">
        <v>652</v>
      </c>
      <c r="CQ37" s="70" t="s">
        <v>652</v>
      </c>
      <c r="CR37" s="70">
        <v>0</v>
      </c>
      <c r="CS37" s="70">
        <v>0</v>
      </c>
      <c r="CT37" s="70">
        <v>0</v>
      </c>
      <c r="CU37" s="69">
        <v>0</v>
      </c>
      <c r="CV37" s="69">
        <v>0</v>
      </c>
      <c r="CW37" s="69">
        <v>0</v>
      </c>
      <c r="CX37" s="69">
        <v>0</v>
      </c>
      <c r="CY37" s="69">
        <v>0</v>
      </c>
      <c r="CZ37" s="69">
        <v>0</v>
      </c>
      <c r="DA37" s="69">
        <v>0</v>
      </c>
      <c r="DB37" s="69">
        <v>0</v>
      </c>
      <c r="DC37" s="69">
        <v>0</v>
      </c>
      <c r="DD37" s="69">
        <v>0</v>
      </c>
      <c r="DE37" s="69">
        <v>0</v>
      </c>
      <c r="DF37" s="70" t="s">
        <v>652</v>
      </c>
      <c r="DG37" s="70" t="s">
        <v>652</v>
      </c>
      <c r="DH37" s="70">
        <v>0</v>
      </c>
      <c r="DI37" s="70">
        <v>0</v>
      </c>
      <c r="DJ37" s="70">
        <v>0</v>
      </c>
    </row>
    <row r="38" spans="1:114" ht="15.75" x14ac:dyDescent="0.25">
      <c r="A38" s="11" t="s">
        <v>79</v>
      </c>
      <c r="B38" s="66" t="s">
        <v>80</v>
      </c>
      <c r="C38" s="69">
        <v>192.20070000000001</v>
      </c>
      <c r="D38" s="69">
        <v>0</v>
      </c>
      <c r="E38" s="69">
        <v>342.20069999999998</v>
      </c>
      <c r="F38" s="69">
        <v>192.20070000000001</v>
      </c>
      <c r="G38" s="69">
        <v>150</v>
      </c>
      <c r="H38" s="69">
        <v>192.20070000000001</v>
      </c>
      <c r="I38" s="69">
        <v>0</v>
      </c>
      <c r="J38" s="69">
        <v>342.20069999999998</v>
      </c>
      <c r="K38" s="69">
        <v>192.20070000000001</v>
      </c>
      <c r="L38" s="69">
        <v>0</v>
      </c>
      <c r="M38" s="69">
        <v>150</v>
      </c>
      <c r="N38" s="70">
        <v>100</v>
      </c>
      <c r="O38" s="70">
        <v>100</v>
      </c>
      <c r="P38" s="70">
        <v>43.833925529667241</v>
      </c>
      <c r="Q38" s="69">
        <v>0</v>
      </c>
      <c r="R38" s="70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70" t="s">
        <v>652</v>
      </c>
      <c r="AE38" s="70" t="s">
        <v>652</v>
      </c>
      <c r="AF38" s="70">
        <v>0</v>
      </c>
      <c r="AG38" s="70">
        <v>0</v>
      </c>
      <c r="AH38" s="70">
        <v>0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69">
        <v>0</v>
      </c>
      <c r="AO38" s="69">
        <v>0</v>
      </c>
      <c r="AP38" s="69">
        <v>0</v>
      </c>
      <c r="AQ38" s="69">
        <v>0</v>
      </c>
      <c r="AR38" s="69">
        <v>0</v>
      </c>
      <c r="AS38" s="69">
        <v>0</v>
      </c>
      <c r="AT38" s="70" t="s">
        <v>652</v>
      </c>
      <c r="AU38" s="70" t="s">
        <v>652</v>
      </c>
      <c r="AV38" s="70">
        <v>0</v>
      </c>
      <c r="AW38" s="70">
        <v>0</v>
      </c>
      <c r="AX38" s="70">
        <v>0</v>
      </c>
      <c r="AY38" s="69">
        <v>0</v>
      </c>
      <c r="AZ38" s="69">
        <v>0</v>
      </c>
      <c r="BA38" s="69">
        <v>0</v>
      </c>
      <c r="BB38" s="69">
        <v>0</v>
      </c>
      <c r="BC38" s="69">
        <v>0</v>
      </c>
      <c r="BD38" s="69">
        <v>0</v>
      </c>
      <c r="BE38" s="69">
        <v>0</v>
      </c>
      <c r="BF38" s="69">
        <v>0</v>
      </c>
      <c r="BG38" s="69">
        <v>0</v>
      </c>
      <c r="BH38" s="69">
        <v>0</v>
      </c>
      <c r="BI38" s="69">
        <v>0</v>
      </c>
      <c r="BJ38" s="70" t="s">
        <v>652</v>
      </c>
      <c r="BK38" s="70" t="s">
        <v>652</v>
      </c>
      <c r="BL38" s="70">
        <v>0</v>
      </c>
      <c r="BM38" s="70">
        <v>0</v>
      </c>
      <c r="BN38" s="70">
        <v>0</v>
      </c>
      <c r="BO38" s="69">
        <v>192.20070000000001</v>
      </c>
      <c r="BP38" s="69">
        <v>0</v>
      </c>
      <c r="BQ38" s="69">
        <v>342.20069999999998</v>
      </c>
      <c r="BR38" s="69">
        <v>192.20070000000001</v>
      </c>
      <c r="BS38" s="69">
        <v>150</v>
      </c>
      <c r="BT38" s="69">
        <v>192.20070000000001</v>
      </c>
      <c r="BU38" s="69">
        <v>0</v>
      </c>
      <c r="BV38" s="69">
        <v>342.20069999999998</v>
      </c>
      <c r="BW38" s="69">
        <v>192.20070000000001</v>
      </c>
      <c r="BX38" s="69">
        <v>0</v>
      </c>
      <c r="BY38" s="69">
        <v>150</v>
      </c>
      <c r="BZ38" s="70">
        <v>100</v>
      </c>
      <c r="CA38" s="70">
        <v>100</v>
      </c>
      <c r="CB38" s="70">
        <v>43.833925529667241</v>
      </c>
      <c r="CC38" s="70">
        <v>0</v>
      </c>
      <c r="CD38" s="70">
        <v>0</v>
      </c>
      <c r="CE38" s="69">
        <v>0</v>
      </c>
      <c r="CF38" s="69">
        <v>0</v>
      </c>
      <c r="CG38" s="69">
        <v>0</v>
      </c>
      <c r="CH38" s="69">
        <v>0</v>
      </c>
      <c r="CI38" s="69">
        <v>0</v>
      </c>
      <c r="CJ38" s="69">
        <v>0</v>
      </c>
      <c r="CK38" s="69">
        <v>0</v>
      </c>
      <c r="CL38" s="69">
        <v>0</v>
      </c>
      <c r="CM38" s="69">
        <v>0</v>
      </c>
      <c r="CN38" s="69">
        <v>0</v>
      </c>
      <c r="CO38" s="69">
        <v>0</v>
      </c>
      <c r="CP38" s="70" t="s">
        <v>652</v>
      </c>
      <c r="CQ38" s="70" t="s">
        <v>652</v>
      </c>
      <c r="CR38" s="70">
        <v>0</v>
      </c>
      <c r="CS38" s="70">
        <v>0</v>
      </c>
      <c r="CT38" s="70">
        <v>0</v>
      </c>
      <c r="CU38" s="69">
        <v>0</v>
      </c>
      <c r="CV38" s="69">
        <v>0</v>
      </c>
      <c r="CW38" s="69">
        <v>0</v>
      </c>
      <c r="CX38" s="69">
        <v>0</v>
      </c>
      <c r="CY38" s="69">
        <v>0</v>
      </c>
      <c r="CZ38" s="69">
        <v>0</v>
      </c>
      <c r="DA38" s="69">
        <v>0</v>
      </c>
      <c r="DB38" s="69">
        <v>0</v>
      </c>
      <c r="DC38" s="69">
        <v>0</v>
      </c>
      <c r="DD38" s="69">
        <v>0</v>
      </c>
      <c r="DE38" s="69">
        <v>0</v>
      </c>
      <c r="DF38" s="70" t="s">
        <v>652</v>
      </c>
      <c r="DG38" s="70" t="s">
        <v>652</v>
      </c>
      <c r="DH38" s="70">
        <v>0</v>
      </c>
      <c r="DI38" s="70">
        <v>0</v>
      </c>
      <c r="DJ38" s="70">
        <v>0</v>
      </c>
    </row>
    <row r="39" spans="1:114" ht="15.75" x14ac:dyDescent="0.25">
      <c r="A39" s="11" t="s">
        <v>82</v>
      </c>
      <c r="B39" s="66" t="s">
        <v>83</v>
      </c>
      <c r="C39" s="69">
        <v>108</v>
      </c>
      <c r="D39" s="69">
        <v>0</v>
      </c>
      <c r="E39" s="69">
        <v>129.476</v>
      </c>
      <c r="F39" s="69">
        <v>108</v>
      </c>
      <c r="G39" s="69">
        <v>21.475999999999999</v>
      </c>
      <c r="H39" s="69">
        <v>108</v>
      </c>
      <c r="I39" s="69">
        <v>0</v>
      </c>
      <c r="J39" s="69">
        <v>129.476</v>
      </c>
      <c r="K39" s="69">
        <v>108</v>
      </c>
      <c r="L39" s="69">
        <v>0</v>
      </c>
      <c r="M39" s="69">
        <v>21.475999999999999</v>
      </c>
      <c r="N39" s="70">
        <v>100</v>
      </c>
      <c r="O39" s="70">
        <v>100</v>
      </c>
      <c r="P39" s="70">
        <v>16.586857796039421</v>
      </c>
      <c r="Q39" s="69">
        <v>0</v>
      </c>
      <c r="R39" s="70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70" t="s">
        <v>652</v>
      </c>
      <c r="AE39" s="70" t="s">
        <v>652</v>
      </c>
      <c r="AF39" s="70">
        <v>0</v>
      </c>
      <c r="AG39" s="70">
        <v>0</v>
      </c>
      <c r="AH39" s="70">
        <v>0</v>
      </c>
      <c r="AI39" s="69">
        <v>0</v>
      </c>
      <c r="AJ39" s="69">
        <v>0</v>
      </c>
      <c r="AK39" s="69">
        <v>0</v>
      </c>
      <c r="AL39" s="69">
        <v>0</v>
      </c>
      <c r="AM39" s="69">
        <v>0</v>
      </c>
      <c r="AN39" s="69">
        <v>0</v>
      </c>
      <c r="AO39" s="69">
        <v>0</v>
      </c>
      <c r="AP39" s="69">
        <v>0</v>
      </c>
      <c r="AQ39" s="69">
        <v>0</v>
      </c>
      <c r="AR39" s="69">
        <v>0</v>
      </c>
      <c r="AS39" s="69">
        <v>0</v>
      </c>
      <c r="AT39" s="70" t="s">
        <v>652</v>
      </c>
      <c r="AU39" s="70" t="s">
        <v>652</v>
      </c>
      <c r="AV39" s="70">
        <v>0</v>
      </c>
      <c r="AW39" s="70">
        <v>0</v>
      </c>
      <c r="AX39" s="70">
        <v>0</v>
      </c>
      <c r="AY39" s="69">
        <v>0</v>
      </c>
      <c r="AZ39" s="69">
        <v>0</v>
      </c>
      <c r="BA39" s="69">
        <v>0</v>
      </c>
      <c r="BB39" s="69">
        <v>0</v>
      </c>
      <c r="BC39" s="69">
        <v>0</v>
      </c>
      <c r="BD39" s="69">
        <v>0</v>
      </c>
      <c r="BE39" s="69">
        <v>0</v>
      </c>
      <c r="BF39" s="69">
        <v>0</v>
      </c>
      <c r="BG39" s="69">
        <v>0</v>
      </c>
      <c r="BH39" s="69">
        <v>0</v>
      </c>
      <c r="BI39" s="69">
        <v>0</v>
      </c>
      <c r="BJ39" s="70" t="s">
        <v>652</v>
      </c>
      <c r="BK39" s="70" t="s">
        <v>652</v>
      </c>
      <c r="BL39" s="70">
        <v>0</v>
      </c>
      <c r="BM39" s="70">
        <v>0</v>
      </c>
      <c r="BN39" s="70">
        <v>0</v>
      </c>
      <c r="BO39" s="69">
        <v>108</v>
      </c>
      <c r="BP39" s="69">
        <v>0</v>
      </c>
      <c r="BQ39" s="69">
        <v>129.476</v>
      </c>
      <c r="BR39" s="69">
        <v>108</v>
      </c>
      <c r="BS39" s="69">
        <v>21.475999999999999</v>
      </c>
      <c r="BT39" s="69">
        <v>108</v>
      </c>
      <c r="BU39" s="69">
        <v>0</v>
      </c>
      <c r="BV39" s="69">
        <v>129.476</v>
      </c>
      <c r="BW39" s="69">
        <v>108</v>
      </c>
      <c r="BX39" s="69">
        <v>0</v>
      </c>
      <c r="BY39" s="69">
        <v>21.475999999999999</v>
      </c>
      <c r="BZ39" s="70">
        <v>100</v>
      </c>
      <c r="CA39" s="70">
        <v>100</v>
      </c>
      <c r="CB39" s="70">
        <v>16.586857796039421</v>
      </c>
      <c r="CC39" s="70">
        <v>0</v>
      </c>
      <c r="CD39" s="70">
        <v>0</v>
      </c>
      <c r="CE39" s="69">
        <v>0</v>
      </c>
      <c r="CF39" s="69">
        <v>0</v>
      </c>
      <c r="CG39" s="69">
        <v>0</v>
      </c>
      <c r="CH39" s="69">
        <v>0</v>
      </c>
      <c r="CI39" s="69">
        <v>0</v>
      </c>
      <c r="CJ39" s="69">
        <v>0</v>
      </c>
      <c r="CK39" s="69">
        <v>0</v>
      </c>
      <c r="CL39" s="69">
        <v>0</v>
      </c>
      <c r="CM39" s="69">
        <v>0</v>
      </c>
      <c r="CN39" s="69">
        <v>0</v>
      </c>
      <c r="CO39" s="69">
        <v>0</v>
      </c>
      <c r="CP39" s="70" t="s">
        <v>652</v>
      </c>
      <c r="CQ39" s="70" t="s">
        <v>652</v>
      </c>
      <c r="CR39" s="70">
        <v>0</v>
      </c>
      <c r="CS39" s="70">
        <v>0</v>
      </c>
      <c r="CT39" s="70">
        <v>0</v>
      </c>
      <c r="CU39" s="69">
        <v>0</v>
      </c>
      <c r="CV39" s="69">
        <v>0</v>
      </c>
      <c r="CW39" s="69">
        <v>0</v>
      </c>
      <c r="CX39" s="69">
        <v>0</v>
      </c>
      <c r="CY39" s="69">
        <v>0</v>
      </c>
      <c r="CZ39" s="69">
        <v>0</v>
      </c>
      <c r="DA39" s="69">
        <v>0</v>
      </c>
      <c r="DB39" s="69">
        <v>0</v>
      </c>
      <c r="DC39" s="69">
        <v>0</v>
      </c>
      <c r="DD39" s="69">
        <v>0</v>
      </c>
      <c r="DE39" s="69">
        <v>0</v>
      </c>
      <c r="DF39" s="70" t="s">
        <v>652</v>
      </c>
      <c r="DG39" s="70" t="s">
        <v>652</v>
      </c>
      <c r="DH39" s="70">
        <v>0</v>
      </c>
      <c r="DI39" s="70">
        <v>0</v>
      </c>
      <c r="DJ39" s="70">
        <v>0</v>
      </c>
    </row>
    <row r="40" spans="1:114" ht="15.75" x14ac:dyDescent="0.25">
      <c r="A40" s="11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69">
        <v>0</v>
      </c>
      <c r="R40" s="70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70" t="s">
        <v>652</v>
      </c>
      <c r="AE40" s="70" t="s">
        <v>652</v>
      </c>
      <c r="AF40" s="70">
        <v>0</v>
      </c>
      <c r="AG40" s="70">
        <v>0</v>
      </c>
      <c r="AH40" s="70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70" t="s">
        <v>652</v>
      </c>
      <c r="AU40" s="70" t="s">
        <v>652</v>
      </c>
      <c r="AV40" s="70">
        <v>0</v>
      </c>
      <c r="AW40" s="70">
        <v>0</v>
      </c>
      <c r="AX40" s="70">
        <v>0</v>
      </c>
      <c r="AY40" s="69">
        <v>0</v>
      </c>
      <c r="AZ40" s="69">
        <v>0</v>
      </c>
      <c r="BA40" s="69">
        <v>0</v>
      </c>
      <c r="BB40" s="69">
        <v>0</v>
      </c>
      <c r="BC40" s="69">
        <v>0</v>
      </c>
      <c r="BD40" s="69">
        <v>0</v>
      </c>
      <c r="BE40" s="69">
        <v>0</v>
      </c>
      <c r="BF40" s="69">
        <v>0</v>
      </c>
      <c r="BG40" s="69">
        <v>0</v>
      </c>
      <c r="BH40" s="69">
        <v>0</v>
      </c>
      <c r="BI40" s="69">
        <v>0</v>
      </c>
      <c r="BJ40" s="70" t="s">
        <v>652</v>
      </c>
      <c r="BK40" s="70" t="s">
        <v>652</v>
      </c>
      <c r="BL40" s="70">
        <v>0</v>
      </c>
      <c r="BM40" s="70">
        <v>0</v>
      </c>
      <c r="BN40" s="70">
        <v>0</v>
      </c>
      <c r="BO40" s="69">
        <v>0</v>
      </c>
      <c r="BP40" s="69">
        <v>0</v>
      </c>
      <c r="BQ40" s="69">
        <v>0</v>
      </c>
      <c r="BR40" s="69">
        <v>0</v>
      </c>
      <c r="BS40" s="69">
        <v>0</v>
      </c>
      <c r="BT40" s="69">
        <v>0</v>
      </c>
      <c r="BU40" s="69">
        <v>0</v>
      </c>
      <c r="BV40" s="69">
        <v>0</v>
      </c>
      <c r="BW40" s="69">
        <v>0</v>
      </c>
      <c r="BX40" s="69">
        <v>0</v>
      </c>
      <c r="BY40" s="69">
        <v>0</v>
      </c>
      <c r="BZ40" s="70" t="s">
        <v>652</v>
      </c>
      <c r="CA40" s="70" t="s">
        <v>652</v>
      </c>
      <c r="CB40" s="70">
        <v>0</v>
      </c>
      <c r="CC40" s="70">
        <v>0</v>
      </c>
      <c r="CD40" s="70">
        <v>0</v>
      </c>
      <c r="CE40" s="69">
        <v>0</v>
      </c>
      <c r="CF40" s="69">
        <v>0</v>
      </c>
      <c r="CG40" s="69">
        <v>0</v>
      </c>
      <c r="CH40" s="69">
        <v>0</v>
      </c>
      <c r="CI40" s="69">
        <v>0</v>
      </c>
      <c r="CJ40" s="69">
        <v>0</v>
      </c>
      <c r="CK40" s="69">
        <v>0</v>
      </c>
      <c r="CL40" s="69">
        <v>0</v>
      </c>
      <c r="CM40" s="69">
        <v>0</v>
      </c>
      <c r="CN40" s="69">
        <v>0</v>
      </c>
      <c r="CO40" s="69">
        <v>0</v>
      </c>
      <c r="CP40" s="70" t="s">
        <v>652</v>
      </c>
      <c r="CQ40" s="70" t="s">
        <v>652</v>
      </c>
      <c r="CR40" s="70">
        <v>0</v>
      </c>
      <c r="CS40" s="70">
        <v>0</v>
      </c>
      <c r="CT40" s="70">
        <v>0</v>
      </c>
      <c r="CU40" s="69">
        <v>0</v>
      </c>
      <c r="CV40" s="69">
        <v>0</v>
      </c>
      <c r="CW40" s="69">
        <v>0</v>
      </c>
      <c r="CX40" s="69">
        <v>0</v>
      </c>
      <c r="CY40" s="69">
        <v>0</v>
      </c>
      <c r="CZ40" s="69">
        <v>0</v>
      </c>
      <c r="DA40" s="69">
        <v>0</v>
      </c>
      <c r="DB40" s="69">
        <v>0</v>
      </c>
      <c r="DC40" s="69">
        <v>0</v>
      </c>
      <c r="DD40" s="69">
        <v>0</v>
      </c>
      <c r="DE40" s="69">
        <v>0</v>
      </c>
      <c r="DF40" s="70" t="s">
        <v>652</v>
      </c>
      <c r="DG40" s="70" t="s">
        <v>652</v>
      </c>
      <c r="DH40" s="70">
        <v>0</v>
      </c>
      <c r="DI40" s="70">
        <v>0</v>
      </c>
      <c r="DJ40" s="70">
        <v>0</v>
      </c>
    </row>
    <row r="41" spans="1:114" ht="15.75" x14ac:dyDescent="0.25">
      <c r="A41" s="11" t="s">
        <v>87</v>
      </c>
      <c r="B41" s="66" t="s">
        <v>88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70" t="s">
        <v>652</v>
      </c>
      <c r="O41" s="70" t="s">
        <v>652</v>
      </c>
      <c r="P41" s="70">
        <v>0</v>
      </c>
      <c r="Q41" s="69">
        <v>0</v>
      </c>
      <c r="R41" s="70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70" t="s">
        <v>652</v>
      </c>
      <c r="AE41" s="70" t="s">
        <v>652</v>
      </c>
      <c r="AF41" s="70">
        <v>0</v>
      </c>
      <c r="AG41" s="70">
        <v>0</v>
      </c>
      <c r="AH41" s="70">
        <v>0</v>
      </c>
      <c r="AI41" s="69">
        <v>0</v>
      </c>
      <c r="AJ41" s="69">
        <v>0</v>
      </c>
      <c r="AK41" s="69">
        <v>0</v>
      </c>
      <c r="AL41" s="69">
        <v>0</v>
      </c>
      <c r="AM41" s="69">
        <v>0</v>
      </c>
      <c r="AN41" s="69">
        <v>0</v>
      </c>
      <c r="AO41" s="69">
        <v>0</v>
      </c>
      <c r="AP41" s="69">
        <v>0</v>
      </c>
      <c r="AQ41" s="69">
        <v>0</v>
      </c>
      <c r="AR41" s="69">
        <v>0</v>
      </c>
      <c r="AS41" s="69">
        <v>0</v>
      </c>
      <c r="AT41" s="70" t="s">
        <v>652</v>
      </c>
      <c r="AU41" s="70" t="s">
        <v>652</v>
      </c>
      <c r="AV41" s="70">
        <v>0</v>
      </c>
      <c r="AW41" s="70">
        <v>0</v>
      </c>
      <c r="AX41" s="70">
        <v>0</v>
      </c>
      <c r="AY41" s="69">
        <v>0</v>
      </c>
      <c r="AZ41" s="69">
        <v>0</v>
      </c>
      <c r="BA41" s="69">
        <v>0</v>
      </c>
      <c r="BB41" s="69">
        <v>0</v>
      </c>
      <c r="BC41" s="69">
        <v>0</v>
      </c>
      <c r="BD41" s="69">
        <v>0</v>
      </c>
      <c r="BE41" s="69">
        <v>0</v>
      </c>
      <c r="BF41" s="69">
        <v>0</v>
      </c>
      <c r="BG41" s="69">
        <v>0</v>
      </c>
      <c r="BH41" s="69">
        <v>0</v>
      </c>
      <c r="BI41" s="69">
        <v>0</v>
      </c>
      <c r="BJ41" s="70" t="s">
        <v>652</v>
      </c>
      <c r="BK41" s="70" t="s">
        <v>652</v>
      </c>
      <c r="BL41" s="70">
        <v>0</v>
      </c>
      <c r="BM41" s="70">
        <v>0</v>
      </c>
      <c r="BN41" s="70">
        <v>0</v>
      </c>
      <c r="BO41" s="69">
        <v>0</v>
      </c>
      <c r="BP41" s="69">
        <v>0</v>
      </c>
      <c r="BQ41" s="69">
        <v>0</v>
      </c>
      <c r="BR41" s="69">
        <v>0</v>
      </c>
      <c r="BS41" s="69">
        <v>0</v>
      </c>
      <c r="BT41" s="69">
        <v>0</v>
      </c>
      <c r="BU41" s="69">
        <v>0</v>
      </c>
      <c r="BV41" s="69">
        <v>0</v>
      </c>
      <c r="BW41" s="69">
        <v>0</v>
      </c>
      <c r="BX41" s="69">
        <v>0</v>
      </c>
      <c r="BY41" s="69">
        <v>0</v>
      </c>
      <c r="BZ41" s="70" t="s">
        <v>652</v>
      </c>
      <c r="CA41" s="70" t="s">
        <v>652</v>
      </c>
      <c r="CB41" s="70">
        <v>0</v>
      </c>
      <c r="CC41" s="70">
        <v>0</v>
      </c>
      <c r="CD41" s="70">
        <v>0</v>
      </c>
      <c r="CE41" s="69">
        <v>0</v>
      </c>
      <c r="CF41" s="69">
        <v>0</v>
      </c>
      <c r="CG41" s="69">
        <v>0</v>
      </c>
      <c r="CH41" s="69">
        <v>0</v>
      </c>
      <c r="CI41" s="69">
        <v>0</v>
      </c>
      <c r="CJ41" s="69">
        <v>0</v>
      </c>
      <c r="CK41" s="69">
        <v>0</v>
      </c>
      <c r="CL41" s="69">
        <v>0</v>
      </c>
      <c r="CM41" s="69">
        <v>0</v>
      </c>
      <c r="CN41" s="69">
        <v>0</v>
      </c>
      <c r="CO41" s="69">
        <v>0</v>
      </c>
      <c r="CP41" s="70" t="s">
        <v>652</v>
      </c>
      <c r="CQ41" s="70" t="s">
        <v>652</v>
      </c>
      <c r="CR41" s="70">
        <v>0</v>
      </c>
      <c r="CS41" s="70">
        <v>0</v>
      </c>
      <c r="CT41" s="70">
        <v>0</v>
      </c>
      <c r="CU41" s="69">
        <v>0</v>
      </c>
      <c r="CV41" s="69">
        <v>0</v>
      </c>
      <c r="CW41" s="69">
        <v>0</v>
      </c>
      <c r="CX41" s="69">
        <v>0</v>
      </c>
      <c r="CY41" s="69">
        <v>0</v>
      </c>
      <c r="CZ41" s="69">
        <v>0</v>
      </c>
      <c r="DA41" s="69">
        <v>0</v>
      </c>
      <c r="DB41" s="69">
        <v>0</v>
      </c>
      <c r="DC41" s="69">
        <v>0</v>
      </c>
      <c r="DD41" s="69">
        <v>0</v>
      </c>
      <c r="DE41" s="69">
        <v>0</v>
      </c>
      <c r="DF41" s="70" t="s">
        <v>652</v>
      </c>
      <c r="DG41" s="70" t="s">
        <v>652</v>
      </c>
      <c r="DH41" s="70">
        <v>0</v>
      </c>
      <c r="DI41" s="70">
        <v>0</v>
      </c>
      <c r="DJ41" s="70">
        <v>0</v>
      </c>
    </row>
    <row r="42" spans="1:114" ht="15.75" x14ac:dyDescent="0.25">
      <c r="A42" s="11" t="s">
        <v>90</v>
      </c>
      <c r="B42" s="66" t="s">
        <v>91</v>
      </c>
      <c r="C42" s="69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70" t="s">
        <v>652</v>
      </c>
      <c r="O42" s="70" t="s">
        <v>652</v>
      </c>
      <c r="P42" s="70">
        <v>0</v>
      </c>
      <c r="Q42" s="69">
        <v>0</v>
      </c>
      <c r="R42" s="70">
        <v>0</v>
      </c>
      <c r="S42" s="69">
        <v>0</v>
      </c>
      <c r="T42" s="69">
        <v>0</v>
      </c>
      <c r="U42" s="69">
        <v>0</v>
      </c>
      <c r="V42" s="69">
        <v>0</v>
      </c>
      <c r="W42" s="69">
        <v>0</v>
      </c>
      <c r="X42" s="69">
        <v>0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70" t="s">
        <v>652</v>
      </c>
      <c r="AE42" s="70" t="s">
        <v>652</v>
      </c>
      <c r="AF42" s="70">
        <v>0</v>
      </c>
      <c r="AG42" s="70">
        <v>0</v>
      </c>
      <c r="AH42" s="70">
        <v>0</v>
      </c>
      <c r="AI42" s="69">
        <v>0</v>
      </c>
      <c r="AJ42" s="69">
        <v>0</v>
      </c>
      <c r="AK42" s="69">
        <v>0</v>
      </c>
      <c r="AL42" s="69">
        <v>0</v>
      </c>
      <c r="AM42" s="69">
        <v>0</v>
      </c>
      <c r="AN42" s="69">
        <v>0</v>
      </c>
      <c r="AO42" s="69">
        <v>0</v>
      </c>
      <c r="AP42" s="69">
        <v>0</v>
      </c>
      <c r="AQ42" s="69">
        <v>0</v>
      </c>
      <c r="AR42" s="69">
        <v>0</v>
      </c>
      <c r="AS42" s="69">
        <v>0</v>
      </c>
      <c r="AT42" s="70" t="s">
        <v>652</v>
      </c>
      <c r="AU42" s="70" t="s">
        <v>652</v>
      </c>
      <c r="AV42" s="70">
        <v>0</v>
      </c>
      <c r="AW42" s="70">
        <v>0</v>
      </c>
      <c r="AX42" s="70">
        <v>0</v>
      </c>
      <c r="AY42" s="69">
        <v>0</v>
      </c>
      <c r="AZ42" s="69">
        <v>0</v>
      </c>
      <c r="BA42" s="69">
        <v>0</v>
      </c>
      <c r="BB42" s="69">
        <v>0</v>
      </c>
      <c r="BC42" s="69">
        <v>0</v>
      </c>
      <c r="BD42" s="69">
        <v>0</v>
      </c>
      <c r="BE42" s="69">
        <v>0</v>
      </c>
      <c r="BF42" s="69">
        <v>0</v>
      </c>
      <c r="BG42" s="69">
        <v>0</v>
      </c>
      <c r="BH42" s="69">
        <v>0</v>
      </c>
      <c r="BI42" s="69">
        <v>0</v>
      </c>
      <c r="BJ42" s="70" t="s">
        <v>652</v>
      </c>
      <c r="BK42" s="70" t="s">
        <v>652</v>
      </c>
      <c r="BL42" s="70">
        <v>0</v>
      </c>
      <c r="BM42" s="70">
        <v>0</v>
      </c>
      <c r="BN42" s="70">
        <v>0</v>
      </c>
      <c r="BO42" s="69">
        <v>0</v>
      </c>
      <c r="BP42" s="69">
        <v>0</v>
      </c>
      <c r="BQ42" s="69">
        <v>0</v>
      </c>
      <c r="BR42" s="69">
        <v>0</v>
      </c>
      <c r="BS42" s="69">
        <v>0</v>
      </c>
      <c r="BT42" s="69">
        <v>0</v>
      </c>
      <c r="BU42" s="69">
        <v>0</v>
      </c>
      <c r="BV42" s="69">
        <v>0</v>
      </c>
      <c r="BW42" s="69">
        <v>0</v>
      </c>
      <c r="BX42" s="69">
        <v>0</v>
      </c>
      <c r="BY42" s="69">
        <v>0</v>
      </c>
      <c r="BZ42" s="70" t="s">
        <v>652</v>
      </c>
      <c r="CA42" s="70" t="s">
        <v>652</v>
      </c>
      <c r="CB42" s="70">
        <v>0</v>
      </c>
      <c r="CC42" s="70">
        <v>0</v>
      </c>
      <c r="CD42" s="70">
        <v>0</v>
      </c>
      <c r="CE42" s="69">
        <v>0</v>
      </c>
      <c r="CF42" s="69">
        <v>0</v>
      </c>
      <c r="CG42" s="69">
        <v>0</v>
      </c>
      <c r="CH42" s="69">
        <v>0</v>
      </c>
      <c r="CI42" s="69">
        <v>0</v>
      </c>
      <c r="CJ42" s="69">
        <v>0</v>
      </c>
      <c r="CK42" s="69">
        <v>0</v>
      </c>
      <c r="CL42" s="69">
        <v>0</v>
      </c>
      <c r="CM42" s="69">
        <v>0</v>
      </c>
      <c r="CN42" s="69">
        <v>0</v>
      </c>
      <c r="CO42" s="69">
        <v>0</v>
      </c>
      <c r="CP42" s="70" t="s">
        <v>652</v>
      </c>
      <c r="CQ42" s="70" t="s">
        <v>652</v>
      </c>
      <c r="CR42" s="70">
        <v>0</v>
      </c>
      <c r="CS42" s="70">
        <v>0</v>
      </c>
      <c r="CT42" s="70">
        <v>0</v>
      </c>
      <c r="CU42" s="69">
        <v>0</v>
      </c>
      <c r="CV42" s="69">
        <v>0</v>
      </c>
      <c r="CW42" s="69">
        <v>0</v>
      </c>
      <c r="CX42" s="69">
        <v>0</v>
      </c>
      <c r="CY42" s="69">
        <v>0</v>
      </c>
      <c r="CZ42" s="69">
        <v>0</v>
      </c>
      <c r="DA42" s="69">
        <v>0</v>
      </c>
      <c r="DB42" s="69">
        <v>0</v>
      </c>
      <c r="DC42" s="69">
        <v>0</v>
      </c>
      <c r="DD42" s="69">
        <v>0</v>
      </c>
      <c r="DE42" s="69">
        <v>0</v>
      </c>
      <c r="DF42" s="70" t="s">
        <v>652</v>
      </c>
      <c r="DG42" s="70" t="s">
        <v>652</v>
      </c>
      <c r="DH42" s="70">
        <v>0</v>
      </c>
      <c r="DI42" s="70">
        <v>0</v>
      </c>
      <c r="DJ42" s="70">
        <v>0</v>
      </c>
    </row>
    <row r="43" spans="1:114" ht="15.75" x14ac:dyDescent="0.25">
      <c r="A43" s="71">
        <v>32</v>
      </c>
      <c r="B43" s="66" t="s">
        <v>93</v>
      </c>
      <c r="C43" s="69">
        <v>338.08449999999999</v>
      </c>
      <c r="D43" s="69">
        <v>0</v>
      </c>
      <c r="E43" s="69">
        <v>355.87849999999997</v>
      </c>
      <c r="F43" s="69">
        <v>338.08449999999999</v>
      </c>
      <c r="G43" s="69">
        <v>17.794</v>
      </c>
      <c r="H43" s="69">
        <v>338.08449999999999</v>
      </c>
      <c r="I43" s="69">
        <v>0</v>
      </c>
      <c r="J43" s="69">
        <v>355.87842105999999</v>
      </c>
      <c r="K43" s="69">
        <v>338.08449999999999</v>
      </c>
      <c r="L43" s="69">
        <v>0</v>
      </c>
      <c r="M43" s="69">
        <v>17.793921059999999</v>
      </c>
      <c r="N43" s="70">
        <v>100</v>
      </c>
      <c r="O43" s="70">
        <v>99.99955636731481</v>
      </c>
      <c r="P43" s="70">
        <v>5.0000000019669635</v>
      </c>
      <c r="Q43" s="69">
        <v>0</v>
      </c>
      <c r="R43" s="70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70" t="s">
        <v>652</v>
      </c>
      <c r="AE43" s="70" t="s">
        <v>652</v>
      </c>
      <c r="AF43" s="70">
        <v>0</v>
      </c>
      <c r="AG43" s="70">
        <v>0</v>
      </c>
      <c r="AH43" s="70">
        <v>0</v>
      </c>
      <c r="AI43" s="69">
        <v>0</v>
      </c>
      <c r="AJ43" s="69">
        <v>0</v>
      </c>
      <c r="AK43" s="69">
        <v>0</v>
      </c>
      <c r="AL43" s="69">
        <v>0</v>
      </c>
      <c r="AM43" s="69">
        <v>0</v>
      </c>
      <c r="AN43" s="69">
        <v>0</v>
      </c>
      <c r="AO43" s="69">
        <v>0</v>
      </c>
      <c r="AP43" s="69">
        <v>0</v>
      </c>
      <c r="AQ43" s="69">
        <v>0</v>
      </c>
      <c r="AR43" s="69">
        <v>0</v>
      </c>
      <c r="AS43" s="69">
        <v>0</v>
      </c>
      <c r="AT43" s="70" t="s">
        <v>652</v>
      </c>
      <c r="AU43" s="70" t="s">
        <v>652</v>
      </c>
      <c r="AV43" s="70">
        <v>0</v>
      </c>
      <c r="AW43" s="70">
        <v>0</v>
      </c>
      <c r="AX43" s="70">
        <v>0</v>
      </c>
      <c r="AY43" s="69">
        <v>0</v>
      </c>
      <c r="AZ43" s="69">
        <v>0</v>
      </c>
      <c r="BA43" s="69">
        <v>0</v>
      </c>
      <c r="BB43" s="69">
        <v>0</v>
      </c>
      <c r="BC43" s="69">
        <v>0</v>
      </c>
      <c r="BD43" s="69">
        <v>0</v>
      </c>
      <c r="BE43" s="69">
        <v>0</v>
      </c>
      <c r="BF43" s="69">
        <v>0</v>
      </c>
      <c r="BG43" s="69">
        <v>0</v>
      </c>
      <c r="BH43" s="69">
        <v>0</v>
      </c>
      <c r="BI43" s="69">
        <v>0</v>
      </c>
      <c r="BJ43" s="70" t="s">
        <v>652</v>
      </c>
      <c r="BK43" s="70" t="s">
        <v>652</v>
      </c>
      <c r="BL43" s="70">
        <v>0</v>
      </c>
      <c r="BM43" s="70">
        <v>0</v>
      </c>
      <c r="BN43" s="70">
        <v>0</v>
      </c>
      <c r="BO43" s="69">
        <v>0</v>
      </c>
      <c r="BP43" s="69">
        <v>0</v>
      </c>
      <c r="BQ43" s="69">
        <v>0</v>
      </c>
      <c r="BR43" s="69">
        <v>0</v>
      </c>
      <c r="BS43" s="69">
        <v>0</v>
      </c>
      <c r="BT43" s="69">
        <v>0</v>
      </c>
      <c r="BU43" s="69">
        <v>0</v>
      </c>
      <c r="BV43" s="69">
        <v>0</v>
      </c>
      <c r="BW43" s="69">
        <v>0</v>
      </c>
      <c r="BX43" s="69">
        <v>0</v>
      </c>
      <c r="BY43" s="69">
        <v>0</v>
      </c>
      <c r="BZ43" s="70" t="s">
        <v>652</v>
      </c>
      <c r="CA43" s="70" t="s">
        <v>652</v>
      </c>
      <c r="CB43" s="70">
        <v>0</v>
      </c>
      <c r="CC43" s="70">
        <v>0</v>
      </c>
      <c r="CD43" s="70">
        <v>0</v>
      </c>
      <c r="CE43" s="69">
        <v>338.08449999999999</v>
      </c>
      <c r="CF43" s="69">
        <v>0</v>
      </c>
      <c r="CG43" s="69">
        <v>355.87849999999997</v>
      </c>
      <c r="CH43" s="69">
        <v>338.08449999999999</v>
      </c>
      <c r="CI43" s="69">
        <v>17.794</v>
      </c>
      <c r="CJ43" s="69">
        <v>338.08449999999999</v>
      </c>
      <c r="CK43" s="69">
        <v>0</v>
      </c>
      <c r="CL43" s="69">
        <v>355.87842105999999</v>
      </c>
      <c r="CM43" s="69">
        <v>338.08449999999999</v>
      </c>
      <c r="CN43" s="69">
        <v>0</v>
      </c>
      <c r="CO43" s="69">
        <v>17.793921059999999</v>
      </c>
      <c r="CP43" s="70">
        <v>100</v>
      </c>
      <c r="CQ43" s="70">
        <v>99.99955636731481</v>
      </c>
      <c r="CR43" s="70">
        <v>5.0000000019669635</v>
      </c>
      <c r="CS43" s="70">
        <v>0</v>
      </c>
      <c r="CT43" s="70">
        <v>0</v>
      </c>
      <c r="CU43" s="69">
        <v>0</v>
      </c>
      <c r="CV43" s="69">
        <v>0</v>
      </c>
      <c r="CW43" s="69">
        <v>0</v>
      </c>
      <c r="CX43" s="69">
        <v>0</v>
      </c>
      <c r="CY43" s="69">
        <v>0</v>
      </c>
      <c r="CZ43" s="69">
        <v>0</v>
      </c>
      <c r="DA43" s="69">
        <v>0</v>
      </c>
      <c r="DB43" s="69">
        <v>0</v>
      </c>
      <c r="DC43" s="69">
        <v>0</v>
      </c>
      <c r="DD43" s="69">
        <v>0</v>
      </c>
      <c r="DE43" s="69">
        <v>0</v>
      </c>
      <c r="DF43" s="70" t="s">
        <v>652</v>
      </c>
      <c r="DG43" s="70" t="s">
        <v>652</v>
      </c>
      <c r="DH43" s="70">
        <v>0</v>
      </c>
      <c r="DI43" s="70">
        <v>0</v>
      </c>
      <c r="DJ43" s="70">
        <v>0</v>
      </c>
    </row>
    <row r="44" spans="1:114" ht="15.75" x14ac:dyDescent="0.25">
      <c r="A44" s="73">
        <v>33</v>
      </c>
      <c r="B44" s="74" t="s">
        <v>95</v>
      </c>
      <c r="C44" s="64">
        <v>361.29970000000003</v>
      </c>
      <c r="D44" s="64">
        <v>0</v>
      </c>
      <c r="E44" s="64">
        <v>380.36929299999997</v>
      </c>
      <c r="F44" s="64">
        <v>361.29970000000003</v>
      </c>
      <c r="G44" s="64">
        <v>19.069592999999998</v>
      </c>
      <c r="H44" s="64">
        <v>328.22801600000003</v>
      </c>
      <c r="I44" s="64">
        <v>0</v>
      </c>
      <c r="J44" s="64">
        <v>345.55636046000001</v>
      </c>
      <c r="K44" s="64">
        <v>328.22801600000003</v>
      </c>
      <c r="L44" s="64">
        <v>0</v>
      </c>
      <c r="M44" s="64">
        <v>17.32834446</v>
      </c>
      <c r="N44" s="64">
        <v>90.846467904623225</v>
      </c>
      <c r="O44" s="64">
        <v>90.868979007575064</v>
      </c>
      <c r="P44" s="64">
        <v>5.0146217644301903</v>
      </c>
      <c r="Q44" s="64">
        <v>0</v>
      </c>
      <c r="R44" s="64">
        <v>0</v>
      </c>
      <c r="S44" s="64">
        <v>360.1841</v>
      </c>
      <c r="T44" s="64">
        <v>0</v>
      </c>
      <c r="U44" s="64">
        <v>379.19489299999998</v>
      </c>
      <c r="V44" s="64">
        <v>360.1841</v>
      </c>
      <c r="W44" s="64">
        <v>19.010793</v>
      </c>
      <c r="X44" s="64">
        <v>327.11241600000005</v>
      </c>
      <c r="Y44" s="64">
        <v>0</v>
      </c>
      <c r="Z44" s="64">
        <v>344.38196046000002</v>
      </c>
      <c r="AA44" s="64">
        <v>327.11241600000005</v>
      </c>
      <c r="AB44" s="64">
        <v>0</v>
      </c>
      <c r="AC44" s="64">
        <v>17.269544459999999</v>
      </c>
      <c r="AD44" s="64">
        <v>90.81811662424856</v>
      </c>
      <c r="AE44" s="64">
        <v>90.840736943482568</v>
      </c>
      <c r="AF44" s="64">
        <v>5.0146483970683642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 t="s">
        <v>652</v>
      </c>
      <c r="AU44" s="64" t="s">
        <v>652</v>
      </c>
      <c r="AV44" s="64">
        <v>0</v>
      </c>
      <c r="AW44" s="64">
        <v>0</v>
      </c>
      <c r="AX44" s="64">
        <v>0</v>
      </c>
      <c r="AY44" s="64">
        <v>1.1155999999999999</v>
      </c>
      <c r="AZ44" s="64">
        <v>0</v>
      </c>
      <c r="BA44" s="64">
        <v>1.1744000000000001</v>
      </c>
      <c r="BB44" s="64">
        <v>1.1155999999999999</v>
      </c>
      <c r="BC44" s="64">
        <v>5.8799999999999998E-2</v>
      </c>
      <c r="BD44" s="64">
        <v>1.1155999999999999</v>
      </c>
      <c r="BE44" s="64">
        <v>0</v>
      </c>
      <c r="BF44" s="64">
        <v>1.1744000000000001</v>
      </c>
      <c r="BG44" s="64">
        <v>1.1155999999999999</v>
      </c>
      <c r="BH44" s="64">
        <v>0</v>
      </c>
      <c r="BI44" s="64">
        <v>5.8799999999999998E-2</v>
      </c>
      <c r="BJ44" s="64">
        <v>100</v>
      </c>
      <c r="BK44" s="64">
        <v>100</v>
      </c>
      <c r="BL44" s="64">
        <v>5.0068119891008172</v>
      </c>
      <c r="BM44" s="64">
        <v>0</v>
      </c>
      <c r="BN44" s="64">
        <v>0</v>
      </c>
      <c r="BO44" s="64">
        <v>0</v>
      </c>
      <c r="BP44" s="64">
        <v>0</v>
      </c>
      <c r="BQ44" s="64">
        <v>0</v>
      </c>
      <c r="BR44" s="64">
        <v>0</v>
      </c>
      <c r="BS44" s="64">
        <v>0</v>
      </c>
      <c r="BT44" s="64">
        <v>0</v>
      </c>
      <c r="BU44" s="64">
        <v>0</v>
      </c>
      <c r="BV44" s="64">
        <v>0</v>
      </c>
      <c r="BW44" s="64">
        <v>0</v>
      </c>
      <c r="BX44" s="64">
        <v>0</v>
      </c>
      <c r="BY44" s="64">
        <v>0</v>
      </c>
      <c r="BZ44" s="64" t="s">
        <v>652</v>
      </c>
      <c r="CA44" s="64" t="s">
        <v>652</v>
      </c>
      <c r="CB44" s="64">
        <v>0</v>
      </c>
      <c r="CC44" s="64">
        <v>0</v>
      </c>
      <c r="CD44" s="64">
        <v>0</v>
      </c>
      <c r="CE44" s="64">
        <v>0</v>
      </c>
      <c r="CF44" s="64">
        <v>0</v>
      </c>
      <c r="CG44" s="64">
        <v>0</v>
      </c>
      <c r="CH44" s="64">
        <v>0</v>
      </c>
      <c r="CI44" s="64">
        <v>0</v>
      </c>
      <c r="CJ44" s="64">
        <v>0</v>
      </c>
      <c r="CK44" s="64">
        <v>0</v>
      </c>
      <c r="CL44" s="64">
        <v>0</v>
      </c>
      <c r="CM44" s="64">
        <v>0</v>
      </c>
      <c r="CN44" s="64">
        <v>0</v>
      </c>
      <c r="CO44" s="64">
        <v>0</v>
      </c>
      <c r="CP44" s="64" t="s">
        <v>652</v>
      </c>
      <c r="CQ44" s="64" t="s">
        <v>652</v>
      </c>
      <c r="CR44" s="64">
        <v>0</v>
      </c>
      <c r="CS44" s="64">
        <v>0</v>
      </c>
      <c r="CT44" s="64">
        <v>0</v>
      </c>
      <c r="CU44" s="64">
        <v>0</v>
      </c>
      <c r="CV44" s="64">
        <v>0</v>
      </c>
      <c r="CW44" s="64">
        <v>0</v>
      </c>
      <c r="CX44" s="64">
        <v>0</v>
      </c>
      <c r="CY44" s="64">
        <v>0</v>
      </c>
      <c r="CZ44" s="64">
        <v>0</v>
      </c>
      <c r="DA44" s="64">
        <v>0</v>
      </c>
      <c r="DB44" s="64">
        <v>0</v>
      </c>
      <c r="DC44" s="64">
        <v>0</v>
      </c>
      <c r="DD44" s="64">
        <v>0</v>
      </c>
      <c r="DE44" s="64">
        <v>0</v>
      </c>
      <c r="DF44" s="64" t="s">
        <v>652</v>
      </c>
      <c r="DG44" s="64" t="s">
        <v>652</v>
      </c>
      <c r="DH44" s="64">
        <v>0</v>
      </c>
      <c r="DI44" s="64">
        <v>0</v>
      </c>
      <c r="DJ44" s="64">
        <v>0</v>
      </c>
    </row>
    <row r="45" spans="1:114" ht="15.75" x14ac:dyDescent="0.25">
      <c r="A45" s="75">
        <v>34</v>
      </c>
      <c r="B45" s="17" t="s">
        <v>97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70" t="s">
        <v>652</v>
      </c>
      <c r="O45" s="70" t="s">
        <v>652</v>
      </c>
      <c r="P45" s="70">
        <v>0</v>
      </c>
      <c r="Q45" s="69">
        <v>0</v>
      </c>
      <c r="R45" s="70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70" t="s">
        <v>652</v>
      </c>
      <c r="AE45" s="70" t="s">
        <v>652</v>
      </c>
      <c r="AF45" s="70">
        <v>0</v>
      </c>
      <c r="AG45" s="70">
        <v>0</v>
      </c>
      <c r="AH45" s="70">
        <v>0</v>
      </c>
      <c r="AI45" s="69">
        <v>0</v>
      </c>
      <c r="AJ45" s="69">
        <v>0</v>
      </c>
      <c r="AK45" s="69">
        <v>0</v>
      </c>
      <c r="AL45" s="69">
        <v>0</v>
      </c>
      <c r="AM45" s="69">
        <v>0</v>
      </c>
      <c r="AN45" s="69">
        <v>0</v>
      </c>
      <c r="AO45" s="69">
        <v>0</v>
      </c>
      <c r="AP45" s="69">
        <v>0</v>
      </c>
      <c r="AQ45" s="69">
        <v>0</v>
      </c>
      <c r="AR45" s="69">
        <v>0</v>
      </c>
      <c r="AS45" s="69">
        <v>0</v>
      </c>
      <c r="AT45" s="70" t="s">
        <v>652</v>
      </c>
      <c r="AU45" s="70" t="s">
        <v>652</v>
      </c>
      <c r="AV45" s="70">
        <v>0</v>
      </c>
      <c r="AW45" s="70">
        <v>0</v>
      </c>
      <c r="AX45" s="70">
        <v>0</v>
      </c>
      <c r="AY45" s="69">
        <v>0</v>
      </c>
      <c r="AZ45" s="69">
        <v>0</v>
      </c>
      <c r="BA45" s="69">
        <v>0</v>
      </c>
      <c r="BB45" s="69">
        <v>0</v>
      </c>
      <c r="BC45" s="69">
        <v>0</v>
      </c>
      <c r="BD45" s="69">
        <v>0</v>
      </c>
      <c r="BE45" s="69">
        <v>0</v>
      </c>
      <c r="BF45" s="69">
        <v>0</v>
      </c>
      <c r="BG45" s="69">
        <v>0</v>
      </c>
      <c r="BH45" s="69">
        <v>0</v>
      </c>
      <c r="BI45" s="69">
        <v>0</v>
      </c>
      <c r="BJ45" s="70" t="s">
        <v>652</v>
      </c>
      <c r="BK45" s="70" t="s">
        <v>652</v>
      </c>
      <c r="BL45" s="70">
        <v>0</v>
      </c>
      <c r="BM45" s="70">
        <v>0</v>
      </c>
      <c r="BN45" s="70">
        <v>0</v>
      </c>
      <c r="BO45" s="69">
        <v>0</v>
      </c>
      <c r="BP45" s="69">
        <v>0</v>
      </c>
      <c r="BQ45" s="69">
        <v>0</v>
      </c>
      <c r="BR45" s="69">
        <v>0</v>
      </c>
      <c r="BS45" s="69">
        <v>0</v>
      </c>
      <c r="BT45" s="69">
        <v>0</v>
      </c>
      <c r="BU45" s="69">
        <v>0</v>
      </c>
      <c r="BV45" s="69">
        <v>0</v>
      </c>
      <c r="BW45" s="69">
        <v>0</v>
      </c>
      <c r="BX45" s="69">
        <v>0</v>
      </c>
      <c r="BY45" s="69">
        <v>0</v>
      </c>
      <c r="BZ45" s="70" t="s">
        <v>652</v>
      </c>
      <c r="CA45" s="70" t="s">
        <v>652</v>
      </c>
      <c r="CB45" s="70">
        <v>0</v>
      </c>
      <c r="CC45" s="70">
        <v>0</v>
      </c>
      <c r="CD45" s="70">
        <v>0</v>
      </c>
      <c r="CE45" s="69">
        <v>0</v>
      </c>
      <c r="CF45" s="69">
        <v>0</v>
      </c>
      <c r="CG45" s="69">
        <v>0</v>
      </c>
      <c r="CH45" s="69">
        <v>0</v>
      </c>
      <c r="CI45" s="69">
        <v>0</v>
      </c>
      <c r="CJ45" s="69">
        <v>0</v>
      </c>
      <c r="CK45" s="69">
        <v>0</v>
      </c>
      <c r="CL45" s="69">
        <v>0</v>
      </c>
      <c r="CM45" s="69">
        <v>0</v>
      </c>
      <c r="CN45" s="69">
        <v>0</v>
      </c>
      <c r="CO45" s="69">
        <v>0</v>
      </c>
      <c r="CP45" s="70" t="s">
        <v>652</v>
      </c>
      <c r="CQ45" s="70" t="s">
        <v>652</v>
      </c>
      <c r="CR45" s="70">
        <v>0</v>
      </c>
      <c r="CS45" s="70">
        <v>0</v>
      </c>
      <c r="CT45" s="70">
        <v>0</v>
      </c>
      <c r="CU45" s="69">
        <v>0</v>
      </c>
      <c r="CV45" s="69">
        <v>0</v>
      </c>
      <c r="CW45" s="69">
        <v>0</v>
      </c>
      <c r="CX45" s="69">
        <v>0</v>
      </c>
      <c r="CY45" s="69">
        <v>0</v>
      </c>
      <c r="CZ45" s="69">
        <v>0</v>
      </c>
      <c r="DA45" s="69">
        <v>0</v>
      </c>
      <c r="DB45" s="69">
        <v>0</v>
      </c>
      <c r="DC45" s="69">
        <v>0</v>
      </c>
      <c r="DD45" s="69">
        <v>0</v>
      </c>
      <c r="DE45" s="69">
        <v>0</v>
      </c>
      <c r="DF45" s="70" t="s">
        <v>652</v>
      </c>
      <c r="DG45" s="70" t="s">
        <v>652</v>
      </c>
      <c r="DH45" s="70">
        <v>0</v>
      </c>
      <c r="DI45" s="70">
        <v>0</v>
      </c>
      <c r="DJ45" s="70">
        <v>0</v>
      </c>
    </row>
    <row r="46" spans="1:114" ht="15.75" x14ac:dyDescent="0.25">
      <c r="A46" s="75">
        <v>35</v>
      </c>
      <c r="B46" s="17" t="s">
        <v>99</v>
      </c>
      <c r="C46" s="69">
        <v>1.1155999999999999</v>
      </c>
      <c r="D46" s="69">
        <v>0</v>
      </c>
      <c r="E46" s="69">
        <v>1.1744000000000001</v>
      </c>
      <c r="F46" s="69">
        <v>1.1155999999999999</v>
      </c>
      <c r="G46" s="69">
        <v>5.8799999999999998E-2</v>
      </c>
      <c r="H46" s="69">
        <v>1.1155999999999999</v>
      </c>
      <c r="I46" s="69">
        <v>0</v>
      </c>
      <c r="J46" s="69">
        <v>1.1744000000000001</v>
      </c>
      <c r="K46" s="69">
        <v>1.1155999999999999</v>
      </c>
      <c r="L46" s="69">
        <v>0</v>
      </c>
      <c r="M46" s="69">
        <v>5.8799999999999998E-2</v>
      </c>
      <c r="N46" s="70">
        <v>100</v>
      </c>
      <c r="O46" s="70">
        <v>100</v>
      </c>
      <c r="P46" s="70">
        <v>5.0068119891008172</v>
      </c>
      <c r="Q46" s="69">
        <v>0</v>
      </c>
      <c r="R46" s="70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70" t="s">
        <v>652</v>
      </c>
      <c r="AE46" s="70" t="s">
        <v>652</v>
      </c>
      <c r="AF46" s="70">
        <v>0</v>
      </c>
      <c r="AG46" s="70">
        <v>0</v>
      </c>
      <c r="AH46" s="70">
        <v>0</v>
      </c>
      <c r="AI46" s="69">
        <v>0</v>
      </c>
      <c r="AJ46" s="69">
        <v>0</v>
      </c>
      <c r="AK46" s="69">
        <v>0</v>
      </c>
      <c r="AL46" s="69">
        <v>0</v>
      </c>
      <c r="AM46" s="69">
        <v>0</v>
      </c>
      <c r="AN46" s="69">
        <v>0</v>
      </c>
      <c r="AO46" s="69">
        <v>0</v>
      </c>
      <c r="AP46" s="69">
        <v>0</v>
      </c>
      <c r="AQ46" s="69">
        <v>0</v>
      </c>
      <c r="AR46" s="69">
        <v>0</v>
      </c>
      <c r="AS46" s="69">
        <v>0</v>
      </c>
      <c r="AT46" s="70" t="s">
        <v>652</v>
      </c>
      <c r="AU46" s="70" t="s">
        <v>652</v>
      </c>
      <c r="AV46" s="70">
        <v>0</v>
      </c>
      <c r="AW46" s="70">
        <v>0</v>
      </c>
      <c r="AX46" s="70">
        <v>0</v>
      </c>
      <c r="AY46" s="69">
        <v>1.1155999999999999</v>
      </c>
      <c r="AZ46" s="69">
        <v>0</v>
      </c>
      <c r="BA46" s="69">
        <v>1.1744000000000001</v>
      </c>
      <c r="BB46" s="69">
        <v>1.1155999999999999</v>
      </c>
      <c r="BC46" s="69">
        <v>5.8799999999999998E-2</v>
      </c>
      <c r="BD46" s="69">
        <v>1.1155999999999999</v>
      </c>
      <c r="BE46" s="69">
        <v>0</v>
      </c>
      <c r="BF46" s="69">
        <v>1.1744000000000001</v>
      </c>
      <c r="BG46" s="69">
        <v>1.1155999999999999</v>
      </c>
      <c r="BH46" s="69">
        <v>0</v>
      </c>
      <c r="BI46" s="69">
        <v>5.8799999999999998E-2</v>
      </c>
      <c r="BJ46" s="70">
        <v>100</v>
      </c>
      <c r="BK46" s="70">
        <v>100</v>
      </c>
      <c r="BL46" s="70">
        <v>5.0068119891008172</v>
      </c>
      <c r="BM46" s="70">
        <v>0</v>
      </c>
      <c r="BN46" s="70">
        <v>0</v>
      </c>
      <c r="BO46" s="69">
        <v>0</v>
      </c>
      <c r="BP46" s="69">
        <v>0</v>
      </c>
      <c r="BQ46" s="69">
        <v>0</v>
      </c>
      <c r="BR46" s="69">
        <v>0</v>
      </c>
      <c r="BS46" s="69">
        <v>0</v>
      </c>
      <c r="BT46" s="69">
        <v>0</v>
      </c>
      <c r="BU46" s="69">
        <v>0</v>
      </c>
      <c r="BV46" s="69">
        <v>0</v>
      </c>
      <c r="BW46" s="69">
        <v>0</v>
      </c>
      <c r="BX46" s="69">
        <v>0</v>
      </c>
      <c r="BY46" s="69">
        <v>0</v>
      </c>
      <c r="BZ46" s="70" t="s">
        <v>652</v>
      </c>
      <c r="CA46" s="70" t="s">
        <v>652</v>
      </c>
      <c r="CB46" s="70">
        <v>0</v>
      </c>
      <c r="CC46" s="70">
        <v>0</v>
      </c>
      <c r="CD46" s="70">
        <v>0</v>
      </c>
      <c r="CE46" s="69">
        <v>0</v>
      </c>
      <c r="CF46" s="69">
        <v>0</v>
      </c>
      <c r="CG46" s="69">
        <v>0</v>
      </c>
      <c r="CH46" s="69">
        <v>0</v>
      </c>
      <c r="CI46" s="69">
        <v>0</v>
      </c>
      <c r="CJ46" s="69">
        <v>0</v>
      </c>
      <c r="CK46" s="69">
        <v>0</v>
      </c>
      <c r="CL46" s="69">
        <v>0</v>
      </c>
      <c r="CM46" s="69">
        <v>0</v>
      </c>
      <c r="CN46" s="69">
        <v>0</v>
      </c>
      <c r="CO46" s="69">
        <v>0</v>
      </c>
      <c r="CP46" s="70" t="s">
        <v>652</v>
      </c>
      <c r="CQ46" s="70" t="s">
        <v>652</v>
      </c>
      <c r="CR46" s="70">
        <v>0</v>
      </c>
      <c r="CS46" s="70">
        <v>0</v>
      </c>
      <c r="CT46" s="70">
        <v>0</v>
      </c>
      <c r="CU46" s="69">
        <v>0</v>
      </c>
      <c r="CV46" s="69">
        <v>0</v>
      </c>
      <c r="CW46" s="69">
        <v>0</v>
      </c>
      <c r="CX46" s="69">
        <v>0</v>
      </c>
      <c r="CY46" s="69">
        <v>0</v>
      </c>
      <c r="CZ46" s="69">
        <v>0</v>
      </c>
      <c r="DA46" s="69">
        <v>0</v>
      </c>
      <c r="DB46" s="69">
        <v>0</v>
      </c>
      <c r="DC46" s="69">
        <v>0</v>
      </c>
      <c r="DD46" s="69">
        <v>0</v>
      </c>
      <c r="DE46" s="69">
        <v>0</v>
      </c>
      <c r="DF46" s="70" t="s">
        <v>652</v>
      </c>
      <c r="DG46" s="70" t="s">
        <v>652</v>
      </c>
      <c r="DH46" s="70">
        <v>0</v>
      </c>
      <c r="DI46" s="70">
        <v>0</v>
      </c>
      <c r="DJ46" s="70">
        <v>0</v>
      </c>
    </row>
    <row r="47" spans="1:114" s="130" customFormat="1" ht="15.75" x14ac:dyDescent="0.25">
      <c r="A47" s="140">
        <v>36</v>
      </c>
      <c r="B47" s="66" t="s">
        <v>318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70" t="s">
        <v>652</v>
      </c>
      <c r="O47" s="70" t="s">
        <v>652</v>
      </c>
      <c r="P47" s="70">
        <v>0</v>
      </c>
      <c r="Q47" s="69">
        <v>0</v>
      </c>
      <c r="R47" s="70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70" t="s">
        <v>652</v>
      </c>
      <c r="AE47" s="70" t="s">
        <v>652</v>
      </c>
      <c r="AF47" s="70">
        <v>0</v>
      </c>
      <c r="AG47" s="70">
        <v>0</v>
      </c>
      <c r="AH47" s="70">
        <v>0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69">
        <v>0</v>
      </c>
      <c r="AO47" s="69">
        <v>0</v>
      </c>
      <c r="AP47" s="69">
        <v>0</v>
      </c>
      <c r="AQ47" s="69">
        <v>0</v>
      </c>
      <c r="AR47" s="69">
        <v>0</v>
      </c>
      <c r="AS47" s="69">
        <v>0</v>
      </c>
      <c r="AT47" s="70" t="s">
        <v>652</v>
      </c>
      <c r="AU47" s="70" t="s">
        <v>652</v>
      </c>
      <c r="AV47" s="70">
        <v>0</v>
      </c>
      <c r="AW47" s="70">
        <v>0</v>
      </c>
      <c r="AX47" s="70">
        <v>0</v>
      </c>
      <c r="AY47" s="69">
        <v>0</v>
      </c>
      <c r="AZ47" s="69">
        <v>0</v>
      </c>
      <c r="BA47" s="69">
        <v>0</v>
      </c>
      <c r="BB47" s="69">
        <v>0</v>
      </c>
      <c r="BC47" s="69">
        <v>0</v>
      </c>
      <c r="BD47" s="69">
        <v>0</v>
      </c>
      <c r="BE47" s="69">
        <v>0</v>
      </c>
      <c r="BF47" s="69">
        <v>0</v>
      </c>
      <c r="BG47" s="69">
        <v>0</v>
      </c>
      <c r="BH47" s="69">
        <v>0</v>
      </c>
      <c r="BI47" s="69">
        <v>0</v>
      </c>
      <c r="BJ47" s="70" t="s">
        <v>652</v>
      </c>
      <c r="BK47" s="70" t="s">
        <v>652</v>
      </c>
      <c r="BL47" s="70">
        <v>0</v>
      </c>
      <c r="BM47" s="70">
        <v>0</v>
      </c>
      <c r="BN47" s="70">
        <v>0</v>
      </c>
      <c r="BO47" s="69">
        <v>0</v>
      </c>
      <c r="BP47" s="69">
        <v>0</v>
      </c>
      <c r="BQ47" s="69">
        <v>0</v>
      </c>
      <c r="BR47" s="69">
        <v>0</v>
      </c>
      <c r="BS47" s="69">
        <v>0</v>
      </c>
      <c r="BT47" s="69">
        <v>0</v>
      </c>
      <c r="BU47" s="69">
        <v>0</v>
      </c>
      <c r="BV47" s="69">
        <v>0</v>
      </c>
      <c r="BW47" s="69">
        <v>0</v>
      </c>
      <c r="BX47" s="69">
        <v>0</v>
      </c>
      <c r="BY47" s="69">
        <v>0</v>
      </c>
      <c r="BZ47" s="70" t="s">
        <v>652</v>
      </c>
      <c r="CA47" s="70" t="s">
        <v>652</v>
      </c>
      <c r="CB47" s="70">
        <v>0</v>
      </c>
      <c r="CC47" s="70">
        <v>0</v>
      </c>
      <c r="CD47" s="70">
        <v>0</v>
      </c>
      <c r="CE47" s="69">
        <v>0</v>
      </c>
      <c r="CF47" s="69">
        <v>0</v>
      </c>
      <c r="CG47" s="69">
        <v>0</v>
      </c>
      <c r="CH47" s="69">
        <v>0</v>
      </c>
      <c r="CI47" s="69">
        <v>0</v>
      </c>
      <c r="CJ47" s="69">
        <v>0</v>
      </c>
      <c r="CK47" s="69">
        <v>0</v>
      </c>
      <c r="CL47" s="69">
        <v>0</v>
      </c>
      <c r="CM47" s="69">
        <v>0</v>
      </c>
      <c r="CN47" s="69">
        <v>0</v>
      </c>
      <c r="CO47" s="69">
        <v>0</v>
      </c>
      <c r="CP47" s="70" t="s">
        <v>652</v>
      </c>
      <c r="CQ47" s="70" t="s">
        <v>652</v>
      </c>
      <c r="CR47" s="70">
        <v>0</v>
      </c>
      <c r="CS47" s="70">
        <v>0</v>
      </c>
      <c r="CT47" s="70">
        <v>0</v>
      </c>
      <c r="CU47" s="69">
        <v>0</v>
      </c>
      <c r="CV47" s="69">
        <v>0</v>
      </c>
      <c r="CW47" s="69">
        <v>0</v>
      </c>
      <c r="CX47" s="69">
        <v>0</v>
      </c>
      <c r="CY47" s="69">
        <v>0</v>
      </c>
      <c r="CZ47" s="69">
        <v>0</v>
      </c>
      <c r="DA47" s="69">
        <v>0</v>
      </c>
      <c r="DB47" s="69">
        <v>0</v>
      </c>
      <c r="DC47" s="69">
        <v>0</v>
      </c>
      <c r="DD47" s="69">
        <v>0</v>
      </c>
      <c r="DE47" s="69">
        <v>0</v>
      </c>
      <c r="DF47" s="70" t="s">
        <v>652</v>
      </c>
      <c r="DG47" s="70" t="s">
        <v>652</v>
      </c>
      <c r="DH47" s="70">
        <v>0</v>
      </c>
      <c r="DI47" s="70">
        <v>0</v>
      </c>
      <c r="DJ47" s="70">
        <v>0</v>
      </c>
    </row>
    <row r="48" spans="1:114" ht="15.75" x14ac:dyDescent="0.25">
      <c r="A48" s="75">
        <v>37</v>
      </c>
      <c r="B48" s="17" t="s">
        <v>101</v>
      </c>
      <c r="C48" s="69">
        <v>225.6823</v>
      </c>
      <c r="D48" s="69">
        <v>0</v>
      </c>
      <c r="E48" s="69">
        <v>237.56450000000001</v>
      </c>
      <c r="F48" s="69">
        <v>225.6823</v>
      </c>
      <c r="G48" s="69">
        <v>11.882199999999999</v>
      </c>
      <c r="H48" s="69">
        <v>192.61066400000001</v>
      </c>
      <c r="I48" s="69">
        <v>0</v>
      </c>
      <c r="J48" s="69">
        <v>202.75161546000001</v>
      </c>
      <c r="K48" s="69">
        <v>192.61066400000001</v>
      </c>
      <c r="L48" s="69">
        <v>0</v>
      </c>
      <c r="M48" s="69">
        <v>10.14095146</v>
      </c>
      <c r="N48" s="70">
        <v>85.345932755913964</v>
      </c>
      <c r="O48" s="70">
        <v>85.345739509518452</v>
      </c>
      <c r="P48" s="70">
        <v>5.0016624710941775</v>
      </c>
      <c r="Q48" s="69">
        <v>0</v>
      </c>
      <c r="R48" s="70">
        <v>0</v>
      </c>
      <c r="S48" s="69">
        <v>225.6823</v>
      </c>
      <c r="T48" s="69">
        <v>0</v>
      </c>
      <c r="U48" s="69">
        <v>237.56450000000001</v>
      </c>
      <c r="V48" s="69">
        <v>225.6823</v>
      </c>
      <c r="W48" s="69">
        <v>11.882199999999999</v>
      </c>
      <c r="X48" s="69">
        <v>192.61066400000001</v>
      </c>
      <c r="Y48" s="69">
        <v>0</v>
      </c>
      <c r="Z48" s="69">
        <v>202.75161546000001</v>
      </c>
      <c r="AA48" s="69">
        <v>192.61066400000001</v>
      </c>
      <c r="AB48" s="69">
        <v>0</v>
      </c>
      <c r="AC48" s="69">
        <v>10.14095146</v>
      </c>
      <c r="AD48" s="70">
        <v>85.345932755913964</v>
      </c>
      <c r="AE48" s="70">
        <v>85.345739509518452</v>
      </c>
      <c r="AF48" s="70">
        <v>5.0016624710941775</v>
      </c>
      <c r="AG48" s="70">
        <v>0</v>
      </c>
      <c r="AH48" s="70">
        <v>0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69">
        <v>0</v>
      </c>
      <c r="AO48" s="69">
        <v>0</v>
      </c>
      <c r="AP48" s="69">
        <v>0</v>
      </c>
      <c r="AQ48" s="69">
        <v>0</v>
      </c>
      <c r="AR48" s="69">
        <v>0</v>
      </c>
      <c r="AS48" s="69">
        <v>0</v>
      </c>
      <c r="AT48" s="70" t="s">
        <v>652</v>
      </c>
      <c r="AU48" s="70" t="s">
        <v>652</v>
      </c>
      <c r="AV48" s="70">
        <v>0</v>
      </c>
      <c r="AW48" s="70">
        <v>0</v>
      </c>
      <c r="AX48" s="70">
        <v>0</v>
      </c>
      <c r="AY48" s="69">
        <v>0</v>
      </c>
      <c r="AZ48" s="69">
        <v>0</v>
      </c>
      <c r="BA48" s="69">
        <v>0</v>
      </c>
      <c r="BB48" s="69">
        <v>0</v>
      </c>
      <c r="BC48" s="69">
        <v>0</v>
      </c>
      <c r="BD48" s="69">
        <v>0</v>
      </c>
      <c r="BE48" s="69">
        <v>0</v>
      </c>
      <c r="BF48" s="69">
        <v>0</v>
      </c>
      <c r="BG48" s="69">
        <v>0</v>
      </c>
      <c r="BH48" s="69">
        <v>0</v>
      </c>
      <c r="BI48" s="69">
        <v>0</v>
      </c>
      <c r="BJ48" s="70" t="s">
        <v>652</v>
      </c>
      <c r="BK48" s="70" t="s">
        <v>652</v>
      </c>
      <c r="BL48" s="70">
        <v>0</v>
      </c>
      <c r="BM48" s="70">
        <v>0</v>
      </c>
      <c r="BN48" s="70">
        <v>0</v>
      </c>
      <c r="BO48" s="69">
        <v>0</v>
      </c>
      <c r="BP48" s="69">
        <v>0</v>
      </c>
      <c r="BQ48" s="69">
        <v>0</v>
      </c>
      <c r="BR48" s="69">
        <v>0</v>
      </c>
      <c r="BS48" s="69">
        <v>0</v>
      </c>
      <c r="BT48" s="69">
        <v>0</v>
      </c>
      <c r="BU48" s="69">
        <v>0</v>
      </c>
      <c r="BV48" s="69">
        <v>0</v>
      </c>
      <c r="BW48" s="69">
        <v>0</v>
      </c>
      <c r="BX48" s="69">
        <v>0</v>
      </c>
      <c r="BY48" s="69">
        <v>0</v>
      </c>
      <c r="BZ48" s="70" t="s">
        <v>652</v>
      </c>
      <c r="CA48" s="70" t="s">
        <v>652</v>
      </c>
      <c r="CB48" s="70">
        <v>0</v>
      </c>
      <c r="CC48" s="70">
        <v>0</v>
      </c>
      <c r="CD48" s="70">
        <v>0</v>
      </c>
      <c r="CE48" s="69">
        <v>0</v>
      </c>
      <c r="CF48" s="69">
        <v>0</v>
      </c>
      <c r="CG48" s="69">
        <v>0</v>
      </c>
      <c r="CH48" s="69">
        <v>0</v>
      </c>
      <c r="CI48" s="69">
        <v>0</v>
      </c>
      <c r="CJ48" s="69">
        <v>0</v>
      </c>
      <c r="CK48" s="69">
        <v>0</v>
      </c>
      <c r="CL48" s="69">
        <v>0</v>
      </c>
      <c r="CM48" s="69">
        <v>0</v>
      </c>
      <c r="CN48" s="69">
        <v>0</v>
      </c>
      <c r="CO48" s="69">
        <v>0</v>
      </c>
      <c r="CP48" s="70" t="s">
        <v>652</v>
      </c>
      <c r="CQ48" s="70" t="s">
        <v>652</v>
      </c>
      <c r="CR48" s="70">
        <v>0</v>
      </c>
      <c r="CS48" s="70">
        <v>0</v>
      </c>
      <c r="CT48" s="70">
        <v>0</v>
      </c>
      <c r="CU48" s="69">
        <v>0</v>
      </c>
      <c r="CV48" s="69">
        <v>0</v>
      </c>
      <c r="CW48" s="69">
        <v>0</v>
      </c>
      <c r="CX48" s="69">
        <v>0</v>
      </c>
      <c r="CY48" s="69">
        <v>0</v>
      </c>
      <c r="CZ48" s="69">
        <v>0</v>
      </c>
      <c r="DA48" s="69">
        <v>0</v>
      </c>
      <c r="DB48" s="69">
        <v>0</v>
      </c>
      <c r="DC48" s="69">
        <v>0</v>
      </c>
      <c r="DD48" s="69">
        <v>0</v>
      </c>
      <c r="DE48" s="69">
        <v>0</v>
      </c>
      <c r="DF48" s="70" t="s">
        <v>652</v>
      </c>
      <c r="DG48" s="70" t="s">
        <v>652</v>
      </c>
      <c r="DH48" s="70">
        <v>0</v>
      </c>
      <c r="DI48" s="70">
        <v>0</v>
      </c>
      <c r="DJ48" s="70">
        <v>0</v>
      </c>
    </row>
    <row r="49" spans="1:114" ht="15.75" x14ac:dyDescent="0.25">
      <c r="A49" s="75">
        <v>38</v>
      </c>
      <c r="B49" s="17" t="s">
        <v>103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70" t="s">
        <v>652</v>
      </c>
      <c r="O49" s="70" t="s">
        <v>652</v>
      </c>
      <c r="P49" s="70">
        <v>0</v>
      </c>
      <c r="Q49" s="69">
        <v>0</v>
      </c>
      <c r="R49" s="70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70" t="s">
        <v>652</v>
      </c>
      <c r="AE49" s="70" t="s">
        <v>652</v>
      </c>
      <c r="AF49" s="70">
        <v>0</v>
      </c>
      <c r="AG49" s="70">
        <v>0</v>
      </c>
      <c r="AH49" s="70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70" t="s">
        <v>652</v>
      </c>
      <c r="AU49" s="70" t="s">
        <v>652</v>
      </c>
      <c r="AV49" s="70">
        <v>0</v>
      </c>
      <c r="AW49" s="70">
        <v>0</v>
      </c>
      <c r="AX49" s="70">
        <v>0</v>
      </c>
      <c r="AY49" s="69">
        <v>0</v>
      </c>
      <c r="AZ49" s="69">
        <v>0</v>
      </c>
      <c r="BA49" s="69">
        <v>0</v>
      </c>
      <c r="BB49" s="69">
        <v>0</v>
      </c>
      <c r="BC49" s="69">
        <v>0</v>
      </c>
      <c r="BD49" s="69">
        <v>0</v>
      </c>
      <c r="BE49" s="69">
        <v>0</v>
      </c>
      <c r="BF49" s="69">
        <v>0</v>
      </c>
      <c r="BG49" s="69">
        <v>0</v>
      </c>
      <c r="BH49" s="69">
        <v>0</v>
      </c>
      <c r="BI49" s="69">
        <v>0</v>
      </c>
      <c r="BJ49" s="70" t="s">
        <v>652</v>
      </c>
      <c r="BK49" s="70" t="s">
        <v>652</v>
      </c>
      <c r="BL49" s="70">
        <v>0</v>
      </c>
      <c r="BM49" s="70">
        <v>0</v>
      </c>
      <c r="BN49" s="70">
        <v>0</v>
      </c>
      <c r="BO49" s="69">
        <v>0</v>
      </c>
      <c r="BP49" s="69">
        <v>0</v>
      </c>
      <c r="BQ49" s="69">
        <v>0</v>
      </c>
      <c r="BR49" s="69">
        <v>0</v>
      </c>
      <c r="BS49" s="69">
        <v>0</v>
      </c>
      <c r="BT49" s="69">
        <v>0</v>
      </c>
      <c r="BU49" s="69">
        <v>0</v>
      </c>
      <c r="BV49" s="69">
        <v>0</v>
      </c>
      <c r="BW49" s="69">
        <v>0</v>
      </c>
      <c r="BX49" s="69">
        <v>0</v>
      </c>
      <c r="BY49" s="69">
        <v>0</v>
      </c>
      <c r="BZ49" s="70" t="s">
        <v>652</v>
      </c>
      <c r="CA49" s="70" t="s">
        <v>652</v>
      </c>
      <c r="CB49" s="70">
        <v>0</v>
      </c>
      <c r="CC49" s="70">
        <v>0</v>
      </c>
      <c r="CD49" s="70">
        <v>0</v>
      </c>
      <c r="CE49" s="69">
        <v>0</v>
      </c>
      <c r="CF49" s="69">
        <v>0</v>
      </c>
      <c r="CG49" s="69">
        <v>0</v>
      </c>
      <c r="CH49" s="69">
        <v>0</v>
      </c>
      <c r="CI49" s="69">
        <v>0</v>
      </c>
      <c r="CJ49" s="69">
        <v>0</v>
      </c>
      <c r="CK49" s="69">
        <v>0</v>
      </c>
      <c r="CL49" s="69">
        <v>0</v>
      </c>
      <c r="CM49" s="69">
        <v>0</v>
      </c>
      <c r="CN49" s="69">
        <v>0</v>
      </c>
      <c r="CO49" s="69">
        <v>0</v>
      </c>
      <c r="CP49" s="70" t="s">
        <v>652</v>
      </c>
      <c r="CQ49" s="70" t="s">
        <v>652</v>
      </c>
      <c r="CR49" s="70">
        <v>0</v>
      </c>
      <c r="CS49" s="70">
        <v>0</v>
      </c>
      <c r="CT49" s="70">
        <v>0</v>
      </c>
      <c r="CU49" s="69">
        <v>0</v>
      </c>
      <c r="CV49" s="69">
        <v>0</v>
      </c>
      <c r="CW49" s="69">
        <v>0</v>
      </c>
      <c r="CX49" s="69">
        <v>0</v>
      </c>
      <c r="CY49" s="69">
        <v>0</v>
      </c>
      <c r="CZ49" s="69">
        <v>0</v>
      </c>
      <c r="DA49" s="69">
        <v>0</v>
      </c>
      <c r="DB49" s="69">
        <v>0</v>
      </c>
      <c r="DC49" s="69">
        <v>0</v>
      </c>
      <c r="DD49" s="69">
        <v>0</v>
      </c>
      <c r="DE49" s="69">
        <v>0</v>
      </c>
      <c r="DF49" s="70" t="s">
        <v>652</v>
      </c>
      <c r="DG49" s="70" t="s">
        <v>652</v>
      </c>
      <c r="DH49" s="70">
        <v>0</v>
      </c>
      <c r="DI49" s="70">
        <v>0</v>
      </c>
      <c r="DJ49" s="70">
        <v>0</v>
      </c>
    </row>
    <row r="50" spans="1:114" ht="15.75" x14ac:dyDescent="0.25">
      <c r="A50" s="75">
        <v>39</v>
      </c>
      <c r="B50" s="17" t="s">
        <v>105</v>
      </c>
      <c r="C50" s="69">
        <v>134.5018</v>
      </c>
      <c r="D50" s="69">
        <v>0</v>
      </c>
      <c r="E50" s="69">
        <v>141.630393</v>
      </c>
      <c r="F50" s="69">
        <v>134.5018</v>
      </c>
      <c r="G50" s="69">
        <v>7.1285930000000004</v>
      </c>
      <c r="H50" s="69">
        <v>134.50175200000001</v>
      </c>
      <c r="I50" s="69">
        <v>0</v>
      </c>
      <c r="J50" s="69">
        <v>141.63034500000001</v>
      </c>
      <c r="K50" s="69">
        <v>134.50175200000001</v>
      </c>
      <c r="L50" s="69">
        <v>0</v>
      </c>
      <c r="M50" s="69">
        <v>7.1285930000000004</v>
      </c>
      <c r="N50" s="70">
        <v>99.999964312745263</v>
      </c>
      <c r="O50" s="70">
        <v>100</v>
      </c>
      <c r="P50" s="70">
        <v>5.0332384631273754</v>
      </c>
      <c r="Q50" s="69">
        <v>0</v>
      </c>
      <c r="R50" s="70">
        <v>0</v>
      </c>
      <c r="S50" s="69">
        <v>134.5018</v>
      </c>
      <c r="T50" s="69">
        <v>0</v>
      </c>
      <c r="U50" s="69">
        <v>141.630393</v>
      </c>
      <c r="V50" s="69">
        <v>134.5018</v>
      </c>
      <c r="W50" s="69">
        <v>7.1285930000000004</v>
      </c>
      <c r="X50" s="69">
        <v>134.50175200000001</v>
      </c>
      <c r="Y50" s="69">
        <v>0</v>
      </c>
      <c r="Z50" s="69">
        <v>141.63034500000001</v>
      </c>
      <c r="AA50" s="69">
        <v>134.50175200000001</v>
      </c>
      <c r="AB50" s="69">
        <v>0</v>
      </c>
      <c r="AC50" s="69">
        <v>7.1285930000000004</v>
      </c>
      <c r="AD50" s="70">
        <v>99.999964312745263</v>
      </c>
      <c r="AE50" s="70">
        <v>100</v>
      </c>
      <c r="AF50" s="70">
        <v>5.0332384631273754</v>
      </c>
      <c r="AG50" s="70">
        <v>0</v>
      </c>
      <c r="AH50" s="70">
        <v>0</v>
      </c>
      <c r="AI50" s="69">
        <v>0</v>
      </c>
      <c r="AJ50" s="69">
        <v>0</v>
      </c>
      <c r="AK50" s="69">
        <v>0</v>
      </c>
      <c r="AL50" s="69">
        <v>0</v>
      </c>
      <c r="AM50" s="69">
        <v>0</v>
      </c>
      <c r="AN50" s="69">
        <v>0</v>
      </c>
      <c r="AO50" s="69">
        <v>0</v>
      </c>
      <c r="AP50" s="69">
        <v>0</v>
      </c>
      <c r="AQ50" s="69">
        <v>0</v>
      </c>
      <c r="AR50" s="69">
        <v>0</v>
      </c>
      <c r="AS50" s="69">
        <v>0</v>
      </c>
      <c r="AT50" s="70" t="s">
        <v>652</v>
      </c>
      <c r="AU50" s="70" t="s">
        <v>652</v>
      </c>
      <c r="AV50" s="70">
        <v>0</v>
      </c>
      <c r="AW50" s="70">
        <v>0</v>
      </c>
      <c r="AX50" s="70">
        <v>0</v>
      </c>
      <c r="AY50" s="69">
        <v>0</v>
      </c>
      <c r="AZ50" s="69">
        <v>0</v>
      </c>
      <c r="BA50" s="69">
        <v>0</v>
      </c>
      <c r="BB50" s="69">
        <v>0</v>
      </c>
      <c r="BC50" s="69">
        <v>0</v>
      </c>
      <c r="BD50" s="69">
        <v>0</v>
      </c>
      <c r="BE50" s="69">
        <v>0</v>
      </c>
      <c r="BF50" s="69">
        <v>0</v>
      </c>
      <c r="BG50" s="69">
        <v>0</v>
      </c>
      <c r="BH50" s="69">
        <v>0</v>
      </c>
      <c r="BI50" s="69">
        <v>0</v>
      </c>
      <c r="BJ50" s="70" t="s">
        <v>652</v>
      </c>
      <c r="BK50" s="70" t="s">
        <v>652</v>
      </c>
      <c r="BL50" s="70">
        <v>0</v>
      </c>
      <c r="BM50" s="70">
        <v>0</v>
      </c>
      <c r="BN50" s="70">
        <v>0</v>
      </c>
      <c r="BO50" s="69">
        <v>0</v>
      </c>
      <c r="BP50" s="69">
        <v>0</v>
      </c>
      <c r="BQ50" s="69">
        <v>0</v>
      </c>
      <c r="BR50" s="69">
        <v>0</v>
      </c>
      <c r="BS50" s="69">
        <v>0</v>
      </c>
      <c r="BT50" s="69">
        <v>0</v>
      </c>
      <c r="BU50" s="69">
        <v>0</v>
      </c>
      <c r="BV50" s="69">
        <v>0</v>
      </c>
      <c r="BW50" s="69">
        <v>0</v>
      </c>
      <c r="BX50" s="69">
        <v>0</v>
      </c>
      <c r="BY50" s="69">
        <v>0</v>
      </c>
      <c r="BZ50" s="70" t="s">
        <v>652</v>
      </c>
      <c r="CA50" s="70" t="s">
        <v>652</v>
      </c>
      <c r="CB50" s="70">
        <v>0</v>
      </c>
      <c r="CC50" s="70">
        <v>0</v>
      </c>
      <c r="CD50" s="70">
        <v>0</v>
      </c>
      <c r="CE50" s="69">
        <v>0</v>
      </c>
      <c r="CF50" s="69">
        <v>0</v>
      </c>
      <c r="CG50" s="69">
        <v>0</v>
      </c>
      <c r="CH50" s="69">
        <v>0</v>
      </c>
      <c r="CI50" s="69">
        <v>0</v>
      </c>
      <c r="CJ50" s="69">
        <v>0</v>
      </c>
      <c r="CK50" s="69">
        <v>0</v>
      </c>
      <c r="CL50" s="69">
        <v>0</v>
      </c>
      <c r="CM50" s="69">
        <v>0</v>
      </c>
      <c r="CN50" s="69">
        <v>0</v>
      </c>
      <c r="CO50" s="69">
        <v>0</v>
      </c>
      <c r="CP50" s="70" t="s">
        <v>652</v>
      </c>
      <c r="CQ50" s="70" t="s">
        <v>652</v>
      </c>
      <c r="CR50" s="70">
        <v>0</v>
      </c>
      <c r="CS50" s="70">
        <v>0</v>
      </c>
      <c r="CT50" s="70">
        <v>0</v>
      </c>
      <c r="CU50" s="69">
        <v>0</v>
      </c>
      <c r="CV50" s="69">
        <v>0</v>
      </c>
      <c r="CW50" s="69">
        <v>0</v>
      </c>
      <c r="CX50" s="69">
        <v>0</v>
      </c>
      <c r="CY50" s="69">
        <v>0</v>
      </c>
      <c r="CZ50" s="69">
        <v>0</v>
      </c>
      <c r="DA50" s="69">
        <v>0</v>
      </c>
      <c r="DB50" s="69">
        <v>0</v>
      </c>
      <c r="DC50" s="69">
        <v>0</v>
      </c>
      <c r="DD50" s="69">
        <v>0</v>
      </c>
      <c r="DE50" s="69">
        <v>0</v>
      </c>
      <c r="DF50" s="70" t="s">
        <v>652</v>
      </c>
      <c r="DG50" s="70" t="s">
        <v>652</v>
      </c>
      <c r="DH50" s="70">
        <v>0</v>
      </c>
      <c r="DI50" s="70">
        <v>0</v>
      </c>
      <c r="DJ50" s="70">
        <v>0</v>
      </c>
    </row>
    <row r="51" spans="1:114" s="130" customFormat="1" ht="15.75" x14ac:dyDescent="0.25">
      <c r="A51" s="71">
        <v>40</v>
      </c>
      <c r="B51" s="17" t="s">
        <v>107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70" t="s">
        <v>652</v>
      </c>
      <c r="O51" s="70" t="s">
        <v>652</v>
      </c>
      <c r="P51" s="70">
        <v>0</v>
      </c>
      <c r="Q51" s="69">
        <v>0</v>
      </c>
      <c r="R51" s="70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70" t="s">
        <v>652</v>
      </c>
      <c r="AE51" s="70" t="s">
        <v>652</v>
      </c>
      <c r="AF51" s="70">
        <v>0</v>
      </c>
      <c r="AG51" s="70">
        <v>0</v>
      </c>
      <c r="AH51" s="70">
        <v>0</v>
      </c>
      <c r="AI51" s="69">
        <v>0</v>
      </c>
      <c r="AJ51" s="69">
        <v>0</v>
      </c>
      <c r="AK51" s="69">
        <v>0</v>
      </c>
      <c r="AL51" s="69">
        <v>0</v>
      </c>
      <c r="AM51" s="69">
        <v>0</v>
      </c>
      <c r="AN51" s="69">
        <v>0</v>
      </c>
      <c r="AO51" s="69">
        <v>0</v>
      </c>
      <c r="AP51" s="69">
        <v>0</v>
      </c>
      <c r="AQ51" s="69">
        <v>0</v>
      </c>
      <c r="AR51" s="69">
        <v>0</v>
      </c>
      <c r="AS51" s="69">
        <v>0</v>
      </c>
      <c r="AT51" s="70" t="s">
        <v>652</v>
      </c>
      <c r="AU51" s="70" t="s">
        <v>652</v>
      </c>
      <c r="AV51" s="70">
        <v>0</v>
      </c>
      <c r="AW51" s="70">
        <v>0</v>
      </c>
      <c r="AX51" s="70">
        <v>0</v>
      </c>
      <c r="AY51" s="69">
        <v>0</v>
      </c>
      <c r="AZ51" s="69">
        <v>0</v>
      </c>
      <c r="BA51" s="69">
        <v>0</v>
      </c>
      <c r="BB51" s="69">
        <v>0</v>
      </c>
      <c r="BC51" s="69">
        <v>0</v>
      </c>
      <c r="BD51" s="69">
        <v>0</v>
      </c>
      <c r="BE51" s="69">
        <v>0</v>
      </c>
      <c r="BF51" s="69">
        <v>0</v>
      </c>
      <c r="BG51" s="69">
        <v>0</v>
      </c>
      <c r="BH51" s="69">
        <v>0</v>
      </c>
      <c r="BI51" s="69">
        <v>0</v>
      </c>
      <c r="BJ51" s="70" t="s">
        <v>652</v>
      </c>
      <c r="BK51" s="70" t="s">
        <v>652</v>
      </c>
      <c r="BL51" s="70">
        <v>0</v>
      </c>
      <c r="BM51" s="70">
        <v>0</v>
      </c>
      <c r="BN51" s="70">
        <v>0</v>
      </c>
      <c r="BO51" s="69">
        <v>0</v>
      </c>
      <c r="BP51" s="69">
        <v>0</v>
      </c>
      <c r="BQ51" s="69">
        <v>0</v>
      </c>
      <c r="BR51" s="69">
        <v>0</v>
      </c>
      <c r="BS51" s="69">
        <v>0</v>
      </c>
      <c r="BT51" s="69">
        <v>0</v>
      </c>
      <c r="BU51" s="69">
        <v>0</v>
      </c>
      <c r="BV51" s="69">
        <v>0</v>
      </c>
      <c r="BW51" s="69">
        <v>0</v>
      </c>
      <c r="BX51" s="69">
        <v>0</v>
      </c>
      <c r="BY51" s="69">
        <v>0</v>
      </c>
      <c r="BZ51" s="70" t="s">
        <v>652</v>
      </c>
      <c r="CA51" s="70" t="s">
        <v>652</v>
      </c>
      <c r="CB51" s="70">
        <v>0</v>
      </c>
      <c r="CC51" s="70">
        <v>0</v>
      </c>
      <c r="CD51" s="70">
        <v>0</v>
      </c>
      <c r="CE51" s="69">
        <v>0</v>
      </c>
      <c r="CF51" s="69">
        <v>0</v>
      </c>
      <c r="CG51" s="69">
        <v>0</v>
      </c>
      <c r="CH51" s="69">
        <v>0</v>
      </c>
      <c r="CI51" s="69">
        <v>0</v>
      </c>
      <c r="CJ51" s="69">
        <v>0</v>
      </c>
      <c r="CK51" s="69">
        <v>0</v>
      </c>
      <c r="CL51" s="69">
        <v>0</v>
      </c>
      <c r="CM51" s="69">
        <v>0</v>
      </c>
      <c r="CN51" s="69">
        <v>0</v>
      </c>
      <c r="CO51" s="69">
        <v>0</v>
      </c>
      <c r="CP51" s="70" t="s">
        <v>652</v>
      </c>
      <c r="CQ51" s="70" t="s">
        <v>652</v>
      </c>
      <c r="CR51" s="70">
        <v>0</v>
      </c>
      <c r="CS51" s="70">
        <v>0</v>
      </c>
      <c r="CT51" s="70">
        <v>0</v>
      </c>
      <c r="CU51" s="69">
        <v>0</v>
      </c>
      <c r="CV51" s="69">
        <v>0</v>
      </c>
      <c r="CW51" s="69">
        <v>0</v>
      </c>
      <c r="CX51" s="69">
        <v>0</v>
      </c>
      <c r="CY51" s="69">
        <v>0</v>
      </c>
      <c r="CZ51" s="69">
        <v>0</v>
      </c>
      <c r="DA51" s="69">
        <v>0</v>
      </c>
      <c r="DB51" s="69">
        <v>0</v>
      </c>
      <c r="DC51" s="69">
        <v>0</v>
      </c>
      <c r="DD51" s="69">
        <v>0</v>
      </c>
      <c r="DE51" s="69">
        <v>0</v>
      </c>
      <c r="DF51" s="70" t="s">
        <v>652</v>
      </c>
      <c r="DG51" s="70" t="s">
        <v>652</v>
      </c>
      <c r="DH51" s="70">
        <v>0</v>
      </c>
      <c r="DI51" s="70">
        <v>0</v>
      </c>
      <c r="DJ51" s="70">
        <v>0</v>
      </c>
    </row>
    <row r="52" spans="1:114" ht="15.75" x14ac:dyDescent="0.25">
      <c r="A52" s="140">
        <v>41</v>
      </c>
      <c r="B52" s="66" t="s">
        <v>319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70" t="s">
        <v>652</v>
      </c>
      <c r="O52" s="70" t="s">
        <v>652</v>
      </c>
      <c r="P52" s="70">
        <v>0</v>
      </c>
      <c r="Q52" s="69">
        <v>0</v>
      </c>
      <c r="R52" s="70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70" t="s">
        <v>652</v>
      </c>
      <c r="AE52" s="70" t="s">
        <v>652</v>
      </c>
      <c r="AF52" s="70">
        <v>0</v>
      </c>
      <c r="AG52" s="70">
        <v>0</v>
      </c>
      <c r="AH52" s="70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70" t="s">
        <v>652</v>
      </c>
      <c r="AU52" s="70" t="s">
        <v>652</v>
      </c>
      <c r="AV52" s="70">
        <v>0</v>
      </c>
      <c r="AW52" s="70">
        <v>0</v>
      </c>
      <c r="AX52" s="70">
        <v>0</v>
      </c>
      <c r="AY52" s="69">
        <v>0</v>
      </c>
      <c r="AZ52" s="69">
        <v>0</v>
      </c>
      <c r="BA52" s="69">
        <v>0</v>
      </c>
      <c r="BB52" s="69">
        <v>0</v>
      </c>
      <c r="BC52" s="69">
        <v>0</v>
      </c>
      <c r="BD52" s="69">
        <v>0</v>
      </c>
      <c r="BE52" s="69">
        <v>0</v>
      </c>
      <c r="BF52" s="69">
        <v>0</v>
      </c>
      <c r="BG52" s="69">
        <v>0</v>
      </c>
      <c r="BH52" s="69">
        <v>0</v>
      </c>
      <c r="BI52" s="69">
        <v>0</v>
      </c>
      <c r="BJ52" s="70" t="s">
        <v>652</v>
      </c>
      <c r="BK52" s="70" t="s">
        <v>652</v>
      </c>
      <c r="BL52" s="70">
        <v>0</v>
      </c>
      <c r="BM52" s="70">
        <v>0</v>
      </c>
      <c r="BN52" s="70">
        <v>0</v>
      </c>
      <c r="BO52" s="69">
        <v>0</v>
      </c>
      <c r="BP52" s="69">
        <v>0</v>
      </c>
      <c r="BQ52" s="69">
        <v>0</v>
      </c>
      <c r="BR52" s="69">
        <v>0</v>
      </c>
      <c r="BS52" s="69">
        <v>0</v>
      </c>
      <c r="BT52" s="69">
        <v>0</v>
      </c>
      <c r="BU52" s="69">
        <v>0</v>
      </c>
      <c r="BV52" s="69">
        <v>0</v>
      </c>
      <c r="BW52" s="69">
        <v>0</v>
      </c>
      <c r="BX52" s="69">
        <v>0</v>
      </c>
      <c r="BY52" s="69">
        <v>0</v>
      </c>
      <c r="BZ52" s="70" t="s">
        <v>652</v>
      </c>
      <c r="CA52" s="70" t="s">
        <v>652</v>
      </c>
      <c r="CB52" s="70">
        <v>0</v>
      </c>
      <c r="CC52" s="70">
        <v>0</v>
      </c>
      <c r="CD52" s="70">
        <v>0</v>
      </c>
      <c r="CE52" s="69">
        <v>0</v>
      </c>
      <c r="CF52" s="69">
        <v>0</v>
      </c>
      <c r="CG52" s="69">
        <v>0</v>
      </c>
      <c r="CH52" s="69">
        <v>0</v>
      </c>
      <c r="CI52" s="69">
        <v>0</v>
      </c>
      <c r="CJ52" s="69">
        <v>0</v>
      </c>
      <c r="CK52" s="69">
        <v>0</v>
      </c>
      <c r="CL52" s="69">
        <v>0</v>
      </c>
      <c r="CM52" s="69">
        <v>0</v>
      </c>
      <c r="CN52" s="69">
        <v>0</v>
      </c>
      <c r="CO52" s="69">
        <v>0</v>
      </c>
      <c r="CP52" s="70" t="s">
        <v>652</v>
      </c>
      <c r="CQ52" s="70" t="s">
        <v>652</v>
      </c>
      <c r="CR52" s="70">
        <v>0</v>
      </c>
      <c r="CS52" s="70">
        <v>0</v>
      </c>
      <c r="CT52" s="70">
        <v>0</v>
      </c>
      <c r="CU52" s="69">
        <v>0</v>
      </c>
      <c r="CV52" s="69">
        <v>0</v>
      </c>
      <c r="CW52" s="69">
        <v>0</v>
      </c>
      <c r="CX52" s="69">
        <v>0</v>
      </c>
      <c r="CY52" s="69">
        <v>0</v>
      </c>
      <c r="CZ52" s="69">
        <v>0</v>
      </c>
      <c r="DA52" s="69">
        <v>0</v>
      </c>
      <c r="DB52" s="69">
        <v>0</v>
      </c>
      <c r="DC52" s="69">
        <v>0</v>
      </c>
      <c r="DD52" s="69">
        <v>0</v>
      </c>
      <c r="DE52" s="69">
        <v>0</v>
      </c>
      <c r="DF52" s="70" t="s">
        <v>652</v>
      </c>
      <c r="DG52" s="70" t="s">
        <v>652</v>
      </c>
      <c r="DH52" s="70">
        <v>0</v>
      </c>
      <c r="DI52" s="70">
        <v>0</v>
      </c>
      <c r="DJ52" s="70">
        <v>0</v>
      </c>
    </row>
    <row r="53" spans="1:114" ht="15.75" x14ac:dyDescent="0.25">
      <c r="A53" s="73">
        <v>42</v>
      </c>
      <c r="B53" s="76" t="s">
        <v>109</v>
      </c>
      <c r="C53" s="64">
        <v>1094.7430999999999</v>
      </c>
      <c r="D53" s="64">
        <v>0</v>
      </c>
      <c r="E53" s="64">
        <v>1152.3622</v>
      </c>
      <c r="F53" s="64">
        <v>1094.7430999999999</v>
      </c>
      <c r="G53" s="64">
        <v>57.619100000000003</v>
      </c>
      <c r="H53" s="64">
        <v>1094.7430999999999</v>
      </c>
      <c r="I53" s="64">
        <v>0</v>
      </c>
      <c r="J53" s="64">
        <v>1140.0970750000001</v>
      </c>
      <c r="K53" s="64">
        <v>1094.7430999999999</v>
      </c>
      <c r="L53" s="64">
        <v>0</v>
      </c>
      <c r="M53" s="64">
        <v>45.353974999999998</v>
      </c>
      <c r="N53" s="64">
        <v>100</v>
      </c>
      <c r="O53" s="64">
        <v>78.713438772906898</v>
      </c>
      <c r="P53" s="64">
        <v>3.9780801121693949</v>
      </c>
      <c r="Q53" s="64">
        <v>0</v>
      </c>
      <c r="R53" s="64">
        <v>0</v>
      </c>
      <c r="S53" s="64">
        <v>240.63050000000001</v>
      </c>
      <c r="T53" s="64">
        <v>0</v>
      </c>
      <c r="U53" s="64">
        <v>253.2953</v>
      </c>
      <c r="V53" s="64">
        <v>240.63050000000001</v>
      </c>
      <c r="W53" s="64">
        <v>12.6648</v>
      </c>
      <c r="X53" s="64">
        <v>240.63050000000001</v>
      </c>
      <c r="Y53" s="64">
        <v>0</v>
      </c>
      <c r="Z53" s="64">
        <v>253.2953</v>
      </c>
      <c r="AA53" s="64">
        <v>240.63050000000001</v>
      </c>
      <c r="AB53" s="64">
        <v>0</v>
      </c>
      <c r="AC53" s="64">
        <v>12.6648</v>
      </c>
      <c r="AD53" s="64">
        <v>100</v>
      </c>
      <c r="AE53" s="64">
        <v>100</v>
      </c>
      <c r="AF53" s="64">
        <v>5.0000138178639713</v>
      </c>
      <c r="AG53" s="64">
        <v>0</v>
      </c>
      <c r="AH53" s="64">
        <v>0</v>
      </c>
      <c r="AI53" s="64">
        <v>222.4282</v>
      </c>
      <c r="AJ53" s="64">
        <v>0</v>
      </c>
      <c r="AK53" s="64">
        <v>234.1352</v>
      </c>
      <c r="AL53" s="64">
        <v>222.4282</v>
      </c>
      <c r="AM53" s="64">
        <v>11.707000000000001</v>
      </c>
      <c r="AN53" s="64">
        <v>222.4282</v>
      </c>
      <c r="AO53" s="64">
        <v>0</v>
      </c>
      <c r="AP53" s="64">
        <v>223.25007500000001</v>
      </c>
      <c r="AQ53" s="64">
        <v>222.4282</v>
      </c>
      <c r="AR53" s="64">
        <v>0</v>
      </c>
      <c r="AS53" s="64">
        <v>0.82187500000000002</v>
      </c>
      <c r="AT53" s="64">
        <v>100</v>
      </c>
      <c r="AU53" s="64">
        <v>7.0203724267532239</v>
      </c>
      <c r="AV53" s="64">
        <v>0.36814097374883298</v>
      </c>
      <c r="AW53" s="64">
        <v>0</v>
      </c>
      <c r="AX53" s="64">
        <v>0</v>
      </c>
      <c r="AY53" s="64">
        <v>15</v>
      </c>
      <c r="AZ53" s="64">
        <v>0</v>
      </c>
      <c r="BA53" s="64">
        <v>15.7895</v>
      </c>
      <c r="BB53" s="64">
        <v>15</v>
      </c>
      <c r="BC53" s="64">
        <v>0.78949999999999998</v>
      </c>
      <c r="BD53" s="64">
        <v>15</v>
      </c>
      <c r="BE53" s="64">
        <v>0</v>
      </c>
      <c r="BF53" s="64">
        <v>15.7895</v>
      </c>
      <c r="BG53" s="64">
        <v>15</v>
      </c>
      <c r="BH53" s="64">
        <v>0</v>
      </c>
      <c r="BI53" s="64">
        <v>0.78949999999999998</v>
      </c>
      <c r="BJ53" s="64">
        <v>100</v>
      </c>
      <c r="BK53" s="64">
        <v>100</v>
      </c>
      <c r="BL53" s="64">
        <v>5.0001583330694448</v>
      </c>
      <c r="BM53" s="64">
        <v>0</v>
      </c>
      <c r="BN53" s="64">
        <v>0</v>
      </c>
      <c r="BO53" s="64">
        <v>134.20939999999999</v>
      </c>
      <c r="BP53" s="64">
        <v>0</v>
      </c>
      <c r="BQ53" s="64">
        <v>141.27369999999999</v>
      </c>
      <c r="BR53" s="64">
        <v>134.20939999999999</v>
      </c>
      <c r="BS53" s="64">
        <v>7.0643000000000002</v>
      </c>
      <c r="BT53" s="64">
        <v>134.20939999999999</v>
      </c>
      <c r="BU53" s="64">
        <v>0</v>
      </c>
      <c r="BV53" s="64">
        <v>139.8937</v>
      </c>
      <c r="BW53" s="64">
        <v>134.20939999999999</v>
      </c>
      <c r="BX53" s="64">
        <v>0</v>
      </c>
      <c r="BY53" s="64">
        <v>5.6843000000000004</v>
      </c>
      <c r="BZ53" s="64">
        <v>100</v>
      </c>
      <c r="CA53" s="64">
        <v>80.46515578330478</v>
      </c>
      <c r="CB53" s="64">
        <v>4.0632994909706444</v>
      </c>
      <c r="CC53" s="64">
        <v>0</v>
      </c>
      <c r="CD53" s="64">
        <v>0</v>
      </c>
      <c r="CE53" s="64">
        <v>56.04</v>
      </c>
      <c r="CF53" s="64">
        <v>0</v>
      </c>
      <c r="CG53" s="64">
        <v>58.9895</v>
      </c>
      <c r="CH53" s="64">
        <v>56.04</v>
      </c>
      <c r="CI53" s="64">
        <v>2.9495</v>
      </c>
      <c r="CJ53" s="64">
        <v>56.04</v>
      </c>
      <c r="CK53" s="64">
        <v>0</v>
      </c>
      <c r="CL53" s="64">
        <v>58.9895</v>
      </c>
      <c r="CM53" s="64">
        <v>56.04</v>
      </c>
      <c r="CN53" s="64">
        <v>0</v>
      </c>
      <c r="CO53" s="64">
        <v>2.9495</v>
      </c>
      <c r="CP53" s="64">
        <v>100</v>
      </c>
      <c r="CQ53" s="64">
        <v>100</v>
      </c>
      <c r="CR53" s="64">
        <v>5.0000423804236345</v>
      </c>
      <c r="CS53" s="64">
        <v>0</v>
      </c>
      <c r="CT53" s="64">
        <v>0</v>
      </c>
      <c r="CU53" s="64">
        <v>426.435</v>
      </c>
      <c r="CV53" s="64">
        <v>0</v>
      </c>
      <c r="CW53" s="64">
        <v>448.87900000000002</v>
      </c>
      <c r="CX53" s="64">
        <v>426.435</v>
      </c>
      <c r="CY53" s="64">
        <v>22.443999999999999</v>
      </c>
      <c r="CZ53" s="64">
        <v>426.435</v>
      </c>
      <c r="DA53" s="64">
        <v>0</v>
      </c>
      <c r="DB53" s="64">
        <v>448.87900000000002</v>
      </c>
      <c r="DC53" s="64">
        <v>426.435</v>
      </c>
      <c r="DD53" s="64">
        <v>0</v>
      </c>
      <c r="DE53" s="64">
        <v>22.443999999999999</v>
      </c>
      <c r="DF53" s="64">
        <v>100</v>
      </c>
      <c r="DG53" s="64">
        <v>100</v>
      </c>
      <c r="DH53" s="64">
        <v>5.0000111388592474</v>
      </c>
      <c r="DI53" s="64">
        <v>0</v>
      </c>
      <c r="DJ53" s="64">
        <v>0</v>
      </c>
    </row>
    <row r="54" spans="1:114" ht="15.75" x14ac:dyDescent="0.25">
      <c r="A54" s="75">
        <v>43</v>
      </c>
      <c r="B54" s="17" t="s">
        <v>111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70" t="s">
        <v>652</v>
      </c>
      <c r="O54" s="70" t="s">
        <v>652</v>
      </c>
      <c r="P54" s="70">
        <v>0</v>
      </c>
      <c r="Q54" s="69">
        <v>0</v>
      </c>
      <c r="R54" s="70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70" t="s">
        <v>652</v>
      </c>
      <c r="AE54" s="70" t="s">
        <v>652</v>
      </c>
      <c r="AF54" s="70">
        <v>0</v>
      </c>
      <c r="AG54" s="70">
        <v>0</v>
      </c>
      <c r="AH54" s="70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69">
        <v>0</v>
      </c>
      <c r="AO54" s="69">
        <v>0</v>
      </c>
      <c r="AP54" s="69">
        <v>0</v>
      </c>
      <c r="AQ54" s="69">
        <v>0</v>
      </c>
      <c r="AR54" s="69">
        <v>0</v>
      </c>
      <c r="AS54" s="69">
        <v>0</v>
      </c>
      <c r="AT54" s="70" t="s">
        <v>652</v>
      </c>
      <c r="AU54" s="70" t="s">
        <v>652</v>
      </c>
      <c r="AV54" s="70">
        <v>0</v>
      </c>
      <c r="AW54" s="70">
        <v>0</v>
      </c>
      <c r="AX54" s="70">
        <v>0</v>
      </c>
      <c r="AY54" s="69">
        <v>0</v>
      </c>
      <c r="AZ54" s="69">
        <v>0</v>
      </c>
      <c r="BA54" s="69">
        <v>0</v>
      </c>
      <c r="BB54" s="69">
        <v>0</v>
      </c>
      <c r="BC54" s="69">
        <v>0</v>
      </c>
      <c r="BD54" s="69">
        <v>0</v>
      </c>
      <c r="BE54" s="69">
        <v>0</v>
      </c>
      <c r="BF54" s="69">
        <v>0</v>
      </c>
      <c r="BG54" s="69">
        <v>0</v>
      </c>
      <c r="BH54" s="69">
        <v>0</v>
      </c>
      <c r="BI54" s="69">
        <v>0</v>
      </c>
      <c r="BJ54" s="70" t="s">
        <v>652</v>
      </c>
      <c r="BK54" s="70" t="s">
        <v>652</v>
      </c>
      <c r="BL54" s="70">
        <v>0</v>
      </c>
      <c r="BM54" s="70">
        <v>0</v>
      </c>
      <c r="BN54" s="70">
        <v>0</v>
      </c>
      <c r="BO54" s="69">
        <v>0</v>
      </c>
      <c r="BP54" s="69">
        <v>0</v>
      </c>
      <c r="BQ54" s="69">
        <v>0</v>
      </c>
      <c r="BR54" s="69">
        <v>0</v>
      </c>
      <c r="BS54" s="69">
        <v>0</v>
      </c>
      <c r="BT54" s="69">
        <v>0</v>
      </c>
      <c r="BU54" s="69">
        <v>0</v>
      </c>
      <c r="BV54" s="69">
        <v>0</v>
      </c>
      <c r="BW54" s="69">
        <v>0</v>
      </c>
      <c r="BX54" s="69">
        <v>0</v>
      </c>
      <c r="BY54" s="69">
        <v>0</v>
      </c>
      <c r="BZ54" s="70" t="s">
        <v>652</v>
      </c>
      <c r="CA54" s="70" t="s">
        <v>652</v>
      </c>
      <c r="CB54" s="70">
        <v>0</v>
      </c>
      <c r="CC54" s="70">
        <v>0</v>
      </c>
      <c r="CD54" s="70">
        <v>0</v>
      </c>
      <c r="CE54" s="69">
        <v>0</v>
      </c>
      <c r="CF54" s="69">
        <v>0</v>
      </c>
      <c r="CG54" s="69">
        <v>0</v>
      </c>
      <c r="CH54" s="69">
        <v>0</v>
      </c>
      <c r="CI54" s="69">
        <v>0</v>
      </c>
      <c r="CJ54" s="69">
        <v>0</v>
      </c>
      <c r="CK54" s="69">
        <v>0</v>
      </c>
      <c r="CL54" s="69">
        <v>0</v>
      </c>
      <c r="CM54" s="69">
        <v>0</v>
      </c>
      <c r="CN54" s="69">
        <v>0</v>
      </c>
      <c r="CO54" s="69">
        <v>0</v>
      </c>
      <c r="CP54" s="70" t="s">
        <v>652</v>
      </c>
      <c r="CQ54" s="70" t="s">
        <v>652</v>
      </c>
      <c r="CR54" s="70">
        <v>0</v>
      </c>
      <c r="CS54" s="70">
        <v>0</v>
      </c>
      <c r="CT54" s="70">
        <v>0</v>
      </c>
      <c r="CU54" s="69">
        <v>0</v>
      </c>
      <c r="CV54" s="69">
        <v>0</v>
      </c>
      <c r="CW54" s="69">
        <v>0</v>
      </c>
      <c r="CX54" s="69">
        <v>0</v>
      </c>
      <c r="CY54" s="69">
        <v>0</v>
      </c>
      <c r="CZ54" s="69">
        <v>0</v>
      </c>
      <c r="DA54" s="69">
        <v>0</v>
      </c>
      <c r="DB54" s="69">
        <v>0</v>
      </c>
      <c r="DC54" s="69">
        <v>0</v>
      </c>
      <c r="DD54" s="69">
        <v>0</v>
      </c>
      <c r="DE54" s="69">
        <v>0</v>
      </c>
      <c r="DF54" s="70" t="s">
        <v>652</v>
      </c>
      <c r="DG54" s="70" t="s">
        <v>652</v>
      </c>
      <c r="DH54" s="70">
        <v>0</v>
      </c>
      <c r="DI54" s="70">
        <v>0</v>
      </c>
      <c r="DJ54" s="70">
        <v>0</v>
      </c>
    </row>
    <row r="55" spans="1:114" ht="15.75" x14ac:dyDescent="0.25">
      <c r="A55" s="75">
        <v>44</v>
      </c>
      <c r="B55" s="17" t="s">
        <v>113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70" t="s">
        <v>652</v>
      </c>
      <c r="O55" s="70" t="s">
        <v>652</v>
      </c>
      <c r="P55" s="70">
        <v>0</v>
      </c>
      <c r="Q55" s="69">
        <v>0</v>
      </c>
      <c r="R55" s="70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70" t="s">
        <v>652</v>
      </c>
      <c r="AE55" s="70" t="s">
        <v>652</v>
      </c>
      <c r="AF55" s="70">
        <v>0</v>
      </c>
      <c r="AG55" s="70">
        <v>0</v>
      </c>
      <c r="AH55" s="70">
        <v>0</v>
      </c>
      <c r="AI55" s="69">
        <v>0</v>
      </c>
      <c r="AJ55" s="69">
        <v>0</v>
      </c>
      <c r="AK55" s="69">
        <v>0</v>
      </c>
      <c r="AL55" s="69">
        <v>0</v>
      </c>
      <c r="AM55" s="69">
        <v>0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70" t="s">
        <v>652</v>
      </c>
      <c r="AU55" s="70" t="s">
        <v>652</v>
      </c>
      <c r="AV55" s="70">
        <v>0</v>
      </c>
      <c r="AW55" s="70">
        <v>0</v>
      </c>
      <c r="AX55" s="70">
        <v>0</v>
      </c>
      <c r="AY55" s="69">
        <v>0</v>
      </c>
      <c r="AZ55" s="69">
        <v>0</v>
      </c>
      <c r="BA55" s="69">
        <v>0</v>
      </c>
      <c r="BB55" s="69">
        <v>0</v>
      </c>
      <c r="BC55" s="69">
        <v>0</v>
      </c>
      <c r="BD55" s="69">
        <v>0</v>
      </c>
      <c r="BE55" s="69">
        <v>0</v>
      </c>
      <c r="BF55" s="69">
        <v>0</v>
      </c>
      <c r="BG55" s="69">
        <v>0</v>
      </c>
      <c r="BH55" s="69">
        <v>0</v>
      </c>
      <c r="BI55" s="69">
        <v>0</v>
      </c>
      <c r="BJ55" s="70" t="s">
        <v>652</v>
      </c>
      <c r="BK55" s="70" t="s">
        <v>652</v>
      </c>
      <c r="BL55" s="70">
        <v>0</v>
      </c>
      <c r="BM55" s="70">
        <v>0</v>
      </c>
      <c r="BN55" s="70">
        <v>0</v>
      </c>
      <c r="BO55" s="69">
        <v>0</v>
      </c>
      <c r="BP55" s="69">
        <v>0</v>
      </c>
      <c r="BQ55" s="69">
        <v>0</v>
      </c>
      <c r="BR55" s="69">
        <v>0</v>
      </c>
      <c r="BS55" s="69">
        <v>0</v>
      </c>
      <c r="BT55" s="69">
        <v>0</v>
      </c>
      <c r="BU55" s="69">
        <v>0</v>
      </c>
      <c r="BV55" s="69">
        <v>0</v>
      </c>
      <c r="BW55" s="69">
        <v>0</v>
      </c>
      <c r="BX55" s="69">
        <v>0</v>
      </c>
      <c r="BY55" s="69">
        <v>0</v>
      </c>
      <c r="BZ55" s="70" t="s">
        <v>652</v>
      </c>
      <c r="CA55" s="70" t="s">
        <v>652</v>
      </c>
      <c r="CB55" s="70">
        <v>0</v>
      </c>
      <c r="CC55" s="70">
        <v>0</v>
      </c>
      <c r="CD55" s="70">
        <v>0</v>
      </c>
      <c r="CE55" s="69">
        <v>0</v>
      </c>
      <c r="CF55" s="69">
        <v>0</v>
      </c>
      <c r="CG55" s="69">
        <v>0</v>
      </c>
      <c r="CH55" s="69">
        <v>0</v>
      </c>
      <c r="CI55" s="69">
        <v>0</v>
      </c>
      <c r="CJ55" s="69">
        <v>0</v>
      </c>
      <c r="CK55" s="69">
        <v>0</v>
      </c>
      <c r="CL55" s="69">
        <v>0</v>
      </c>
      <c r="CM55" s="69">
        <v>0</v>
      </c>
      <c r="CN55" s="69">
        <v>0</v>
      </c>
      <c r="CO55" s="69">
        <v>0</v>
      </c>
      <c r="CP55" s="70" t="s">
        <v>652</v>
      </c>
      <c r="CQ55" s="70" t="s">
        <v>652</v>
      </c>
      <c r="CR55" s="70">
        <v>0</v>
      </c>
      <c r="CS55" s="70">
        <v>0</v>
      </c>
      <c r="CT55" s="70">
        <v>0</v>
      </c>
      <c r="CU55" s="69">
        <v>0</v>
      </c>
      <c r="CV55" s="69">
        <v>0</v>
      </c>
      <c r="CW55" s="69">
        <v>0</v>
      </c>
      <c r="CX55" s="69">
        <v>0</v>
      </c>
      <c r="CY55" s="69">
        <v>0</v>
      </c>
      <c r="CZ55" s="69">
        <v>0</v>
      </c>
      <c r="DA55" s="69">
        <v>0</v>
      </c>
      <c r="DB55" s="69">
        <v>0</v>
      </c>
      <c r="DC55" s="69">
        <v>0</v>
      </c>
      <c r="DD55" s="69">
        <v>0</v>
      </c>
      <c r="DE55" s="69">
        <v>0</v>
      </c>
      <c r="DF55" s="70" t="s">
        <v>652</v>
      </c>
      <c r="DG55" s="70" t="s">
        <v>652</v>
      </c>
      <c r="DH55" s="70">
        <v>0</v>
      </c>
      <c r="DI55" s="70">
        <v>0</v>
      </c>
      <c r="DJ55" s="70">
        <v>0</v>
      </c>
    </row>
    <row r="56" spans="1:114" ht="15.75" x14ac:dyDescent="0.25">
      <c r="A56" s="75">
        <v>45</v>
      </c>
      <c r="B56" s="17" t="s">
        <v>115</v>
      </c>
      <c r="C56" s="69">
        <v>648.86320000000001</v>
      </c>
      <c r="D56" s="69">
        <v>0</v>
      </c>
      <c r="E56" s="69">
        <v>683.01420000000007</v>
      </c>
      <c r="F56" s="69">
        <v>648.86320000000001</v>
      </c>
      <c r="G56" s="69">
        <v>34.150999999999996</v>
      </c>
      <c r="H56" s="69">
        <v>648.86320000000001</v>
      </c>
      <c r="I56" s="69">
        <v>0</v>
      </c>
      <c r="J56" s="69">
        <v>672.12907500000006</v>
      </c>
      <c r="K56" s="69">
        <v>648.86320000000001</v>
      </c>
      <c r="L56" s="69">
        <v>0</v>
      </c>
      <c r="M56" s="69">
        <v>23.265874999999998</v>
      </c>
      <c r="N56" s="70">
        <v>100</v>
      </c>
      <c r="O56" s="70">
        <v>68.126482387045769</v>
      </c>
      <c r="P56" s="70">
        <v>3.4615189054275017</v>
      </c>
      <c r="Q56" s="69">
        <v>0</v>
      </c>
      <c r="R56" s="70">
        <v>0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0</v>
      </c>
      <c r="AB56" s="69">
        <v>0</v>
      </c>
      <c r="AC56" s="69">
        <v>0</v>
      </c>
      <c r="AD56" s="70" t="s">
        <v>652</v>
      </c>
      <c r="AE56" s="70" t="s">
        <v>652</v>
      </c>
      <c r="AF56" s="70">
        <v>0</v>
      </c>
      <c r="AG56" s="70">
        <v>0</v>
      </c>
      <c r="AH56" s="70">
        <v>0</v>
      </c>
      <c r="AI56" s="69">
        <v>222.4282</v>
      </c>
      <c r="AJ56" s="69">
        <v>0</v>
      </c>
      <c r="AK56" s="69">
        <v>234.1352</v>
      </c>
      <c r="AL56" s="69">
        <v>222.4282</v>
      </c>
      <c r="AM56" s="69">
        <v>11.707000000000001</v>
      </c>
      <c r="AN56" s="69">
        <v>222.4282</v>
      </c>
      <c r="AO56" s="69">
        <v>0</v>
      </c>
      <c r="AP56" s="69">
        <v>223.25007500000001</v>
      </c>
      <c r="AQ56" s="69">
        <v>222.4282</v>
      </c>
      <c r="AR56" s="69">
        <v>0</v>
      </c>
      <c r="AS56" s="69">
        <v>0.82187500000000002</v>
      </c>
      <c r="AT56" s="70">
        <v>100</v>
      </c>
      <c r="AU56" s="70">
        <v>7.0203724267532239</v>
      </c>
      <c r="AV56" s="70">
        <v>0.36814097374883298</v>
      </c>
      <c r="AW56" s="70">
        <v>0</v>
      </c>
      <c r="AX56" s="70">
        <v>0</v>
      </c>
      <c r="AY56" s="69">
        <v>0</v>
      </c>
      <c r="AZ56" s="69">
        <v>0</v>
      </c>
      <c r="BA56" s="69">
        <v>0</v>
      </c>
      <c r="BB56" s="69">
        <v>0</v>
      </c>
      <c r="BC56" s="69">
        <v>0</v>
      </c>
      <c r="BD56" s="69">
        <v>0</v>
      </c>
      <c r="BE56" s="69">
        <v>0</v>
      </c>
      <c r="BF56" s="69">
        <v>0</v>
      </c>
      <c r="BG56" s="69">
        <v>0</v>
      </c>
      <c r="BH56" s="69">
        <v>0</v>
      </c>
      <c r="BI56" s="69">
        <v>0</v>
      </c>
      <c r="BJ56" s="70" t="s">
        <v>652</v>
      </c>
      <c r="BK56" s="70" t="s">
        <v>652</v>
      </c>
      <c r="BL56" s="70">
        <v>0</v>
      </c>
      <c r="BM56" s="70">
        <v>0</v>
      </c>
      <c r="BN56" s="70">
        <v>0</v>
      </c>
      <c r="BO56" s="69">
        <v>0</v>
      </c>
      <c r="BP56" s="69">
        <v>0</v>
      </c>
      <c r="BQ56" s="69">
        <v>0</v>
      </c>
      <c r="BR56" s="69">
        <v>0</v>
      </c>
      <c r="BS56" s="69">
        <v>0</v>
      </c>
      <c r="BT56" s="69">
        <v>0</v>
      </c>
      <c r="BU56" s="69">
        <v>0</v>
      </c>
      <c r="BV56" s="69">
        <v>0</v>
      </c>
      <c r="BW56" s="69">
        <v>0</v>
      </c>
      <c r="BX56" s="69">
        <v>0</v>
      </c>
      <c r="BY56" s="69">
        <v>0</v>
      </c>
      <c r="BZ56" s="70" t="s">
        <v>652</v>
      </c>
      <c r="CA56" s="70" t="s">
        <v>652</v>
      </c>
      <c r="CB56" s="70">
        <v>0</v>
      </c>
      <c r="CC56" s="70">
        <v>0</v>
      </c>
      <c r="CD56" s="70">
        <v>0</v>
      </c>
      <c r="CE56" s="69">
        <v>0</v>
      </c>
      <c r="CF56" s="69">
        <v>0</v>
      </c>
      <c r="CG56" s="69">
        <v>0</v>
      </c>
      <c r="CH56" s="69">
        <v>0</v>
      </c>
      <c r="CI56" s="69">
        <v>0</v>
      </c>
      <c r="CJ56" s="69">
        <v>0</v>
      </c>
      <c r="CK56" s="69">
        <v>0</v>
      </c>
      <c r="CL56" s="69">
        <v>0</v>
      </c>
      <c r="CM56" s="69">
        <v>0</v>
      </c>
      <c r="CN56" s="69">
        <v>0</v>
      </c>
      <c r="CO56" s="69">
        <v>0</v>
      </c>
      <c r="CP56" s="70" t="s">
        <v>652</v>
      </c>
      <c r="CQ56" s="70" t="s">
        <v>652</v>
      </c>
      <c r="CR56" s="70">
        <v>0</v>
      </c>
      <c r="CS56" s="70">
        <v>0</v>
      </c>
      <c r="CT56" s="70">
        <v>0</v>
      </c>
      <c r="CU56" s="69">
        <v>426.435</v>
      </c>
      <c r="CV56" s="69">
        <v>0</v>
      </c>
      <c r="CW56" s="69">
        <v>448.87900000000002</v>
      </c>
      <c r="CX56" s="69">
        <v>426.435</v>
      </c>
      <c r="CY56" s="69">
        <v>22.443999999999999</v>
      </c>
      <c r="CZ56" s="69">
        <v>426.435</v>
      </c>
      <c r="DA56" s="69">
        <v>0</v>
      </c>
      <c r="DB56" s="69">
        <v>448.87900000000002</v>
      </c>
      <c r="DC56" s="69">
        <v>426.435</v>
      </c>
      <c r="DD56" s="69">
        <v>0</v>
      </c>
      <c r="DE56" s="69">
        <v>22.443999999999999</v>
      </c>
      <c r="DF56" s="70">
        <v>100</v>
      </c>
      <c r="DG56" s="70">
        <v>100</v>
      </c>
      <c r="DH56" s="70">
        <v>5.0000111388592474</v>
      </c>
      <c r="DI56" s="70">
        <v>0</v>
      </c>
      <c r="DJ56" s="70">
        <v>0</v>
      </c>
    </row>
    <row r="57" spans="1:114" ht="15.75" x14ac:dyDescent="0.25">
      <c r="A57" s="75">
        <v>46</v>
      </c>
      <c r="B57" s="17" t="s">
        <v>117</v>
      </c>
      <c r="C57" s="69">
        <v>26.209399999999999</v>
      </c>
      <c r="D57" s="69">
        <v>0</v>
      </c>
      <c r="E57" s="69">
        <v>27.589400000000001</v>
      </c>
      <c r="F57" s="69">
        <v>26.209399999999999</v>
      </c>
      <c r="G57" s="69">
        <v>1.38</v>
      </c>
      <c r="H57" s="69">
        <v>26.209399999999999</v>
      </c>
      <c r="I57" s="69">
        <v>0</v>
      </c>
      <c r="J57" s="69">
        <v>26.209399999999999</v>
      </c>
      <c r="K57" s="69">
        <v>26.209399999999999</v>
      </c>
      <c r="L57" s="69">
        <v>0</v>
      </c>
      <c r="M57" s="69">
        <v>0</v>
      </c>
      <c r="N57" s="70">
        <v>100</v>
      </c>
      <c r="O57" s="70">
        <v>0</v>
      </c>
      <c r="P57" s="70">
        <v>0</v>
      </c>
      <c r="Q57" s="69">
        <v>0</v>
      </c>
      <c r="R57" s="70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70" t="s">
        <v>652</v>
      </c>
      <c r="AE57" s="70" t="s">
        <v>652</v>
      </c>
      <c r="AF57" s="70">
        <v>0</v>
      </c>
      <c r="AG57" s="70">
        <v>0</v>
      </c>
      <c r="AH57" s="70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70" t="s">
        <v>652</v>
      </c>
      <c r="AU57" s="70" t="s">
        <v>652</v>
      </c>
      <c r="AV57" s="70">
        <v>0</v>
      </c>
      <c r="AW57" s="70">
        <v>0</v>
      </c>
      <c r="AX57" s="70">
        <v>0</v>
      </c>
      <c r="AY57" s="69">
        <v>0</v>
      </c>
      <c r="AZ57" s="69">
        <v>0</v>
      </c>
      <c r="BA57" s="69">
        <v>0</v>
      </c>
      <c r="BB57" s="69">
        <v>0</v>
      </c>
      <c r="BC57" s="69">
        <v>0</v>
      </c>
      <c r="BD57" s="69">
        <v>0</v>
      </c>
      <c r="BE57" s="69">
        <v>0</v>
      </c>
      <c r="BF57" s="69">
        <v>0</v>
      </c>
      <c r="BG57" s="69">
        <v>0</v>
      </c>
      <c r="BH57" s="69">
        <v>0</v>
      </c>
      <c r="BI57" s="69">
        <v>0</v>
      </c>
      <c r="BJ57" s="70" t="s">
        <v>652</v>
      </c>
      <c r="BK57" s="70" t="s">
        <v>652</v>
      </c>
      <c r="BL57" s="70">
        <v>0</v>
      </c>
      <c r="BM57" s="70">
        <v>0</v>
      </c>
      <c r="BN57" s="70">
        <v>0</v>
      </c>
      <c r="BO57" s="69">
        <v>26.209399999999999</v>
      </c>
      <c r="BP57" s="69">
        <v>0</v>
      </c>
      <c r="BQ57" s="69">
        <v>27.589400000000001</v>
      </c>
      <c r="BR57" s="69">
        <v>26.209399999999999</v>
      </c>
      <c r="BS57" s="69">
        <v>1.38</v>
      </c>
      <c r="BT57" s="69">
        <v>26.209399999999999</v>
      </c>
      <c r="BU57" s="69">
        <v>0</v>
      </c>
      <c r="BV57" s="69">
        <v>26.209399999999999</v>
      </c>
      <c r="BW57" s="69">
        <v>26.209399999999999</v>
      </c>
      <c r="BX57" s="69">
        <v>0</v>
      </c>
      <c r="BY57" s="69">
        <v>0</v>
      </c>
      <c r="BZ57" s="70">
        <v>100</v>
      </c>
      <c r="CA57" s="70">
        <v>0</v>
      </c>
      <c r="CB57" s="70">
        <v>0</v>
      </c>
      <c r="CC57" s="70">
        <v>0</v>
      </c>
      <c r="CD57" s="70">
        <v>0</v>
      </c>
      <c r="CE57" s="69">
        <v>0</v>
      </c>
      <c r="CF57" s="69">
        <v>0</v>
      </c>
      <c r="CG57" s="69">
        <v>0</v>
      </c>
      <c r="CH57" s="69">
        <v>0</v>
      </c>
      <c r="CI57" s="69">
        <v>0</v>
      </c>
      <c r="CJ57" s="69">
        <v>0</v>
      </c>
      <c r="CK57" s="69">
        <v>0</v>
      </c>
      <c r="CL57" s="69">
        <v>0</v>
      </c>
      <c r="CM57" s="69">
        <v>0</v>
      </c>
      <c r="CN57" s="69">
        <v>0</v>
      </c>
      <c r="CO57" s="69">
        <v>0</v>
      </c>
      <c r="CP57" s="70" t="s">
        <v>652</v>
      </c>
      <c r="CQ57" s="70" t="s">
        <v>652</v>
      </c>
      <c r="CR57" s="70">
        <v>0</v>
      </c>
      <c r="CS57" s="70">
        <v>0</v>
      </c>
      <c r="CT57" s="70">
        <v>0</v>
      </c>
      <c r="CU57" s="69">
        <v>0</v>
      </c>
      <c r="CV57" s="69">
        <v>0</v>
      </c>
      <c r="CW57" s="69">
        <v>0</v>
      </c>
      <c r="CX57" s="69">
        <v>0</v>
      </c>
      <c r="CY57" s="69">
        <v>0</v>
      </c>
      <c r="CZ57" s="69">
        <v>0</v>
      </c>
      <c r="DA57" s="69">
        <v>0</v>
      </c>
      <c r="DB57" s="69">
        <v>0</v>
      </c>
      <c r="DC57" s="69">
        <v>0</v>
      </c>
      <c r="DD57" s="69">
        <v>0</v>
      </c>
      <c r="DE57" s="69">
        <v>0</v>
      </c>
      <c r="DF57" s="70" t="s">
        <v>652</v>
      </c>
      <c r="DG57" s="70" t="s">
        <v>652</v>
      </c>
      <c r="DH57" s="70">
        <v>0</v>
      </c>
      <c r="DI57" s="70">
        <v>0</v>
      </c>
      <c r="DJ57" s="70">
        <v>0</v>
      </c>
    </row>
    <row r="58" spans="1:114" ht="25.5" x14ac:dyDescent="0.25">
      <c r="A58" s="75">
        <v>47</v>
      </c>
      <c r="B58" s="17" t="s">
        <v>119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70" t="s">
        <v>652</v>
      </c>
      <c r="O58" s="70" t="s">
        <v>652</v>
      </c>
      <c r="P58" s="70">
        <v>0</v>
      </c>
      <c r="Q58" s="69">
        <v>0</v>
      </c>
      <c r="R58" s="70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70" t="s">
        <v>652</v>
      </c>
      <c r="AE58" s="70" t="s">
        <v>652</v>
      </c>
      <c r="AF58" s="70">
        <v>0</v>
      </c>
      <c r="AG58" s="70">
        <v>0</v>
      </c>
      <c r="AH58" s="70">
        <v>0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70" t="s">
        <v>652</v>
      </c>
      <c r="AU58" s="70" t="s">
        <v>652</v>
      </c>
      <c r="AV58" s="70">
        <v>0</v>
      </c>
      <c r="AW58" s="70">
        <v>0</v>
      </c>
      <c r="AX58" s="70">
        <v>0</v>
      </c>
      <c r="AY58" s="69">
        <v>0</v>
      </c>
      <c r="AZ58" s="69">
        <v>0</v>
      </c>
      <c r="BA58" s="69">
        <v>0</v>
      </c>
      <c r="BB58" s="69">
        <v>0</v>
      </c>
      <c r="BC58" s="69">
        <v>0</v>
      </c>
      <c r="BD58" s="69">
        <v>0</v>
      </c>
      <c r="BE58" s="69">
        <v>0</v>
      </c>
      <c r="BF58" s="69">
        <v>0</v>
      </c>
      <c r="BG58" s="69">
        <v>0</v>
      </c>
      <c r="BH58" s="69">
        <v>0</v>
      </c>
      <c r="BI58" s="69">
        <v>0</v>
      </c>
      <c r="BJ58" s="70" t="s">
        <v>652</v>
      </c>
      <c r="BK58" s="70" t="s">
        <v>652</v>
      </c>
      <c r="BL58" s="70">
        <v>0</v>
      </c>
      <c r="BM58" s="70">
        <v>0</v>
      </c>
      <c r="BN58" s="70">
        <v>0</v>
      </c>
      <c r="BO58" s="69">
        <v>0</v>
      </c>
      <c r="BP58" s="69">
        <v>0</v>
      </c>
      <c r="BQ58" s="69">
        <v>0</v>
      </c>
      <c r="BR58" s="69">
        <v>0</v>
      </c>
      <c r="BS58" s="69">
        <v>0</v>
      </c>
      <c r="BT58" s="69">
        <v>0</v>
      </c>
      <c r="BU58" s="69">
        <v>0</v>
      </c>
      <c r="BV58" s="69">
        <v>0</v>
      </c>
      <c r="BW58" s="69">
        <v>0</v>
      </c>
      <c r="BX58" s="69">
        <v>0</v>
      </c>
      <c r="BY58" s="69">
        <v>0</v>
      </c>
      <c r="BZ58" s="70" t="s">
        <v>652</v>
      </c>
      <c r="CA58" s="70" t="s">
        <v>652</v>
      </c>
      <c r="CB58" s="70">
        <v>0</v>
      </c>
      <c r="CC58" s="70">
        <v>0</v>
      </c>
      <c r="CD58" s="70">
        <v>0</v>
      </c>
      <c r="CE58" s="69">
        <v>0</v>
      </c>
      <c r="CF58" s="69">
        <v>0</v>
      </c>
      <c r="CG58" s="69">
        <v>0</v>
      </c>
      <c r="CH58" s="69">
        <v>0</v>
      </c>
      <c r="CI58" s="69">
        <v>0</v>
      </c>
      <c r="CJ58" s="69">
        <v>0</v>
      </c>
      <c r="CK58" s="69">
        <v>0</v>
      </c>
      <c r="CL58" s="69">
        <v>0</v>
      </c>
      <c r="CM58" s="69">
        <v>0</v>
      </c>
      <c r="CN58" s="69">
        <v>0</v>
      </c>
      <c r="CO58" s="69">
        <v>0</v>
      </c>
      <c r="CP58" s="70" t="s">
        <v>652</v>
      </c>
      <c r="CQ58" s="70" t="s">
        <v>652</v>
      </c>
      <c r="CR58" s="70">
        <v>0</v>
      </c>
      <c r="CS58" s="70">
        <v>0</v>
      </c>
      <c r="CT58" s="70">
        <v>0</v>
      </c>
      <c r="CU58" s="69">
        <v>0</v>
      </c>
      <c r="CV58" s="69">
        <v>0</v>
      </c>
      <c r="CW58" s="69">
        <v>0</v>
      </c>
      <c r="CX58" s="69">
        <v>0</v>
      </c>
      <c r="CY58" s="69">
        <v>0</v>
      </c>
      <c r="CZ58" s="69">
        <v>0</v>
      </c>
      <c r="DA58" s="69">
        <v>0</v>
      </c>
      <c r="DB58" s="69">
        <v>0</v>
      </c>
      <c r="DC58" s="69">
        <v>0</v>
      </c>
      <c r="DD58" s="69">
        <v>0</v>
      </c>
      <c r="DE58" s="69">
        <v>0</v>
      </c>
      <c r="DF58" s="70" t="s">
        <v>652</v>
      </c>
      <c r="DG58" s="70" t="s">
        <v>652</v>
      </c>
      <c r="DH58" s="70">
        <v>0</v>
      </c>
      <c r="DI58" s="70">
        <v>0</v>
      </c>
      <c r="DJ58" s="70">
        <v>0</v>
      </c>
    </row>
    <row r="59" spans="1:114" ht="15.75" x14ac:dyDescent="0.25">
      <c r="A59" s="11">
        <v>48</v>
      </c>
      <c r="B59" s="17" t="s">
        <v>122</v>
      </c>
      <c r="C59" s="69">
        <v>419.6705</v>
      </c>
      <c r="D59" s="69">
        <v>0</v>
      </c>
      <c r="E59" s="69">
        <v>441.7586</v>
      </c>
      <c r="F59" s="69">
        <v>419.6705</v>
      </c>
      <c r="G59" s="69">
        <v>22.088100000000001</v>
      </c>
      <c r="H59" s="69">
        <v>419.6705</v>
      </c>
      <c r="I59" s="69">
        <v>0</v>
      </c>
      <c r="J59" s="69">
        <v>441.7586</v>
      </c>
      <c r="K59" s="69">
        <v>419.6705</v>
      </c>
      <c r="L59" s="69">
        <v>0</v>
      </c>
      <c r="M59" s="69">
        <v>22.088100000000001</v>
      </c>
      <c r="N59" s="70">
        <v>100</v>
      </c>
      <c r="O59" s="70">
        <v>100</v>
      </c>
      <c r="P59" s="70">
        <v>5.0000384825558575</v>
      </c>
      <c r="Q59" s="69">
        <v>0</v>
      </c>
      <c r="R59" s="70">
        <v>0</v>
      </c>
      <c r="S59" s="69">
        <v>240.63050000000001</v>
      </c>
      <c r="T59" s="69">
        <v>0</v>
      </c>
      <c r="U59" s="69">
        <v>253.2953</v>
      </c>
      <c r="V59" s="69">
        <v>240.63050000000001</v>
      </c>
      <c r="W59" s="69">
        <v>12.6648</v>
      </c>
      <c r="X59" s="69">
        <v>240.63050000000001</v>
      </c>
      <c r="Y59" s="69">
        <v>0</v>
      </c>
      <c r="Z59" s="69">
        <v>253.2953</v>
      </c>
      <c r="AA59" s="69">
        <v>240.63050000000001</v>
      </c>
      <c r="AB59" s="69">
        <v>0</v>
      </c>
      <c r="AC59" s="69">
        <v>12.6648</v>
      </c>
      <c r="AD59" s="70">
        <v>100</v>
      </c>
      <c r="AE59" s="70">
        <v>100</v>
      </c>
      <c r="AF59" s="70">
        <v>5.0000138178639713</v>
      </c>
      <c r="AG59" s="70">
        <v>0</v>
      </c>
      <c r="AH59" s="70">
        <v>0</v>
      </c>
      <c r="AI59" s="69">
        <v>0</v>
      </c>
      <c r="AJ59" s="69">
        <v>0</v>
      </c>
      <c r="AK59" s="69">
        <v>0</v>
      </c>
      <c r="AL59" s="69">
        <v>0</v>
      </c>
      <c r="AM59" s="69">
        <v>0</v>
      </c>
      <c r="AN59" s="69">
        <v>0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70" t="s">
        <v>652</v>
      </c>
      <c r="AU59" s="70" t="s">
        <v>652</v>
      </c>
      <c r="AV59" s="70">
        <v>0</v>
      </c>
      <c r="AW59" s="70">
        <v>0</v>
      </c>
      <c r="AX59" s="70">
        <v>0</v>
      </c>
      <c r="AY59" s="69">
        <v>15</v>
      </c>
      <c r="AZ59" s="69">
        <v>0</v>
      </c>
      <c r="BA59" s="69">
        <v>15.7895</v>
      </c>
      <c r="BB59" s="69">
        <v>15</v>
      </c>
      <c r="BC59" s="69">
        <v>0.78949999999999998</v>
      </c>
      <c r="BD59" s="69">
        <v>15</v>
      </c>
      <c r="BE59" s="69">
        <v>0</v>
      </c>
      <c r="BF59" s="69">
        <v>15.7895</v>
      </c>
      <c r="BG59" s="69">
        <v>15</v>
      </c>
      <c r="BH59" s="69">
        <v>0</v>
      </c>
      <c r="BI59" s="69">
        <v>0.78949999999999998</v>
      </c>
      <c r="BJ59" s="70">
        <v>100</v>
      </c>
      <c r="BK59" s="70">
        <v>100</v>
      </c>
      <c r="BL59" s="70">
        <v>5.0001583330694448</v>
      </c>
      <c r="BM59" s="70">
        <v>0</v>
      </c>
      <c r="BN59" s="70">
        <v>0</v>
      </c>
      <c r="BO59" s="69">
        <v>108</v>
      </c>
      <c r="BP59" s="69">
        <v>0</v>
      </c>
      <c r="BQ59" s="69">
        <v>113.68429999999999</v>
      </c>
      <c r="BR59" s="69">
        <v>108</v>
      </c>
      <c r="BS59" s="69">
        <v>5.6843000000000004</v>
      </c>
      <c r="BT59" s="69">
        <v>108</v>
      </c>
      <c r="BU59" s="69">
        <v>0</v>
      </c>
      <c r="BV59" s="69">
        <v>113.68429999999999</v>
      </c>
      <c r="BW59" s="69">
        <v>108</v>
      </c>
      <c r="BX59" s="69">
        <v>0</v>
      </c>
      <c r="BY59" s="69">
        <v>5.6843000000000004</v>
      </c>
      <c r="BZ59" s="70">
        <v>100</v>
      </c>
      <c r="CA59" s="70">
        <v>100</v>
      </c>
      <c r="CB59" s="70">
        <v>5.0000747684596742</v>
      </c>
      <c r="CC59" s="70">
        <v>0</v>
      </c>
      <c r="CD59" s="70">
        <v>0</v>
      </c>
      <c r="CE59" s="69">
        <v>56.04</v>
      </c>
      <c r="CF59" s="69">
        <v>0</v>
      </c>
      <c r="CG59" s="69">
        <v>58.9895</v>
      </c>
      <c r="CH59" s="69">
        <v>56.04</v>
      </c>
      <c r="CI59" s="69">
        <v>2.9495</v>
      </c>
      <c r="CJ59" s="69">
        <v>56.04</v>
      </c>
      <c r="CK59" s="69">
        <v>0</v>
      </c>
      <c r="CL59" s="69">
        <v>58.9895</v>
      </c>
      <c r="CM59" s="69">
        <v>56.04</v>
      </c>
      <c r="CN59" s="69">
        <v>0</v>
      </c>
      <c r="CO59" s="69">
        <v>2.9495</v>
      </c>
      <c r="CP59" s="70">
        <v>100</v>
      </c>
      <c r="CQ59" s="70">
        <v>100</v>
      </c>
      <c r="CR59" s="70">
        <v>5.0000423804236345</v>
      </c>
      <c r="CS59" s="70">
        <v>0</v>
      </c>
      <c r="CT59" s="70">
        <v>0</v>
      </c>
      <c r="CU59" s="69">
        <v>0</v>
      </c>
      <c r="CV59" s="69">
        <v>0</v>
      </c>
      <c r="CW59" s="69">
        <v>0</v>
      </c>
      <c r="CX59" s="69">
        <v>0</v>
      </c>
      <c r="CY59" s="69">
        <v>0</v>
      </c>
      <c r="CZ59" s="69">
        <v>0</v>
      </c>
      <c r="DA59" s="69">
        <v>0</v>
      </c>
      <c r="DB59" s="69">
        <v>0</v>
      </c>
      <c r="DC59" s="69">
        <v>0</v>
      </c>
      <c r="DD59" s="69">
        <v>0</v>
      </c>
      <c r="DE59" s="69">
        <v>0</v>
      </c>
      <c r="DF59" s="70" t="s">
        <v>652</v>
      </c>
      <c r="DG59" s="70" t="s">
        <v>652</v>
      </c>
      <c r="DH59" s="70">
        <v>0</v>
      </c>
      <c r="DI59" s="70">
        <v>0</v>
      </c>
      <c r="DJ59" s="70">
        <v>0</v>
      </c>
    </row>
    <row r="60" spans="1:114" ht="15.75" x14ac:dyDescent="0.25">
      <c r="A60" s="77">
        <v>49</v>
      </c>
      <c r="B60" s="17" t="s">
        <v>125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70" t="s">
        <v>652</v>
      </c>
      <c r="O60" s="70" t="s">
        <v>652</v>
      </c>
      <c r="P60" s="70">
        <v>0</v>
      </c>
      <c r="Q60" s="69">
        <v>0</v>
      </c>
      <c r="R60" s="70">
        <v>0</v>
      </c>
      <c r="S60" s="69">
        <v>0</v>
      </c>
      <c r="T60" s="69">
        <v>0</v>
      </c>
      <c r="U60" s="69">
        <v>0</v>
      </c>
      <c r="V60" s="69">
        <v>0</v>
      </c>
      <c r="W60" s="69">
        <v>0</v>
      </c>
      <c r="X60" s="69">
        <v>0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70" t="s">
        <v>652</v>
      </c>
      <c r="AE60" s="70" t="s">
        <v>652</v>
      </c>
      <c r="AF60" s="70">
        <v>0</v>
      </c>
      <c r="AG60" s="70">
        <v>0</v>
      </c>
      <c r="AH60" s="70">
        <v>0</v>
      </c>
      <c r="AI60" s="69">
        <v>0</v>
      </c>
      <c r="AJ60" s="69">
        <v>0</v>
      </c>
      <c r="AK60" s="69">
        <v>0</v>
      </c>
      <c r="AL60" s="69">
        <v>0</v>
      </c>
      <c r="AM60" s="69">
        <v>0</v>
      </c>
      <c r="AN60" s="69">
        <v>0</v>
      </c>
      <c r="AO60" s="69">
        <v>0</v>
      </c>
      <c r="AP60" s="69">
        <v>0</v>
      </c>
      <c r="AQ60" s="69">
        <v>0</v>
      </c>
      <c r="AR60" s="69">
        <v>0</v>
      </c>
      <c r="AS60" s="69">
        <v>0</v>
      </c>
      <c r="AT60" s="70" t="s">
        <v>652</v>
      </c>
      <c r="AU60" s="70" t="s">
        <v>652</v>
      </c>
      <c r="AV60" s="70">
        <v>0</v>
      </c>
      <c r="AW60" s="70">
        <v>0</v>
      </c>
      <c r="AX60" s="70">
        <v>0</v>
      </c>
      <c r="AY60" s="69">
        <v>0</v>
      </c>
      <c r="AZ60" s="69">
        <v>0</v>
      </c>
      <c r="BA60" s="69">
        <v>0</v>
      </c>
      <c r="BB60" s="69">
        <v>0</v>
      </c>
      <c r="BC60" s="69">
        <v>0</v>
      </c>
      <c r="BD60" s="69">
        <v>0</v>
      </c>
      <c r="BE60" s="69">
        <v>0</v>
      </c>
      <c r="BF60" s="69">
        <v>0</v>
      </c>
      <c r="BG60" s="69">
        <v>0</v>
      </c>
      <c r="BH60" s="69">
        <v>0</v>
      </c>
      <c r="BI60" s="69">
        <v>0</v>
      </c>
      <c r="BJ60" s="70" t="s">
        <v>652</v>
      </c>
      <c r="BK60" s="70" t="s">
        <v>652</v>
      </c>
      <c r="BL60" s="70">
        <v>0</v>
      </c>
      <c r="BM60" s="70">
        <v>0</v>
      </c>
      <c r="BN60" s="70">
        <v>0</v>
      </c>
      <c r="BO60" s="69">
        <v>0</v>
      </c>
      <c r="BP60" s="69">
        <v>0</v>
      </c>
      <c r="BQ60" s="69">
        <v>0</v>
      </c>
      <c r="BR60" s="69">
        <v>0</v>
      </c>
      <c r="BS60" s="69">
        <v>0</v>
      </c>
      <c r="BT60" s="69">
        <v>0</v>
      </c>
      <c r="BU60" s="69">
        <v>0</v>
      </c>
      <c r="BV60" s="69">
        <v>0</v>
      </c>
      <c r="BW60" s="69">
        <v>0</v>
      </c>
      <c r="BX60" s="69">
        <v>0</v>
      </c>
      <c r="BY60" s="69">
        <v>0</v>
      </c>
      <c r="BZ60" s="70" t="s">
        <v>652</v>
      </c>
      <c r="CA60" s="70" t="s">
        <v>652</v>
      </c>
      <c r="CB60" s="70">
        <v>0</v>
      </c>
      <c r="CC60" s="70">
        <v>0</v>
      </c>
      <c r="CD60" s="70">
        <v>0</v>
      </c>
      <c r="CE60" s="69">
        <v>0</v>
      </c>
      <c r="CF60" s="69">
        <v>0</v>
      </c>
      <c r="CG60" s="69">
        <v>0</v>
      </c>
      <c r="CH60" s="69">
        <v>0</v>
      </c>
      <c r="CI60" s="69">
        <v>0</v>
      </c>
      <c r="CJ60" s="69">
        <v>0</v>
      </c>
      <c r="CK60" s="69">
        <v>0</v>
      </c>
      <c r="CL60" s="69">
        <v>0</v>
      </c>
      <c r="CM60" s="69">
        <v>0</v>
      </c>
      <c r="CN60" s="69">
        <v>0</v>
      </c>
      <c r="CO60" s="69">
        <v>0</v>
      </c>
      <c r="CP60" s="70" t="s">
        <v>652</v>
      </c>
      <c r="CQ60" s="70" t="s">
        <v>652</v>
      </c>
      <c r="CR60" s="70">
        <v>0</v>
      </c>
      <c r="CS60" s="70">
        <v>0</v>
      </c>
      <c r="CT60" s="70">
        <v>0</v>
      </c>
      <c r="CU60" s="69">
        <v>0</v>
      </c>
      <c r="CV60" s="69">
        <v>0</v>
      </c>
      <c r="CW60" s="69">
        <v>0</v>
      </c>
      <c r="CX60" s="69">
        <v>0</v>
      </c>
      <c r="CY60" s="69">
        <v>0</v>
      </c>
      <c r="CZ60" s="69">
        <v>0</v>
      </c>
      <c r="DA60" s="69">
        <v>0</v>
      </c>
      <c r="DB60" s="69">
        <v>0</v>
      </c>
      <c r="DC60" s="69">
        <v>0</v>
      </c>
      <c r="DD60" s="69">
        <v>0</v>
      </c>
      <c r="DE60" s="69">
        <v>0</v>
      </c>
      <c r="DF60" s="70" t="s">
        <v>652</v>
      </c>
      <c r="DG60" s="70" t="s">
        <v>652</v>
      </c>
      <c r="DH60" s="70">
        <v>0</v>
      </c>
      <c r="DI60" s="70">
        <v>0</v>
      </c>
      <c r="DJ60" s="70">
        <v>0</v>
      </c>
    </row>
    <row r="61" spans="1:114" ht="15.75" x14ac:dyDescent="0.25">
      <c r="A61" s="60">
        <v>50</v>
      </c>
      <c r="B61" s="61" t="s">
        <v>128</v>
      </c>
      <c r="C61" s="64">
        <v>2333.9841000000001</v>
      </c>
      <c r="D61" s="64">
        <v>0</v>
      </c>
      <c r="E61" s="64">
        <v>2580.40873732</v>
      </c>
      <c r="F61" s="64">
        <v>2333.9841000000001</v>
      </c>
      <c r="G61" s="64">
        <v>246.42463732000002</v>
      </c>
      <c r="H61" s="64">
        <v>2333.27493946</v>
      </c>
      <c r="I61" s="64">
        <v>0</v>
      </c>
      <c r="J61" s="64">
        <v>2579.2317473399999</v>
      </c>
      <c r="K61" s="64">
        <v>2333.27493946</v>
      </c>
      <c r="L61" s="64">
        <v>0</v>
      </c>
      <c r="M61" s="64">
        <v>245.95680788000001</v>
      </c>
      <c r="N61" s="64">
        <v>99.969615879559754</v>
      </c>
      <c r="O61" s="64">
        <v>99.810153138465424</v>
      </c>
      <c r="P61" s="64">
        <v>9.5360491795147517</v>
      </c>
      <c r="Q61" s="64">
        <v>0</v>
      </c>
      <c r="R61" s="64">
        <v>0</v>
      </c>
      <c r="S61" s="64">
        <v>853.78609999999992</v>
      </c>
      <c r="T61" s="64">
        <v>0</v>
      </c>
      <c r="U61" s="64">
        <v>911.86522131999993</v>
      </c>
      <c r="V61" s="64">
        <v>853.78609999999992</v>
      </c>
      <c r="W61" s="64">
        <v>58.079121320000006</v>
      </c>
      <c r="X61" s="64">
        <v>853.07696080999995</v>
      </c>
      <c r="Y61" s="64">
        <v>0</v>
      </c>
      <c r="Z61" s="64">
        <v>910.93065159999992</v>
      </c>
      <c r="AA61" s="64">
        <v>853.07696080999995</v>
      </c>
      <c r="AB61" s="64">
        <v>0</v>
      </c>
      <c r="AC61" s="64">
        <v>57.853690790000009</v>
      </c>
      <c r="AD61" s="64">
        <v>99.916941820673827</v>
      </c>
      <c r="AE61" s="64">
        <v>99.611856162978199</v>
      </c>
      <c r="AF61" s="64">
        <v>6.3510532539862563</v>
      </c>
      <c r="AG61" s="64">
        <v>0</v>
      </c>
      <c r="AH61" s="64">
        <v>0</v>
      </c>
      <c r="AI61" s="64">
        <v>7.7119999999999997</v>
      </c>
      <c r="AJ61" s="64">
        <v>0</v>
      </c>
      <c r="AK61" s="64">
        <v>8.1179000000000006</v>
      </c>
      <c r="AL61" s="64">
        <v>7.7119999999999997</v>
      </c>
      <c r="AM61" s="64">
        <v>0.40589999999999998</v>
      </c>
      <c r="AN61" s="64">
        <v>7.7119999999999997</v>
      </c>
      <c r="AO61" s="64">
        <v>0</v>
      </c>
      <c r="AP61" s="64">
        <v>8.1179000000000006</v>
      </c>
      <c r="AQ61" s="64">
        <v>7.7119999999999997</v>
      </c>
      <c r="AR61" s="64">
        <v>0</v>
      </c>
      <c r="AS61" s="64">
        <v>0.40589999999999998</v>
      </c>
      <c r="AT61" s="64">
        <v>100</v>
      </c>
      <c r="AU61" s="64">
        <v>100</v>
      </c>
      <c r="AV61" s="64">
        <v>5.0000615922837177</v>
      </c>
      <c r="AW61" s="64">
        <v>0</v>
      </c>
      <c r="AX61" s="64">
        <v>0</v>
      </c>
      <c r="AY61" s="64">
        <v>116.8259</v>
      </c>
      <c r="AZ61" s="64">
        <v>0</v>
      </c>
      <c r="BA61" s="64">
        <v>124.69329999999999</v>
      </c>
      <c r="BB61" s="64">
        <v>116.8259</v>
      </c>
      <c r="BC61" s="64">
        <v>7.8673999999999999</v>
      </c>
      <c r="BD61" s="64">
        <v>116.8259</v>
      </c>
      <c r="BE61" s="64">
        <v>0</v>
      </c>
      <c r="BF61" s="64">
        <v>124.69328899999999</v>
      </c>
      <c r="BG61" s="64">
        <v>116.8259</v>
      </c>
      <c r="BH61" s="64">
        <v>0</v>
      </c>
      <c r="BI61" s="64">
        <v>7.8673890000000002</v>
      </c>
      <c r="BJ61" s="64">
        <v>100</v>
      </c>
      <c r="BK61" s="64">
        <v>99.999860182525353</v>
      </c>
      <c r="BL61" s="64">
        <v>6.3093924806169808</v>
      </c>
      <c r="BM61" s="64">
        <v>0</v>
      </c>
      <c r="BN61" s="64">
        <v>0</v>
      </c>
      <c r="BO61" s="64">
        <v>1240.5339000000001</v>
      </c>
      <c r="BP61" s="64">
        <v>0</v>
      </c>
      <c r="BQ61" s="64">
        <v>1413.4181160000001</v>
      </c>
      <c r="BR61" s="64">
        <v>1240.5339000000001</v>
      </c>
      <c r="BS61" s="64">
        <v>172.88421600000001</v>
      </c>
      <c r="BT61" s="64">
        <v>1240.533897</v>
      </c>
      <c r="BU61" s="64">
        <v>0</v>
      </c>
      <c r="BV61" s="64">
        <v>1413.4180860000001</v>
      </c>
      <c r="BW61" s="64">
        <v>1240.533897</v>
      </c>
      <c r="BX61" s="64">
        <v>0</v>
      </c>
      <c r="BY61" s="64">
        <v>172.88418900000002</v>
      </c>
      <c r="BZ61" s="64">
        <v>99.999999758168627</v>
      </c>
      <c r="CA61" s="64">
        <v>99.999984382611316</v>
      </c>
      <c r="CB61" s="64">
        <v>12.231638374549567</v>
      </c>
      <c r="CC61" s="64">
        <v>0</v>
      </c>
      <c r="CD61" s="64">
        <v>0</v>
      </c>
      <c r="CE61" s="64">
        <v>115.12620000000001</v>
      </c>
      <c r="CF61" s="64">
        <v>0</v>
      </c>
      <c r="CG61" s="64">
        <v>122.3142</v>
      </c>
      <c r="CH61" s="64">
        <v>115.12620000000001</v>
      </c>
      <c r="CI61" s="64">
        <v>7.1880000000000006</v>
      </c>
      <c r="CJ61" s="64">
        <v>115.12618165000001</v>
      </c>
      <c r="CK61" s="64">
        <v>0</v>
      </c>
      <c r="CL61" s="64">
        <v>122.07182073999999</v>
      </c>
      <c r="CM61" s="64">
        <v>115.12618165000001</v>
      </c>
      <c r="CN61" s="64">
        <v>0</v>
      </c>
      <c r="CO61" s="64">
        <v>6.9456390900000002</v>
      </c>
      <c r="CP61" s="64">
        <v>99.999984060969609</v>
      </c>
      <c r="CQ61" s="64">
        <v>96.628256677796315</v>
      </c>
      <c r="CR61" s="64">
        <v>5.6897972422263399</v>
      </c>
      <c r="CS61" s="64">
        <v>0</v>
      </c>
      <c r="CT61" s="64">
        <v>0</v>
      </c>
      <c r="CU61" s="64">
        <v>0</v>
      </c>
      <c r="CV61" s="64">
        <v>0</v>
      </c>
      <c r="CW61" s="64">
        <v>0</v>
      </c>
      <c r="CX61" s="64">
        <v>0</v>
      </c>
      <c r="CY61" s="64">
        <v>0</v>
      </c>
      <c r="CZ61" s="64">
        <v>0</v>
      </c>
      <c r="DA61" s="64">
        <v>0</v>
      </c>
      <c r="DB61" s="64">
        <v>0</v>
      </c>
      <c r="DC61" s="64">
        <v>0</v>
      </c>
      <c r="DD61" s="64">
        <v>0</v>
      </c>
      <c r="DE61" s="64">
        <v>0</v>
      </c>
      <c r="DF61" s="64" t="s">
        <v>652</v>
      </c>
      <c r="DG61" s="64" t="s">
        <v>652</v>
      </c>
      <c r="DH61" s="64">
        <v>0</v>
      </c>
      <c r="DI61" s="64">
        <v>0</v>
      </c>
      <c r="DJ61" s="64">
        <v>0</v>
      </c>
    </row>
    <row r="62" spans="1:114" ht="15.75" x14ac:dyDescent="0.25">
      <c r="A62" s="11">
        <v>51</v>
      </c>
      <c r="B62" s="66" t="s">
        <v>131</v>
      </c>
      <c r="C62" s="69">
        <v>128</v>
      </c>
      <c r="D62" s="69">
        <v>0</v>
      </c>
      <c r="E62" s="69">
        <v>145.55000000000001</v>
      </c>
      <c r="F62" s="69">
        <v>128</v>
      </c>
      <c r="G62" s="69">
        <v>17.55</v>
      </c>
      <c r="H62" s="69">
        <v>128</v>
      </c>
      <c r="I62" s="69">
        <v>0</v>
      </c>
      <c r="J62" s="69">
        <v>145.55000000000001</v>
      </c>
      <c r="K62" s="69">
        <v>128</v>
      </c>
      <c r="L62" s="69">
        <v>0</v>
      </c>
      <c r="M62" s="69">
        <v>17.55</v>
      </c>
      <c r="N62" s="70">
        <v>100</v>
      </c>
      <c r="O62" s="70">
        <v>100</v>
      </c>
      <c r="P62" s="70">
        <v>12.057712126417039</v>
      </c>
      <c r="Q62" s="69">
        <v>0</v>
      </c>
      <c r="R62" s="70">
        <v>0</v>
      </c>
      <c r="S62" s="69">
        <v>128</v>
      </c>
      <c r="T62" s="69">
        <v>0</v>
      </c>
      <c r="U62" s="69">
        <v>145.55000000000001</v>
      </c>
      <c r="V62" s="69">
        <v>128</v>
      </c>
      <c r="W62" s="69">
        <v>17.55</v>
      </c>
      <c r="X62" s="69">
        <v>128</v>
      </c>
      <c r="Y62" s="69">
        <v>0</v>
      </c>
      <c r="Z62" s="69">
        <v>145.55000000000001</v>
      </c>
      <c r="AA62" s="69">
        <v>128</v>
      </c>
      <c r="AB62" s="69">
        <v>0</v>
      </c>
      <c r="AC62" s="69">
        <v>17.55</v>
      </c>
      <c r="AD62" s="70">
        <v>100</v>
      </c>
      <c r="AE62" s="70">
        <v>100</v>
      </c>
      <c r="AF62" s="70">
        <v>12.057712126417039</v>
      </c>
      <c r="AG62" s="70">
        <v>0</v>
      </c>
      <c r="AH62" s="70">
        <v>0</v>
      </c>
      <c r="AI62" s="69">
        <v>0</v>
      </c>
      <c r="AJ62" s="69">
        <v>0</v>
      </c>
      <c r="AK62" s="69">
        <v>0</v>
      </c>
      <c r="AL62" s="69">
        <v>0</v>
      </c>
      <c r="AM62" s="69">
        <v>0</v>
      </c>
      <c r="AN62" s="69">
        <v>0</v>
      </c>
      <c r="AO62" s="69">
        <v>0</v>
      </c>
      <c r="AP62" s="69">
        <v>0</v>
      </c>
      <c r="AQ62" s="69">
        <v>0</v>
      </c>
      <c r="AR62" s="69">
        <v>0</v>
      </c>
      <c r="AS62" s="69">
        <v>0</v>
      </c>
      <c r="AT62" s="70" t="s">
        <v>652</v>
      </c>
      <c r="AU62" s="70" t="s">
        <v>652</v>
      </c>
      <c r="AV62" s="70">
        <v>0</v>
      </c>
      <c r="AW62" s="70">
        <v>0</v>
      </c>
      <c r="AX62" s="70">
        <v>0</v>
      </c>
      <c r="AY62" s="69">
        <v>0</v>
      </c>
      <c r="AZ62" s="69">
        <v>0</v>
      </c>
      <c r="BA62" s="69">
        <v>0</v>
      </c>
      <c r="BB62" s="69">
        <v>0</v>
      </c>
      <c r="BC62" s="69">
        <v>0</v>
      </c>
      <c r="BD62" s="69">
        <v>0</v>
      </c>
      <c r="BE62" s="69">
        <v>0</v>
      </c>
      <c r="BF62" s="69">
        <v>0</v>
      </c>
      <c r="BG62" s="69">
        <v>0</v>
      </c>
      <c r="BH62" s="69">
        <v>0</v>
      </c>
      <c r="BI62" s="69">
        <v>0</v>
      </c>
      <c r="BJ62" s="70" t="s">
        <v>652</v>
      </c>
      <c r="BK62" s="70" t="s">
        <v>652</v>
      </c>
      <c r="BL62" s="70">
        <v>0</v>
      </c>
      <c r="BM62" s="70">
        <v>0</v>
      </c>
      <c r="BN62" s="70">
        <v>0</v>
      </c>
      <c r="BO62" s="69">
        <v>0</v>
      </c>
      <c r="BP62" s="69">
        <v>0</v>
      </c>
      <c r="BQ62" s="69">
        <v>0</v>
      </c>
      <c r="BR62" s="69">
        <v>0</v>
      </c>
      <c r="BS62" s="69">
        <v>0</v>
      </c>
      <c r="BT62" s="69">
        <v>0</v>
      </c>
      <c r="BU62" s="69">
        <v>0</v>
      </c>
      <c r="BV62" s="69">
        <v>0</v>
      </c>
      <c r="BW62" s="69">
        <v>0</v>
      </c>
      <c r="BX62" s="69">
        <v>0</v>
      </c>
      <c r="BY62" s="69">
        <v>0</v>
      </c>
      <c r="BZ62" s="70" t="s">
        <v>652</v>
      </c>
      <c r="CA62" s="70" t="s">
        <v>652</v>
      </c>
      <c r="CB62" s="70">
        <v>0</v>
      </c>
      <c r="CC62" s="70">
        <v>0</v>
      </c>
      <c r="CD62" s="70">
        <v>0</v>
      </c>
      <c r="CE62" s="69">
        <v>0</v>
      </c>
      <c r="CF62" s="69">
        <v>0</v>
      </c>
      <c r="CG62" s="69">
        <v>0</v>
      </c>
      <c r="CH62" s="69">
        <v>0</v>
      </c>
      <c r="CI62" s="69">
        <v>0</v>
      </c>
      <c r="CJ62" s="69">
        <v>0</v>
      </c>
      <c r="CK62" s="69">
        <v>0</v>
      </c>
      <c r="CL62" s="69">
        <v>0</v>
      </c>
      <c r="CM62" s="69">
        <v>0</v>
      </c>
      <c r="CN62" s="69">
        <v>0</v>
      </c>
      <c r="CO62" s="69">
        <v>0</v>
      </c>
      <c r="CP62" s="70" t="s">
        <v>652</v>
      </c>
      <c r="CQ62" s="70" t="s">
        <v>652</v>
      </c>
      <c r="CR62" s="70">
        <v>0</v>
      </c>
      <c r="CS62" s="70">
        <v>0</v>
      </c>
      <c r="CT62" s="70">
        <v>0</v>
      </c>
      <c r="CU62" s="69">
        <v>0</v>
      </c>
      <c r="CV62" s="69">
        <v>0</v>
      </c>
      <c r="CW62" s="69">
        <v>0</v>
      </c>
      <c r="CX62" s="69">
        <v>0</v>
      </c>
      <c r="CY62" s="69">
        <v>0</v>
      </c>
      <c r="CZ62" s="69">
        <v>0</v>
      </c>
      <c r="DA62" s="69">
        <v>0</v>
      </c>
      <c r="DB62" s="69">
        <v>0</v>
      </c>
      <c r="DC62" s="69">
        <v>0</v>
      </c>
      <c r="DD62" s="69">
        <v>0</v>
      </c>
      <c r="DE62" s="69">
        <v>0</v>
      </c>
      <c r="DF62" s="70" t="s">
        <v>652</v>
      </c>
      <c r="DG62" s="70" t="s">
        <v>652</v>
      </c>
      <c r="DH62" s="70">
        <v>0</v>
      </c>
      <c r="DI62" s="70">
        <v>0</v>
      </c>
      <c r="DJ62" s="70">
        <v>0</v>
      </c>
    </row>
    <row r="63" spans="1:114" ht="15.75" x14ac:dyDescent="0.25">
      <c r="A63" s="11">
        <v>52</v>
      </c>
      <c r="B63" s="66" t="s">
        <v>134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70" t="s">
        <v>652</v>
      </c>
      <c r="O63" s="70" t="s">
        <v>652</v>
      </c>
      <c r="P63" s="70">
        <v>0</v>
      </c>
      <c r="Q63" s="69">
        <v>0</v>
      </c>
      <c r="R63" s="70">
        <v>0</v>
      </c>
      <c r="S63" s="69">
        <v>0</v>
      </c>
      <c r="T63" s="69">
        <v>0</v>
      </c>
      <c r="U63" s="69">
        <v>0</v>
      </c>
      <c r="V63" s="69">
        <v>0</v>
      </c>
      <c r="W63" s="69">
        <v>0</v>
      </c>
      <c r="X63" s="69">
        <v>0</v>
      </c>
      <c r="Y63" s="69">
        <v>0</v>
      </c>
      <c r="Z63" s="69">
        <v>0</v>
      </c>
      <c r="AA63" s="69">
        <v>0</v>
      </c>
      <c r="AB63" s="69">
        <v>0</v>
      </c>
      <c r="AC63" s="69">
        <v>0</v>
      </c>
      <c r="AD63" s="70" t="s">
        <v>652</v>
      </c>
      <c r="AE63" s="70" t="s">
        <v>652</v>
      </c>
      <c r="AF63" s="70">
        <v>0</v>
      </c>
      <c r="AG63" s="70">
        <v>0</v>
      </c>
      <c r="AH63" s="70">
        <v>0</v>
      </c>
      <c r="AI63" s="69">
        <v>0</v>
      </c>
      <c r="AJ63" s="69">
        <v>0</v>
      </c>
      <c r="AK63" s="69">
        <v>0</v>
      </c>
      <c r="AL63" s="69">
        <v>0</v>
      </c>
      <c r="AM63" s="69">
        <v>0</v>
      </c>
      <c r="AN63" s="69">
        <v>0</v>
      </c>
      <c r="AO63" s="69">
        <v>0</v>
      </c>
      <c r="AP63" s="69">
        <v>0</v>
      </c>
      <c r="AQ63" s="69">
        <v>0</v>
      </c>
      <c r="AR63" s="69">
        <v>0</v>
      </c>
      <c r="AS63" s="69">
        <v>0</v>
      </c>
      <c r="AT63" s="70" t="s">
        <v>652</v>
      </c>
      <c r="AU63" s="70" t="s">
        <v>652</v>
      </c>
      <c r="AV63" s="70">
        <v>0</v>
      </c>
      <c r="AW63" s="70">
        <v>0</v>
      </c>
      <c r="AX63" s="70">
        <v>0</v>
      </c>
      <c r="AY63" s="69">
        <v>0</v>
      </c>
      <c r="AZ63" s="69">
        <v>0</v>
      </c>
      <c r="BA63" s="69">
        <v>0</v>
      </c>
      <c r="BB63" s="69">
        <v>0</v>
      </c>
      <c r="BC63" s="69">
        <v>0</v>
      </c>
      <c r="BD63" s="69">
        <v>0</v>
      </c>
      <c r="BE63" s="69">
        <v>0</v>
      </c>
      <c r="BF63" s="69">
        <v>0</v>
      </c>
      <c r="BG63" s="69">
        <v>0</v>
      </c>
      <c r="BH63" s="69">
        <v>0</v>
      </c>
      <c r="BI63" s="69">
        <v>0</v>
      </c>
      <c r="BJ63" s="70" t="s">
        <v>652</v>
      </c>
      <c r="BK63" s="70" t="s">
        <v>652</v>
      </c>
      <c r="BL63" s="70">
        <v>0</v>
      </c>
      <c r="BM63" s="70">
        <v>0</v>
      </c>
      <c r="BN63" s="70">
        <v>0</v>
      </c>
      <c r="BO63" s="69">
        <v>0</v>
      </c>
      <c r="BP63" s="69">
        <v>0</v>
      </c>
      <c r="BQ63" s="69">
        <v>0</v>
      </c>
      <c r="BR63" s="69">
        <v>0</v>
      </c>
      <c r="BS63" s="69">
        <v>0</v>
      </c>
      <c r="BT63" s="69">
        <v>0</v>
      </c>
      <c r="BU63" s="69">
        <v>0</v>
      </c>
      <c r="BV63" s="69">
        <v>0</v>
      </c>
      <c r="BW63" s="69">
        <v>0</v>
      </c>
      <c r="BX63" s="69">
        <v>0</v>
      </c>
      <c r="BY63" s="69">
        <v>0</v>
      </c>
      <c r="BZ63" s="70" t="s">
        <v>652</v>
      </c>
      <c r="CA63" s="70" t="s">
        <v>652</v>
      </c>
      <c r="CB63" s="70">
        <v>0</v>
      </c>
      <c r="CC63" s="70">
        <v>0</v>
      </c>
      <c r="CD63" s="70">
        <v>0</v>
      </c>
      <c r="CE63" s="69">
        <v>0</v>
      </c>
      <c r="CF63" s="69">
        <v>0</v>
      </c>
      <c r="CG63" s="69">
        <v>0</v>
      </c>
      <c r="CH63" s="69">
        <v>0</v>
      </c>
      <c r="CI63" s="69">
        <v>0</v>
      </c>
      <c r="CJ63" s="69">
        <v>0</v>
      </c>
      <c r="CK63" s="69">
        <v>0</v>
      </c>
      <c r="CL63" s="69">
        <v>0</v>
      </c>
      <c r="CM63" s="69">
        <v>0</v>
      </c>
      <c r="CN63" s="69">
        <v>0</v>
      </c>
      <c r="CO63" s="69">
        <v>0</v>
      </c>
      <c r="CP63" s="70" t="s">
        <v>652</v>
      </c>
      <c r="CQ63" s="70" t="s">
        <v>652</v>
      </c>
      <c r="CR63" s="70">
        <v>0</v>
      </c>
      <c r="CS63" s="70">
        <v>0</v>
      </c>
      <c r="CT63" s="70">
        <v>0</v>
      </c>
      <c r="CU63" s="69">
        <v>0</v>
      </c>
      <c r="CV63" s="69">
        <v>0</v>
      </c>
      <c r="CW63" s="69">
        <v>0</v>
      </c>
      <c r="CX63" s="69">
        <v>0</v>
      </c>
      <c r="CY63" s="69">
        <v>0</v>
      </c>
      <c r="CZ63" s="69">
        <v>0</v>
      </c>
      <c r="DA63" s="69">
        <v>0</v>
      </c>
      <c r="DB63" s="69">
        <v>0</v>
      </c>
      <c r="DC63" s="69">
        <v>0</v>
      </c>
      <c r="DD63" s="69">
        <v>0</v>
      </c>
      <c r="DE63" s="69">
        <v>0</v>
      </c>
      <c r="DF63" s="70" t="s">
        <v>652</v>
      </c>
      <c r="DG63" s="70" t="s">
        <v>652</v>
      </c>
      <c r="DH63" s="70">
        <v>0</v>
      </c>
      <c r="DI63" s="70">
        <v>0</v>
      </c>
      <c r="DJ63" s="70">
        <v>0</v>
      </c>
    </row>
    <row r="64" spans="1:114" ht="15.75" x14ac:dyDescent="0.25">
      <c r="A64" s="11">
        <v>53</v>
      </c>
      <c r="B64" s="66" t="s">
        <v>137</v>
      </c>
      <c r="C64" s="69">
        <v>196.26170000000002</v>
      </c>
      <c r="D64" s="69">
        <v>0</v>
      </c>
      <c r="E64" s="69">
        <v>208.01670000000001</v>
      </c>
      <c r="F64" s="69">
        <v>196.26170000000002</v>
      </c>
      <c r="G64" s="69">
        <v>11.755000000000001</v>
      </c>
      <c r="H64" s="69">
        <v>196.26170000000002</v>
      </c>
      <c r="I64" s="69">
        <v>0</v>
      </c>
      <c r="J64" s="69">
        <v>208.01670000000001</v>
      </c>
      <c r="K64" s="69">
        <v>196.26170000000002</v>
      </c>
      <c r="L64" s="69">
        <v>0</v>
      </c>
      <c r="M64" s="69">
        <v>11.755000000000001</v>
      </c>
      <c r="N64" s="70">
        <v>100</v>
      </c>
      <c r="O64" s="70">
        <v>100</v>
      </c>
      <c r="P64" s="70">
        <v>5.650988598511562</v>
      </c>
      <c r="Q64" s="69">
        <v>0</v>
      </c>
      <c r="R64" s="70">
        <v>0</v>
      </c>
      <c r="S64" s="69">
        <v>166.77940000000001</v>
      </c>
      <c r="T64" s="69">
        <v>0</v>
      </c>
      <c r="U64" s="69">
        <v>175.5574</v>
      </c>
      <c r="V64" s="69">
        <v>166.77940000000001</v>
      </c>
      <c r="W64" s="69">
        <v>8.7780000000000005</v>
      </c>
      <c r="X64" s="69">
        <v>166.77940000000001</v>
      </c>
      <c r="Y64" s="69">
        <v>0</v>
      </c>
      <c r="Z64" s="69">
        <v>175.5574</v>
      </c>
      <c r="AA64" s="69">
        <v>166.77940000000001</v>
      </c>
      <c r="AB64" s="69">
        <v>0</v>
      </c>
      <c r="AC64" s="69">
        <v>8.7780000000000005</v>
      </c>
      <c r="AD64" s="70">
        <v>100</v>
      </c>
      <c r="AE64" s="70">
        <v>100</v>
      </c>
      <c r="AF64" s="70">
        <v>5.0000740498549199</v>
      </c>
      <c r="AG64" s="70">
        <v>0</v>
      </c>
      <c r="AH64" s="70">
        <v>0</v>
      </c>
      <c r="AI64" s="69">
        <v>0</v>
      </c>
      <c r="AJ64" s="69">
        <v>0</v>
      </c>
      <c r="AK64" s="69">
        <v>0</v>
      </c>
      <c r="AL64" s="69">
        <v>0</v>
      </c>
      <c r="AM64" s="69">
        <v>0</v>
      </c>
      <c r="AN64" s="69">
        <v>0</v>
      </c>
      <c r="AO64" s="69">
        <v>0</v>
      </c>
      <c r="AP64" s="69">
        <v>0</v>
      </c>
      <c r="AQ64" s="69">
        <v>0</v>
      </c>
      <c r="AR64" s="69">
        <v>0</v>
      </c>
      <c r="AS64" s="69">
        <v>0</v>
      </c>
      <c r="AT64" s="70" t="s">
        <v>652</v>
      </c>
      <c r="AU64" s="70" t="s">
        <v>652</v>
      </c>
      <c r="AV64" s="70">
        <v>0</v>
      </c>
      <c r="AW64" s="70">
        <v>0</v>
      </c>
      <c r="AX64" s="70">
        <v>0</v>
      </c>
      <c r="AY64" s="69">
        <v>6.2689000000000004</v>
      </c>
      <c r="AZ64" s="69">
        <v>0</v>
      </c>
      <c r="BA64" s="69">
        <v>6.8959000000000001</v>
      </c>
      <c r="BB64" s="69">
        <v>6.2689000000000004</v>
      </c>
      <c r="BC64" s="69">
        <v>0.627</v>
      </c>
      <c r="BD64" s="69">
        <v>6.2689000000000004</v>
      </c>
      <c r="BE64" s="69">
        <v>0</v>
      </c>
      <c r="BF64" s="69">
        <v>6.8959000000000001</v>
      </c>
      <c r="BG64" s="69">
        <v>6.2689000000000004</v>
      </c>
      <c r="BH64" s="69">
        <v>0</v>
      </c>
      <c r="BI64" s="69">
        <v>0.627</v>
      </c>
      <c r="BJ64" s="70">
        <v>100</v>
      </c>
      <c r="BK64" s="70">
        <v>100</v>
      </c>
      <c r="BL64" s="70">
        <v>9.0923592279470409</v>
      </c>
      <c r="BM64" s="70">
        <v>0</v>
      </c>
      <c r="BN64" s="70">
        <v>0</v>
      </c>
      <c r="BO64" s="69">
        <v>0</v>
      </c>
      <c r="BP64" s="69">
        <v>0</v>
      </c>
      <c r="BQ64" s="69">
        <v>0</v>
      </c>
      <c r="BR64" s="69">
        <v>0</v>
      </c>
      <c r="BS64" s="69">
        <v>0</v>
      </c>
      <c r="BT64" s="69">
        <v>0</v>
      </c>
      <c r="BU64" s="69">
        <v>0</v>
      </c>
      <c r="BV64" s="69">
        <v>0</v>
      </c>
      <c r="BW64" s="69">
        <v>0</v>
      </c>
      <c r="BX64" s="69">
        <v>0</v>
      </c>
      <c r="BY64" s="69">
        <v>0</v>
      </c>
      <c r="BZ64" s="70" t="s">
        <v>652</v>
      </c>
      <c r="CA64" s="70" t="s">
        <v>652</v>
      </c>
      <c r="CB64" s="70">
        <v>0</v>
      </c>
      <c r="CC64" s="70">
        <v>0</v>
      </c>
      <c r="CD64" s="70">
        <v>0</v>
      </c>
      <c r="CE64" s="69">
        <v>23.2134</v>
      </c>
      <c r="CF64" s="69">
        <v>0</v>
      </c>
      <c r="CG64" s="69">
        <v>25.563400000000001</v>
      </c>
      <c r="CH64" s="69">
        <v>23.2134</v>
      </c>
      <c r="CI64" s="69">
        <v>2.35</v>
      </c>
      <c r="CJ64" s="69">
        <v>23.2134</v>
      </c>
      <c r="CK64" s="69">
        <v>0</v>
      </c>
      <c r="CL64" s="69">
        <v>25.563400000000001</v>
      </c>
      <c r="CM64" s="69">
        <v>23.2134</v>
      </c>
      <c r="CN64" s="69">
        <v>0</v>
      </c>
      <c r="CO64" s="69">
        <v>2.35</v>
      </c>
      <c r="CP64" s="70">
        <v>100</v>
      </c>
      <c r="CQ64" s="70">
        <v>100</v>
      </c>
      <c r="CR64" s="70">
        <v>9.1928303746762943</v>
      </c>
      <c r="CS64" s="70">
        <v>0</v>
      </c>
      <c r="CT64" s="70">
        <v>0</v>
      </c>
      <c r="CU64" s="69">
        <v>0</v>
      </c>
      <c r="CV64" s="69">
        <v>0</v>
      </c>
      <c r="CW64" s="69">
        <v>0</v>
      </c>
      <c r="CX64" s="69">
        <v>0</v>
      </c>
      <c r="CY64" s="69">
        <v>0</v>
      </c>
      <c r="CZ64" s="69">
        <v>0</v>
      </c>
      <c r="DA64" s="69">
        <v>0</v>
      </c>
      <c r="DB64" s="69">
        <v>0</v>
      </c>
      <c r="DC64" s="69">
        <v>0</v>
      </c>
      <c r="DD64" s="69">
        <v>0</v>
      </c>
      <c r="DE64" s="69">
        <v>0</v>
      </c>
      <c r="DF64" s="70" t="s">
        <v>652</v>
      </c>
      <c r="DG64" s="70" t="s">
        <v>652</v>
      </c>
      <c r="DH64" s="70">
        <v>0</v>
      </c>
      <c r="DI64" s="70">
        <v>0</v>
      </c>
      <c r="DJ64" s="70">
        <v>0</v>
      </c>
    </row>
    <row r="65" spans="1:114" ht="15.75" x14ac:dyDescent="0.25">
      <c r="A65" s="11">
        <v>54</v>
      </c>
      <c r="B65" s="66" t="s">
        <v>140</v>
      </c>
      <c r="C65" s="69">
        <v>1473.2117000000001</v>
      </c>
      <c r="D65" s="69">
        <v>0</v>
      </c>
      <c r="E65" s="69">
        <v>1550.7492999999999</v>
      </c>
      <c r="F65" s="69">
        <v>1473.2117000000001</v>
      </c>
      <c r="G65" s="69">
        <v>77.537599999999998</v>
      </c>
      <c r="H65" s="69">
        <v>1473.2117000000001</v>
      </c>
      <c r="I65" s="69">
        <v>0</v>
      </c>
      <c r="J65" s="69">
        <v>1550.7492999999999</v>
      </c>
      <c r="K65" s="69">
        <v>1473.2117000000001</v>
      </c>
      <c r="L65" s="69">
        <v>0</v>
      </c>
      <c r="M65" s="69">
        <v>77.537599999999998</v>
      </c>
      <c r="N65" s="70">
        <v>100</v>
      </c>
      <c r="O65" s="70">
        <v>100</v>
      </c>
      <c r="P65" s="70">
        <v>5.0000087054690274</v>
      </c>
      <c r="Q65" s="69">
        <v>0</v>
      </c>
      <c r="R65" s="70">
        <v>0</v>
      </c>
      <c r="S65" s="69">
        <v>344.98509999999999</v>
      </c>
      <c r="T65" s="69">
        <v>0</v>
      </c>
      <c r="U65" s="69">
        <v>363.14229999999998</v>
      </c>
      <c r="V65" s="69">
        <v>344.98509999999999</v>
      </c>
      <c r="W65" s="69">
        <v>18.1572</v>
      </c>
      <c r="X65" s="69">
        <v>344.98509999999999</v>
      </c>
      <c r="Y65" s="69">
        <v>0</v>
      </c>
      <c r="Z65" s="69">
        <v>363.14229999999998</v>
      </c>
      <c r="AA65" s="69">
        <v>344.98509999999999</v>
      </c>
      <c r="AB65" s="69">
        <v>0</v>
      </c>
      <c r="AC65" s="69">
        <v>18.1572</v>
      </c>
      <c r="AD65" s="70">
        <v>100</v>
      </c>
      <c r="AE65" s="70">
        <v>100</v>
      </c>
      <c r="AF65" s="70">
        <v>5.0000234068022369</v>
      </c>
      <c r="AG65" s="70">
        <v>0</v>
      </c>
      <c r="AH65" s="70">
        <v>0</v>
      </c>
      <c r="AI65" s="69">
        <v>7.7119999999999997</v>
      </c>
      <c r="AJ65" s="69">
        <v>0</v>
      </c>
      <c r="AK65" s="69">
        <v>8.1179000000000006</v>
      </c>
      <c r="AL65" s="69">
        <v>7.7119999999999997</v>
      </c>
      <c r="AM65" s="69">
        <v>0.40589999999999998</v>
      </c>
      <c r="AN65" s="69">
        <v>7.7119999999999997</v>
      </c>
      <c r="AO65" s="69">
        <v>0</v>
      </c>
      <c r="AP65" s="69">
        <v>8.1179000000000006</v>
      </c>
      <c r="AQ65" s="69">
        <v>7.7119999999999997</v>
      </c>
      <c r="AR65" s="69">
        <v>0</v>
      </c>
      <c r="AS65" s="69">
        <v>0.40589999999999998</v>
      </c>
      <c r="AT65" s="70">
        <v>100</v>
      </c>
      <c r="AU65" s="70">
        <v>100</v>
      </c>
      <c r="AV65" s="70">
        <v>5.0000615922837177</v>
      </c>
      <c r="AW65" s="70">
        <v>0</v>
      </c>
      <c r="AX65" s="70">
        <v>0</v>
      </c>
      <c r="AY65" s="69">
        <v>27.526800000000001</v>
      </c>
      <c r="AZ65" s="69">
        <v>0</v>
      </c>
      <c r="BA65" s="69">
        <v>28.9756</v>
      </c>
      <c r="BB65" s="69">
        <v>27.526800000000001</v>
      </c>
      <c r="BC65" s="69">
        <v>1.4488000000000001</v>
      </c>
      <c r="BD65" s="69">
        <v>27.526800000000001</v>
      </c>
      <c r="BE65" s="69">
        <v>0</v>
      </c>
      <c r="BF65" s="69">
        <v>28.9756</v>
      </c>
      <c r="BG65" s="69">
        <v>27.526800000000001</v>
      </c>
      <c r="BH65" s="69">
        <v>0</v>
      </c>
      <c r="BI65" s="69">
        <v>1.4488000000000001</v>
      </c>
      <c r="BJ65" s="70">
        <v>100</v>
      </c>
      <c r="BK65" s="70">
        <v>100</v>
      </c>
      <c r="BL65" s="70">
        <v>5.000069023592264</v>
      </c>
      <c r="BM65" s="70">
        <v>0</v>
      </c>
      <c r="BN65" s="70">
        <v>0</v>
      </c>
      <c r="BO65" s="69">
        <v>1092.9878000000001</v>
      </c>
      <c r="BP65" s="69">
        <v>0</v>
      </c>
      <c r="BQ65" s="69">
        <v>1150.5135</v>
      </c>
      <c r="BR65" s="69">
        <v>1092.9878000000001</v>
      </c>
      <c r="BS65" s="69">
        <v>57.525700000000001</v>
      </c>
      <c r="BT65" s="69">
        <v>1092.9878000000001</v>
      </c>
      <c r="BU65" s="69">
        <v>0</v>
      </c>
      <c r="BV65" s="69">
        <v>1150.5135</v>
      </c>
      <c r="BW65" s="69">
        <v>1092.9878000000001</v>
      </c>
      <c r="BX65" s="69">
        <v>0</v>
      </c>
      <c r="BY65" s="69">
        <v>57.525700000000001</v>
      </c>
      <c r="BZ65" s="70">
        <v>100</v>
      </c>
      <c r="CA65" s="70">
        <v>100</v>
      </c>
      <c r="CB65" s="70">
        <v>5.0000021729427777</v>
      </c>
      <c r="CC65" s="70">
        <v>0</v>
      </c>
      <c r="CD65" s="70">
        <v>0</v>
      </c>
      <c r="CE65" s="69">
        <v>0</v>
      </c>
      <c r="CF65" s="69">
        <v>0</v>
      </c>
      <c r="CG65" s="69">
        <v>0</v>
      </c>
      <c r="CH65" s="69">
        <v>0</v>
      </c>
      <c r="CI65" s="69">
        <v>0</v>
      </c>
      <c r="CJ65" s="69">
        <v>0</v>
      </c>
      <c r="CK65" s="69">
        <v>0</v>
      </c>
      <c r="CL65" s="69">
        <v>0</v>
      </c>
      <c r="CM65" s="69">
        <v>0</v>
      </c>
      <c r="CN65" s="69">
        <v>0</v>
      </c>
      <c r="CO65" s="69">
        <v>0</v>
      </c>
      <c r="CP65" s="70" t="s">
        <v>652</v>
      </c>
      <c r="CQ65" s="70" t="s">
        <v>652</v>
      </c>
      <c r="CR65" s="70">
        <v>0</v>
      </c>
      <c r="CS65" s="70">
        <v>0</v>
      </c>
      <c r="CT65" s="70">
        <v>0</v>
      </c>
      <c r="CU65" s="69">
        <v>0</v>
      </c>
      <c r="CV65" s="69">
        <v>0</v>
      </c>
      <c r="CW65" s="69">
        <v>0</v>
      </c>
      <c r="CX65" s="69">
        <v>0</v>
      </c>
      <c r="CY65" s="69">
        <v>0</v>
      </c>
      <c r="CZ65" s="69">
        <v>0</v>
      </c>
      <c r="DA65" s="69">
        <v>0</v>
      </c>
      <c r="DB65" s="69">
        <v>0</v>
      </c>
      <c r="DC65" s="69">
        <v>0</v>
      </c>
      <c r="DD65" s="69">
        <v>0</v>
      </c>
      <c r="DE65" s="69">
        <v>0</v>
      </c>
      <c r="DF65" s="70" t="s">
        <v>652</v>
      </c>
      <c r="DG65" s="70" t="s">
        <v>652</v>
      </c>
      <c r="DH65" s="70">
        <v>0</v>
      </c>
      <c r="DI65" s="70">
        <v>0</v>
      </c>
      <c r="DJ65" s="70">
        <v>0</v>
      </c>
    </row>
    <row r="66" spans="1:114" ht="15.75" x14ac:dyDescent="0.25">
      <c r="A66" s="11">
        <v>55</v>
      </c>
      <c r="B66" s="66" t="s">
        <v>143</v>
      </c>
      <c r="C66" s="69">
        <v>96.7851</v>
      </c>
      <c r="D66" s="69">
        <v>0</v>
      </c>
      <c r="E66" s="69">
        <v>106.46361</v>
      </c>
      <c r="F66" s="69">
        <v>96.7851</v>
      </c>
      <c r="G66" s="69">
        <v>9.6785099999999993</v>
      </c>
      <c r="H66" s="69">
        <v>96.7851</v>
      </c>
      <c r="I66" s="69">
        <v>0</v>
      </c>
      <c r="J66" s="69">
        <v>106.46361</v>
      </c>
      <c r="K66" s="69">
        <v>96.7851</v>
      </c>
      <c r="L66" s="69">
        <v>0</v>
      </c>
      <c r="M66" s="69">
        <v>9.6785099999999993</v>
      </c>
      <c r="N66" s="70">
        <v>100</v>
      </c>
      <c r="O66" s="70">
        <v>100</v>
      </c>
      <c r="P66" s="70">
        <v>9.0909090909090899</v>
      </c>
      <c r="Q66" s="69">
        <v>0</v>
      </c>
      <c r="R66" s="70">
        <v>0</v>
      </c>
      <c r="S66" s="69">
        <v>0</v>
      </c>
      <c r="T66" s="69">
        <v>0</v>
      </c>
      <c r="U66" s="69">
        <v>0</v>
      </c>
      <c r="V66" s="69">
        <v>0</v>
      </c>
      <c r="W66" s="69">
        <v>0</v>
      </c>
      <c r="X66" s="69">
        <v>0</v>
      </c>
      <c r="Y66" s="69">
        <v>0</v>
      </c>
      <c r="Z66" s="69">
        <v>0</v>
      </c>
      <c r="AA66" s="69">
        <v>0</v>
      </c>
      <c r="AB66" s="69">
        <v>0</v>
      </c>
      <c r="AC66" s="69">
        <v>0</v>
      </c>
      <c r="AD66" s="70" t="s">
        <v>652</v>
      </c>
      <c r="AE66" s="70" t="s">
        <v>652</v>
      </c>
      <c r="AF66" s="70">
        <v>0</v>
      </c>
      <c r="AG66" s="70">
        <v>0</v>
      </c>
      <c r="AH66" s="70">
        <v>0</v>
      </c>
      <c r="AI66" s="69">
        <v>0</v>
      </c>
      <c r="AJ66" s="69">
        <v>0</v>
      </c>
      <c r="AK66" s="69">
        <v>0</v>
      </c>
      <c r="AL66" s="69">
        <v>0</v>
      </c>
      <c r="AM66" s="69">
        <v>0</v>
      </c>
      <c r="AN66" s="69">
        <v>0</v>
      </c>
      <c r="AO66" s="69">
        <v>0</v>
      </c>
      <c r="AP66" s="69">
        <v>0</v>
      </c>
      <c r="AQ66" s="69">
        <v>0</v>
      </c>
      <c r="AR66" s="69">
        <v>0</v>
      </c>
      <c r="AS66" s="69">
        <v>0</v>
      </c>
      <c r="AT66" s="70" t="s">
        <v>652</v>
      </c>
      <c r="AU66" s="70" t="s">
        <v>652</v>
      </c>
      <c r="AV66" s="70">
        <v>0</v>
      </c>
      <c r="AW66" s="70">
        <v>0</v>
      </c>
      <c r="AX66" s="70">
        <v>0</v>
      </c>
      <c r="AY66" s="69">
        <v>30</v>
      </c>
      <c r="AZ66" s="69">
        <v>0</v>
      </c>
      <c r="BA66" s="69">
        <v>33</v>
      </c>
      <c r="BB66" s="69">
        <v>30</v>
      </c>
      <c r="BC66" s="69">
        <v>3</v>
      </c>
      <c r="BD66" s="69">
        <v>30</v>
      </c>
      <c r="BE66" s="69">
        <v>0</v>
      </c>
      <c r="BF66" s="69">
        <v>33</v>
      </c>
      <c r="BG66" s="69">
        <v>30</v>
      </c>
      <c r="BH66" s="69">
        <v>0</v>
      </c>
      <c r="BI66" s="69">
        <v>3</v>
      </c>
      <c r="BJ66" s="70">
        <v>100</v>
      </c>
      <c r="BK66" s="70">
        <v>100</v>
      </c>
      <c r="BL66" s="70">
        <v>9.0909090909090917</v>
      </c>
      <c r="BM66" s="70">
        <v>0</v>
      </c>
      <c r="BN66" s="70">
        <v>0</v>
      </c>
      <c r="BO66" s="69">
        <v>66.7851</v>
      </c>
      <c r="BP66" s="69">
        <v>0</v>
      </c>
      <c r="BQ66" s="69">
        <v>73.463610000000003</v>
      </c>
      <c r="BR66" s="69">
        <v>66.7851</v>
      </c>
      <c r="BS66" s="69">
        <v>6.6785100000000002</v>
      </c>
      <c r="BT66" s="69">
        <v>66.7851</v>
      </c>
      <c r="BU66" s="69">
        <v>0</v>
      </c>
      <c r="BV66" s="69">
        <v>73.463610000000003</v>
      </c>
      <c r="BW66" s="69">
        <v>66.7851</v>
      </c>
      <c r="BX66" s="69">
        <v>0</v>
      </c>
      <c r="BY66" s="69">
        <v>6.6785100000000002</v>
      </c>
      <c r="BZ66" s="70">
        <v>100</v>
      </c>
      <c r="CA66" s="70">
        <v>100</v>
      </c>
      <c r="CB66" s="70">
        <v>9.0909090909090917</v>
      </c>
      <c r="CC66" s="70">
        <v>0</v>
      </c>
      <c r="CD66" s="70">
        <v>0</v>
      </c>
      <c r="CE66" s="69">
        <v>0</v>
      </c>
      <c r="CF66" s="69">
        <v>0</v>
      </c>
      <c r="CG66" s="69">
        <v>0</v>
      </c>
      <c r="CH66" s="69">
        <v>0</v>
      </c>
      <c r="CI66" s="69">
        <v>0</v>
      </c>
      <c r="CJ66" s="69">
        <v>0</v>
      </c>
      <c r="CK66" s="69">
        <v>0</v>
      </c>
      <c r="CL66" s="69">
        <v>0</v>
      </c>
      <c r="CM66" s="69">
        <v>0</v>
      </c>
      <c r="CN66" s="69">
        <v>0</v>
      </c>
      <c r="CO66" s="69">
        <v>0</v>
      </c>
      <c r="CP66" s="70" t="s">
        <v>652</v>
      </c>
      <c r="CQ66" s="70" t="s">
        <v>652</v>
      </c>
      <c r="CR66" s="70">
        <v>0</v>
      </c>
      <c r="CS66" s="70">
        <v>0</v>
      </c>
      <c r="CT66" s="70">
        <v>0</v>
      </c>
      <c r="CU66" s="69">
        <v>0</v>
      </c>
      <c r="CV66" s="69">
        <v>0</v>
      </c>
      <c r="CW66" s="69">
        <v>0</v>
      </c>
      <c r="CX66" s="69">
        <v>0</v>
      </c>
      <c r="CY66" s="69">
        <v>0</v>
      </c>
      <c r="CZ66" s="69">
        <v>0</v>
      </c>
      <c r="DA66" s="69">
        <v>0</v>
      </c>
      <c r="DB66" s="69">
        <v>0</v>
      </c>
      <c r="DC66" s="69">
        <v>0</v>
      </c>
      <c r="DD66" s="69">
        <v>0</v>
      </c>
      <c r="DE66" s="69">
        <v>0</v>
      </c>
      <c r="DF66" s="70" t="s">
        <v>652</v>
      </c>
      <c r="DG66" s="70" t="s">
        <v>652</v>
      </c>
      <c r="DH66" s="70">
        <v>0</v>
      </c>
      <c r="DI66" s="70">
        <v>0</v>
      </c>
      <c r="DJ66" s="70">
        <v>0</v>
      </c>
    </row>
    <row r="67" spans="1:114" ht="15.75" x14ac:dyDescent="0.25">
      <c r="A67" s="11">
        <v>56</v>
      </c>
      <c r="B67" s="66" t="s">
        <v>146</v>
      </c>
      <c r="C67" s="69">
        <v>54.527900000000002</v>
      </c>
      <c r="D67" s="69">
        <v>0</v>
      </c>
      <c r="E67" s="69">
        <v>57.39782632</v>
      </c>
      <c r="F67" s="69">
        <v>54.527900000000002</v>
      </c>
      <c r="G67" s="69">
        <v>2.8699263200000003</v>
      </c>
      <c r="H67" s="69">
        <v>54.527811100000001</v>
      </c>
      <c r="I67" s="69">
        <v>0</v>
      </c>
      <c r="J67" s="69">
        <v>57.397695890000001</v>
      </c>
      <c r="K67" s="69">
        <v>54.527811100000001</v>
      </c>
      <c r="L67" s="69">
        <v>0</v>
      </c>
      <c r="M67" s="69">
        <v>2.86988479</v>
      </c>
      <c r="N67" s="70">
        <v>99.999836964196305</v>
      </c>
      <c r="O67" s="70">
        <v>99.998552924522457</v>
      </c>
      <c r="P67" s="70">
        <v>4.9999999921599638</v>
      </c>
      <c r="Q67" s="69">
        <v>0</v>
      </c>
      <c r="R67" s="70">
        <v>0</v>
      </c>
      <c r="S67" s="69">
        <v>22.857500000000002</v>
      </c>
      <c r="T67" s="69">
        <v>0</v>
      </c>
      <c r="U67" s="69">
        <v>24.060526320000001</v>
      </c>
      <c r="V67" s="69">
        <v>22.857500000000002</v>
      </c>
      <c r="W67" s="69">
        <v>1.20302632</v>
      </c>
      <c r="X67" s="69">
        <v>22.8574141</v>
      </c>
      <c r="Y67" s="69">
        <v>0</v>
      </c>
      <c r="Z67" s="69">
        <v>24.060435890000001</v>
      </c>
      <c r="AA67" s="69">
        <v>22.8574141</v>
      </c>
      <c r="AB67" s="69">
        <v>0</v>
      </c>
      <c r="AC67" s="69">
        <v>1.20302179</v>
      </c>
      <c r="AD67" s="70">
        <v>99.999624193371972</v>
      </c>
      <c r="AE67" s="70">
        <v>99.999623449634925</v>
      </c>
      <c r="AF67" s="70">
        <v>4.9999999812970968</v>
      </c>
      <c r="AG67" s="70">
        <v>0</v>
      </c>
      <c r="AH67" s="70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70" t="s">
        <v>652</v>
      </c>
      <c r="AU67" s="70" t="s">
        <v>652</v>
      </c>
      <c r="AV67" s="70">
        <v>0</v>
      </c>
      <c r="AW67" s="70">
        <v>0</v>
      </c>
      <c r="AX67" s="70">
        <v>0</v>
      </c>
      <c r="AY67" s="69">
        <v>3.8302</v>
      </c>
      <c r="AZ67" s="69">
        <v>0</v>
      </c>
      <c r="BA67" s="69">
        <v>4.0317999999999996</v>
      </c>
      <c r="BB67" s="69">
        <v>3.8302</v>
      </c>
      <c r="BC67" s="69">
        <v>0.2016</v>
      </c>
      <c r="BD67" s="69">
        <v>3.8302</v>
      </c>
      <c r="BE67" s="69">
        <v>0</v>
      </c>
      <c r="BF67" s="69">
        <v>4.0317889999999998</v>
      </c>
      <c r="BG67" s="69">
        <v>3.8302</v>
      </c>
      <c r="BH67" s="69">
        <v>0</v>
      </c>
      <c r="BI67" s="69">
        <v>0.20158899999999999</v>
      </c>
      <c r="BJ67" s="70">
        <v>100</v>
      </c>
      <c r="BK67" s="70">
        <v>99.994543650793645</v>
      </c>
      <c r="BL67" s="70">
        <v>4.9999888387016282</v>
      </c>
      <c r="BM67" s="70">
        <v>0</v>
      </c>
      <c r="BN67" s="70">
        <v>0</v>
      </c>
      <c r="BO67" s="69">
        <v>27.840199999999999</v>
      </c>
      <c r="BP67" s="69">
        <v>0</v>
      </c>
      <c r="BQ67" s="69">
        <v>29.305499999999999</v>
      </c>
      <c r="BR67" s="69">
        <v>27.840199999999999</v>
      </c>
      <c r="BS67" s="69">
        <v>1.4653</v>
      </c>
      <c r="BT67" s="69">
        <v>27.840197</v>
      </c>
      <c r="BU67" s="69">
        <v>0</v>
      </c>
      <c r="BV67" s="69">
        <v>29.305471000000001</v>
      </c>
      <c r="BW67" s="69">
        <v>27.840197</v>
      </c>
      <c r="BX67" s="69">
        <v>0</v>
      </c>
      <c r="BY67" s="69">
        <v>1.465274</v>
      </c>
      <c r="BZ67" s="70">
        <v>99.999989224215341</v>
      </c>
      <c r="CA67" s="70">
        <v>99.998225619327101</v>
      </c>
      <c r="CB67" s="70">
        <v>5.0000015355494538</v>
      </c>
      <c r="CC67" s="70">
        <v>0</v>
      </c>
      <c r="CD67" s="70">
        <v>0</v>
      </c>
      <c r="CE67" s="69">
        <v>0</v>
      </c>
      <c r="CF67" s="69">
        <v>0</v>
      </c>
      <c r="CG67" s="69">
        <v>0</v>
      </c>
      <c r="CH67" s="69">
        <v>0</v>
      </c>
      <c r="CI67" s="69">
        <v>0</v>
      </c>
      <c r="CJ67" s="69">
        <v>0</v>
      </c>
      <c r="CK67" s="69">
        <v>0</v>
      </c>
      <c r="CL67" s="69">
        <v>0</v>
      </c>
      <c r="CM67" s="69">
        <v>0</v>
      </c>
      <c r="CN67" s="69">
        <v>0</v>
      </c>
      <c r="CO67" s="69">
        <v>0</v>
      </c>
      <c r="CP67" s="70" t="s">
        <v>652</v>
      </c>
      <c r="CQ67" s="70" t="s">
        <v>652</v>
      </c>
      <c r="CR67" s="70">
        <v>0</v>
      </c>
      <c r="CS67" s="70">
        <v>0</v>
      </c>
      <c r="CT67" s="70">
        <v>0</v>
      </c>
      <c r="CU67" s="69">
        <v>0</v>
      </c>
      <c r="CV67" s="69">
        <v>0</v>
      </c>
      <c r="CW67" s="69">
        <v>0</v>
      </c>
      <c r="CX67" s="69">
        <v>0</v>
      </c>
      <c r="CY67" s="69">
        <v>0</v>
      </c>
      <c r="CZ67" s="69">
        <v>0</v>
      </c>
      <c r="DA67" s="69">
        <v>0</v>
      </c>
      <c r="DB67" s="69">
        <v>0</v>
      </c>
      <c r="DC67" s="69">
        <v>0</v>
      </c>
      <c r="DD67" s="69">
        <v>0</v>
      </c>
      <c r="DE67" s="69">
        <v>0</v>
      </c>
      <c r="DF67" s="70" t="s">
        <v>652</v>
      </c>
      <c r="DG67" s="70" t="s">
        <v>652</v>
      </c>
      <c r="DH67" s="70">
        <v>0</v>
      </c>
      <c r="DI67" s="70">
        <v>0</v>
      </c>
      <c r="DJ67" s="70">
        <v>0</v>
      </c>
    </row>
    <row r="68" spans="1:114" ht="15.75" x14ac:dyDescent="0.25">
      <c r="A68" s="11">
        <v>57</v>
      </c>
      <c r="B68" s="66" t="s">
        <v>149</v>
      </c>
      <c r="C68" s="69">
        <v>20.0184</v>
      </c>
      <c r="D68" s="69">
        <v>0</v>
      </c>
      <c r="E68" s="69">
        <v>125.5014</v>
      </c>
      <c r="F68" s="69">
        <v>20.0184</v>
      </c>
      <c r="G68" s="69">
        <v>105.483</v>
      </c>
      <c r="H68" s="69">
        <v>20.0184</v>
      </c>
      <c r="I68" s="69">
        <v>0</v>
      </c>
      <c r="J68" s="69">
        <v>125.5014</v>
      </c>
      <c r="K68" s="69">
        <v>20.0184</v>
      </c>
      <c r="L68" s="69">
        <v>0</v>
      </c>
      <c r="M68" s="69">
        <v>105.483</v>
      </c>
      <c r="N68" s="70">
        <v>100</v>
      </c>
      <c r="O68" s="70">
        <v>100</v>
      </c>
      <c r="P68" s="70">
        <v>84.049261601862611</v>
      </c>
      <c r="Q68" s="69">
        <v>0</v>
      </c>
      <c r="R68" s="70">
        <v>0</v>
      </c>
      <c r="S68" s="69">
        <v>0</v>
      </c>
      <c r="T68" s="69">
        <v>0</v>
      </c>
      <c r="U68" s="69">
        <v>0</v>
      </c>
      <c r="V68" s="69">
        <v>0</v>
      </c>
      <c r="W68" s="69">
        <v>0</v>
      </c>
      <c r="X68" s="69">
        <v>0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70" t="s">
        <v>652</v>
      </c>
      <c r="AE68" s="70" t="s">
        <v>652</v>
      </c>
      <c r="AF68" s="70">
        <v>0</v>
      </c>
      <c r="AG68" s="70">
        <v>0</v>
      </c>
      <c r="AH68" s="70">
        <v>0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0</v>
      </c>
      <c r="AP68" s="69">
        <v>0</v>
      </c>
      <c r="AQ68" s="69">
        <v>0</v>
      </c>
      <c r="AR68" s="69">
        <v>0</v>
      </c>
      <c r="AS68" s="69">
        <v>0</v>
      </c>
      <c r="AT68" s="70" t="s">
        <v>652</v>
      </c>
      <c r="AU68" s="70" t="s">
        <v>652</v>
      </c>
      <c r="AV68" s="70">
        <v>0</v>
      </c>
      <c r="AW68" s="70">
        <v>0</v>
      </c>
      <c r="AX68" s="70">
        <v>0</v>
      </c>
      <c r="AY68" s="69">
        <v>0</v>
      </c>
      <c r="AZ68" s="69">
        <v>0</v>
      </c>
      <c r="BA68" s="69">
        <v>0</v>
      </c>
      <c r="BB68" s="69">
        <v>0</v>
      </c>
      <c r="BC68" s="69">
        <v>0</v>
      </c>
      <c r="BD68" s="69">
        <v>0</v>
      </c>
      <c r="BE68" s="69">
        <v>0</v>
      </c>
      <c r="BF68" s="69">
        <v>0</v>
      </c>
      <c r="BG68" s="69">
        <v>0</v>
      </c>
      <c r="BH68" s="69">
        <v>0</v>
      </c>
      <c r="BI68" s="69">
        <v>0</v>
      </c>
      <c r="BJ68" s="70" t="s">
        <v>652</v>
      </c>
      <c r="BK68" s="70" t="s">
        <v>652</v>
      </c>
      <c r="BL68" s="70">
        <v>0</v>
      </c>
      <c r="BM68" s="70">
        <v>0</v>
      </c>
      <c r="BN68" s="70">
        <v>0</v>
      </c>
      <c r="BO68" s="69">
        <v>20.0184</v>
      </c>
      <c r="BP68" s="69">
        <v>0</v>
      </c>
      <c r="BQ68" s="69">
        <v>125.5014</v>
      </c>
      <c r="BR68" s="69">
        <v>20.0184</v>
      </c>
      <c r="BS68" s="69">
        <v>105.483</v>
      </c>
      <c r="BT68" s="69">
        <v>20.0184</v>
      </c>
      <c r="BU68" s="69">
        <v>0</v>
      </c>
      <c r="BV68" s="69">
        <v>125.5014</v>
      </c>
      <c r="BW68" s="69">
        <v>20.0184</v>
      </c>
      <c r="BX68" s="69">
        <v>0</v>
      </c>
      <c r="BY68" s="69">
        <v>105.483</v>
      </c>
      <c r="BZ68" s="70">
        <v>100</v>
      </c>
      <c r="CA68" s="70">
        <v>100</v>
      </c>
      <c r="CB68" s="70">
        <v>84.049261601862611</v>
      </c>
      <c r="CC68" s="70">
        <v>0</v>
      </c>
      <c r="CD68" s="70">
        <v>0</v>
      </c>
      <c r="CE68" s="69">
        <v>0</v>
      </c>
      <c r="CF68" s="69">
        <v>0</v>
      </c>
      <c r="CG68" s="69">
        <v>0</v>
      </c>
      <c r="CH68" s="69">
        <v>0</v>
      </c>
      <c r="CI68" s="69">
        <v>0</v>
      </c>
      <c r="CJ68" s="69">
        <v>0</v>
      </c>
      <c r="CK68" s="69">
        <v>0</v>
      </c>
      <c r="CL68" s="69">
        <v>0</v>
      </c>
      <c r="CM68" s="69">
        <v>0</v>
      </c>
      <c r="CN68" s="69">
        <v>0</v>
      </c>
      <c r="CO68" s="69">
        <v>0</v>
      </c>
      <c r="CP68" s="70" t="s">
        <v>652</v>
      </c>
      <c r="CQ68" s="70" t="s">
        <v>652</v>
      </c>
      <c r="CR68" s="70">
        <v>0</v>
      </c>
      <c r="CS68" s="70">
        <v>0</v>
      </c>
      <c r="CT68" s="70">
        <v>0</v>
      </c>
      <c r="CU68" s="69">
        <v>0</v>
      </c>
      <c r="CV68" s="69">
        <v>0</v>
      </c>
      <c r="CW68" s="69">
        <v>0</v>
      </c>
      <c r="CX68" s="69">
        <v>0</v>
      </c>
      <c r="CY68" s="69">
        <v>0</v>
      </c>
      <c r="CZ68" s="69">
        <v>0</v>
      </c>
      <c r="DA68" s="69">
        <v>0</v>
      </c>
      <c r="DB68" s="69">
        <v>0</v>
      </c>
      <c r="DC68" s="69">
        <v>0</v>
      </c>
      <c r="DD68" s="69">
        <v>0</v>
      </c>
      <c r="DE68" s="69">
        <v>0</v>
      </c>
      <c r="DF68" s="70" t="s">
        <v>652</v>
      </c>
      <c r="DG68" s="70" t="s">
        <v>652</v>
      </c>
      <c r="DH68" s="70">
        <v>0</v>
      </c>
      <c r="DI68" s="70">
        <v>0</v>
      </c>
      <c r="DJ68" s="70">
        <v>0</v>
      </c>
    </row>
    <row r="69" spans="1:114" ht="15.75" x14ac:dyDescent="0.25">
      <c r="A69" s="11">
        <v>58</v>
      </c>
      <c r="B69" s="66" t="s">
        <v>152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70" t="s">
        <v>652</v>
      </c>
      <c r="O69" s="70" t="s">
        <v>652</v>
      </c>
      <c r="P69" s="70">
        <v>0</v>
      </c>
      <c r="Q69" s="69">
        <v>0</v>
      </c>
      <c r="R69" s="70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70" t="s">
        <v>652</v>
      </c>
      <c r="AE69" s="70" t="s">
        <v>652</v>
      </c>
      <c r="AF69" s="70">
        <v>0</v>
      </c>
      <c r="AG69" s="70">
        <v>0</v>
      </c>
      <c r="AH69" s="70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70" t="s">
        <v>652</v>
      </c>
      <c r="AU69" s="70" t="s">
        <v>652</v>
      </c>
      <c r="AV69" s="70">
        <v>0</v>
      </c>
      <c r="AW69" s="70">
        <v>0</v>
      </c>
      <c r="AX69" s="70">
        <v>0</v>
      </c>
      <c r="AY69" s="69">
        <v>0</v>
      </c>
      <c r="AZ69" s="69">
        <v>0</v>
      </c>
      <c r="BA69" s="69">
        <v>0</v>
      </c>
      <c r="BB69" s="69">
        <v>0</v>
      </c>
      <c r="BC69" s="69">
        <v>0</v>
      </c>
      <c r="BD69" s="69">
        <v>0</v>
      </c>
      <c r="BE69" s="69">
        <v>0</v>
      </c>
      <c r="BF69" s="69">
        <v>0</v>
      </c>
      <c r="BG69" s="69">
        <v>0</v>
      </c>
      <c r="BH69" s="69">
        <v>0</v>
      </c>
      <c r="BI69" s="69">
        <v>0</v>
      </c>
      <c r="BJ69" s="70" t="s">
        <v>652</v>
      </c>
      <c r="BK69" s="70" t="s">
        <v>652</v>
      </c>
      <c r="BL69" s="70">
        <v>0</v>
      </c>
      <c r="BM69" s="70">
        <v>0</v>
      </c>
      <c r="BN69" s="70">
        <v>0</v>
      </c>
      <c r="BO69" s="69">
        <v>0</v>
      </c>
      <c r="BP69" s="69">
        <v>0</v>
      </c>
      <c r="BQ69" s="69">
        <v>0</v>
      </c>
      <c r="BR69" s="69">
        <v>0</v>
      </c>
      <c r="BS69" s="69">
        <v>0</v>
      </c>
      <c r="BT69" s="69">
        <v>0</v>
      </c>
      <c r="BU69" s="69">
        <v>0</v>
      </c>
      <c r="BV69" s="69">
        <v>0</v>
      </c>
      <c r="BW69" s="69">
        <v>0</v>
      </c>
      <c r="BX69" s="69">
        <v>0</v>
      </c>
      <c r="BY69" s="69">
        <v>0</v>
      </c>
      <c r="BZ69" s="70" t="s">
        <v>652</v>
      </c>
      <c r="CA69" s="70" t="s">
        <v>652</v>
      </c>
      <c r="CB69" s="70">
        <v>0</v>
      </c>
      <c r="CC69" s="70">
        <v>0</v>
      </c>
      <c r="CD69" s="70">
        <v>0</v>
      </c>
      <c r="CE69" s="69">
        <v>0</v>
      </c>
      <c r="CF69" s="69">
        <v>0</v>
      </c>
      <c r="CG69" s="69">
        <v>0</v>
      </c>
      <c r="CH69" s="69">
        <v>0</v>
      </c>
      <c r="CI69" s="69">
        <v>0</v>
      </c>
      <c r="CJ69" s="69">
        <v>0</v>
      </c>
      <c r="CK69" s="69">
        <v>0</v>
      </c>
      <c r="CL69" s="69">
        <v>0</v>
      </c>
      <c r="CM69" s="69">
        <v>0</v>
      </c>
      <c r="CN69" s="69">
        <v>0</v>
      </c>
      <c r="CO69" s="69">
        <v>0</v>
      </c>
      <c r="CP69" s="70" t="s">
        <v>652</v>
      </c>
      <c r="CQ69" s="70" t="s">
        <v>652</v>
      </c>
      <c r="CR69" s="70">
        <v>0</v>
      </c>
      <c r="CS69" s="70">
        <v>0</v>
      </c>
      <c r="CT69" s="70">
        <v>0</v>
      </c>
      <c r="CU69" s="69">
        <v>0</v>
      </c>
      <c r="CV69" s="69">
        <v>0</v>
      </c>
      <c r="CW69" s="69">
        <v>0</v>
      </c>
      <c r="CX69" s="69">
        <v>0</v>
      </c>
      <c r="CY69" s="69">
        <v>0</v>
      </c>
      <c r="CZ69" s="69">
        <v>0</v>
      </c>
      <c r="DA69" s="69">
        <v>0</v>
      </c>
      <c r="DB69" s="69">
        <v>0</v>
      </c>
      <c r="DC69" s="69">
        <v>0</v>
      </c>
      <c r="DD69" s="69">
        <v>0</v>
      </c>
      <c r="DE69" s="69">
        <v>0</v>
      </c>
      <c r="DF69" s="70" t="s">
        <v>652</v>
      </c>
      <c r="DG69" s="70" t="s">
        <v>652</v>
      </c>
      <c r="DH69" s="70">
        <v>0</v>
      </c>
      <c r="DI69" s="70">
        <v>0</v>
      </c>
      <c r="DJ69" s="70">
        <v>0</v>
      </c>
    </row>
    <row r="70" spans="1:114" ht="15.75" x14ac:dyDescent="0.25">
      <c r="A70" s="11">
        <v>59</v>
      </c>
      <c r="B70" s="66" t="s">
        <v>155</v>
      </c>
      <c r="C70" s="69">
        <v>49.2</v>
      </c>
      <c r="D70" s="69">
        <v>0</v>
      </c>
      <c r="E70" s="69">
        <v>51.79</v>
      </c>
      <c r="F70" s="69">
        <v>49.2</v>
      </c>
      <c r="G70" s="69">
        <v>2.59</v>
      </c>
      <c r="H70" s="69">
        <v>49.2</v>
      </c>
      <c r="I70" s="69">
        <v>0</v>
      </c>
      <c r="J70" s="69">
        <v>51.79</v>
      </c>
      <c r="K70" s="69">
        <v>49.2</v>
      </c>
      <c r="L70" s="69">
        <v>0</v>
      </c>
      <c r="M70" s="69">
        <v>2.59</v>
      </c>
      <c r="N70" s="70">
        <v>100</v>
      </c>
      <c r="O70" s="70">
        <v>100</v>
      </c>
      <c r="P70" s="70">
        <v>5.0009654373431163</v>
      </c>
      <c r="Q70" s="69">
        <v>0</v>
      </c>
      <c r="R70" s="70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70" t="s">
        <v>652</v>
      </c>
      <c r="AE70" s="70" t="s">
        <v>652</v>
      </c>
      <c r="AF70" s="70">
        <v>0</v>
      </c>
      <c r="AG70" s="70">
        <v>0</v>
      </c>
      <c r="AH70" s="70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70" t="s">
        <v>652</v>
      </c>
      <c r="AU70" s="70" t="s">
        <v>652</v>
      </c>
      <c r="AV70" s="70">
        <v>0</v>
      </c>
      <c r="AW70" s="70">
        <v>0</v>
      </c>
      <c r="AX70" s="70">
        <v>0</v>
      </c>
      <c r="AY70" s="69">
        <v>49.2</v>
      </c>
      <c r="AZ70" s="69">
        <v>0</v>
      </c>
      <c r="BA70" s="69">
        <v>51.79</v>
      </c>
      <c r="BB70" s="69">
        <v>49.2</v>
      </c>
      <c r="BC70" s="69">
        <v>2.59</v>
      </c>
      <c r="BD70" s="69">
        <v>49.2</v>
      </c>
      <c r="BE70" s="69">
        <v>0</v>
      </c>
      <c r="BF70" s="69">
        <v>51.79</v>
      </c>
      <c r="BG70" s="69">
        <v>49.2</v>
      </c>
      <c r="BH70" s="69">
        <v>0</v>
      </c>
      <c r="BI70" s="69">
        <v>2.59</v>
      </c>
      <c r="BJ70" s="70">
        <v>100</v>
      </c>
      <c r="BK70" s="70">
        <v>100</v>
      </c>
      <c r="BL70" s="70">
        <v>5.0009654373431163</v>
      </c>
      <c r="BM70" s="70">
        <v>0</v>
      </c>
      <c r="BN70" s="70">
        <v>0</v>
      </c>
      <c r="BO70" s="69">
        <v>0</v>
      </c>
      <c r="BP70" s="69">
        <v>0</v>
      </c>
      <c r="BQ70" s="69">
        <v>0</v>
      </c>
      <c r="BR70" s="69">
        <v>0</v>
      </c>
      <c r="BS70" s="69">
        <v>0</v>
      </c>
      <c r="BT70" s="69">
        <v>0</v>
      </c>
      <c r="BU70" s="69">
        <v>0</v>
      </c>
      <c r="BV70" s="69">
        <v>0</v>
      </c>
      <c r="BW70" s="69">
        <v>0</v>
      </c>
      <c r="BX70" s="69">
        <v>0</v>
      </c>
      <c r="BY70" s="69">
        <v>0</v>
      </c>
      <c r="BZ70" s="70" t="s">
        <v>652</v>
      </c>
      <c r="CA70" s="70" t="s">
        <v>652</v>
      </c>
      <c r="CB70" s="70">
        <v>0</v>
      </c>
      <c r="CC70" s="70">
        <v>0</v>
      </c>
      <c r="CD70" s="70">
        <v>0</v>
      </c>
      <c r="CE70" s="69">
        <v>0</v>
      </c>
      <c r="CF70" s="69">
        <v>0</v>
      </c>
      <c r="CG70" s="69">
        <v>0</v>
      </c>
      <c r="CH70" s="69">
        <v>0</v>
      </c>
      <c r="CI70" s="69">
        <v>0</v>
      </c>
      <c r="CJ70" s="69">
        <v>0</v>
      </c>
      <c r="CK70" s="69">
        <v>0</v>
      </c>
      <c r="CL70" s="69">
        <v>0</v>
      </c>
      <c r="CM70" s="69">
        <v>0</v>
      </c>
      <c r="CN70" s="69">
        <v>0</v>
      </c>
      <c r="CO70" s="69">
        <v>0</v>
      </c>
      <c r="CP70" s="70" t="s">
        <v>652</v>
      </c>
      <c r="CQ70" s="70" t="s">
        <v>652</v>
      </c>
      <c r="CR70" s="70">
        <v>0</v>
      </c>
      <c r="CS70" s="70">
        <v>0</v>
      </c>
      <c r="CT70" s="70">
        <v>0</v>
      </c>
      <c r="CU70" s="69">
        <v>0</v>
      </c>
      <c r="CV70" s="69">
        <v>0</v>
      </c>
      <c r="CW70" s="69">
        <v>0</v>
      </c>
      <c r="CX70" s="69">
        <v>0</v>
      </c>
      <c r="CY70" s="69">
        <v>0</v>
      </c>
      <c r="CZ70" s="69">
        <v>0</v>
      </c>
      <c r="DA70" s="69">
        <v>0</v>
      </c>
      <c r="DB70" s="69">
        <v>0</v>
      </c>
      <c r="DC70" s="69">
        <v>0</v>
      </c>
      <c r="DD70" s="69">
        <v>0</v>
      </c>
      <c r="DE70" s="69">
        <v>0</v>
      </c>
      <c r="DF70" s="70" t="s">
        <v>652</v>
      </c>
      <c r="DG70" s="70" t="s">
        <v>652</v>
      </c>
      <c r="DH70" s="70">
        <v>0</v>
      </c>
      <c r="DI70" s="70">
        <v>0</v>
      </c>
      <c r="DJ70" s="70">
        <v>0</v>
      </c>
    </row>
    <row r="71" spans="1:114" ht="15.75" x14ac:dyDescent="0.25">
      <c r="A71" s="11">
        <v>60</v>
      </c>
      <c r="B71" s="66" t="s">
        <v>158</v>
      </c>
      <c r="C71" s="69">
        <v>198.2876</v>
      </c>
      <c r="D71" s="69">
        <v>0</v>
      </c>
      <c r="E71" s="69">
        <v>211.0539</v>
      </c>
      <c r="F71" s="69">
        <v>198.2876</v>
      </c>
      <c r="G71" s="69">
        <v>12.766300000000001</v>
      </c>
      <c r="H71" s="69">
        <v>197.62442836</v>
      </c>
      <c r="I71" s="69">
        <v>0</v>
      </c>
      <c r="J71" s="69">
        <v>210.14836744999997</v>
      </c>
      <c r="K71" s="69">
        <v>197.62442836</v>
      </c>
      <c r="L71" s="69">
        <v>0</v>
      </c>
      <c r="M71" s="69">
        <v>12.523939089999999</v>
      </c>
      <c r="N71" s="70">
        <v>99.66555062444651</v>
      </c>
      <c r="O71" s="70">
        <v>98.101557146549894</v>
      </c>
      <c r="P71" s="70">
        <v>5.9595700133049023</v>
      </c>
      <c r="Q71" s="69">
        <v>0</v>
      </c>
      <c r="R71" s="70">
        <v>0</v>
      </c>
      <c r="S71" s="69">
        <v>106.37479999999999</v>
      </c>
      <c r="T71" s="69">
        <v>0</v>
      </c>
      <c r="U71" s="69">
        <v>114.3031</v>
      </c>
      <c r="V71" s="69">
        <v>106.37479999999999</v>
      </c>
      <c r="W71" s="69">
        <v>7.9283000000000001</v>
      </c>
      <c r="X71" s="69">
        <v>105.71164671</v>
      </c>
      <c r="Y71" s="69">
        <v>0</v>
      </c>
      <c r="Z71" s="69">
        <v>113.63994670999999</v>
      </c>
      <c r="AA71" s="69">
        <v>105.71164671</v>
      </c>
      <c r="AB71" s="69">
        <v>0</v>
      </c>
      <c r="AC71" s="69">
        <v>7.9283000000000001</v>
      </c>
      <c r="AD71" s="70">
        <v>99.376587979483872</v>
      </c>
      <c r="AE71" s="70">
        <v>100</v>
      </c>
      <c r="AF71" s="70">
        <v>6.9766840178413529</v>
      </c>
      <c r="AG71" s="70">
        <v>0</v>
      </c>
      <c r="AH71" s="70">
        <v>0</v>
      </c>
      <c r="AI71" s="69">
        <v>0</v>
      </c>
      <c r="AJ71" s="69">
        <v>0</v>
      </c>
      <c r="AK71" s="69">
        <v>0</v>
      </c>
      <c r="AL71" s="69">
        <v>0</v>
      </c>
      <c r="AM71" s="69">
        <v>0</v>
      </c>
      <c r="AN71" s="69">
        <v>0</v>
      </c>
      <c r="AO71" s="69">
        <v>0</v>
      </c>
      <c r="AP71" s="69">
        <v>0</v>
      </c>
      <c r="AQ71" s="69">
        <v>0</v>
      </c>
      <c r="AR71" s="69">
        <v>0</v>
      </c>
      <c r="AS71" s="69">
        <v>0</v>
      </c>
      <c r="AT71" s="70" t="s">
        <v>652</v>
      </c>
      <c r="AU71" s="70" t="s">
        <v>652</v>
      </c>
      <c r="AV71" s="70">
        <v>0</v>
      </c>
      <c r="AW71" s="70">
        <v>0</v>
      </c>
      <c r="AX71" s="70">
        <v>0</v>
      </c>
      <c r="AY71" s="69">
        <v>0</v>
      </c>
      <c r="AZ71" s="69">
        <v>0</v>
      </c>
      <c r="BA71" s="69">
        <v>0</v>
      </c>
      <c r="BB71" s="69">
        <v>0</v>
      </c>
      <c r="BC71" s="69">
        <v>0</v>
      </c>
      <c r="BD71" s="69">
        <v>0</v>
      </c>
      <c r="BE71" s="69">
        <v>0</v>
      </c>
      <c r="BF71" s="69">
        <v>0</v>
      </c>
      <c r="BG71" s="69">
        <v>0</v>
      </c>
      <c r="BH71" s="69">
        <v>0</v>
      </c>
      <c r="BI71" s="69">
        <v>0</v>
      </c>
      <c r="BJ71" s="70" t="s">
        <v>652</v>
      </c>
      <c r="BK71" s="70" t="s">
        <v>652</v>
      </c>
      <c r="BL71" s="70">
        <v>0</v>
      </c>
      <c r="BM71" s="70">
        <v>0</v>
      </c>
      <c r="BN71" s="70">
        <v>0</v>
      </c>
      <c r="BO71" s="69">
        <v>0</v>
      </c>
      <c r="BP71" s="69">
        <v>0</v>
      </c>
      <c r="BQ71" s="69">
        <v>0</v>
      </c>
      <c r="BR71" s="69">
        <v>0</v>
      </c>
      <c r="BS71" s="69">
        <v>0</v>
      </c>
      <c r="BT71" s="69">
        <v>0</v>
      </c>
      <c r="BU71" s="69">
        <v>0</v>
      </c>
      <c r="BV71" s="69">
        <v>0</v>
      </c>
      <c r="BW71" s="69">
        <v>0</v>
      </c>
      <c r="BX71" s="69">
        <v>0</v>
      </c>
      <c r="BY71" s="69">
        <v>0</v>
      </c>
      <c r="BZ71" s="70" t="s">
        <v>652</v>
      </c>
      <c r="CA71" s="70" t="s">
        <v>652</v>
      </c>
      <c r="CB71" s="70">
        <v>0</v>
      </c>
      <c r="CC71" s="70">
        <v>0</v>
      </c>
      <c r="CD71" s="70">
        <v>0</v>
      </c>
      <c r="CE71" s="69">
        <v>91.912800000000004</v>
      </c>
      <c r="CF71" s="69">
        <v>0</v>
      </c>
      <c r="CG71" s="69">
        <v>96.750799999999998</v>
      </c>
      <c r="CH71" s="69">
        <v>91.912800000000004</v>
      </c>
      <c r="CI71" s="69">
        <v>4.8380000000000001</v>
      </c>
      <c r="CJ71" s="69">
        <v>91.912781649999999</v>
      </c>
      <c r="CK71" s="69">
        <v>0</v>
      </c>
      <c r="CL71" s="69">
        <v>96.508420739999991</v>
      </c>
      <c r="CM71" s="69">
        <v>91.912781649999999</v>
      </c>
      <c r="CN71" s="69">
        <v>0</v>
      </c>
      <c r="CO71" s="69">
        <v>4.5956390899999997</v>
      </c>
      <c r="CP71" s="70">
        <v>99.999980035424869</v>
      </c>
      <c r="CQ71" s="70">
        <v>94.990473129392299</v>
      </c>
      <c r="CR71" s="70">
        <v>4.7619047693060406</v>
      </c>
      <c r="CS71" s="70">
        <v>0</v>
      </c>
      <c r="CT71" s="70">
        <v>0</v>
      </c>
      <c r="CU71" s="69">
        <v>0</v>
      </c>
      <c r="CV71" s="69">
        <v>0</v>
      </c>
      <c r="CW71" s="69">
        <v>0</v>
      </c>
      <c r="CX71" s="69">
        <v>0</v>
      </c>
      <c r="CY71" s="69">
        <v>0</v>
      </c>
      <c r="CZ71" s="69">
        <v>0</v>
      </c>
      <c r="DA71" s="69">
        <v>0</v>
      </c>
      <c r="DB71" s="69">
        <v>0</v>
      </c>
      <c r="DC71" s="69">
        <v>0</v>
      </c>
      <c r="DD71" s="69">
        <v>0</v>
      </c>
      <c r="DE71" s="69">
        <v>0</v>
      </c>
      <c r="DF71" s="70" t="s">
        <v>652</v>
      </c>
      <c r="DG71" s="70" t="s">
        <v>652</v>
      </c>
      <c r="DH71" s="70">
        <v>0</v>
      </c>
      <c r="DI71" s="70">
        <v>0</v>
      </c>
      <c r="DJ71" s="70">
        <v>0</v>
      </c>
    </row>
    <row r="72" spans="1:114" ht="15.75" x14ac:dyDescent="0.25">
      <c r="A72" s="11">
        <v>61</v>
      </c>
      <c r="B72" s="66" t="s">
        <v>161</v>
      </c>
      <c r="C72" s="69">
        <v>32.9024</v>
      </c>
      <c r="D72" s="69">
        <v>0</v>
      </c>
      <c r="E72" s="69">
        <v>34.634106000000003</v>
      </c>
      <c r="F72" s="69">
        <v>32.9024</v>
      </c>
      <c r="G72" s="69">
        <v>1.731706</v>
      </c>
      <c r="H72" s="69">
        <v>32.9024</v>
      </c>
      <c r="I72" s="69">
        <v>0</v>
      </c>
      <c r="J72" s="69">
        <v>34.634104999999998</v>
      </c>
      <c r="K72" s="69">
        <v>32.9024</v>
      </c>
      <c r="L72" s="69">
        <v>0</v>
      </c>
      <c r="M72" s="69">
        <v>1.731705</v>
      </c>
      <c r="N72" s="70">
        <v>100</v>
      </c>
      <c r="O72" s="70">
        <v>99.999942253477215</v>
      </c>
      <c r="P72" s="70">
        <v>4.9999992781681533</v>
      </c>
      <c r="Q72" s="69">
        <v>0</v>
      </c>
      <c r="R72" s="70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70" t="s">
        <v>652</v>
      </c>
      <c r="AE72" s="70" t="s">
        <v>652</v>
      </c>
      <c r="AF72" s="70">
        <v>0</v>
      </c>
      <c r="AG72" s="70">
        <v>0</v>
      </c>
      <c r="AH72" s="70">
        <v>0</v>
      </c>
      <c r="AI72" s="69">
        <v>0</v>
      </c>
      <c r="AJ72" s="69">
        <v>0</v>
      </c>
      <c r="AK72" s="69">
        <v>0</v>
      </c>
      <c r="AL72" s="69">
        <v>0</v>
      </c>
      <c r="AM72" s="69">
        <v>0</v>
      </c>
      <c r="AN72" s="69">
        <v>0</v>
      </c>
      <c r="AO72" s="69">
        <v>0</v>
      </c>
      <c r="AP72" s="69">
        <v>0</v>
      </c>
      <c r="AQ72" s="69">
        <v>0</v>
      </c>
      <c r="AR72" s="69">
        <v>0</v>
      </c>
      <c r="AS72" s="69">
        <v>0</v>
      </c>
      <c r="AT72" s="70" t="s">
        <v>652</v>
      </c>
      <c r="AU72" s="70" t="s">
        <v>652</v>
      </c>
      <c r="AV72" s="70">
        <v>0</v>
      </c>
      <c r="AW72" s="70">
        <v>0</v>
      </c>
      <c r="AX72" s="70">
        <v>0</v>
      </c>
      <c r="AY72" s="69">
        <v>0</v>
      </c>
      <c r="AZ72" s="69">
        <v>0</v>
      </c>
      <c r="BA72" s="69">
        <v>0</v>
      </c>
      <c r="BB72" s="69">
        <v>0</v>
      </c>
      <c r="BC72" s="69">
        <v>0</v>
      </c>
      <c r="BD72" s="69">
        <v>0</v>
      </c>
      <c r="BE72" s="69">
        <v>0</v>
      </c>
      <c r="BF72" s="69">
        <v>0</v>
      </c>
      <c r="BG72" s="69">
        <v>0</v>
      </c>
      <c r="BH72" s="69">
        <v>0</v>
      </c>
      <c r="BI72" s="69">
        <v>0</v>
      </c>
      <c r="BJ72" s="70" t="s">
        <v>652</v>
      </c>
      <c r="BK72" s="70" t="s">
        <v>652</v>
      </c>
      <c r="BL72" s="70">
        <v>0</v>
      </c>
      <c r="BM72" s="70">
        <v>0</v>
      </c>
      <c r="BN72" s="70">
        <v>0</v>
      </c>
      <c r="BO72" s="69">
        <v>32.9024</v>
      </c>
      <c r="BP72" s="69">
        <v>0</v>
      </c>
      <c r="BQ72" s="69">
        <v>34.634106000000003</v>
      </c>
      <c r="BR72" s="69">
        <v>32.9024</v>
      </c>
      <c r="BS72" s="69">
        <v>1.731706</v>
      </c>
      <c r="BT72" s="69">
        <v>32.9024</v>
      </c>
      <c r="BU72" s="69">
        <v>0</v>
      </c>
      <c r="BV72" s="69">
        <v>34.634104999999998</v>
      </c>
      <c r="BW72" s="69">
        <v>32.9024</v>
      </c>
      <c r="BX72" s="69">
        <v>0</v>
      </c>
      <c r="BY72" s="69">
        <v>1.731705</v>
      </c>
      <c r="BZ72" s="70">
        <v>100</v>
      </c>
      <c r="CA72" s="70">
        <v>99.999942253477215</v>
      </c>
      <c r="CB72" s="70">
        <v>4.9999992781681533</v>
      </c>
      <c r="CC72" s="70">
        <v>0</v>
      </c>
      <c r="CD72" s="70">
        <v>0</v>
      </c>
      <c r="CE72" s="69">
        <v>0</v>
      </c>
      <c r="CF72" s="69">
        <v>0</v>
      </c>
      <c r="CG72" s="69">
        <v>0</v>
      </c>
      <c r="CH72" s="69">
        <v>0</v>
      </c>
      <c r="CI72" s="69">
        <v>0</v>
      </c>
      <c r="CJ72" s="69">
        <v>0</v>
      </c>
      <c r="CK72" s="69">
        <v>0</v>
      </c>
      <c r="CL72" s="69">
        <v>0</v>
      </c>
      <c r="CM72" s="69">
        <v>0</v>
      </c>
      <c r="CN72" s="69">
        <v>0</v>
      </c>
      <c r="CO72" s="69">
        <v>0</v>
      </c>
      <c r="CP72" s="70" t="s">
        <v>652</v>
      </c>
      <c r="CQ72" s="70" t="s">
        <v>652</v>
      </c>
      <c r="CR72" s="70">
        <v>0</v>
      </c>
      <c r="CS72" s="70">
        <v>0</v>
      </c>
      <c r="CT72" s="70">
        <v>0</v>
      </c>
      <c r="CU72" s="69">
        <v>0</v>
      </c>
      <c r="CV72" s="69">
        <v>0</v>
      </c>
      <c r="CW72" s="69">
        <v>0</v>
      </c>
      <c r="CX72" s="69">
        <v>0</v>
      </c>
      <c r="CY72" s="69">
        <v>0</v>
      </c>
      <c r="CZ72" s="69">
        <v>0</v>
      </c>
      <c r="DA72" s="69">
        <v>0</v>
      </c>
      <c r="DB72" s="69">
        <v>0</v>
      </c>
      <c r="DC72" s="69">
        <v>0</v>
      </c>
      <c r="DD72" s="69">
        <v>0</v>
      </c>
      <c r="DE72" s="69">
        <v>0</v>
      </c>
      <c r="DF72" s="70" t="s">
        <v>652</v>
      </c>
      <c r="DG72" s="70" t="s">
        <v>652</v>
      </c>
      <c r="DH72" s="70">
        <v>0</v>
      </c>
      <c r="DI72" s="70">
        <v>0</v>
      </c>
      <c r="DJ72" s="70">
        <v>0</v>
      </c>
    </row>
    <row r="73" spans="1:114" ht="15.75" x14ac:dyDescent="0.25">
      <c r="A73" s="11">
        <v>62</v>
      </c>
      <c r="B73" s="66" t="s">
        <v>164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70" t="s">
        <v>652</v>
      </c>
      <c r="O73" s="70" t="s">
        <v>652</v>
      </c>
      <c r="P73" s="70">
        <v>0</v>
      </c>
      <c r="Q73" s="69">
        <v>0</v>
      </c>
      <c r="R73" s="70">
        <v>0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70" t="s">
        <v>652</v>
      </c>
      <c r="AE73" s="70" t="s">
        <v>652</v>
      </c>
      <c r="AF73" s="70">
        <v>0</v>
      </c>
      <c r="AG73" s="70">
        <v>0</v>
      </c>
      <c r="AH73" s="70">
        <v>0</v>
      </c>
      <c r="AI73" s="69">
        <v>0</v>
      </c>
      <c r="AJ73" s="69">
        <v>0</v>
      </c>
      <c r="AK73" s="69">
        <v>0</v>
      </c>
      <c r="AL73" s="69">
        <v>0</v>
      </c>
      <c r="AM73" s="69">
        <v>0</v>
      </c>
      <c r="AN73" s="69">
        <v>0</v>
      </c>
      <c r="AO73" s="69">
        <v>0</v>
      </c>
      <c r="AP73" s="69">
        <v>0</v>
      </c>
      <c r="AQ73" s="69">
        <v>0</v>
      </c>
      <c r="AR73" s="69">
        <v>0</v>
      </c>
      <c r="AS73" s="69">
        <v>0</v>
      </c>
      <c r="AT73" s="70" t="s">
        <v>652</v>
      </c>
      <c r="AU73" s="70" t="s">
        <v>652</v>
      </c>
      <c r="AV73" s="70">
        <v>0</v>
      </c>
      <c r="AW73" s="70">
        <v>0</v>
      </c>
      <c r="AX73" s="70">
        <v>0</v>
      </c>
      <c r="AY73" s="69">
        <v>0</v>
      </c>
      <c r="AZ73" s="69">
        <v>0</v>
      </c>
      <c r="BA73" s="69">
        <v>0</v>
      </c>
      <c r="BB73" s="69">
        <v>0</v>
      </c>
      <c r="BC73" s="69">
        <v>0</v>
      </c>
      <c r="BD73" s="69">
        <v>0</v>
      </c>
      <c r="BE73" s="69">
        <v>0</v>
      </c>
      <c r="BF73" s="69">
        <v>0</v>
      </c>
      <c r="BG73" s="69">
        <v>0</v>
      </c>
      <c r="BH73" s="69">
        <v>0</v>
      </c>
      <c r="BI73" s="69">
        <v>0</v>
      </c>
      <c r="BJ73" s="70" t="s">
        <v>652</v>
      </c>
      <c r="BK73" s="70" t="s">
        <v>652</v>
      </c>
      <c r="BL73" s="70">
        <v>0</v>
      </c>
      <c r="BM73" s="70">
        <v>0</v>
      </c>
      <c r="BN73" s="70">
        <v>0</v>
      </c>
      <c r="BO73" s="69">
        <v>0</v>
      </c>
      <c r="BP73" s="69">
        <v>0</v>
      </c>
      <c r="BQ73" s="69">
        <v>0</v>
      </c>
      <c r="BR73" s="69">
        <v>0</v>
      </c>
      <c r="BS73" s="69">
        <v>0</v>
      </c>
      <c r="BT73" s="69">
        <v>0</v>
      </c>
      <c r="BU73" s="69">
        <v>0</v>
      </c>
      <c r="BV73" s="69">
        <v>0</v>
      </c>
      <c r="BW73" s="69">
        <v>0</v>
      </c>
      <c r="BX73" s="69">
        <v>0</v>
      </c>
      <c r="BY73" s="69">
        <v>0</v>
      </c>
      <c r="BZ73" s="70" t="s">
        <v>652</v>
      </c>
      <c r="CA73" s="70" t="s">
        <v>652</v>
      </c>
      <c r="CB73" s="70">
        <v>0</v>
      </c>
      <c r="CC73" s="70">
        <v>0</v>
      </c>
      <c r="CD73" s="70">
        <v>0</v>
      </c>
      <c r="CE73" s="69">
        <v>0</v>
      </c>
      <c r="CF73" s="69">
        <v>0</v>
      </c>
      <c r="CG73" s="69">
        <v>0</v>
      </c>
      <c r="CH73" s="69">
        <v>0</v>
      </c>
      <c r="CI73" s="69">
        <v>0</v>
      </c>
      <c r="CJ73" s="69">
        <v>0</v>
      </c>
      <c r="CK73" s="69">
        <v>0</v>
      </c>
      <c r="CL73" s="69">
        <v>0</v>
      </c>
      <c r="CM73" s="69">
        <v>0</v>
      </c>
      <c r="CN73" s="69">
        <v>0</v>
      </c>
      <c r="CO73" s="69">
        <v>0</v>
      </c>
      <c r="CP73" s="70" t="s">
        <v>652</v>
      </c>
      <c r="CQ73" s="70" t="s">
        <v>652</v>
      </c>
      <c r="CR73" s="70">
        <v>0</v>
      </c>
      <c r="CS73" s="70">
        <v>0</v>
      </c>
      <c r="CT73" s="70">
        <v>0</v>
      </c>
      <c r="CU73" s="69">
        <v>0</v>
      </c>
      <c r="CV73" s="69">
        <v>0</v>
      </c>
      <c r="CW73" s="69">
        <v>0</v>
      </c>
      <c r="CX73" s="69">
        <v>0</v>
      </c>
      <c r="CY73" s="69">
        <v>0</v>
      </c>
      <c r="CZ73" s="69">
        <v>0</v>
      </c>
      <c r="DA73" s="69">
        <v>0</v>
      </c>
      <c r="DB73" s="69">
        <v>0</v>
      </c>
      <c r="DC73" s="69">
        <v>0</v>
      </c>
      <c r="DD73" s="69">
        <v>0</v>
      </c>
      <c r="DE73" s="69">
        <v>0</v>
      </c>
      <c r="DF73" s="70" t="s">
        <v>652</v>
      </c>
      <c r="DG73" s="70" t="s">
        <v>652</v>
      </c>
      <c r="DH73" s="70">
        <v>0</v>
      </c>
      <c r="DI73" s="70">
        <v>0</v>
      </c>
      <c r="DJ73" s="70">
        <v>0</v>
      </c>
    </row>
    <row r="74" spans="1:114" ht="15.75" x14ac:dyDescent="0.25">
      <c r="A74" s="11">
        <v>63</v>
      </c>
      <c r="B74" s="66" t="s">
        <v>167</v>
      </c>
      <c r="C74" s="69">
        <v>84.789299999999997</v>
      </c>
      <c r="D74" s="69">
        <v>0</v>
      </c>
      <c r="E74" s="69">
        <v>89.251895000000005</v>
      </c>
      <c r="F74" s="69">
        <v>84.789299999999997</v>
      </c>
      <c r="G74" s="69">
        <v>4.4625950000000003</v>
      </c>
      <c r="H74" s="69">
        <v>84.743399999999994</v>
      </c>
      <c r="I74" s="69">
        <v>0</v>
      </c>
      <c r="J74" s="69">
        <v>88.980569000000003</v>
      </c>
      <c r="K74" s="69">
        <v>84.743399999999994</v>
      </c>
      <c r="L74" s="69">
        <v>0</v>
      </c>
      <c r="M74" s="69">
        <v>4.2371689999999997</v>
      </c>
      <c r="N74" s="70">
        <v>99.945865810898312</v>
      </c>
      <c r="O74" s="70">
        <v>94.948544512777872</v>
      </c>
      <c r="P74" s="70">
        <v>4.7619036915801241</v>
      </c>
      <c r="Q74" s="69">
        <v>0</v>
      </c>
      <c r="R74" s="70">
        <v>0</v>
      </c>
      <c r="S74" s="69">
        <v>84.789299999999997</v>
      </c>
      <c r="T74" s="69">
        <v>0</v>
      </c>
      <c r="U74" s="69">
        <v>89.251895000000005</v>
      </c>
      <c r="V74" s="69">
        <v>84.789299999999997</v>
      </c>
      <c r="W74" s="69">
        <v>4.4625950000000003</v>
      </c>
      <c r="X74" s="69">
        <v>84.743399999999994</v>
      </c>
      <c r="Y74" s="69">
        <v>0</v>
      </c>
      <c r="Z74" s="69">
        <v>88.980569000000003</v>
      </c>
      <c r="AA74" s="69">
        <v>84.743399999999994</v>
      </c>
      <c r="AB74" s="69">
        <v>0</v>
      </c>
      <c r="AC74" s="69">
        <v>4.2371689999999997</v>
      </c>
      <c r="AD74" s="70">
        <v>99.945865810898312</v>
      </c>
      <c r="AE74" s="70">
        <v>94.948544512777872</v>
      </c>
      <c r="AF74" s="70">
        <v>4.7619036915801241</v>
      </c>
      <c r="AG74" s="70">
        <v>0</v>
      </c>
      <c r="AH74" s="70">
        <v>0</v>
      </c>
      <c r="AI74" s="69">
        <v>0</v>
      </c>
      <c r="AJ74" s="69">
        <v>0</v>
      </c>
      <c r="AK74" s="69">
        <v>0</v>
      </c>
      <c r="AL74" s="69">
        <v>0</v>
      </c>
      <c r="AM74" s="69">
        <v>0</v>
      </c>
      <c r="AN74" s="69">
        <v>0</v>
      </c>
      <c r="AO74" s="69">
        <v>0</v>
      </c>
      <c r="AP74" s="69">
        <v>0</v>
      </c>
      <c r="AQ74" s="69">
        <v>0</v>
      </c>
      <c r="AR74" s="69">
        <v>0</v>
      </c>
      <c r="AS74" s="69">
        <v>0</v>
      </c>
      <c r="AT74" s="70" t="s">
        <v>652</v>
      </c>
      <c r="AU74" s="70" t="s">
        <v>652</v>
      </c>
      <c r="AV74" s="70">
        <v>0</v>
      </c>
      <c r="AW74" s="70">
        <v>0</v>
      </c>
      <c r="AX74" s="70">
        <v>0</v>
      </c>
      <c r="AY74" s="69">
        <v>0</v>
      </c>
      <c r="AZ74" s="69">
        <v>0</v>
      </c>
      <c r="BA74" s="69">
        <v>0</v>
      </c>
      <c r="BB74" s="69">
        <v>0</v>
      </c>
      <c r="BC74" s="69">
        <v>0</v>
      </c>
      <c r="BD74" s="69">
        <v>0</v>
      </c>
      <c r="BE74" s="69">
        <v>0</v>
      </c>
      <c r="BF74" s="69">
        <v>0</v>
      </c>
      <c r="BG74" s="69">
        <v>0</v>
      </c>
      <c r="BH74" s="69">
        <v>0</v>
      </c>
      <c r="BI74" s="69">
        <v>0</v>
      </c>
      <c r="BJ74" s="70" t="s">
        <v>652</v>
      </c>
      <c r="BK74" s="70" t="s">
        <v>652</v>
      </c>
      <c r="BL74" s="70">
        <v>0</v>
      </c>
      <c r="BM74" s="70">
        <v>0</v>
      </c>
      <c r="BN74" s="70">
        <v>0</v>
      </c>
      <c r="BO74" s="69">
        <v>0</v>
      </c>
      <c r="BP74" s="69">
        <v>0</v>
      </c>
      <c r="BQ74" s="69">
        <v>0</v>
      </c>
      <c r="BR74" s="69">
        <v>0</v>
      </c>
      <c r="BS74" s="69">
        <v>0</v>
      </c>
      <c r="BT74" s="69">
        <v>0</v>
      </c>
      <c r="BU74" s="69">
        <v>0</v>
      </c>
      <c r="BV74" s="69">
        <v>0</v>
      </c>
      <c r="BW74" s="69">
        <v>0</v>
      </c>
      <c r="BX74" s="69">
        <v>0</v>
      </c>
      <c r="BY74" s="69">
        <v>0</v>
      </c>
      <c r="BZ74" s="70" t="s">
        <v>652</v>
      </c>
      <c r="CA74" s="70" t="s">
        <v>652</v>
      </c>
      <c r="CB74" s="70">
        <v>0</v>
      </c>
      <c r="CC74" s="70">
        <v>0</v>
      </c>
      <c r="CD74" s="70">
        <v>0</v>
      </c>
      <c r="CE74" s="69">
        <v>0</v>
      </c>
      <c r="CF74" s="69">
        <v>0</v>
      </c>
      <c r="CG74" s="69">
        <v>0</v>
      </c>
      <c r="CH74" s="69">
        <v>0</v>
      </c>
      <c r="CI74" s="69">
        <v>0</v>
      </c>
      <c r="CJ74" s="69">
        <v>0</v>
      </c>
      <c r="CK74" s="69">
        <v>0</v>
      </c>
      <c r="CL74" s="69">
        <v>0</v>
      </c>
      <c r="CM74" s="69">
        <v>0</v>
      </c>
      <c r="CN74" s="69">
        <v>0</v>
      </c>
      <c r="CO74" s="69">
        <v>0</v>
      </c>
      <c r="CP74" s="70" t="s">
        <v>652</v>
      </c>
      <c r="CQ74" s="70" t="s">
        <v>652</v>
      </c>
      <c r="CR74" s="70">
        <v>0</v>
      </c>
      <c r="CS74" s="70">
        <v>0</v>
      </c>
      <c r="CT74" s="70">
        <v>0</v>
      </c>
      <c r="CU74" s="69">
        <v>0</v>
      </c>
      <c r="CV74" s="69">
        <v>0</v>
      </c>
      <c r="CW74" s="69">
        <v>0</v>
      </c>
      <c r="CX74" s="69">
        <v>0</v>
      </c>
      <c r="CY74" s="69">
        <v>0</v>
      </c>
      <c r="CZ74" s="69">
        <v>0</v>
      </c>
      <c r="DA74" s="69">
        <v>0</v>
      </c>
      <c r="DB74" s="69">
        <v>0</v>
      </c>
      <c r="DC74" s="69">
        <v>0</v>
      </c>
      <c r="DD74" s="69">
        <v>0</v>
      </c>
      <c r="DE74" s="69">
        <v>0</v>
      </c>
      <c r="DF74" s="70" t="s">
        <v>652</v>
      </c>
      <c r="DG74" s="70" t="s">
        <v>652</v>
      </c>
      <c r="DH74" s="70">
        <v>0</v>
      </c>
      <c r="DI74" s="70">
        <v>0</v>
      </c>
      <c r="DJ74" s="70">
        <v>0</v>
      </c>
    </row>
    <row r="75" spans="1:114" ht="15.75" x14ac:dyDescent="0.25">
      <c r="A75" s="77">
        <v>64</v>
      </c>
      <c r="B75" s="66" t="s">
        <v>170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70" t="s">
        <v>652</v>
      </c>
      <c r="O75" s="70" t="s">
        <v>652</v>
      </c>
      <c r="P75" s="70">
        <v>0</v>
      </c>
      <c r="Q75" s="69">
        <v>0</v>
      </c>
      <c r="R75" s="70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70" t="s">
        <v>652</v>
      </c>
      <c r="AE75" s="70" t="s">
        <v>652</v>
      </c>
      <c r="AF75" s="70">
        <v>0</v>
      </c>
      <c r="AG75" s="70">
        <v>0</v>
      </c>
      <c r="AH75" s="70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70" t="s">
        <v>652</v>
      </c>
      <c r="AU75" s="70" t="s">
        <v>652</v>
      </c>
      <c r="AV75" s="70">
        <v>0</v>
      </c>
      <c r="AW75" s="70">
        <v>0</v>
      </c>
      <c r="AX75" s="70">
        <v>0</v>
      </c>
      <c r="AY75" s="69">
        <v>0</v>
      </c>
      <c r="AZ75" s="69">
        <v>0</v>
      </c>
      <c r="BA75" s="69">
        <v>0</v>
      </c>
      <c r="BB75" s="69">
        <v>0</v>
      </c>
      <c r="BC75" s="69">
        <v>0</v>
      </c>
      <c r="BD75" s="69">
        <v>0</v>
      </c>
      <c r="BE75" s="69">
        <v>0</v>
      </c>
      <c r="BF75" s="69">
        <v>0</v>
      </c>
      <c r="BG75" s="69">
        <v>0</v>
      </c>
      <c r="BH75" s="69">
        <v>0</v>
      </c>
      <c r="BI75" s="69">
        <v>0</v>
      </c>
      <c r="BJ75" s="70" t="s">
        <v>652</v>
      </c>
      <c r="BK75" s="70" t="s">
        <v>652</v>
      </c>
      <c r="BL75" s="70">
        <v>0</v>
      </c>
      <c r="BM75" s="70">
        <v>0</v>
      </c>
      <c r="BN75" s="70">
        <v>0</v>
      </c>
      <c r="BO75" s="69">
        <v>0</v>
      </c>
      <c r="BP75" s="69">
        <v>0</v>
      </c>
      <c r="BQ75" s="69">
        <v>0</v>
      </c>
      <c r="BR75" s="69">
        <v>0</v>
      </c>
      <c r="BS75" s="69">
        <v>0</v>
      </c>
      <c r="BT75" s="69">
        <v>0</v>
      </c>
      <c r="BU75" s="69">
        <v>0</v>
      </c>
      <c r="BV75" s="69">
        <v>0</v>
      </c>
      <c r="BW75" s="69">
        <v>0</v>
      </c>
      <c r="BX75" s="69">
        <v>0</v>
      </c>
      <c r="BY75" s="69">
        <v>0</v>
      </c>
      <c r="BZ75" s="70" t="s">
        <v>652</v>
      </c>
      <c r="CA75" s="70" t="s">
        <v>652</v>
      </c>
      <c r="CB75" s="70">
        <v>0</v>
      </c>
      <c r="CC75" s="70">
        <v>0</v>
      </c>
      <c r="CD75" s="70">
        <v>0</v>
      </c>
      <c r="CE75" s="69">
        <v>0</v>
      </c>
      <c r="CF75" s="69">
        <v>0</v>
      </c>
      <c r="CG75" s="69">
        <v>0</v>
      </c>
      <c r="CH75" s="69">
        <v>0</v>
      </c>
      <c r="CI75" s="69">
        <v>0</v>
      </c>
      <c r="CJ75" s="69">
        <v>0</v>
      </c>
      <c r="CK75" s="69">
        <v>0</v>
      </c>
      <c r="CL75" s="69">
        <v>0</v>
      </c>
      <c r="CM75" s="69">
        <v>0</v>
      </c>
      <c r="CN75" s="69">
        <v>0</v>
      </c>
      <c r="CO75" s="69">
        <v>0</v>
      </c>
      <c r="CP75" s="70" t="s">
        <v>652</v>
      </c>
      <c r="CQ75" s="70" t="s">
        <v>652</v>
      </c>
      <c r="CR75" s="70">
        <v>0</v>
      </c>
      <c r="CS75" s="70">
        <v>0</v>
      </c>
      <c r="CT75" s="70">
        <v>0</v>
      </c>
      <c r="CU75" s="69">
        <v>0</v>
      </c>
      <c r="CV75" s="69">
        <v>0</v>
      </c>
      <c r="CW75" s="69">
        <v>0</v>
      </c>
      <c r="CX75" s="69">
        <v>0</v>
      </c>
      <c r="CY75" s="69">
        <v>0</v>
      </c>
      <c r="CZ75" s="69">
        <v>0</v>
      </c>
      <c r="DA75" s="69">
        <v>0</v>
      </c>
      <c r="DB75" s="69">
        <v>0</v>
      </c>
      <c r="DC75" s="69">
        <v>0</v>
      </c>
      <c r="DD75" s="69">
        <v>0</v>
      </c>
      <c r="DE75" s="69">
        <v>0</v>
      </c>
      <c r="DF75" s="70" t="s">
        <v>652</v>
      </c>
      <c r="DG75" s="70" t="s">
        <v>652</v>
      </c>
      <c r="DH75" s="70">
        <v>0</v>
      </c>
      <c r="DI75" s="70">
        <v>0</v>
      </c>
      <c r="DJ75" s="70">
        <v>0</v>
      </c>
    </row>
    <row r="76" spans="1:114" ht="15.75" x14ac:dyDescent="0.25">
      <c r="A76" s="60">
        <v>65</v>
      </c>
      <c r="B76" s="61" t="s">
        <v>173</v>
      </c>
      <c r="C76" s="64">
        <v>1023.6291</v>
      </c>
      <c r="D76" s="64">
        <v>0</v>
      </c>
      <c r="E76" s="64">
        <v>1181.1224990000001</v>
      </c>
      <c r="F76" s="64">
        <v>1023.6291</v>
      </c>
      <c r="G76" s="64">
        <v>157.49339899999998</v>
      </c>
      <c r="H76" s="64">
        <v>1023.6289360000001</v>
      </c>
      <c r="I76" s="64">
        <v>0</v>
      </c>
      <c r="J76" s="64">
        <v>1181.122335</v>
      </c>
      <c r="K76" s="64">
        <v>1023.6289360000001</v>
      </c>
      <c r="L76" s="64">
        <v>0</v>
      </c>
      <c r="M76" s="64">
        <v>157.49339899999998</v>
      </c>
      <c r="N76" s="64">
        <v>99.999983978571933</v>
      </c>
      <c r="O76" s="64">
        <v>100</v>
      </c>
      <c r="P76" s="64">
        <v>13.334215629746767</v>
      </c>
      <c r="Q76" s="64">
        <v>0</v>
      </c>
      <c r="R76" s="64">
        <v>0</v>
      </c>
      <c r="S76" s="64">
        <v>973.60120000000006</v>
      </c>
      <c r="T76" s="64">
        <v>0</v>
      </c>
      <c r="U76" s="64">
        <v>1122.8670990000001</v>
      </c>
      <c r="V76" s="64">
        <v>973.60120000000006</v>
      </c>
      <c r="W76" s="64">
        <v>149.26589899999999</v>
      </c>
      <c r="X76" s="64">
        <v>973.60103600000002</v>
      </c>
      <c r="Y76" s="64">
        <v>0</v>
      </c>
      <c r="Z76" s="64">
        <v>1122.866935</v>
      </c>
      <c r="AA76" s="64">
        <v>973.60103600000002</v>
      </c>
      <c r="AB76" s="64">
        <v>0</v>
      </c>
      <c r="AC76" s="64">
        <v>149.26589899999999</v>
      </c>
      <c r="AD76" s="64">
        <v>99.999983155320677</v>
      </c>
      <c r="AE76" s="64">
        <v>100</v>
      </c>
      <c r="AF76" s="64">
        <v>13.293284747047965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 t="s">
        <v>652</v>
      </c>
      <c r="AU76" s="64" t="s">
        <v>652</v>
      </c>
      <c r="AV76" s="64">
        <v>0</v>
      </c>
      <c r="AW76" s="64">
        <v>0</v>
      </c>
      <c r="AX76" s="64">
        <v>0</v>
      </c>
      <c r="AY76" s="64">
        <v>40.5</v>
      </c>
      <c r="AZ76" s="64">
        <v>0</v>
      </c>
      <c r="BA76" s="64">
        <v>42.727499999999999</v>
      </c>
      <c r="BB76" s="64">
        <v>40.5</v>
      </c>
      <c r="BC76" s="64">
        <v>2.2275</v>
      </c>
      <c r="BD76" s="64">
        <v>40.5</v>
      </c>
      <c r="BE76" s="64">
        <v>0</v>
      </c>
      <c r="BF76" s="64">
        <v>42.727499999999999</v>
      </c>
      <c r="BG76" s="64">
        <v>40.5</v>
      </c>
      <c r="BH76" s="64">
        <v>0</v>
      </c>
      <c r="BI76" s="64">
        <v>2.2275</v>
      </c>
      <c r="BJ76" s="64">
        <v>100</v>
      </c>
      <c r="BK76" s="64">
        <v>100</v>
      </c>
      <c r="BL76" s="64">
        <v>5.2132701421800949</v>
      </c>
      <c r="BM76" s="64">
        <v>0</v>
      </c>
      <c r="BN76" s="64">
        <v>0</v>
      </c>
      <c r="BO76" s="64">
        <v>0</v>
      </c>
      <c r="BP76" s="64">
        <v>0</v>
      </c>
      <c r="BQ76" s="64">
        <v>0</v>
      </c>
      <c r="BR76" s="64">
        <v>0</v>
      </c>
      <c r="BS76" s="64">
        <v>0</v>
      </c>
      <c r="BT76" s="64">
        <v>0</v>
      </c>
      <c r="BU76" s="64">
        <v>0</v>
      </c>
      <c r="BV76" s="64">
        <v>0</v>
      </c>
      <c r="BW76" s="64">
        <v>0</v>
      </c>
      <c r="BX76" s="64">
        <v>0</v>
      </c>
      <c r="BY76" s="64">
        <v>0</v>
      </c>
      <c r="BZ76" s="64" t="s">
        <v>652</v>
      </c>
      <c r="CA76" s="64" t="s">
        <v>652</v>
      </c>
      <c r="CB76" s="64">
        <v>0</v>
      </c>
      <c r="CC76" s="64">
        <v>0</v>
      </c>
      <c r="CD76" s="64">
        <v>0</v>
      </c>
      <c r="CE76" s="64">
        <v>9.5279000000000007</v>
      </c>
      <c r="CF76" s="64">
        <v>0</v>
      </c>
      <c r="CG76" s="64">
        <v>15.527900000000001</v>
      </c>
      <c r="CH76" s="64">
        <v>9.5279000000000007</v>
      </c>
      <c r="CI76" s="64">
        <v>6</v>
      </c>
      <c r="CJ76" s="64">
        <v>9.5279000000000007</v>
      </c>
      <c r="CK76" s="64">
        <v>0</v>
      </c>
      <c r="CL76" s="64">
        <v>15.527900000000001</v>
      </c>
      <c r="CM76" s="64">
        <v>9.5279000000000007</v>
      </c>
      <c r="CN76" s="64">
        <v>0</v>
      </c>
      <c r="CO76" s="64">
        <v>6</v>
      </c>
      <c r="CP76" s="64">
        <v>100</v>
      </c>
      <c r="CQ76" s="64">
        <v>100</v>
      </c>
      <c r="CR76" s="64">
        <v>38.640125194005627</v>
      </c>
      <c r="CS76" s="64">
        <v>0</v>
      </c>
      <c r="CT76" s="64">
        <v>0</v>
      </c>
      <c r="CU76" s="64">
        <v>0</v>
      </c>
      <c r="CV76" s="64">
        <v>0</v>
      </c>
      <c r="CW76" s="64">
        <v>0</v>
      </c>
      <c r="CX76" s="64">
        <v>0</v>
      </c>
      <c r="CY76" s="64">
        <v>0</v>
      </c>
      <c r="CZ76" s="64">
        <v>0</v>
      </c>
      <c r="DA76" s="64">
        <v>0</v>
      </c>
      <c r="DB76" s="64">
        <v>0</v>
      </c>
      <c r="DC76" s="64">
        <v>0</v>
      </c>
      <c r="DD76" s="64">
        <v>0</v>
      </c>
      <c r="DE76" s="64">
        <v>0</v>
      </c>
      <c r="DF76" s="64" t="s">
        <v>652</v>
      </c>
      <c r="DG76" s="64" t="s">
        <v>652</v>
      </c>
      <c r="DH76" s="64">
        <v>0</v>
      </c>
      <c r="DI76" s="64">
        <v>0</v>
      </c>
      <c r="DJ76" s="64">
        <v>0</v>
      </c>
    </row>
    <row r="77" spans="1:114" ht="15.75" x14ac:dyDescent="0.25">
      <c r="A77" s="11">
        <v>66</v>
      </c>
      <c r="B77" s="66" t="s">
        <v>176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70" t="s">
        <v>652</v>
      </c>
      <c r="O77" s="70" t="s">
        <v>652</v>
      </c>
      <c r="P77" s="70">
        <v>0</v>
      </c>
      <c r="Q77" s="69">
        <v>0</v>
      </c>
      <c r="R77" s="70">
        <v>0</v>
      </c>
      <c r="S77" s="69">
        <v>0</v>
      </c>
      <c r="T77" s="69">
        <v>0</v>
      </c>
      <c r="U77" s="69">
        <v>0</v>
      </c>
      <c r="V77" s="69">
        <v>0</v>
      </c>
      <c r="W77" s="69">
        <v>0</v>
      </c>
      <c r="X77" s="69">
        <v>0</v>
      </c>
      <c r="Y77" s="69">
        <v>0</v>
      </c>
      <c r="Z77" s="69">
        <v>0</v>
      </c>
      <c r="AA77" s="69">
        <v>0</v>
      </c>
      <c r="AB77" s="69">
        <v>0</v>
      </c>
      <c r="AC77" s="69">
        <v>0</v>
      </c>
      <c r="AD77" s="70" t="s">
        <v>652</v>
      </c>
      <c r="AE77" s="70" t="s">
        <v>652</v>
      </c>
      <c r="AF77" s="70">
        <v>0</v>
      </c>
      <c r="AG77" s="70">
        <v>0</v>
      </c>
      <c r="AH77" s="70">
        <v>0</v>
      </c>
      <c r="AI77" s="69">
        <v>0</v>
      </c>
      <c r="AJ77" s="69">
        <v>0</v>
      </c>
      <c r="AK77" s="69">
        <v>0</v>
      </c>
      <c r="AL77" s="69">
        <v>0</v>
      </c>
      <c r="AM77" s="69">
        <v>0</v>
      </c>
      <c r="AN77" s="69">
        <v>0</v>
      </c>
      <c r="AO77" s="69">
        <v>0</v>
      </c>
      <c r="AP77" s="69">
        <v>0</v>
      </c>
      <c r="AQ77" s="69">
        <v>0</v>
      </c>
      <c r="AR77" s="69">
        <v>0</v>
      </c>
      <c r="AS77" s="69">
        <v>0</v>
      </c>
      <c r="AT77" s="70" t="s">
        <v>652</v>
      </c>
      <c r="AU77" s="70" t="s">
        <v>652</v>
      </c>
      <c r="AV77" s="70">
        <v>0</v>
      </c>
      <c r="AW77" s="70">
        <v>0</v>
      </c>
      <c r="AX77" s="70">
        <v>0</v>
      </c>
      <c r="AY77" s="69">
        <v>0</v>
      </c>
      <c r="AZ77" s="69">
        <v>0</v>
      </c>
      <c r="BA77" s="69">
        <v>0</v>
      </c>
      <c r="BB77" s="69">
        <v>0</v>
      </c>
      <c r="BC77" s="69">
        <v>0</v>
      </c>
      <c r="BD77" s="69">
        <v>0</v>
      </c>
      <c r="BE77" s="69">
        <v>0</v>
      </c>
      <c r="BF77" s="69">
        <v>0</v>
      </c>
      <c r="BG77" s="69">
        <v>0</v>
      </c>
      <c r="BH77" s="69">
        <v>0</v>
      </c>
      <c r="BI77" s="69">
        <v>0</v>
      </c>
      <c r="BJ77" s="70" t="s">
        <v>652</v>
      </c>
      <c r="BK77" s="70" t="s">
        <v>652</v>
      </c>
      <c r="BL77" s="70">
        <v>0</v>
      </c>
      <c r="BM77" s="70">
        <v>0</v>
      </c>
      <c r="BN77" s="70">
        <v>0</v>
      </c>
      <c r="BO77" s="69">
        <v>0</v>
      </c>
      <c r="BP77" s="69">
        <v>0</v>
      </c>
      <c r="BQ77" s="69">
        <v>0</v>
      </c>
      <c r="BR77" s="69">
        <v>0</v>
      </c>
      <c r="BS77" s="69">
        <v>0</v>
      </c>
      <c r="BT77" s="69">
        <v>0</v>
      </c>
      <c r="BU77" s="69">
        <v>0</v>
      </c>
      <c r="BV77" s="69">
        <v>0</v>
      </c>
      <c r="BW77" s="69">
        <v>0</v>
      </c>
      <c r="BX77" s="69">
        <v>0</v>
      </c>
      <c r="BY77" s="69">
        <v>0</v>
      </c>
      <c r="BZ77" s="70" t="s">
        <v>652</v>
      </c>
      <c r="CA77" s="70" t="s">
        <v>652</v>
      </c>
      <c r="CB77" s="70">
        <v>0</v>
      </c>
      <c r="CC77" s="70">
        <v>0</v>
      </c>
      <c r="CD77" s="70">
        <v>0</v>
      </c>
      <c r="CE77" s="69">
        <v>0</v>
      </c>
      <c r="CF77" s="69">
        <v>0</v>
      </c>
      <c r="CG77" s="69">
        <v>0</v>
      </c>
      <c r="CH77" s="69">
        <v>0</v>
      </c>
      <c r="CI77" s="69">
        <v>0</v>
      </c>
      <c r="CJ77" s="69">
        <v>0</v>
      </c>
      <c r="CK77" s="69">
        <v>0</v>
      </c>
      <c r="CL77" s="69">
        <v>0</v>
      </c>
      <c r="CM77" s="69">
        <v>0</v>
      </c>
      <c r="CN77" s="69">
        <v>0</v>
      </c>
      <c r="CO77" s="69">
        <v>0</v>
      </c>
      <c r="CP77" s="70" t="s">
        <v>652</v>
      </c>
      <c r="CQ77" s="70" t="s">
        <v>652</v>
      </c>
      <c r="CR77" s="70">
        <v>0</v>
      </c>
      <c r="CS77" s="70">
        <v>0</v>
      </c>
      <c r="CT77" s="70">
        <v>0</v>
      </c>
      <c r="CU77" s="69">
        <v>0</v>
      </c>
      <c r="CV77" s="69">
        <v>0</v>
      </c>
      <c r="CW77" s="69">
        <v>0</v>
      </c>
      <c r="CX77" s="69">
        <v>0</v>
      </c>
      <c r="CY77" s="69">
        <v>0</v>
      </c>
      <c r="CZ77" s="69">
        <v>0</v>
      </c>
      <c r="DA77" s="69">
        <v>0</v>
      </c>
      <c r="DB77" s="69">
        <v>0</v>
      </c>
      <c r="DC77" s="69">
        <v>0</v>
      </c>
      <c r="DD77" s="69">
        <v>0</v>
      </c>
      <c r="DE77" s="69">
        <v>0</v>
      </c>
      <c r="DF77" s="70" t="s">
        <v>652</v>
      </c>
      <c r="DG77" s="70" t="s">
        <v>652</v>
      </c>
      <c r="DH77" s="70">
        <v>0</v>
      </c>
      <c r="DI77" s="70">
        <v>0</v>
      </c>
      <c r="DJ77" s="70">
        <v>0</v>
      </c>
    </row>
    <row r="78" spans="1:114" ht="15.75" x14ac:dyDescent="0.25">
      <c r="A78" s="11">
        <v>67</v>
      </c>
      <c r="B78" s="66" t="s">
        <v>179</v>
      </c>
      <c r="C78" s="69">
        <v>0</v>
      </c>
      <c r="D78" s="69">
        <v>0</v>
      </c>
      <c r="E78" s="69">
        <v>0</v>
      </c>
      <c r="F78" s="69">
        <v>0</v>
      </c>
      <c r="G78" s="69">
        <v>0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70" t="s">
        <v>652</v>
      </c>
      <c r="O78" s="70" t="s">
        <v>652</v>
      </c>
      <c r="P78" s="70">
        <v>0</v>
      </c>
      <c r="Q78" s="69">
        <v>0</v>
      </c>
      <c r="R78" s="70">
        <v>0</v>
      </c>
      <c r="S78" s="69">
        <v>0</v>
      </c>
      <c r="T78" s="69">
        <v>0</v>
      </c>
      <c r="U78" s="69">
        <v>0</v>
      </c>
      <c r="V78" s="69">
        <v>0</v>
      </c>
      <c r="W78" s="69">
        <v>0</v>
      </c>
      <c r="X78" s="69">
        <v>0</v>
      </c>
      <c r="Y78" s="69">
        <v>0</v>
      </c>
      <c r="Z78" s="69">
        <v>0</v>
      </c>
      <c r="AA78" s="69">
        <v>0</v>
      </c>
      <c r="AB78" s="69">
        <v>0</v>
      </c>
      <c r="AC78" s="69">
        <v>0</v>
      </c>
      <c r="AD78" s="70" t="s">
        <v>652</v>
      </c>
      <c r="AE78" s="70" t="s">
        <v>652</v>
      </c>
      <c r="AF78" s="70">
        <v>0</v>
      </c>
      <c r="AG78" s="70">
        <v>0</v>
      </c>
      <c r="AH78" s="70">
        <v>0</v>
      </c>
      <c r="AI78" s="69">
        <v>0</v>
      </c>
      <c r="AJ78" s="69">
        <v>0</v>
      </c>
      <c r="AK78" s="69">
        <v>0</v>
      </c>
      <c r="AL78" s="69">
        <v>0</v>
      </c>
      <c r="AM78" s="69">
        <v>0</v>
      </c>
      <c r="AN78" s="69">
        <v>0</v>
      </c>
      <c r="AO78" s="69">
        <v>0</v>
      </c>
      <c r="AP78" s="69">
        <v>0</v>
      </c>
      <c r="AQ78" s="69">
        <v>0</v>
      </c>
      <c r="AR78" s="69">
        <v>0</v>
      </c>
      <c r="AS78" s="69">
        <v>0</v>
      </c>
      <c r="AT78" s="70" t="s">
        <v>652</v>
      </c>
      <c r="AU78" s="70" t="s">
        <v>652</v>
      </c>
      <c r="AV78" s="70">
        <v>0</v>
      </c>
      <c r="AW78" s="70">
        <v>0</v>
      </c>
      <c r="AX78" s="70">
        <v>0</v>
      </c>
      <c r="AY78" s="69">
        <v>0</v>
      </c>
      <c r="AZ78" s="69">
        <v>0</v>
      </c>
      <c r="BA78" s="69">
        <v>0</v>
      </c>
      <c r="BB78" s="69">
        <v>0</v>
      </c>
      <c r="BC78" s="69">
        <v>0</v>
      </c>
      <c r="BD78" s="69">
        <v>0</v>
      </c>
      <c r="BE78" s="69">
        <v>0</v>
      </c>
      <c r="BF78" s="69">
        <v>0</v>
      </c>
      <c r="BG78" s="69">
        <v>0</v>
      </c>
      <c r="BH78" s="69">
        <v>0</v>
      </c>
      <c r="BI78" s="69">
        <v>0</v>
      </c>
      <c r="BJ78" s="70" t="s">
        <v>652</v>
      </c>
      <c r="BK78" s="70" t="s">
        <v>652</v>
      </c>
      <c r="BL78" s="70">
        <v>0</v>
      </c>
      <c r="BM78" s="70">
        <v>0</v>
      </c>
      <c r="BN78" s="70">
        <v>0</v>
      </c>
      <c r="BO78" s="69">
        <v>0</v>
      </c>
      <c r="BP78" s="69">
        <v>0</v>
      </c>
      <c r="BQ78" s="69">
        <v>0</v>
      </c>
      <c r="BR78" s="69">
        <v>0</v>
      </c>
      <c r="BS78" s="69">
        <v>0</v>
      </c>
      <c r="BT78" s="69">
        <v>0</v>
      </c>
      <c r="BU78" s="69">
        <v>0</v>
      </c>
      <c r="BV78" s="69">
        <v>0</v>
      </c>
      <c r="BW78" s="69">
        <v>0</v>
      </c>
      <c r="BX78" s="69">
        <v>0</v>
      </c>
      <c r="BY78" s="69">
        <v>0</v>
      </c>
      <c r="BZ78" s="70" t="s">
        <v>652</v>
      </c>
      <c r="CA78" s="70" t="s">
        <v>652</v>
      </c>
      <c r="CB78" s="70">
        <v>0</v>
      </c>
      <c r="CC78" s="70">
        <v>0</v>
      </c>
      <c r="CD78" s="70">
        <v>0</v>
      </c>
      <c r="CE78" s="69">
        <v>0</v>
      </c>
      <c r="CF78" s="69">
        <v>0</v>
      </c>
      <c r="CG78" s="69">
        <v>0</v>
      </c>
      <c r="CH78" s="69">
        <v>0</v>
      </c>
      <c r="CI78" s="69">
        <v>0</v>
      </c>
      <c r="CJ78" s="69">
        <v>0</v>
      </c>
      <c r="CK78" s="69">
        <v>0</v>
      </c>
      <c r="CL78" s="69">
        <v>0</v>
      </c>
      <c r="CM78" s="69">
        <v>0</v>
      </c>
      <c r="CN78" s="69">
        <v>0</v>
      </c>
      <c r="CO78" s="69">
        <v>0</v>
      </c>
      <c r="CP78" s="70" t="s">
        <v>652</v>
      </c>
      <c r="CQ78" s="70" t="s">
        <v>652</v>
      </c>
      <c r="CR78" s="70">
        <v>0</v>
      </c>
      <c r="CS78" s="70">
        <v>0</v>
      </c>
      <c r="CT78" s="70">
        <v>0</v>
      </c>
      <c r="CU78" s="69">
        <v>0</v>
      </c>
      <c r="CV78" s="69">
        <v>0</v>
      </c>
      <c r="CW78" s="69">
        <v>0</v>
      </c>
      <c r="CX78" s="69">
        <v>0</v>
      </c>
      <c r="CY78" s="69">
        <v>0</v>
      </c>
      <c r="CZ78" s="69">
        <v>0</v>
      </c>
      <c r="DA78" s="69">
        <v>0</v>
      </c>
      <c r="DB78" s="69">
        <v>0</v>
      </c>
      <c r="DC78" s="69">
        <v>0</v>
      </c>
      <c r="DD78" s="69">
        <v>0</v>
      </c>
      <c r="DE78" s="69">
        <v>0</v>
      </c>
      <c r="DF78" s="70" t="s">
        <v>652</v>
      </c>
      <c r="DG78" s="70" t="s">
        <v>652</v>
      </c>
      <c r="DH78" s="70">
        <v>0</v>
      </c>
      <c r="DI78" s="70">
        <v>0</v>
      </c>
      <c r="DJ78" s="70">
        <v>0</v>
      </c>
    </row>
    <row r="79" spans="1:114" ht="15.75" x14ac:dyDescent="0.25">
      <c r="A79" s="11">
        <v>68</v>
      </c>
      <c r="B79" s="66" t="s">
        <v>182</v>
      </c>
      <c r="C79" s="69">
        <v>705.46699999999998</v>
      </c>
      <c r="D79" s="69">
        <v>0</v>
      </c>
      <c r="E79" s="69">
        <v>839.96039899999994</v>
      </c>
      <c r="F79" s="69">
        <v>705.46699999999998</v>
      </c>
      <c r="G79" s="69">
        <v>134.49339899999998</v>
      </c>
      <c r="H79" s="69">
        <v>705.46690599999999</v>
      </c>
      <c r="I79" s="69">
        <v>0</v>
      </c>
      <c r="J79" s="69">
        <v>839.96030499999995</v>
      </c>
      <c r="K79" s="69">
        <v>705.46690599999999</v>
      </c>
      <c r="L79" s="69">
        <v>0</v>
      </c>
      <c r="M79" s="69">
        <v>134.49339899999998</v>
      </c>
      <c r="N79" s="70">
        <v>99.999986675492963</v>
      </c>
      <c r="O79" s="70">
        <v>100</v>
      </c>
      <c r="P79" s="70">
        <v>16.011875585001604</v>
      </c>
      <c r="Q79" s="69">
        <v>0</v>
      </c>
      <c r="R79" s="70">
        <v>0</v>
      </c>
      <c r="S79" s="69">
        <v>664.96699999999998</v>
      </c>
      <c r="T79" s="69">
        <v>0</v>
      </c>
      <c r="U79" s="69">
        <v>797.23289899999997</v>
      </c>
      <c r="V79" s="69">
        <v>664.96699999999998</v>
      </c>
      <c r="W79" s="69">
        <v>132.26589899999999</v>
      </c>
      <c r="X79" s="69">
        <v>664.96690599999999</v>
      </c>
      <c r="Y79" s="69">
        <v>0</v>
      </c>
      <c r="Z79" s="69">
        <v>797.23280499999998</v>
      </c>
      <c r="AA79" s="69">
        <v>664.96690599999999</v>
      </c>
      <c r="AB79" s="69">
        <v>0</v>
      </c>
      <c r="AC79" s="69">
        <v>132.26589899999999</v>
      </c>
      <c r="AD79" s="70">
        <v>99.999985863960177</v>
      </c>
      <c r="AE79" s="70">
        <v>100</v>
      </c>
      <c r="AF79" s="70">
        <v>16.590624240556686</v>
      </c>
      <c r="AG79" s="70">
        <v>0</v>
      </c>
      <c r="AH79" s="70">
        <v>0</v>
      </c>
      <c r="AI79" s="69">
        <v>0</v>
      </c>
      <c r="AJ79" s="69">
        <v>0</v>
      </c>
      <c r="AK79" s="69">
        <v>0</v>
      </c>
      <c r="AL79" s="69">
        <v>0</v>
      </c>
      <c r="AM79" s="69">
        <v>0</v>
      </c>
      <c r="AN79" s="69">
        <v>0</v>
      </c>
      <c r="AO79" s="69">
        <v>0</v>
      </c>
      <c r="AP79" s="69">
        <v>0</v>
      </c>
      <c r="AQ79" s="69">
        <v>0</v>
      </c>
      <c r="AR79" s="69">
        <v>0</v>
      </c>
      <c r="AS79" s="69">
        <v>0</v>
      </c>
      <c r="AT79" s="70" t="s">
        <v>652</v>
      </c>
      <c r="AU79" s="70" t="s">
        <v>652</v>
      </c>
      <c r="AV79" s="70">
        <v>0</v>
      </c>
      <c r="AW79" s="70">
        <v>0</v>
      </c>
      <c r="AX79" s="70">
        <v>0</v>
      </c>
      <c r="AY79" s="69">
        <v>40.5</v>
      </c>
      <c r="AZ79" s="69">
        <v>0</v>
      </c>
      <c r="BA79" s="69">
        <v>42.727499999999999</v>
      </c>
      <c r="BB79" s="69">
        <v>40.5</v>
      </c>
      <c r="BC79" s="69">
        <v>2.2275</v>
      </c>
      <c r="BD79" s="69">
        <v>40.5</v>
      </c>
      <c r="BE79" s="69">
        <v>0</v>
      </c>
      <c r="BF79" s="69">
        <v>42.727499999999999</v>
      </c>
      <c r="BG79" s="69">
        <v>40.5</v>
      </c>
      <c r="BH79" s="69">
        <v>0</v>
      </c>
      <c r="BI79" s="69">
        <v>2.2275</v>
      </c>
      <c r="BJ79" s="70">
        <v>100</v>
      </c>
      <c r="BK79" s="70">
        <v>100</v>
      </c>
      <c r="BL79" s="70">
        <v>5.2132701421800949</v>
      </c>
      <c r="BM79" s="70">
        <v>0</v>
      </c>
      <c r="BN79" s="70">
        <v>0</v>
      </c>
      <c r="BO79" s="69">
        <v>0</v>
      </c>
      <c r="BP79" s="69">
        <v>0</v>
      </c>
      <c r="BQ79" s="69">
        <v>0</v>
      </c>
      <c r="BR79" s="69">
        <v>0</v>
      </c>
      <c r="BS79" s="69">
        <v>0</v>
      </c>
      <c r="BT79" s="69">
        <v>0</v>
      </c>
      <c r="BU79" s="69">
        <v>0</v>
      </c>
      <c r="BV79" s="69">
        <v>0</v>
      </c>
      <c r="BW79" s="69">
        <v>0</v>
      </c>
      <c r="BX79" s="69">
        <v>0</v>
      </c>
      <c r="BY79" s="69">
        <v>0</v>
      </c>
      <c r="BZ79" s="70" t="s">
        <v>652</v>
      </c>
      <c r="CA79" s="70" t="s">
        <v>652</v>
      </c>
      <c r="CB79" s="70">
        <v>0</v>
      </c>
      <c r="CC79" s="70">
        <v>0</v>
      </c>
      <c r="CD79" s="70">
        <v>0</v>
      </c>
      <c r="CE79" s="69">
        <v>0</v>
      </c>
      <c r="CF79" s="69">
        <v>0</v>
      </c>
      <c r="CG79" s="69">
        <v>0</v>
      </c>
      <c r="CH79" s="69">
        <v>0</v>
      </c>
      <c r="CI79" s="69">
        <v>0</v>
      </c>
      <c r="CJ79" s="69">
        <v>0</v>
      </c>
      <c r="CK79" s="69">
        <v>0</v>
      </c>
      <c r="CL79" s="69">
        <v>0</v>
      </c>
      <c r="CM79" s="69">
        <v>0</v>
      </c>
      <c r="CN79" s="69">
        <v>0</v>
      </c>
      <c r="CO79" s="69">
        <v>0</v>
      </c>
      <c r="CP79" s="70" t="s">
        <v>652</v>
      </c>
      <c r="CQ79" s="70" t="s">
        <v>652</v>
      </c>
      <c r="CR79" s="70">
        <v>0</v>
      </c>
      <c r="CS79" s="70">
        <v>0</v>
      </c>
      <c r="CT79" s="70">
        <v>0</v>
      </c>
      <c r="CU79" s="69">
        <v>0</v>
      </c>
      <c r="CV79" s="69">
        <v>0</v>
      </c>
      <c r="CW79" s="69">
        <v>0</v>
      </c>
      <c r="CX79" s="69">
        <v>0</v>
      </c>
      <c r="CY79" s="69">
        <v>0</v>
      </c>
      <c r="CZ79" s="69">
        <v>0</v>
      </c>
      <c r="DA79" s="69">
        <v>0</v>
      </c>
      <c r="DB79" s="69">
        <v>0</v>
      </c>
      <c r="DC79" s="69">
        <v>0</v>
      </c>
      <c r="DD79" s="69">
        <v>0</v>
      </c>
      <c r="DE79" s="69">
        <v>0</v>
      </c>
      <c r="DF79" s="70" t="s">
        <v>652</v>
      </c>
      <c r="DG79" s="70" t="s">
        <v>652</v>
      </c>
      <c r="DH79" s="70">
        <v>0</v>
      </c>
      <c r="DI79" s="70">
        <v>0</v>
      </c>
      <c r="DJ79" s="70">
        <v>0</v>
      </c>
    </row>
    <row r="80" spans="1:114" ht="26.25" x14ac:dyDescent="0.25">
      <c r="A80" s="11">
        <v>69</v>
      </c>
      <c r="B80" s="78" t="s">
        <v>300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70" t="s">
        <v>652</v>
      </c>
      <c r="O80" s="70" t="s">
        <v>652</v>
      </c>
      <c r="P80" s="70">
        <v>0</v>
      </c>
      <c r="Q80" s="69">
        <v>0</v>
      </c>
      <c r="R80" s="70">
        <v>0</v>
      </c>
      <c r="S80" s="69">
        <v>0</v>
      </c>
      <c r="T80" s="69">
        <v>0</v>
      </c>
      <c r="U80" s="69">
        <v>0</v>
      </c>
      <c r="V80" s="69">
        <v>0</v>
      </c>
      <c r="W80" s="69">
        <v>0</v>
      </c>
      <c r="X80" s="69">
        <v>0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70" t="s">
        <v>652</v>
      </c>
      <c r="AE80" s="70" t="s">
        <v>652</v>
      </c>
      <c r="AF80" s="70">
        <v>0</v>
      </c>
      <c r="AG80" s="70">
        <v>0</v>
      </c>
      <c r="AH80" s="70">
        <v>0</v>
      </c>
      <c r="AI80" s="69">
        <v>0</v>
      </c>
      <c r="AJ80" s="69">
        <v>0</v>
      </c>
      <c r="AK80" s="69">
        <v>0</v>
      </c>
      <c r="AL80" s="69">
        <v>0</v>
      </c>
      <c r="AM80" s="69">
        <v>0</v>
      </c>
      <c r="AN80" s="69">
        <v>0</v>
      </c>
      <c r="AO80" s="69">
        <v>0</v>
      </c>
      <c r="AP80" s="69">
        <v>0</v>
      </c>
      <c r="AQ80" s="69">
        <v>0</v>
      </c>
      <c r="AR80" s="69">
        <v>0</v>
      </c>
      <c r="AS80" s="69">
        <v>0</v>
      </c>
      <c r="AT80" s="70" t="s">
        <v>652</v>
      </c>
      <c r="AU80" s="70" t="s">
        <v>652</v>
      </c>
      <c r="AV80" s="70">
        <v>0</v>
      </c>
      <c r="AW80" s="70">
        <v>0</v>
      </c>
      <c r="AX80" s="70">
        <v>0</v>
      </c>
      <c r="AY80" s="69">
        <v>0</v>
      </c>
      <c r="AZ80" s="69">
        <v>0</v>
      </c>
      <c r="BA80" s="69">
        <v>0</v>
      </c>
      <c r="BB80" s="69">
        <v>0</v>
      </c>
      <c r="BC80" s="69">
        <v>0</v>
      </c>
      <c r="BD80" s="69">
        <v>0</v>
      </c>
      <c r="BE80" s="69">
        <v>0</v>
      </c>
      <c r="BF80" s="69">
        <v>0</v>
      </c>
      <c r="BG80" s="69">
        <v>0</v>
      </c>
      <c r="BH80" s="69">
        <v>0</v>
      </c>
      <c r="BI80" s="69">
        <v>0</v>
      </c>
      <c r="BJ80" s="70" t="s">
        <v>652</v>
      </c>
      <c r="BK80" s="70" t="s">
        <v>652</v>
      </c>
      <c r="BL80" s="70">
        <v>0</v>
      </c>
      <c r="BM80" s="70">
        <v>0</v>
      </c>
      <c r="BN80" s="70">
        <v>0</v>
      </c>
      <c r="BO80" s="69">
        <v>0</v>
      </c>
      <c r="BP80" s="69">
        <v>0</v>
      </c>
      <c r="BQ80" s="69">
        <v>0</v>
      </c>
      <c r="BR80" s="69">
        <v>0</v>
      </c>
      <c r="BS80" s="69">
        <v>0</v>
      </c>
      <c r="BT80" s="69">
        <v>0</v>
      </c>
      <c r="BU80" s="69">
        <v>0</v>
      </c>
      <c r="BV80" s="69">
        <v>0</v>
      </c>
      <c r="BW80" s="69">
        <v>0</v>
      </c>
      <c r="BX80" s="69">
        <v>0</v>
      </c>
      <c r="BY80" s="69">
        <v>0</v>
      </c>
      <c r="BZ80" s="70" t="s">
        <v>652</v>
      </c>
      <c r="CA80" s="70" t="s">
        <v>652</v>
      </c>
      <c r="CB80" s="70">
        <v>0</v>
      </c>
      <c r="CC80" s="70">
        <v>0</v>
      </c>
      <c r="CD80" s="70">
        <v>0</v>
      </c>
      <c r="CE80" s="69">
        <v>0</v>
      </c>
      <c r="CF80" s="69">
        <v>0</v>
      </c>
      <c r="CG80" s="69">
        <v>0</v>
      </c>
      <c r="CH80" s="69">
        <v>0</v>
      </c>
      <c r="CI80" s="69">
        <v>0</v>
      </c>
      <c r="CJ80" s="69">
        <v>0</v>
      </c>
      <c r="CK80" s="69">
        <v>0</v>
      </c>
      <c r="CL80" s="69">
        <v>0</v>
      </c>
      <c r="CM80" s="69">
        <v>0</v>
      </c>
      <c r="CN80" s="69">
        <v>0</v>
      </c>
      <c r="CO80" s="69">
        <v>0</v>
      </c>
      <c r="CP80" s="70" t="s">
        <v>652</v>
      </c>
      <c r="CQ80" s="70" t="s">
        <v>652</v>
      </c>
      <c r="CR80" s="70">
        <v>0</v>
      </c>
      <c r="CS80" s="70">
        <v>0</v>
      </c>
      <c r="CT80" s="70">
        <v>0</v>
      </c>
      <c r="CU80" s="69">
        <v>0</v>
      </c>
      <c r="CV80" s="69">
        <v>0</v>
      </c>
      <c r="CW80" s="69">
        <v>0</v>
      </c>
      <c r="CX80" s="69">
        <v>0</v>
      </c>
      <c r="CY80" s="69">
        <v>0</v>
      </c>
      <c r="CZ80" s="69">
        <v>0</v>
      </c>
      <c r="DA80" s="69">
        <v>0</v>
      </c>
      <c r="DB80" s="69">
        <v>0</v>
      </c>
      <c r="DC80" s="69">
        <v>0</v>
      </c>
      <c r="DD80" s="69">
        <v>0</v>
      </c>
      <c r="DE80" s="69">
        <v>0</v>
      </c>
      <c r="DF80" s="70" t="s">
        <v>652</v>
      </c>
      <c r="DG80" s="70" t="s">
        <v>652</v>
      </c>
      <c r="DH80" s="70">
        <v>0</v>
      </c>
      <c r="DI80" s="70">
        <v>0</v>
      </c>
      <c r="DJ80" s="70">
        <v>0</v>
      </c>
    </row>
    <row r="81" spans="1:114" ht="26.25" x14ac:dyDescent="0.25">
      <c r="A81" s="11">
        <v>70</v>
      </c>
      <c r="B81" s="78" t="s">
        <v>301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70" t="s">
        <v>652</v>
      </c>
      <c r="O81" s="70" t="s">
        <v>652</v>
      </c>
      <c r="P81" s="70">
        <v>0</v>
      </c>
      <c r="Q81" s="69">
        <v>0</v>
      </c>
      <c r="R81" s="70">
        <v>0</v>
      </c>
      <c r="S81" s="69">
        <v>0</v>
      </c>
      <c r="T81" s="69">
        <v>0</v>
      </c>
      <c r="U81" s="69">
        <v>0</v>
      </c>
      <c r="V81" s="69">
        <v>0</v>
      </c>
      <c r="W81" s="69">
        <v>0</v>
      </c>
      <c r="X81" s="69">
        <v>0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70" t="s">
        <v>652</v>
      </c>
      <c r="AE81" s="70" t="s">
        <v>652</v>
      </c>
      <c r="AF81" s="70">
        <v>0</v>
      </c>
      <c r="AG81" s="70">
        <v>0</v>
      </c>
      <c r="AH81" s="70">
        <v>0</v>
      </c>
      <c r="AI81" s="69">
        <v>0</v>
      </c>
      <c r="AJ81" s="69">
        <v>0</v>
      </c>
      <c r="AK81" s="69">
        <v>0</v>
      </c>
      <c r="AL81" s="69">
        <v>0</v>
      </c>
      <c r="AM81" s="69">
        <v>0</v>
      </c>
      <c r="AN81" s="69">
        <v>0</v>
      </c>
      <c r="AO81" s="69">
        <v>0</v>
      </c>
      <c r="AP81" s="69">
        <v>0</v>
      </c>
      <c r="AQ81" s="69">
        <v>0</v>
      </c>
      <c r="AR81" s="69">
        <v>0</v>
      </c>
      <c r="AS81" s="69">
        <v>0</v>
      </c>
      <c r="AT81" s="70" t="s">
        <v>652</v>
      </c>
      <c r="AU81" s="70" t="s">
        <v>652</v>
      </c>
      <c r="AV81" s="70">
        <v>0</v>
      </c>
      <c r="AW81" s="70">
        <v>0</v>
      </c>
      <c r="AX81" s="70">
        <v>0</v>
      </c>
      <c r="AY81" s="69">
        <v>0</v>
      </c>
      <c r="AZ81" s="69">
        <v>0</v>
      </c>
      <c r="BA81" s="69">
        <v>0</v>
      </c>
      <c r="BB81" s="69">
        <v>0</v>
      </c>
      <c r="BC81" s="69">
        <v>0</v>
      </c>
      <c r="BD81" s="69">
        <v>0</v>
      </c>
      <c r="BE81" s="69">
        <v>0</v>
      </c>
      <c r="BF81" s="69">
        <v>0</v>
      </c>
      <c r="BG81" s="69">
        <v>0</v>
      </c>
      <c r="BH81" s="69">
        <v>0</v>
      </c>
      <c r="BI81" s="69">
        <v>0</v>
      </c>
      <c r="BJ81" s="70" t="s">
        <v>652</v>
      </c>
      <c r="BK81" s="70" t="s">
        <v>652</v>
      </c>
      <c r="BL81" s="70">
        <v>0</v>
      </c>
      <c r="BM81" s="70">
        <v>0</v>
      </c>
      <c r="BN81" s="70">
        <v>0</v>
      </c>
      <c r="BO81" s="69">
        <v>0</v>
      </c>
      <c r="BP81" s="69">
        <v>0</v>
      </c>
      <c r="BQ81" s="69">
        <v>0</v>
      </c>
      <c r="BR81" s="69">
        <v>0</v>
      </c>
      <c r="BS81" s="69">
        <v>0</v>
      </c>
      <c r="BT81" s="69">
        <v>0</v>
      </c>
      <c r="BU81" s="69">
        <v>0</v>
      </c>
      <c r="BV81" s="69">
        <v>0</v>
      </c>
      <c r="BW81" s="69">
        <v>0</v>
      </c>
      <c r="BX81" s="69">
        <v>0</v>
      </c>
      <c r="BY81" s="69">
        <v>0</v>
      </c>
      <c r="BZ81" s="70" t="s">
        <v>652</v>
      </c>
      <c r="CA81" s="70" t="s">
        <v>652</v>
      </c>
      <c r="CB81" s="70">
        <v>0</v>
      </c>
      <c r="CC81" s="70">
        <v>0</v>
      </c>
      <c r="CD81" s="70">
        <v>0</v>
      </c>
      <c r="CE81" s="69">
        <v>0</v>
      </c>
      <c r="CF81" s="69">
        <v>0</v>
      </c>
      <c r="CG81" s="69">
        <v>0</v>
      </c>
      <c r="CH81" s="69">
        <v>0</v>
      </c>
      <c r="CI81" s="69">
        <v>0</v>
      </c>
      <c r="CJ81" s="69">
        <v>0</v>
      </c>
      <c r="CK81" s="69">
        <v>0</v>
      </c>
      <c r="CL81" s="69">
        <v>0</v>
      </c>
      <c r="CM81" s="69">
        <v>0</v>
      </c>
      <c r="CN81" s="69">
        <v>0</v>
      </c>
      <c r="CO81" s="69">
        <v>0</v>
      </c>
      <c r="CP81" s="70" t="s">
        <v>652</v>
      </c>
      <c r="CQ81" s="70" t="s">
        <v>652</v>
      </c>
      <c r="CR81" s="70">
        <v>0</v>
      </c>
      <c r="CS81" s="70">
        <v>0</v>
      </c>
      <c r="CT81" s="70">
        <v>0</v>
      </c>
      <c r="CU81" s="69">
        <v>0</v>
      </c>
      <c r="CV81" s="69">
        <v>0</v>
      </c>
      <c r="CW81" s="69">
        <v>0</v>
      </c>
      <c r="CX81" s="69">
        <v>0</v>
      </c>
      <c r="CY81" s="69">
        <v>0</v>
      </c>
      <c r="CZ81" s="69">
        <v>0</v>
      </c>
      <c r="DA81" s="69">
        <v>0</v>
      </c>
      <c r="DB81" s="69">
        <v>0</v>
      </c>
      <c r="DC81" s="69">
        <v>0</v>
      </c>
      <c r="DD81" s="69">
        <v>0</v>
      </c>
      <c r="DE81" s="69">
        <v>0</v>
      </c>
      <c r="DF81" s="70" t="s">
        <v>652</v>
      </c>
      <c r="DG81" s="70" t="s">
        <v>652</v>
      </c>
      <c r="DH81" s="70">
        <v>0</v>
      </c>
      <c r="DI81" s="70">
        <v>0</v>
      </c>
      <c r="DJ81" s="70">
        <v>0</v>
      </c>
    </row>
    <row r="82" spans="1:114" ht="15.75" x14ac:dyDescent="0.25">
      <c r="A82" s="77">
        <v>71</v>
      </c>
      <c r="B82" s="66" t="s">
        <v>189</v>
      </c>
      <c r="C82" s="69">
        <v>318.16210000000001</v>
      </c>
      <c r="D82" s="69">
        <v>0</v>
      </c>
      <c r="E82" s="69">
        <v>341.16210000000001</v>
      </c>
      <c r="F82" s="69">
        <v>318.16210000000001</v>
      </c>
      <c r="G82" s="69">
        <v>23</v>
      </c>
      <c r="H82" s="69">
        <v>318.16203000000002</v>
      </c>
      <c r="I82" s="69">
        <v>0</v>
      </c>
      <c r="J82" s="69">
        <v>341.16203000000002</v>
      </c>
      <c r="K82" s="69">
        <v>318.16203000000002</v>
      </c>
      <c r="L82" s="69">
        <v>0</v>
      </c>
      <c r="M82" s="69">
        <v>23</v>
      </c>
      <c r="N82" s="70">
        <v>99.999977998636552</v>
      </c>
      <c r="O82" s="70">
        <v>100</v>
      </c>
      <c r="P82" s="70">
        <v>6.7416646571132191</v>
      </c>
      <c r="Q82" s="69">
        <v>0</v>
      </c>
      <c r="R82" s="70">
        <v>0</v>
      </c>
      <c r="S82" s="69">
        <v>308.63420000000002</v>
      </c>
      <c r="T82" s="69">
        <v>0</v>
      </c>
      <c r="U82" s="69">
        <v>325.63420000000002</v>
      </c>
      <c r="V82" s="69">
        <v>308.63420000000002</v>
      </c>
      <c r="W82" s="69">
        <v>17</v>
      </c>
      <c r="X82" s="69">
        <v>308.63413000000003</v>
      </c>
      <c r="Y82" s="69">
        <v>0</v>
      </c>
      <c r="Z82" s="69">
        <v>325.63413000000003</v>
      </c>
      <c r="AA82" s="69">
        <v>308.63413000000003</v>
      </c>
      <c r="AB82" s="69">
        <v>0</v>
      </c>
      <c r="AC82" s="69">
        <v>17</v>
      </c>
      <c r="AD82" s="70">
        <v>99.999977319428638</v>
      </c>
      <c r="AE82" s="70">
        <v>100</v>
      </c>
      <c r="AF82" s="70">
        <v>5.2205829898727139</v>
      </c>
      <c r="AG82" s="70">
        <v>0</v>
      </c>
      <c r="AH82" s="70">
        <v>0</v>
      </c>
      <c r="AI82" s="69">
        <v>0</v>
      </c>
      <c r="AJ82" s="69">
        <v>0</v>
      </c>
      <c r="AK82" s="69">
        <v>0</v>
      </c>
      <c r="AL82" s="69">
        <v>0</v>
      </c>
      <c r="AM82" s="69">
        <v>0</v>
      </c>
      <c r="AN82" s="69">
        <v>0</v>
      </c>
      <c r="AO82" s="69">
        <v>0</v>
      </c>
      <c r="AP82" s="69">
        <v>0</v>
      </c>
      <c r="AQ82" s="69">
        <v>0</v>
      </c>
      <c r="AR82" s="69">
        <v>0</v>
      </c>
      <c r="AS82" s="69">
        <v>0</v>
      </c>
      <c r="AT82" s="70" t="s">
        <v>652</v>
      </c>
      <c r="AU82" s="70" t="s">
        <v>652</v>
      </c>
      <c r="AV82" s="70">
        <v>0</v>
      </c>
      <c r="AW82" s="70">
        <v>0</v>
      </c>
      <c r="AX82" s="70">
        <v>0</v>
      </c>
      <c r="AY82" s="69">
        <v>0</v>
      </c>
      <c r="AZ82" s="69">
        <v>0</v>
      </c>
      <c r="BA82" s="69">
        <v>0</v>
      </c>
      <c r="BB82" s="69">
        <v>0</v>
      </c>
      <c r="BC82" s="69">
        <v>0</v>
      </c>
      <c r="BD82" s="69">
        <v>0</v>
      </c>
      <c r="BE82" s="69">
        <v>0</v>
      </c>
      <c r="BF82" s="69">
        <v>0</v>
      </c>
      <c r="BG82" s="69">
        <v>0</v>
      </c>
      <c r="BH82" s="69">
        <v>0</v>
      </c>
      <c r="BI82" s="69">
        <v>0</v>
      </c>
      <c r="BJ82" s="70" t="s">
        <v>652</v>
      </c>
      <c r="BK82" s="70" t="s">
        <v>652</v>
      </c>
      <c r="BL82" s="70">
        <v>0</v>
      </c>
      <c r="BM82" s="70">
        <v>0</v>
      </c>
      <c r="BN82" s="70">
        <v>0</v>
      </c>
      <c r="BO82" s="69">
        <v>0</v>
      </c>
      <c r="BP82" s="69">
        <v>0</v>
      </c>
      <c r="BQ82" s="69">
        <v>0</v>
      </c>
      <c r="BR82" s="69">
        <v>0</v>
      </c>
      <c r="BS82" s="69">
        <v>0</v>
      </c>
      <c r="BT82" s="69">
        <v>0</v>
      </c>
      <c r="BU82" s="69">
        <v>0</v>
      </c>
      <c r="BV82" s="69">
        <v>0</v>
      </c>
      <c r="BW82" s="69">
        <v>0</v>
      </c>
      <c r="BX82" s="69">
        <v>0</v>
      </c>
      <c r="BY82" s="69">
        <v>0</v>
      </c>
      <c r="BZ82" s="70" t="s">
        <v>652</v>
      </c>
      <c r="CA82" s="70" t="s">
        <v>652</v>
      </c>
      <c r="CB82" s="70">
        <v>0</v>
      </c>
      <c r="CC82" s="70">
        <v>0</v>
      </c>
      <c r="CD82" s="70">
        <v>0</v>
      </c>
      <c r="CE82" s="69">
        <v>9.5279000000000007</v>
      </c>
      <c r="CF82" s="69">
        <v>0</v>
      </c>
      <c r="CG82" s="69">
        <v>15.527900000000001</v>
      </c>
      <c r="CH82" s="69">
        <v>9.5279000000000007</v>
      </c>
      <c r="CI82" s="69">
        <v>6</v>
      </c>
      <c r="CJ82" s="69">
        <v>9.5279000000000007</v>
      </c>
      <c r="CK82" s="69">
        <v>0</v>
      </c>
      <c r="CL82" s="69">
        <v>15.527900000000001</v>
      </c>
      <c r="CM82" s="69">
        <v>9.5279000000000007</v>
      </c>
      <c r="CN82" s="69">
        <v>0</v>
      </c>
      <c r="CO82" s="69">
        <v>6</v>
      </c>
      <c r="CP82" s="70">
        <v>100</v>
      </c>
      <c r="CQ82" s="70">
        <v>100</v>
      </c>
      <c r="CR82" s="70">
        <v>38.640125194005627</v>
      </c>
      <c r="CS82" s="70">
        <v>0</v>
      </c>
      <c r="CT82" s="70">
        <v>0</v>
      </c>
      <c r="CU82" s="69">
        <v>0</v>
      </c>
      <c r="CV82" s="69">
        <v>0</v>
      </c>
      <c r="CW82" s="69">
        <v>0</v>
      </c>
      <c r="CX82" s="69">
        <v>0</v>
      </c>
      <c r="CY82" s="69">
        <v>0</v>
      </c>
      <c r="CZ82" s="69">
        <v>0</v>
      </c>
      <c r="DA82" s="69">
        <v>0</v>
      </c>
      <c r="DB82" s="69">
        <v>0</v>
      </c>
      <c r="DC82" s="69">
        <v>0</v>
      </c>
      <c r="DD82" s="69">
        <v>0</v>
      </c>
      <c r="DE82" s="69">
        <v>0</v>
      </c>
      <c r="DF82" s="70" t="s">
        <v>652</v>
      </c>
      <c r="DG82" s="70" t="s">
        <v>652</v>
      </c>
      <c r="DH82" s="70">
        <v>0</v>
      </c>
      <c r="DI82" s="70">
        <v>0</v>
      </c>
      <c r="DJ82" s="70">
        <v>0</v>
      </c>
    </row>
    <row r="83" spans="1:114" ht="15.75" x14ac:dyDescent="0.25">
      <c r="A83" s="60">
        <v>72</v>
      </c>
      <c r="B83" s="61" t="s">
        <v>192</v>
      </c>
      <c r="C83" s="64">
        <v>293.19810000000001</v>
      </c>
      <c r="D83" s="64">
        <v>0</v>
      </c>
      <c r="E83" s="64">
        <v>318.64599500000003</v>
      </c>
      <c r="F83" s="64">
        <v>293.19810000000001</v>
      </c>
      <c r="G83" s="64">
        <v>25.447894999999999</v>
      </c>
      <c r="H83" s="64">
        <v>281.11748820999998</v>
      </c>
      <c r="I83" s="64">
        <v>0</v>
      </c>
      <c r="J83" s="64">
        <v>301.16185831000001</v>
      </c>
      <c r="K83" s="64">
        <v>281.11748820999998</v>
      </c>
      <c r="L83" s="64">
        <v>0</v>
      </c>
      <c r="M83" s="64">
        <v>20.044370099999998</v>
      </c>
      <c r="N83" s="64">
        <v>95.879710069744633</v>
      </c>
      <c r="O83" s="64">
        <v>78.766318785895649</v>
      </c>
      <c r="P83" s="64">
        <v>6.6556801755975972</v>
      </c>
      <c r="Q83" s="64">
        <v>0</v>
      </c>
      <c r="R83" s="64">
        <v>0</v>
      </c>
      <c r="S83" s="64">
        <v>269.6071</v>
      </c>
      <c r="T83" s="64">
        <v>0</v>
      </c>
      <c r="U83" s="64">
        <v>283.89710000000002</v>
      </c>
      <c r="V83" s="64">
        <v>269.6071</v>
      </c>
      <c r="W83" s="64">
        <v>14.29</v>
      </c>
      <c r="X83" s="64">
        <v>269.6071</v>
      </c>
      <c r="Y83" s="64">
        <v>0</v>
      </c>
      <c r="Z83" s="64">
        <v>283.896276</v>
      </c>
      <c r="AA83" s="64">
        <v>269.6071</v>
      </c>
      <c r="AB83" s="64">
        <v>0</v>
      </c>
      <c r="AC83" s="64">
        <v>14.289175999999999</v>
      </c>
      <c r="AD83" s="64">
        <v>100</v>
      </c>
      <c r="AE83" s="64">
        <v>99.994233729881032</v>
      </c>
      <c r="AF83" s="64">
        <v>5.0332382662180466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 t="s">
        <v>652</v>
      </c>
      <c r="AU83" s="64" t="s">
        <v>652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0</v>
      </c>
      <c r="BJ83" s="64" t="s">
        <v>652</v>
      </c>
      <c r="BK83" s="64" t="s">
        <v>652</v>
      </c>
      <c r="BL83" s="64">
        <v>0</v>
      </c>
      <c r="BM83" s="64">
        <v>0</v>
      </c>
      <c r="BN83" s="64">
        <v>0</v>
      </c>
      <c r="BO83" s="64">
        <v>15.4732</v>
      </c>
      <c r="BP83" s="64">
        <v>0</v>
      </c>
      <c r="BQ83" s="64">
        <v>23.631094999999998</v>
      </c>
      <c r="BR83" s="64">
        <v>15.4732</v>
      </c>
      <c r="BS83" s="64">
        <v>8.1578949999999999</v>
      </c>
      <c r="BT83" s="64">
        <v>11.51038821</v>
      </c>
      <c r="BU83" s="64">
        <v>0</v>
      </c>
      <c r="BV83" s="64">
        <v>17.265582309999999</v>
      </c>
      <c r="BW83" s="64">
        <v>11.51038821</v>
      </c>
      <c r="BX83" s="64">
        <v>0</v>
      </c>
      <c r="BY83" s="64">
        <v>5.7551940999999998</v>
      </c>
      <c r="BZ83" s="64">
        <v>74.389190406638576</v>
      </c>
      <c r="CA83" s="64">
        <v>70.54753830491812</v>
      </c>
      <c r="CB83" s="64">
        <v>33.333333314027101</v>
      </c>
      <c r="CC83" s="64">
        <v>0</v>
      </c>
      <c r="CD83" s="64">
        <v>0</v>
      </c>
      <c r="CE83" s="64">
        <v>8.1178000000000008</v>
      </c>
      <c r="CF83" s="64">
        <v>0</v>
      </c>
      <c r="CG83" s="64">
        <v>11.117800000000001</v>
      </c>
      <c r="CH83" s="64">
        <v>8.1178000000000008</v>
      </c>
      <c r="CI83" s="64">
        <v>3</v>
      </c>
      <c r="CJ83" s="64">
        <v>0</v>
      </c>
      <c r="CK83" s="64">
        <v>0</v>
      </c>
      <c r="CL83" s="64">
        <v>0</v>
      </c>
      <c r="CM83" s="64">
        <v>0</v>
      </c>
      <c r="CN83" s="64">
        <v>0</v>
      </c>
      <c r="CO83" s="64">
        <v>0</v>
      </c>
      <c r="CP83" s="64">
        <v>0</v>
      </c>
      <c r="CQ83" s="64">
        <v>0</v>
      </c>
      <c r="CR83" s="64">
        <v>0</v>
      </c>
      <c r="CS83" s="64">
        <v>0</v>
      </c>
      <c r="CT83" s="64">
        <v>0</v>
      </c>
      <c r="CU83" s="64">
        <v>0</v>
      </c>
      <c r="CV83" s="64">
        <v>0</v>
      </c>
      <c r="CW83" s="64">
        <v>0</v>
      </c>
      <c r="CX83" s="64">
        <v>0</v>
      </c>
      <c r="CY83" s="64">
        <v>0</v>
      </c>
      <c r="CZ83" s="64">
        <v>0</v>
      </c>
      <c r="DA83" s="64">
        <v>0</v>
      </c>
      <c r="DB83" s="64">
        <v>0</v>
      </c>
      <c r="DC83" s="64">
        <v>0</v>
      </c>
      <c r="DD83" s="64">
        <v>0</v>
      </c>
      <c r="DE83" s="64">
        <v>0</v>
      </c>
      <c r="DF83" s="64" t="s">
        <v>652</v>
      </c>
      <c r="DG83" s="64" t="s">
        <v>652</v>
      </c>
      <c r="DH83" s="64">
        <v>0</v>
      </c>
      <c r="DI83" s="64">
        <v>0</v>
      </c>
      <c r="DJ83" s="64">
        <v>0</v>
      </c>
    </row>
    <row r="84" spans="1:114" ht="15.75" x14ac:dyDescent="0.25">
      <c r="A84" s="11">
        <v>73</v>
      </c>
      <c r="B84" s="66" t="s">
        <v>195</v>
      </c>
      <c r="C84" s="69">
        <v>0</v>
      </c>
      <c r="D84" s="69">
        <v>0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70" t="s">
        <v>652</v>
      </c>
      <c r="O84" s="70" t="s">
        <v>652</v>
      </c>
      <c r="P84" s="70">
        <v>0</v>
      </c>
      <c r="Q84" s="69">
        <v>0</v>
      </c>
      <c r="R84" s="70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70" t="s">
        <v>652</v>
      </c>
      <c r="AE84" s="70" t="s">
        <v>652</v>
      </c>
      <c r="AF84" s="70">
        <v>0</v>
      </c>
      <c r="AG84" s="70">
        <v>0</v>
      </c>
      <c r="AH84" s="70">
        <v>0</v>
      </c>
      <c r="AI84" s="69">
        <v>0</v>
      </c>
      <c r="AJ84" s="69">
        <v>0</v>
      </c>
      <c r="AK84" s="69">
        <v>0</v>
      </c>
      <c r="AL84" s="69">
        <v>0</v>
      </c>
      <c r="AM84" s="69">
        <v>0</v>
      </c>
      <c r="AN84" s="69">
        <v>0</v>
      </c>
      <c r="AO84" s="69">
        <v>0</v>
      </c>
      <c r="AP84" s="69">
        <v>0</v>
      </c>
      <c r="AQ84" s="69">
        <v>0</v>
      </c>
      <c r="AR84" s="69">
        <v>0</v>
      </c>
      <c r="AS84" s="69">
        <v>0</v>
      </c>
      <c r="AT84" s="70" t="s">
        <v>652</v>
      </c>
      <c r="AU84" s="70" t="s">
        <v>652</v>
      </c>
      <c r="AV84" s="70">
        <v>0</v>
      </c>
      <c r="AW84" s="70">
        <v>0</v>
      </c>
      <c r="AX84" s="70">
        <v>0</v>
      </c>
      <c r="AY84" s="69">
        <v>0</v>
      </c>
      <c r="AZ84" s="69">
        <v>0</v>
      </c>
      <c r="BA84" s="69">
        <v>0</v>
      </c>
      <c r="BB84" s="69">
        <v>0</v>
      </c>
      <c r="BC84" s="69">
        <v>0</v>
      </c>
      <c r="BD84" s="69">
        <v>0</v>
      </c>
      <c r="BE84" s="69">
        <v>0</v>
      </c>
      <c r="BF84" s="69">
        <v>0</v>
      </c>
      <c r="BG84" s="69">
        <v>0</v>
      </c>
      <c r="BH84" s="69">
        <v>0</v>
      </c>
      <c r="BI84" s="69">
        <v>0</v>
      </c>
      <c r="BJ84" s="70" t="s">
        <v>652</v>
      </c>
      <c r="BK84" s="70" t="s">
        <v>652</v>
      </c>
      <c r="BL84" s="70">
        <v>0</v>
      </c>
      <c r="BM84" s="70">
        <v>0</v>
      </c>
      <c r="BN84" s="70">
        <v>0</v>
      </c>
      <c r="BO84" s="69">
        <v>0</v>
      </c>
      <c r="BP84" s="69">
        <v>0</v>
      </c>
      <c r="BQ84" s="69">
        <v>0</v>
      </c>
      <c r="BR84" s="69">
        <v>0</v>
      </c>
      <c r="BS84" s="69">
        <v>0</v>
      </c>
      <c r="BT84" s="69">
        <v>0</v>
      </c>
      <c r="BU84" s="69">
        <v>0</v>
      </c>
      <c r="BV84" s="69">
        <v>0</v>
      </c>
      <c r="BW84" s="69">
        <v>0</v>
      </c>
      <c r="BX84" s="69">
        <v>0</v>
      </c>
      <c r="BY84" s="69">
        <v>0</v>
      </c>
      <c r="BZ84" s="70" t="s">
        <v>652</v>
      </c>
      <c r="CA84" s="70" t="s">
        <v>652</v>
      </c>
      <c r="CB84" s="70">
        <v>0</v>
      </c>
      <c r="CC84" s="70">
        <v>0</v>
      </c>
      <c r="CD84" s="70">
        <v>0</v>
      </c>
      <c r="CE84" s="69">
        <v>0</v>
      </c>
      <c r="CF84" s="69">
        <v>0</v>
      </c>
      <c r="CG84" s="69">
        <v>0</v>
      </c>
      <c r="CH84" s="69">
        <v>0</v>
      </c>
      <c r="CI84" s="69">
        <v>0</v>
      </c>
      <c r="CJ84" s="69">
        <v>0</v>
      </c>
      <c r="CK84" s="69">
        <v>0</v>
      </c>
      <c r="CL84" s="69">
        <v>0</v>
      </c>
      <c r="CM84" s="69">
        <v>0</v>
      </c>
      <c r="CN84" s="69">
        <v>0</v>
      </c>
      <c r="CO84" s="69">
        <v>0</v>
      </c>
      <c r="CP84" s="70" t="s">
        <v>652</v>
      </c>
      <c r="CQ84" s="70" t="s">
        <v>652</v>
      </c>
      <c r="CR84" s="70">
        <v>0</v>
      </c>
      <c r="CS84" s="70">
        <v>0</v>
      </c>
      <c r="CT84" s="70">
        <v>0</v>
      </c>
      <c r="CU84" s="69">
        <v>0</v>
      </c>
      <c r="CV84" s="69">
        <v>0</v>
      </c>
      <c r="CW84" s="69">
        <v>0</v>
      </c>
      <c r="CX84" s="69">
        <v>0</v>
      </c>
      <c r="CY84" s="69">
        <v>0</v>
      </c>
      <c r="CZ84" s="69">
        <v>0</v>
      </c>
      <c r="DA84" s="69">
        <v>0</v>
      </c>
      <c r="DB84" s="69">
        <v>0</v>
      </c>
      <c r="DC84" s="69">
        <v>0</v>
      </c>
      <c r="DD84" s="69">
        <v>0</v>
      </c>
      <c r="DE84" s="69">
        <v>0</v>
      </c>
      <c r="DF84" s="70" t="s">
        <v>652</v>
      </c>
      <c r="DG84" s="70" t="s">
        <v>652</v>
      </c>
      <c r="DH84" s="70">
        <v>0</v>
      </c>
      <c r="DI84" s="70">
        <v>0</v>
      </c>
      <c r="DJ84" s="70">
        <v>0</v>
      </c>
    </row>
    <row r="85" spans="1:114" ht="15.75" x14ac:dyDescent="0.25">
      <c r="A85" s="11">
        <v>74</v>
      </c>
      <c r="B85" s="66" t="s">
        <v>198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70" t="s">
        <v>652</v>
      </c>
      <c r="O85" s="70" t="s">
        <v>652</v>
      </c>
      <c r="P85" s="70">
        <v>0</v>
      </c>
      <c r="Q85" s="69">
        <v>0</v>
      </c>
      <c r="R85" s="70">
        <v>0</v>
      </c>
      <c r="S85" s="69">
        <v>0</v>
      </c>
      <c r="T85" s="69">
        <v>0</v>
      </c>
      <c r="U85" s="69">
        <v>0</v>
      </c>
      <c r="V85" s="69">
        <v>0</v>
      </c>
      <c r="W85" s="69">
        <v>0</v>
      </c>
      <c r="X85" s="69">
        <v>0</v>
      </c>
      <c r="Y85" s="69">
        <v>0</v>
      </c>
      <c r="Z85" s="69">
        <v>0</v>
      </c>
      <c r="AA85" s="69">
        <v>0</v>
      </c>
      <c r="AB85" s="69">
        <v>0</v>
      </c>
      <c r="AC85" s="69">
        <v>0</v>
      </c>
      <c r="AD85" s="70" t="s">
        <v>652</v>
      </c>
      <c r="AE85" s="70" t="s">
        <v>652</v>
      </c>
      <c r="AF85" s="70">
        <v>0</v>
      </c>
      <c r="AG85" s="70">
        <v>0</v>
      </c>
      <c r="AH85" s="70">
        <v>0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69">
        <v>0</v>
      </c>
      <c r="AO85" s="69">
        <v>0</v>
      </c>
      <c r="AP85" s="69">
        <v>0</v>
      </c>
      <c r="AQ85" s="69">
        <v>0</v>
      </c>
      <c r="AR85" s="69">
        <v>0</v>
      </c>
      <c r="AS85" s="69">
        <v>0</v>
      </c>
      <c r="AT85" s="70" t="s">
        <v>652</v>
      </c>
      <c r="AU85" s="70" t="s">
        <v>652</v>
      </c>
      <c r="AV85" s="70">
        <v>0</v>
      </c>
      <c r="AW85" s="70">
        <v>0</v>
      </c>
      <c r="AX85" s="70">
        <v>0</v>
      </c>
      <c r="AY85" s="69">
        <v>0</v>
      </c>
      <c r="AZ85" s="69">
        <v>0</v>
      </c>
      <c r="BA85" s="69">
        <v>0</v>
      </c>
      <c r="BB85" s="69">
        <v>0</v>
      </c>
      <c r="BC85" s="69">
        <v>0</v>
      </c>
      <c r="BD85" s="69">
        <v>0</v>
      </c>
      <c r="BE85" s="69">
        <v>0</v>
      </c>
      <c r="BF85" s="69">
        <v>0</v>
      </c>
      <c r="BG85" s="69">
        <v>0</v>
      </c>
      <c r="BH85" s="69">
        <v>0</v>
      </c>
      <c r="BI85" s="69">
        <v>0</v>
      </c>
      <c r="BJ85" s="70" t="s">
        <v>652</v>
      </c>
      <c r="BK85" s="70" t="s">
        <v>652</v>
      </c>
      <c r="BL85" s="70">
        <v>0</v>
      </c>
      <c r="BM85" s="70">
        <v>0</v>
      </c>
      <c r="BN85" s="70">
        <v>0</v>
      </c>
      <c r="BO85" s="69">
        <v>0</v>
      </c>
      <c r="BP85" s="69">
        <v>0</v>
      </c>
      <c r="BQ85" s="69">
        <v>0</v>
      </c>
      <c r="BR85" s="69">
        <v>0</v>
      </c>
      <c r="BS85" s="69">
        <v>0</v>
      </c>
      <c r="BT85" s="69">
        <v>0</v>
      </c>
      <c r="BU85" s="69">
        <v>0</v>
      </c>
      <c r="BV85" s="69">
        <v>0</v>
      </c>
      <c r="BW85" s="69">
        <v>0</v>
      </c>
      <c r="BX85" s="69">
        <v>0</v>
      </c>
      <c r="BY85" s="69">
        <v>0</v>
      </c>
      <c r="BZ85" s="70" t="s">
        <v>652</v>
      </c>
      <c r="CA85" s="70" t="s">
        <v>652</v>
      </c>
      <c r="CB85" s="70">
        <v>0</v>
      </c>
      <c r="CC85" s="70">
        <v>0</v>
      </c>
      <c r="CD85" s="70">
        <v>0</v>
      </c>
      <c r="CE85" s="69">
        <v>0</v>
      </c>
      <c r="CF85" s="69">
        <v>0</v>
      </c>
      <c r="CG85" s="69">
        <v>0</v>
      </c>
      <c r="CH85" s="69">
        <v>0</v>
      </c>
      <c r="CI85" s="69">
        <v>0</v>
      </c>
      <c r="CJ85" s="69">
        <v>0</v>
      </c>
      <c r="CK85" s="69">
        <v>0</v>
      </c>
      <c r="CL85" s="69">
        <v>0</v>
      </c>
      <c r="CM85" s="69">
        <v>0</v>
      </c>
      <c r="CN85" s="69">
        <v>0</v>
      </c>
      <c r="CO85" s="69">
        <v>0</v>
      </c>
      <c r="CP85" s="70" t="s">
        <v>652</v>
      </c>
      <c r="CQ85" s="70" t="s">
        <v>652</v>
      </c>
      <c r="CR85" s="70">
        <v>0</v>
      </c>
      <c r="CS85" s="70">
        <v>0</v>
      </c>
      <c r="CT85" s="70">
        <v>0</v>
      </c>
      <c r="CU85" s="69">
        <v>0</v>
      </c>
      <c r="CV85" s="69">
        <v>0</v>
      </c>
      <c r="CW85" s="69">
        <v>0</v>
      </c>
      <c r="CX85" s="69">
        <v>0</v>
      </c>
      <c r="CY85" s="69">
        <v>0</v>
      </c>
      <c r="CZ85" s="69">
        <v>0</v>
      </c>
      <c r="DA85" s="69">
        <v>0</v>
      </c>
      <c r="DB85" s="69">
        <v>0</v>
      </c>
      <c r="DC85" s="69">
        <v>0</v>
      </c>
      <c r="DD85" s="69">
        <v>0</v>
      </c>
      <c r="DE85" s="69">
        <v>0</v>
      </c>
      <c r="DF85" s="70" t="s">
        <v>652</v>
      </c>
      <c r="DG85" s="70" t="s">
        <v>652</v>
      </c>
      <c r="DH85" s="70">
        <v>0</v>
      </c>
      <c r="DI85" s="70">
        <v>0</v>
      </c>
      <c r="DJ85" s="70">
        <v>0</v>
      </c>
    </row>
    <row r="86" spans="1:114" ht="15.75" x14ac:dyDescent="0.25">
      <c r="A86" s="11">
        <v>75</v>
      </c>
      <c r="B86" s="66" t="s">
        <v>201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70" t="s">
        <v>652</v>
      </c>
      <c r="O86" s="70" t="s">
        <v>652</v>
      </c>
      <c r="P86" s="70">
        <v>0</v>
      </c>
      <c r="Q86" s="69">
        <v>0</v>
      </c>
      <c r="R86" s="70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70" t="s">
        <v>652</v>
      </c>
      <c r="AE86" s="70" t="s">
        <v>652</v>
      </c>
      <c r="AF86" s="70">
        <v>0</v>
      </c>
      <c r="AG86" s="70">
        <v>0</v>
      </c>
      <c r="AH86" s="70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69">
        <v>0</v>
      </c>
      <c r="AO86" s="69">
        <v>0</v>
      </c>
      <c r="AP86" s="69">
        <v>0</v>
      </c>
      <c r="AQ86" s="69">
        <v>0</v>
      </c>
      <c r="AR86" s="69">
        <v>0</v>
      </c>
      <c r="AS86" s="69">
        <v>0</v>
      </c>
      <c r="AT86" s="70" t="s">
        <v>652</v>
      </c>
      <c r="AU86" s="70" t="s">
        <v>652</v>
      </c>
      <c r="AV86" s="70">
        <v>0</v>
      </c>
      <c r="AW86" s="70">
        <v>0</v>
      </c>
      <c r="AX86" s="70">
        <v>0</v>
      </c>
      <c r="AY86" s="69">
        <v>0</v>
      </c>
      <c r="AZ86" s="69">
        <v>0</v>
      </c>
      <c r="BA86" s="69">
        <v>0</v>
      </c>
      <c r="BB86" s="69">
        <v>0</v>
      </c>
      <c r="BC86" s="69">
        <v>0</v>
      </c>
      <c r="BD86" s="69">
        <v>0</v>
      </c>
      <c r="BE86" s="69">
        <v>0</v>
      </c>
      <c r="BF86" s="69">
        <v>0</v>
      </c>
      <c r="BG86" s="69">
        <v>0</v>
      </c>
      <c r="BH86" s="69">
        <v>0</v>
      </c>
      <c r="BI86" s="69">
        <v>0</v>
      </c>
      <c r="BJ86" s="70" t="s">
        <v>652</v>
      </c>
      <c r="BK86" s="70" t="s">
        <v>652</v>
      </c>
      <c r="BL86" s="70">
        <v>0</v>
      </c>
      <c r="BM86" s="70">
        <v>0</v>
      </c>
      <c r="BN86" s="70">
        <v>0</v>
      </c>
      <c r="BO86" s="69">
        <v>0</v>
      </c>
      <c r="BP86" s="69">
        <v>0</v>
      </c>
      <c r="BQ86" s="69">
        <v>0</v>
      </c>
      <c r="BR86" s="69">
        <v>0</v>
      </c>
      <c r="BS86" s="69">
        <v>0</v>
      </c>
      <c r="BT86" s="69">
        <v>0</v>
      </c>
      <c r="BU86" s="69">
        <v>0</v>
      </c>
      <c r="BV86" s="69">
        <v>0</v>
      </c>
      <c r="BW86" s="69">
        <v>0</v>
      </c>
      <c r="BX86" s="69">
        <v>0</v>
      </c>
      <c r="BY86" s="69">
        <v>0</v>
      </c>
      <c r="BZ86" s="70" t="s">
        <v>652</v>
      </c>
      <c r="CA86" s="70" t="s">
        <v>652</v>
      </c>
      <c r="CB86" s="70">
        <v>0</v>
      </c>
      <c r="CC86" s="70">
        <v>0</v>
      </c>
      <c r="CD86" s="70">
        <v>0</v>
      </c>
      <c r="CE86" s="69">
        <v>0</v>
      </c>
      <c r="CF86" s="69">
        <v>0</v>
      </c>
      <c r="CG86" s="69">
        <v>0</v>
      </c>
      <c r="CH86" s="69">
        <v>0</v>
      </c>
      <c r="CI86" s="69">
        <v>0</v>
      </c>
      <c r="CJ86" s="69">
        <v>0</v>
      </c>
      <c r="CK86" s="69">
        <v>0</v>
      </c>
      <c r="CL86" s="69">
        <v>0</v>
      </c>
      <c r="CM86" s="69">
        <v>0</v>
      </c>
      <c r="CN86" s="69">
        <v>0</v>
      </c>
      <c r="CO86" s="69">
        <v>0</v>
      </c>
      <c r="CP86" s="70" t="s">
        <v>652</v>
      </c>
      <c r="CQ86" s="70" t="s">
        <v>652</v>
      </c>
      <c r="CR86" s="70">
        <v>0</v>
      </c>
      <c r="CS86" s="70">
        <v>0</v>
      </c>
      <c r="CT86" s="70">
        <v>0</v>
      </c>
      <c r="CU86" s="69">
        <v>0</v>
      </c>
      <c r="CV86" s="69">
        <v>0</v>
      </c>
      <c r="CW86" s="69">
        <v>0</v>
      </c>
      <c r="CX86" s="69">
        <v>0</v>
      </c>
      <c r="CY86" s="69">
        <v>0</v>
      </c>
      <c r="CZ86" s="69">
        <v>0</v>
      </c>
      <c r="DA86" s="69">
        <v>0</v>
      </c>
      <c r="DB86" s="69">
        <v>0</v>
      </c>
      <c r="DC86" s="69">
        <v>0</v>
      </c>
      <c r="DD86" s="69">
        <v>0</v>
      </c>
      <c r="DE86" s="69">
        <v>0</v>
      </c>
      <c r="DF86" s="70" t="s">
        <v>652</v>
      </c>
      <c r="DG86" s="70" t="s">
        <v>652</v>
      </c>
      <c r="DH86" s="70">
        <v>0</v>
      </c>
      <c r="DI86" s="70">
        <v>0</v>
      </c>
      <c r="DJ86" s="70">
        <v>0</v>
      </c>
    </row>
    <row r="87" spans="1:114" ht="15.75" x14ac:dyDescent="0.25">
      <c r="A87" s="11">
        <v>76</v>
      </c>
      <c r="B87" s="66" t="s">
        <v>204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70" t="s">
        <v>652</v>
      </c>
      <c r="O87" s="70" t="s">
        <v>652</v>
      </c>
      <c r="P87" s="70">
        <v>0</v>
      </c>
      <c r="Q87" s="69">
        <v>0</v>
      </c>
      <c r="R87" s="70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70" t="s">
        <v>652</v>
      </c>
      <c r="AE87" s="70" t="s">
        <v>652</v>
      </c>
      <c r="AF87" s="70">
        <v>0</v>
      </c>
      <c r="AG87" s="70">
        <v>0</v>
      </c>
      <c r="AH87" s="70">
        <v>0</v>
      </c>
      <c r="AI87" s="69">
        <v>0</v>
      </c>
      <c r="AJ87" s="69">
        <v>0</v>
      </c>
      <c r="AK87" s="69">
        <v>0</v>
      </c>
      <c r="AL87" s="69">
        <v>0</v>
      </c>
      <c r="AM87" s="69">
        <v>0</v>
      </c>
      <c r="AN87" s="69">
        <v>0</v>
      </c>
      <c r="AO87" s="69">
        <v>0</v>
      </c>
      <c r="AP87" s="69">
        <v>0</v>
      </c>
      <c r="AQ87" s="69">
        <v>0</v>
      </c>
      <c r="AR87" s="69">
        <v>0</v>
      </c>
      <c r="AS87" s="69">
        <v>0</v>
      </c>
      <c r="AT87" s="70" t="s">
        <v>652</v>
      </c>
      <c r="AU87" s="70" t="s">
        <v>652</v>
      </c>
      <c r="AV87" s="70">
        <v>0</v>
      </c>
      <c r="AW87" s="70">
        <v>0</v>
      </c>
      <c r="AX87" s="70">
        <v>0</v>
      </c>
      <c r="AY87" s="69">
        <v>0</v>
      </c>
      <c r="AZ87" s="69">
        <v>0</v>
      </c>
      <c r="BA87" s="69">
        <v>0</v>
      </c>
      <c r="BB87" s="69">
        <v>0</v>
      </c>
      <c r="BC87" s="69">
        <v>0</v>
      </c>
      <c r="BD87" s="69">
        <v>0</v>
      </c>
      <c r="BE87" s="69">
        <v>0</v>
      </c>
      <c r="BF87" s="69">
        <v>0</v>
      </c>
      <c r="BG87" s="69">
        <v>0</v>
      </c>
      <c r="BH87" s="69">
        <v>0</v>
      </c>
      <c r="BI87" s="69">
        <v>0</v>
      </c>
      <c r="BJ87" s="70" t="s">
        <v>652</v>
      </c>
      <c r="BK87" s="70" t="s">
        <v>652</v>
      </c>
      <c r="BL87" s="70">
        <v>0</v>
      </c>
      <c r="BM87" s="70">
        <v>0</v>
      </c>
      <c r="BN87" s="70">
        <v>0</v>
      </c>
      <c r="BO87" s="69">
        <v>0</v>
      </c>
      <c r="BP87" s="69">
        <v>0</v>
      </c>
      <c r="BQ87" s="69">
        <v>0</v>
      </c>
      <c r="BR87" s="69">
        <v>0</v>
      </c>
      <c r="BS87" s="69">
        <v>0</v>
      </c>
      <c r="BT87" s="69">
        <v>0</v>
      </c>
      <c r="BU87" s="69">
        <v>0</v>
      </c>
      <c r="BV87" s="69">
        <v>0</v>
      </c>
      <c r="BW87" s="69">
        <v>0</v>
      </c>
      <c r="BX87" s="69">
        <v>0</v>
      </c>
      <c r="BY87" s="69">
        <v>0</v>
      </c>
      <c r="BZ87" s="70" t="s">
        <v>652</v>
      </c>
      <c r="CA87" s="70" t="s">
        <v>652</v>
      </c>
      <c r="CB87" s="70">
        <v>0</v>
      </c>
      <c r="CC87" s="70">
        <v>0</v>
      </c>
      <c r="CD87" s="70">
        <v>0</v>
      </c>
      <c r="CE87" s="69">
        <v>0</v>
      </c>
      <c r="CF87" s="69">
        <v>0</v>
      </c>
      <c r="CG87" s="69">
        <v>0</v>
      </c>
      <c r="CH87" s="69">
        <v>0</v>
      </c>
      <c r="CI87" s="69">
        <v>0</v>
      </c>
      <c r="CJ87" s="69">
        <v>0</v>
      </c>
      <c r="CK87" s="69">
        <v>0</v>
      </c>
      <c r="CL87" s="69">
        <v>0</v>
      </c>
      <c r="CM87" s="69">
        <v>0</v>
      </c>
      <c r="CN87" s="69">
        <v>0</v>
      </c>
      <c r="CO87" s="69">
        <v>0</v>
      </c>
      <c r="CP87" s="70" t="s">
        <v>652</v>
      </c>
      <c r="CQ87" s="70" t="s">
        <v>652</v>
      </c>
      <c r="CR87" s="70">
        <v>0</v>
      </c>
      <c r="CS87" s="70">
        <v>0</v>
      </c>
      <c r="CT87" s="70">
        <v>0</v>
      </c>
      <c r="CU87" s="69">
        <v>0</v>
      </c>
      <c r="CV87" s="69">
        <v>0</v>
      </c>
      <c r="CW87" s="69">
        <v>0</v>
      </c>
      <c r="CX87" s="69">
        <v>0</v>
      </c>
      <c r="CY87" s="69">
        <v>0</v>
      </c>
      <c r="CZ87" s="69">
        <v>0</v>
      </c>
      <c r="DA87" s="69">
        <v>0</v>
      </c>
      <c r="DB87" s="69">
        <v>0</v>
      </c>
      <c r="DC87" s="69">
        <v>0</v>
      </c>
      <c r="DD87" s="69">
        <v>0</v>
      </c>
      <c r="DE87" s="69">
        <v>0</v>
      </c>
      <c r="DF87" s="70" t="s">
        <v>652</v>
      </c>
      <c r="DG87" s="70" t="s">
        <v>652</v>
      </c>
      <c r="DH87" s="70">
        <v>0</v>
      </c>
      <c r="DI87" s="70">
        <v>0</v>
      </c>
      <c r="DJ87" s="70">
        <v>0</v>
      </c>
    </row>
    <row r="88" spans="1:114" ht="15.75" x14ac:dyDescent="0.25">
      <c r="A88" s="11">
        <v>77</v>
      </c>
      <c r="B88" s="66" t="s">
        <v>207</v>
      </c>
      <c r="C88" s="69">
        <v>0</v>
      </c>
      <c r="D88" s="69">
        <v>0</v>
      </c>
      <c r="E88" s="69">
        <v>0</v>
      </c>
      <c r="F88" s="69">
        <v>0</v>
      </c>
      <c r="G88" s="69">
        <v>0</v>
      </c>
      <c r="H88" s="69">
        <v>0</v>
      </c>
      <c r="I88" s="69">
        <v>0</v>
      </c>
      <c r="J88" s="69">
        <v>0</v>
      </c>
      <c r="K88" s="69">
        <v>0</v>
      </c>
      <c r="L88" s="69">
        <v>0</v>
      </c>
      <c r="M88" s="69">
        <v>0</v>
      </c>
      <c r="N88" s="70" t="s">
        <v>652</v>
      </c>
      <c r="O88" s="70" t="s">
        <v>652</v>
      </c>
      <c r="P88" s="70">
        <v>0</v>
      </c>
      <c r="Q88" s="69">
        <v>0</v>
      </c>
      <c r="R88" s="70">
        <v>0</v>
      </c>
      <c r="S88" s="69">
        <v>0</v>
      </c>
      <c r="T88" s="69">
        <v>0</v>
      </c>
      <c r="U88" s="69">
        <v>0</v>
      </c>
      <c r="V88" s="69">
        <v>0</v>
      </c>
      <c r="W88" s="69">
        <v>0</v>
      </c>
      <c r="X88" s="69">
        <v>0</v>
      </c>
      <c r="Y88" s="69">
        <v>0</v>
      </c>
      <c r="Z88" s="69">
        <v>0</v>
      </c>
      <c r="AA88" s="69">
        <v>0</v>
      </c>
      <c r="AB88" s="69">
        <v>0</v>
      </c>
      <c r="AC88" s="69">
        <v>0</v>
      </c>
      <c r="AD88" s="70" t="s">
        <v>652</v>
      </c>
      <c r="AE88" s="70" t="s">
        <v>652</v>
      </c>
      <c r="AF88" s="70">
        <v>0</v>
      </c>
      <c r="AG88" s="70">
        <v>0</v>
      </c>
      <c r="AH88" s="70">
        <v>0</v>
      </c>
      <c r="AI88" s="69">
        <v>0</v>
      </c>
      <c r="AJ88" s="69">
        <v>0</v>
      </c>
      <c r="AK88" s="69">
        <v>0</v>
      </c>
      <c r="AL88" s="69">
        <v>0</v>
      </c>
      <c r="AM88" s="69">
        <v>0</v>
      </c>
      <c r="AN88" s="69">
        <v>0</v>
      </c>
      <c r="AO88" s="69">
        <v>0</v>
      </c>
      <c r="AP88" s="69">
        <v>0</v>
      </c>
      <c r="AQ88" s="69">
        <v>0</v>
      </c>
      <c r="AR88" s="69">
        <v>0</v>
      </c>
      <c r="AS88" s="69">
        <v>0</v>
      </c>
      <c r="AT88" s="70" t="s">
        <v>652</v>
      </c>
      <c r="AU88" s="70" t="s">
        <v>652</v>
      </c>
      <c r="AV88" s="70">
        <v>0</v>
      </c>
      <c r="AW88" s="70">
        <v>0</v>
      </c>
      <c r="AX88" s="70">
        <v>0</v>
      </c>
      <c r="AY88" s="69">
        <v>0</v>
      </c>
      <c r="AZ88" s="69">
        <v>0</v>
      </c>
      <c r="BA88" s="69">
        <v>0</v>
      </c>
      <c r="BB88" s="69">
        <v>0</v>
      </c>
      <c r="BC88" s="69">
        <v>0</v>
      </c>
      <c r="BD88" s="69">
        <v>0</v>
      </c>
      <c r="BE88" s="69">
        <v>0</v>
      </c>
      <c r="BF88" s="69">
        <v>0</v>
      </c>
      <c r="BG88" s="69">
        <v>0</v>
      </c>
      <c r="BH88" s="69">
        <v>0</v>
      </c>
      <c r="BI88" s="69">
        <v>0</v>
      </c>
      <c r="BJ88" s="70" t="s">
        <v>652</v>
      </c>
      <c r="BK88" s="70" t="s">
        <v>652</v>
      </c>
      <c r="BL88" s="70">
        <v>0</v>
      </c>
      <c r="BM88" s="70">
        <v>0</v>
      </c>
      <c r="BN88" s="70">
        <v>0</v>
      </c>
      <c r="BO88" s="69">
        <v>0</v>
      </c>
      <c r="BP88" s="69">
        <v>0</v>
      </c>
      <c r="BQ88" s="69">
        <v>0</v>
      </c>
      <c r="BR88" s="69">
        <v>0</v>
      </c>
      <c r="BS88" s="69">
        <v>0</v>
      </c>
      <c r="BT88" s="69">
        <v>0</v>
      </c>
      <c r="BU88" s="69">
        <v>0</v>
      </c>
      <c r="BV88" s="69">
        <v>0</v>
      </c>
      <c r="BW88" s="69">
        <v>0</v>
      </c>
      <c r="BX88" s="69">
        <v>0</v>
      </c>
      <c r="BY88" s="69">
        <v>0</v>
      </c>
      <c r="BZ88" s="70" t="s">
        <v>652</v>
      </c>
      <c r="CA88" s="70" t="s">
        <v>652</v>
      </c>
      <c r="CB88" s="70">
        <v>0</v>
      </c>
      <c r="CC88" s="70">
        <v>0</v>
      </c>
      <c r="CD88" s="70">
        <v>0</v>
      </c>
      <c r="CE88" s="69">
        <v>0</v>
      </c>
      <c r="CF88" s="69">
        <v>0</v>
      </c>
      <c r="CG88" s="69">
        <v>0</v>
      </c>
      <c r="CH88" s="69">
        <v>0</v>
      </c>
      <c r="CI88" s="69">
        <v>0</v>
      </c>
      <c r="CJ88" s="69">
        <v>0</v>
      </c>
      <c r="CK88" s="69">
        <v>0</v>
      </c>
      <c r="CL88" s="69">
        <v>0</v>
      </c>
      <c r="CM88" s="69">
        <v>0</v>
      </c>
      <c r="CN88" s="69">
        <v>0</v>
      </c>
      <c r="CO88" s="69">
        <v>0</v>
      </c>
      <c r="CP88" s="70" t="s">
        <v>652</v>
      </c>
      <c r="CQ88" s="70" t="s">
        <v>652</v>
      </c>
      <c r="CR88" s="70">
        <v>0</v>
      </c>
      <c r="CS88" s="70">
        <v>0</v>
      </c>
      <c r="CT88" s="70">
        <v>0</v>
      </c>
      <c r="CU88" s="69">
        <v>0</v>
      </c>
      <c r="CV88" s="69">
        <v>0</v>
      </c>
      <c r="CW88" s="69">
        <v>0</v>
      </c>
      <c r="CX88" s="69">
        <v>0</v>
      </c>
      <c r="CY88" s="69">
        <v>0</v>
      </c>
      <c r="CZ88" s="69">
        <v>0</v>
      </c>
      <c r="DA88" s="69">
        <v>0</v>
      </c>
      <c r="DB88" s="69">
        <v>0</v>
      </c>
      <c r="DC88" s="69">
        <v>0</v>
      </c>
      <c r="DD88" s="69">
        <v>0</v>
      </c>
      <c r="DE88" s="69">
        <v>0</v>
      </c>
      <c r="DF88" s="70" t="s">
        <v>652</v>
      </c>
      <c r="DG88" s="70" t="s">
        <v>652</v>
      </c>
      <c r="DH88" s="70">
        <v>0</v>
      </c>
      <c r="DI88" s="70">
        <v>0</v>
      </c>
      <c r="DJ88" s="70">
        <v>0</v>
      </c>
    </row>
    <row r="89" spans="1:114" ht="15.75" x14ac:dyDescent="0.25">
      <c r="A89" s="11">
        <v>78</v>
      </c>
      <c r="B89" s="66" t="s">
        <v>210</v>
      </c>
      <c r="C89" s="69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70" t="s">
        <v>652</v>
      </c>
      <c r="O89" s="70" t="s">
        <v>652</v>
      </c>
      <c r="P89" s="70">
        <v>0</v>
      </c>
      <c r="Q89" s="69">
        <v>0</v>
      </c>
      <c r="R89" s="70">
        <v>0</v>
      </c>
      <c r="S89" s="69">
        <v>0</v>
      </c>
      <c r="T89" s="69">
        <v>0</v>
      </c>
      <c r="U89" s="69">
        <v>0</v>
      </c>
      <c r="V89" s="69">
        <v>0</v>
      </c>
      <c r="W89" s="69">
        <v>0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70" t="s">
        <v>652</v>
      </c>
      <c r="AE89" s="70" t="s">
        <v>652</v>
      </c>
      <c r="AF89" s="70">
        <v>0</v>
      </c>
      <c r="AG89" s="70">
        <v>0</v>
      </c>
      <c r="AH89" s="70">
        <v>0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0</v>
      </c>
      <c r="AP89" s="69">
        <v>0</v>
      </c>
      <c r="AQ89" s="69">
        <v>0</v>
      </c>
      <c r="AR89" s="69">
        <v>0</v>
      </c>
      <c r="AS89" s="69">
        <v>0</v>
      </c>
      <c r="AT89" s="70" t="s">
        <v>652</v>
      </c>
      <c r="AU89" s="70" t="s">
        <v>652</v>
      </c>
      <c r="AV89" s="70">
        <v>0</v>
      </c>
      <c r="AW89" s="70">
        <v>0</v>
      </c>
      <c r="AX89" s="70">
        <v>0</v>
      </c>
      <c r="AY89" s="69">
        <v>0</v>
      </c>
      <c r="AZ89" s="69">
        <v>0</v>
      </c>
      <c r="BA89" s="69">
        <v>0</v>
      </c>
      <c r="BB89" s="69">
        <v>0</v>
      </c>
      <c r="BC89" s="69">
        <v>0</v>
      </c>
      <c r="BD89" s="69">
        <v>0</v>
      </c>
      <c r="BE89" s="69">
        <v>0</v>
      </c>
      <c r="BF89" s="69">
        <v>0</v>
      </c>
      <c r="BG89" s="69">
        <v>0</v>
      </c>
      <c r="BH89" s="69">
        <v>0</v>
      </c>
      <c r="BI89" s="69">
        <v>0</v>
      </c>
      <c r="BJ89" s="70" t="s">
        <v>652</v>
      </c>
      <c r="BK89" s="70" t="s">
        <v>652</v>
      </c>
      <c r="BL89" s="70">
        <v>0</v>
      </c>
      <c r="BM89" s="70">
        <v>0</v>
      </c>
      <c r="BN89" s="70">
        <v>0</v>
      </c>
      <c r="BO89" s="69">
        <v>0</v>
      </c>
      <c r="BP89" s="69">
        <v>0</v>
      </c>
      <c r="BQ89" s="69">
        <v>0</v>
      </c>
      <c r="BR89" s="69">
        <v>0</v>
      </c>
      <c r="BS89" s="69">
        <v>0</v>
      </c>
      <c r="BT89" s="69">
        <v>0</v>
      </c>
      <c r="BU89" s="69">
        <v>0</v>
      </c>
      <c r="BV89" s="69">
        <v>0</v>
      </c>
      <c r="BW89" s="69">
        <v>0</v>
      </c>
      <c r="BX89" s="69">
        <v>0</v>
      </c>
      <c r="BY89" s="69">
        <v>0</v>
      </c>
      <c r="BZ89" s="70" t="s">
        <v>652</v>
      </c>
      <c r="CA89" s="70" t="s">
        <v>652</v>
      </c>
      <c r="CB89" s="70">
        <v>0</v>
      </c>
      <c r="CC89" s="70">
        <v>0</v>
      </c>
      <c r="CD89" s="70">
        <v>0</v>
      </c>
      <c r="CE89" s="69">
        <v>0</v>
      </c>
      <c r="CF89" s="69">
        <v>0</v>
      </c>
      <c r="CG89" s="69">
        <v>0</v>
      </c>
      <c r="CH89" s="69">
        <v>0</v>
      </c>
      <c r="CI89" s="69">
        <v>0</v>
      </c>
      <c r="CJ89" s="69">
        <v>0</v>
      </c>
      <c r="CK89" s="69">
        <v>0</v>
      </c>
      <c r="CL89" s="69">
        <v>0</v>
      </c>
      <c r="CM89" s="69">
        <v>0</v>
      </c>
      <c r="CN89" s="69">
        <v>0</v>
      </c>
      <c r="CO89" s="69">
        <v>0</v>
      </c>
      <c r="CP89" s="70" t="s">
        <v>652</v>
      </c>
      <c r="CQ89" s="70" t="s">
        <v>652</v>
      </c>
      <c r="CR89" s="70">
        <v>0</v>
      </c>
      <c r="CS89" s="70">
        <v>0</v>
      </c>
      <c r="CT89" s="70">
        <v>0</v>
      </c>
      <c r="CU89" s="69">
        <v>0</v>
      </c>
      <c r="CV89" s="69">
        <v>0</v>
      </c>
      <c r="CW89" s="69">
        <v>0</v>
      </c>
      <c r="CX89" s="69">
        <v>0</v>
      </c>
      <c r="CY89" s="69">
        <v>0</v>
      </c>
      <c r="CZ89" s="69">
        <v>0</v>
      </c>
      <c r="DA89" s="69">
        <v>0</v>
      </c>
      <c r="DB89" s="69">
        <v>0</v>
      </c>
      <c r="DC89" s="69">
        <v>0</v>
      </c>
      <c r="DD89" s="69">
        <v>0</v>
      </c>
      <c r="DE89" s="69">
        <v>0</v>
      </c>
      <c r="DF89" s="70" t="s">
        <v>652</v>
      </c>
      <c r="DG89" s="70" t="s">
        <v>652</v>
      </c>
      <c r="DH89" s="70">
        <v>0</v>
      </c>
      <c r="DI89" s="70">
        <v>0</v>
      </c>
      <c r="DJ89" s="70">
        <v>0</v>
      </c>
    </row>
    <row r="90" spans="1:114" ht="15.75" x14ac:dyDescent="0.25">
      <c r="A90" s="11">
        <v>79</v>
      </c>
      <c r="B90" s="66" t="s">
        <v>213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70" t="s">
        <v>652</v>
      </c>
      <c r="O90" s="70" t="s">
        <v>652</v>
      </c>
      <c r="P90" s="70">
        <v>0</v>
      </c>
      <c r="Q90" s="69">
        <v>0</v>
      </c>
      <c r="R90" s="70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70" t="s">
        <v>652</v>
      </c>
      <c r="AE90" s="70" t="s">
        <v>652</v>
      </c>
      <c r="AF90" s="70">
        <v>0</v>
      </c>
      <c r="AG90" s="70">
        <v>0</v>
      </c>
      <c r="AH90" s="70">
        <v>0</v>
      </c>
      <c r="AI90" s="69">
        <v>0</v>
      </c>
      <c r="AJ90" s="69">
        <v>0</v>
      </c>
      <c r="AK90" s="69">
        <v>0</v>
      </c>
      <c r="AL90" s="69">
        <v>0</v>
      </c>
      <c r="AM90" s="69">
        <v>0</v>
      </c>
      <c r="AN90" s="69">
        <v>0</v>
      </c>
      <c r="AO90" s="69">
        <v>0</v>
      </c>
      <c r="AP90" s="69">
        <v>0</v>
      </c>
      <c r="AQ90" s="69">
        <v>0</v>
      </c>
      <c r="AR90" s="69">
        <v>0</v>
      </c>
      <c r="AS90" s="69">
        <v>0</v>
      </c>
      <c r="AT90" s="70" t="s">
        <v>652</v>
      </c>
      <c r="AU90" s="70" t="s">
        <v>652</v>
      </c>
      <c r="AV90" s="70">
        <v>0</v>
      </c>
      <c r="AW90" s="70">
        <v>0</v>
      </c>
      <c r="AX90" s="70">
        <v>0</v>
      </c>
      <c r="AY90" s="69">
        <v>0</v>
      </c>
      <c r="AZ90" s="69">
        <v>0</v>
      </c>
      <c r="BA90" s="69">
        <v>0</v>
      </c>
      <c r="BB90" s="69">
        <v>0</v>
      </c>
      <c r="BC90" s="69">
        <v>0</v>
      </c>
      <c r="BD90" s="69">
        <v>0</v>
      </c>
      <c r="BE90" s="69">
        <v>0</v>
      </c>
      <c r="BF90" s="69">
        <v>0</v>
      </c>
      <c r="BG90" s="69">
        <v>0</v>
      </c>
      <c r="BH90" s="69">
        <v>0</v>
      </c>
      <c r="BI90" s="69">
        <v>0</v>
      </c>
      <c r="BJ90" s="70" t="s">
        <v>652</v>
      </c>
      <c r="BK90" s="70" t="s">
        <v>652</v>
      </c>
      <c r="BL90" s="70">
        <v>0</v>
      </c>
      <c r="BM90" s="70">
        <v>0</v>
      </c>
      <c r="BN90" s="70">
        <v>0</v>
      </c>
      <c r="BO90" s="69">
        <v>0</v>
      </c>
      <c r="BP90" s="69">
        <v>0</v>
      </c>
      <c r="BQ90" s="69">
        <v>0</v>
      </c>
      <c r="BR90" s="69">
        <v>0</v>
      </c>
      <c r="BS90" s="69">
        <v>0</v>
      </c>
      <c r="BT90" s="69">
        <v>0</v>
      </c>
      <c r="BU90" s="69">
        <v>0</v>
      </c>
      <c r="BV90" s="69">
        <v>0</v>
      </c>
      <c r="BW90" s="69">
        <v>0</v>
      </c>
      <c r="BX90" s="69">
        <v>0</v>
      </c>
      <c r="BY90" s="69">
        <v>0</v>
      </c>
      <c r="BZ90" s="70" t="s">
        <v>652</v>
      </c>
      <c r="CA90" s="70" t="s">
        <v>652</v>
      </c>
      <c r="CB90" s="70">
        <v>0</v>
      </c>
      <c r="CC90" s="70">
        <v>0</v>
      </c>
      <c r="CD90" s="70">
        <v>0</v>
      </c>
      <c r="CE90" s="69">
        <v>0</v>
      </c>
      <c r="CF90" s="69">
        <v>0</v>
      </c>
      <c r="CG90" s="69">
        <v>0</v>
      </c>
      <c r="CH90" s="69">
        <v>0</v>
      </c>
      <c r="CI90" s="69">
        <v>0</v>
      </c>
      <c r="CJ90" s="69">
        <v>0</v>
      </c>
      <c r="CK90" s="69">
        <v>0</v>
      </c>
      <c r="CL90" s="69">
        <v>0</v>
      </c>
      <c r="CM90" s="69">
        <v>0</v>
      </c>
      <c r="CN90" s="69">
        <v>0</v>
      </c>
      <c r="CO90" s="69">
        <v>0</v>
      </c>
      <c r="CP90" s="70" t="s">
        <v>652</v>
      </c>
      <c r="CQ90" s="70" t="s">
        <v>652</v>
      </c>
      <c r="CR90" s="70">
        <v>0</v>
      </c>
      <c r="CS90" s="70">
        <v>0</v>
      </c>
      <c r="CT90" s="70">
        <v>0</v>
      </c>
      <c r="CU90" s="69">
        <v>0</v>
      </c>
      <c r="CV90" s="69">
        <v>0</v>
      </c>
      <c r="CW90" s="69">
        <v>0</v>
      </c>
      <c r="CX90" s="69">
        <v>0</v>
      </c>
      <c r="CY90" s="69">
        <v>0</v>
      </c>
      <c r="CZ90" s="69">
        <v>0</v>
      </c>
      <c r="DA90" s="69">
        <v>0</v>
      </c>
      <c r="DB90" s="69">
        <v>0</v>
      </c>
      <c r="DC90" s="69">
        <v>0</v>
      </c>
      <c r="DD90" s="69">
        <v>0</v>
      </c>
      <c r="DE90" s="69">
        <v>0</v>
      </c>
      <c r="DF90" s="70" t="s">
        <v>652</v>
      </c>
      <c r="DG90" s="70" t="s">
        <v>652</v>
      </c>
      <c r="DH90" s="70">
        <v>0</v>
      </c>
      <c r="DI90" s="70">
        <v>0</v>
      </c>
      <c r="DJ90" s="70">
        <v>0</v>
      </c>
    </row>
    <row r="91" spans="1:114" ht="15.75" x14ac:dyDescent="0.25">
      <c r="A91" s="11">
        <v>80</v>
      </c>
      <c r="B91" s="66" t="s">
        <v>216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70" t="s">
        <v>652</v>
      </c>
      <c r="O91" s="70" t="s">
        <v>652</v>
      </c>
      <c r="P91" s="70">
        <v>0</v>
      </c>
      <c r="Q91" s="69">
        <v>0</v>
      </c>
      <c r="R91" s="70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70" t="s">
        <v>652</v>
      </c>
      <c r="AE91" s="70" t="s">
        <v>652</v>
      </c>
      <c r="AF91" s="70">
        <v>0</v>
      </c>
      <c r="AG91" s="70">
        <v>0</v>
      </c>
      <c r="AH91" s="70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69">
        <v>0</v>
      </c>
      <c r="AO91" s="69">
        <v>0</v>
      </c>
      <c r="AP91" s="69">
        <v>0</v>
      </c>
      <c r="AQ91" s="69">
        <v>0</v>
      </c>
      <c r="AR91" s="69">
        <v>0</v>
      </c>
      <c r="AS91" s="69">
        <v>0</v>
      </c>
      <c r="AT91" s="70" t="s">
        <v>652</v>
      </c>
      <c r="AU91" s="70" t="s">
        <v>652</v>
      </c>
      <c r="AV91" s="70">
        <v>0</v>
      </c>
      <c r="AW91" s="70">
        <v>0</v>
      </c>
      <c r="AX91" s="70">
        <v>0</v>
      </c>
      <c r="AY91" s="69">
        <v>0</v>
      </c>
      <c r="AZ91" s="69">
        <v>0</v>
      </c>
      <c r="BA91" s="69">
        <v>0</v>
      </c>
      <c r="BB91" s="69">
        <v>0</v>
      </c>
      <c r="BC91" s="69">
        <v>0</v>
      </c>
      <c r="BD91" s="69">
        <v>0</v>
      </c>
      <c r="BE91" s="69">
        <v>0</v>
      </c>
      <c r="BF91" s="69">
        <v>0</v>
      </c>
      <c r="BG91" s="69">
        <v>0</v>
      </c>
      <c r="BH91" s="69">
        <v>0</v>
      </c>
      <c r="BI91" s="69">
        <v>0</v>
      </c>
      <c r="BJ91" s="70" t="s">
        <v>652</v>
      </c>
      <c r="BK91" s="70" t="s">
        <v>652</v>
      </c>
      <c r="BL91" s="70">
        <v>0</v>
      </c>
      <c r="BM91" s="70">
        <v>0</v>
      </c>
      <c r="BN91" s="70">
        <v>0</v>
      </c>
      <c r="BO91" s="69">
        <v>0</v>
      </c>
      <c r="BP91" s="69">
        <v>0</v>
      </c>
      <c r="BQ91" s="69">
        <v>0</v>
      </c>
      <c r="BR91" s="69">
        <v>0</v>
      </c>
      <c r="BS91" s="69">
        <v>0</v>
      </c>
      <c r="BT91" s="69">
        <v>0</v>
      </c>
      <c r="BU91" s="69">
        <v>0</v>
      </c>
      <c r="BV91" s="69">
        <v>0</v>
      </c>
      <c r="BW91" s="69">
        <v>0</v>
      </c>
      <c r="BX91" s="69">
        <v>0</v>
      </c>
      <c r="BY91" s="69">
        <v>0</v>
      </c>
      <c r="BZ91" s="70" t="s">
        <v>652</v>
      </c>
      <c r="CA91" s="70" t="s">
        <v>652</v>
      </c>
      <c r="CB91" s="70">
        <v>0</v>
      </c>
      <c r="CC91" s="70">
        <v>0</v>
      </c>
      <c r="CD91" s="70">
        <v>0</v>
      </c>
      <c r="CE91" s="69">
        <v>0</v>
      </c>
      <c r="CF91" s="69">
        <v>0</v>
      </c>
      <c r="CG91" s="69">
        <v>0</v>
      </c>
      <c r="CH91" s="69">
        <v>0</v>
      </c>
      <c r="CI91" s="69">
        <v>0</v>
      </c>
      <c r="CJ91" s="69">
        <v>0</v>
      </c>
      <c r="CK91" s="69">
        <v>0</v>
      </c>
      <c r="CL91" s="69">
        <v>0</v>
      </c>
      <c r="CM91" s="69">
        <v>0</v>
      </c>
      <c r="CN91" s="69">
        <v>0</v>
      </c>
      <c r="CO91" s="69">
        <v>0</v>
      </c>
      <c r="CP91" s="70" t="s">
        <v>652</v>
      </c>
      <c r="CQ91" s="70" t="s">
        <v>652</v>
      </c>
      <c r="CR91" s="70">
        <v>0</v>
      </c>
      <c r="CS91" s="70">
        <v>0</v>
      </c>
      <c r="CT91" s="70">
        <v>0</v>
      </c>
      <c r="CU91" s="69">
        <v>0</v>
      </c>
      <c r="CV91" s="69">
        <v>0</v>
      </c>
      <c r="CW91" s="69">
        <v>0</v>
      </c>
      <c r="CX91" s="69">
        <v>0</v>
      </c>
      <c r="CY91" s="69">
        <v>0</v>
      </c>
      <c r="CZ91" s="69">
        <v>0</v>
      </c>
      <c r="DA91" s="69">
        <v>0</v>
      </c>
      <c r="DB91" s="69">
        <v>0</v>
      </c>
      <c r="DC91" s="69">
        <v>0</v>
      </c>
      <c r="DD91" s="69">
        <v>0</v>
      </c>
      <c r="DE91" s="69">
        <v>0</v>
      </c>
      <c r="DF91" s="70" t="s">
        <v>652</v>
      </c>
      <c r="DG91" s="70" t="s">
        <v>652</v>
      </c>
      <c r="DH91" s="70">
        <v>0</v>
      </c>
      <c r="DI91" s="70">
        <v>0</v>
      </c>
      <c r="DJ91" s="70">
        <v>0</v>
      </c>
    </row>
    <row r="92" spans="1:114" ht="15.75" x14ac:dyDescent="0.25">
      <c r="A92" s="11">
        <v>81</v>
      </c>
      <c r="B92" s="66" t="s">
        <v>219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70" t="s">
        <v>652</v>
      </c>
      <c r="O92" s="70" t="s">
        <v>652</v>
      </c>
      <c r="P92" s="70">
        <v>0</v>
      </c>
      <c r="Q92" s="69">
        <v>0</v>
      </c>
      <c r="R92" s="70">
        <v>0</v>
      </c>
      <c r="S92" s="69">
        <v>0</v>
      </c>
      <c r="T92" s="69">
        <v>0</v>
      </c>
      <c r="U92" s="69">
        <v>0</v>
      </c>
      <c r="V92" s="69">
        <v>0</v>
      </c>
      <c r="W92" s="69">
        <v>0</v>
      </c>
      <c r="X92" s="69">
        <v>0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70" t="s">
        <v>652</v>
      </c>
      <c r="AE92" s="70" t="s">
        <v>652</v>
      </c>
      <c r="AF92" s="70">
        <v>0</v>
      </c>
      <c r="AG92" s="70">
        <v>0</v>
      </c>
      <c r="AH92" s="70">
        <v>0</v>
      </c>
      <c r="AI92" s="69">
        <v>0</v>
      </c>
      <c r="AJ92" s="69">
        <v>0</v>
      </c>
      <c r="AK92" s="69">
        <v>0</v>
      </c>
      <c r="AL92" s="69">
        <v>0</v>
      </c>
      <c r="AM92" s="69">
        <v>0</v>
      </c>
      <c r="AN92" s="69">
        <v>0</v>
      </c>
      <c r="AO92" s="69">
        <v>0</v>
      </c>
      <c r="AP92" s="69">
        <v>0</v>
      </c>
      <c r="AQ92" s="69">
        <v>0</v>
      </c>
      <c r="AR92" s="69">
        <v>0</v>
      </c>
      <c r="AS92" s="69">
        <v>0</v>
      </c>
      <c r="AT92" s="70" t="s">
        <v>652</v>
      </c>
      <c r="AU92" s="70" t="s">
        <v>652</v>
      </c>
      <c r="AV92" s="70">
        <v>0</v>
      </c>
      <c r="AW92" s="70">
        <v>0</v>
      </c>
      <c r="AX92" s="70">
        <v>0</v>
      </c>
      <c r="AY92" s="69">
        <v>0</v>
      </c>
      <c r="AZ92" s="69">
        <v>0</v>
      </c>
      <c r="BA92" s="69">
        <v>0</v>
      </c>
      <c r="BB92" s="69">
        <v>0</v>
      </c>
      <c r="BC92" s="69">
        <v>0</v>
      </c>
      <c r="BD92" s="69">
        <v>0</v>
      </c>
      <c r="BE92" s="69">
        <v>0</v>
      </c>
      <c r="BF92" s="69">
        <v>0</v>
      </c>
      <c r="BG92" s="69">
        <v>0</v>
      </c>
      <c r="BH92" s="69">
        <v>0</v>
      </c>
      <c r="BI92" s="69">
        <v>0</v>
      </c>
      <c r="BJ92" s="70" t="s">
        <v>652</v>
      </c>
      <c r="BK92" s="70" t="s">
        <v>652</v>
      </c>
      <c r="BL92" s="70">
        <v>0</v>
      </c>
      <c r="BM92" s="70">
        <v>0</v>
      </c>
      <c r="BN92" s="70">
        <v>0</v>
      </c>
      <c r="BO92" s="69">
        <v>0</v>
      </c>
      <c r="BP92" s="69">
        <v>0</v>
      </c>
      <c r="BQ92" s="69">
        <v>0</v>
      </c>
      <c r="BR92" s="69">
        <v>0</v>
      </c>
      <c r="BS92" s="69">
        <v>0</v>
      </c>
      <c r="BT92" s="69">
        <v>0</v>
      </c>
      <c r="BU92" s="69">
        <v>0</v>
      </c>
      <c r="BV92" s="69">
        <v>0</v>
      </c>
      <c r="BW92" s="69">
        <v>0</v>
      </c>
      <c r="BX92" s="69">
        <v>0</v>
      </c>
      <c r="BY92" s="69">
        <v>0</v>
      </c>
      <c r="BZ92" s="70" t="s">
        <v>652</v>
      </c>
      <c r="CA92" s="70" t="s">
        <v>652</v>
      </c>
      <c r="CB92" s="70">
        <v>0</v>
      </c>
      <c r="CC92" s="70">
        <v>0</v>
      </c>
      <c r="CD92" s="70">
        <v>0</v>
      </c>
      <c r="CE92" s="69">
        <v>0</v>
      </c>
      <c r="CF92" s="69">
        <v>0</v>
      </c>
      <c r="CG92" s="69">
        <v>0</v>
      </c>
      <c r="CH92" s="69">
        <v>0</v>
      </c>
      <c r="CI92" s="69">
        <v>0</v>
      </c>
      <c r="CJ92" s="69">
        <v>0</v>
      </c>
      <c r="CK92" s="69">
        <v>0</v>
      </c>
      <c r="CL92" s="69">
        <v>0</v>
      </c>
      <c r="CM92" s="69">
        <v>0</v>
      </c>
      <c r="CN92" s="69">
        <v>0</v>
      </c>
      <c r="CO92" s="69">
        <v>0</v>
      </c>
      <c r="CP92" s="70" t="s">
        <v>652</v>
      </c>
      <c r="CQ92" s="70" t="s">
        <v>652</v>
      </c>
      <c r="CR92" s="70">
        <v>0</v>
      </c>
      <c r="CS92" s="70">
        <v>0</v>
      </c>
      <c r="CT92" s="70">
        <v>0</v>
      </c>
      <c r="CU92" s="69">
        <v>0</v>
      </c>
      <c r="CV92" s="69">
        <v>0</v>
      </c>
      <c r="CW92" s="69">
        <v>0</v>
      </c>
      <c r="CX92" s="69">
        <v>0</v>
      </c>
      <c r="CY92" s="69">
        <v>0</v>
      </c>
      <c r="CZ92" s="69">
        <v>0</v>
      </c>
      <c r="DA92" s="69">
        <v>0</v>
      </c>
      <c r="DB92" s="69">
        <v>0</v>
      </c>
      <c r="DC92" s="69">
        <v>0</v>
      </c>
      <c r="DD92" s="69">
        <v>0</v>
      </c>
      <c r="DE92" s="69">
        <v>0</v>
      </c>
      <c r="DF92" s="70" t="s">
        <v>652</v>
      </c>
      <c r="DG92" s="70" t="s">
        <v>652</v>
      </c>
      <c r="DH92" s="70">
        <v>0</v>
      </c>
      <c r="DI92" s="70">
        <v>0</v>
      </c>
      <c r="DJ92" s="70">
        <v>0</v>
      </c>
    </row>
    <row r="93" spans="1:114" ht="15.75" x14ac:dyDescent="0.25">
      <c r="A93" s="11">
        <v>82</v>
      </c>
      <c r="B93" s="66" t="s">
        <v>222</v>
      </c>
      <c r="C93" s="69">
        <v>269.6071</v>
      </c>
      <c r="D93" s="69">
        <v>0</v>
      </c>
      <c r="E93" s="69">
        <v>283.89710000000002</v>
      </c>
      <c r="F93" s="69">
        <v>269.6071</v>
      </c>
      <c r="G93" s="69">
        <v>14.29</v>
      </c>
      <c r="H93" s="69">
        <v>269.6071</v>
      </c>
      <c r="I93" s="69">
        <v>0</v>
      </c>
      <c r="J93" s="69">
        <v>283.896276</v>
      </c>
      <c r="K93" s="69">
        <v>269.6071</v>
      </c>
      <c r="L93" s="69">
        <v>0</v>
      </c>
      <c r="M93" s="69">
        <v>14.289175999999999</v>
      </c>
      <c r="N93" s="70">
        <v>100</v>
      </c>
      <c r="O93" s="70">
        <v>99.994233729881032</v>
      </c>
      <c r="P93" s="70">
        <v>5.0332382662180466</v>
      </c>
      <c r="Q93" s="69">
        <v>0</v>
      </c>
      <c r="R93" s="70">
        <v>0</v>
      </c>
      <c r="S93" s="69">
        <v>269.6071</v>
      </c>
      <c r="T93" s="69">
        <v>0</v>
      </c>
      <c r="U93" s="69">
        <v>283.89710000000002</v>
      </c>
      <c r="V93" s="69">
        <v>269.6071</v>
      </c>
      <c r="W93" s="69">
        <v>14.29</v>
      </c>
      <c r="X93" s="69">
        <v>269.6071</v>
      </c>
      <c r="Y93" s="69">
        <v>0</v>
      </c>
      <c r="Z93" s="69">
        <v>283.896276</v>
      </c>
      <c r="AA93" s="69">
        <v>269.6071</v>
      </c>
      <c r="AB93" s="69">
        <v>0</v>
      </c>
      <c r="AC93" s="69">
        <v>14.289175999999999</v>
      </c>
      <c r="AD93" s="70">
        <v>100</v>
      </c>
      <c r="AE93" s="70">
        <v>99.994233729881032</v>
      </c>
      <c r="AF93" s="70">
        <v>5.0332382662180466</v>
      </c>
      <c r="AG93" s="70">
        <v>0</v>
      </c>
      <c r="AH93" s="70">
        <v>0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70" t="s">
        <v>652</v>
      </c>
      <c r="AU93" s="70" t="s">
        <v>652</v>
      </c>
      <c r="AV93" s="70">
        <v>0</v>
      </c>
      <c r="AW93" s="70">
        <v>0</v>
      </c>
      <c r="AX93" s="70">
        <v>0</v>
      </c>
      <c r="AY93" s="69">
        <v>0</v>
      </c>
      <c r="AZ93" s="69">
        <v>0</v>
      </c>
      <c r="BA93" s="69">
        <v>0</v>
      </c>
      <c r="BB93" s="69">
        <v>0</v>
      </c>
      <c r="BC93" s="69">
        <v>0</v>
      </c>
      <c r="BD93" s="69">
        <v>0</v>
      </c>
      <c r="BE93" s="69">
        <v>0</v>
      </c>
      <c r="BF93" s="69">
        <v>0</v>
      </c>
      <c r="BG93" s="69">
        <v>0</v>
      </c>
      <c r="BH93" s="69">
        <v>0</v>
      </c>
      <c r="BI93" s="69">
        <v>0</v>
      </c>
      <c r="BJ93" s="70" t="s">
        <v>652</v>
      </c>
      <c r="BK93" s="70" t="s">
        <v>652</v>
      </c>
      <c r="BL93" s="70">
        <v>0</v>
      </c>
      <c r="BM93" s="70">
        <v>0</v>
      </c>
      <c r="BN93" s="70">
        <v>0</v>
      </c>
      <c r="BO93" s="69">
        <v>0</v>
      </c>
      <c r="BP93" s="69">
        <v>0</v>
      </c>
      <c r="BQ93" s="69">
        <v>0</v>
      </c>
      <c r="BR93" s="69">
        <v>0</v>
      </c>
      <c r="BS93" s="69">
        <v>0</v>
      </c>
      <c r="BT93" s="69">
        <v>0</v>
      </c>
      <c r="BU93" s="69">
        <v>0</v>
      </c>
      <c r="BV93" s="69">
        <v>0</v>
      </c>
      <c r="BW93" s="69">
        <v>0</v>
      </c>
      <c r="BX93" s="69">
        <v>0</v>
      </c>
      <c r="BY93" s="69">
        <v>0</v>
      </c>
      <c r="BZ93" s="70" t="s">
        <v>652</v>
      </c>
      <c r="CA93" s="70" t="s">
        <v>652</v>
      </c>
      <c r="CB93" s="70">
        <v>0</v>
      </c>
      <c r="CC93" s="70">
        <v>0</v>
      </c>
      <c r="CD93" s="70">
        <v>0</v>
      </c>
      <c r="CE93" s="69">
        <v>0</v>
      </c>
      <c r="CF93" s="69">
        <v>0</v>
      </c>
      <c r="CG93" s="69">
        <v>0</v>
      </c>
      <c r="CH93" s="69">
        <v>0</v>
      </c>
      <c r="CI93" s="69">
        <v>0</v>
      </c>
      <c r="CJ93" s="69">
        <v>0</v>
      </c>
      <c r="CK93" s="69">
        <v>0</v>
      </c>
      <c r="CL93" s="69">
        <v>0</v>
      </c>
      <c r="CM93" s="69">
        <v>0</v>
      </c>
      <c r="CN93" s="69">
        <v>0</v>
      </c>
      <c r="CO93" s="69">
        <v>0</v>
      </c>
      <c r="CP93" s="70" t="s">
        <v>652</v>
      </c>
      <c r="CQ93" s="70" t="s">
        <v>652</v>
      </c>
      <c r="CR93" s="70">
        <v>0</v>
      </c>
      <c r="CS93" s="70">
        <v>0</v>
      </c>
      <c r="CT93" s="70">
        <v>0</v>
      </c>
      <c r="CU93" s="69">
        <v>0</v>
      </c>
      <c r="CV93" s="69">
        <v>0</v>
      </c>
      <c r="CW93" s="69">
        <v>0</v>
      </c>
      <c r="CX93" s="69">
        <v>0</v>
      </c>
      <c r="CY93" s="69">
        <v>0</v>
      </c>
      <c r="CZ93" s="69">
        <v>0</v>
      </c>
      <c r="DA93" s="69">
        <v>0</v>
      </c>
      <c r="DB93" s="69">
        <v>0</v>
      </c>
      <c r="DC93" s="69">
        <v>0</v>
      </c>
      <c r="DD93" s="69">
        <v>0</v>
      </c>
      <c r="DE93" s="69">
        <v>0</v>
      </c>
      <c r="DF93" s="70" t="s">
        <v>652</v>
      </c>
      <c r="DG93" s="70" t="s">
        <v>652</v>
      </c>
      <c r="DH93" s="70">
        <v>0</v>
      </c>
      <c r="DI93" s="70">
        <v>0</v>
      </c>
      <c r="DJ93" s="70">
        <v>0</v>
      </c>
    </row>
    <row r="94" spans="1:114" ht="15.75" x14ac:dyDescent="0.25">
      <c r="A94" s="11">
        <v>83</v>
      </c>
      <c r="B94" s="66" t="s">
        <v>225</v>
      </c>
      <c r="C94" s="69">
        <v>23.591000000000001</v>
      </c>
      <c r="D94" s="69">
        <v>0</v>
      </c>
      <c r="E94" s="69">
        <v>34.748894999999997</v>
      </c>
      <c r="F94" s="69">
        <v>23.591000000000001</v>
      </c>
      <c r="G94" s="69">
        <v>11.157895</v>
      </c>
      <c r="H94" s="69">
        <v>11.51038821</v>
      </c>
      <c r="I94" s="69">
        <v>0</v>
      </c>
      <c r="J94" s="69">
        <v>17.265582309999999</v>
      </c>
      <c r="K94" s="69">
        <v>11.51038821</v>
      </c>
      <c r="L94" s="69">
        <v>0</v>
      </c>
      <c r="M94" s="69">
        <v>5.7551940999999998</v>
      </c>
      <c r="N94" s="70">
        <v>48.79143830274257</v>
      </c>
      <c r="O94" s="70">
        <v>51.579568547651689</v>
      </c>
      <c r="P94" s="70">
        <v>33.333333314027101</v>
      </c>
      <c r="Q94" s="69">
        <v>0</v>
      </c>
      <c r="R94" s="70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69">
        <v>0</v>
      </c>
      <c r="AB94" s="69">
        <v>0</v>
      </c>
      <c r="AC94" s="69">
        <v>0</v>
      </c>
      <c r="AD94" s="70" t="s">
        <v>652</v>
      </c>
      <c r="AE94" s="70" t="s">
        <v>652</v>
      </c>
      <c r="AF94" s="70">
        <v>0</v>
      </c>
      <c r="AG94" s="70">
        <v>0</v>
      </c>
      <c r="AH94" s="70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v>0</v>
      </c>
      <c r="AN94" s="69">
        <v>0</v>
      </c>
      <c r="AO94" s="69">
        <v>0</v>
      </c>
      <c r="AP94" s="69">
        <v>0</v>
      </c>
      <c r="AQ94" s="69">
        <v>0</v>
      </c>
      <c r="AR94" s="69">
        <v>0</v>
      </c>
      <c r="AS94" s="69">
        <v>0</v>
      </c>
      <c r="AT94" s="70" t="s">
        <v>652</v>
      </c>
      <c r="AU94" s="70" t="s">
        <v>652</v>
      </c>
      <c r="AV94" s="70">
        <v>0</v>
      </c>
      <c r="AW94" s="70">
        <v>0</v>
      </c>
      <c r="AX94" s="70">
        <v>0</v>
      </c>
      <c r="AY94" s="69">
        <v>0</v>
      </c>
      <c r="AZ94" s="69">
        <v>0</v>
      </c>
      <c r="BA94" s="69">
        <v>0</v>
      </c>
      <c r="BB94" s="69">
        <v>0</v>
      </c>
      <c r="BC94" s="69">
        <v>0</v>
      </c>
      <c r="BD94" s="69">
        <v>0</v>
      </c>
      <c r="BE94" s="69">
        <v>0</v>
      </c>
      <c r="BF94" s="69">
        <v>0</v>
      </c>
      <c r="BG94" s="69">
        <v>0</v>
      </c>
      <c r="BH94" s="69">
        <v>0</v>
      </c>
      <c r="BI94" s="69">
        <v>0</v>
      </c>
      <c r="BJ94" s="70" t="s">
        <v>652</v>
      </c>
      <c r="BK94" s="70" t="s">
        <v>652</v>
      </c>
      <c r="BL94" s="70">
        <v>0</v>
      </c>
      <c r="BM94" s="70">
        <v>0</v>
      </c>
      <c r="BN94" s="70">
        <v>0</v>
      </c>
      <c r="BO94" s="69">
        <v>15.4732</v>
      </c>
      <c r="BP94" s="69">
        <v>0</v>
      </c>
      <c r="BQ94" s="69">
        <v>23.631094999999998</v>
      </c>
      <c r="BR94" s="69">
        <v>15.4732</v>
      </c>
      <c r="BS94" s="69">
        <v>8.1578949999999999</v>
      </c>
      <c r="BT94" s="69">
        <v>11.51038821</v>
      </c>
      <c r="BU94" s="69">
        <v>0</v>
      </c>
      <c r="BV94" s="69">
        <v>17.265582309999999</v>
      </c>
      <c r="BW94" s="69">
        <v>11.51038821</v>
      </c>
      <c r="BX94" s="69">
        <v>0</v>
      </c>
      <c r="BY94" s="69">
        <v>5.7551940999999998</v>
      </c>
      <c r="BZ94" s="70">
        <v>74.389190406638576</v>
      </c>
      <c r="CA94" s="70">
        <v>70.54753830491812</v>
      </c>
      <c r="CB94" s="70">
        <v>33.333333314027101</v>
      </c>
      <c r="CC94" s="70">
        <v>0</v>
      </c>
      <c r="CD94" s="70">
        <v>0</v>
      </c>
      <c r="CE94" s="69">
        <v>8.1178000000000008</v>
      </c>
      <c r="CF94" s="69">
        <v>0</v>
      </c>
      <c r="CG94" s="69">
        <v>11.117800000000001</v>
      </c>
      <c r="CH94" s="69">
        <v>8.1178000000000008</v>
      </c>
      <c r="CI94" s="69">
        <v>3</v>
      </c>
      <c r="CJ94" s="69">
        <v>0</v>
      </c>
      <c r="CK94" s="69">
        <v>0</v>
      </c>
      <c r="CL94" s="69">
        <v>0</v>
      </c>
      <c r="CM94" s="69">
        <v>0</v>
      </c>
      <c r="CN94" s="69">
        <v>0</v>
      </c>
      <c r="CO94" s="69">
        <v>0</v>
      </c>
      <c r="CP94" s="70">
        <v>0</v>
      </c>
      <c r="CQ94" s="70">
        <v>0</v>
      </c>
      <c r="CR94" s="70">
        <v>0</v>
      </c>
      <c r="CS94" s="70">
        <v>0</v>
      </c>
      <c r="CT94" s="70">
        <v>0</v>
      </c>
      <c r="CU94" s="69">
        <v>0</v>
      </c>
      <c r="CV94" s="69">
        <v>0</v>
      </c>
      <c r="CW94" s="69">
        <v>0</v>
      </c>
      <c r="CX94" s="69">
        <v>0</v>
      </c>
      <c r="CY94" s="69">
        <v>0</v>
      </c>
      <c r="CZ94" s="69">
        <v>0</v>
      </c>
      <c r="DA94" s="69">
        <v>0</v>
      </c>
      <c r="DB94" s="69">
        <v>0</v>
      </c>
      <c r="DC94" s="69">
        <v>0</v>
      </c>
      <c r="DD94" s="69">
        <v>0</v>
      </c>
      <c r="DE94" s="69">
        <v>0</v>
      </c>
      <c r="DF94" s="70" t="s">
        <v>652</v>
      </c>
      <c r="DG94" s="70" t="s">
        <v>652</v>
      </c>
      <c r="DH94" s="70">
        <v>0</v>
      </c>
      <c r="DI94" s="70">
        <v>0</v>
      </c>
      <c r="DJ94" s="70">
        <v>0</v>
      </c>
    </row>
    <row r="95" spans="1:114" ht="15.75" x14ac:dyDescent="0.25">
      <c r="A95" s="77">
        <v>84</v>
      </c>
      <c r="B95" s="66" t="s">
        <v>228</v>
      </c>
      <c r="C95" s="69">
        <v>0</v>
      </c>
      <c r="D95" s="69">
        <v>0</v>
      </c>
      <c r="E95" s="69">
        <v>0</v>
      </c>
      <c r="F95" s="69">
        <v>0</v>
      </c>
      <c r="G95" s="69">
        <v>0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69">
        <v>0</v>
      </c>
      <c r="N95" s="70" t="s">
        <v>652</v>
      </c>
      <c r="O95" s="70" t="s">
        <v>652</v>
      </c>
      <c r="P95" s="70">
        <v>0</v>
      </c>
      <c r="Q95" s="69">
        <v>0</v>
      </c>
      <c r="R95" s="70">
        <v>0</v>
      </c>
      <c r="S95" s="69">
        <v>0</v>
      </c>
      <c r="T95" s="69">
        <v>0</v>
      </c>
      <c r="U95" s="69">
        <v>0</v>
      </c>
      <c r="V95" s="69">
        <v>0</v>
      </c>
      <c r="W95" s="69">
        <v>0</v>
      </c>
      <c r="X95" s="69">
        <v>0</v>
      </c>
      <c r="Y95" s="69">
        <v>0</v>
      </c>
      <c r="Z95" s="69">
        <v>0</v>
      </c>
      <c r="AA95" s="69">
        <v>0</v>
      </c>
      <c r="AB95" s="69">
        <v>0</v>
      </c>
      <c r="AC95" s="69">
        <v>0</v>
      </c>
      <c r="AD95" s="70" t="s">
        <v>652</v>
      </c>
      <c r="AE95" s="70" t="s">
        <v>652</v>
      </c>
      <c r="AF95" s="70">
        <v>0</v>
      </c>
      <c r="AG95" s="70">
        <v>0</v>
      </c>
      <c r="AH95" s="70">
        <v>0</v>
      </c>
      <c r="AI95" s="69">
        <v>0</v>
      </c>
      <c r="AJ95" s="69">
        <v>0</v>
      </c>
      <c r="AK95" s="69">
        <v>0</v>
      </c>
      <c r="AL95" s="69">
        <v>0</v>
      </c>
      <c r="AM95" s="69">
        <v>0</v>
      </c>
      <c r="AN95" s="69">
        <v>0</v>
      </c>
      <c r="AO95" s="69">
        <v>0</v>
      </c>
      <c r="AP95" s="69">
        <v>0</v>
      </c>
      <c r="AQ95" s="69">
        <v>0</v>
      </c>
      <c r="AR95" s="69">
        <v>0</v>
      </c>
      <c r="AS95" s="69">
        <v>0</v>
      </c>
      <c r="AT95" s="70" t="s">
        <v>652</v>
      </c>
      <c r="AU95" s="70" t="s">
        <v>652</v>
      </c>
      <c r="AV95" s="70">
        <v>0</v>
      </c>
      <c r="AW95" s="70">
        <v>0</v>
      </c>
      <c r="AX95" s="70">
        <v>0</v>
      </c>
      <c r="AY95" s="69">
        <v>0</v>
      </c>
      <c r="AZ95" s="69">
        <v>0</v>
      </c>
      <c r="BA95" s="69">
        <v>0</v>
      </c>
      <c r="BB95" s="69">
        <v>0</v>
      </c>
      <c r="BC95" s="69">
        <v>0</v>
      </c>
      <c r="BD95" s="69">
        <v>0</v>
      </c>
      <c r="BE95" s="69">
        <v>0</v>
      </c>
      <c r="BF95" s="69">
        <v>0</v>
      </c>
      <c r="BG95" s="69">
        <v>0</v>
      </c>
      <c r="BH95" s="69">
        <v>0</v>
      </c>
      <c r="BI95" s="69">
        <v>0</v>
      </c>
      <c r="BJ95" s="70" t="s">
        <v>652</v>
      </c>
      <c r="BK95" s="70" t="s">
        <v>652</v>
      </c>
      <c r="BL95" s="70">
        <v>0</v>
      </c>
      <c r="BM95" s="70">
        <v>0</v>
      </c>
      <c r="BN95" s="70">
        <v>0</v>
      </c>
      <c r="BO95" s="69">
        <v>0</v>
      </c>
      <c r="BP95" s="69">
        <v>0</v>
      </c>
      <c r="BQ95" s="69">
        <v>0</v>
      </c>
      <c r="BR95" s="69">
        <v>0</v>
      </c>
      <c r="BS95" s="69">
        <v>0</v>
      </c>
      <c r="BT95" s="69">
        <v>0</v>
      </c>
      <c r="BU95" s="69">
        <v>0</v>
      </c>
      <c r="BV95" s="69">
        <v>0</v>
      </c>
      <c r="BW95" s="69">
        <v>0</v>
      </c>
      <c r="BX95" s="69">
        <v>0</v>
      </c>
      <c r="BY95" s="69">
        <v>0</v>
      </c>
      <c r="BZ95" s="70" t="s">
        <v>652</v>
      </c>
      <c r="CA95" s="70" t="s">
        <v>652</v>
      </c>
      <c r="CB95" s="70">
        <v>0</v>
      </c>
      <c r="CC95" s="70">
        <v>0</v>
      </c>
      <c r="CD95" s="70">
        <v>0</v>
      </c>
      <c r="CE95" s="69">
        <v>0</v>
      </c>
      <c r="CF95" s="69">
        <v>0</v>
      </c>
      <c r="CG95" s="69">
        <v>0</v>
      </c>
      <c r="CH95" s="69">
        <v>0</v>
      </c>
      <c r="CI95" s="69">
        <v>0</v>
      </c>
      <c r="CJ95" s="69">
        <v>0</v>
      </c>
      <c r="CK95" s="69">
        <v>0</v>
      </c>
      <c r="CL95" s="69">
        <v>0</v>
      </c>
      <c r="CM95" s="69">
        <v>0</v>
      </c>
      <c r="CN95" s="69">
        <v>0</v>
      </c>
      <c r="CO95" s="69">
        <v>0</v>
      </c>
      <c r="CP95" s="70" t="s">
        <v>652</v>
      </c>
      <c r="CQ95" s="70" t="s">
        <v>652</v>
      </c>
      <c r="CR95" s="70">
        <v>0</v>
      </c>
      <c r="CS95" s="70">
        <v>0</v>
      </c>
      <c r="CT95" s="70">
        <v>0</v>
      </c>
      <c r="CU95" s="69">
        <v>0</v>
      </c>
      <c r="CV95" s="69">
        <v>0</v>
      </c>
      <c r="CW95" s="69">
        <v>0</v>
      </c>
      <c r="CX95" s="69">
        <v>0</v>
      </c>
      <c r="CY95" s="69">
        <v>0</v>
      </c>
      <c r="CZ95" s="69">
        <v>0</v>
      </c>
      <c r="DA95" s="69">
        <v>0</v>
      </c>
      <c r="DB95" s="69">
        <v>0</v>
      </c>
      <c r="DC95" s="69">
        <v>0</v>
      </c>
      <c r="DD95" s="69">
        <v>0</v>
      </c>
      <c r="DE95" s="69">
        <v>0</v>
      </c>
      <c r="DF95" s="70" t="s">
        <v>652</v>
      </c>
      <c r="DG95" s="70" t="s">
        <v>652</v>
      </c>
      <c r="DH95" s="70">
        <v>0</v>
      </c>
      <c r="DI95" s="70">
        <v>0</v>
      </c>
      <c r="DJ95" s="70">
        <v>0</v>
      </c>
    </row>
    <row r="96" spans="1:114" ht="15.75" x14ac:dyDescent="0.25">
      <c r="A96" s="60">
        <v>85</v>
      </c>
      <c r="B96" s="61" t="s">
        <v>231</v>
      </c>
      <c r="C96" s="64">
        <v>100.119</v>
      </c>
      <c r="D96" s="64">
        <v>0</v>
      </c>
      <c r="E96" s="64">
        <v>136.98599999999999</v>
      </c>
      <c r="F96" s="64">
        <v>100.119</v>
      </c>
      <c r="G96" s="64">
        <v>36.866999999999997</v>
      </c>
      <c r="H96" s="64">
        <v>100.119</v>
      </c>
      <c r="I96" s="64">
        <v>0</v>
      </c>
      <c r="J96" s="64">
        <v>136.98599999999999</v>
      </c>
      <c r="K96" s="64">
        <v>100.119</v>
      </c>
      <c r="L96" s="64">
        <v>0</v>
      </c>
      <c r="M96" s="64">
        <v>36.866999999999997</v>
      </c>
      <c r="N96" s="64">
        <v>100</v>
      </c>
      <c r="O96" s="64">
        <v>100</v>
      </c>
      <c r="P96" s="64">
        <v>26.91296920853226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 t="s">
        <v>652</v>
      </c>
      <c r="AE96" s="64" t="s">
        <v>652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 t="s">
        <v>652</v>
      </c>
      <c r="AU96" s="64" t="s">
        <v>652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0</v>
      </c>
      <c r="BJ96" s="64" t="s">
        <v>652</v>
      </c>
      <c r="BK96" s="64" t="s">
        <v>652</v>
      </c>
      <c r="BL96" s="64">
        <v>0</v>
      </c>
      <c r="BM96" s="64">
        <v>0</v>
      </c>
      <c r="BN96" s="64">
        <v>0</v>
      </c>
      <c r="BO96" s="64">
        <v>75.119</v>
      </c>
      <c r="BP96" s="64">
        <v>0</v>
      </c>
      <c r="BQ96" s="64">
        <v>109.986</v>
      </c>
      <c r="BR96" s="64">
        <v>75.119</v>
      </c>
      <c r="BS96" s="64">
        <v>34.866999999999997</v>
      </c>
      <c r="BT96" s="64">
        <v>75.119</v>
      </c>
      <c r="BU96" s="64">
        <v>0</v>
      </c>
      <c r="BV96" s="64">
        <v>109.986</v>
      </c>
      <c r="BW96" s="64">
        <v>75.119</v>
      </c>
      <c r="BX96" s="64">
        <v>0</v>
      </c>
      <c r="BY96" s="64">
        <v>34.866999999999997</v>
      </c>
      <c r="BZ96" s="64">
        <v>100</v>
      </c>
      <c r="CA96" s="64">
        <v>100</v>
      </c>
      <c r="CB96" s="64">
        <v>31.701307439128612</v>
      </c>
      <c r="CC96" s="64">
        <v>0</v>
      </c>
      <c r="CD96" s="64">
        <v>0</v>
      </c>
      <c r="CE96" s="64">
        <v>25</v>
      </c>
      <c r="CF96" s="64">
        <v>0</v>
      </c>
      <c r="CG96" s="64">
        <v>27</v>
      </c>
      <c r="CH96" s="64">
        <v>25</v>
      </c>
      <c r="CI96" s="64">
        <v>2</v>
      </c>
      <c r="CJ96" s="64">
        <v>25</v>
      </c>
      <c r="CK96" s="64">
        <v>0</v>
      </c>
      <c r="CL96" s="64">
        <v>27</v>
      </c>
      <c r="CM96" s="64">
        <v>25</v>
      </c>
      <c r="CN96" s="64">
        <v>0</v>
      </c>
      <c r="CO96" s="64">
        <v>2</v>
      </c>
      <c r="CP96" s="64">
        <v>100</v>
      </c>
      <c r="CQ96" s="64">
        <v>100</v>
      </c>
      <c r="CR96" s="64">
        <v>7.4074074074074066</v>
      </c>
      <c r="CS96" s="64">
        <v>0</v>
      </c>
      <c r="CT96" s="64">
        <v>0</v>
      </c>
      <c r="CU96" s="64">
        <v>0</v>
      </c>
      <c r="CV96" s="64">
        <v>0</v>
      </c>
      <c r="CW96" s="64">
        <v>0</v>
      </c>
      <c r="CX96" s="64">
        <v>0</v>
      </c>
      <c r="CY96" s="64">
        <v>0</v>
      </c>
      <c r="CZ96" s="64">
        <v>0</v>
      </c>
      <c r="DA96" s="64">
        <v>0</v>
      </c>
      <c r="DB96" s="64">
        <v>0</v>
      </c>
      <c r="DC96" s="64">
        <v>0</v>
      </c>
      <c r="DD96" s="64">
        <v>0</v>
      </c>
      <c r="DE96" s="64">
        <v>0</v>
      </c>
      <c r="DF96" s="64" t="s">
        <v>652</v>
      </c>
      <c r="DG96" s="64" t="s">
        <v>652</v>
      </c>
      <c r="DH96" s="64">
        <v>0</v>
      </c>
      <c r="DI96" s="64">
        <v>0</v>
      </c>
      <c r="DJ96" s="64">
        <v>0</v>
      </c>
    </row>
    <row r="97" spans="1:114" ht="15.75" x14ac:dyDescent="0.25">
      <c r="A97" s="11">
        <v>86</v>
      </c>
      <c r="B97" s="66" t="s">
        <v>234</v>
      </c>
      <c r="C97" s="69">
        <v>75.119</v>
      </c>
      <c r="D97" s="69">
        <v>0</v>
      </c>
      <c r="E97" s="69">
        <v>109.986</v>
      </c>
      <c r="F97" s="69">
        <v>75.119</v>
      </c>
      <c r="G97" s="69">
        <v>34.866999999999997</v>
      </c>
      <c r="H97" s="69">
        <v>75.119</v>
      </c>
      <c r="I97" s="69">
        <v>0</v>
      </c>
      <c r="J97" s="69">
        <v>109.986</v>
      </c>
      <c r="K97" s="69">
        <v>75.119</v>
      </c>
      <c r="L97" s="69">
        <v>0</v>
      </c>
      <c r="M97" s="69">
        <v>34.866999999999997</v>
      </c>
      <c r="N97" s="70">
        <v>100</v>
      </c>
      <c r="O97" s="70">
        <v>100</v>
      </c>
      <c r="P97" s="70">
        <v>31.701307439128612</v>
      </c>
      <c r="Q97" s="69">
        <v>0</v>
      </c>
      <c r="R97" s="70">
        <v>0</v>
      </c>
      <c r="S97" s="69">
        <v>0</v>
      </c>
      <c r="T97" s="69">
        <v>0</v>
      </c>
      <c r="U97" s="69">
        <v>0</v>
      </c>
      <c r="V97" s="69">
        <v>0</v>
      </c>
      <c r="W97" s="69">
        <v>0</v>
      </c>
      <c r="X97" s="69">
        <v>0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70" t="s">
        <v>652</v>
      </c>
      <c r="AE97" s="70" t="s">
        <v>652</v>
      </c>
      <c r="AF97" s="70">
        <v>0</v>
      </c>
      <c r="AG97" s="70">
        <v>0</v>
      </c>
      <c r="AH97" s="70">
        <v>0</v>
      </c>
      <c r="AI97" s="69">
        <v>0</v>
      </c>
      <c r="AJ97" s="69">
        <v>0</v>
      </c>
      <c r="AK97" s="69">
        <v>0</v>
      </c>
      <c r="AL97" s="69">
        <v>0</v>
      </c>
      <c r="AM97" s="69">
        <v>0</v>
      </c>
      <c r="AN97" s="69">
        <v>0</v>
      </c>
      <c r="AO97" s="69">
        <v>0</v>
      </c>
      <c r="AP97" s="69">
        <v>0</v>
      </c>
      <c r="AQ97" s="69">
        <v>0</v>
      </c>
      <c r="AR97" s="69">
        <v>0</v>
      </c>
      <c r="AS97" s="69">
        <v>0</v>
      </c>
      <c r="AT97" s="70" t="s">
        <v>652</v>
      </c>
      <c r="AU97" s="70" t="s">
        <v>652</v>
      </c>
      <c r="AV97" s="70">
        <v>0</v>
      </c>
      <c r="AW97" s="70">
        <v>0</v>
      </c>
      <c r="AX97" s="70">
        <v>0</v>
      </c>
      <c r="AY97" s="69">
        <v>0</v>
      </c>
      <c r="AZ97" s="69">
        <v>0</v>
      </c>
      <c r="BA97" s="69">
        <v>0</v>
      </c>
      <c r="BB97" s="69">
        <v>0</v>
      </c>
      <c r="BC97" s="69">
        <v>0</v>
      </c>
      <c r="BD97" s="69">
        <v>0</v>
      </c>
      <c r="BE97" s="69">
        <v>0</v>
      </c>
      <c r="BF97" s="69">
        <v>0</v>
      </c>
      <c r="BG97" s="69">
        <v>0</v>
      </c>
      <c r="BH97" s="69">
        <v>0</v>
      </c>
      <c r="BI97" s="69">
        <v>0</v>
      </c>
      <c r="BJ97" s="70" t="s">
        <v>652</v>
      </c>
      <c r="BK97" s="70" t="s">
        <v>652</v>
      </c>
      <c r="BL97" s="70">
        <v>0</v>
      </c>
      <c r="BM97" s="70">
        <v>0</v>
      </c>
      <c r="BN97" s="70">
        <v>0</v>
      </c>
      <c r="BO97" s="69">
        <v>75.119</v>
      </c>
      <c r="BP97" s="69">
        <v>0</v>
      </c>
      <c r="BQ97" s="69">
        <v>109.986</v>
      </c>
      <c r="BR97" s="69">
        <v>75.119</v>
      </c>
      <c r="BS97" s="69">
        <v>34.866999999999997</v>
      </c>
      <c r="BT97" s="69">
        <v>75.119</v>
      </c>
      <c r="BU97" s="69">
        <v>0</v>
      </c>
      <c r="BV97" s="69">
        <v>109.986</v>
      </c>
      <c r="BW97" s="69">
        <v>75.119</v>
      </c>
      <c r="BX97" s="69">
        <v>0</v>
      </c>
      <c r="BY97" s="69">
        <v>34.866999999999997</v>
      </c>
      <c r="BZ97" s="70">
        <v>100</v>
      </c>
      <c r="CA97" s="70">
        <v>100</v>
      </c>
      <c r="CB97" s="70">
        <v>31.701307439128612</v>
      </c>
      <c r="CC97" s="70">
        <v>0</v>
      </c>
      <c r="CD97" s="70">
        <v>0</v>
      </c>
      <c r="CE97" s="69">
        <v>0</v>
      </c>
      <c r="CF97" s="69">
        <v>0</v>
      </c>
      <c r="CG97" s="69">
        <v>0</v>
      </c>
      <c r="CH97" s="69">
        <v>0</v>
      </c>
      <c r="CI97" s="69">
        <v>0</v>
      </c>
      <c r="CJ97" s="69">
        <v>0</v>
      </c>
      <c r="CK97" s="69">
        <v>0</v>
      </c>
      <c r="CL97" s="69">
        <v>0</v>
      </c>
      <c r="CM97" s="69">
        <v>0</v>
      </c>
      <c r="CN97" s="69">
        <v>0</v>
      </c>
      <c r="CO97" s="69">
        <v>0</v>
      </c>
      <c r="CP97" s="70" t="s">
        <v>652</v>
      </c>
      <c r="CQ97" s="70" t="s">
        <v>652</v>
      </c>
      <c r="CR97" s="70">
        <v>0</v>
      </c>
      <c r="CS97" s="70">
        <v>0</v>
      </c>
      <c r="CT97" s="70">
        <v>0</v>
      </c>
      <c r="CU97" s="69">
        <v>0</v>
      </c>
      <c r="CV97" s="69">
        <v>0</v>
      </c>
      <c r="CW97" s="69">
        <v>0</v>
      </c>
      <c r="CX97" s="69">
        <v>0</v>
      </c>
      <c r="CY97" s="69">
        <v>0</v>
      </c>
      <c r="CZ97" s="69">
        <v>0</v>
      </c>
      <c r="DA97" s="69">
        <v>0</v>
      </c>
      <c r="DB97" s="69">
        <v>0</v>
      </c>
      <c r="DC97" s="69">
        <v>0</v>
      </c>
      <c r="DD97" s="69">
        <v>0</v>
      </c>
      <c r="DE97" s="69">
        <v>0</v>
      </c>
      <c r="DF97" s="70" t="s">
        <v>652</v>
      </c>
      <c r="DG97" s="70" t="s">
        <v>652</v>
      </c>
      <c r="DH97" s="70">
        <v>0</v>
      </c>
      <c r="DI97" s="70">
        <v>0</v>
      </c>
      <c r="DJ97" s="70">
        <v>0</v>
      </c>
    </row>
    <row r="98" spans="1:114" ht="15.75" x14ac:dyDescent="0.25">
      <c r="A98" s="11">
        <v>87</v>
      </c>
      <c r="B98" s="66" t="s">
        <v>237</v>
      </c>
      <c r="C98" s="69">
        <v>0</v>
      </c>
      <c r="D98" s="69">
        <v>0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70" t="s">
        <v>652</v>
      </c>
      <c r="O98" s="70" t="s">
        <v>652</v>
      </c>
      <c r="P98" s="70">
        <v>0</v>
      </c>
      <c r="Q98" s="69">
        <v>0</v>
      </c>
      <c r="R98" s="70">
        <v>0</v>
      </c>
      <c r="S98" s="69">
        <v>0</v>
      </c>
      <c r="T98" s="69">
        <v>0</v>
      </c>
      <c r="U98" s="69">
        <v>0</v>
      </c>
      <c r="V98" s="69">
        <v>0</v>
      </c>
      <c r="W98" s="69">
        <v>0</v>
      </c>
      <c r="X98" s="69">
        <v>0</v>
      </c>
      <c r="Y98" s="69">
        <v>0</v>
      </c>
      <c r="Z98" s="69">
        <v>0</v>
      </c>
      <c r="AA98" s="69">
        <v>0</v>
      </c>
      <c r="AB98" s="69">
        <v>0</v>
      </c>
      <c r="AC98" s="69">
        <v>0</v>
      </c>
      <c r="AD98" s="70" t="s">
        <v>652</v>
      </c>
      <c r="AE98" s="70" t="s">
        <v>652</v>
      </c>
      <c r="AF98" s="70">
        <v>0</v>
      </c>
      <c r="AG98" s="70">
        <v>0</v>
      </c>
      <c r="AH98" s="70">
        <v>0</v>
      </c>
      <c r="AI98" s="69">
        <v>0</v>
      </c>
      <c r="AJ98" s="69">
        <v>0</v>
      </c>
      <c r="AK98" s="69">
        <v>0</v>
      </c>
      <c r="AL98" s="69">
        <v>0</v>
      </c>
      <c r="AM98" s="69">
        <v>0</v>
      </c>
      <c r="AN98" s="69">
        <v>0</v>
      </c>
      <c r="AO98" s="69">
        <v>0</v>
      </c>
      <c r="AP98" s="69">
        <v>0</v>
      </c>
      <c r="AQ98" s="69">
        <v>0</v>
      </c>
      <c r="AR98" s="69">
        <v>0</v>
      </c>
      <c r="AS98" s="69">
        <v>0</v>
      </c>
      <c r="AT98" s="70" t="s">
        <v>652</v>
      </c>
      <c r="AU98" s="70" t="s">
        <v>652</v>
      </c>
      <c r="AV98" s="70">
        <v>0</v>
      </c>
      <c r="AW98" s="70">
        <v>0</v>
      </c>
      <c r="AX98" s="70">
        <v>0</v>
      </c>
      <c r="AY98" s="69">
        <v>0</v>
      </c>
      <c r="AZ98" s="69">
        <v>0</v>
      </c>
      <c r="BA98" s="69">
        <v>0</v>
      </c>
      <c r="BB98" s="69">
        <v>0</v>
      </c>
      <c r="BC98" s="69">
        <v>0</v>
      </c>
      <c r="BD98" s="69">
        <v>0</v>
      </c>
      <c r="BE98" s="69">
        <v>0</v>
      </c>
      <c r="BF98" s="69">
        <v>0</v>
      </c>
      <c r="BG98" s="69">
        <v>0</v>
      </c>
      <c r="BH98" s="69">
        <v>0</v>
      </c>
      <c r="BI98" s="69">
        <v>0</v>
      </c>
      <c r="BJ98" s="70" t="s">
        <v>652</v>
      </c>
      <c r="BK98" s="70" t="s">
        <v>652</v>
      </c>
      <c r="BL98" s="70">
        <v>0</v>
      </c>
      <c r="BM98" s="70">
        <v>0</v>
      </c>
      <c r="BN98" s="70">
        <v>0</v>
      </c>
      <c r="BO98" s="69">
        <v>0</v>
      </c>
      <c r="BP98" s="69">
        <v>0</v>
      </c>
      <c r="BQ98" s="69">
        <v>0</v>
      </c>
      <c r="BR98" s="69">
        <v>0</v>
      </c>
      <c r="BS98" s="69">
        <v>0</v>
      </c>
      <c r="BT98" s="69">
        <v>0</v>
      </c>
      <c r="BU98" s="69">
        <v>0</v>
      </c>
      <c r="BV98" s="69">
        <v>0</v>
      </c>
      <c r="BW98" s="69">
        <v>0</v>
      </c>
      <c r="BX98" s="69">
        <v>0</v>
      </c>
      <c r="BY98" s="69">
        <v>0</v>
      </c>
      <c r="BZ98" s="70" t="s">
        <v>652</v>
      </c>
      <c r="CA98" s="70" t="s">
        <v>652</v>
      </c>
      <c r="CB98" s="70">
        <v>0</v>
      </c>
      <c r="CC98" s="70">
        <v>0</v>
      </c>
      <c r="CD98" s="70">
        <v>0</v>
      </c>
      <c r="CE98" s="69">
        <v>0</v>
      </c>
      <c r="CF98" s="69">
        <v>0</v>
      </c>
      <c r="CG98" s="69">
        <v>0</v>
      </c>
      <c r="CH98" s="69">
        <v>0</v>
      </c>
      <c r="CI98" s="69">
        <v>0</v>
      </c>
      <c r="CJ98" s="69">
        <v>0</v>
      </c>
      <c r="CK98" s="69">
        <v>0</v>
      </c>
      <c r="CL98" s="69">
        <v>0</v>
      </c>
      <c r="CM98" s="69">
        <v>0</v>
      </c>
      <c r="CN98" s="69">
        <v>0</v>
      </c>
      <c r="CO98" s="69">
        <v>0</v>
      </c>
      <c r="CP98" s="70" t="s">
        <v>652</v>
      </c>
      <c r="CQ98" s="70" t="s">
        <v>652</v>
      </c>
      <c r="CR98" s="70">
        <v>0</v>
      </c>
      <c r="CS98" s="70">
        <v>0</v>
      </c>
      <c r="CT98" s="70">
        <v>0</v>
      </c>
      <c r="CU98" s="69">
        <v>0</v>
      </c>
      <c r="CV98" s="69">
        <v>0</v>
      </c>
      <c r="CW98" s="69">
        <v>0</v>
      </c>
      <c r="CX98" s="69">
        <v>0</v>
      </c>
      <c r="CY98" s="69">
        <v>0</v>
      </c>
      <c r="CZ98" s="69">
        <v>0</v>
      </c>
      <c r="DA98" s="69">
        <v>0</v>
      </c>
      <c r="DB98" s="69">
        <v>0</v>
      </c>
      <c r="DC98" s="69">
        <v>0</v>
      </c>
      <c r="DD98" s="69">
        <v>0</v>
      </c>
      <c r="DE98" s="69">
        <v>0</v>
      </c>
      <c r="DF98" s="70" t="s">
        <v>652</v>
      </c>
      <c r="DG98" s="70" t="s">
        <v>652</v>
      </c>
      <c r="DH98" s="70">
        <v>0</v>
      </c>
      <c r="DI98" s="70">
        <v>0</v>
      </c>
      <c r="DJ98" s="70">
        <v>0</v>
      </c>
    </row>
    <row r="99" spans="1:114" ht="15.75" x14ac:dyDescent="0.25">
      <c r="A99" s="11">
        <v>88</v>
      </c>
      <c r="B99" s="66" t="s">
        <v>240</v>
      </c>
      <c r="C99" s="69">
        <v>0</v>
      </c>
      <c r="D99" s="69">
        <v>0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70" t="s">
        <v>652</v>
      </c>
      <c r="O99" s="70" t="s">
        <v>652</v>
      </c>
      <c r="P99" s="70">
        <v>0</v>
      </c>
      <c r="Q99" s="69">
        <v>0</v>
      </c>
      <c r="R99" s="70">
        <v>0</v>
      </c>
      <c r="S99" s="69">
        <v>0</v>
      </c>
      <c r="T99" s="69">
        <v>0</v>
      </c>
      <c r="U99" s="69">
        <v>0</v>
      </c>
      <c r="V99" s="69">
        <v>0</v>
      </c>
      <c r="W99" s="69">
        <v>0</v>
      </c>
      <c r="X99" s="69">
        <v>0</v>
      </c>
      <c r="Y99" s="69">
        <v>0</v>
      </c>
      <c r="Z99" s="69">
        <v>0</v>
      </c>
      <c r="AA99" s="69">
        <v>0</v>
      </c>
      <c r="AB99" s="69">
        <v>0</v>
      </c>
      <c r="AC99" s="69">
        <v>0</v>
      </c>
      <c r="AD99" s="70" t="s">
        <v>652</v>
      </c>
      <c r="AE99" s="70" t="s">
        <v>652</v>
      </c>
      <c r="AF99" s="70">
        <v>0</v>
      </c>
      <c r="AG99" s="70">
        <v>0</v>
      </c>
      <c r="AH99" s="70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v>0</v>
      </c>
      <c r="AN99" s="69">
        <v>0</v>
      </c>
      <c r="AO99" s="69">
        <v>0</v>
      </c>
      <c r="AP99" s="69">
        <v>0</v>
      </c>
      <c r="AQ99" s="69">
        <v>0</v>
      </c>
      <c r="AR99" s="69">
        <v>0</v>
      </c>
      <c r="AS99" s="69">
        <v>0</v>
      </c>
      <c r="AT99" s="70" t="s">
        <v>652</v>
      </c>
      <c r="AU99" s="70" t="s">
        <v>652</v>
      </c>
      <c r="AV99" s="70">
        <v>0</v>
      </c>
      <c r="AW99" s="70">
        <v>0</v>
      </c>
      <c r="AX99" s="70">
        <v>0</v>
      </c>
      <c r="AY99" s="69">
        <v>0</v>
      </c>
      <c r="AZ99" s="69">
        <v>0</v>
      </c>
      <c r="BA99" s="69">
        <v>0</v>
      </c>
      <c r="BB99" s="69">
        <v>0</v>
      </c>
      <c r="BC99" s="69">
        <v>0</v>
      </c>
      <c r="BD99" s="69">
        <v>0</v>
      </c>
      <c r="BE99" s="69">
        <v>0</v>
      </c>
      <c r="BF99" s="69">
        <v>0</v>
      </c>
      <c r="BG99" s="69">
        <v>0</v>
      </c>
      <c r="BH99" s="69">
        <v>0</v>
      </c>
      <c r="BI99" s="69">
        <v>0</v>
      </c>
      <c r="BJ99" s="70" t="s">
        <v>652</v>
      </c>
      <c r="BK99" s="70" t="s">
        <v>652</v>
      </c>
      <c r="BL99" s="70">
        <v>0</v>
      </c>
      <c r="BM99" s="70">
        <v>0</v>
      </c>
      <c r="BN99" s="70">
        <v>0</v>
      </c>
      <c r="BO99" s="69">
        <v>0</v>
      </c>
      <c r="BP99" s="69">
        <v>0</v>
      </c>
      <c r="BQ99" s="69">
        <v>0</v>
      </c>
      <c r="BR99" s="69">
        <v>0</v>
      </c>
      <c r="BS99" s="69">
        <v>0</v>
      </c>
      <c r="BT99" s="69">
        <v>0</v>
      </c>
      <c r="BU99" s="69">
        <v>0</v>
      </c>
      <c r="BV99" s="69">
        <v>0</v>
      </c>
      <c r="BW99" s="69">
        <v>0</v>
      </c>
      <c r="BX99" s="69">
        <v>0</v>
      </c>
      <c r="BY99" s="69">
        <v>0</v>
      </c>
      <c r="BZ99" s="70" t="s">
        <v>652</v>
      </c>
      <c r="CA99" s="70" t="s">
        <v>652</v>
      </c>
      <c r="CB99" s="70">
        <v>0</v>
      </c>
      <c r="CC99" s="70">
        <v>0</v>
      </c>
      <c r="CD99" s="70">
        <v>0</v>
      </c>
      <c r="CE99" s="69">
        <v>0</v>
      </c>
      <c r="CF99" s="69">
        <v>0</v>
      </c>
      <c r="CG99" s="69">
        <v>0</v>
      </c>
      <c r="CH99" s="69">
        <v>0</v>
      </c>
      <c r="CI99" s="69">
        <v>0</v>
      </c>
      <c r="CJ99" s="69">
        <v>0</v>
      </c>
      <c r="CK99" s="69">
        <v>0</v>
      </c>
      <c r="CL99" s="69">
        <v>0</v>
      </c>
      <c r="CM99" s="69">
        <v>0</v>
      </c>
      <c r="CN99" s="69">
        <v>0</v>
      </c>
      <c r="CO99" s="69">
        <v>0</v>
      </c>
      <c r="CP99" s="70" t="s">
        <v>652</v>
      </c>
      <c r="CQ99" s="70" t="s">
        <v>652</v>
      </c>
      <c r="CR99" s="70">
        <v>0</v>
      </c>
      <c r="CS99" s="70">
        <v>0</v>
      </c>
      <c r="CT99" s="70">
        <v>0</v>
      </c>
      <c r="CU99" s="69">
        <v>0</v>
      </c>
      <c r="CV99" s="69">
        <v>0</v>
      </c>
      <c r="CW99" s="69">
        <v>0</v>
      </c>
      <c r="CX99" s="69">
        <v>0</v>
      </c>
      <c r="CY99" s="69">
        <v>0</v>
      </c>
      <c r="CZ99" s="69">
        <v>0</v>
      </c>
      <c r="DA99" s="69">
        <v>0</v>
      </c>
      <c r="DB99" s="69">
        <v>0</v>
      </c>
      <c r="DC99" s="69">
        <v>0</v>
      </c>
      <c r="DD99" s="69">
        <v>0</v>
      </c>
      <c r="DE99" s="69">
        <v>0</v>
      </c>
      <c r="DF99" s="70" t="s">
        <v>652</v>
      </c>
      <c r="DG99" s="70" t="s">
        <v>652</v>
      </c>
      <c r="DH99" s="70">
        <v>0</v>
      </c>
      <c r="DI99" s="70">
        <v>0</v>
      </c>
      <c r="DJ99" s="70">
        <v>0</v>
      </c>
    </row>
    <row r="100" spans="1:114" ht="15.75" x14ac:dyDescent="0.25">
      <c r="A100" s="11">
        <v>89</v>
      </c>
      <c r="B100" s="66" t="s">
        <v>243</v>
      </c>
      <c r="C100" s="69">
        <v>0</v>
      </c>
      <c r="D100" s="69">
        <v>0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70" t="s">
        <v>652</v>
      </c>
      <c r="O100" s="70" t="s">
        <v>652</v>
      </c>
      <c r="P100" s="70">
        <v>0</v>
      </c>
      <c r="Q100" s="69">
        <v>0</v>
      </c>
      <c r="R100" s="70">
        <v>0</v>
      </c>
      <c r="S100" s="69">
        <v>0</v>
      </c>
      <c r="T100" s="69">
        <v>0</v>
      </c>
      <c r="U100" s="69">
        <v>0</v>
      </c>
      <c r="V100" s="69">
        <v>0</v>
      </c>
      <c r="W100" s="69">
        <v>0</v>
      </c>
      <c r="X100" s="69">
        <v>0</v>
      </c>
      <c r="Y100" s="69">
        <v>0</v>
      </c>
      <c r="Z100" s="69">
        <v>0</v>
      </c>
      <c r="AA100" s="69">
        <v>0</v>
      </c>
      <c r="AB100" s="69">
        <v>0</v>
      </c>
      <c r="AC100" s="69">
        <v>0</v>
      </c>
      <c r="AD100" s="70" t="s">
        <v>652</v>
      </c>
      <c r="AE100" s="70" t="s">
        <v>652</v>
      </c>
      <c r="AF100" s="70">
        <v>0</v>
      </c>
      <c r="AG100" s="70">
        <v>0</v>
      </c>
      <c r="AH100" s="70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v>0</v>
      </c>
      <c r="AN100" s="69">
        <v>0</v>
      </c>
      <c r="AO100" s="69">
        <v>0</v>
      </c>
      <c r="AP100" s="69">
        <v>0</v>
      </c>
      <c r="AQ100" s="69">
        <v>0</v>
      </c>
      <c r="AR100" s="69">
        <v>0</v>
      </c>
      <c r="AS100" s="69">
        <v>0</v>
      </c>
      <c r="AT100" s="70" t="s">
        <v>652</v>
      </c>
      <c r="AU100" s="70" t="s">
        <v>652</v>
      </c>
      <c r="AV100" s="70">
        <v>0</v>
      </c>
      <c r="AW100" s="70">
        <v>0</v>
      </c>
      <c r="AX100" s="70">
        <v>0</v>
      </c>
      <c r="AY100" s="69">
        <v>0</v>
      </c>
      <c r="AZ100" s="69">
        <v>0</v>
      </c>
      <c r="BA100" s="69">
        <v>0</v>
      </c>
      <c r="BB100" s="69">
        <v>0</v>
      </c>
      <c r="BC100" s="69">
        <v>0</v>
      </c>
      <c r="BD100" s="69">
        <v>0</v>
      </c>
      <c r="BE100" s="69">
        <v>0</v>
      </c>
      <c r="BF100" s="69">
        <v>0</v>
      </c>
      <c r="BG100" s="69">
        <v>0</v>
      </c>
      <c r="BH100" s="69">
        <v>0</v>
      </c>
      <c r="BI100" s="69">
        <v>0</v>
      </c>
      <c r="BJ100" s="70" t="s">
        <v>652</v>
      </c>
      <c r="BK100" s="70" t="s">
        <v>652</v>
      </c>
      <c r="BL100" s="70">
        <v>0</v>
      </c>
      <c r="BM100" s="70">
        <v>0</v>
      </c>
      <c r="BN100" s="70">
        <v>0</v>
      </c>
      <c r="BO100" s="69">
        <v>0</v>
      </c>
      <c r="BP100" s="69">
        <v>0</v>
      </c>
      <c r="BQ100" s="69">
        <v>0</v>
      </c>
      <c r="BR100" s="69">
        <v>0</v>
      </c>
      <c r="BS100" s="69">
        <v>0</v>
      </c>
      <c r="BT100" s="69">
        <v>0</v>
      </c>
      <c r="BU100" s="69">
        <v>0</v>
      </c>
      <c r="BV100" s="69">
        <v>0</v>
      </c>
      <c r="BW100" s="69">
        <v>0</v>
      </c>
      <c r="BX100" s="69">
        <v>0</v>
      </c>
      <c r="BY100" s="69">
        <v>0</v>
      </c>
      <c r="BZ100" s="70" t="s">
        <v>652</v>
      </c>
      <c r="CA100" s="70" t="s">
        <v>652</v>
      </c>
      <c r="CB100" s="70">
        <v>0</v>
      </c>
      <c r="CC100" s="70">
        <v>0</v>
      </c>
      <c r="CD100" s="70">
        <v>0</v>
      </c>
      <c r="CE100" s="69">
        <v>0</v>
      </c>
      <c r="CF100" s="69">
        <v>0</v>
      </c>
      <c r="CG100" s="69">
        <v>0</v>
      </c>
      <c r="CH100" s="69">
        <v>0</v>
      </c>
      <c r="CI100" s="69">
        <v>0</v>
      </c>
      <c r="CJ100" s="69">
        <v>0</v>
      </c>
      <c r="CK100" s="69">
        <v>0</v>
      </c>
      <c r="CL100" s="69">
        <v>0</v>
      </c>
      <c r="CM100" s="69">
        <v>0</v>
      </c>
      <c r="CN100" s="69">
        <v>0</v>
      </c>
      <c r="CO100" s="69">
        <v>0</v>
      </c>
      <c r="CP100" s="70" t="s">
        <v>652</v>
      </c>
      <c r="CQ100" s="70" t="s">
        <v>652</v>
      </c>
      <c r="CR100" s="70">
        <v>0</v>
      </c>
      <c r="CS100" s="70">
        <v>0</v>
      </c>
      <c r="CT100" s="70">
        <v>0</v>
      </c>
      <c r="CU100" s="69">
        <v>0</v>
      </c>
      <c r="CV100" s="69">
        <v>0</v>
      </c>
      <c r="CW100" s="69">
        <v>0</v>
      </c>
      <c r="CX100" s="69">
        <v>0</v>
      </c>
      <c r="CY100" s="69">
        <v>0</v>
      </c>
      <c r="CZ100" s="69">
        <v>0</v>
      </c>
      <c r="DA100" s="69">
        <v>0</v>
      </c>
      <c r="DB100" s="69">
        <v>0</v>
      </c>
      <c r="DC100" s="69">
        <v>0</v>
      </c>
      <c r="DD100" s="69">
        <v>0</v>
      </c>
      <c r="DE100" s="69">
        <v>0</v>
      </c>
      <c r="DF100" s="70" t="s">
        <v>652</v>
      </c>
      <c r="DG100" s="70" t="s">
        <v>652</v>
      </c>
      <c r="DH100" s="70">
        <v>0</v>
      </c>
      <c r="DI100" s="70">
        <v>0</v>
      </c>
      <c r="DJ100" s="70">
        <v>0</v>
      </c>
    </row>
    <row r="101" spans="1:114" ht="15.75" x14ac:dyDescent="0.25">
      <c r="A101" s="11">
        <v>90</v>
      </c>
      <c r="B101" s="66" t="s">
        <v>246</v>
      </c>
      <c r="C101" s="69">
        <v>25</v>
      </c>
      <c r="D101" s="69">
        <v>0</v>
      </c>
      <c r="E101" s="69">
        <v>27</v>
      </c>
      <c r="F101" s="69">
        <v>25</v>
      </c>
      <c r="G101" s="69">
        <v>2</v>
      </c>
      <c r="H101" s="69">
        <v>25</v>
      </c>
      <c r="I101" s="69">
        <v>0</v>
      </c>
      <c r="J101" s="69">
        <v>27</v>
      </c>
      <c r="K101" s="69">
        <v>25</v>
      </c>
      <c r="L101" s="69">
        <v>0</v>
      </c>
      <c r="M101" s="69">
        <v>2</v>
      </c>
      <c r="N101" s="70">
        <v>100</v>
      </c>
      <c r="O101" s="70">
        <v>100</v>
      </c>
      <c r="P101" s="70">
        <v>7.4074074074074066</v>
      </c>
      <c r="Q101" s="69">
        <v>0</v>
      </c>
      <c r="R101" s="70">
        <v>0</v>
      </c>
      <c r="S101" s="69">
        <v>0</v>
      </c>
      <c r="T101" s="69">
        <v>0</v>
      </c>
      <c r="U101" s="69">
        <v>0</v>
      </c>
      <c r="V101" s="69">
        <v>0</v>
      </c>
      <c r="W101" s="69">
        <v>0</v>
      </c>
      <c r="X101" s="69">
        <v>0</v>
      </c>
      <c r="Y101" s="69">
        <v>0</v>
      </c>
      <c r="Z101" s="69">
        <v>0</v>
      </c>
      <c r="AA101" s="69">
        <v>0</v>
      </c>
      <c r="AB101" s="69">
        <v>0</v>
      </c>
      <c r="AC101" s="69">
        <v>0</v>
      </c>
      <c r="AD101" s="70" t="s">
        <v>652</v>
      </c>
      <c r="AE101" s="70" t="s">
        <v>652</v>
      </c>
      <c r="AF101" s="70">
        <v>0</v>
      </c>
      <c r="AG101" s="70">
        <v>0</v>
      </c>
      <c r="AH101" s="70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</v>
      </c>
      <c r="AP101" s="69">
        <v>0</v>
      </c>
      <c r="AQ101" s="69">
        <v>0</v>
      </c>
      <c r="AR101" s="69">
        <v>0</v>
      </c>
      <c r="AS101" s="69">
        <v>0</v>
      </c>
      <c r="AT101" s="70" t="s">
        <v>652</v>
      </c>
      <c r="AU101" s="70" t="s">
        <v>652</v>
      </c>
      <c r="AV101" s="70">
        <v>0</v>
      </c>
      <c r="AW101" s="70">
        <v>0</v>
      </c>
      <c r="AX101" s="70">
        <v>0</v>
      </c>
      <c r="AY101" s="69">
        <v>0</v>
      </c>
      <c r="AZ101" s="69">
        <v>0</v>
      </c>
      <c r="BA101" s="69">
        <v>0</v>
      </c>
      <c r="BB101" s="69">
        <v>0</v>
      </c>
      <c r="BC101" s="69">
        <v>0</v>
      </c>
      <c r="BD101" s="69">
        <v>0</v>
      </c>
      <c r="BE101" s="69">
        <v>0</v>
      </c>
      <c r="BF101" s="69">
        <v>0</v>
      </c>
      <c r="BG101" s="69">
        <v>0</v>
      </c>
      <c r="BH101" s="69">
        <v>0</v>
      </c>
      <c r="BI101" s="69">
        <v>0</v>
      </c>
      <c r="BJ101" s="70" t="s">
        <v>652</v>
      </c>
      <c r="BK101" s="70" t="s">
        <v>652</v>
      </c>
      <c r="BL101" s="70">
        <v>0</v>
      </c>
      <c r="BM101" s="70">
        <v>0</v>
      </c>
      <c r="BN101" s="70">
        <v>0</v>
      </c>
      <c r="BO101" s="69">
        <v>0</v>
      </c>
      <c r="BP101" s="69">
        <v>0</v>
      </c>
      <c r="BQ101" s="69">
        <v>0</v>
      </c>
      <c r="BR101" s="69">
        <v>0</v>
      </c>
      <c r="BS101" s="69">
        <v>0</v>
      </c>
      <c r="BT101" s="69">
        <v>0</v>
      </c>
      <c r="BU101" s="69">
        <v>0</v>
      </c>
      <c r="BV101" s="69">
        <v>0</v>
      </c>
      <c r="BW101" s="69">
        <v>0</v>
      </c>
      <c r="BX101" s="69">
        <v>0</v>
      </c>
      <c r="BY101" s="69">
        <v>0</v>
      </c>
      <c r="BZ101" s="70" t="s">
        <v>652</v>
      </c>
      <c r="CA101" s="70" t="s">
        <v>652</v>
      </c>
      <c r="CB101" s="70">
        <v>0</v>
      </c>
      <c r="CC101" s="70">
        <v>0</v>
      </c>
      <c r="CD101" s="70">
        <v>0</v>
      </c>
      <c r="CE101" s="69">
        <v>25</v>
      </c>
      <c r="CF101" s="69">
        <v>0</v>
      </c>
      <c r="CG101" s="69">
        <v>27</v>
      </c>
      <c r="CH101" s="69">
        <v>25</v>
      </c>
      <c r="CI101" s="69">
        <v>2</v>
      </c>
      <c r="CJ101" s="69">
        <v>25</v>
      </c>
      <c r="CK101" s="69">
        <v>0</v>
      </c>
      <c r="CL101" s="69">
        <v>27</v>
      </c>
      <c r="CM101" s="69">
        <v>25</v>
      </c>
      <c r="CN101" s="69">
        <v>0</v>
      </c>
      <c r="CO101" s="69">
        <v>2</v>
      </c>
      <c r="CP101" s="70">
        <v>100</v>
      </c>
      <c r="CQ101" s="70">
        <v>100</v>
      </c>
      <c r="CR101" s="70">
        <v>7.4074074074074066</v>
      </c>
      <c r="CS101" s="70">
        <v>0</v>
      </c>
      <c r="CT101" s="70">
        <v>0</v>
      </c>
      <c r="CU101" s="69">
        <v>0</v>
      </c>
      <c r="CV101" s="69">
        <v>0</v>
      </c>
      <c r="CW101" s="69">
        <v>0</v>
      </c>
      <c r="CX101" s="69">
        <v>0</v>
      </c>
      <c r="CY101" s="69">
        <v>0</v>
      </c>
      <c r="CZ101" s="69">
        <v>0</v>
      </c>
      <c r="DA101" s="69">
        <v>0</v>
      </c>
      <c r="DB101" s="69">
        <v>0</v>
      </c>
      <c r="DC101" s="69">
        <v>0</v>
      </c>
      <c r="DD101" s="69">
        <v>0</v>
      </c>
      <c r="DE101" s="69">
        <v>0</v>
      </c>
      <c r="DF101" s="70" t="s">
        <v>652</v>
      </c>
      <c r="DG101" s="70" t="s">
        <v>652</v>
      </c>
      <c r="DH101" s="70">
        <v>0</v>
      </c>
      <c r="DI101" s="70">
        <v>0</v>
      </c>
      <c r="DJ101" s="70">
        <v>0</v>
      </c>
    </row>
    <row r="102" spans="1:114" ht="15.75" x14ac:dyDescent="0.25">
      <c r="A102" s="11">
        <v>91</v>
      </c>
      <c r="B102" s="66" t="s">
        <v>249</v>
      </c>
      <c r="C102" s="69">
        <v>0</v>
      </c>
      <c r="D102" s="69">
        <v>0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70" t="s">
        <v>652</v>
      </c>
      <c r="O102" s="70" t="s">
        <v>652</v>
      </c>
      <c r="P102" s="70">
        <v>0</v>
      </c>
      <c r="Q102" s="69">
        <v>0</v>
      </c>
      <c r="R102" s="70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70" t="s">
        <v>652</v>
      </c>
      <c r="AE102" s="70" t="s">
        <v>652</v>
      </c>
      <c r="AF102" s="70">
        <v>0</v>
      </c>
      <c r="AG102" s="70">
        <v>0</v>
      </c>
      <c r="AH102" s="70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69">
        <v>0</v>
      </c>
      <c r="AO102" s="69">
        <v>0</v>
      </c>
      <c r="AP102" s="69">
        <v>0</v>
      </c>
      <c r="AQ102" s="69">
        <v>0</v>
      </c>
      <c r="AR102" s="69">
        <v>0</v>
      </c>
      <c r="AS102" s="69">
        <v>0</v>
      </c>
      <c r="AT102" s="70" t="s">
        <v>652</v>
      </c>
      <c r="AU102" s="70" t="s">
        <v>652</v>
      </c>
      <c r="AV102" s="70">
        <v>0</v>
      </c>
      <c r="AW102" s="70">
        <v>0</v>
      </c>
      <c r="AX102" s="70">
        <v>0</v>
      </c>
      <c r="AY102" s="69">
        <v>0</v>
      </c>
      <c r="AZ102" s="69">
        <v>0</v>
      </c>
      <c r="BA102" s="69">
        <v>0</v>
      </c>
      <c r="BB102" s="69">
        <v>0</v>
      </c>
      <c r="BC102" s="69">
        <v>0</v>
      </c>
      <c r="BD102" s="69">
        <v>0</v>
      </c>
      <c r="BE102" s="69">
        <v>0</v>
      </c>
      <c r="BF102" s="69">
        <v>0</v>
      </c>
      <c r="BG102" s="69">
        <v>0</v>
      </c>
      <c r="BH102" s="69">
        <v>0</v>
      </c>
      <c r="BI102" s="69">
        <v>0</v>
      </c>
      <c r="BJ102" s="70" t="s">
        <v>652</v>
      </c>
      <c r="BK102" s="70" t="s">
        <v>652</v>
      </c>
      <c r="BL102" s="70">
        <v>0</v>
      </c>
      <c r="BM102" s="70">
        <v>0</v>
      </c>
      <c r="BN102" s="70">
        <v>0</v>
      </c>
      <c r="BO102" s="69">
        <v>0</v>
      </c>
      <c r="BP102" s="69">
        <v>0</v>
      </c>
      <c r="BQ102" s="69">
        <v>0</v>
      </c>
      <c r="BR102" s="69">
        <v>0</v>
      </c>
      <c r="BS102" s="69">
        <v>0</v>
      </c>
      <c r="BT102" s="69">
        <v>0</v>
      </c>
      <c r="BU102" s="69">
        <v>0</v>
      </c>
      <c r="BV102" s="69">
        <v>0</v>
      </c>
      <c r="BW102" s="69">
        <v>0</v>
      </c>
      <c r="BX102" s="69">
        <v>0</v>
      </c>
      <c r="BY102" s="69">
        <v>0</v>
      </c>
      <c r="BZ102" s="70" t="s">
        <v>652</v>
      </c>
      <c r="CA102" s="70" t="s">
        <v>652</v>
      </c>
      <c r="CB102" s="70">
        <v>0</v>
      </c>
      <c r="CC102" s="70">
        <v>0</v>
      </c>
      <c r="CD102" s="70">
        <v>0</v>
      </c>
      <c r="CE102" s="69">
        <v>0</v>
      </c>
      <c r="CF102" s="69">
        <v>0</v>
      </c>
      <c r="CG102" s="69">
        <v>0</v>
      </c>
      <c r="CH102" s="69">
        <v>0</v>
      </c>
      <c r="CI102" s="69">
        <v>0</v>
      </c>
      <c r="CJ102" s="69">
        <v>0</v>
      </c>
      <c r="CK102" s="69">
        <v>0</v>
      </c>
      <c r="CL102" s="69">
        <v>0</v>
      </c>
      <c r="CM102" s="69">
        <v>0</v>
      </c>
      <c r="CN102" s="69">
        <v>0</v>
      </c>
      <c r="CO102" s="69">
        <v>0</v>
      </c>
      <c r="CP102" s="70" t="s">
        <v>652</v>
      </c>
      <c r="CQ102" s="70" t="s">
        <v>652</v>
      </c>
      <c r="CR102" s="70">
        <v>0</v>
      </c>
      <c r="CS102" s="70">
        <v>0</v>
      </c>
      <c r="CT102" s="70">
        <v>0</v>
      </c>
      <c r="CU102" s="69">
        <v>0</v>
      </c>
      <c r="CV102" s="69">
        <v>0</v>
      </c>
      <c r="CW102" s="69">
        <v>0</v>
      </c>
      <c r="CX102" s="69">
        <v>0</v>
      </c>
      <c r="CY102" s="69">
        <v>0</v>
      </c>
      <c r="CZ102" s="69">
        <v>0</v>
      </c>
      <c r="DA102" s="69">
        <v>0</v>
      </c>
      <c r="DB102" s="69">
        <v>0</v>
      </c>
      <c r="DC102" s="69">
        <v>0</v>
      </c>
      <c r="DD102" s="69">
        <v>0</v>
      </c>
      <c r="DE102" s="69">
        <v>0</v>
      </c>
      <c r="DF102" s="70" t="s">
        <v>652</v>
      </c>
      <c r="DG102" s="70" t="s">
        <v>652</v>
      </c>
      <c r="DH102" s="70">
        <v>0</v>
      </c>
      <c r="DI102" s="70">
        <v>0</v>
      </c>
      <c r="DJ102" s="70">
        <v>0</v>
      </c>
    </row>
    <row r="103" spans="1:114" ht="15.75" x14ac:dyDescent="0.25">
      <c r="A103" s="11">
        <v>92</v>
      </c>
      <c r="B103" s="66" t="s">
        <v>252</v>
      </c>
      <c r="C103" s="69">
        <v>0</v>
      </c>
      <c r="D103" s="69">
        <v>0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70" t="s">
        <v>652</v>
      </c>
      <c r="O103" s="70" t="s">
        <v>652</v>
      </c>
      <c r="P103" s="70">
        <v>0</v>
      </c>
      <c r="Q103" s="69">
        <v>0</v>
      </c>
      <c r="R103" s="70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70" t="s">
        <v>652</v>
      </c>
      <c r="AE103" s="70" t="s">
        <v>652</v>
      </c>
      <c r="AF103" s="70">
        <v>0</v>
      </c>
      <c r="AG103" s="70">
        <v>0</v>
      </c>
      <c r="AH103" s="70">
        <v>0</v>
      </c>
      <c r="AI103" s="69">
        <v>0</v>
      </c>
      <c r="AJ103" s="69">
        <v>0</v>
      </c>
      <c r="AK103" s="69">
        <v>0</v>
      </c>
      <c r="AL103" s="69">
        <v>0</v>
      </c>
      <c r="AM103" s="69">
        <v>0</v>
      </c>
      <c r="AN103" s="69">
        <v>0</v>
      </c>
      <c r="AO103" s="69">
        <v>0</v>
      </c>
      <c r="AP103" s="69">
        <v>0</v>
      </c>
      <c r="AQ103" s="69">
        <v>0</v>
      </c>
      <c r="AR103" s="69">
        <v>0</v>
      </c>
      <c r="AS103" s="69">
        <v>0</v>
      </c>
      <c r="AT103" s="70" t="s">
        <v>652</v>
      </c>
      <c r="AU103" s="70" t="s">
        <v>652</v>
      </c>
      <c r="AV103" s="70">
        <v>0</v>
      </c>
      <c r="AW103" s="70">
        <v>0</v>
      </c>
      <c r="AX103" s="70">
        <v>0</v>
      </c>
      <c r="AY103" s="69">
        <v>0</v>
      </c>
      <c r="AZ103" s="69">
        <v>0</v>
      </c>
      <c r="BA103" s="69">
        <v>0</v>
      </c>
      <c r="BB103" s="69">
        <v>0</v>
      </c>
      <c r="BC103" s="69">
        <v>0</v>
      </c>
      <c r="BD103" s="69">
        <v>0</v>
      </c>
      <c r="BE103" s="69">
        <v>0</v>
      </c>
      <c r="BF103" s="69">
        <v>0</v>
      </c>
      <c r="BG103" s="69">
        <v>0</v>
      </c>
      <c r="BH103" s="69">
        <v>0</v>
      </c>
      <c r="BI103" s="69">
        <v>0</v>
      </c>
      <c r="BJ103" s="70" t="s">
        <v>652</v>
      </c>
      <c r="BK103" s="70" t="s">
        <v>652</v>
      </c>
      <c r="BL103" s="70">
        <v>0</v>
      </c>
      <c r="BM103" s="70">
        <v>0</v>
      </c>
      <c r="BN103" s="70">
        <v>0</v>
      </c>
      <c r="BO103" s="69">
        <v>0</v>
      </c>
      <c r="BP103" s="69">
        <v>0</v>
      </c>
      <c r="BQ103" s="69">
        <v>0</v>
      </c>
      <c r="BR103" s="69">
        <v>0</v>
      </c>
      <c r="BS103" s="69">
        <v>0</v>
      </c>
      <c r="BT103" s="69">
        <v>0</v>
      </c>
      <c r="BU103" s="69">
        <v>0</v>
      </c>
      <c r="BV103" s="69">
        <v>0</v>
      </c>
      <c r="BW103" s="69">
        <v>0</v>
      </c>
      <c r="BX103" s="69">
        <v>0</v>
      </c>
      <c r="BY103" s="69">
        <v>0</v>
      </c>
      <c r="BZ103" s="70" t="s">
        <v>652</v>
      </c>
      <c r="CA103" s="70" t="s">
        <v>652</v>
      </c>
      <c r="CB103" s="70">
        <v>0</v>
      </c>
      <c r="CC103" s="70">
        <v>0</v>
      </c>
      <c r="CD103" s="70">
        <v>0</v>
      </c>
      <c r="CE103" s="69">
        <v>0</v>
      </c>
      <c r="CF103" s="69">
        <v>0</v>
      </c>
      <c r="CG103" s="69">
        <v>0</v>
      </c>
      <c r="CH103" s="69">
        <v>0</v>
      </c>
      <c r="CI103" s="69">
        <v>0</v>
      </c>
      <c r="CJ103" s="69">
        <v>0</v>
      </c>
      <c r="CK103" s="69">
        <v>0</v>
      </c>
      <c r="CL103" s="69">
        <v>0</v>
      </c>
      <c r="CM103" s="69">
        <v>0</v>
      </c>
      <c r="CN103" s="69">
        <v>0</v>
      </c>
      <c r="CO103" s="69">
        <v>0</v>
      </c>
      <c r="CP103" s="70" t="s">
        <v>652</v>
      </c>
      <c r="CQ103" s="70" t="s">
        <v>652</v>
      </c>
      <c r="CR103" s="70">
        <v>0</v>
      </c>
      <c r="CS103" s="70">
        <v>0</v>
      </c>
      <c r="CT103" s="70">
        <v>0</v>
      </c>
      <c r="CU103" s="69">
        <v>0</v>
      </c>
      <c r="CV103" s="69">
        <v>0</v>
      </c>
      <c r="CW103" s="69">
        <v>0</v>
      </c>
      <c r="CX103" s="69">
        <v>0</v>
      </c>
      <c r="CY103" s="69">
        <v>0</v>
      </c>
      <c r="CZ103" s="69">
        <v>0</v>
      </c>
      <c r="DA103" s="69">
        <v>0</v>
      </c>
      <c r="DB103" s="69">
        <v>0</v>
      </c>
      <c r="DC103" s="69">
        <v>0</v>
      </c>
      <c r="DD103" s="69">
        <v>0</v>
      </c>
      <c r="DE103" s="69">
        <v>0</v>
      </c>
      <c r="DF103" s="70" t="s">
        <v>652</v>
      </c>
      <c r="DG103" s="70" t="s">
        <v>652</v>
      </c>
      <c r="DH103" s="70">
        <v>0</v>
      </c>
      <c r="DI103" s="70">
        <v>0</v>
      </c>
      <c r="DJ103" s="70">
        <v>0</v>
      </c>
    </row>
    <row r="104" spans="1:114" ht="15.75" x14ac:dyDescent="0.25">
      <c r="A104" s="11">
        <v>93</v>
      </c>
      <c r="B104" s="66" t="s">
        <v>254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70" t="s">
        <v>652</v>
      </c>
      <c r="O104" s="70" t="s">
        <v>652</v>
      </c>
      <c r="P104" s="70">
        <v>0</v>
      </c>
      <c r="Q104" s="69">
        <v>0</v>
      </c>
      <c r="R104" s="70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  <c r="AC104" s="69">
        <v>0</v>
      </c>
      <c r="AD104" s="70" t="s">
        <v>652</v>
      </c>
      <c r="AE104" s="70" t="s">
        <v>652</v>
      </c>
      <c r="AF104" s="70">
        <v>0</v>
      </c>
      <c r="AG104" s="70">
        <v>0</v>
      </c>
      <c r="AH104" s="70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69">
        <v>0</v>
      </c>
      <c r="AO104" s="69">
        <v>0</v>
      </c>
      <c r="AP104" s="69">
        <v>0</v>
      </c>
      <c r="AQ104" s="69">
        <v>0</v>
      </c>
      <c r="AR104" s="69">
        <v>0</v>
      </c>
      <c r="AS104" s="69">
        <v>0</v>
      </c>
      <c r="AT104" s="70" t="s">
        <v>652</v>
      </c>
      <c r="AU104" s="70" t="s">
        <v>652</v>
      </c>
      <c r="AV104" s="70">
        <v>0</v>
      </c>
      <c r="AW104" s="70">
        <v>0</v>
      </c>
      <c r="AX104" s="70">
        <v>0</v>
      </c>
      <c r="AY104" s="69">
        <v>0</v>
      </c>
      <c r="AZ104" s="69">
        <v>0</v>
      </c>
      <c r="BA104" s="69">
        <v>0</v>
      </c>
      <c r="BB104" s="69">
        <v>0</v>
      </c>
      <c r="BC104" s="69">
        <v>0</v>
      </c>
      <c r="BD104" s="69">
        <v>0</v>
      </c>
      <c r="BE104" s="69">
        <v>0</v>
      </c>
      <c r="BF104" s="69">
        <v>0</v>
      </c>
      <c r="BG104" s="69">
        <v>0</v>
      </c>
      <c r="BH104" s="69">
        <v>0</v>
      </c>
      <c r="BI104" s="69">
        <v>0</v>
      </c>
      <c r="BJ104" s="70" t="s">
        <v>652</v>
      </c>
      <c r="BK104" s="70" t="s">
        <v>652</v>
      </c>
      <c r="BL104" s="70">
        <v>0</v>
      </c>
      <c r="BM104" s="70">
        <v>0</v>
      </c>
      <c r="BN104" s="70">
        <v>0</v>
      </c>
      <c r="BO104" s="69">
        <v>0</v>
      </c>
      <c r="BP104" s="69">
        <v>0</v>
      </c>
      <c r="BQ104" s="69">
        <v>0</v>
      </c>
      <c r="BR104" s="69">
        <v>0</v>
      </c>
      <c r="BS104" s="69">
        <v>0</v>
      </c>
      <c r="BT104" s="69">
        <v>0</v>
      </c>
      <c r="BU104" s="69">
        <v>0</v>
      </c>
      <c r="BV104" s="69">
        <v>0</v>
      </c>
      <c r="BW104" s="69">
        <v>0</v>
      </c>
      <c r="BX104" s="69">
        <v>0</v>
      </c>
      <c r="BY104" s="69">
        <v>0</v>
      </c>
      <c r="BZ104" s="70" t="s">
        <v>652</v>
      </c>
      <c r="CA104" s="70" t="s">
        <v>652</v>
      </c>
      <c r="CB104" s="70">
        <v>0</v>
      </c>
      <c r="CC104" s="70">
        <v>0</v>
      </c>
      <c r="CD104" s="70">
        <v>0</v>
      </c>
      <c r="CE104" s="69">
        <v>0</v>
      </c>
      <c r="CF104" s="69">
        <v>0</v>
      </c>
      <c r="CG104" s="69">
        <v>0</v>
      </c>
      <c r="CH104" s="69">
        <v>0</v>
      </c>
      <c r="CI104" s="69">
        <v>0</v>
      </c>
      <c r="CJ104" s="69">
        <v>0</v>
      </c>
      <c r="CK104" s="69">
        <v>0</v>
      </c>
      <c r="CL104" s="69">
        <v>0</v>
      </c>
      <c r="CM104" s="69">
        <v>0</v>
      </c>
      <c r="CN104" s="69">
        <v>0</v>
      </c>
      <c r="CO104" s="69">
        <v>0</v>
      </c>
      <c r="CP104" s="70" t="s">
        <v>652</v>
      </c>
      <c r="CQ104" s="70" t="s">
        <v>652</v>
      </c>
      <c r="CR104" s="70">
        <v>0</v>
      </c>
      <c r="CS104" s="70">
        <v>0</v>
      </c>
      <c r="CT104" s="70">
        <v>0</v>
      </c>
      <c r="CU104" s="69">
        <v>0</v>
      </c>
      <c r="CV104" s="69">
        <v>0</v>
      </c>
      <c r="CW104" s="69">
        <v>0</v>
      </c>
      <c r="CX104" s="69">
        <v>0</v>
      </c>
      <c r="CY104" s="69">
        <v>0</v>
      </c>
      <c r="CZ104" s="69">
        <v>0</v>
      </c>
      <c r="DA104" s="69">
        <v>0</v>
      </c>
      <c r="DB104" s="69">
        <v>0</v>
      </c>
      <c r="DC104" s="69">
        <v>0</v>
      </c>
      <c r="DD104" s="69">
        <v>0</v>
      </c>
      <c r="DE104" s="69">
        <v>0</v>
      </c>
      <c r="DF104" s="70" t="s">
        <v>652</v>
      </c>
      <c r="DG104" s="70" t="s">
        <v>652</v>
      </c>
      <c r="DH104" s="70">
        <v>0</v>
      </c>
      <c r="DI104" s="70">
        <v>0</v>
      </c>
      <c r="DJ104" s="70">
        <v>0</v>
      </c>
    </row>
    <row r="105" spans="1:114" ht="15.75" x14ac:dyDescent="0.25">
      <c r="A105" s="9">
        <v>94</v>
      </c>
      <c r="B105" s="66" t="s">
        <v>256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70" t="s">
        <v>652</v>
      </c>
      <c r="O105" s="70" t="s">
        <v>652</v>
      </c>
      <c r="P105" s="70">
        <v>0</v>
      </c>
      <c r="Q105" s="69">
        <v>0</v>
      </c>
      <c r="R105" s="70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70" t="s">
        <v>652</v>
      </c>
      <c r="AE105" s="70" t="s">
        <v>652</v>
      </c>
      <c r="AF105" s="70">
        <v>0</v>
      </c>
      <c r="AG105" s="70">
        <v>0</v>
      </c>
      <c r="AH105" s="70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69">
        <v>0</v>
      </c>
      <c r="AO105" s="69">
        <v>0</v>
      </c>
      <c r="AP105" s="69">
        <v>0</v>
      </c>
      <c r="AQ105" s="69">
        <v>0</v>
      </c>
      <c r="AR105" s="69">
        <v>0</v>
      </c>
      <c r="AS105" s="69">
        <v>0</v>
      </c>
      <c r="AT105" s="70" t="s">
        <v>652</v>
      </c>
      <c r="AU105" s="70" t="s">
        <v>652</v>
      </c>
      <c r="AV105" s="70">
        <v>0</v>
      </c>
      <c r="AW105" s="70">
        <v>0</v>
      </c>
      <c r="AX105" s="70">
        <v>0</v>
      </c>
      <c r="AY105" s="69">
        <v>0</v>
      </c>
      <c r="AZ105" s="69">
        <v>0</v>
      </c>
      <c r="BA105" s="69">
        <v>0</v>
      </c>
      <c r="BB105" s="69">
        <v>0</v>
      </c>
      <c r="BC105" s="69">
        <v>0</v>
      </c>
      <c r="BD105" s="69">
        <v>0</v>
      </c>
      <c r="BE105" s="69">
        <v>0</v>
      </c>
      <c r="BF105" s="69">
        <v>0</v>
      </c>
      <c r="BG105" s="69">
        <v>0</v>
      </c>
      <c r="BH105" s="69">
        <v>0</v>
      </c>
      <c r="BI105" s="69">
        <v>0</v>
      </c>
      <c r="BJ105" s="70" t="s">
        <v>652</v>
      </c>
      <c r="BK105" s="70" t="s">
        <v>652</v>
      </c>
      <c r="BL105" s="70">
        <v>0</v>
      </c>
      <c r="BM105" s="70">
        <v>0</v>
      </c>
      <c r="BN105" s="70">
        <v>0</v>
      </c>
      <c r="BO105" s="69">
        <v>0</v>
      </c>
      <c r="BP105" s="69">
        <v>0</v>
      </c>
      <c r="BQ105" s="69">
        <v>0</v>
      </c>
      <c r="BR105" s="69">
        <v>0</v>
      </c>
      <c r="BS105" s="69">
        <v>0</v>
      </c>
      <c r="BT105" s="69">
        <v>0</v>
      </c>
      <c r="BU105" s="69">
        <v>0</v>
      </c>
      <c r="BV105" s="69">
        <v>0</v>
      </c>
      <c r="BW105" s="69">
        <v>0</v>
      </c>
      <c r="BX105" s="69">
        <v>0</v>
      </c>
      <c r="BY105" s="69">
        <v>0</v>
      </c>
      <c r="BZ105" s="70" t="s">
        <v>652</v>
      </c>
      <c r="CA105" s="70" t="s">
        <v>652</v>
      </c>
      <c r="CB105" s="70">
        <v>0</v>
      </c>
      <c r="CC105" s="70">
        <v>0</v>
      </c>
      <c r="CD105" s="70">
        <v>0</v>
      </c>
      <c r="CE105" s="69">
        <v>0</v>
      </c>
      <c r="CF105" s="69">
        <v>0</v>
      </c>
      <c r="CG105" s="69">
        <v>0</v>
      </c>
      <c r="CH105" s="69">
        <v>0</v>
      </c>
      <c r="CI105" s="69">
        <v>0</v>
      </c>
      <c r="CJ105" s="69">
        <v>0</v>
      </c>
      <c r="CK105" s="69">
        <v>0</v>
      </c>
      <c r="CL105" s="69">
        <v>0</v>
      </c>
      <c r="CM105" s="69">
        <v>0</v>
      </c>
      <c r="CN105" s="69">
        <v>0</v>
      </c>
      <c r="CO105" s="69">
        <v>0</v>
      </c>
      <c r="CP105" s="70" t="s">
        <v>652</v>
      </c>
      <c r="CQ105" s="70" t="s">
        <v>652</v>
      </c>
      <c r="CR105" s="70">
        <v>0</v>
      </c>
      <c r="CS105" s="70">
        <v>0</v>
      </c>
      <c r="CT105" s="70">
        <v>0</v>
      </c>
      <c r="CU105" s="69">
        <v>0</v>
      </c>
      <c r="CV105" s="69">
        <v>0</v>
      </c>
      <c r="CW105" s="69">
        <v>0</v>
      </c>
      <c r="CX105" s="69">
        <v>0</v>
      </c>
      <c r="CY105" s="69">
        <v>0</v>
      </c>
      <c r="CZ105" s="69">
        <v>0</v>
      </c>
      <c r="DA105" s="69">
        <v>0</v>
      </c>
      <c r="DB105" s="69">
        <v>0</v>
      </c>
      <c r="DC105" s="69">
        <v>0</v>
      </c>
      <c r="DD105" s="69">
        <v>0</v>
      </c>
      <c r="DE105" s="69">
        <v>0</v>
      </c>
      <c r="DF105" s="70" t="s">
        <v>652</v>
      </c>
      <c r="DG105" s="70" t="s">
        <v>652</v>
      </c>
      <c r="DH105" s="70">
        <v>0</v>
      </c>
      <c r="DI105" s="70">
        <v>0</v>
      </c>
      <c r="DJ105" s="70">
        <v>0</v>
      </c>
    </row>
  </sheetData>
  <mergeCells count="107">
    <mergeCell ref="AA10:AC10"/>
    <mergeCell ref="U9:W9"/>
    <mergeCell ref="X9:X11"/>
    <mergeCell ref="Y9:Y11"/>
    <mergeCell ref="Z9:AC9"/>
    <mergeCell ref="AD9:AE10"/>
    <mergeCell ref="AI7:AX8"/>
    <mergeCell ref="AI9:AI11"/>
    <mergeCell ref="AJ9:AJ11"/>
    <mergeCell ref="AV9:AV11"/>
    <mergeCell ref="AW9:AW11"/>
    <mergeCell ref="AX9:AX11"/>
    <mergeCell ref="AK10:AK11"/>
    <mergeCell ref="AL10:AM10"/>
    <mergeCell ref="AP10:AP11"/>
    <mergeCell ref="AQ10:AS10"/>
    <mergeCell ref="AK9:AM9"/>
    <mergeCell ref="AN9:AN11"/>
    <mergeCell ref="AO9:AO11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AP9:AS9"/>
    <mergeCell ref="AT9:AU10"/>
    <mergeCell ref="AY7:BN8"/>
    <mergeCell ref="AY9:AY11"/>
    <mergeCell ref="AZ9:AZ11"/>
    <mergeCell ref="BL9:BL11"/>
    <mergeCell ref="BM9:BM11"/>
    <mergeCell ref="BN9:BN11"/>
    <mergeCell ref="BA10:BA11"/>
    <mergeCell ref="BB10:BC10"/>
    <mergeCell ref="BF10:BF11"/>
    <mergeCell ref="BG10:BI10"/>
    <mergeCell ref="BA9:BC9"/>
    <mergeCell ref="BD9:BD11"/>
    <mergeCell ref="BE9:BE11"/>
    <mergeCell ref="BF9:BI9"/>
    <mergeCell ref="BJ9:BK10"/>
    <mergeCell ref="BO7:CD8"/>
    <mergeCell ref="BO9:BO11"/>
    <mergeCell ref="BP9:BP11"/>
    <mergeCell ref="CB9:CB11"/>
    <mergeCell ref="CC9:CC11"/>
    <mergeCell ref="CD9:CD11"/>
    <mergeCell ref="BQ10:BQ11"/>
    <mergeCell ref="BR10:BS10"/>
    <mergeCell ref="BV10:BV11"/>
    <mergeCell ref="BW10:BY10"/>
    <mergeCell ref="BQ9:BS9"/>
    <mergeCell ref="DF9:DG10"/>
    <mergeCell ref="BT9:BT11"/>
    <mergeCell ref="BU9:BU11"/>
    <mergeCell ref="BV9:BY9"/>
    <mergeCell ref="BZ9:CA10"/>
    <mergeCell ref="CP9:CQ10"/>
    <mergeCell ref="CE7:CT8"/>
    <mergeCell ref="CE9:CE11"/>
    <mergeCell ref="CF9:CF11"/>
    <mergeCell ref="CG10:CG11"/>
    <mergeCell ref="CH10:CI10"/>
    <mergeCell ref="CL10:CL11"/>
    <mergeCell ref="CM10:CO10"/>
    <mergeCell ref="CG9:CI9"/>
    <mergeCell ref="CJ9:CJ11"/>
    <mergeCell ref="CK9:CK11"/>
    <mergeCell ref="A7:A11"/>
    <mergeCell ref="B7:B11"/>
    <mergeCell ref="C9:C11"/>
    <mergeCell ref="DH9:DH11"/>
    <mergeCell ref="CU7:DJ8"/>
    <mergeCell ref="CU9:CU11"/>
    <mergeCell ref="CV9:CV11"/>
    <mergeCell ref="CR9:CR11"/>
    <mergeCell ref="CS9:CS11"/>
    <mergeCell ref="CT9:CT11"/>
    <mergeCell ref="C7:R8"/>
    <mergeCell ref="N9:O10"/>
    <mergeCell ref="P9:P11"/>
    <mergeCell ref="CL9:CO9"/>
    <mergeCell ref="DI9:DI11"/>
    <mergeCell ref="DJ9:DJ11"/>
    <mergeCell ref="CW10:CW11"/>
    <mergeCell ref="CX10:CY10"/>
    <mergeCell ref="DB10:DB11"/>
    <mergeCell ref="DC10:DE10"/>
    <mergeCell ref="CW9:CY9"/>
    <mergeCell ref="CZ9:CZ11"/>
    <mergeCell ref="DA9:DA11"/>
    <mergeCell ref="DB9:DE9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5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F12" sqref="F12"/>
    </sheetView>
  </sheetViews>
  <sheetFormatPr defaultColWidth="8.85546875" defaultRowHeight="15" outlineLevelCol="1" x14ac:dyDescent="0.25"/>
  <cols>
    <col min="1" max="1" width="5" style="130" customWidth="1"/>
    <col min="2" max="2" width="34.42578125" style="130" customWidth="1"/>
    <col min="3" max="4" width="18.7109375" style="130" customWidth="1"/>
    <col min="5" max="6" width="18.7109375" style="130" customWidth="1" outlineLevel="1"/>
    <col min="7" max="15" width="18.7109375" style="130" customWidth="1"/>
    <col min="16" max="18" width="18.7109375" style="130" customWidth="1" outlineLevel="1"/>
    <col min="19" max="16384" width="8.85546875" style="130"/>
  </cols>
  <sheetData>
    <row r="1" spans="1:18" ht="19.5" customHeight="1" x14ac:dyDescent="0.25">
      <c r="B1" s="131"/>
    </row>
    <row r="2" spans="1:18" ht="19.5" customHeight="1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</row>
    <row r="3" spans="1:18" ht="19.5" customHeight="1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</row>
    <row r="4" spans="1:18" ht="19.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</row>
    <row r="5" spans="1:18" ht="19.5" customHeight="1" x14ac:dyDescent="0.3">
      <c r="A5" s="132"/>
      <c r="B5" s="132"/>
      <c r="D5" s="186"/>
      <c r="E5" s="186"/>
      <c r="F5" s="183"/>
      <c r="G5" s="45"/>
      <c r="H5" s="46"/>
      <c r="I5" s="46"/>
    </row>
    <row r="6" spans="1:18" ht="15" customHeight="1" x14ac:dyDescent="0.25">
      <c r="B6" s="47" t="s">
        <v>651</v>
      </c>
      <c r="C6" s="79"/>
      <c r="Q6" s="79"/>
      <c r="R6" s="79"/>
    </row>
    <row r="7" spans="1:18" ht="30" customHeight="1" x14ac:dyDescent="0.25">
      <c r="A7" s="271" t="s">
        <v>284</v>
      </c>
      <c r="B7" s="247" t="s">
        <v>285</v>
      </c>
      <c r="C7" s="257" t="s">
        <v>645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</row>
    <row r="8" spans="1:18" ht="18.75" customHeight="1" thickBot="1" x14ac:dyDescent="0.3">
      <c r="A8" s="272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18" ht="31.5" customHeight="1" x14ac:dyDescent="0.25">
      <c r="A9" s="272"/>
      <c r="B9" s="247"/>
      <c r="C9" s="225" t="s">
        <v>315</v>
      </c>
      <c r="D9" s="226" t="s">
        <v>354</v>
      </c>
      <c r="E9" s="226" t="s">
        <v>287</v>
      </c>
      <c r="F9" s="226"/>
      <c r="G9" s="226"/>
      <c r="H9" s="226" t="s">
        <v>312</v>
      </c>
      <c r="I9" s="226" t="s">
        <v>262</v>
      </c>
      <c r="J9" s="226" t="s">
        <v>288</v>
      </c>
      <c r="K9" s="226"/>
      <c r="L9" s="226"/>
      <c r="M9" s="226"/>
      <c r="N9" s="241" t="s">
        <v>289</v>
      </c>
      <c r="O9" s="241"/>
      <c r="P9" s="226" t="s">
        <v>290</v>
      </c>
      <c r="Q9" s="226" t="s">
        <v>266</v>
      </c>
      <c r="R9" s="226" t="s">
        <v>291</v>
      </c>
    </row>
    <row r="10" spans="1:18" ht="24" customHeight="1" x14ac:dyDescent="0.25">
      <c r="A10" s="272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</row>
    <row r="11" spans="1:18" ht="114.75" customHeight="1" x14ac:dyDescent="0.25">
      <c r="A11" s="273"/>
      <c r="B11" s="247"/>
      <c r="C11" s="226"/>
      <c r="D11" s="202"/>
      <c r="E11" s="202"/>
      <c r="F11" s="172" t="s">
        <v>259</v>
      </c>
      <c r="G11" s="172" t="s">
        <v>260</v>
      </c>
      <c r="H11" s="202"/>
      <c r="I11" s="202"/>
      <c r="J11" s="202"/>
      <c r="K11" s="172" t="s">
        <v>264</v>
      </c>
      <c r="L11" s="172" t="s">
        <v>303</v>
      </c>
      <c r="M11" s="172" t="s">
        <v>260</v>
      </c>
      <c r="N11" s="172" t="s">
        <v>621</v>
      </c>
      <c r="O11" s="172" t="s">
        <v>295</v>
      </c>
      <c r="P11" s="202"/>
      <c r="Q11" s="202"/>
      <c r="R11" s="202"/>
    </row>
    <row r="12" spans="1:18" s="57" customFormat="1" ht="21" customHeight="1" x14ac:dyDescent="0.25">
      <c r="A12" s="53" t="s">
        <v>2</v>
      </c>
      <c r="B12" s="188" t="s">
        <v>3</v>
      </c>
      <c r="C12" s="56">
        <v>0</v>
      </c>
      <c r="D12" s="56">
        <v>0</v>
      </c>
      <c r="E12" s="56">
        <v>1.0178499999999999</v>
      </c>
      <c r="F12" s="56">
        <v>0.88529999999999998</v>
      </c>
      <c r="G12" s="56">
        <v>0.13255</v>
      </c>
      <c r="H12" s="56">
        <v>0.72836199999999995</v>
      </c>
      <c r="I12" s="56">
        <v>0</v>
      </c>
      <c r="J12" s="56">
        <v>0.81138200000000005</v>
      </c>
      <c r="K12" s="56">
        <v>0.72836199999999995</v>
      </c>
      <c r="L12" s="56">
        <v>0</v>
      </c>
      <c r="M12" s="56">
        <v>8.3019999999999997E-2</v>
      </c>
      <c r="N12" s="56">
        <v>82.272901841183781</v>
      </c>
      <c r="O12" s="56">
        <v>62.632968691059979</v>
      </c>
      <c r="P12" s="56">
        <v>10.23192528303561</v>
      </c>
      <c r="Q12" s="56">
        <v>0</v>
      </c>
      <c r="R12" s="56">
        <v>0</v>
      </c>
    </row>
    <row r="13" spans="1:18" s="65" customFormat="1" ht="15.75" x14ac:dyDescent="0.25">
      <c r="A13" s="60" t="s">
        <v>6</v>
      </c>
      <c r="B13" s="61" t="s">
        <v>7</v>
      </c>
      <c r="C13" s="64">
        <v>0</v>
      </c>
      <c r="D13" s="64">
        <v>0</v>
      </c>
      <c r="E13" s="64">
        <v>0.59350000000000003</v>
      </c>
      <c r="F13" s="64">
        <v>0.5635</v>
      </c>
      <c r="G13" s="64">
        <v>0.03</v>
      </c>
      <c r="H13" s="64">
        <v>0.420462</v>
      </c>
      <c r="I13" s="64">
        <v>0</v>
      </c>
      <c r="J13" s="64">
        <v>0.45046199999999997</v>
      </c>
      <c r="K13" s="64">
        <v>0.420462</v>
      </c>
      <c r="L13" s="64">
        <v>0</v>
      </c>
      <c r="M13" s="64">
        <v>0.03</v>
      </c>
      <c r="N13" s="64">
        <v>74.616149068322983</v>
      </c>
      <c r="O13" s="64">
        <v>100</v>
      </c>
      <c r="P13" s="64">
        <v>6.6598292419782368</v>
      </c>
      <c r="Q13" s="64">
        <v>0</v>
      </c>
      <c r="R13" s="64">
        <v>0</v>
      </c>
    </row>
    <row r="14" spans="1:18" ht="15.75" x14ac:dyDescent="0.25">
      <c r="A14" s="140" t="s">
        <v>9</v>
      </c>
      <c r="B14" s="66" t="s">
        <v>10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70" t="s">
        <v>652</v>
      </c>
      <c r="O14" s="70" t="s">
        <v>652</v>
      </c>
      <c r="P14" s="70">
        <v>0</v>
      </c>
      <c r="Q14" s="70">
        <v>0</v>
      </c>
      <c r="R14" s="70">
        <v>0</v>
      </c>
    </row>
    <row r="15" spans="1:18" ht="15.75" x14ac:dyDescent="0.25">
      <c r="A15" s="140" t="s">
        <v>12</v>
      </c>
      <c r="B15" s="66" t="s">
        <v>13</v>
      </c>
      <c r="C15" s="69">
        <v>0</v>
      </c>
      <c r="D15" s="69">
        <v>0</v>
      </c>
      <c r="E15" s="69">
        <v>0.59350000000000003</v>
      </c>
      <c r="F15" s="69">
        <v>0.5635</v>
      </c>
      <c r="G15" s="69">
        <v>0.03</v>
      </c>
      <c r="H15" s="69">
        <v>0.420462</v>
      </c>
      <c r="I15" s="69">
        <v>0</v>
      </c>
      <c r="J15" s="69">
        <v>0.45046199999999997</v>
      </c>
      <c r="K15" s="69">
        <v>0.420462</v>
      </c>
      <c r="L15" s="69">
        <v>0</v>
      </c>
      <c r="M15" s="69">
        <v>0.03</v>
      </c>
      <c r="N15" s="70">
        <v>74.616149068322983</v>
      </c>
      <c r="O15" s="70">
        <v>100</v>
      </c>
      <c r="P15" s="70">
        <v>6.6598292419782368</v>
      </c>
      <c r="Q15" s="70">
        <v>0</v>
      </c>
      <c r="R15" s="70">
        <v>0</v>
      </c>
    </row>
    <row r="16" spans="1:18" ht="15.75" x14ac:dyDescent="0.25">
      <c r="A16" s="140" t="s">
        <v>15</v>
      </c>
      <c r="B16" s="66" t="s">
        <v>16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70" t="s">
        <v>652</v>
      </c>
      <c r="O16" s="70" t="s">
        <v>652</v>
      </c>
      <c r="P16" s="70">
        <v>0</v>
      </c>
      <c r="Q16" s="70">
        <v>0</v>
      </c>
      <c r="R16" s="70">
        <v>0</v>
      </c>
    </row>
    <row r="17" spans="1:18" ht="15.75" x14ac:dyDescent="0.25">
      <c r="A17" s="140" t="s">
        <v>18</v>
      </c>
      <c r="B17" s="66" t="s">
        <v>19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70" t="s">
        <v>652</v>
      </c>
      <c r="O17" s="70" t="s">
        <v>652</v>
      </c>
      <c r="P17" s="70">
        <v>0</v>
      </c>
      <c r="Q17" s="70">
        <v>0</v>
      </c>
      <c r="R17" s="70">
        <v>0</v>
      </c>
    </row>
    <row r="18" spans="1:18" ht="15.75" x14ac:dyDescent="0.25">
      <c r="A18" s="140" t="s">
        <v>21</v>
      </c>
      <c r="B18" s="66" t="s">
        <v>22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70" t="s">
        <v>652</v>
      </c>
      <c r="O18" s="70" t="s">
        <v>652</v>
      </c>
      <c r="P18" s="70">
        <v>0</v>
      </c>
      <c r="Q18" s="70">
        <v>0</v>
      </c>
      <c r="R18" s="70">
        <v>0</v>
      </c>
    </row>
    <row r="19" spans="1:18" ht="15.75" x14ac:dyDescent="0.25">
      <c r="A19" s="140" t="s">
        <v>24</v>
      </c>
      <c r="B19" s="66" t="s">
        <v>25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70" t="s">
        <v>652</v>
      </c>
      <c r="O19" s="70" t="s">
        <v>652</v>
      </c>
      <c r="P19" s="70">
        <v>0</v>
      </c>
      <c r="Q19" s="70">
        <v>0</v>
      </c>
      <c r="R19" s="70">
        <v>0</v>
      </c>
    </row>
    <row r="20" spans="1:18" ht="15.75" x14ac:dyDescent="0.25">
      <c r="A20" s="140" t="s">
        <v>27</v>
      </c>
      <c r="B20" s="66" t="s">
        <v>28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70" t="s">
        <v>652</v>
      </c>
      <c r="O20" s="70" t="s">
        <v>652</v>
      </c>
      <c r="P20" s="70">
        <v>0</v>
      </c>
      <c r="Q20" s="70">
        <v>0</v>
      </c>
      <c r="R20" s="70">
        <v>0</v>
      </c>
    </row>
    <row r="21" spans="1:18" ht="15.75" x14ac:dyDescent="0.25">
      <c r="A21" s="140" t="s">
        <v>30</v>
      </c>
      <c r="B21" s="66" t="s">
        <v>31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0" t="s">
        <v>652</v>
      </c>
      <c r="O21" s="70" t="s">
        <v>652</v>
      </c>
      <c r="P21" s="70">
        <v>0</v>
      </c>
      <c r="Q21" s="70">
        <v>0</v>
      </c>
      <c r="R21" s="70">
        <v>0</v>
      </c>
    </row>
    <row r="22" spans="1:18" ht="15.75" x14ac:dyDescent="0.25">
      <c r="A22" s="140" t="s">
        <v>33</v>
      </c>
      <c r="B22" s="66" t="s">
        <v>34</v>
      </c>
      <c r="C22" s="69">
        <v>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0" t="s">
        <v>652</v>
      </c>
      <c r="O22" s="70" t="s">
        <v>652</v>
      </c>
      <c r="P22" s="70">
        <v>0</v>
      </c>
      <c r="Q22" s="70">
        <v>0</v>
      </c>
      <c r="R22" s="70">
        <v>0</v>
      </c>
    </row>
    <row r="23" spans="1:18" ht="15.75" x14ac:dyDescent="0.25">
      <c r="A23" s="140" t="s">
        <v>36</v>
      </c>
      <c r="B23" s="66" t="s">
        <v>37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0" t="s">
        <v>652</v>
      </c>
      <c r="O23" s="70" t="s">
        <v>652</v>
      </c>
      <c r="P23" s="70">
        <v>0</v>
      </c>
      <c r="Q23" s="70">
        <v>0</v>
      </c>
      <c r="R23" s="70">
        <v>0</v>
      </c>
    </row>
    <row r="24" spans="1:18" ht="15.75" x14ac:dyDescent="0.25">
      <c r="A24" s="140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70">
        <v>0</v>
      </c>
      <c r="R24" s="70">
        <v>0</v>
      </c>
    </row>
    <row r="25" spans="1:18" ht="15.75" x14ac:dyDescent="0.25">
      <c r="A25" s="140" t="s">
        <v>41</v>
      </c>
      <c r="B25" s="66" t="s">
        <v>42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70" t="s">
        <v>652</v>
      </c>
      <c r="O25" s="70" t="s">
        <v>652</v>
      </c>
      <c r="P25" s="70">
        <v>0</v>
      </c>
      <c r="Q25" s="70">
        <v>0</v>
      </c>
      <c r="R25" s="70">
        <v>0</v>
      </c>
    </row>
    <row r="26" spans="1:18" ht="15.75" x14ac:dyDescent="0.25">
      <c r="A26" s="140" t="s">
        <v>44</v>
      </c>
      <c r="B26" s="66" t="s">
        <v>45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70" t="s">
        <v>652</v>
      </c>
      <c r="O26" s="70" t="s">
        <v>652</v>
      </c>
      <c r="P26" s="70">
        <v>0</v>
      </c>
      <c r="Q26" s="70">
        <v>0</v>
      </c>
      <c r="R26" s="70">
        <v>0</v>
      </c>
    </row>
    <row r="27" spans="1:18" ht="15.75" x14ac:dyDescent="0.25">
      <c r="A27" s="140" t="s">
        <v>47</v>
      </c>
      <c r="B27" s="66" t="s">
        <v>48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70" t="s">
        <v>652</v>
      </c>
      <c r="O27" s="70" t="s">
        <v>652</v>
      </c>
      <c r="P27" s="70">
        <v>0</v>
      </c>
      <c r="Q27" s="70">
        <v>0</v>
      </c>
      <c r="R27" s="70">
        <v>0</v>
      </c>
    </row>
    <row r="28" spans="1:18" ht="15.75" x14ac:dyDescent="0.25">
      <c r="A28" s="140" t="s">
        <v>50</v>
      </c>
      <c r="B28" s="66" t="s">
        <v>51</v>
      </c>
      <c r="C28" s="69"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70" t="s">
        <v>652</v>
      </c>
      <c r="O28" s="70" t="s">
        <v>652</v>
      </c>
      <c r="P28" s="70">
        <v>0</v>
      </c>
      <c r="Q28" s="70">
        <v>0</v>
      </c>
      <c r="R28" s="70">
        <v>0</v>
      </c>
    </row>
    <row r="29" spans="1:18" ht="15.75" x14ac:dyDescent="0.25">
      <c r="A29" s="140" t="s">
        <v>53</v>
      </c>
      <c r="B29" s="66" t="s">
        <v>54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70" t="s">
        <v>652</v>
      </c>
      <c r="O29" s="70" t="s">
        <v>652</v>
      </c>
      <c r="P29" s="70">
        <v>0</v>
      </c>
      <c r="Q29" s="70">
        <v>0</v>
      </c>
      <c r="R29" s="70">
        <v>0</v>
      </c>
    </row>
    <row r="30" spans="1:18" ht="15.75" x14ac:dyDescent="0.25">
      <c r="A30" s="140" t="s">
        <v>56</v>
      </c>
      <c r="B30" s="66" t="s">
        <v>57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70" t="s">
        <v>652</v>
      </c>
      <c r="O30" s="70" t="s">
        <v>652</v>
      </c>
      <c r="P30" s="70">
        <v>0</v>
      </c>
      <c r="Q30" s="70">
        <v>0</v>
      </c>
      <c r="R30" s="70">
        <v>0</v>
      </c>
    </row>
    <row r="31" spans="1:18" ht="15.75" x14ac:dyDescent="0.25">
      <c r="A31" s="140" t="s">
        <v>59</v>
      </c>
      <c r="B31" s="66" t="s">
        <v>60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70" t="s">
        <v>652</v>
      </c>
      <c r="O31" s="70" t="s">
        <v>652</v>
      </c>
      <c r="P31" s="70">
        <v>0</v>
      </c>
      <c r="Q31" s="70">
        <v>0</v>
      </c>
      <c r="R31" s="70">
        <v>0</v>
      </c>
    </row>
    <row r="32" spans="1:18" s="65" customFormat="1" ht="15.75" x14ac:dyDescent="0.25">
      <c r="A32" s="60" t="s">
        <v>62</v>
      </c>
      <c r="B32" s="61" t="s">
        <v>63</v>
      </c>
      <c r="C32" s="64">
        <v>0</v>
      </c>
      <c r="D32" s="64">
        <v>0</v>
      </c>
      <c r="E32" s="64">
        <v>1.6449999999999999E-2</v>
      </c>
      <c r="F32" s="64">
        <v>1.3899999999999999E-2</v>
      </c>
      <c r="G32" s="64">
        <v>2.5500000000000002E-3</v>
      </c>
      <c r="H32" s="64">
        <v>0</v>
      </c>
      <c r="I32" s="64">
        <v>0</v>
      </c>
      <c r="J32" s="64">
        <v>2.5500000000000002E-3</v>
      </c>
      <c r="K32" s="64">
        <v>0</v>
      </c>
      <c r="L32" s="64">
        <v>0</v>
      </c>
      <c r="M32" s="64">
        <v>2.5500000000000002E-3</v>
      </c>
      <c r="N32" s="64">
        <v>0</v>
      </c>
      <c r="O32" s="64">
        <v>100</v>
      </c>
      <c r="P32" s="64">
        <v>100</v>
      </c>
      <c r="Q32" s="64">
        <v>0</v>
      </c>
      <c r="R32" s="64">
        <v>0</v>
      </c>
    </row>
    <row r="33" spans="1:18" ht="15.75" x14ac:dyDescent="0.25">
      <c r="A33" s="140" t="s">
        <v>65</v>
      </c>
      <c r="B33" s="66" t="s">
        <v>66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70" t="s">
        <v>652</v>
      </c>
      <c r="O33" s="70" t="s">
        <v>652</v>
      </c>
      <c r="P33" s="70">
        <v>0</v>
      </c>
      <c r="Q33" s="70">
        <v>0</v>
      </c>
      <c r="R33" s="70">
        <v>0</v>
      </c>
    </row>
    <row r="34" spans="1:18" ht="15.75" x14ac:dyDescent="0.25">
      <c r="A34" s="140" t="s">
        <v>68</v>
      </c>
      <c r="B34" s="66" t="s">
        <v>69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70" t="s">
        <v>652</v>
      </c>
      <c r="O34" s="70" t="s">
        <v>652</v>
      </c>
      <c r="P34" s="70">
        <v>0</v>
      </c>
      <c r="Q34" s="70">
        <v>0</v>
      </c>
      <c r="R34" s="70">
        <v>0</v>
      </c>
    </row>
    <row r="35" spans="1:18" ht="15.75" x14ac:dyDescent="0.25">
      <c r="A35" s="140" t="s">
        <v>71</v>
      </c>
      <c r="B35" s="66" t="s">
        <v>72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70" t="s">
        <v>652</v>
      </c>
      <c r="O35" s="70" t="s">
        <v>652</v>
      </c>
      <c r="P35" s="70">
        <v>0</v>
      </c>
      <c r="Q35" s="70">
        <v>0</v>
      </c>
      <c r="R35" s="70">
        <v>0</v>
      </c>
    </row>
    <row r="36" spans="1:18" ht="15.75" x14ac:dyDescent="0.25">
      <c r="A36" s="140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70">
        <v>0</v>
      </c>
      <c r="R36" s="70">
        <v>0</v>
      </c>
    </row>
    <row r="37" spans="1:18" ht="15.75" x14ac:dyDescent="0.25">
      <c r="A37" s="140" t="s">
        <v>76</v>
      </c>
      <c r="B37" s="66" t="s">
        <v>77</v>
      </c>
      <c r="C37" s="69">
        <v>0</v>
      </c>
      <c r="D37" s="69">
        <v>0</v>
      </c>
      <c r="E37" s="69">
        <v>1.6449999999999999E-2</v>
      </c>
      <c r="F37" s="69">
        <v>1.3899999999999999E-2</v>
      </c>
      <c r="G37" s="69">
        <v>2.5500000000000002E-3</v>
      </c>
      <c r="H37" s="69">
        <v>0</v>
      </c>
      <c r="I37" s="69">
        <v>0</v>
      </c>
      <c r="J37" s="69">
        <v>2.5500000000000002E-3</v>
      </c>
      <c r="K37" s="69">
        <v>0</v>
      </c>
      <c r="L37" s="69">
        <v>0</v>
      </c>
      <c r="M37" s="69">
        <v>2.5500000000000002E-3</v>
      </c>
      <c r="N37" s="70">
        <v>0</v>
      </c>
      <c r="O37" s="70">
        <v>100</v>
      </c>
      <c r="P37" s="70">
        <v>100</v>
      </c>
      <c r="Q37" s="70">
        <v>0</v>
      </c>
      <c r="R37" s="70">
        <v>0</v>
      </c>
    </row>
    <row r="38" spans="1:18" ht="15.75" x14ac:dyDescent="0.25">
      <c r="A38" s="140" t="s">
        <v>79</v>
      </c>
      <c r="B38" s="66" t="s">
        <v>80</v>
      </c>
      <c r="C38" s="69">
        <v>0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70" t="s">
        <v>652</v>
      </c>
      <c r="O38" s="70" t="s">
        <v>652</v>
      </c>
      <c r="P38" s="70">
        <v>0</v>
      </c>
      <c r="Q38" s="70">
        <v>0</v>
      </c>
      <c r="R38" s="70">
        <v>0</v>
      </c>
    </row>
    <row r="39" spans="1:18" ht="15.75" x14ac:dyDescent="0.25">
      <c r="A39" s="140" t="s">
        <v>82</v>
      </c>
      <c r="B39" s="66" t="s">
        <v>83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70" t="s">
        <v>652</v>
      </c>
      <c r="O39" s="70" t="s">
        <v>652</v>
      </c>
      <c r="P39" s="70">
        <v>0</v>
      </c>
      <c r="Q39" s="70">
        <v>0</v>
      </c>
      <c r="R39" s="70">
        <v>0</v>
      </c>
    </row>
    <row r="40" spans="1:18" ht="15.75" x14ac:dyDescent="0.25">
      <c r="A40" s="140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70">
        <v>0</v>
      </c>
      <c r="R40" s="70">
        <v>0</v>
      </c>
    </row>
    <row r="41" spans="1:18" ht="15.75" x14ac:dyDescent="0.25">
      <c r="A41" s="140" t="s">
        <v>87</v>
      </c>
      <c r="B41" s="66" t="s">
        <v>88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70" t="s">
        <v>652</v>
      </c>
      <c r="O41" s="70" t="s">
        <v>652</v>
      </c>
      <c r="P41" s="70">
        <v>0</v>
      </c>
      <c r="Q41" s="70">
        <v>0</v>
      </c>
      <c r="R41" s="70">
        <v>0</v>
      </c>
    </row>
    <row r="42" spans="1:18" ht="15.75" x14ac:dyDescent="0.25">
      <c r="A42" s="140" t="s">
        <v>90</v>
      </c>
      <c r="B42" s="66" t="s">
        <v>91</v>
      </c>
      <c r="C42" s="69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70" t="s">
        <v>652</v>
      </c>
      <c r="O42" s="70" t="s">
        <v>652</v>
      </c>
      <c r="P42" s="70">
        <v>0</v>
      </c>
      <c r="Q42" s="70">
        <v>0</v>
      </c>
      <c r="R42" s="70">
        <v>0</v>
      </c>
    </row>
    <row r="43" spans="1:18" ht="15.75" x14ac:dyDescent="0.25">
      <c r="A43" s="71">
        <v>32</v>
      </c>
      <c r="B43" s="66" t="s">
        <v>93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70" t="s">
        <v>652</v>
      </c>
      <c r="O43" s="70" t="s">
        <v>652</v>
      </c>
      <c r="P43" s="70">
        <v>0</v>
      </c>
      <c r="Q43" s="70">
        <v>0</v>
      </c>
      <c r="R43" s="70">
        <v>0</v>
      </c>
    </row>
    <row r="44" spans="1:18" s="65" customFormat="1" ht="15.75" x14ac:dyDescent="0.25">
      <c r="A44" s="73">
        <v>33</v>
      </c>
      <c r="B44" s="74" t="s">
        <v>95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 t="s">
        <v>652</v>
      </c>
      <c r="O44" s="64" t="s">
        <v>652</v>
      </c>
      <c r="P44" s="64">
        <v>0</v>
      </c>
      <c r="Q44" s="64">
        <v>0</v>
      </c>
      <c r="R44" s="64">
        <v>0</v>
      </c>
    </row>
    <row r="45" spans="1:18" ht="15.75" x14ac:dyDescent="0.25">
      <c r="A45" s="153">
        <v>34</v>
      </c>
      <c r="B45" s="17" t="s">
        <v>97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70" t="s">
        <v>652</v>
      </c>
      <c r="O45" s="70" t="s">
        <v>652</v>
      </c>
      <c r="P45" s="70">
        <v>0</v>
      </c>
      <c r="Q45" s="70">
        <v>0</v>
      </c>
      <c r="R45" s="70">
        <v>0</v>
      </c>
    </row>
    <row r="46" spans="1:18" ht="15.75" x14ac:dyDescent="0.25">
      <c r="A46" s="153">
        <v>35</v>
      </c>
      <c r="B46" s="17" t="s">
        <v>99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70" t="s">
        <v>652</v>
      </c>
      <c r="O46" s="70" t="s">
        <v>652</v>
      </c>
      <c r="P46" s="70">
        <v>0</v>
      </c>
      <c r="Q46" s="70">
        <v>0</v>
      </c>
      <c r="R46" s="70">
        <v>0</v>
      </c>
    </row>
    <row r="47" spans="1:18" ht="15.75" x14ac:dyDescent="0.25">
      <c r="A47" s="140">
        <v>36</v>
      </c>
      <c r="B47" s="66" t="s">
        <v>318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70" t="s">
        <v>652</v>
      </c>
      <c r="O47" s="70" t="s">
        <v>652</v>
      </c>
      <c r="P47" s="70">
        <v>0</v>
      </c>
      <c r="Q47" s="70">
        <v>0</v>
      </c>
      <c r="R47" s="70">
        <v>0</v>
      </c>
    </row>
    <row r="48" spans="1:18" ht="15.75" x14ac:dyDescent="0.25">
      <c r="A48" s="153">
        <v>37</v>
      </c>
      <c r="B48" s="17" t="s">
        <v>101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70" t="s">
        <v>652</v>
      </c>
      <c r="O48" s="70" t="s">
        <v>652</v>
      </c>
      <c r="P48" s="70">
        <v>0</v>
      </c>
      <c r="Q48" s="70">
        <v>0</v>
      </c>
      <c r="R48" s="70">
        <v>0</v>
      </c>
    </row>
    <row r="49" spans="1:18" ht="15.75" x14ac:dyDescent="0.25">
      <c r="A49" s="153">
        <v>38</v>
      </c>
      <c r="B49" s="17" t="s">
        <v>103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70" t="s">
        <v>652</v>
      </c>
      <c r="O49" s="70" t="s">
        <v>652</v>
      </c>
      <c r="P49" s="70">
        <v>0</v>
      </c>
      <c r="Q49" s="70">
        <v>0</v>
      </c>
      <c r="R49" s="70">
        <v>0</v>
      </c>
    </row>
    <row r="50" spans="1:18" ht="15.75" x14ac:dyDescent="0.25">
      <c r="A50" s="153">
        <v>39</v>
      </c>
      <c r="B50" s="17" t="s">
        <v>105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70" t="s">
        <v>652</v>
      </c>
      <c r="O50" s="70" t="s">
        <v>652</v>
      </c>
      <c r="P50" s="70">
        <v>0</v>
      </c>
      <c r="Q50" s="70">
        <v>0</v>
      </c>
      <c r="R50" s="70">
        <v>0</v>
      </c>
    </row>
    <row r="51" spans="1:18" ht="15.75" x14ac:dyDescent="0.25">
      <c r="A51" s="71">
        <v>40</v>
      </c>
      <c r="B51" s="17" t="s">
        <v>107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70" t="s">
        <v>652</v>
      </c>
      <c r="O51" s="70" t="s">
        <v>652</v>
      </c>
      <c r="P51" s="70">
        <v>0</v>
      </c>
      <c r="Q51" s="70">
        <v>0</v>
      </c>
      <c r="R51" s="70">
        <v>0</v>
      </c>
    </row>
    <row r="52" spans="1:18" ht="15.75" x14ac:dyDescent="0.25">
      <c r="A52" s="140">
        <v>41</v>
      </c>
      <c r="B52" s="66" t="s">
        <v>319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70" t="s">
        <v>652</v>
      </c>
      <c r="O52" s="70" t="s">
        <v>652</v>
      </c>
      <c r="P52" s="70">
        <v>0</v>
      </c>
      <c r="Q52" s="70">
        <v>0</v>
      </c>
      <c r="R52" s="70">
        <v>0</v>
      </c>
    </row>
    <row r="53" spans="1:18" s="65" customFormat="1" ht="15.75" x14ac:dyDescent="0.25">
      <c r="A53" s="73">
        <v>42</v>
      </c>
      <c r="B53" s="76" t="s">
        <v>109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 t="s">
        <v>652</v>
      </c>
      <c r="O53" s="64" t="s">
        <v>652</v>
      </c>
      <c r="P53" s="64">
        <v>0</v>
      </c>
      <c r="Q53" s="64">
        <v>0</v>
      </c>
      <c r="R53" s="64">
        <v>0</v>
      </c>
    </row>
    <row r="54" spans="1:18" ht="15.75" x14ac:dyDescent="0.25">
      <c r="A54" s="153">
        <v>43</v>
      </c>
      <c r="B54" s="17" t="s">
        <v>111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70" t="s">
        <v>652</v>
      </c>
      <c r="O54" s="70" t="s">
        <v>652</v>
      </c>
      <c r="P54" s="70">
        <v>0</v>
      </c>
      <c r="Q54" s="70">
        <v>0</v>
      </c>
      <c r="R54" s="70">
        <v>0</v>
      </c>
    </row>
    <row r="55" spans="1:18" ht="15.75" x14ac:dyDescent="0.25">
      <c r="A55" s="153">
        <v>44</v>
      </c>
      <c r="B55" s="17" t="s">
        <v>113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70" t="s">
        <v>652</v>
      </c>
      <c r="O55" s="70" t="s">
        <v>652</v>
      </c>
      <c r="P55" s="70">
        <v>0</v>
      </c>
      <c r="Q55" s="70">
        <v>0</v>
      </c>
      <c r="R55" s="70">
        <v>0</v>
      </c>
    </row>
    <row r="56" spans="1:18" ht="15.75" x14ac:dyDescent="0.25">
      <c r="A56" s="153">
        <v>45</v>
      </c>
      <c r="B56" s="17" t="s">
        <v>115</v>
      </c>
      <c r="C56" s="69">
        <v>0</v>
      </c>
      <c r="D56" s="69">
        <v>0</v>
      </c>
      <c r="E56" s="69">
        <v>0</v>
      </c>
      <c r="F56" s="69">
        <v>0</v>
      </c>
      <c r="G56" s="69">
        <v>0</v>
      </c>
      <c r="H56" s="69">
        <v>0</v>
      </c>
      <c r="I56" s="69">
        <v>0</v>
      </c>
      <c r="J56" s="69">
        <v>0</v>
      </c>
      <c r="K56" s="69">
        <v>0</v>
      </c>
      <c r="L56" s="69">
        <v>0</v>
      </c>
      <c r="M56" s="69">
        <v>0</v>
      </c>
      <c r="N56" s="70" t="s">
        <v>652</v>
      </c>
      <c r="O56" s="70" t="s">
        <v>652</v>
      </c>
      <c r="P56" s="70">
        <v>0</v>
      </c>
      <c r="Q56" s="70">
        <v>0</v>
      </c>
      <c r="R56" s="70">
        <v>0</v>
      </c>
    </row>
    <row r="57" spans="1:18" ht="15.75" x14ac:dyDescent="0.25">
      <c r="A57" s="153">
        <v>46</v>
      </c>
      <c r="B57" s="17" t="s">
        <v>117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70" t="s">
        <v>652</v>
      </c>
      <c r="O57" s="70" t="s">
        <v>652</v>
      </c>
      <c r="P57" s="70">
        <v>0</v>
      </c>
      <c r="Q57" s="70">
        <v>0</v>
      </c>
      <c r="R57" s="70">
        <v>0</v>
      </c>
    </row>
    <row r="58" spans="1:18" ht="15.75" x14ac:dyDescent="0.25">
      <c r="A58" s="153">
        <v>47</v>
      </c>
      <c r="B58" s="17" t="s">
        <v>119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70" t="s">
        <v>652</v>
      </c>
      <c r="O58" s="70" t="s">
        <v>652</v>
      </c>
      <c r="P58" s="70">
        <v>0</v>
      </c>
      <c r="Q58" s="70">
        <v>0</v>
      </c>
      <c r="R58" s="70">
        <v>0</v>
      </c>
    </row>
    <row r="59" spans="1:18" ht="15.75" x14ac:dyDescent="0.25">
      <c r="A59" s="140">
        <v>48</v>
      </c>
      <c r="B59" s="17" t="s">
        <v>122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70" t="s">
        <v>652</v>
      </c>
      <c r="O59" s="70" t="s">
        <v>652</v>
      </c>
      <c r="P59" s="70">
        <v>0</v>
      </c>
      <c r="Q59" s="70">
        <v>0</v>
      </c>
      <c r="R59" s="70">
        <v>0</v>
      </c>
    </row>
    <row r="60" spans="1:18" ht="15.75" x14ac:dyDescent="0.25">
      <c r="A60" s="77">
        <v>49</v>
      </c>
      <c r="B60" s="17" t="s">
        <v>125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70" t="s">
        <v>652</v>
      </c>
      <c r="O60" s="70" t="s">
        <v>652</v>
      </c>
      <c r="P60" s="70">
        <v>0</v>
      </c>
      <c r="Q60" s="70">
        <v>0</v>
      </c>
      <c r="R60" s="70">
        <v>0</v>
      </c>
    </row>
    <row r="61" spans="1:18" s="65" customFormat="1" ht="15.75" x14ac:dyDescent="0.25">
      <c r="A61" s="60">
        <v>50</v>
      </c>
      <c r="B61" s="61" t="s">
        <v>128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 t="s">
        <v>652</v>
      </c>
      <c r="O61" s="64" t="s">
        <v>652</v>
      </c>
      <c r="P61" s="64">
        <v>0</v>
      </c>
      <c r="Q61" s="64">
        <v>0</v>
      </c>
      <c r="R61" s="64">
        <v>0</v>
      </c>
    </row>
    <row r="62" spans="1:18" ht="15.75" x14ac:dyDescent="0.25">
      <c r="A62" s="140">
        <v>51</v>
      </c>
      <c r="B62" s="66" t="s">
        <v>131</v>
      </c>
      <c r="C62" s="69">
        <v>0</v>
      </c>
      <c r="D62" s="69">
        <v>0</v>
      </c>
      <c r="E62" s="69">
        <v>0</v>
      </c>
      <c r="F62" s="69">
        <v>0</v>
      </c>
      <c r="G62" s="69">
        <v>0</v>
      </c>
      <c r="H62" s="69">
        <v>0</v>
      </c>
      <c r="I62" s="69">
        <v>0</v>
      </c>
      <c r="J62" s="69">
        <v>0</v>
      </c>
      <c r="K62" s="69">
        <v>0</v>
      </c>
      <c r="L62" s="69">
        <v>0</v>
      </c>
      <c r="M62" s="69">
        <v>0</v>
      </c>
      <c r="N62" s="70" t="s">
        <v>652</v>
      </c>
      <c r="O62" s="70" t="s">
        <v>652</v>
      </c>
      <c r="P62" s="70">
        <v>0</v>
      </c>
      <c r="Q62" s="70">
        <v>0</v>
      </c>
      <c r="R62" s="70">
        <v>0</v>
      </c>
    </row>
    <row r="63" spans="1:18" ht="15.75" x14ac:dyDescent="0.25">
      <c r="A63" s="140">
        <v>52</v>
      </c>
      <c r="B63" s="66" t="s">
        <v>134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70" t="s">
        <v>652</v>
      </c>
      <c r="O63" s="70" t="s">
        <v>652</v>
      </c>
      <c r="P63" s="70">
        <v>0</v>
      </c>
      <c r="Q63" s="70">
        <v>0</v>
      </c>
      <c r="R63" s="70">
        <v>0</v>
      </c>
    </row>
    <row r="64" spans="1:18" ht="15.75" x14ac:dyDescent="0.25">
      <c r="A64" s="140">
        <v>53</v>
      </c>
      <c r="B64" s="66" t="s">
        <v>137</v>
      </c>
      <c r="C64" s="69">
        <v>0</v>
      </c>
      <c r="D64" s="69">
        <v>0</v>
      </c>
      <c r="E64" s="69">
        <v>0</v>
      </c>
      <c r="F64" s="69">
        <v>0</v>
      </c>
      <c r="G64" s="69">
        <v>0</v>
      </c>
      <c r="H64" s="69">
        <v>0</v>
      </c>
      <c r="I64" s="69">
        <v>0</v>
      </c>
      <c r="J64" s="69">
        <v>0</v>
      </c>
      <c r="K64" s="69">
        <v>0</v>
      </c>
      <c r="L64" s="69">
        <v>0</v>
      </c>
      <c r="M64" s="69">
        <v>0</v>
      </c>
      <c r="N64" s="70" t="s">
        <v>652</v>
      </c>
      <c r="O64" s="70" t="s">
        <v>652</v>
      </c>
      <c r="P64" s="70">
        <v>0</v>
      </c>
      <c r="Q64" s="70">
        <v>0</v>
      </c>
      <c r="R64" s="70">
        <v>0</v>
      </c>
    </row>
    <row r="65" spans="1:18" ht="15.75" x14ac:dyDescent="0.25">
      <c r="A65" s="140">
        <v>54</v>
      </c>
      <c r="B65" s="66" t="s">
        <v>140</v>
      </c>
      <c r="C65" s="69">
        <v>0</v>
      </c>
      <c r="D65" s="69">
        <v>0</v>
      </c>
      <c r="E65" s="69">
        <v>0</v>
      </c>
      <c r="F65" s="69">
        <v>0</v>
      </c>
      <c r="G65" s="69">
        <v>0</v>
      </c>
      <c r="H65" s="69">
        <v>0</v>
      </c>
      <c r="I65" s="69">
        <v>0</v>
      </c>
      <c r="J65" s="69">
        <v>0</v>
      </c>
      <c r="K65" s="69">
        <v>0</v>
      </c>
      <c r="L65" s="69">
        <v>0</v>
      </c>
      <c r="M65" s="69">
        <v>0</v>
      </c>
      <c r="N65" s="70" t="s">
        <v>652</v>
      </c>
      <c r="O65" s="70" t="s">
        <v>652</v>
      </c>
      <c r="P65" s="70">
        <v>0</v>
      </c>
      <c r="Q65" s="70">
        <v>0</v>
      </c>
      <c r="R65" s="70">
        <v>0</v>
      </c>
    </row>
    <row r="66" spans="1:18" ht="15.75" x14ac:dyDescent="0.25">
      <c r="A66" s="140">
        <v>55</v>
      </c>
      <c r="B66" s="66" t="s">
        <v>143</v>
      </c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69">
        <v>0</v>
      </c>
      <c r="I66" s="69">
        <v>0</v>
      </c>
      <c r="J66" s="69">
        <v>0</v>
      </c>
      <c r="K66" s="69">
        <v>0</v>
      </c>
      <c r="L66" s="69">
        <v>0</v>
      </c>
      <c r="M66" s="69">
        <v>0</v>
      </c>
      <c r="N66" s="70" t="s">
        <v>652</v>
      </c>
      <c r="O66" s="70" t="s">
        <v>652</v>
      </c>
      <c r="P66" s="70">
        <v>0</v>
      </c>
      <c r="Q66" s="70">
        <v>0</v>
      </c>
      <c r="R66" s="70">
        <v>0</v>
      </c>
    </row>
    <row r="67" spans="1:18" ht="15.75" x14ac:dyDescent="0.25">
      <c r="A67" s="140">
        <v>56</v>
      </c>
      <c r="B67" s="66" t="s">
        <v>146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70" t="s">
        <v>652</v>
      </c>
      <c r="O67" s="70" t="s">
        <v>652</v>
      </c>
      <c r="P67" s="70">
        <v>0</v>
      </c>
      <c r="Q67" s="70">
        <v>0</v>
      </c>
      <c r="R67" s="70">
        <v>0</v>
      </c>
    </row>
    <row r="68" spans="1:18" ht="15.75" x14ac:dyDescent="0.25">
      <c r="A68" s="140">
        <v>57</v>
      </c>
      <c r="B68" s="66" t="s">
        <v>149</v>
      </c>
      <c r="C68" s="69">
        <v>0</v>
      </c>
      <c r="D68" s="69">
        <v>0</v>
      </c>
      <c r="E68" s="69">
        <v>0</v>
      </c>
      <c r="F68" s="69">
        <v>0</v>
      </c>
      <c r="G68" s="69">
        <v>0</v>
      </c>
      <c r="H68" s="69">
        <v>0</v>
      </c>
      <c r="I68" s="69">
        <v>0</v>
      </c>
      <c r="J68" s="69">
        <v>0</v>
      </c>
      <c r="K68" s="69">
        <v>0</v>
      </c>
      <c r="L68" s="69">
        <v>0</v>
      </c>
      <c r="M68" s="69">
        <v>0</v>
      </c>
      <c r="N68" s="70" t="s">
        <v>652</v>
      </c>
      <c r="O68" s="70" t="s">
        <v>652</v>
      </c>
      <c r="P68" s="70">
        <v>0</v>
      </c>
      <c r="Q68" s="70">
        <v>0</v>
      </c>
      <c r="R68" s="70">
        <v>0</v>
      </c>
    </row>
    <row r="69" spans="1:18" ht="15.75" x14ac:dyDescent="0.25">
      <c r="A69" s="140">
        <v>58</v>
      </c>
      <c r="B69" s="66" t="s">
        <v>152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70" t="s">
        <v>652</v>
      </c>
      <c r="O69" s="70" t="s">
        <v>652</v>
      </c>
      <c r="P69" s="70">
        <v>0</v>
      </c>
      <c r="Q69" s="70">
        <v>0</v>
      </c>
      <c r="R69" s="70">
        <v>0</v>
      </c>
    </row>
    <row r="70" spans="1:18" ht="15.75" x14ac:dyDescent="0.25">
      <c r="A70" s="140">
        <v>59</v>
      </c>
      <c r="B70" s="66" t="s">
        <v>155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70" t="s">
        <v>652</v>
      </c>
      <c r="O70" s="70" t="s">
        <v>652</v>
      </c>
      <c r="P70" s="70">
        <v>0</v>
      </c>
      <c r="Q70" s="70">
        <v>0</v>
      </c>
      <c r="R70" s="70">
        <v>0</v>
      </c>
    </row>
    <row r="71" spans="1:18" ht="15.75" x14ac:dyDescent="0.25">
      <c r="A71" s="140">
        <v>60</v>
      </c>
      <c r="B71" s="66" t="s">
        <v>158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70" t="s">
        <v>652</v>
      </c>
      <c r="O71" s="70" t="s">
        <v>652</v>
      </c>
      <c r="P71" s="70">
        <v>0</v>
      </c>
      <c r="Q71" s="70">
        <v>0</v>
      </c>
      <c r="R71" s="70">
        <v>0</v>
      </c>
    </row>
    <row r="72" spans="1:18" ht="15.75" x14ac:dyDescent="0.25">
      <c r="A72" s="140">
        <v>61</v>
      </c>
      <c r="B72" s="66" t="s">
        <v>161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70" t="s">
        <v>652</v>
      </c>
      <c r="O72" s="70" t="s">
        <v>652</v>
      </c>
      <c r="P72" s="70">
        <v>0</v>
      </c>
      <c r="Q72" s="70">
        <v>0</v>
      </c>
      <c r="R72" s="70">
        <v>0</v>
      </c>
    </row>
    <row r="73" spans="1:18" ht="15.75" x14ac:dyDescent="0.25">
      <c r="A73" s="140">
        <v>62</v>
      </c>
      <c r="B73" s="66" t="s">
        <v>164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70" t="s">
        <v>652</v>
      </c>
      <c r="O73" s="70" t="s">
        <v>652</v>
      </c>
      <c r="P73" s="70">
        <v>0</v>
      </c>
      <c r="Q73" s="70">
        <v>0</v>
      </c>
      <c r="R73" s="70">
        <v>0</v>
      </c>
    </row>
    <row r="74" spans="1:18" ht="15.75" x14ac:dyDescent="0.25">
      <c r="A74" s="140">
        <v>63</v>
      </c>
      <c r="B74" s="66" t="s">
        <v>167</v>
      </c>
      <c r="C74" s="69">
        <v>0</v>
      </c>
      <c r="D74" s="69">
        <v>0</v>
      </c>
      <c r="E74" s="69">
        <v>0</v>
      </c>
      <c r="F74" s="69">
        <v>0</v>
      </c>
      <c r="G74" s="69">
        <v>0</v>
      </c>
      <c r="H74" s="69">
        <v>0</v>
      </c>
      <c r="I74" s="69">
        <v>0</v>
      </c>
      <c r="J74" s="69">
        <v>0</v>
      </c>
      <c r="K74" s="69">
        <v>0</v>
      </c>
      <c r="L74" s="69">
        <v>0</v>
      </c>
      <c r="M74" s="69">
        <v>0</v>
      </c>
      <c r="N74" s="70" t="s">
        <v>652</v>
      </c>
      <c r="O74" s="70" t="s">
        <v>652</v>
      </c>
      <c r="P74" s="70">
        <v>0</v>
      </c>
      <c r="Q74" s="70">
        <v>0</v>
      </c>
      <c r="R74" s="70">
        <v>0</v>
      </c>
    </row>
    <row r="75" spans="1:18" ht="15.75" x14ac:dyDescent="0.25">
      <c r="A75" s="77">
        <v>64</v>
      </c>
      <c r="B75" s="66" t="s">
        <v>170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70" t="s">
        <v>652</v>
      </c>
      <c r="O75" s="70" t="s">
        <v>652</v>
      </c>
      <c r="P75" s="70">
        <v>0</v>
      </c>
      <c r="Q75" s="70">
        <v>0</v>
      </c>
      <c r="R75" s="70">
        <v>0</v>
      </c>
    </row>
    <row r="76" spans="1:18" s="65" customFormat="1" ht="15.75" x14ac:dyDescent="0.25">
      <c r="A76" s="60">
        <v>65</v>
      </c>
      <c r="B76" s="61" t="s">
        <v>173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 t="s">
        <v>652</v>
      </c>
      <c r="O76" s="64" t="s">
        <v>652</v>
      </c>
      <c r="P76" s="64">
        <v>0</v>
      </c>
      <c r="Q76" s="64">
        <v>0</v>
      </c>
      <c r="R76" s="64">
        <v>0</v>
      </c>
    </row>
    <row r="77" spans="1:18" ht="15.75" x14ac:dyDescent="0.25">
      <c r="A77" s="140">
        <v>66</v>
      </c>
      <c r="B77" s="66" t="s">
        <v>176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70" t="s">
        <v>652</v>
      </c>
      <c r="O77" s="70" t="s">
        <v>652</v>
      </c>
      <c r="P77" s="70">
        <v>0</v>
      </c>
      <c r="Q77" s="70">
        <v>0</v>
      </c>
      <c r="R77" s="70">
        <v>0</v>
      </c>
    </row>
    <row r="78" spans="1:18" ht="15.75" x14ac:dyDescent="0.25">
      <c r="A78" s="140">
        <v>67</v>
      </c>
      <c r="B78" s="66" t="s">
        <v>179</v>
      </c>
      <c r="C78" s="69">
        <v>0</v>
      </c>
      <c r="D78" s="69">
        <v>0</v>
      </c>
      <c r="E78" s="69">
        <v>0</v>
      </c>
      <c r="F78" s="69">
        <v>0</v>
      </c>
      <c r="G78" s="69">
        <v>0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70" t="s">
        <v>652</v>
      </c>
      <c r="O78" s="70" t="s">
        <v>652</v>
      </c>
      <c r="P78" s="70">
        <v>0</v>
      </c>
      <c r="Q78" s="70">
        <v>0</v>
      </c>
      <c r="R78" s="70">
        <v>0</v>
      </c>
    </row>
    <row r="79" spans="1:18" ht="15.75" x14ac:dyDescent="0.25">
      <c r="A79" s="140">
        <v>68</v>
      </c>
      <c r="B79" s="66" t="s">
        <v>182</v>
      </c>
      <c r="C79" s="69">
        <v>0</v>
      </c>
      <c r="D79" s="69">
        <v>0</v>
      </c>
      <c r="E79" s="69">
        <v>0</v>
      </c>
      <c r="F79" s="69">
        <v>0</v>
      </c>
      <c r="G79" s="69">
        <v>0</v>
      </c>
      <c r="H79" s="69">
        <v>0</v>
      </c>
      <c r="I79" s="69">
        <v>0</v>
      </c>
      <c r="J79" s="69">
        <v>0</v>
      </c>
      <c r="K79" s="69">
        <v>0</v>
      </c>
      <c r="L79" s="69">
        <v>0</v>
      </c>
      <c r="M79" s="69">
        <v>0</v>
      </c>
      <c r="N79" s="70" t="s">
        <v>652</v>
      </c>
      <c r="O79" s="70" t="s">
        <v>652</v>
      </c>
      <c r="P79" s="70">
        <v>0</v>
      </c>
      <c r="Q79" s="70">
        <v>0</v>
      </c>
      <c r="R79" s="70">
        <v>0</v>
      </c>
    </row>
    <row r="80" spans="1:18" ht="15.75" x14ac:dyDescent="0.25">
      <c r="A80" s="140">
        <v>69</v>
      </c>
      <c r="B80" s="78" t="s">
        <v>300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70" t="s">
        <v>652</v>
      </c>
      <c r="O80" s="70" t="s">
        <v>652</v>
      </c>
      <c r="P80" s="70">
        <v>0</v>
      </c>
      <c r="Q80" s="70">
        <v>0</v>
      </c>
      <c r="R80" s="70">
        <v>0</v>
      </c>
    </row>
    <row r="81" spans="1:18" ht="15.75" x14ac:dyDescent="0.25">
      <c r="A81" s="140">
        <v>70</v>
      </c>
      <c r="B81" s="78" t="s">
        <v>301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70" t="s">
        <v>652</v>
      </c>
      <c r="O81" s="70" t="s">
        <v>652</v>
      </c>
      <c r="P81" s="70">
        <v>0</v>
      </c>
      <c r="Q81" s="70">
        <v>0</v>
      </c>
      <c r="R81" s="70">
        <v>0</v>
      </c>
    </row>
    <row r="82" spans="1:18" ht="15.75" x14ac:dyDescent="0.25">
      <c r="A82" s="77">
        <v>71</v>
      </c>
      <c r="B82" s="66" t="s">
        <v>189</v>
      </c>
      <c r="C82" s="69">
        <v>0</v>
      </c>
      <c r="D82" s="69">
        <v>0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70" t="s">
        <v>652</v>
      </c>
      <c r="O82" s="70" t="s">
        <v>652</v>
      </c>
      <c r="P82" s="70">
        <v>0</v>
      </c>
      <c r="Q82" s="70">
        <v>0</v>
      </c>
      <c r="R82" s="70">
        <v>0</v>
      </c>
    </row>
    <row r="83" spans="1:18" s="65" customFormat="1" ht="15.75" x14ac:dyDescent="0.25">
      <c r="A83" s="60">
        <v>72</v>
      </c>
      <c r="B83" s="61" t="s">
        <v>192</v>
      </c>
      <c r="C83" s="64">
        <v>0</v>
      </c>
      <c r="D83" s="64">
        <v>0</v>
      </c>
      <c r="E83" s="64">
        <v>0.40789999999999998</v>
      </c>
      <c r="F83" s="64">
        <v>0.30790000000000001</v>
      </c>
      <c r="G83" s="64">
        <v>0.1</v>
      </c>
      <c r="H83" s="64">
        <v>0.30790000000000001</v>
      </c>
      <c r="I83" s="64">
        <v>0</v>
      </c>
      <c r="J83" s="64">
        <v>0.35837000000000002</v>
      </c>
      <c r="K83" s="64">
        <v>0.30790000000000001</v>
      </c>
      <c r="L83" s="64">
        <v>0</v>
      </c>
      <c r="M83" s="64">
        <v>5.0470000000000001E-2</v>
      </c>
      <c r="N83" s="64">
        <v>100</v>
      </c>
      <c r="O83" s="64">
        <v>50.469999999999992</v>
      </c>
      <c r="P83" s="64">
        <v>14.08321009013031</v>
      </c>
      <c r="Q83" s="64">
        <v>0</v>
      </c>
      <c r="R83" s="64">
        <v>0</v>
      </c>
    </row>
    <row r="84" spans="1:18" ht="15.75" x14ac:dyDescent="0.25">
      <c r="A84" s="140">
        <v>73</v>
      </c>
      <c r="B84" s="66" t="s">
        <v>195</v>
      </c>
      <c r="C84" s="69">
        <v>0</v>
      </c>
      <c r="D84" s="69">
        <v>0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70" t="s">
        <v>652</v>
      </c>
      <c r="O84" s="70" t="s">
        <v>652</v>
      </c>
      <c r="P84" s="70">
        <v>0</v>
      </c>
      <c r="Q84" s="70">
        <v>0</v>
      </c>
      <c r="R84" s="70">
        <v>0</v>
      </c>
    </row>
    <row r="85" spans="1:18" ht="15.75" x14ac:dyDescent="0.25">
      <c r="A85" s="140">
        <v>74</v>
      </c>
      <c r="B85" s="66" t="s">
        <v>198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70" t="s">
        <v>652</v>
      </c>
      <c r="O85" s="70" t="s">
        <v>652</v>
      </c>
      <c r="P85" s="70">
        <v>0</v>
      </c>
      <c r="Q85" s="70">
        <v>0</v>
      </c>
      <c r="R85" s="70">
        <v>0</v>
      </c>
    </row>
    <row r="86" spans="1:18" ht="15.75" x14ac:dyDescent="0.25">
      <c r="A86" s="140">
        <v>75</v>
      </c>
      <c r="B86" s="66" t="s">
        <v>201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70" t="s">
        <v>652</v>
      </c>
      <c r="O86" s="70" t="s">
        <v>652</v>
      </c>
      <c r="P86" s="70">
        <v>0</v>
      </c>
      <c r="Q86" s="70">
        <v>0</v>
      </c>
      <c r="R86" s="70">
        <v>0</v>
      </c>
    </row>
    <row r="87" spans="1:18" ht="15.75" x14ac:dyDescent="0.25">
      <c r="A87" s="140">
        <v>76</v>
      </c>
      <c r="B87" s="66" t="s">
        <v>204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70" t="s">
        <v>652</v>
      </c>
      <c r="O87" s="70" t="s">
        <v>652</v>
      </c>
      <c r="P87" s="70">
        <v>0</v>
      </c>
      <c r="Q87" s="70">
        <v>0</v>
      </c>
      <c r="R87" s="70">
        <v>0</v>
      </c>
    </row>
    <row r="88" spans="1:18" ht="15.75" x14ac:dyDescent="0.25">
      <c r="A88" s="140">
        <v>77</v>
      </c>
      <c r="B88" s="66" t="s">
        <v>207</v>
      </c>
      <c r="C88" s="69">
        <v>0</v>
      </c>
      <c r="D88" s="69">
        <v>0</v>
      </c>
      <c r="E88" s="69">
        <v>0</v>
      </c>
      <c r="F88" s="69">
        <v>0</v>
      </c>
      <c r="G88" s="69">
        <v>0</v>
      </c>
      <c r="H88" s="69">
        <v>0</v>
      </c>
      <c r="I88" s="69">
        <v>0</v>
      </c>
      <c r="J88" s="69">
        <v>0</v>
      </c>
      <c r="K88" s="69">
        <v>0</v>
      </c>
      <c r="L88" s="69">
        <v>0</v>
      </c>
      <c r="M88" s="69">
        <v>0</v>
      </c>
      <c r="N88" s="70" t="s">
        <v>652</v>
      </c>
      <c r="O88" s="70" t="s">
        <v>652</v>
      </c>
      <c r="P88" s="70">
        <v>0</v>
      </c>
      <c r="Q88" s="70">
        <v>0</v>
      </c>
      <c r="R88" s="70">
        <v>0</v>
      </c>
    </row>
    <row r="89" spans="1:18" ht="15.75" x14ac:dyDescent="0.25">
      <c r="A89" s="140">
        <v>78</v>
      </c>
      <c r="B89" s="66" t="s">
        <v>210</v>
      </c>
      <c r="C89" s="69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70" t="s">
        <v>652</v>
      </c>
      <c r="O89" s="70" t="s">
        <v>652</v>
      </c>
      <c r="P89" s="70">
        <v>0</v>
      </c>
      <c r="Q89" s="70">
        <v>0</v>
      </c>
      <c r="R89" s="70">
        <v>0</v>
      </c>
    </row>
    <row r="90" spans="1:18" ht="15.75" x14ac:dyDescent="0.25">
      <c r="A90" s="140">
        <v>79</v>
      </c>
      <c r="B90" s="66" t="s">
        <v>213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70" t="s">
        <v>652</v>
      </c>
      <c r="O90" s="70" t="s">
        <v>652</v>
      </c>
      <c r="P90" s="70">
        <v>0</v>
      </c>
      <c r="Q90" s="70">
        <v>0</v>
      </c>
      <c r="R90" s="70">
        <v>0</v>
      </c>
    </row>
    <row r="91" spans="1:18" ht="15.75" x14ac:dyDescent="0.25">
      <c r="A91" s="140">
        <v>80</v>
      </c>
      <c r="B91" s="66" t="s">
        <v>216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70" t="s">
        <v>652</v>
      </c>
      <c r="O91" s="70" t="s">
        <v>652</v>
      </c>
      <c r="P91" s="70">
        <v>0</v>
      </c>
      <c r="Q91" s="70">
        <v>0</v>
      </c>
      <c r="R91" s="70">
        <v>0</v>
      </c>
    </row>
    <row r="92" spans="1:18" ht="15.75" x14ac:dyDescent="0.25">
      <c r="A92" s="140">
        <v>81</v>
      </c>
      <c r="B92" s="66" t="s">
        <v>219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70" t="s">
        <v>652</v>
      </c>
      <c r="O92" s="70" t="s">
        <v>652</v>
      </c>
      <c r="P92" s="70">
        <v>0</v>
      </c>
      <c r="Q92" s="70">
        <v>0</v>
      </c>
      <c r="R92" s="70">
        <v>0</v>
      </c>
    </row>
    <row r="93" spans="1:18" ht="15.75" x14ac:dyDescent="0.25">
      <c r="A93" s="140">
        <v>82</v>
      </c>
      <c r="B93" s="66" t="s">
        <v>222</v>
      </c>
      <c r="C93" s="69">
        <v>0</v>
      </c>
      <c r="D93" s="69">
        <v>0</v>
      </c>
      <c r="E93" s="69">
        <v>0</v>
      </c>
      <c r="F93" s="69">
        <v>0</v>
      </c>
      <c r="G93" s="69">
        <v>0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69">
        <v>0</v>
      </c>
      <c r="N93" s="70" t="s">
        <v>652</v>
      </c>
      <c r="O93" s="70" t="s">
        <v>652</v>
      </c>
      <c r="P93" s="70">
        <v>0</v>
      </c>
      <c r="Q93" s="70">
        <v>0</v>
      </c>
      <c r="R93" s="70">
        <v>0</v>
      </c>
    </row>
    <row r="94" spans="1:18" ht="15.75" x14ac:dyDescent="0.25">
      <c r="A94" s="140">
        <v>83</v>
      </c>
      <c r="B94" s="66" t="s">
        <v>225</v>
      </c>
      <c r="C94" s="69">
        <v>0</v>
      </c>
      <c r="D94" s="69">
        <v>0</v>
      </c>
      <c r="E94" s="69">
        <v>0.40789999999999998</v>
      </c>
      <c r="F94" s="69">
        <v>0.30790000000000001</v>
      </c>
      <c r="G94" s="69">
        <v>0.1</v>
      </c>
      <c r="H94" s="69">
        <v>0.30790000000000001</v>
      </c>
      <c r="I94" s="69">
        <v>0</v>
      </c>
      <c r="J94" s="69">
        <v>0.35837000000000002</v>
      </c>
      <c r="K94" s="69">
        <v>0.30790000000000001</v>
      </c>
      <c r="L94" s="69">
        <v>0</v>
      </c>
      <c r="M94" s="69">
        <v>5.0470000000000001E-2</v>
      </c>
      <c r="N94" s="70">
        <v>100</v>
      </c>
      <c r="O94" s="70">
        <v>50.469999999999992</v>
      </c>
      <c r="P94" s="70">
        <v>14.08321009013031</v>
      </c>
      <c r="Q94" s="70">
        <v>0</v>
      </c>
      <c r="R94" s="70">
        <v>0</v>
      </c>
    </row>
    <row r="95" spans="1:18" ht="15.75" x14ac:dyDescent="0.25">
      <c r="A95" s="77">
        <v>84</v>
      </c>
      <c r="B95" s="66" t="s">
        <v>228</v>
      </c>
      <c r="C95" s="69">
        <v>0</v>
      </c>
      <c r="D95" s="69">
        <v>0</v>
      </c>
      <c r="E95" s="69">
        <v>0</v>
      </c>
      <c r="F95" s="69">
        <v>0</v>
      </c>
      <c r="G95" s="69">
        <v>0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69">
        <v>0</v>
      </c>
      <c r="N95" s="70" t="s">
        <v>652</v>
      </c>
      <c r="O95" s="70" t="s">
        <v>652</v>
      </c>
      <c r="P95" s="70">
        <v>0</v>
      </c>
      <c r="Q95" s="70">
        <v>0</v>
      </c>
      <c r="R95" s="70">
        <v>0</v>
      </c>
    </row>
    <row r="96" spans="1:18" s="65" customFormat="1" ht="15.75" x14ac:dyDescent="0.25">
      <c r="A96" s="60">
        <v>85</v>
      </c>
      <c r="B96" s="61" t="s">
        <v>231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 t="s">
        <v>652</v>
      </c>
      <c r="O96" s="64" t="s">
        <v>652</v>
      </c>
      <c r="P96" s="64">
        <v>0</v>
      </c>
      <c r="Q96" s="64">
        <v>0</v>
      </c>
      <c r="R96" s="64">
        <v>0</v>
      </c>
    </row>
    <row r="97" spans="1:18" ht="15.75" x14ac:dyDescent="0.25">
      <c r="A97" s="140">
        <v>86</v>
      </c>
      <c r="B97" s="66" t="s">
        <v>234</v>
      </c>
      <c r="C97" s="69">
        <v>0</v>
      </c>
      <c r="D97" s="69">
        <v>0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70" t="s">
        <v>652</v>
      </c>
      <c r="O97" s="70" t="s">
        <v>652</v>
      </c>
      <c r="P97" s="70">
        <v>0</v>
      </c>
      <c r="Q97" s="70">
        <v>0</v>
      </c>
      <c r="R97" s="70">
        <v>0</v>
      </c>
    </row>
    <row r="98" spans="1:18" ht="15.75" x14ac:dyDescent="0.25">
      <c r="A98" s="140">
        <v>87</v>
      </c>
      <c r="B98" s="66" t="s">
        <v>237</v>
      </c>
      <c r="C98" s="69">
        <v>0</v>
      </c>
      <c r="D98" s="69">
        <v>0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70" t="s">
        <v>652</v>
      </c>
      <c r="O98" s="70" t="s">
        <v>652</v>
      </c>
      <c r="P98" s="70">
        <v>0</v>
      </c>
      <c r="Q98" s="70">
        <v>0</v>
      </c>
      <c r="R98" s="70">
        <v>0</v>
      </c>
    </row>
    <row r="99" spans="1:18" ht="15.75" x14ac:dyDescent="0.25">
      <c r="A99" s="140">
        <v>88</v>
      </c>
      <c r="B99" s="66" t="s">
        <v>240</v>
      </c>
      <c r="C99" s="69">
        <v>0</v>
      </c>
      <c r="D99" s="69">
        <v>0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70" t="s">
        <v>652</v>
      </c>
      <c r="O99" s="70" t="s">
        <v>652</v>
      </c>
      <c r="P99" s="70">
        <v>0</v>
      </c>
      <c r="Q99" s="70">
        <v>0</v>
      </c>
      <c r="R99" s="70">
        <v>0</v>
      </c>
    </row>
    <row r="100" spans="1:18" ht="15.75" x14ac:dyDescent="0.25">
      <c r="A100" s="140">
        <v>89</v>
      </c>
      <c r="B100" s="66" t="s">
        <v>243</v>
      </c>
      <c r="C100" s="69">
        <v>0</v>
      </c>
      <c r="D100" s="69">
        <v>0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70" t="s">
        <v>652</v>
      </c>
      <c r="O100" s="70" t="s">
        <v>652</v>
      </c>
      <c r="P100" s="70">
        <v>0</v>
      </c>
      <c r="Q100" s="70">
        <v>0</v>
      </c>
      <c r="R100" s="70">
        <v>0</v>
      </c>
    </row>
    <row r="101" spans="1:18" ht="15.75" x14ac:dyDescent="0.25">
      <c r="A101" s="140">
        <v>90</v>
      </c>
      <c r="B101" s="66" t="s">
        <v>246</v>
      </c>
      <c r="C101" s="69">
        <v>0</v>
      </c>
      <c r="D101" s="69">
        <v>0</v>
      </c>
      <c r="E101" s="69">
        <v>0</v>
      </c>
      <c r="F101" s="69">
        <v>0</v>
      </c>
      <c r="G101" s="69">
        <v>0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70" t="s">
        <v>652</v>
      </c>
      <c r="O101" s="70" t="s">
        <v>652</v>
      </c>
      <c r="P101" s="70">
        <v>0</v>
      </c>
      <c r="Q101" s="70">
        <v>0</v>
      </c>
      <c r="R101" s="70">
        <v>0</v>
      </c>
    </row>
    <row r="102" spans="1:18" ht="15.75" x14ac:dyDescent="0.25">
      <c r="A102" s="140">
        <v>91</v>
      </c>
      <c r="B102" s="66" t="s">
        <v>249</v>
      </c>
      <c r="C102" s="69">
        <v>0</v>
      </c>
      <c r="D102" s="69">
        <v>0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70" t="s">
        <v>652</v>
      </c>
      <c r="O102" s="70" t="s">
        <v>652</v>
      </c>
      <c r="P102" s="70">
        <v>0</v>
      </c>
      <c r="Q102" s="70">
        <v>0</v>
      </c>
      <c r="R102" s="70">
        <v>0</v>
      </c>
    </row>
    <row r="103" spans="1:18" ht="15.75" x14ac:dyDescent="0.25">
      <c r="A103" s="140">
        <v>92</v>
      </c>
      <c r="B103" s="66" t="s">
        <v>252</v>
      </c>
      <c r="C103" s="69">
        <v>0</v>
      </c>
      <c r="D103" s="69">
        <v>0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70" t="s">
        <v>652</v>
      </c>
      <c r="O103" s="70" t="s">
        <v>652</v>
      </c>
      <c r="P103" s="70">
        <v>0</v>
      </c>
      <c r="Q103" s="70">
        <v>0</v>
      </c>
      <c r="R103" s="70">
        <v>0</v>
      </c>
    </row>
    <row r="104" spans="1:18" ht="15.75" x14ac:dyDescent="0.25">
      <c r="A104" s="140">
        <v>93</v>
      </c>
      <c r="B104" s="66" t="s">
        <v>254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70" t="s">
        <v>652</v>
      </c>
      <c r="O104" s="70" t="s">
        <v>652</v>
      </c>
      <c r="P104" s="70">
        <v>0</v>
      </c>
      <c r="Q104" s="70">
        <v>0</v>
      </c>
      <c r="R104" s="70">
        <v>0</v>
      </c>
    </row>
    <row r="105" spans="1:18" ht="15.75" x14ac:dyDescent="0.25">
      <c r="A105" s="138">
        <v>94</v>
      </c>
      <c r="B105" s="66" t="s">
        <v>256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70" t="s">
        <v>652</v>
      </c>
      <c r="O105" s="70" t="s">
        <v>652</v>
      </c>
      <c r="P105" s="70">
        <v>0</v>
      </c>
      <c r="Q105" s="70">
        <v>0</v>
      </c>
      <c r="R105" s="70">
        <v>0</v>
      </c>
    </row>
  </sheetData>
  <mergeCells count="17">
    <mergeCell ref="N9:O10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  <mergeCell ref="I9:I11"/>
    <mergeCell ref="J9:M9"/>
  </mergeCells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R105"/>
  <sheetViews>
    <sheetView view="pageBreakPreview" topLeftCell="A4" zoomScale="60" zoomScaleNormal="55" workbookViewId="0">
      <pane xSplit="2" ySplit="9" topLeftCell="C13" activePane="bottomRight" state="frozen"/>
      <selection activeCell="A4" sqref="A4"/>
      <selection pane="topRight" activeCell="C4" sqref="C4"/>
      <selection pane="bottomLeft" activeCell="A13" sqref="A13"/>
      <selection pane="bottomRight" activeCell="L28" sqref="L28"/>
    </sheetView>
  </sheetViews>
  <sheetFormatPr defaultRowHeight="15" outlineLevelCol="1" x14ac:dyDescent="0.25"/>
  <cols>
    <col min="1" max="1" width="5" customWidth="1"/>
    <col min="2" max="2" width="31.1406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s="130" customFormat="1" ht="20.25" customHeight="1" x14ac:dyDescent="0.25">
      <c r="B1" s="131"/>
    </row>
    <row r="2" spans="1:18" s="130" customFormat="1" ht="20.25" customHeight="1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</row>
    <row r="3" spans="1:18" s="130" customFormat="1" ht="20.25" customHeight="1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</row>
    <row r="4" spans="1:18" s="130" customFormat="1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</row>
    <row r="5" spans="1:18" s="130" customFormat="1" ht="20.25" customHeight="1" x14ac:dyDescent="0.3">
      <c r="A5" s="132"/>
      <c r="B5" s="132"/>
      <c r="D5" s="186"/>
      <c r="E5" s="186"/>
      <c r="F5" s="183"/>
      <c r="G5" s="45"/>
      <c r="H5" s="46"/>
      <c r="I5" s="46"/>
    </row>
    <row r="6" spans="1:18" ht="15" customHeight="1" x14ac:dyDescent="0.25">
      <c r="B6" s="47" t="s">
        <v>651</v>
      </c>
      <c r="C6" s="79"/>
      <c r="Q6" s="79"/>
      <c r="R6" s="79"/>
    </row>
    <row r="7" spans="1:18" ht="18.75" customHeight="1" x14ac:dyDescent="0.25">
      <c r="A7" s="271" t="s">
        <v>284</v>
      </c>
      <c r="B7" s="247" t="s">
        <v>285</v>
      </c>
      <c r="C7" s="257" t="s">
        <v>642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</row>
    <row r="8" spans="1:18" ht="5.25" customHeight="1" thickBot="1" x14ac:dyDescent="0.3">
      <c r="A8" s="272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18" ht="31.5" customHeight="1" x14ac:dyDescent="0.25">
      <c r="A9" s="272"/>
      <c r="B9" s="247"/>
      <c r="C9" s="225" t="s">
        <v>315</v>
      </c>
      <c r="D9" s="226" t="s">
        <v>354</v>
      </c>
      <c r="E9" s="226" t="s">
        <v>287</v>
      </c>
      <c r="F9" s="226"/>
      <c r="G9" s="226"/>
      <c r="H9" s="226" t="s">
        <v>312</v>
      </c>
      <c r="I9" s="226" t="s">
        <v>262</v>
      </c>
      <c r="J9" s="226" t="s">
        <v>288</v>
      </c>
      <c r="K9" s="226"/>
      <c r="L9" s="226"/>
      <c r="M9" s="226"/>
      <c r="N9" s="241" t="s">
        <v>289</v>
      </c>
      <c r="O9" s="241"/>
      <c r="P9" s="226" t="s">
        <v>290</v>
      </c>
      <c r="Q9" s="226" t="s">
        <v>266</v>
      </c>
      <c r="R9" s="226" t="s">
        <v>291</v>
      </c>
    </row>
    <row r="10" spans="1:18" ht="24" customHeight="1" x14ac:dyDescent="0.25">
      <c r="A10" s="272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</row>
    <row r="11" spans="1:18" ht="115.5" customHeight="1" x14ac:dyDescent="0.25">
      <c r="A11" s="273"/>
      <c r="B11" s="247"/>
      <c r="C11" s="226"/>
      <c r="D11" s="202"/>
      <c r="E11" s="202"/>
      <c r="F11" s="103" t="s">
        <v>259</v>
      </c>
      <c r="G11" s="103" t="s">
        <v>260</v>
      </c>
      <c r="H11" s="202"/>
      <c r="I11" s="202"/>
      <c r="J11" s="202"/>
      <c r="K11" s="103" t="s">
        <v>264</v>
      </c>
      <c r="L11" s="103" t="s">
        <v>303</v>
      </c>
      <c r="M11" s="103" t="s">
        <v>260</v>
      </c>
      <c r="N11" s="103" t="s">
        <v>621</v>
      </c>
      <c r="O11" s="103" t="s">
        <v>295</v>
      </c>
      <c r="P11" s="202"/>
      <c r="Q11" s="202"/>
      <c r="R11" s="202"/>
    </row>
    <row r="12" spans="1:18" s="57" customFormat="1" ht="25.5" customHeight="1" x14ac:dyDescent="0.25">
      <c r="A12" s="53" t="s">
        <v>2</v>
      </c>
      <c r="B12" s="188" t="s">
        <v>3</v>
      </c>
      <c r="C12" s="56">
        <v>2142.09</v>
      </c>
      <c r="D12" s="56">
        <v>0</v>
      </c>
      <c r="E12" s="56">
        <v>3136.8595925</v>
      </c>
      <c r="F12" s="56">
        <v>2142.09</v>
      </c>
      <c r="G12" s="56">
        <v>994.76959249999993</v>
      </c>
      <c r="H12" s="56">
        <v>2054.9246692899997</v>
      </c>
      <c r="I12" s="56">
        <v>8.9758537700000005</v>
      </c>
      <c r="J12" s="56">
        <v>2933.0778714999997</v>
      </c>
      <c r="K12" s="56">
        <v>2054.9246692899997</v>
      </c>
      <c r="L12" s="56">
        <v>0</v>
      </c>
      <c r="M12" s="56">
        <v>878.1532022099999</v>
      </c>
      <c r="N12" s="56">
        <v>95.930827803220197</v>
      </c>
      <c r="O12" s="56">
        <v>88.277045139977972</v>
      </c>
      <c r="P12" s="56">
        <v>29.93964840629701</v>
      </c>
      <c r="Q12" s="56">
        <v>8.9758537700000005</v>
      </c>
      <c r="R12" s="56">
        <v>-1.0755285551056204E-14</v>
      </c>
    </row>
    <row r="13" spans="1:18" s="65" customFormat="1" ht="15.75" x14ac:dyDescent="0.25">
      <c r="A13" s="60" t="s">
        <v>6</v>
      </c>
      <c r="B13" s="61" t="s">
        <v>7</v>
      </c>
      <c r="C13" s="64">
        <v>316.78699999999998</v>
      </c>
      <c r="D13" s="64">
        <v>0</v>
      </c>
      <c r="E13" s="64">
        <v>543.10409249999998</v>
      </c>
      <c r="F13" s="64">
        <v>316.78699999999998</v>
      </c>
      <c r="G13" s="64">
        <v>226.3170925</v>
      </c>
      <c r="H13" s="64">
        <v>313.65053449999999</v>
      </c>
      <c r="I13" s="64">
        <v>0.33196607</v>
      </c>
      <c r="J13" s="64">
        <v>538.70294490000003</v>
      </c>
      <c r="K13" s="64">
        <v>313.65053449999999</v>
      </c>
      <c r="L13" s="64">
        <v>0</v>
      </c>
      <c r="M13" s="64">
        <v>225.05241039999999</v>
      </c>
      <c r="N13" s="64">
        <v>99.009913443417815</v>
      </c>
      <c r="O13" s="64">
        <v>99.441190196449696</v>
      </c>
      <c r="P13" s="64">
        <v>41.776718046673508</v>
      </c>
      <c r="Q13" s="64">
        <v>0.33196607</v>
      </c>
      <c r="R13" s="64">
        <v>0</v>
      </c>
    </row>
    <row r="14" spans="1:18" ht="15.75" x14ac:dyDescent="0.25">
      <c r="A14" s="11" t="s">
        <v>9</v>
      </c>
      <c r="B14" s="66" t="s">
        <v>10</v>
      </c>
      <c r="C14" s="69">
        <v>39.182000000000002</v>
      </c>
      <c r="D14" s="69">
        <v>0</v>
      </c>
      <c r="E14" s="69">
        <v>77.388000000000005</v>
      </c>
      <c r="F14" s="69">
        <v>39.182000000000002</v>
      </c>
      <c r="G14" s="69">
        <v>38.206000000000003</v>
      </c>
      <c r="H14" s="69">
        <v>39.182000000000002</v>
      </c>
      <c r="I14" s="69">
        <v>0</v>
      </c>
      <c r="J14" s="69">
        <v>77.38797790000001</v>
      </c>
      <c r="K14" s="69">
        <v>39.182000000000002</v>
      </c>
      <c r="L14" s="69">
        <v>0</v>
      </c>
      <c r="M14" s="69">
        <v>38.205977900000001</v>
      </c>
      <c r="N14" s="70">
        <v>100</v>
      </c>
      <c r="O14" s="70">
        <v>99.999942155682348</v>
      </c>
      <c r="P14" s="70">
        <v>49.369396819450941</v>
      </c>
      <c r="Q14" s="70">
        <v>0</v>
      </c>
      <c r="R14" s="70">
        <v>0</v>
      </c>
    </row>
    <row r="15" spans="1:18" ht="15.75" x14ac:dyDescent="0.25">
      <c r="A15" s="11" t="s">
        <v>12</v>
      </c>
      <c r="B15" s="66" t="s">
        <v>13</v>
      </c>
      <c r="C15" s="69">
        <v>41.383000000000003</v>
      </c>
      <c r="D15" s="69">
        <v>0</v>
      </c>
      <c r="E15" s="69">
        <v>54.950692500000002</v>
      </c>
      <c r="F15" s="69">
        <v>41.383000000000003</v>
      </c>
      <c r="G15" s="69">
        <v>13.5676925</v>
      </c>
      <c r="H15" s="69">
        <v>41.383000000000003</v>
      </c>
      <c r="I15" s="69">
        <v>0.33196607</v>
      </c>
      <c r="J15" s="69">
        <v>54.950692500000002</v>
      </c>
      <c r="K15" s="69">
        <v>41.383000000000003</v>
      </c>
      <c r="L15" s="69">
        <v>0</v>
      </c>
      <c r="M15" s="69">
        <v>13.5676925</v>
      </c>
      <c r="N15" s="70">
        <v>100</v>
      </c>
      <c r="O15" s="70">
        <v>100</v>
      </c>
      <c r="P15" s="70">
        <v>24.690667001148345</v>
      </c>
      <c r="Q15" s="70">
        <v>0.33196607</v>
      </c>
      <c r="R15" s="70">
        <v>0</v>
      </c>
    </row>
    <row r="16" spans="1:18" ht="15.75" x14ac:dyDescent="0.25">
      <c r="A16" s="11" t="s">
        <v>15</v>
      </c>
      <c r="B16" s="66" t="s">
        <v>16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70" t="s">
        <v>652</v>
      </c>
      <c r="O16" s="70" t="s">
        <v>652</v>
      </c>
      <c r="P16" s="70">
        <v>0</v>
      </c>
      <c r="Q16" s="70">
        <v>0</v>
      </c>
      <c r="R16" s="70">
        <v>0</v>
      </c>
    </row>
    <row r="17" spans="1:18" ht="15.75" x14ac:dyDescent="0.25">
      <c r="A17" s="11" t="s">
        <v>18</v>
      </c>
      <c r="B17" s="66" t="s">
        <v>19</v>
      </c>
      <c r="C17" s="69">
        <v>37.25</v>
      </c>
      <c r="D17" s="69">
        <v>0</v>
      </c>
      <c r="E17" s="69">
        <v>80.510000000000005</v>
      </c>
      <c r="F17" s="69">
        <v>37.25</v>
      </c>
      <c r="G17" s="69">
        <v>43.26</v>
      </c>
      <c r="H17" s="69">
        <v>37.25</v>
      </c>
      <c r="I17" s="69">
        <v>0</v>
      </c>
      <c r="J17" s="69">
        <v>80.510000000000005</v>
      </c>
      <c r="K17" s="69">
        <v>37.25</v>
      </c>
      <c r="L17" s="69">
        <v>0</v>
      </c>
      <c r="M17" s="69">
        <v>43.26</v>
      </c>
      <c r="N17" s="70">
        <v>100</v>
      </c>
      <c r="O17" s="70">
        <v>100</v>
      </c>
      <c r="P17" s="70">
        <v>53.732455595578188</v>
      </c>
      <c r="Q17" s="70">
        <v>0</v>
      </c>
      <c r="R17" s="70">
        <v>0</v>
      </c>
    </row>
    <row r="18" spans="1:18" ht="15.75" x14ac:dyDescent="0.25">
      <c r="A18" s="11" t="s">
        <v>21</v>
      </c>
      <c r="B18" s="66" t="s">
        <v>22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70" t="s">
        <v>652</v>
      </c>
      <c r="O18" s="70" t="s">
        <v>652</v>
      </c>
      <c r="P18" s="70">
        <v>0</v>
      </c>
      <c r="Q18" s="70">
        <v>0</v>
      </c>
      <c r="R18" s="70">
        <v>0</v>
      </c>
    </row>
    <row r="19" spans="1:18" ht="15.75" x14ac:dyDescent="0.25">
      <c r="A19" s="11" t="s">
        <v>24</v>
      </c>
      <c r="B19" s="66" t="s">
        <v>25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70" t="s">
        <v>652</v>
      </c>
      <c r="O19" s="70" t="s">
        <v>652</v>
      </c>
      <c r="P19" s="70">
        <v>0</v>
      </c>
      <c r="Q19" s="70">
        <v>0</v>
      </c>
      <c r="R19" s="70">
        <v>0</v>
      </c>
    </row>
    <row r="20" spans="1:18" ht="15.75" x14ac:dyDescent="0.25">
      <c r="A20" s="11" t="s">
        <v>27</v>
      </c>
      <c r="B20" s="66" t="s">
        <v>28</v>
      </c>
      <c r="C20" s="69">
        <v>7.7119999999999997</v>
      </c>
      <c r="D20" s="69">
        <v>0</v>
      </c>
      <c r="E20" s="69">
        <v>10.712</v>
      </c>
      <c r="F20" s="69">
        <v>7.7119999999999997</v>
      </c>
      <c r="G20" s="69">
        <v>3</v>
      </c>
      <c r="H20" s="69">
        <v>7.7119999999999997</v>
      </c>
      <c r="I20" s="69">
        <v>0</v>
      </c>
      <c r="J20" s="69">
        <v>10.712</v>
      </c>
      <c r="K20" s="69">
        <v>7.7119999999999997</v>
      </c>
      <c r="L20" s="69">
        <v>0</v>
      </c>
      <c r="M20" s="69">
        <v>3</v>
      </c>
      <c r="N20" s="70">
        <v>100</v>
      </c>
      <c r="O20" s="70">
        <v>100</v>
      </c>
      <c r="P20" s="70">
        <v>28.005974607916357</v>
      </c>
      <c r="Q20" s="70">
        <v>0</v>
      </c>
      <c r="R20" s="70">
        <v>0</v>
      </c>
    </row>
    <row r="21" spans="1:18" ht="15.75" x14ac:dyDescent="0.25">
      <c r="A21" s="11" t="s">
        <v>30</v>
      </c>
      <c r="B21" s="66" t="s">
        <v>31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0" t="s">
        <v>652</v>
      </c>
      <c r="O21" s="70" t="s">
        <v>652</v>
      </c>
      <c r="P21" s="70">
        <v>0</v>
      </c>
      <c r="Q21" s="70">
        <v>0</v>
      </c>
      <c r="R21" s="70">
        <v>0</v>
      </c>
    </row>
    <row r="22" spans="1:18" ht="15.75" x14ac:dyDescent="0.25">
      <c r="A22" s="11" t="s">
        <v>33</v>
      </c>
      <c r="B22" s="66" t="s">
        <v>34</v>
      </c>
      <c r="C22" s="69">
        <v>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0" t="s">
        <v>652</v>
      </c>
      <c r="O22" s="70" t="s">
        <v>652</v>
      </c>
      <c r="P22" s="70">
        <v>0</v>
      </c>
      <c r="Q22" s="70">
        <v>0</v>
      </c>
      <c r="R22" s="70">
        <v>0</v>
      </c>
    </row>
    <row r="23" spans="1:18" ht="15.75" x14ac:dyDescent="0.25">
      <c r="A23" s="11" t="s">
        <v>36</v>
      </c>
      <c r="B23" s="66" t="s">
        <v>37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0" t="s">
        <v>652</v>
      </c>
      <c r="O23" s="70" t="s">
        <v>652</v>
      </c>
      <c r="P23" s="70">
        <v>0</v>
      </c>
      <c r="Q23" s="70">
        <v>0</v>
      </c>
      <c r="R23" s="70">
        <v>0</v>
      </c>
    </row>
    <row r="24" spans="1:18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70">
        <v>0</v>
      </c>
      <c r="R24" s="70">
        <v>0</v>
      </c>
    </row>
    <row r="25" spans="1:18" ht="15.75" x14ac:dyDescent="0.25">
      <c r="A25" s="11" t="s">
        <v>41</v>
      </c>
      <c r="B25" s="66" t="s">
        <v>42</v>
      </c>
      <c r="C25" s="69">
        <v>24.016999999999999</v>
      </c>
      <c r="D25" s="69">
        <v>0</v>
      </c>
      <c r="E25" s="69">
        <v>28.016999999999999</v>
      </c>
      <c r="F25" s="69">
        <v>24.016999999999999</v>
      </c>
      <c r="G25" s="69">
        <v>4</v>
      </c>
      <c r="H25" s="69">
        <v>24.016999999999999</v>
      </c>
      <c r="I25" s="69">
        <v>0</v>
      </c>
      <c r="J25" s="69">
        <v>28.016999999999999</v>
      </c>
      <c r="K25" s="69">
        <v>24.016999999999999</v>
      </c>
      <c r="L25" s="69">
        <v>0</v>
      </c>
      <c r="M25" s="69">
        <v>4</v>
      </c>
      <c r="N25" s="70">
        <v>100</v>
      </c>
      <c r="O25" s="70">
        <v>100</v>
      </c>
      <c r="P25" s="70">
        <v>14.277046079166219</v>
      </c>
      <c r="Q25" s="70">
        <v>0</v>
      </c>
      <c r="R25" s="70">
        <v>0</v>
      </c>
    </row>
    <row r="26" spans="1:18" ht="15.75" x14ac:dyDescent="0.25">
      <c r="A26" s="11" t="s">
        <v>44</v>
      </c>
      <c r="B26" s="66" t="s">
        <v>45</v>
      </c>
      <c r="C26" s="69">
        <v>18.957000000000001</v>
      </c>
      <c r="D26" s="69">
        <v>0</v>
      </c>
      <c r="E26" s="69">
        <v>24.757000000000001</v>
      </c>
      <c r="F26" s="69">
        <v>18.957000000000001</v>
      </c>
      <c r="G26" s="69">
        <v>5.8</v>
      </c>
      <c r="H26" s="69">
        <v>18.957000000000001</v>
      </c>
      <c r="I26" s="69">
        <v>0</v>
      </c>
      <c r="J26" s="69">
        <v>24.757000000000001</v>
      </c>
      <c r="K26" s="69">
        <v>18.957000000000001</v>
      </c>
      <c r="L26" s="69">
        <v>0</v>
      </c>
      <c r="M26" s="69">
        <v>5.8</v>
      </c>
      <c r="N26" s="70">
        <v>100</v>
      </c>
      <c r="O26" s="70">
        <v>100</v>
      </c>
      <c r="P26" s="70">
        <v>23.427717413256854</v>
      </c>
      <c r="Q26" s="70">
        <v>0</v>
      </c>
      <c r="R26" s="70">
        <v>0</v>
      </c>
    </row>
    <row r="27" spans="1:18" ht="15.75" x14ac:dyDescent="0.25">
      <c r="A27" s="11" t="s">
        <v>47</v>
      </c>
      <c r="B27" s="66" t="s">
        <v>48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70" t="s">
        <v>652</v>
      </c>
      <c r="O27" s="70" t="s">
        <v>652</v>
      </c>
      <c r="P27" s="70">
        <v>0</v>
      </c>
      <c r="Q27" s="70">
        <v>0</v>
      </c>
      <c r="R27" s="70">
        <v>0</v>
      </c>
    </row>
    <row r="28" spans="1:18" ht="15.75" x14ac:dyDescent="0.25">
      <c r="A28" s="11" t="s">
        <v>50</v>
      </c>
      <c r="B28" s="66" t="s">
        <v>51</v>
      </c>
      <c r="C28" s="69">
        <v>62.487000000000002</v>
      </c>
      <c r="D28" s="69">
        <v>0</v>
      </c>
      <c r="E28" s="69">
        <v>150.08699999999999</v>
      </c>
      <c r="F28" s="69">
        <v>62.487000000000002</v>
      </c>
      <c r="G28" s="69">
        <v>87.6</v>
      </c>
      <c r="H28" s="69">
        <v>62.487000000000002</v>
      </c>
      <c r="I28" s="69">
        <v>0</v>
      </c>
      <c r="J28" s="69">
        <v>150.08699999999999</v>
      </c>
      <c r="K28" s="69">
        <v>62.487000000000002</v>
      </c>
      <c r="L28" s="69">
        <v>0</v>
      </c>
      <c r="M28" s="69">
        <v>87.6</v>
      </c>
      <c r="N28" s="70">
        <v>100</v>
      </c>
      <c r="O28" s="70">
        <v>100</v>
      </c>
      <c r="P28" s="70">
        <v>58.366147634372069</v>
      </c>
      <c r="Q28" s="70">
        <v>0</v>
      </c>
      <c r="R28" s="70">
        <v>0</v>
      </c>
    </row>
    <row r="29" spans="1:18" ht="15.75" x14ac:dyDescent="0.25">
      <c r="A29" s="11" t="s">
        <v>53</v>
      </c>
      <c r="B29" s="66" t="s">
        <v>54</v>
      </c>
      <c r="C29" s="69">
        <v>0.89600000000000002</v>
      </c>
      <c r="D29" s="69">
        <v>0</v>
      </c>
      <c r="E29" s="69">
        <v>1.7794000000000001</v>
      </c>
      <c r="F29" s="69">
        <v>0.89600000000000002</v>
      </c>
      <c r="G29" s="69">
        <v>0.88339999999999996</v>
      </c>
      <c r="H29" s="69">
        <v>0.32174150000000001</v>
      </c>
      <c r="I29" s="69">
        <v>0</v>
      </c>
      <c r="J29" s="69">
        <v>0.63895749999999996</v>
      </c>
      <c r="K29" s="69">
        <v>0.32174150000000001</v>
      </c>
      <c r="L29" s="69">
        <v>0</v>
      </c>
      <c r="M29" s="69">
        <v>0.317216</v>
      </c>
      <c r="N29" s="70">
        <v>35.908649553571429</v>
      </c>
      <c r="O29" s="70">
        <v>35.9085352048902</v>
      </c>
      <c r="P29" s="70">
        <v>49.64586846543002</v>
      </c>
      <c r="Q29" s="70">
        <v>0</v>
      </c>
      <c r="R29" s="70">
        <v>0</v>
      </c>
    </row>
    <row r="30" spans="1:18" ht="15.75" x14ac:dyDescent="0.25">
      <c r="A30" s="11" t="s">
        <v>56</v>
      </c>
      <c r="B30" s="66" t="s">
        <v>57</v>
      </c>
      <c r="C30" s="69">
        <v>84.903000000000006</v>
      </c>
      <c r="D30" s="69">
        <v>0</v>
      </c>
      <c r="E30" s="69">
        <v>114.90300000000001</v>
      </c>
      <c r="F30" s="69">
        <v>84.903000000000006</v>
      </c>
      <c r="G30" s="69">
        <v>30</v>
      </c>
      <c r="H30" s="69">
        <v>82.340793000000005</v>
      </c>
      <c r="I30" s="69">
        <v>0</v>
      </c>
      <c r="J30" s="69">
        <v>111.64231700000001</v>
      </c>
      <c r="K30" s="69">
        <v>82.340793000000005</v>
      </c>
      <c r="L30" s="69">
        <v>0</v>
      </c>
      <c r="M30" s="69">
        <v>29.301524000000001</v>
      </c>
      <c r="N30" s="70">
        <v>96.982194975442553</v>
      </c>
      <c r="O30" s="70">
        <v>97.671746666666664</v>
      </c>
      <c r="P30" s="70">
        <v>26.245893839698791</v>
      </c>
      <c r="Q30" s="70">
        <v>0</v>
      </c>
      <c r="R30" s="70">
        <v>0</v>
      </c>
    </row>
    <row r="31" spans="1:18" ht="15.75" x14ac:dyDescent="0.25">
      <c r="A31" s="11" t="s">
        <v>59</v>
      </c>
      <c r="B31" s="66" t="s">
        <v>60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70" t="s">
        <v>652</v>
      </c>
      <c r="O31" s="70" t="s">
        <v>652</v>
      </c>
      <c r="P31" s="70">
        <v>0</v>
      </c>
      <c r="Q31" s="70">
        <v>0</v>
      </c>
      <c r="R31" s="70">
        <v>0</v>
      </c>
    </row>
    <row r="32" spans="1:18" s="65" customFormat="1" ht="15.75" x14ac:dyDescent="0.25">
      <c r="A32" s="60" t="s">
        <v>62</v>
      </c>
      <c r="B32" s="61" t="s">
        <v>63</v>
      </c>
      <c r="C32" s="64">
        <v>90.634999999999991</v>
      </c>
      <c r="D32" s="64">
        <v>0</v>
      </c>
      <c r="E32" s="64">
        <v>218.065</v>
      </c>
      <c r="F32" s="64">
        <v>90.634999999999991</v>
      </c>
      <c r="G32" s="64">
        <v>127.42999999999999</v>
      </c>
      <c r="H32" s="64">
        <v>68.261292999999995</v>
      </c>
      <c r="I32" s="64">
        <v>0</v>
      </c>
      <c r="J32" s="64">
        <v>187.93065900000002</v>
      </c>
      <c r="K32" s="64">
        <v>68.261292999999995</v>
      </c>
      <c r="L32" s="64">
        <v>0</v>
      </c>
      <c r="M32" s="64">
        <v>119.669366</v>
      </c>
      <c r="N32" s="64">
        <v>75.314495503944386</v>
      </c>
      <c r="O32" s="64">
        <v>93.90988464254886</v>
      </c>
      <c r="P32" s="64">
        <v>63.677404547386807</v>
      </c>
      <c r="Q32" s="64">
        <v>0</v>
      </c>
      <c r="R32" s="64">
        <v>0</v>
      </c>
    </row>
    <row r="33" spans="1:18" ht="15.75" x14ac:dyDescent="0.25">
      <c r="A33" s="11" t="s">
        <v>65</v>
      </c>
      <c r="B33" s="66" t="s">
        <v>66</v>
      </c>
      <c r="C33" s="69">
        <v>4.96</v>
      </c>
      <c r="D33" s="69">
        <v>0</v>
      </c>
      <c r="E33" s="69">
        <v>10.75</v>
      </c>
      <c r="F33" s="69">
        <v>4.96</v>
      </c>
      <c r="G33" s="69">
        <v>5.79</v>
      </c>
      <c r="H33" s="69">
        <v>3.9192930000000001</v>
      </c>
      <c r="I33" s="69">
        <v>0</v>
      </c>
      <c r="J33" s="69">
        <v>8.9486589999999993</v>
      </c>
      <c r="K33" s="69">
        <v>3.9192930000000001</v>
      </c>
      <c r="L33" s="69">
        <v>0</v>
      </c>
      <c r="M33" s="69">
        <v>5.0293659999999996</v>
      </c>
      <c r="N33" s="70">
        <v>79.018004032258077</v>
      </c>
      <c r="O33" s="70">
        <v>86.86297063903281</v>
      </c>
      <c r="P33" s="70">
        <v>56.202454468317541</v>
      </c>
      <c r="Q33" s="70">
        <v>0</v>
      </c>
      <c r="R33" s="70">
        <v>0</v>
      </c>
    </row>
    <row r="34" spans="1:18" ht="15.75" x14ac:dyDescent="0.25">
      <c r="A34" s="11" t="s">
        <v>68</v>
      </c>
      <c r="B34" s="66" t="s">
        <v>69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70" t="s">
        <v>652</v>
      </c>
      <c r="O34" s="70" t="s">
        <v>652</v>
      </c>
      <c r="P34" s="70">
        <v>0</v>
      </c>
      <c r="Q34" s="70">
        <v>0</v>
      </c>
      <c r="R34" s="70">
        <v>0</v>
      </c>
    </row>
    <row r="35" spans="1:18" ht="15.75" x14ac:dyDescent="0.25">
      <c r="A35" s="11" t="s">
        <v>71</v>
      </c>
      <c r="B35" s="66" t="s">
        <v>72</v>
      </c>
      <c r="C35" s="69">
        <v>41.341000000000001</v>
      </c>
      <c r="D35" s="69">
        <v>0</v>
      </c>
      <c r="E35" s="69">
        <v>46.341000000000001</v>
      </c>
      <c r="F35" s="69">
        <v>41.341000000000001</v>
      </c>
      <c r="G35" s="69">
        <v>5</v>
      </c>
      <c r="H35" s="69">
        <v>41.341000000000001</v>
      </c>
      <c r="I35" s="69">
        <v>0</v>
      </c>
      <c r="J35" s="69">
        <v>46.341000000000001</v>
      </c>
      <c r="K35" s="69">
        <v>41.341000000000001</v>
      </c>
      <c r="L35" s="69">
        <v>0</v>
      </c>
      <c r="M35" s="69">
        <v>5</v>
      </c>
      <c r="N35" s="70">
        <v>100</v>
      </c>
      <c r="O35" s="70">
        <v>100</v>
      </c>
      <c r="P35" s="70">
        <v>10.789581580026326</v>
      </c>
      <c r="Q35" s="70">
        <v>0</v>
      </c>
      <c r="R35" s="70">
        <v>0</v>
      </c>
    </row>
    <row r="36" spans="1:18" ht="15.75" x14ac:dyDescent="0.25">
      <c r="A36" s="11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70">
        <v>0</v>
      </c>
      <c r="R36" s="70">
        <v>0</v>
      </c>
    </row>
    <row r="37" spans="1:18" ht="15.75" x14ac:dyDescent="0.25">
      <c r="A37" s="11" t="s">
        <v>76</v>
      </c>
      <c r="B37" s="66" t="s">
        <v>77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69">
        <v>0</v>
      </c>
      <c r="M37" s="69">
        <v>0</v>
      </c>
      <c r="N37" s="70" t="s">
        <v>652</v>
      </c>
      <c r="O37" s="70" t="s">
        <v>652</v>
      </c>
      <c r="P37" s="70">
        <v>0</v>
      </c>
      <c r="Q37" s="70">
        <v>0</v>
      </c>
      <c r="R37" s="70">
        <v>0</v>
      </c>
    </row>
    <row r="38" spans="1:18" ht="15.75" x14ac:dyDescent="0.25">
      <c r="A38" s="11" t="s">
        <v>79</v>
      </c>
      <c r="B38" s="66" t="s">
        <v>80</v>
      </c>
      <c r="C38" s="69">
        <v>1.696</v>
      </c>
      <c r="D38" s="69">
        <v>0</v>
      </c>
      <c r="E38" s="69">
        <v>13.036</v>
      </c>
      <c r="F38" s="69">
        <v>1.696</v>
      </c>
      <c r="G38" s="69">
        <v>11.34</v>
      </c>
      <c r="H38" s="69">
        <v>1.696</v>
      </c>
      <c r="I38" s="69">
        <v>0</v>
      </c>
      <c r="J38" s="69">
        <v>13.036</v>
      </c>
      <c r="K38" s="69">
        <v>1.696</v>
      </c>
      <c r="L38" s="69">
        <v>0</v>
      </c>
      <c r="M38" s="69">
        <v>11.34</v>
      </c>
      <c r="N38" s="70">
        <v>100</v>
      </c>
      <c r="O38" s="70">
        <v>100</v>
      </c>
      <c r="P38" s="70">
        <v>86.989874194538203</v>
      </c>
      <c r="Q38" s="70">
        <v>0</v>
      </c>
      <c r="R38" s="70">
        <v>0</v>
      </c>
    </row>
    <row r="39" spans="1:18" ht="15.75" x14ac:dyDescent="0.25">
      <c r="A39" s="11" t="s">
        <v>82</v>
      </c>
      <c r="B39" s="66" t="s">
        <v>83</v>
      </c>
      <c r="C39" s="69">
        <v>11.4</v>
      </c>
      <c r="D39" s="69">
        <v>0</v>
      </c>
      <c r="E39" s="69">
        <v>106.4</v>
      </c>
      <c r="F39" s="69">
        <v>11.4</v>
      </c>
      <c r="G39" s="69">
        <v>95</v>
      </c>
      <c r="H39" s="69">
        <v>11.4</v>
      </c>
      <c r="I39" s="69">
        <v>0</v>
      </c>
      <c r="J39" s="69">
        <v>106.4</v>
      </c>
      <c r="K39" s="69">
        <v>11.4</v>
      </c>
      <c r="L39" s="69">
        <v>0</v>
      </c>
      <c r="M39" s="69">
        <v>95</v>
      </c>
      <c r="N39" s="70">
        <v>100</v>
      </c>
      <c r="O39" s="70">
        <v>100</v>
      </c>
      <c r="P39" s="70">
        <v>89.285714285714278</v>
      </c>
      <c r="Q39" s="70">
        <v>0</v>
      </c>
      <c r="R39" s="70">
        <v>0</v>
      </c>
    </row>
    <row r="40" spans="1:18" ht="15.75" x14ac:dyDescent="0.25">
      <c r="A40" s="11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70">
        <v>0</v>
      </c>
      <c r="R40" s="70">
        <v>0</v>
      </c>
    </row>
    <row r="41" spans="1:18" ht="15.75" x14ac:dyDescent="0.25">
      <c r="A41" s="11" t="s">
        <v>87</v>
      </c>
      <c r="B41" s="66" t="s">
        <v>88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70" t="s">
        <v>652</v>
      </c>
      <c r="O41" s="70" t="s">
        <v>652</v>
      </c>
      <c r="P41" s="70">
        <v>0</v>
      </c>
      <c r="Q41" s="70">
        <v>0</v>
      </c>
      <c r="R41" s="70">
        <v>0</v>
      </c>
    </row>
    <row r="42" spans="1:18" ht="15.75" x14ac:dyDescent="0.25">
      <c r="A42" s="11" t="s">
        <v>90</v>
      </c>
      <c r="B42" s="66" t="s">
        <v>91</v>
      </c>
      <c r="C42" s="69">
        <v>31.238</v>
      </c>
      <c r="D42" s="69">
        <v>0</v>
      </c>
      <c r="E42" s="69">
        <v>41.537999999999997</v>
      </c>
      <c r="F42" s="69">
        <v>31.238</v>
      </c>
      <c r="G42" s="69">
        <v>10.3</v>
      </c>
      <c r="H42" s="69">
        <v>9.9049999999999994</v>
      </c>
      <c r="I42" s="69">
        <v>0</v>
      </c>
      <c r="J42" s="69">
        <v>13.205</v>
      </c>
      <c r="K42" s="69">
        <v>9.9049999999999994</v>
      </c>
      <c r="L42" s="69">
        <v>0</v>
      </c>
      <c r="M42" s="69">
        <v>3.3</v>
      </c>
      <c r="N42" s="70">
        <v>31.708175939560789</v>
      </c>
      <c r="O42" s="70">
        <v>32.038834951456309</v>
      </c>
      <c r="P42" s="70">
        <v>24.990533888678527</v>
      </c>
      <c r="Q42" s="70">
        <v>0</v>
      </c>
      <c r="R42" s="70">
        <v>0</v>
      </c>
    </row>
    <row r="43" spans="1:18" ht="15.75" x14ac:dyDescent="0.25">
      <c r="A43" s="71">
        <v>32</v>
      </c>
      <c r="B43" s="66" t="s">
        <v>93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70" t="s">
        <v>652</v>
      </c>
      <c r="O43" s="70" t="s">
        <v>652</v>
      </c>
      <c r="P43" s="70">
        <v>0</v>
      </c>
      <c r="Q43" s="70">
        <v>0</v>
      </c>
      <c r="R43" s="70">
        <v>0</v>
      </c>
    </row>
    <row r="44" spans="1:18" s="65" customFormat="1" ht="15.75" x14ac:dyDescent="0.25">
      <c r="A44" s="73">
        <v>33</v>
      </c>
      <c r="B44" s="74" t="s">
        <v>95</v>
      </c>
      <c r="C44" s="64">
        <v>541.18299999999999</v>
      </c>
      <c r="D44" s="64">
        <v>0</v>
      </c>
      <c r="E44" s="64">
        <v>739.50979999999981</v>
      </c>
      <c r="F44" s="64">
        <v>541.18299999999999</v>
      </c>
      <c r="G44" s="64">
        <v>198.32679999999999</v>
      </c>
      <c r="H44" s="64">
        <v>540.22868534999998</v>
      </c>
      <c r="I44" s="64">
        <v>8.5596927000000012</v>
      </c>
      <c r="J44" s="64">
        <v>715.53188209999996</v>
      </c>
      <c r="K44" s="64">
        <v>540.22868534999998</v>
      </c>
      <c r="L44" s="64">
        <v>0</v>
      </c>
      <c r="M44" s="64">
        <v>175.30319674999998</v>
      </c>
      <c r="N44" s="64">
        <v>99.823661377020343</v>
      </c>
      <c r="O44" s="64">
        <v>88.391078134674686</v>
      </c>
      <c r="P44" s="64">
        <v>24.499704504501771</v>
      </c>
      <c r="Q44" s="64">
        <v>8.5596927000000012</v>
      </c>
      <c r="R44" s="64">
        <v>-1.1882855810441129E-14</v>
      </c>
    </row>
    <row r="45" spans="1:18" ht="15.75" x14ac:dyDescent="0.25">
      <c r="A45" s="75">
        <v>34</v>
      </c>
      <c r="B45" s="17" t="s">
        <v>97</v>
      </c>
      <c r="C45" s="69">
        <v>14.734</v>
      </c>
      <c r="D45" s="69">
        <v>0</v>
      </c>
      <c r="E45" s="69">
        <v>20.986000000000001</v>
      </c>
      <c r="F45" s="69">
        <v>14.734</v>
      </c>
      <c r="G45" s="69">
        <v>6.2519999999999998</v>
      </c>
      <c r="H45" s="69">
        <v>14.734</v>
      </c>
      <c r="I45" s="69">
        <v>0</v>
      </c>
      <c r="J45" s="69">
        <v>20.986000000000001</v>
      </c>
      <c r="K45" s="69">
        <v>14.734</v>
      </c>
      <c r="L45" s="69">
        <v>0</v>
      </c>
      <c r="M45" s="69">
        <v>6.2519999999999998</v>
      </c>
      <c r="N45" s="70">
        <v>100</v>
      </c>
      <c r="O45" s="70">
        <v>100</v>
      </c>
      <c r="P45" s="70">
        <v>29.791289431049268</v>
      </c>
      <c r="Q45" s="70">
        <v>0</v>
      </c>
      <c r="R45" s="70">
        <v>0</v>
      </c>
    </row>
    <row r="46" spans="1:18" ht="15.75" x14ac:dyDescent="0.25">
      <c r="A46" s="75">
        <v>35</v>
      </c>
      <c r="B46" s="17" t="s">
        <v>99</v>
      </c>
      <c r="C46" s="69">
        <v>191.98400000000001</v>
      </c>
      <c r="D46" s="69">
        <v>0</v>
      </c>
      <c r="E46" s="69">
        <v>223.7978</v>
      </c>
      <c r="F46" s="69">
        <v>191.98400000000001</v>
      </c>
      <c r="G46" s="69">
        <v>31.813800000000001</v>
      </c>
      <c r="H46" s="69">
        <v>191.98400000000001</v>
      </c>
      <c r="I46" s="69">
        <v>0.11764666</v>
      </c>
      <c r="J46" s="69">
        <v>200.98400000000001</v>
      </c>
      <c r="K46" s="69">
        <v>191.98400000000001</v>
      </c>
      <c r="L46" s="69">
        <v>0</v>
      </c>
      <c r="M46" s="69">
        <v>9</v>
      </c>
      <c r="N46" s="70">
        <v>100</v>
      </c>
      <c r="O46" s="70">
        <v>28.289610169171869</v>
      </c>
      <c r="P46" s="70">
        <v>4.4779683954941678</v>
      </c>
      <c r="Q46" s="70">
        <v>0.11764666</v>
      </c>
      <c r="R46" s="70">
        <v>-8.7568841067309222E-15</v>
      </c>
    </row>
    <row r="47" spans="1:18" s="130" customFormat="1" ht="15.75" x14ac:dyDescent="0.25">
      <c r="A47" s="140">
        <v>95</v>
      </c>
      <c r="B47" s="66" t="s">
        <v>318</v>
      </c>
      <c r="C47" s="69">
        <v>24.934000000000001</v>
      </c>
      <c r="D47" s="69">
        <v>0</v>
      </c>
      <c r="E47" s="69">
        <v>35.594999999999999</v>
      </c>
      <c r="F47" s="69">
        <v>24.934000000000001</v>
      </c>
      <c r="G47" s="69">
        <v>10.661</v>
      </c>
      <c r="H47" s="69">
        <v>23.97975825</v>
      </c>
      <c r="I47" s="69">
        <v>8.4127348400000006</v>
      </c>
      <c r="J47" s="69">
        <v>34.585641000000003</v>
      </c>
      <c r="K47" s="69">
        <v>23.97975825</v>
      </c>
      <c r="L47" s="69">
        <v>0</v>
      </c>
      <c r="M47" s="69">
        <v>10.605882749999999</v>
      </c>
      <c r="N47" s="70">
        <v>96.172929533969679</v>
      </c>
      <c r="O47" s="70">
        <v>99.483001125597966</v>
      </c>
      <c r="P47" s="70">
        <v>30.665566528028204</v>
      </c>
      <c r="Q47" s="70">
        <v>8.4127348400000006</v>
      </c>
      <c r="R47" s="70">
        <v>1.7763568394002505E-15</v>
      </c>
    </row>
    <row r="48" spans="1:18" ht="15.75" x14ac:dyDescent="0.25">
      <c r="A48" s="75">
        <v>36</v>
      </c>
      <c r="B48" s="17" t="s">
        <v>101</v>
      </c>
      <c r="C48" s="69">
        <v>96.564999999999998</v>
      </c>
      <c r="D48" s="69">
        <v>0</v>
      </c>
      <c r="E48" s="69">
        <v>150.16499999999999</v>
      </c>
      <c r="F48" s="69">
        <v>96.564999999999998</v>
      </c>
      <c r="G48" s="69">
        <v>53.6</v>
      </c>
      <c r="H48" s="69">
        <v>96.564999999999998</v>
      </c>
      <c r="I48" s="69">
        <v>2.9311199999999999E-2</v>
      </c>
      <c r="J48" s="69">
        <v>150.16499999999999</v>
      </c>
      <c r="K48" s="69">
        <v>96.564999999999998</v>
      </c>
      <c r="L48" s="69">
        <v>0</v>
      </c>
      <c r="M48" s="69">
        <v>53.6</v>
      </c>
      <c r="N48" s="70">
        <v>100</v>
      </c>
      <c r="O48" s="70">
        <v>100</v>
      </c>
      <c r="P48" s="70">
        <v>35.694069856491197</v>
      </c>
      <c r="Q48" s="70">
        <v>2.9311199999999999E-2</v>
      </c>
      <c r="R48" s="70">
        <v>-4.9023285431104568E-15</v>
      </c>
    </row>
    <row r="49" spans="1:18" ht="15.75" x14ac:dyDescent="0.25">
      <c r="A49" s="75">
        <v>37</v>
      </c>
      <c r="B49" s="17" t="s">
        <v>103</v>
      </c>
      <c r="C49" s="69">
        <v>73.381</v>
      </c>
      <c r="D49" s="69">
        <v>0</v>
      </c>
      <c r="E49" s="69">
        <v>88.381</v>
      </c>
      <c r="F49" s="69">
        <v>73.381</v>
      </c>
      <c r="G49" s="69">
        <v>15</v>
      </c>
      <c r="H49" s="69">
        <v>73.381</v>
      </c>
      <c r="I49" s="69">
        <v>0</v>
      </c>
      <c r="J49" s="69">
        <v>88.381</v>
      </c>
      <c r="K49" s="69">
        <v>73.381</v>
      </c>
      <c r="L49" s="69">
        <v>0</v>
      </c>
      <c r="M49" s="69">
        <v>15</v>
      </c>
      <c r="N49" s="70">
        <v>100</v>
      </c>
      <c r="O49" s="70">
        <v>100</v>
      </c>
      <c r="P49" s="70">
        <v>16.971973614238355</v>
      </c>
      <c r="Q49" s="70">
        <v>0</v>
      </c>
      <c r="R49" s="70">
        <v>0</v>
      </c>
    </row>
    <row r="50" spans="1:18" ht="15.75" x14ac:dyDescent="0.25">
      <c r="A50" s="75">
        <v>38</v>
      </c>
      <c r="B50" s="17" t="s">
        <v>105</v>
      </c>
      <c r="C50" s="69">
        <v>40.847000000000001</v>
      </c>
      <c r="D50" s="69">
        <v>0</v>
      </c>
      <c r="E50" s="69">
        <v>90.846999999999994</v>
      </c>
      <c r="F50" s="69">
        <v>40.847000000000001</v>
      </c>
      <c r="G50" s="69">
        <v>50</v>
      </c>
      <c r="H50" s="69">
        <v>40.847000000000001</v>
      </c>
      <c r="I50" s="69">
        <v>0</v>
      </c>
      <c r="J50" s="69">
        <v>90.692359999999994</v>
      </c>
      <c r="K50" s="69">
        <v>40.847000000000001</v>
      </c>
      <c r="L50" s="69">
        <v>0</v>
      </c>
      <c r="M50" s="69">
        <v>49.845359999999999</v>
      </c>
      <c r="N50" s="70">
        <v>100</v>
      </c>
      <c r="O50" s="70">
        <v>99.690719999999999</v>
      </c>
      <c r="P50" s="70">
        <v>54.960925043741284</v>
      </c>
      <c r="Q50" s="70">
        <v>0</v>
      </c>
      <c r="R50" s="70">
        <v>0</v>
      </c>
    </row>
    <row r="51" spans="1:18" s="130" customFormat="1" ht="15.75" x14ac:dyDescent="0.25">
      <c r="A51" s="71">
        <v>39</v>
      </c>
      <c r="B51" s="17" t="s">
        <v>107</v>
      </c>
      <c r="C51" s="69">
        <v>98.738</v>
      </c>
      <c r="D51" s="69">
        <v>0</v>
      </c>
      <c r="E51" s="69">
        <v>129.738</v>
      </c>
      <c r="F51" s="69">
        <v>98.738</v>
      </c>
      <c r="G51" s="69">
        <v>31</v>
      </c>
      <c r="H51" s="69">
        <v>98.737927099999993</v>
      </c>
      <c r="I51" s="69">
        <v>0</v>
      </c>
      <c r="J51" s="69">
        <v>129.73788109999998</v>
      </c>
      <c r="K51" s="69">
        <v>98.737927099999993</v>
      </c>
      <c r="L51" s="69">
        <v>0</v>
      </c>
      <c r="M51" s="69">
        <v>30.999953999999999</v>
      </c>
      <c r="N51" s="70">
        <v>99.999926168243221</v>
      </c>
      <c r="O51" s="70">
        <v>99.999851612903228</v>
      </c>
      <c r="P51" s="70">
        <v>23.894296513217835</v>
      </c>
      <c r="Q51" s="70">
        <v>0</v>
      </c>
      <c r="R51" s="70">
        <v>0</v>
      </c>
    </row>
    <row r="52" spans="1:18" ht="15.75" x14ac:dyDescent="0.25">
      <c r="A52" s="140">
        <v>94</v>
      </c>
      <c r="B52" s="66" t="s">
        <v>319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70" t="s">
        <v>652</v>
      </c>
      <c r="O52" s="70" t="s">
        <v>652</v>
      </c>
      <c r="P52" s="70">
        <v>0</v>
      </c>
      <c r="Q52" s="70">
        <v>0</v>
      </c>
      <c r="R52" s="70">
        <v>0</v>
      </c>
    </row>
    <row r="53" spans="1:18" s="65" customFormat="1" ht="15.75" x14ac:dyDescent="0.25">
      <c r="A53" s="73">
        <v>40</v>
      </c>
      <c r="B53" s="76" t="s">
        <v>109</v>
      </c>
      <c r="C53" s="64">
        <v>739.54099999999994</v>
      </c>
      <c r="D53" s="64">
        <v>0</v>
      </c>
      <c r="E53" s="64">
        <v>854.48560000000009</v>
      </c>
      <c r="F53" s="64">
        <v>739.54099999999994</v>
      </c>
      <c r="G53" s="64">
        <v>114.94460000000001</v>
      </c>
      <c r="H53" s="64">
        <v>739.54099999999994</v>
      </c>
      <c r="I53" s="64">
        <v>0</v>
      </c>
      <c r="J53" s="64">
        <v>814.56246180000016</v>
      </c>
      <c r="K53" s="64">
        <v>739.54099999999994</v>
      </c>
      <c r="L53" s="64">
        <v>0</v>
      </c>
      <c r="M53" s="64">
        <v>75.021461799999997</v>
      </c>
      <c r="N53" s="64">
        <v>100</v>
      </c>
      <c r="O53" s="64">
        <v>65.267495645728459</v>
      </c>
      <c r="P53" s="64">
        <v>9.2100318045861584</v>
      </c>
      <c r="Q53" s="64">
        <v>0</v>
      </c>
      <c r="R53" s="64">
        <v>0</v>
      </c>
    </row>
    <row r="54" spans="1:18" ht="15.75" x14ac:dyDescent="0.25">
      <c r="A54" s="75">
        <v>41</v>
      </c>
      <c r="B54" s="17" t="s">
        <v>111</v>
      </c>
      <c r="C54" s="69">
        <v>207.005</v>
      </c>
      <c r="D54" s="69">
        <v>0</v>
      </c>
      <c r="E54" s="69">
        <v>223.005</v>
      </c>
      <c r="F54" s="69">
        <v>207.005</v>
      </c>
      <c r="G54" s="69">
        <v>16</v>
      </c>
      <c r="H54" s="69">
        <v>207.005</v>
      </c>
      <c r="I54" s="69">
        <v>0</v>
      </c>
      <c r="J54" s="69">
        <v>207.005</v>
      </c>
      <c r="K54" s="69">
        <v>207.005</v>
      </c>
      <c r="L54" s="69">
        <v>0</v>
      </c>
      <c r="M54" s="69">
        <v>0</v>
      </c>
      <c r="N54" s="70">
        <v>100</v>
      </c>
      <c r="O54" s="70">
        <v>0</v>
      </c>
      <c r="P54" s="70">
        <v>0</v>
      </c>
      <c r="Q54" s="70">
        <v>0</v>
      </c>
      <c r="R54" s="70">
        <v>0</v>
      </c>
    </row>
    <row r="55" spans="1:18" ht="15.75" x14ac:dyDescent="0.25">
      <c r="A55" s="75">
        <v>42</v>
      </c>
      <c r="B55" s="17" t="s">
        <v>113</v>
      </c>
      <c r="C55" s="69">
        <v>38.311999999999998</v>
      </c>
      <c r="D55" s="69">
        <v>0</v>
      </c>
      <c r="E55" s="69">
        <v>43.209299999999999</v>
      </c>
      <c r="F55" s="69">
        <v>38.311999999999998</v>
      </c>
      <c r="G55" s="69">
        <v>4.8973000000000004</v>
      </c>
      <c r="H55" s="69">
        <v>38.311999999999998</v>
      </c>
      <c r="I55" s="69">
        <v>0</v>
      </c>
      <c r="J55" s="69">
        <v>38.311999999999998</v>
      </c>
      <c r="K55" s="69">
        <v>38.311999999999998</v>
      </c>
      <c r="L55" s="69">
        <v>0</v>
      </c>
      <c r="M55" s="69">
        <v>0</v>
      </c>
      <c r="N55" s="70">
        <v>100</v>
      </c>
      <c r="O55" s="70">
        <v>0</v>
      </c>
      <c r="P55" s="70">
        <v>0</v>
      </c>
      <c r="Q55" s="70">
        <v>0</v>
      </c>
      <c r="R55" s="70">
        <v>0</v>
      </c>
    </row>
    <row r="56" spans="1:18" ht="15.75" x14ac:dyDescent="0.25">
      <c r="A56" s="75">
        <v>43</v>
      </c>
      <c r="B56" s="17" t="s">
        <v>115</v>
      </c>
      <c r="C56" s="69">
        <v>221.45699999999999</v>
      </c>
      <c r="D56" s="69">
        <v>0</v>
      </c>
      <c r="E56" s="69">
        <v>248.99080000000001</v>
      </c>
      <c r="F56" s="69">
        <v>221.45699999999999</v>
      </c>
      <c r="G56" s="69">
        <v>27.533799999999999</v>
      </c>
      <c r="H56" s="69">
        <v>221.45699999999999</v>
      </c>
      <c r="I56" s="69">
        <v>0</v>
      </c>
      <c r="J56" s="69">
        <v>241.96496180000003</v>
      </c>
      <c r="K56" s="69">
        <v>221.45699999999999</v>
      </c>
      <c r="L56" s="69">
        <v>0</v>
      </c>
      <c r="M56" s="69">
        <v>20.5079618</v>
      </c>
      <c r="N56" s="70">
        <v>100</v>
      </c>
      <c r="O56" s="70">
        <v>74.482860338928873</v>
      </c>
      <c r="P56" s="70">
        <v>8.4755915267398017</v>
      </c>
      <c r="Q56" s="70">
        <v>0</v>
      </c>
      <c r="R56" s="70">
        <v>0</v>
      </c>
    </row>
    <row r="57" spans="1:18" ht="15.75" x14ac:dyDescent="0.25">
      <c r="A57" s="75">
        <v>44</v>
      </c>
      <c r="B57" s="17" t="s">
        <v>117</v>
      </c>
      <c r="C57" s="69">
        <v>61.201999999999998</v>
      </c>
      <c r="D57" s="69">
        <v>0</v>
      </c>
      <c r="E57" s="69">
        <v>73.201999999999998</v>
      </c>
      <c r="F57" s="69">
        <v>61.201999999999998</v>
      </c>
      <c r="G57" s="69">
        <v>12</v>
      </c>
      <c r="H57" s="69">
        <v>61.201999999999998</v>
      </c>
      <c r="I57" s="69">
        <v>0</v>
      </c>
      <c r="J57" s="69">
        <v>61.201999999999998</v>
      </c>
      <c r="K57" s="69">
        <v>61.201999999999998</v>
      </c>
      <c r="L57" s="69">
        <v>0</v>
      </c>
      <c r="M57" s="69">
        <v>0</v>
      </c>
      <c r="N57" s="70">
        <v>100</v>
      </c>
      <c r="O57" s="70">
        <v>0</v>
      </c>
      <c r="P57" s="70">
        <v>0</v>
      </c>
      <c r="Q57" s="70">
        <v>0</v>
      </c>
      <c r="R57" s="70">
        <v>0</v>
      </c>
    </row>
    <row r="58" spans="1:18" ht="25.5" x14ac:dyDescent="0.25">
      <c r="A58" s="75">
        <v>45</v>
      </c>
      <c r="B58" s="17" t="s">
        <v>119</v>
      </c>
      <c r="C58" s="69">
        <v>18</v>
      </c>
      <c r="D58" s="69">
        <v>0</v>
      </c>
      <c r="E58" s="69">
        <v>20</v>
      </c>
      <c r="F58" s="69">
        <v>18</v>
      </c>
      <c r="G58" s="69">
        <v>2</v>
      </c>
      <c r="H58" s="69">
        <v>18</v>
      </c>
      <c r="I58" s="69">
        <v>0</v>
      </c>
      <c r="J58" s="69">
        <v>20</v>
      </c>
      <c r="K58" s="69">
        <v>18</v>
      </c>
      <c r="L58" s="69">
        <v>0</v>
      </c>
      <c r="M58" s="69">
        <v>2</v>
      </c>
      <c r="N58" s="70">
        <v>100</v>
      </c>
      <c r="O58" s="70">
        <v>100</v>
      </c>
      <c r="P58" s="70">
        <v>10</v>
      </c>
      <c r="Q58" s="70">
        <v>0</v>
      </c>
      <c r="R58" s="70">
        <v>0</v>
      </c>
    </row>
    <row r="59" spans="1:18" ht="15.75" x14ac:dyDescent="0.25">
      <c r="A59" s="11" t="s">
        <v>121</v>
      </c>
      <c r="B59" s="17" t="s">
        <v>122</v>
      </c>
      <c r="C59" s="69">
        <v>125.255</v>
      </c>
      <c r="D59" s="69">
        <v>0</v>
      </c>
      <c r="E59" s="69">
        <v>151.99350000000001</v>
      </c>
      <c r="F59" s="69">
        <v>125.255</v>
      </c>
      <c r="G59" s="69">
        <v>26.738499999999998</v>
      </c>
      <c r="H59" s="69">
        <v>125.255</v>
      </c>
      <c r="I59" s="69">
        <v>0</v>
      </c>
      <c r="J59" s="69">
        <v>151.99350000000001</v>
      </c>
      <c r="K59" s="69">
        <v>125.255</v>
      </c>
      <c r="L59" s="69">
        <v>0</v>
      </c>
      <c r="M59" s="69">
        <v>26.738499999999998</v>
      </c>
      <c r="N59" s="70">
        <v>100</v>
      </c>
      <c r="O59" s="70">
        <v>100</v>
      </c>
      <c r="P59" s="70">
        <v>17.591870704997252</v>
      </c>
      <c r="Q59" s="70">
        <v>0</v>
      </c>
      <c r="R59" s="70">
        <v>0</v>
      </c>
    </row>
    <row r="60" spans="1:18" ht="15.75" x14ac:dyDescent="0.25">
      <c r="A60" s="77" t="s">
        <v>124</v>
      </c>
      <c r="B60" s="17" t="s">
        <v>125</v>
      </c>
      <c r="C60" s="69">
        <v>68.31</v>
      </c>
      <c r="D60" s="69">
        <v>0</v>
      </c>
      <c r="E60" s="69">
        <v>94.084999999999994</v>
      </c>
      <c r="F60" s="69">
        <v>68.31</v>
      </c>
      <c r="G60" s="69">
        <v>25.774999999999999</v>
      </c>
      <c r="H60" s="69">
        <v>68.31</v>
      </c>
      <c r="I60" s="69">
        <v>0</v>
      </c>
      <c r="J60" s="69">
        <v>94.084999999999994</v>
      </c>
      <c r="K60" s="69">
        <v>68.31</v>
      </c>
      <c r="L60" s="69">
        <v>0</v>
      </c>
      <c r="M60" s="69">
        <v>25.774999999999999</v>
      </c>
      <c r="N60" s="70">
        <v>100</v>
      </c>
      <c r="O60" s="70">
        <v>100</v>
      </c>
      <c r="P60" s="70">
        <v>27.395440293351758</v>
      </c>
      <c r="Q60" s="70">
        <v>0</v>
      </c>
      <c r="R60" s="70">
        <v>0</v>
      </c>
    </row>
    <row r="61" spans="1:18" s="65" customFormat="1" ht="15.75" x14ac:dyDescent="0.25">
      <c r="A61" s="60">
        <v>48</v>
      </c>
      <c r="B61" s="61" t="s">
        <v>128</v>
      </c>
      <c r="C61" s="64">
        <v>329.70699999999999</v>
      </c>
      <c r="D61" s="64">
        <v>0</v>
      </c>
      <c r="E61" s="64">
        <v>537.29790000000003</v>
      </c>
      <c r="F61" s="64">
        <v>329.70699999999999</v>
      </c>
      <c r="G61" s="64">
        <v>207.59089999999998</v>
      </c>
      <c r="H61" s="64">
        <v>288.90008344</v>
      </c>
      <c r="I61" s="64">
        <v>0</v>
      </c>
      <c r="J61" s="64">
        <v>479.83957269999996</v>
      </c>
      <c r="K61" s="64">
        <v>288.90008344</v>
      </c>
      <c r="L61" s="64">
        <v>0</v>
      </c>
      <c r="M61" s="64">
        <v>190.93948925999999</v>
      </c>
      <c r="N61" s="64">
        <v>87.623278680768081</v>
      </c>
      <c r="O61" s="64">
        <v>91.97873763252629</v>
      </c>
      <c r="P61" s="64">
        <v>39.792359805925607</v>
      </c>
      <c r="Q61" s="64">
        <v>0</v>
      </c>
      <c r="R61" s="64">
        <v>0</v>
      </c>
    </row>
    <row r="62" spans="1:18" ht="15.75" x14ac:dyDescent="0.25">
      <c r="A62" s="11" t="s">
        <v>130</v>
      </c>
      <c r="B62" s="66" t="s">
        <v>131</v>
      </c>
      <c r="C62" s="69">
        <v>30.082000000000001</v>
      </c>
      <c r="D62" s="69">
        <v>0</v>
      </c>
      <c r="E62" s="69">
        <v>60.081899999999997</v>
      </c>
      <c r="F62" s="69">
        <v>30.082000000000001</v>
      </c>
      <c r="G62" s="69">
        <v>29.9999</v>
      </c>
      <c r="H62" s="69">
        <v>23.684025440000003</v>
      </c>
      <c r="I62" s="69">
        <v>0</v>
      </c>
      <c r="J62" s="69">
        <v>49.076806700000006</v>
      </c>
      <c r="K62" s="69">
        <v>23.684025440000003</v>
      </c>
      <c r="L62" s="69">
        <v>0</v>
      </c>
      <c r="M62" s="69">
        <v>25.392781260000003</v>
      </c>
      <c r="N62" s="70">
        <v>78.731551891496593</v>
      </c>
      <c r="O62" s="70">
        <v>84.642886342954483</v>
      </c>
      <c r="P62" s="70">
        <v>51.740899556123729</v>
      </c>
      <c r="Q62" s="70">
        <v>0</v>
      </c>
      <c r="R62" s="70">
        <v>0</v>
      </c>
    </row>
    <row r="63" spans="1:18" ht="15.75" x14ac:dyDescent="0.25">
      <c r="A63" s="11" t="s">
        <v>133</v>
      </c>
      <c r="B63" s="66" t="s">
        <v>134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70" t="s">
        <v>652</v>
      </c>
      <c r="O63" s="70" t="s">
        <v>652</v>
      </c>
      <c r="P63" s="70">
        <v>0</v>
      </c>
      <c r="Q63" s="70">
        <v>0</v>
      </c>
      <c r="R63" s="70">
        <v>0</v>
      </c>
    </row>
    <row r="64" spans="1:18" ht="15.75" x14ac:dyDescent="0.25">
      <c r="A64" s="11" t="s">
        <v>136</v>
      </c>
      <c r="B64" s="66" t="s">
        <v>137</v>
      </c>
      <c r="C64" s="69">
        <v>26.382000000000001</v>
      </c>
      <c r="D64" s="69">
        <v>0</v>
      </c>
      <c r="E64" s="69">
        <v>44.582000000000001</v>
      </c>
      <c r="F64" s="69">
        <v>26.382000000000001</v>
      </c>
      <c r="G64" s="69">
        <v>18.2</v>
      </c>
      <c r="H64" s="69">
        <v>26.382000000000001</v>
      </c>
      <c r="I64" s="69">
        <v>0</v>
      </c>
      <c r="J64" s="69">
        <v>44.582000000000001</v>
      </c>
      <c r="K64" s="69">
        <v>26.382000000000001</v>
      </c>
      <c r="L64" s="69">
        <v>0</v>
      </c>
      <c r="M64" s="69">
        <v>18.2</v>
      </c>
      <c r="N64" s="70">
        <v>100</v>
      </c>
      <c r="O64" s="70">
        <v>100</v>
      </c>
      <c r="P64" s="70">
        <v>40.82365080077161</v>
      </c>
      <c r="Q64" s="70">
        <v>0</v>
      </c>
      <c r="R64" s="70">
        <v>0</v>
      </c>
    </row>
    <row r="65" spans="1:18" ht="15.75" x14ac:dyDescent="0.25">
      <c r="A65" s="11" t="s">
        <v>139</v>
      </c>
      <c r="B65" s="66" t="s">
        <v>140</v>
      </c>
      <c r="C65" s="69">
        <v>29.963000000000001</v>
      </c>
      <c r="D65" s="69">
        <v>0</v>
      </c>
      <c r="E65" s="69">
        <v>44.963000000000001</v>
      </c>
      <c r="F65" s="69">
        <v>29.963000000000001</v>
      </c>
      <c r="G65" s="69">
        <v>15</v>
      </c>
      <c r="H65" s="69">
        <v>29.963000000000001</v>
      </c>
      <c r="I65" s="69">
        <v>0</v>
      </c>
      <c r="J65" s="69">
        <v>44.963000000000001</v>
      </c>
      <c r="K65" s="69">
        <v>29.963000000000001</v>
      </c>
      <c r="L65" s="69">
        <v>0</v>
      </c>
      <c r="M65" s="69">
        <v>15</v>
      </c>
      <c r="N65" s="70">
        <v>100</v>
      </c>
      <c r="O65" s="70">
        <v>100</v>
      </c>
      <c r="P65" s="70">
        <v>33.360763294264174</v>
      </c>
      <c r="Q65" s="70">
        <v>0</v>
      </c>
      <c r="R65" s="70">
        <v>0</v>
      </c>
    </row>
    <row r="66" spans="1:18" ht="15.75" x14ac:dyDescent="0.25">
      <c r="A66" s="11" t="s">
        <v>142</v>
      </c>
      <c r="B66" s="66" t="s">
        <v>143</v>
      </c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69">
        <v>0</v>
      </c>
      <c r="I66" s="69">
        <v>0</v>
      </c>
      <c r="J66" s="69">
        <v>0</v>
      </c>
      <c r="K66" s="69">
        <v>0</v>
      </c>
      <c r="L66" s="69">
        <v>0</v>
      </c>
      <c r="M66" s="69">
        <v>0</v>
      </c>
      <c r="N66" s="70" t="s">
        <v>652</v>
      </c>
      <c r="O66" s="70" t="s">
        <v>652</v>
      </c>
      <c r="P66" s="70">
        <v>0</v>
      </c>
      <c r="Q66" s="70">
        <v>0</v>
      </c>
      <c r="R66" s="70">
        <v>0</v>
      </c>
    </row>
    <row r="67" spans="1:18" ht="15.75" x14ac:dyDescent="0.25">
      <c r="A67" s="11" t="s">
        <v>145</v>
      </c>
      <c r="B67" s="66" t="s">
        <v>146</v>
      </c>
      <c r="C67" s="69">
        <v>38.250999999999998</v>
      </c>
      <c r="D67" s="69">
        <v>0</v>
      </c>
      <c r="E67" s="69">
        <v>42.500999999999998</v>
      </c>
      <c r="F67" s="69">
        <v>38.250999999999998</v>
      </c>
      <c r="G67" s="69">
        <v>4.25</v>
      </c>
      <c r="H67" s="69">
        <v>5.1687580000000004</v>
      </c>
      <c r="I67" s="69">
        <v>0</v>
      </c>
      <c r="J67" s="69">
        <v>5.7430659999999998</v>
      </c>
      <c r="K67" s="69">
        <v>5.1687580000000004</v>
      </c>
      <c r="L67" s="69">
        <v>0</v>
      </c>
      <c r="M67" s="69">
        <v>0.57430800000000004</v>
      </c>
      <c r="N67" s="70">
        <v>13.512739536221277</v>
      </c>
      <c r="O67" s="70">
        <v>13.513129411764707</v>
      </c>
      <c r="P67" s="70">
        <v>10.0000243772229</v>
      </c>
      <c r="Q67" s="70">
        <v>0</v>
      </c>
      <c r="R67" s="70">
        <v>0</v>
      </c>
    </row>
    <row r="68" spans="1:18" ht="15.75" x14ac:dyDescent="0.25">
      <c r="A68" s="11" t="s">
        <v>148</v>
      </c>
      <c r="B68" s="66" t="s">
        <v>149</v>
      </c>
      <c r="C68" s="69">
        <v>13.188000000000001</v>
      </c>
      <c r="D68" s="69">
        <v>0</v>
      </c>
      <c r="E68" s="69">
        <v>23.624500000000001</v>
      </c>
      <c r="F68" s="69">
        <v>13.188000000000001</v>
      </c>
      <c r="G68" s="69">
        <v>10.436500000000001</v>
      </c>
      <c r="H68" s="69">
        <v>13.188000000000001</v>
      </c>
      <c r="I68" s="69">
        <v>0</v>
      </c>
      <c r="J68" s="69">
        <v>15.385999999999999</v>
      </c>
      <c r="K68" s="69">
        <v>13.188000000000001</v>
      </c>
      <c r="L68" s="69">
        <v>0</v>
      </c>
      <c r="M68" s="69">
        <v>2.198</v>
      </c>
      <c r="N68" s="70">
        <v>100</v>
      </c>
      <c r="O68" s="70">
        <v>21.060700426388156</v>
      </c>
      <c r="P68" s="70">
        <v>14.285714285714285</v>
      </c>
      <c r="Q68" s="70">
        <v>0</v>
      </c>
      <c r="R68" s="70">
        <v>0</v>
      </c>
    </row>
    <row r="69" spans="1:18" ht="15.75" x14ac:dyDescent="0.25">
      <c r="A69" s="11" t="s">
        <v>151</v>
      </c>
      <c r="B69" s="66" t="s">
        <v>152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70" t="s">
        <v>652</v>
      </c>
      <c r="O69" s="70" t="s">
        <v>652</v>
      </c>
      <c r="P69" s="70">
        <v>0</v>
      </c>
      <c r="Q69" s="70">
        <v>0</v>
      </c>
      <c r="R69" s="70">
        <v>0</v>
      </c>
    </row>
    <row r="70" spans="1:18" ht="15.75" x14ac:dyDescent="0.25">
      <c r="A70" s="11" t="s">
        <v>154</v>
      </c>
      <c r="B70" s="66" t="s">
        <v>155</v>
      </c>
      <c r="C70" s="69">
        <v>51.978999999999999</v>
      </c>
      <c r="D70" s="69">
        <v>0</v>
      </c>
      <c r="E70" s="69">
        <v>57.978999999999999</v>
      </c>
      <c r="F70" s="69">
        <v>51.978999999999999</v>
      </c>
      <c r="G70" s="69">
        <v>6</v>
      </c>
      <c r="H70" s="69">
        <v>51.978999999999999</v>
      </c>
      <c r="I70" s="69">
        <v>0</v>
      </c>
      <c r="J70" s="69">
        <v>57.978999999999999</v>
      </c>
      <c r="K70" s="69">
        <v>51.978999999999999</v>
      </c>
      <c r="L70" s="69">
        <v>0</v>
      </c>
      <c r="M70" s="69">
        <v>6</v>
      </c>
      <c r="N70" s="70">
        <v>100</v>
      </c>
      <c r="O70" s="70">
        <v>100</v>
      </c>
      <c r="P70" s="70">
        <v>10.348574483864848</v>
      </c>
      <c r="Q70" s="70">
        <v>0</v>
      </c>
      <c r="R70" s="70">
        <v>0</v>
      </c>
    </row>
    <row r="71" spans="1:18" ht="15.75" x14ac:dyDescent="0.25">
      <c r="A71" s="11" t="s">
        <v>157</v>
      </c>
      <c r="B71" s="66" t="s">
        <v>158</v>
      </c>
      <c r="C71" s="69">
        <v>6.08</v>
      </c>
      <c r="D71" s="69">
        <v>0</v>
      </c>
      <c r="E71" s="69">
        <v>9.0490999999999993</v>
      </c>
      <c r="F71" s="69">
        <v>6.08</v>
      </c>
      <c r="G71" s="69">
        <v>2.9691000000000001</v>
      </c>
      <c r="H71" s="69">
        <v>6.08</v>
      </c>
      <c r="I71" s="69">
        <v>0</v>
      </c>
      <c r="J71" s="69">
        <v>9.0490999999999993</v>
      </c>
      <c r="K71" s="69">
        <v>6.08</v>
      </c>
      <c r="L71" s="69">
        <v>0</v>
      </c>
      <c r="M71" s="69">
        <v>2.9691000000000001</v>
      </c>
      <c r="N71" s="70">
        <v>100</v>
      </c>
      <c r="O71" s="70">
        <v>100</v>
      </c>
      <c r="P71" s="70">
        <v>32.810997778784632</v>
      </c>
      <c r="Q71" s="70">
        <v>0</v>
      </c>
      <c r="R71" s="70">
        <v>0</v>
      </c>
    </row>
    <row r="72" spans="1:18" ht="15.75" x14ac:dyDescent="0.25">
      <c r="A72" s="11" t="s">
        <v>160</v>
      </c>
      <c r="B72" s="66" t="s">
        <v>161</v>
      </c>
      <c r="C72" s="69">
        <v>48.198999999999998</v>
      </c>
      <c r="D72" s="69">
        <v>0</v>
      </c>
      <c r="E72" s="69">
        <v>82.353399999999993</v>
      </c>
      <c r="F72" s="69">
        <v>48.198999999999998</v>
      </c>
      <c r="G72" s="69">
        <v>34.154400000000003</v>
      </c>
      <c r="H72" s="69">
        <v>48.198999999999998</v>
      </c>
      <c r="I72" s="69">
        <v>0</v>
      </c>
      <c r="J72" s="69">
        <v>82.353399999999993</v>
      </c>
      <c r="K72" s="69">
        <v>48.198999999999998</v>
      </c>
      <c r="L72" s="69">
        <v>0</v>
      </c>
      <c r="M72" s="69">
        <v>34.154400000000003</v>
      </c>
      <c r="N72" s="70">
        <v>100</v>
      </c>
      <c r="O72" s="70">
        <v>100</v>
      </c>
      <c r="P72" s="70">
        <v>41.472968936315937</v>
      </c>
      <c r="Q72" s="70">
        <v>0</v>
      </c>
      <c r="R72" s="70">
        <v>0</v>
      </c>
    </row>
    <row r="73" spans="1:18" ht="15.75" x14ac:dyDescent="0.25">
      <c r="A73" s="11" t="s">
        <v>163</v>
      </c>
      <c r="B73" s="66" t="s">
        <v>164</v>
      </c>
      <c r="C73" s="69">
        <v>21.201000000000001</v>
      </c>
      <c r="D73" s="69">
        <v>0</v>
      </c>
      <c r="E73" s="69">
        <v>76.281999999999996</v>
      </c>
      <c r="F73" s="69">
        <v>21.201000000000001</v>
      </c>
      <c r="G73" s="69">
        <v>55.081000000000003</v>
      </c>
      <c r="H73" s="69">
        <v>21.201000000000001</v>
      </c>
      <c r="I73" s="69">
        <v>0</v>
      </c>
      <c r="J73" s="69">
        <v>76.281999999999996</v>
      </c>
      <c r="K73" s="69">
        <v>21.201000000000001</v>
      </c>
      <c r="L73" s="69">
        <v>0</v>
      </c>
      <c r="M73" s="69">
        <v>55.081000000000003</v>
      </c>
      <c r="N73" s="70">
        <v>100</v>
      </c>
      <c r="O73" s="70">
        <v>100</v>
      </c>
      <c r="P73" s="70">
        <v>72.207073752654622</v>
      </c>
      <c r="Q73" s="70">
        <v>0</v>
      </c>
      <c r="R73" s="70">
        <v>0</v>
      </c>
    </row>
    <row r="74" spans="1:18" ht="15.75" x14ac:dyDescent="0.25">
      <c r="A74" s="11" t="s">
        <v>166</v>
      </c>
      <c r="B74" s="66" t="s">
        <v>167</v>
      </c>
      <c r="C74" s="69">
        <v>50.491</v>
      </c>
      <c r="D74" s="69">
        <v>0</v>
      </c>
      <c r="E74" s="69">
        <v>70.491</v>
      </c>
      <c r="F74" s="69">
        <v>50.491</v>
      </c>
      <c r="G74" s="69">
        <v>20</v>
      </c>
      <c r="H74" s="69">
        <v>50.491</v>
      </c>
      <c r="I74" s="69">
        <v>0</v>
      </c>
      <c r="J74" s="69">
        <v>70.491</v>
      </c>
      <c r="K74" s="69">
        <v>50.491</v>
      </c>
      <c r="L74" s="69">
        <v>0</v>
      </c>
      <c r="M74" s="69">
        <v>20</v>
      </c>
      <c r="N74" s="70">
        <v>100</v>
      </c>
      <c r="O74" s="70">
        <v>100</v>
      </c>
      <c r="P74" s="70">
        <v>28.372416336837325</v>
      </c>
      <c r="Q74" s="70">
        <v>0</v>
      </c>
      <c r="R74" s="70">
        <v>0</v>
      </c>
    </row>
    <row r="75" spans="1:18" ht="15.75" x14ac:dyDescent="0.25">
      <c r="A75" s="77" t="s">
        <v>169</v>
      </c>
      <c r="B75" s="66" t="s">
        <v>170</v>
      </c>
      <c r="C75" s="69">
        <v>13.891</v>
      </c>
      <c r="D75" s="69">
        <v>0</v>
      </c>
      <c r="E75" s="69">
        <v>25.390999999999998</v>
      </c>
      <c r="F75" s="69">
        <v>13.891</v>
      </c>
      <c r="G75" s="69">
        <v>11.5</v>
      </c>
      <c r="H75" s="69">
        <v>12.564299999999999</v>
      </c>
      <c r="I75" s="69">
        <v>0</v>
      </c>
      <c r="J75" s="69">
        <v>23.934200000000001</v>
      </c>
      <c r="K75" s="69">
        <v>12.564299999999999</v>
      </c>
      <c r="L75" s="69">
        <v>0</v>
      </c>
      <c r="M75" s="69">
        <v>11.369899999999999</v>
      </c>
      <c r="N75" s="70">
        <v>90.449211719818578</v>
      </c>
      <c r="O75" s="70">
        <v>98.868695652173912</v>
      </c>
      <c r="P75" s="70">
        <v>47.504825730544574</v>
      </c>
      <c r="Q75" s="70">
        <v>0</v>
      </c>
      <c r="R75" s="70">
        <v>0</v>
      </c>
    </row>
    <row r="76" spans="1:18" s="65" customFormat="1" ht="15.75" x14ac:dyDescent="0.25">
      <c r="A76" s="60">
        <v>63</v>
      </c>
      <c r="B76" s="61" t="s">
        <v>173</v>
      </c>
      <c r="C76" s="64">
        <v>20.957000000000001</v>
      </c>
      <c r="D76" s="64">
        <v>0</v>
      </c>
      <c r="E76" s="64">
        <v>52.752000000000002</v>
      </c>
      <c r="F76" s="64">
        <v>20.957000000000001</v>
      </c>
      <c r="G76" s="64">
        <v>31.794999999999998</v>
      </c>
      <c r="H76" s="64">
        <v>14.975073000000002</v>
      </c>
      <c r="I76" s="64">
        <v>5.7195000000000003E-2</v>
      </c>
      <c r="J76" s="64">
        <v>32.810451</v>
      </c>
      <c r="K76" s="64">
        <v>14.975073000000002</v>
      </c>
      <c r="L76" s="64">
        <v>0</v>
      </c>
      <c r="M76" s="64">
        <v>17.835377999999999</v>
      </c>
      <c r="N76" s="64">
        <v>71.456186477072109</v>
      </c>
      <c r="O76" s="64">
        <v>56.094914294700423</v>
      </c>
      <c r="P76" s="64">
        <v>54.35883219038957</v>
      </c>
      <c r="Q76" s="64">
        <v>5.7195000000000003E-2</v>
      </c>
      <c r="R76" s="64">
        <v>1.0408340855860843E-16</v>
      </c>
    </row>
    <row r="77" spans="1:18" ht="15.75" x14ac:dyDescent="0.25">
      <c r="A77" s="11" t="s">
        <v>175</v>
      </c>
      <c r="B77" s="66" t="s">
        <v>176</v>
      </c>
      <c r="C77" s="69">
        <v>9.2170000000000005</v>
      </c>
      <c r="D77" s="69">
        <v>0</v>
      </c>
      <c r="E77" s="69">
        <v>14.217000000000001</v>
      </c>
      <c r="F77" s="69">
        <v>9.2170000000000005</v>
      </c>
      <c r="G77" s="69">
        <v>5</v>
      </c>
      <c r="H77" s="69">
        <v>9.2170000000000005</v>
      </c>
      <c r="I77" s="69">
        <v>0</v>
      </c>
      <c r="J77" s="69">
        <v>14.217000000000001</v>
      </c>
      <c r="K77" s="69">
        <v>9.2170000000000005</v>
      </c>
      <c r="L77" s="69">
        <v>0</v>
      </c>
      <c r="M77" s="69">
        <v>5</v>
      </c>
      <c r="N77" s="70">
        <v>100</v>
      </c>
      <c r="O77" s="70">
        <v>100</v>
      </c>
      <c r="P77" s="70">
        <v>35.169163677287749</v>
      </c>
      <c r="Q77" s="70">
        <v>0</v>
      </c>
      <c r="R77" s="70">
        <v>0</v>
      </c>
    </row>
    <row r="78" spans="1:18" ht="15.75" x14ac:dyDescent="0.25">
      <c r="A78" s="11" t="s">
        <v>178</v>
      </c>
      <c r="B78" s="66" t="s">
        <v>179</v>
      </c>
      <c r="C78" s="69">
        <v>8.6969999999999992</v>
      </c>
      <c r="D78" s="69">
        <v>0</v>
      </c>
      <c r="E78" s="69">
        <v>28.542000000000002</v>
      </c>
      <c r="F78" s="69">
        <v>8.6969999999999992</v>
      </c>
      <c r="G78" s="69">
        <v>19.844999999999999</v>
      </c>
      <c r="H78" s="69">
        <v>2.7150729999999998</v>
      </c>
      <c r="I78" s="69">
        <v>5.7195000000000003E-2</v>
      </c>
      <c r="J78" s="69">
        <v>8.6004509999999996</v>
      </c>
      <c r="K78" s="69">
        <v>2.7150729999999998</v>
      </c>
      <c r="L78" s="69">
        <v>0</v>
      </c>
      <c r="M78" s="69">
        <v>5.8853780000000002</v>
      </c>
      <c r="N78" s="70">
        <v>31.21850063240198</v>
      </c>
      <c r="O78" s="70">
        <v>29.656729654824897</v>
      </c>
      <c r="P78" s="70">
        <v>68.431039255964606</v>
      </c>
      <c r="Q78" s="70">
        <v>5.7195000000000003E-2</v>
      </c>
      <c r="R78" s="70">
        <v>1.0408340855860843E-16</v>
      </c>
    </row>
    <row r="79" spans="1:18" ht="15.75" x14ac:dyDescent="0.25">
      <c r="A79" s="11" t="s">
        <v>181</v>
      </c>
      <c r="B79" s="66" t="s">
        <v>182</v>
      </c>
      <c r="C79" s="69">
        <v>3.0430000000000001</v>
      </c>
      <c r="D79" s="69">
        <v>0</v>
      </c>
      <c r="E79" s="69">
        <v>9.9930000000000003</v>
      </c>
      <c r="F79" s="69">
        <v>3.0430000000000001</v>
      </c>
      <c r="G79" s="69">
        <v>6.95</v>
      </c>
      <c r="H79" s="69">
        <v>3.0430000000000001</v>
      </c>
      <c r="I79" s="69">
        <v>0</v>
      </c>
      <c r="J79" s="69">
        <v>9.9930000000000003</v>
      </c>
      <c r="K79" s="69">
        <v>3.0430000000000001</v>
      </c>
      <c r="L79" s="69">
        <v>0</v>
      </c>
      <c r="M79" s="69">
        <v>6.95</v>
      </c>
      <c r="N79" s="70">
        <v>100</v>
      </c>
      <c r="O79" s="70">
        <v>100</v>
      </c>
      <c r="P79" s="70">
        <v>69.548684078855189</v>
      </c>
      <c r="Q79" s="70">
        <v>0</v>
      </c>
      <c r="R79" s="70">
        <v>0</v>
      </c>
    </row>
    <row r="80" spans="1:18" ht="26.25" x14ac:dyDescent="0.25">
      <c r="A80" s="11" t="s">
        <v>184</v>
      </c>
      <c r="B80" s="78" t="s">
        <v>300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70" t="s">
        <v>652</v>
      </c>
      <c r="O80" s="70" t="s">
        <v>652</v>
      </c>
      <c r="P80" s="70">
        <v>0</v>
      </c>
      <c r="Q80" s="70">
        <v>0</v>
      </c>
      <c r="R80" s="70">
        <v>0</v>
      </c>
    </row>
    <row r="81" spans="1:18" ht="15.75" x14ac:dyDescent="0.25">
      <c r="A81" s="11" t="s">
        <v>186</v>
      </c>
      <c r="B81" s="78" t="s">
        <v>301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70" t="s">
        <v>652</v>
      </c>
      <c r="O81" s="70" t="s">
        <v>652</v>
      </c>
      <c r="P81" s="70">
        <v>0</v>
      </c>
      <c r="Q81" s="70">
        <v>0</v>
      </c>
      <c r="R81" s="70">
        <v>0</v>
      </c>
    </row>
    <row r="82" spans="1:18" ht="15.75" x14ac:dyDescent="0.25">
      <c r="A82" s="77" t="s">
        <v>188</v>
      </c>
      <c r="B82" s="66" t="s">
        <v>189</v>
      </c>
      <c r="C82" s="69">
        <v>0</v>
      </c>
      <c r="D82" s="69">
        <v>0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70" t="s">
        <v>652</v>
      </c>
      <c r="O82" s="70" t="s">
        <v>652</v>
      </c>
      <c r="P82" s="70">
        <v>0</v>
      </c>
      <c r="Q82" s="70">
        <v>0</v>
      </c>
      <c r="R82" s="70">
        <v>0</v>
      </c>
    </row>
    <row r="83" spans="1:18" s="65" customFormat="1" ht="15.75" x14ac:dyDescent="0.25">
      <c r="A83" s="60">
        <v>70</v>
      </c>
      <c r="B83" s="61" t="s">
        <v>192</v>
      </c>
      <c r="C83" s="64">
        <v>95.324999999999989</v>
      </c>
      <c r="D83" s="64">
        <v>0</v>
      </c>
      <c r="E83" s="64">
        <v>154.05119999999999</v>
      </c>
      <c r="F83" s="64">
        <v>95.324999999999989</v>
      </c>
      <c r="G83" s="64">
        <v>58.726199999999999</v>
      </c>
      <c r="H83" s="64">
        <v>81.413000000000011</v>
      </c>
      <c r="I83" s="64">
        <v>2.7E-2</v>
      </c>
      <c r="J83" s="64">
        <v>126.12690000000001</v>
      </c>
      <c r="K83" s="64">
        <v>81.413000000000011</v>
      </c>
      <c r="L83" s="64">
        <v>0</v>
      </c>
      <c r="M83" s="64">
        <v>44.713900000000002</v>
      </c>
      <c r="N83" s="64">
        <v>85.405717282979296</v>
      </c>
      <c r="O83" s="64">
        <v>76.139610599698273</v>
      </c>
      <c r="P83" s="64">
        <v>35.451517479617749</v>
      </c>
      <c r="Q83" s="64">
        <v>2.7E-2</v>
      </c>
      <c r="R83" s="64">
        <v>1.0234868508263162E-15</v>
      </c>
    </row>
    <row r="84" spans="1:18" ht="15.75" x14ac:dyDescent="0.25">
      <c r="A84" s="11" t="s">
        <v>194</v>
      </c>
      <c r="B84" s="66" t="s">
        <v>195</v>
      </c>
      <c r="C84" s="69">
        <v>2.9609999999999999</v>
      </c>
      <c r="D84" s="69">
        <v>0</v>
      </c>
      <c r="E84" s="69">
        <v>4.7648999999999999</v>
      </c>
      <c r="F84" s="69">
        <v>2.9609999999999999</v>
      </c>
      <c r="G84" s="69">
        <v>1.8039000000000001</v>
      </c>
      <c r="H84" s="69">
        <v>2.9609999999999999</v>
      </c>
      <c r="I84" s="69">
        <v>0</v>
      </c>
      <c r="J84" s="69">
        <v>4.7648999999999999</v>
      </c>
      <c r="K84" s="69">
        <v>2.9609999999999999</v>
      </c>
      <c r="L84" s="69">
        <v>0</v>
      </c>
      <c r="M84" s="69">
        <v>1.8039000000000001</v>
      </c>
      <c r="N84" s="70">
        <v>100</v>
      </c>
      <c r="O84" s="70">
        <v>100</v>
      </c>
      <c r="P84" s="70">
        <v>37.858087263111507</v>
      </c>
      <c r="Q84" s="70">
        <v>0</v>
      </c>
      <c r="R84" s="70">
        <v>0</v>
      </c>
    </row>
    <row r="85" spans="1:18" ht="15.75" x14ac:dyDescent="0.25">
      <c r="A85" s="11" t="s">
        <v>197</v>
      </c>
      <c r="B85" s="66" t="s">
        <v>198</v>
      </c>
      <c r="C85" s="69">
        <v>10.55</v>
      </c>
      <c r="D85" s="69">
        <v>0</v>
      </c>
      <c r="E85" s="69">
        <v>14.96</v>
      </c>
      <c r="F85" s="69">
        <v>10.55</v>
      </c>
      <c r="G85" s="69">
        <v>4.41</v>
      </c>
      <c r="H85" s="69">
        <v>10.55</v>
      </c>
      <c r="I85" s="69">
        <v>0</v>
      </c>
      <c r="J85" s="69">
        <v>14.96</v>
      </c>
      <c r="K85" s="69">
        <v>10.55</v>
      </c>
      <c r="L85" s="69">
        <v>0</v>
      </c>
      <c r="M85" s="69">
        <v>4.41</v>
      </c>
      <c r="N85" s="70">
        <v>100</v>
      </c>
      <c r="O85" s="70">
        <v>100</v>
      </c>
      <c r="P85" s="70">
        <v>29.478609625668451</v>
      </c>
      <c r="Q85" s="70">
        <v>0</v>
      </c>
      <c r="R85" s="70">
        <v>0</v>
      </c>
    </row>
    <row r="86" spans="1:18" ht="15.75" x14ac:dyDescent="0.25">
      <c r="A86" s="11" t="s">
        <v>200</v>
      </c>
      <c r="B86" s="66" t="s">
        <v>201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70" t="s">
        <v>652</v>
      </c>
      <c r="O86" s="70" t="s">
        <v>652</v>
      </c>
      <c r="P86" s="70">
        <v>0</v>
      </c>
      <c r="Q86" s="70">
        <v>0</v>
      </c>
      <c r="R86" s="70">
        <v>0</v>
      </c>
    </row>
    <row r="87" spans="1:18" ht="15.75" x14ac:dyDescent="0.25">
      <c r="A87" s="11" t="s">
        <v>203</v>
      </c>
      <c r="B87" s="66" t="s">
        <v>204</v>
      </c>
      <c r="C87" s="69">
        <v>0.2</v>
      </c>
      <c r="D87" s="69">
        <v>0</v>
      </c>
      <c r="E87" s="69">
        <v>4.2</v>
      </c>
      <c r="F87" s="69">
        <v>0.2</v>
      </c>
      <c r="G87" s="69">
        <v>4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70">
        <v>0</v>
      </c>
      <c r="O87" s="70">
        <v>0</v>
      </c>
      <c r="P87" s="70">
        <v>0</v>
      </c>
      <c r="Q87" s="70">
        <v>0</v>
      </c>
      <c r="R87" s="70">
        <v>0</v>
      </c>
    </row>
    <row r="88" spans="1:18" ht="15.75" x14ac:dyDescent="0.25">
      <c r="A88" s="11" t="s">
        <v>206</v>
      </c>
      <c r="B88" s="66" t="s">
        <v>207</v>
      </c>
      <c r="C88" s="69">
        <v>13.712</v>
      </c>
      <c r="D88" s="69">
        <v>0</v>
      </c>
      <c r="E88" s="69">
        <v>23.724299999999999</v>
      </c>
      <c r="F88" s="69">
        <v>13.712</v>
      </c>
      <c r="G88" s="69">
        <v>10.0123</v>
      </c>
      <c r="H88" s="69">
        <v>0</v>
      </c>
      <c r="I88" s="69">
        <v>0</v>
      </c>
      <c r="J88" s="69">
        <v>0</v>
      </c>
      <c r="K88" s="69">
        <v>0</v>
      </c>
      <c r="L88" s="69">
        <v>0</v>
      </c>
      <c r="M88" s="69">
        <v>0</v>
      </c>
      <c r="N88" s="70">
        <v>0</v>
      </c>
      <c r="O88" s="70">
        <v>0</v>
      </c>
      <c r="P88" s="70">
        <v>0</v>
      </c>
      <c r="Q88" s="70">
        <v>0</v>
      </c>
      <c r="R88" s="70">
        <v>0</v>
      </c>
    </row>
    <row r="89" spans="1:18" ht="15.75" x14ac:dyDescent="0.25">
      <c r="A89" s="11" t="s">
        <v>209</v>
      </c>
      <c r="B89" s="66" t="s">
        <v>210</v>
      </c>
      <c r="C89" s="69">
        <v>10.978999999999999</v>
      </c>
      <c r="D89" s="69">
        <v>0</v>
      </c>
      <c r="E89" s="69">
        <v>13.978999999999999</v>
      </c>
      <c r="F89" s="69">
        <v>10.978999999999999</v>
      </c>
      <c r="G89" s="69">
        <v>3</v>
      </c>
      <c r="H89" s="69">
        <v>10.978999999999999</v>
      </c>
      <c r="I89" s="69">
        <v>0</v>
      </c>
      <c r="J89" s="69">
        <v>13.978999999999999</v>
      </c>
      <c r="K89" s="69">
        <v>10.978999999999999</v>
      </c>
      <c r="L89" s="69">
        <v>0</v>
      </c>
      <c r="M89" s="69">
        <v>3</v>
      </c>
      <c r="N89" s="70">
        <v>100</v>
      </c>
      <c r="O89" s="70">
        <v>100</v>
      </c>
      <c r="P89" s="70">
        <v>21.460762572430074</v>
      </c>
      <c r="Q89" s="70">
        <v>0</v>
      </c>
      <c r="R89" s="70">
        <v>0</v>
      </c>
    </row>
    <row r="90" spans="1:18" ht="15.75" x14ac:dyDescent="0.25">
      <c r="A90" s="11" t="s">
        <v>212</v>
      </c>
      <c r="B90" s="66" t="s">
        <v>213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70" t="s">
        <v>652</v>
      </c>
      <c r="O90" s="70" t="s">
        <v>652</v>
      </c>
      <c r="P90" s="70">
        <v>0</v>
      </c>
      <c r="Q90" s="70">
        <v>0</v>
      </c>
      <c r="R90" s="70">
        <v>0</v>
      </c>
    </row>
    <row r="91" spans="1:18" ht="15.75" x14ac:dyDescent="0.25">
      <c r="A91" s="11" t="s">
        <v>215</v>
      </c>
      <c r="B91" s="66" t="s">
        <v>216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70" t="s">
        <v>652</v>
      </c>
      <c r="O91" s="70" t="s">
        <v>652</v>
      </c>
      <c r="P91" s="70">
        <v>0</v>
      </c>
      <c r="Q91" s="70">
        <v>0</v>
      </c>
      <c r="R91" s="70">
        <v>0</v>
      </c>
    </row>
    <row r="92" spans="1:18" ht="15.75" x14ac:dyDescent="0.25">
      <c r="A92" s="11" t="s">
        <v>218</v>
      </c>
      <c r="B92" s="66" t="s">
        <v>219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70" t="s">
        <v>652</v>
      </c>
      <c r="O92" s="70" t="s">
        <v>652</v>
      </c>
      <c r="P92" s="70">
        <v>0</v>
      </c>
      <c r="Q92" s="70">
        <v>0</v>
      </c>
      <c r="R92" s="70">
        <v>0</v>
      </c>
    </row>
    <row r="93" spans="1:18" ht="15.75" x14ac:dyDescent="0.25">
      <c r="A93" s="11" t="s">
        <v>221</v>
      </c>
      <c r="B93" s="66" t="s">
        <v>222</v>
      </c>
      <c r="C93" s="69">
        <v>44.008000000000003</v>
      </c>
      <c r="D93" s="69">
        <v>0</v>
      </c>
      <c r="E93" s="69">
        <v>64.007999999999996</v>
      </c>
      <c r="F93" s="69">
        <v>44.008000000000003</v>
      </c>
      <c r="G93" s="69">
        <v>20</v>
      </c>
      <c r="H93" s="69">
        <v>44.008000000000003</v>
      </c>
      <c r="I93" s="69">
        <v>2.7E-2</v>
      </c>
      <c r="J93" s="69">
        <v>64.007999999999996</v>
      </c>
      <c r="K93" s="69">
        <v>44.008000000000003</v>
      </c>
      <c r="L93" s="69">
        <v>0</v>
      </c>
      <c r="M93" s="69">
        <v>20</v>
      </c>
      <c r="N93" s="70">
        <v>100</v>
      </c>
      <c r="O93" s="70">
        <v>100</v>
      </c>
      <c r="P93" s="70">
        <v>31.246094238220223</v>
      </c>
      <c r="Q93" s="70">
        <v>2.7E-2</v>
      </c>
      <c r="R93" s="70">
        <v>1.0234868508263162E-15</v>
      </c>
    </row>
    <row r="94" spans="1:18" ht="15.75" x14ac:dyDescent="0.25">
      <c r="A94" s="11" t="s">
        <v>224</v>
      </c>
      <c r="B94" s="66" t="s">
        <v>225</v>
      </c>
      <c r="C94" s="69">
        <v>12.914999999999999</v>
      </c>
      <c r="D94" s="69">
        <v>0</v>
      </c>
      <c r="E94" s="69">
        <v>28.414999999999999</v>
      </c>
      <c r="F94" s="69">
        <v>12.914999999999999</v>
      </c>
      <c r="G94" s="69">
        <v>15.5</v>
      </c>
      <c r="H94" s="69">
        <v>12.914999999999999</v>
      </c>
      <c r="I94" s="69">
        <v>0</v>
      </c>
      <c r="J94" s="69">
        <v>28.414999999999999</v>
      </c>
      <c r="K94" s="69">
        <v>12.914999999999999</v>
      </c>
      <c r="L94" s="69">
        <v>0</v>
      </c>
      <c r="M94" s="69">
        <v>15.5</v>
      </c>
      <c r="N94" s="70">
        <v>100</v>
      </c>
      <c r="O94" s="70">
        <v>100</v>
      </c>
      <c r="P94" s="70">
        <v>54.548653879992962</v>
      </c>
      <c r="Q94" s="70">
        <v>0</v>
      </c>
      <c r="R94" s="70">
        <v>0</v>
      </c>
    </row>
    <row r="95" spans="1:18" ht="15.75" x14ac:dyDescent="0.25">
      <c r="A95" s="77" t="s">
        <v>227</v>
      </c>
      <c r="B95" s="66" t="s">
        <v>228</v>
      </c>
      <c r="C95" s="69">
        <v>0</v>
      </c>
      <c r="D95" s="69">
        <v>0</v>
      </c>
      <c r="E95" s="69">
        <v>0</v>
      </c>
      <c r="F95" s="69">
        <v>0</v>
      </c>
      <c r="G95" s="69">
        <v>0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69">
        <v>0</v>
      </c>
      <c r="N95" s="70" t="s">
        <v>652</v>
      </c>
      <c r="O95" s="70" t="s">
        <v>652</v>
      </c>
      <c r="P95" s="70">
        <v>0</v>
      </c>
      <c r="Q95" s="70">
        <v>0</v>
      </c>
      <c r="R95" s="70">
        <v>0</v>
      </c>
    </row>
    <row r="96" spans="1:18" s="65" customFormat="1" ht="15.75" x14ac:dyDescent="0.25">
      <c r="A96" s="60">
        <v>83</v>
      </c>
      <c r="B96" s="61" t="s">
        <v>231</v>
      </c>
      <c r="C96" s="64">
        <v>7.9550000000000001</v>
      </c>
      <c r="D96" s="64">
        <v>0</v>
      </c>
      <c r="E96" s="64">
        <v>37.594000000000001</v>
      </c>
      <c r="F96" s="64">
        <v>7.9550000000000001</v>
      </c>
      <c r="G96" s="64">
        <v>29.638999999999999</v>
      </c>
      <c r="H96" s="64">
        <v>7.9550000000000001</v>
      </c>
      <c r="I96" s="64">
        <v>0</v>
      </c>
      <c r="J96" s="64">
        <v>37.573</v>
      </c>
      <c r="K96" s="64">
        <v>7.9550000000000001</v>
      </c>
      <c r="L96" s="64">
        <v>0</v>
      </c>
      <c r="M96" s="64">
        <v>29.618000000000002</v>
      </c>
      <c r="N96" s="64">
        <v>100</v>
      </c>
      <c r="O96" s="64">
        <v>99.929147407132504</v>
      </c>
      <c r="P96" s="64">
        <v>78.827881723578102</v>
      </c>
      <c r="Q96" s="64">
        <v>0</v>
      </c>
      <c r="R96" s="64">
        <v>0</v>
      </c>
    </row>
    <row r="97" spans="1:18" ht="15.75" x14ac:dyDescent="0.25">
      <c r="A97" s="11" t="s">
        <v>233</v>
      </c>
      <c r="B97" s="66" t="s">
        <v>234</v>
      </c>
      <c r="C97" s="69">
        <v>4.835</v>
      </c>
      <c r="D97" s="69">
        <v>0</v>
      </c>
      <c r="E97" s="69">
        <v>22.98</v>
      </c>
      <c r="F97" s="69">
        <v>4.835</v>
      </c>
      <c r="G97" s="69">
        <v>18.145</v>
      </c>
      <c r="H97" s="69">
        <v>4.835</v>
      </c>
      <c r="I97" s="69">
        <v>0</v>
      </c>
      <c r="J97" s="69">
        <v>22.98</v>
      </c>
      <c r="K97" s="69">
        <v>4.835</v>
      </c>
      <c r="L97" s="69">
        <v>0</v>
      </c>
      <c r="M97" s="69">
        <v>18.145</v>
      </c>
      <c r="N97" s="70">
        <v>100</v>
      </c>
      <c r="O97" s="70">
        <v>100</v>
      </c>
      <c r="P97" s="70">
        <v>78.959965187119224</v>
      </c>
      <c r="Q97" s="70">
        <v>0</v>
      </c>
      <c r="R97" s="70">
        <v>0</v>
      </c>
    </row>
    <row r="98" spans="1:18" ht="15.75" x14ac:dyDescent="0.25">
      <c r="A98" s="11" t="s">
        <v>236</v>
      </c>
      <c r="B98" s="66" t="s">
        <v>237</v>
      </c>
      <c r="C98" s="69">
        <v>0</v>
      </c>
      <c r="D98" s="69">
        <v>0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70" t="s">
        <v>652</v>
      </c>
      <c r="O98" s="70" t="s">
        <v>652</v>
      </c>
      <c r="P98" s="70">
        <v>0</v>
      </c>
      <c r="Q98" s="70">
        <v>0</v>
      </c>
      <c r="R98" s="70">
        <v>0</v>
      </c>
    </row>
    <row r="99" spans="1:18" ht="15.75" x14ac:dyDescent="0.25">
      <c r="A99" s="11" t="s">
        <v>239</v>
      </c>
      <c r="B99" s="66" t="s">
        <v>240</v>
      </c>
      <c r="C99" s="69">
        <v>0</v>
      </c>
      <c r="D99" s="69">
        <v>0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70" t="s">
        <v>652</v>
      </c>
      <c r="O99" s="70" t="s">
        <v>652</v>
      </c>
      <c r="P99" s="70">
        <v>0</v>
      </c>
      <c r="Q99" s="70">
        <v>0</v>
      </c>
      <c r="R99" s="70">
        <v>0</v>
      </c>
    </row>
    <row r="100" spans="1:18" ht="15.75" x14ac:dyDescent="0.25">
      <c r="A100" s="11" t="s">
        <v>242</v>
      </c>
      <c r="B100" s="66" t="s">
        <v>243</v>
      </c>
      <c r="C100" s="69">
        <v>0</v>
      </c>
      <c r="D100" s="69">
        <v>0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70" t="s">
        <v>652</v>
      </c>
      <c r="O100" s="70" t="s">
        <v>652</v>
      </c>
      <c r="P100" s="70">
        <v>0</v>
      </c>
      <c r="Q100" s="70">
        <v>0</v>
      </c>
      <c r="R100" s="70">
        <v>0</v>
      </c>
    </row>
    <row r="101" spans="1:18" ht="15.75" x14ac:dyDescent="0.25">
      <c r="A101" s="11" t="s">
        <v>245</v>
      </c>
      <c r="B101" s="66" t="s">
        <v>246</v>
      </c>
      <c r="C101" s="69">
        <v>2.5779999999999998</v>
      </c>
      <c r="D101" s="69">
        <v>0</v>
      </c>
      <c r="E101" s="69">
        <v>5.5780000000000003</v>
      </c>
      <c r="F101" s="69">
        <v>2.5779999999999998</v>
      </c>
      <c r="G101" s="69">
        <v>3</v>
      </c>
      <c r="H101" s="69">
        <v>2.5779999999999998</v>
      </c>
      <c r="I101" s="69">
        <v>0</v>
      </c>
      <c r="J101" s="69">
        <v>5.5780000000000003</v>
      </c>
      <c r="K101" s="69">
        <v>2.5779999999999998</v>
      </c>
      <c r="L101" s="69">
        <v>0</v>
      </c>
      <c r="M101" s="69">
        <v>3</v>
      </c>
      <c r="N101" s="70">
        <v>100</v>
      </c>
      <c r="O101" s="70">
        <v>100</v>
      </c>
      <c r="P101" s="70">
        <v>53.782717820007164</v>
      </c>
      <c r="Q101" s="70">
        <v>0</v>
      </c>
      <c r="R101" s="70">
        <v>0</v>
      </c>
    </row>
    <row r="102" spans="1:18" ht="15.75" x14ac:dyDescent="0.25">
      <c r="A102" s="11" t="s">
        <v>248</v>
      </c>
      <c r="B102" s="66" t="s">
        <v>249</v>
      </c>
      <c r="C102" s="69">
        <v>0.54200000000000004</v>
      </c>
      <c r="D102" s="69">
        <v>0</v>
      </c>
      <c r="E102" s="69">
        <v>9.0359999999999996</v>
      </c>
      <c r="F102" s="69">
        <v>0.54200000000000004</v>
      </c>
      <c r="G102" s="69">
        <v>8.4939999999999998</v>
      </c>
      <c r="H102" s="69">
        <v>0.54200000000000004</v>
      </c>
      <c r="I102" s="69">
        <v>0</v>
      </c>
      <c r="J102" s="69">
        <v>9.0150000000000006</v>
      </c>
      <c r="K102" s="69">
        <v>0.54200000000000004</v>
      </c>
      <c r="L102" s="69">
        <v>0</v>
      </c>
      <c r="M102" s="69">
        <v>8.4730000000000008</v>
      </c>
      <c r="N102" s="70">
        <v>100</v>
      </c>
      <c r="O102" s="70">
        <v>99.752766658818004</v>
      </c>
      <c r="P102" s="70">
        <v>93.987798114254034</v>
      </c>
      <c r="Q102" s="70">
        <v>0</v>
      </c>
      <c r="R102" s="70">
        <v>0</v>
      </c>
    </row>
    <row r="103" spans="1:18" ht="15.75" x14ac:dyDescent="0.25">
      <c r="A103" s="11" t="s">
        <v>251</v>
      </c>
      <c r="B103" s="66" t="s">
        <v>252</v>
      </c>
      <c r="C103" s="69">
        <v>0</v>
      </c>
      <c r="D103" s="69">
        <v>0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70" t="s">
        <v>652</v>
      </c>
      <c r="O103" s="70" t="s">
        <v>652</v>
      </c>
      <c r="P103" s="70">
        <v>0</v>
      </c>
      <c r="Q103" s="70">
        <v>0</v>
      </c>
      <c r="R103" s="70">
        <v>0</v>
      </c>
    </row>
    <row r="104" spans="1:18" ht="15.75" x14ac:dyDescent="0.25">
      <c r="A104" s="11">
        <v>91</v>
      </c>
      <c r="B104" s="66" t="s">
        <v>254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70" t="s">
        <v>652</v>
      </c>
      <c r="O104" s="70" t="s">
        <v>652</v>
      </c>
      <c r="P104" s="70">
        <v>0</v>
      </c>
      <c r="Q104" s="70">
        <v>0</v>
      </c>
      <c r="R104" s="70">
        <v>0</v>
      </c>
    </row>
    <row r="105" spans="1:18" ht="15.75" x14ac:dyDescent="0.25">
      <c r="A105" s="9">
        <v>92</v>
      </c>
      <c r="B105" s="66" t="s">
        <v>256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70" t="s">
        <v>652</v>
      </c>
      <c r="O105" s="70" t="s">
        <v>652</v>
      </c>
      <c r="P105" s="70">
        <v>0</v>
      </c>
      <c r="Q105" s="70">
        <v>0</v>
      </c>
      <c r="R105" s="70">
        <v>0</v>
      </c>
    </row>
  </sheetData>
  <mergeCells count="17">
    <mergeCell ref="N9:O10"/>
    <mergeCell ref="A7:A11"/>
    <mergeCell ref="B7:B11"/>
    <mergeCell ref="C7:R8"/>
    <mergeCell ref="C9:C11"/>
    <mergeCell ref="D9:D11"/>
    <mergeCell ref="E9:G9"/>
    <mergeCell ref="H9:H11"/>
    <mergeCell ref="I9:I11"/>
    <mergeCell ref="E10:E11"/>
    <mergeCell ref="F10:G10"/>
    <mergeCell ref="P9:P11"/>
    <mergeCell ref="Q9:Q11"/>
    <mergeCell ref="R9:R11"/>
    <mergeCell ref="J10:J11"/>
    <mergeCell ref="K10:M10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IH105"/>
  <sheetViews>
    <sheetView view="pageBreakPreview" zoomScale="60" zoomScaleNormal="70" workbookViewId="0">
      <selection activeCell="IL11" sqref="IL11"/>
    </sheetView>
  </sheetViews>
  <sheetFormatPr defaultRowHeight="15" outlineLevelCol="1" x14ac:dyDescent="0.25"/>
  <cols>
    <col min="1" max="1" width="5" customWidth="1"/>
    <col min="2" max="2" width="31.1406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style="130" customWidth="1"/>
    <col min="37" max="38" width="18.7109375" style="130" customWidth="1" outlineLevel="1"/>
    <col min="39" max="47" width="18.7109375" style="130" customWidth="1"/>
    <col min="48" max="50" width="18.7109375" style="130" customWidth="1" outlineLevel="1"/>
    <col min="51" max="52" width="18.7109375" customWidth="1"/>
    <col min="53" max="54" width="18.7109375" customWidth="1" outlineLevel="1"/>
    <col min="55" max="63" width="18.7109375" customWidth="1"/>
    <col min="64" max="66" width="18.7109375" customWidth="1" outlineLevel="1"/>
    <col min="67" max="68" width="18.7109375" style="130" customWidth="1"/>
    <col min="69" max="70" width="18.7109375" style="130" customWidth="1" outlineLevel="1"/>
    <col min="71" max="79" width="18.7109375" style="130" customWidth="1"/>
    <col min="80" max="82" width="18.7109375" style="130" customWidth="1" outlineLevel="1"/>
    <col min="83" max="84" width="18.7109375" style="130" customWidth="1"/>
    <col min="85" max="86" width="18.7109375" style="130" customWidth="1" outlineLevel="1"/>
    <col min="87" max="95" width="18.7109375" style="130" customWidth="1"/>
    <col min="96" max="98" width="18.7109375" style="130" customWidth="1" outlineLevel="1"/>
    <col min="99" max="100" width="18.7109375" style="130" customWidth="1"/>
    <col min="101" max="102" width="18.7109375" style="130" customWidth="1" outlineLevel="1"/>
    <col min="103" max="111" width="18.7109375" style="130" customWidth="1"/>
    <col min="112" max="114" width="18.7109375" style="130" customWidth="1" outlineLevel="1"/>
    <col min="115" max="116" width="18.7109375" style="130" customWidth="1"/>
    <col min="117" max="118" width="18.7109375" style="130" customWidth="1" outlineLevel="1"/>
    <col min="119" max="127" width="18.7109375" style="130" customWidth="1"/>
    <col min="128" max="130" width="18.7109375" style="130" customWidth="1" outlineLevel="1"/>
    <col min="131" max="132" width="18.7109375" style="130" customWidth="1"/>
    <col min="133" max="134" width="18.7109375" style="130" customWidth="1" outlineLevel="1"/>
    <col min="135" max="143" width="18.7109375" style="130" customWidth="1"/>
    <col min="144" max="146" width="18.7109375" style="130" customWidth="1" outlineLevel="1"/>
    <col min="147" max="148" width="18.7109375" style="130" customWidth="1"/>
    <col min="149" max="150" width="18.7109375" style="130" customWidth="1" outlineLevel="1"/>
    <col min="151" max="159" width="18.7109375" style="130" customWidth="1"/>
    <col min="160" max="162" width="18.7109375" style="130" customWidth="1" outlineLevel="1"/>
    <col min="163" max="164" width="18.7109375" style="130" customWidth="1"/>
    <col min="165" max="166" width="18.7109375" style="130" customWidth="1" outlineLevel="1"/>
    <col min="167" max="175" width="18.7109375" style="130" customWidth="1"/>
    <col min="176" max="178" width="18.7109375" style="130" customWidth="1" outlineLevel="1"/>
    <col min="179" max="180" width="18.7109375" customWidth="1"/>
    <col min="181" max="182" width="18.7109375" customWidth="1" outlineLevel="1"/>
    <col min="183" max="191" width="18.7109375" customWidth="1"/>
    <col min="192" max="194" width="18.7109375" customWidth="1" outlineLevel="1"/>
    <col min="195" max="196" width="18.7109375" style="130" customWidth="1"/>
    <col min="197" max="198" width="18.7109375" style="130" customWidth="1" outlineLevel="1"/>
    <col min="199" max="207" width="18.7109375" style="130" customWidth="1"/>
    <col min="208" max="210" width="18.7109375" style="130" customWidth="1" outlineLevel="1"/>
    <col min="211" max="212" width="18.7109375" customWidth="1"/>
    <col min="213" max="214" width="18.7109375" customWidth="1" outlineLevel="1"/>
    <col min="215" max="223" width="18.7109375" customWidth="1"/>
    <col min="224" max="226" width="18.7109375" customWidth="1" outlineLevel="1"/>
    <col min="227" max="228" width="18.7109375" style="130" customWidth="1"/>
    <col min="229" max="230" width="18.7109375" style="130" customWidth="1" outlineLevel="1"/>
    <col min="231" max="239" width="18.7109375" style="130" customWidth="1"/>
    <col min="240" max="242" width="18.7109375" style="130" customWidth="1" outlineLevel="1"/>
  </cols>
  <sheetData>
    <row r="1" spans="1:242" s="130" customFormat="1" ht="15.75" x14ac:dyDescent="0.25">
      <c r="B1" s="131"/>
    </row>
    <row r="2" spans="1:242" s="130" customFormat="1" ht="18.75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  <c r="T2" s="185"/>
      <c r="U2" s="185"/>
      <c r="V2" s="185"/>
      <c r="W2" s="185"/>
      <c r="X2" s="185"/>
      <c r="Y2" s="185"/>
      <c r="Z2" s="185"/>
      <c r="AA2" s="185"/>
      <c r="AB2" s="185"/>
      <c r="AJ2" s="185"/>
      <c r="AK2" s="185"/>
      <c r="AL2" s="185"/>
      <c r="AM2" s="185"/>
      <c r="AN2" s="185"/>
      <c r="AO2" s="185"/>
      <c r="AP2" s="185"/>
      <c r="AQ2" s="185"/>
      <c r="AR2" s="185"/>
      <c r="AZ2" s="185"/>
      <c r="BA2" s="185"/>
      <c r="BB2" s="185"/>
      <c r="BC2" s="185"/>
      <c r="BD2" s="185"/>
      <c r="BE2" s="185"/>
      <c r="BF2" s="185"/>
      <c r="BG2" s="185"/>
      <c r="BH2" s="185"/>
      <c r="BP2" s="185"/>
      <c r="BQ2" s="185"/>
      <c r="BR2" s="185"/>
      <c r="BS2" s="185"/>
      <c r="BT2" s="185"/>
      <c r="BU2" s="185"/>
      <c r="BV2" s="185"/>
      <c r="BW2" s="185"/>
      <c r="BX2" s="185"/>
      <c r="CF2" s="185"/>
      <c r="CG2" s="185"/>
      <c r="CH2" s="185"/>
      <c r="CI2" s="185"/>
      <c r="CJ2" s="185"/>
      <c r="CK2" s="185"/>
      <c r="CL2" s="185"/>
      <c r="CM2" s="185"/>
      <c r="CN2" s="185"/>
      <c r="CV2" s="185"/>
      <c r="CW2" s="185"/>
      <c r="CX2" s="185"/>
      <c r="CY2" s="185"/>
      <c r="CZ2" s="185"/>
      <c r="DA2" s="185"/>
      <c r="DB2" s="185"/>
      <c r="DC2" s="185"/>
      <c r="DD2" s="185"/>
      <c r="DL2" s="185"/>
      <c r="DM2" s="185"/>
      <c r="DN2" s="185"/>
      <c r="DO2" s="185"/>
      <c r="DP2" s="185"/>
      <c r="DQ2" s="185"/>
      <c r="DR2" s="185"/>
      <c r="DS2" s="185"/>
      <c r="DT2" s="185"/>
      <c r="EB2" s="185"/>
      <c r="EC2" s="185"/>
      <c r="ED2" s="185"/>
      <c r="EE2" s="185"/>
      <c r="EF2" s="185"/>
      <c r="EG2" s="185"/>
      <c r="EH2" s="185"/>
      <c r="EI2" s="185"/>
      <c r="EJ2" s="185"/>
      <c r="ER2" s="185"/>
      <c r="ES2" s="185"/>
      <c r="ET2" s="185"/>
      <c r="EU2" s="185"/>
      <c r="EV2" s="185"/>
      <c r="EW2" s="185"/>
      <c r="EX2" s="185"/>
      <c r="EY2" s="185"/>
      <c r="EZ2" s="185"/>
      <c r="FH2" s="185"/>
      <c r="FI2" s="185"/>
      <c r="FJ2" s="185"/>
      <c r="FK2" s="185"/>
      <c r="FL2" s="185"/>
      <c r="FM2" s="185"/>
      <c r="FN2" s="185"/>
      <c r="FO2" s="185"/>
      <c r="FP2" s="185"/>
      <c r="FX2" s="185"/>
      <c r="FY2" s="185"/>
      <c r="FZ2" s="185"/>
      <c r="GA2" s="185"/>
      <c r="GB2" s="185"/>
      <c r="GC2" s="185"/>
      <c r="GD2" s="185"/>
      <c r="GE2" s="185"/>
      <c r="GF2" s="185"/>
      <c r="GN2" s="185"/>
      <c r="GO2" s="185"/>
      <c r="GP2" s="185"/>
      <c r="GQ2" s="185"/>
      <c r="GR2" s="185"/>
      <c r="GS2" s="185"/>
      <c r="GT2" s="185"/>
      <c r="GU2" s="185"/>
      <c r="GV2" s="185"/>
      <c r="HD2" s="185"/>
      <c r="HE2" s="185"/>
      <c r="HF2" s="185"/>
      <c r="HG2" s="185"/>
      <c r="HH2" s="185"/>
      <c r="HI2" s="185"/>
      <c r="HJ2" s="185"/>
      <c r="HK2" s="185"/>
      <c r="HL2" s="185"/>
      <c r="HT2" s="185"/>
      <c r="HU2" s="185"/>
      <c r="HV2" s="185"/>
      <c r="HW2" s="185"/>
      <c r="HX2" s="185"/>
      <c r="HY2" s="185"/>
      <c r="HZ2" s="185"/>
      <c r="IA2" s="185"/>
      <c r="IB2" s="185"/>
    </row>
    <row r="3" spans="1:242" s="130" customFormat="1" ht="20.25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41"/>
      <c r="AD3" s="41"/>
      <c r="AE3" s="41"/>
      <c r="AF3" s="41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41"/>
      <c r="AT3" s="41"/>
      <c r="AU3" s="41"/>
      <c r="AV3" s="41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41"/>
      <c r="BJ3" s="41"/>
      <c r="BK3" s="41"/>
      <c r="BL3" s="41"/>
      <c r="BO3" s="187"/>
      <c r="BP3" s="187"/>
      <c r="BQ3" s="187"/>
      <c r="BR3" s="187"/>
      <c r="BS3" s="187"/>
      <c r="BT3" s="187"/>
      <c r="BU3" s="187"/>
      <c r="BV3" s="187"/>
      <c r="BW3" s="187"/>
      <c r="BX3" s="187"/>
      <c r="BY3" s="41"/>
      <c r="BZ3" s="41"/>
      <c r="CA3" s="41"/>
      <c r="CB3" s="41"/>
      <c r="CE3" s="187"/>
      <c r="CF3" s="187"/>
      <c r="CG3" s="187"/>
      <c r="CH3" s="187"/>
      <c r="CI3" s="187"/>
      <c r="CJ3" s="187"/>
      <c r="CK3" s="187"/>
      <c r="CL3" s="187"/>
      <c r="CM3" s="187"/>
      <c r="CN3" s="187"/>
      <c r="CO3" s="41"/>
      <c r="CP3" s="41"/>
      <c r="CQ3" s="41"/>
      <c r="CR3" s="41"/>
      <c r="CU3" s="187"/>
      <c r="CV3" s="187"/>
      <c r="CW3" s="187"/>
      <c r="CX3" s="187"/>
      <c r="CY3" s="187"/>
      <c r="CZ3" s="187"/>
      <c r="DA3" s="187"/>
      <c r="DB3" s="187"/>
      <c r="DC3" s="187"/>
      <c r="DD3" s="187"/>
      <c r="DE3" s="41"/>
      <c r="DF3" s="41"/>
      <c r="DG3" s="41"/>
      <c r="DH3" s="41"/>
      <c r="DK3" s="187"/>
      <c r="DL3" s="187"/>
      <c r="DM3" s="187"/>
      <c r="DN3" s="187"/>
      <c r="DO3" s="187"/>
      <c r="DP3" s="187"/>
      <c r="DQ3" s="187"/>
      <c r="DR3" s="187"/>
      <c r="DS3" s="187"/>
      <c r="DT3" s="187"/>
      <c r="DU3" s="41"/>
      <c r="DV3" s="41"/>
      <c r="DW3" s="41"/>
      <c r="DX3" s="41"/>
      <c r="EA3" s="187"/>
      <c r="EB3" s="187"/>
      <c r="EC3" s="187"/>
      <c r="ED3" s="187"/>
      <c r="EE3" s="187"/>
      <c r="EF3" s="187"/>
      <c r="EG3" s="187"/>
      <c r="EH3" s="187"/>
      <c r="EI3" s="187"/>
      <c r="EJ3" s="187"/>
      <c r="EK3" s="41"/>
      <c r="EL3" s="41"/>
      <c r="EM3" s="41"/>
      <c r="EN3" s="41"/>
      <c r="EQ3" s="187"/>
      <c r="ER3" s="187"/>
      <c r="ES3" s="187"/>
      <c r="ET3" s="187"/>
      <c r="EU3" s="187"/>
      <c r="EV3" s="187"/>
      <c r="EW3" s="187"/>
      <c r="EX3" s="187"/>
      <c r="EY3" s="187"/>
      <c r="EZ3" s="187"/>
      <c r="FA3" s="41"/>
      <c r="FB3" s="41"/>
      <c r="FC3" s="41"/>
      <c r="FD3" s="41"/>
      <c r="FG3" s="187"/>
      <c r="FH3" s="187"/>
      <c r="FI3" s="187"/>
      <c r="FJ3" s="187"/>
      <c r="FK3" s="187"/>
      <c r="FL3" s="187"/>
      <c r="FM3" s="187"/>
      <c r="FN3" s="187"/>
      <c r="FO3" s="187"/>
      <c r="FP3" s="187"/>
      <c r="FQ3" s="41"/>
      <c r="FR3" s="41"/>
      <c r="FS3" s="41"/>
      <c r="FT3" s="41"/>
      <c r="FW3" s="187"/>
      <c r="FX3" s="187"/>
      <c r="FY3" s="187"/>
      <c r="FZ3" s="187"/>
      <c r="GA3" s="187"/>
      <c r="GB3" s="187"/>
      <c r="GC3" s="187"/>
      <c r="GD3" s="187"/>
      <c r="GE3" s="187"/>
      <c r="GF3" s="187"/>
      <c r="GH3" s="41"/>
      <c r="GI3" s="41"/>
      <c r="GJ3" s="41"/>
      <c r="GM3" s="187"/>
      <c r="GN3" s="187"/>
      <c r="GO3" s="187"/>
      <c r="GP3" s="187"/>
      <c r="GQ3" s="187"/>
      <c r="GR3" s="187"/>
      <c r="GS3" s="187"/>
      <c r="GT3" s="187"/>
      <c r="GU3" s="187"/>
      <c r="GV3" s="187"/>
      <c r="GX3" s="41"/>
      <c r="GY3" s="41"/>
      <c r="GZ3" s="41"/>
      <c r="HC3" s="187"/>
      <c r="HD3" s="187"/>
      <c r="HE3" s="187"/>
      <c r="HF3" s="187"/>
      <c r="HG3" s="187"/>
      <c r="HH3" s="187"/>
      <c r="HI3" s="187"/>
      <c r="HJ3" s="187"/>
      <c r="HK3" s="187"/>
      <c r="HL3" s="187"/>
      <c r="HM3" s="41"/>
      <c r="HN3" s="41"/>
      <c r="HO3" s="41"/>
      <c r="HP3" s="41"/>
      <c r="HS3" s="187"/>
      <c r="HT3" s="187"/>
      <c r="HU3" s="187"/>
      <c r="HV3" s="187"/>
      <c r="HW3" s="187"/>
      <c r="HX3" s="187"/>
      <c r="HY3" s="187"/>
      <c r="HZ3" s="187"/>
      <c r="IA3" s="187"/>
      <c r="IB3" s="187"/>
      <c r="IC3" s="41"/>
      <c r="ID3" s="41"/>
      <c r="IE3" s="41"/>
      <c r="IF3" s="41"/>
    </row>
    <row r="4" spans="1:242" s="130" customFormat="1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  <c r="T4" s="43"/>
      <c r="U4" s="43"/>
      <c r="V4" s="43"/>
      <c r="W4" s="43"/>
      <c r="X4" s="43"/>
      <c r="Y4" s="43"/>
      <c r="Z4" s="43"/>
      <c r="AA4" s="43"/>
      <c r="AB4" s="43"/>
      <c r="AC4" s="41"/>
      <c r="AD4" s="41"/>
      <c r="AE4" s="41"/>
      <c r="AF4" s="41"/>
      <c r="AJ4" s="43"/>
      <c r="AK4" s="43"/>
      <c r="AL4" s="43"/>
      <c r="AM4" s="43"/>
      <c r="AN4" s="43"/>
      <c r="AO4" s="43"/>
      <c r="AP4" s="43"/>
      <c r="AQ4" s="43"/>
      <c r="AR4" s="43"/>
      <c r="AS4" s="41"/>
      <c r="AT4" s="41"/>
      <c r="AU4" s="41"/>
      <c r="AV4" s="41"/>
      <c r="AZ4" s="43"/>
      <c r="BA4" s="43"/>
      <c r="BB4" s="43"/>
      <c r="BC4" s="43"/>
      <c r="BD4" s="43"/>
      <c r="BE4" s="43"/>
      <c r="BF4" s="43"/>
      <c r="BG4" s="43"/>
      <c r="BH4" s="43"/>
      <c r="BI4" s="41"/>
      <c r="BJ4" s="41"/>
      <c r="BK4" s="41"/>
      <c r="BL4" s="41"/>
      <c r="BP4" s="43"/>
      <c r="BQ4" s="43"/>
      <c r="BR4" s="43"/>
      <c r="BS4" s="43"/>
      <c r="BT4" s="43"/>
      <c r="BU4" s="43"/>
      <c r="BV4" s="43"/>
      <c r="BW4" s="43"/>
      <c r="BX4" s="43"/>
      <c r="BY4" s="41"/>
      <c r="BZ4" s="41"/>
      <c r="CA4" s="41"/>
      <c r="CB4" s="41"/>
      <c r="CF4" s="43"/>
      <c r="CG4" s="43"/>
      <c r="CH4" s="43"/>
      <c r="CI4" s="43"/>
      <c r="CJ4" s="43"/>
      <c r="CK4" s="43"/>
      <c r="CL4" s="43"/>
      <c r="CM4" s="43"/>
      <c r="CN4" s="43"/>
      <c r="CO4" s="41"/>
      <c r="CP4" s="41"/>
      <c r="CQ4" s="41"/>
      <c r="CR4" s="41"/>
      <c r="CV4" s="43"/>
      <c r="CW4" s="43"/>
      <c r="CX4" s="43"/>
      <c r="CY4" s="43"/>
      <c r="CZ4" s="43"/>
      <c r="DA4" s="43"/>
      <c r="DB4" s="43"/>
      <c r="DC4" s="43"/>
      <c r="DD4" s="43"/>
      <c r="DE4" s="41"/>
      <c r="DF4" s="41"/>
      <c r="DG4" s="41"/>
      <c r="DH4" s="41"/>
      <c r="DL4" s="43"/>
      <c r="DM4" s="43"/>
      <c r="DN4" s="43"/>
      <c r="DO4" s="43"/>
      <c r="DP4" s="43"/>
      <c r="DQ4" s="43"/>
      <c r="DR4" s="43"/>
      <c r="DS4" s="43"/>
      <c r="DT4" s="43"/>
      <c r="DU4" s="41"/>
      <c r="DV4" s="41"/>
      <c r="DW4" s="41"/>
      <c r="DX4" s="41"/>
      <c r="EB4" s="43"/>
      <c r="EC4" s="43"/>
      <c r="ED4" s="43"/>
      <c r="EE4" s="43"/>
      <c r="EF4" s="43"/>
      <c r="EG4" s="43"/>
      <c r="EH4" s="43"/>
      <c r="EI4" s="43"/>
      <c r="EJ4" s="43"/>
      <c r="EK4" s="41"/>
      <c r="EL4" s="41"/>
      <c r="EM4" s="41"/>
      <c r="EN4" s="41"/>
      <c r="ER4" s="43"/>
      <c r="ES4" s="43"/>
      <c r="ET4" s="43"/>
      <c r="EU4" s="43"/>
      <c r="EV4" s="43"/>
      <c r="EW4" s="43"/>
      <c r="EX4" s="43"/>
      <c r="EY4" s="43"/>
      <c r="EZ4" s="43"/>
      <c r="FA4" s="41"/>
      <c r="FB4" s="41"/>
      <c r="FC4" s="41"/>
      <c r="FD4" s="41"/>
      <c r="FH4" s="43"/>
      <c r="FI4" s="43"/>
      <c r="FJ4" s="43"/>
      <c r="FK4" s="43"/>
      <c r="FL4" s="43"/>
      <c r="FM4" s="43"/>
      <c r="FN4" s="43"/>
      <c r="FO4" s="43"/>
      <c r="FP4" s="43"/>
      <c r="FQ4" s="41"/>
      <c r="FR4" s="41"/>
      <c r="FS4" s="41"/>
      <c r="FT4" s="41"/>
      <c r="FX4" s="43"/>
      <c r="FY4" s="43"/>
      <c r="FZ4" s="43"/>
      <c r="GA4" s="43"/>
      <c r="GB4" s="43"/>
      <c r="GC4" s="43"/>
      <c r="GD4" s="43"/>
      <c r="GE4" s="43"/>
      <c r="GF4" s="43"/>
      <c r="GH4" s="41"/>
      <c r="GI4" s="41"/>
      <c r="GJ4" s="41"/>
      <c r="GN4" s="43"/>
      <c r="GO4" s="43"/>
      <c r="GP4" s="43"/>
      <c r="GQ4" s="43"/>
      <c r="GR4" s="43"/>
      <c r="GS4" s="43"/>
      <c r="GT4" s="43"/>
      <c r="GU4" s="43"/>
      <c r="GV4" s="43"/>
      <c r="GX4" s="41"/>
      <c r="GY4" s="41"/>
      <c r="GZ4" s="41"/>
      <c r="HD4" s="43"/>
      <c r="HE4" s="43"/>
      <c r="HF4" s="43"/>
      <c r="HG4" s="43"/>
      <c r="HH4" s="43"/>
      <c r="HI4" s="43"/>
      <c r="HJ4" s="43"/>
      <c r="HK4" s="43"/>
      <c r="HL4" s="43"/>
      <c r="HM4" s="41"/>
      <c r="HN4" s="41"/>
      <c r="HO4" s="41"/>
      <c r="HP4" s="41"/>
      <c r="HT4" s="43"/>
      <c r="HU4" s="43"/>
      <c r="HV4" s="43"/>
      <c r="HW4" s="43"/>
      <c r="HX4" s="43"/>
      <c r="HY4" s="43"/>
      <c r="HZ4" s="43"/>
      <c r="IA4" s="43"/>
      <c r="IB4" s="43"/>
      <c r="IC4" s="41"/>
      <c r="ID4" s="41"/>
      <c r="IE4" s="41"/>
      <c r="IF4" s="41"/>
    </row>
    <row r="5" spans="1:242" s="130" customFormat="1" ht="20.25" x14ac:dyDescent="0.3">
      <c r="A5" s="132"/>
      <c r="B5" s="132"/>
      <c r="D5" s="186"/>
      <c r="E5" s="186"/>
      <c r="F5" s="183"/>
      <c r="G5" s="45"/>
      <c r="H5" s="46"/>
      <c r="I5" s="46"/>
      <c r="T5" s="186"/>
      <c r="U5" s="186"/>
      <c r="V5" s="183"/>
      <c r="W5" s="45"/>
      <c r="X5" s="46"/>
      <c r="Y5" s="46"/>
      <c r="AJ5" s="186"/>
      <c r="AK5" s="186"/>
      <c r="AL5" s="183"/>
      <c r="AM5" s="45"/>
      <c r="AN5" s="46"/>
      <c r="AO5" s="46"/>
      <c r="AZ5" s="186"/>
      <c r="BA5" s="186"/>
      <c r="BB5" s="183"/>
      <c r="BC5" s="45"/>
      <c r="BD5" s="46"/>
      <c r="BE5" s="46"/>
      <c r="BP5" s="186"/>
      <c r="BQ5" s="186"/>
      <c r="BR5" s="183"/>
      <c r="BS5" s="45"/>
      <c r="BT5" s="46"/>
      <c r="BU5" s="46"/>
      <c r="CF5" s="186"/>
      <c r="CG5" s="186"/>
      <c r="CH5" s="183"/>
      <c r="CI5" s="45"/>
      <c r="CJ5" s="46"/>
      <c r="CK5" s="46"/>
      <c r="CV5" s="186"/>
      <c r="CW5" s="186"/>
      <c r="CX5" s="183"/>
      <c r="CY5" s="45"/>
      <c r="CZ5" s="46"/>
      <c r="DA5" s="46"/>
      <c r="DL5" s="186"/>
      <c r="DM5" s="186"/>
      <c r="DN5" s="183"/>
      <c r="DO5" s="45"/>
      <c r="DP5" s="46"/>
      <c r="DQ5" s="46"/>
      <c r="EB5" s="186"/>
      <c r="EC5" s="186"/>
      <c r="ED5" s="183"/>
      <c r="EE5" s="45"/>
      <c r="EF5" s="46"/>
      <c r="EG5" s="46"/>
      <c r="ER5" s="186"/>
      <c r="ES5" s="186"/>
      <c r="ET5" s="183"/>
      <c r="EU5" s="45"/>
      <c r="EV5" s="46"/>
      <c r="EW5" s="46"/>
      <c r="FH5" s="186"/>
      <c r="FI5" s="186"/>
      <c r="FJ5" s="183"/>
      <c r="FK5" s="45"/>
      <c r="FL5" s="46"/>
      <c r="FM5" s="46"/>
      <c r="FX5" s="186"/>
      <c r="FY5" s="186"/>
      <c r="FZ5" s="183"/>
      <c r="GA5" s="45"/>
      <c r="GB5" s="46"/>
      <c r="GC5" s="46"/>
      <c r="GN5" s="186"/>
      <c r="GO5" s="186"/>
      <c r="GP5" s="183"/>
      <c r="GQ5" s="45"/>
      <c r="GR5" s="46"/>
      <c r="GS5" s="46"/>
      <c r="HD5" s="186"/>
      <c r="HE5" s="186"/>
      <c r="HF5" s="183"/>
      <c r="HG5" s="45"/>
      <c r="HH5" s="46"/>
      <c r="HI5" s="46"/>
      <c r="HT5" s="186"/>
      <c r="HU5" s="186"/>
      <c r="HV5" s="183"/>
      <c r="HW5" s="45"/>
      <c r="HX5" s="46"/>
      <c r="HY5" s="46"/>
    </row>
    <row r="6" spans="1:242" ht="15.75" x14ac:dyDescent="0.25">
      <c r="B6" s="47" t="s">
        <v>651</v>
      </c>
      <c r="C6" s="79"/>
      <c r="Q6" s="79"/>
      <c r="R6" s="79"/>
      <c r="S6" s="79"/>
      <c r="AG6" s="79"/>
      <c r="AH6" s="79"/>
      <c r="AI6" s="79"/>
      <c r="AW6" s="79"/>
      <c r="AX6" s="79"/>
      <c r="AY6" s="79"/>
      <c r="BM6" s="79"/>
      <c r="BN6" s="79"/>
      <c r="BO6" s="79"/>
      <c r="CC6" s="79"/>
      <c r="CD6" s="79"/>
      <c r="CE6" s="79"/>
      <c r="CS6" s="79"/>
      <c r="CT6" s="79"/>
      <c r="CU6" s="79"/>
      <c r="DI6" s="79"/>
      <c r="DJ6" s="79"/>
      <c r="DK6" s="79"/>
      <c r="DY6" s="79"/>
      <c r="DZ6" s="79"/>
      <c r="EA6" s="79"/>
      <c r="EO6" s="79"/>
      <c r="EP6" s="79"/>
      <c r="EQ6" s="79"/>
      <c r="FE6" s="79"/>
      <c r="FF6" s="79"/>
      <c r="FG6" s="79"/>
      <c r="FU6" s="79"/>
      <c r="FV6" s="79"/>
      <c r="FW6" s="79"/>
      <c r="GK6" s="79"/>
      <c r="GL6" s="79"/>
      <c r="GM6" s="79"/>
      <c r="HA6" s="79"/>
      <c r="HB6" s="79"/>
      <c r="HC6" s="79"/>
      <c r="HQ6" s="79"/>
      <c r="HR6" s="79"/>
      <c r="HS6" s="79"/>
      <c r="IG6" s="79"/>
      <c r="IH6" s="79"/>
    </row>
    <row r="7" spans="1:242" ht="15" customHeight="1" x14ac:dyDescent="0.25">
      <c r="A7" s="247" t="s">
        <v>284</v>
      </c>
      <c r="B7" s="247" t="s">
        <v>285</v>
      </c>
      <c r="C7" s="257" t="s">
        <v>644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7" t="s">
        <v>641</v>
      </c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7" t="s">
        <v>640</v>
      </c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7" t="s">
        <v>639</v>
      </c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7" t="s">
        <v>638</v>
      </c>
      <c r="BP7" s="258"/>
      <c r="BQ7" s="258"/>
      <c r="BR7" s="258"/>
      <c r="BS7" s="258"/>
      <c r="BT7" s="258"/>
      <c r="BU7" s="258"/>
      <c r="BV7" s="258"/>
      <c r="BW7" s="258"/>
      <c r="BX7" s="258"/>
      <c r="BY7" s="258"/>
      <c r="BZ7" s="258"/>
      <c r="CA7" s="258"/>
      <c r="CB7" s="258"/>
      <c r="CC7" s="258"/>
      <c r="CD7" s="258"/>
      <c r="CE7" s="257" t="s">
        <v>637</v>
      </c>
      <c r="CF7" s="258"/>
      <c r="CG7" s="258"/>
      <c r="CH7" s="258"/>
      <c r="CI7" s="258"/>
      <c r="CJ7" s="258"/>
      <c r="CK7" s="258"/>
      <c r="CL7" s="258"/>
      <c r="CM7" s="258"/>
      <c r="CN7" s="258"/>
      <c r="CO7" s="258"/>
      <c r="CP7" s="258"/>
      <c r="CQ7" s="258"/>
      <c r="CR7" s="258"/>
      <c r="CS7" s="258"/>
      <c r="CT7" s="258"/>
      <c r="CU7" s="257" t="s">
        <v>636</v>
      </c>
      <c r="CV7" s="258"/>
      <c r="CW7" s="258"/>
      <c r="CX7" s="258"/>
      <c r="CY7" s="258"/>
      <c r="CZ7" s="258"/>
      <c r="DA7" s="258"/>
      <c r="DB7" s="258"/>
      <c r="DC7" s="258"/>
      <c r="DD7" s="258"/>
      <c r="DE7" s="258"/>
      <c r="DF7" s="258"/>
      <c r="DG7" s="258"/>
      <c r="DH7" s="258"/>
      <c r="DI7" s="258"/>
      <c r="DJ7" s="258"/>
      <c r="DK7" s="257" t="s">
        <v>635</v>
      </c>
      <c r="DL7" s="258"/>
      <c r="DM7" s="258"/>
      <c r="DN7" s="258"/>
      <c r="DO7" s="258"/>
      <c r="DP7" s="258"/>
      <c r="DQ7" s="258"/>
      <c r="DR7" s="258"/>
      <c r="DS7" s="258"/>
      <c r="DT7" s="258"/>
      <c r="DU7" s="258"/>
      <c r="DV7" s="258"/>
      <c r="DW7" s="258"/>
      <c r="DX7" s="258"/>
      <c r="DY7" s="258"/>
      <c r="DZ7" s="258"/>
      <c r="EA7" s="257" t="s">
        <v>634</v>
      </c>
      <c r="EB7" s="258"/>
      <c r="EC7" s="258"/>
      <c r="ED7" s="258"/>
      <c r="EE7" s="258"/>
      <c r="EF7" s="258"/>
      <c r="EG7" s="258"/>
      <c r="EH7" s="258"/>
      <c r="EI7" s="258"/>
      <c r="EJ7" s="258"/>
      <c r="EK7" s="258"/>
      <c r="EL7" s="258"/>
      <c r="EM7" s="258"/>
      <c r="EN7" s="258"/>
      <c r="EO7" s="258"/>
      <c r="EP7" s="258"/>
      <c r="EQ7" s="257" t="s">
        <v>633</v>
      </c>
      <c r="ER7" s="258"/>
      <c r="ES7" s="258"/>
      <c r="ET7" s="258"/>
      <c r="EU7" s="258"/>
      <c r="EV7" s="258"/>
      <c r="EW7" s="258"/>
      <c r="EX7" s="258"/>
      <c r="EY7" s="258"/>
      <c r="EZ7" s="258"/>
      <c r="FA7" s="258"/>
      <c r="FB7" s="258"/>
      <c r="FC7" s="258"/>
      <c r="FD7" s="258"/>
      <c r="FE7" s="258"/>
      <c r="FF7" s="258"/>
      <c r="FG7" s="257" t="s">
        <v>632</v>
      </c>
      <c r="FH7" s="258"/>
      <c r="FI7" s="258"/>
      <c r="FJ7" s="258"/>
      <c r="FK7" s="258"/>
      <c r="FL7" s="258"/>
      <c r="FM7" s="258"/>
      <c r="FN7" s="258"/>
      <c r="FO7" s="258"/>
      <c r="FP7" s="258"/>
      <c r="FQ7" s="258"/>
      <c r="FR7" s="258"/>
      <c r="FS7" s="258"/>
      <c r="FT7" s="258"/>
      <c r="FU7" s="258"/>
      <c r="FV7" s="258"/>
      <c r="FW7" s="257" t="s">
        <v>631</v>
      </c>
      <c r="FX7" s="258"/>
      <c r="FY7" s="258"/>
      <c r="FZ7" s="258"/>
      <c r="GA7" s="258"/>
      <c r="GB7" s="258"/>
      <c r="GC7" s="258"/>
      <c r="GD7" s="258"/>
      <c r="GE7" s="258"/>
      <c r="GF7" s="258"/>
      <c r="GG7" s="258"/>
      <c r="GH7" s="258"/>
      <c r="GI7" s="258"/>
      <c r="GJ7" s="258"/>
      <c r="GK7" s="258"/>
      <c r="GL7" s="258"/>
      <c r="GM7" s="257" t="s">
        <v>630</v>
      </c>
      <c r="GN7" s="258"/>
      <c r="GO7" s="258"/>
      <c r="GP7" s="258"/>
      <c r="GQ7" s="258"/>
      <c r="GR7" s="258"/>
      <c r="GS7" s="258"/>
      <c r="GT7" s="258"/>
      <c r="GU7" s="258"/>
      <c r="GV7" s="258"/>
      <c r="GW7" s="258"/>
      <c r="GX7" s="258"/>
      <c r="GY7" s="258"/>
      <c r="GZ7" s="258"/>
      <c r="HA7" s="258"/>
      <c r="HB7" s="258"/>
      <c r="HC7" s="257" t="s">
        <v>629</v>
      </c>
      <c r="HD7" s="258"/>
      <c r="HE7" s="258"/>
      <c r="HF7" s="258"/>
      <c r="HG7" s="258"/>
      <c r="HH7" s="258"/>
      <c r="HI7" s="258"/>
      <c r="HJ7" s="258"/>
      <c r="HK7" s="258"/>
      <c r="HL7" s="258"/>
      <c r="HM7" s="258"/>
      <c r="HN7" s="258"/>
      <c r="HO7" s="258"/>
      <c r="HP7" s="258"/>
      <c r="HQ7" s="258"/>
      <c r="HR7" s="258"/>
      <c r="HS7" s="257" t="s">
        <v>628</v>
      </c>
      <c r="HT7" s="258"/>
      <c r="HU7" s="258"/>
      <c r="HV7" s="258"/>
      <c r="HW7" s="258"/>
      <c r="HX7" s="258"/>
      <c r="HY7" s="258"/>
      <c r="HZ7" s="258"/>
      <c r="IA7" s="258"/>
      <c r="IB7" s="258"/>
      <c r="IC7" s="258"/>
      <c r="ID7" s="258"/>
      <c r="IE7" s="258"/>
      <c r="IF7" s="258"/>
      <c r="IG7" s="258"/>
      <c r="IH7" s="258"/>
    </row>
    <row r="8" spans="1:242" ht="15.75" customHeight="1" thickBot="1" x14ac:dyDescent="0.3">
      <c r="A8" s="247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59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59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59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59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59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59"/>
      <c r="CV8" s="260"/>
      <c r="CW8" s="260"/>
      <c r="CX8" s="260"/>
      <c r="CY8" s="260"/>
      <c r="CZ8" s="260"/>
      <c r="DA8" s="260"/>
      <c r="DB8" s="260"/>
      <c r="DC8" s="260"/>
      <c r="DD8" s="260"/>
      <c r="DE8" s="260"/>
      <c r="DF8" s="260"/>
      <c r="DG8" s="260"/>
      <c r="DH8" s="260"/>
      <c r="DI8" s="260"/>
      <c r="DJ8" s="260"/>
      <c r="DK8" s="259"/>
      <c r="DL8" s="260"/>
      <c r="DM8" s="260"/>
      <c r="DN8" s="260"/>
      <c r="DO8" s="260"/>
      <c r="DP8" s="260"/>
      <c r="DQ8" s="260"/>
      <c r="DR8" s="260"/>
      <c r="DS8" s="260"/>
      <c r="DT8" s="260"/>
      <c r="DU8" s="260"/>
      <c r="DV8" s="260"/>
      <c r="DW8" s="260"/>
      <c r="DX8" s="260"/>
      <c r="DY8" s="260"/>
      <c r="DZ8" s="260"/>
      <c r="EA8" s="259"/>
      <c r="EB8" s="260"/>
      <c r="EC8" s="260"/>
      <c r="ED8" s="260"/>
      <c r="EE8" s="260"/>
      <c r="EF8" s="260"/>
      <c r="EG8" s="260"/>
      <c r="EH8" s="260"/>
      <c r="EI8" s="260"/>
      <c r="EJ8" s="260"/>
      <c r="EK8" s="260"/>
      <c r="EL8" s="260"/>
      <c r="EM8" s="260"/>
      <c r="EN8" s="260"/>
      <c r="EO8" s="260"/>
      <c r="EP8" s="260"/>
      <c r="EQ8" s="259"/>
      <c r="ER8" s="260"/>
      <c r="ES8" s="260"/>
      <c r="ET8" s="260"/>
      <c r="EU8" s="260"/>
      <c r="EV8" s="260"/>
      <c r="EW8" s="260"/>
      <c r="EX8" s="260"/>
      <c r="EY8" s="260"/>
      <c r="EZ8" s="260"/>
      <c r="FA8" s="260"/>
      <c r="FB8" s="260"/>
      <c r="FC8" s="260"/>
      <c r="FD8" s="260"/>
      <c r="FE8" s="260"/>
      <c r="FF8" s="260"/>
      <c r="FG8" s="259"/>
      <c r="FH8" s="260"/>
      <c r="FI8" s="260"/>
      <c r="FJ8" s="260"/>
      <c r="FK8" s="260"/>
      <c r="FL8" s="260"/>
      <c r="FM8" s="260"/>
      <c r="FN8" s="260"/>
      <c r="FO8" s="260"/>
      <c r="FP8" s="260"/>
      <c r="FQ8" s="260"/>
      <c r="FR8" s="260"/>
      <c r="FS8" s="260"/>
      <c r="FT8" s="260"/>
      <c r="FU8" s="260"/>
      <c r="FV8" s="260"/>
      <c r="FW8" s="259"/>
      <c r="FX8" s="260"/>
      <c r="FY8" s="260"/>
      <c r="FZ8" s="260"/>
      <c r="GA8" s="260"/>
      <c r="GB8" s="260"/>
      <c r="GC8" s="260"/>
      <c r="GD8" s="260"/>
      <c r="GE8" s="260"/>
      <c r="GF8" s="260"/>
      <c r="GG8" s="260"/>
      <c r="GH8" s="260"/>
      <c r="GI8" s="260"/>
      <c r="GJ8" s="260"/>
      <c r="GK8" s="260"/>
      <c r="GL8" s="260"/>
      <c r="GM8" s="259"/>
      <c r="GN8" s="260"/>
      <c r="GO8" s="260"/>
      <c r="GP8" s="260"/>
      <c r="GQ8" s="260"/>
      <c r="GR8" s="260"/>
      <c r="GS8" s="260"/>
      <c r="GT8" s="260"/>
      <c r="GU8" s="260"/>
      <c r="GV8" s="260"/>
      <c r="GW8" s="260"/>
      <c r="GX8" s="260"/>
      <c r="GY8" s="260"/>
      <c r="GZ8" s="260"/>
      <c r="HA8" s="260"/>
      <c r="HB8" s="260"/>
      <c r="HC8" s="259"/>
      <c r="HD8" s="260"/>
      <c r="HE8" s="260"/>
      <c r="HF8" s="260"/>
      <c r="HG8" s="260"/>
      <c r="HH8" s="260"/>
      <c r="HI8" s="260"/>
      <c r="HJ8" s="260"/>
      <c r="HK8" s="260"/>
      <c r="HL8" s="260"/>
      <c r="HM8" s="260"/>
      <c r="HN8" s="260"/>
      <c r="HO8" s="260"/>
      <c r="HP8" s="260"/>
      <c r="HQ8" s="260"/>
      <c r="HR8" s="260"/>
      <c r="HS8" s="259"/>
      <c r="HT8" s="260"/>
      <c r="HU8" s="260"/>
      <c r="HV8" s="260"/>
      <c r="HW8" s="260"/>
      <c r="HX8" s="260"/>
      <c r="HY8" s="260"/>
      <c r="HZ8" s="260"/>
      <c r="IA8" s="260"/>
      <c r="IB8" s="260"/>
      <c r="IC8" s="260"/>
      <c r="ID8" s="260"/>
      <c r="IE8" s="260"/>
      <c r="IF8" s="260"/>
      <c r="IG8" s="260"/>
      <c r="IH8" s="260"/>
    </row>
    <row r="9" spans="1:242" ht="15" customHeight="1" x14ac:dyDescent="0.25">
      <c r="A9" s="247"/>
      <c r="B9" s="247"/>
      <c r="C9" s="225" t="s">
        <v>315</v>
      </c>
      <c r="D9" s="240" t="s">
        <v>354</v>
      </c>
      <c r="E9" s="240" t="s">
        <v>287</v>
      </c>
      <c r="F9" s="240"/>
      <c r="G9" s="240"/>
      <c r="H9" s="240" t="s">
        <v>312</v>
      </c>
      <c r="I9" s="240" t="s">
        <v>262</v>
      </c>
      <c r="J9" s="240" t="s">
        <v>288</v>
      </c>
      <c r="K9" s="240"/>
      <c r="L9" s="240"/>
      <c r="M9" s="240"/>
      <c r="N9" s="256" t="s">
        <v>289</v>
      </c>
      <c r="O9" s="256"/>
      <c r="P9" s="240" t="s">
        <v>290</v>
      </c>
      <c r="Q9" s="240" t="s">
        <v>266</v>
      </c>
      <c r="R9" s="240" t="s">
        <v>291</v>
      </c>
      <c r="S9" s="225" t="s">
        <v>315</v>
      </c>
      <c r="T9" s="226" t="s">
        <v>354</v>
      </c>
      <c r="U9" s="226" t="s">
        <v>287</v>
      </c>
      <c r="V9" s="226"/>
      <c r="W9" s="226"/>
      <c r="X9" s="226" t="s">
        <v>312</v>
      </c>
      <c r="Y9" s="226" t="s">
        <v>262</v>
      </c>
      <c r="Z9" s="226" t="s">
        <v>288</v>
      </c>
      <c r="AA9" s="226"/>
      <c r="AB9" s="226"/>
      <c r="AC9" s="226"/>
      <c r="AD9" s="241" t="s">
        <v>289</v>
      </c>
      <c r="AE9" s="241"/>
      <c r="AF9" s="226" t="s">
        <v>290</v>
      </c>
      <c r="AG9" s="226" t="s">
        <v>266</v>
      </c>
      <c r="AH9" s="226" t="s">
        <v>291</v>
      </c>
      <c r="AI9" s="225" t="s">
        <v>315</v>
      </c>
      <c r="AJ9" s="226" t="s">
        <v>354</v>
      </c>
      <c r="AK9" s="226" t="s">
        <v>287</v>
      </c>
      <c r="AL9" s="226"/>
      <c r="AM9" s="226"/>
      <c r="AN9" s="226" t="s">
        <v>312</v>
      </c>
      <c r="AO9" s="226" t="s">
        <v>262</v>
      </c>
      <c r="AP9" s="226" t="s">
        <v>288</v>
      </c>
      <c r="AQ9" s="226"/>
      <c r="AR9" s="226"/>
      <c r="AS9" s="226"/>
      <c r="AT9" s="241" t="s">
        <v>289</v>
      </c>
      <c r="AU9" s="241"/>
      <c r="AV9" s="226" t="s">
        <v>290</v>
      </c>
      <c r="AW9" s="226" t="s">
        <v>266</v>
      </c>
      <c r="AX9" s="226" t="s">
        <v>291</v>
      </c>
      <c r="AY9" s="225" t="s">
        <v>315</v>
      </c>
      <c r="AZ9" s="226" t="s">
        <v>354</v>
      </c>
      <c r="BA9" s="226" t="s">
        <v>287</v>
      </c>
      <c r="BB9" s="226"/>
      <c r="BC9" s="226"/>
      <c r="BD9" s="226" t="s">
        <v>312</v>
      </c>
      <c r="BE9" s="226" t="s">
        <v>262</v>
      </c>
      <c r="BF9" s="226" t="s">
        <v>288</v>
      </c>
      <c r="BG9" s="226"/>
      <c r="BH9" s="226"/>
      <c r="BI9" s="226"/>
      <c r="BJ9" s="241" t="s">
        <v>289</v>
      </c>
      <c r="BK9" s="241"/>
      <c r="BL9" s="226" t="s">
        <v>290</v>
      </c>
      <c r="BM9" s="226" t="s">
        <v>266</v>
      </c>
      <c r="BN9" s="226" t="s">
        <v>291</v>
      </c>
      <c r="BO9" s="225" t="s">
        <v>315</v>
      </c>
      <c r="BP9" s="226" t="s">
        <v>354</v>
      </c>
      <c r="BQ9" s="226" t="s">
        <v>287</v>
      </c>
      <c r="BR9" s="226"/>
      <c r="BS9" s="226"/>
      <c r="BT9" s="226" t="s">
        <v>312</v>
      </c>
      <c r="BU9" s="226" t="s">
        <v>262</v>
      </c>
      <c r="BV9" s="226" t="s">
        <v>288</v>
      </c>
      <c r="BW9" s="226"/>
      <c r="BX9" s="226"/>
      <c r="BY9" s="226"/>
      <c r="BZ9" s="241" t="s">
        <v>289</v>
      </c>
      <c r="CA9" s="241"/>
      <c r="CB9" s="226" t="s">
        <v>290</v>
      </c>
      <c r="CC9" s="226" t="s">
        <v>266</v>
      </c>
      <c r="CD9" s="226" t="s">
        <v>291</v>
      </c>
      <c r="CE9" s="225" t="s">
        <v>315</v>
      </c>
      <c r="CF9" s="226" t="s">
        <v>354</v>
      </c>
      <c r="CG9" s="226" t="s">
        <v>287</v>
      </c>
      <c r="CH9" s="226"/>
      <c r="CI9" s="226"/>
      <c r="CJ9" s="226" t="s">
        <v>312</v>
      </c>
      <c r="CK9" s="226" t="s">
        <v>262</v>
      </c>
      <c r="CL9" s="226" t="s">
        <v>288</v>
      </c>
      <c r="CM9" s="226"/>
      <c r="CN9" s="226"/>
      <c r="CO9" s="226"/>
      <c r="CP9" s="241" t="s">
        <v>289</v>
      </c>
      <c r="CQ9" s="241"/>
      <c r="CR9" s="226" t="s">
        <v>290</v>
      </c>
      <c r="CS9" s="226" t="s">
        <v>266</v>
      </c>
      <c r="CT9" s="226" t="s">
        <v>291</v>
      </c>
      <c r="CU9" s="225" t="s">
        <v>315</v>
      </c>
      <c r="CV9" s="226" t="s">
        <v>354</v>
      </c>
      <c r="CW9" s="226" t="s">
        <v>287</v>
      </c>
      <c r="CX9" s="226"/>
      <c r="CY9" s="226"/>
      <c r="CZ9" s="226" t="s">
        <v>312</v>
      </c>
      <c r="DA9" s="226" t="s">
        <v>262</v>
      </c>
      <c r="DB9" s="226" t="s">
        <v>288</v>
      </c>
      <c r="DC9" s="226"/>
      <c r="DD9" s="226"/>
      <c r="DE9" s="226"/>
      <c r="DF9" s="241" t="s">
        <v>289</v>
      </c>
      <c r="DG9" s="241"/>
      <c r="DH9" s="226" t="s">
        <v>290</v>
      </c>
      <c r="DI9" s="226" t="s">
        <v>266</v>
      </c>
      <c r="DJ9" s="226" t="s">
        <v>291</v>
      </c>
      <c r="DK9" s="225" t="s">
        <v>315</v>
      </c>
      <c r="DL9" s="226" t="s">
        <v>354</v>
      </c>
      <c r="DM9" s="226" t="s">
        <v>287</v>
      </c>
      <c r="DN9" s="226"/>
      <c r="DO9" s="226"/>
      <c r="DP9" s="226" t="s">
        <v>312</v>
      </c>
      <c r="DQ9" s="226" t="s">
        <v>262</v>
      </c>
      <c r="DR9" s="226" t="s">
        <v>288</v>
      </c>
      <c r="DS9" s="226"/>
      <c r="DT9" s="226"/>
      <c r="DU9" s="226"/>
      <c r="DV9" s="241" t="s">
        <v>289</v>
      </c>
      <c r="DW9" s="241"/>
      <c r="DX9" s="226" t="s">
        <v>290</v>
      </c>
      <c r="DY9" s="226" t="s">
        <v>266</v>
      </c>
      <c r="DZ9" s="226" t="s">
        <v>291</v>
      </c>
      <c r="EA9" s="225" t="s">
        <v>315</v>
      </c>
      <c r="EB9" s="226" t="s">
        <v>354</v>
      </c>
      <c r="EC9" s="226" t="s">
        <v>287</v>
      </c>
      <c r="ED9" s="226"/>
      <c r="EE9" s="226"/>
      <c r="EF9" s="226" t="s">
        <v>312</v>
      </c>
      <c r="EG9" s="226" t="s">
        <v>262</v>
      </c>
      <c r="EH9" s="226" t="s">
        <v>288</v>
      </c>
      <c r="EI9" s="226"/>
      <c r="EJ9" s="226"/>
      <c r="EK9" s="226"/>
      <c r="EL9" s="241" t="s">
        <v>289</v>
      </c>
      <c r="EM9" s="241"/>
      <c r="EN9" s="226" t="s">
        <v>290</v>
      </c>
      <c r="EO9" s="226" t="s">
        <v>266</v>
      </c>
      <c r="EP9" s="226" t="s">
        <v>291</v>
      </c>
      <c r="EQ9" s="225" t="s">
        <v>315</v>
      </c>
      <c r="ER9" s="226" t="s">
        <v>354</v>
      </c>
      <c r="ES9" s="226" t="s">
        <v>287</v>
      </c>
      <c r="ET9" s="226"/>
      <c r="EU9" s="226"/>
      <c r="EV9" s="226" t="s">
        <v>312</v>
      </c>
      <c r="EW9" s="226" t="s">
        <v>262</v>
      </c>
      <c r="EX9" s="226" t="s">
        <v>288</v>
      </c>
      <c r="EY9" s="226"/>
      <c r="EZ9" s="226"/>
      <c r="FA9" s="226"/>
      <c r="FB9" s="241" t="s">
        <v>289</v>
      </c>
      <c r="FC9" s="241"/>
      <c r="FD9" s="226" t="s">
        <v>290</v>
      </c>
      <c r="FE9" s="226" t="s">
        <v>266</v>
      </c>
      <c r="FF9" s="226" t="s">
        <v>291</v>
      </c>
      <c r="FG9" s="225" t="s">
        <v>315</v>
      </c>
      <c r="FH9" s="226" t="s">
        <v>354</v>
      </c>
      <c r="FI9" s="226" t="s">
        <v>287</v>
      </c>
      <c r="FJ9" s="226"/>
      <c r="FK9" s="226"/>
      <c r="FL9" s="226" t="s">
        <v>312</v>
      </c>
      <c r="FM9" s="226" t="s">
        <v>262</v>
      </c>
      <c r="FN9" s="226" t="s">
        <v>288</v>
      </c>
      <c r="FO9" s="226"/>
      <c r="FP9" s="226"/>
      <c r="FQ9" s="226"/>
      <c r="FR9" s="241" t="s">
        <v>289</v>
      </c>
      <c r="FS9" s="241"/>
      <c r="FT9" s="226" t="s">
        <v>290</v>
      </c>
      <c r="FU9" s="226" t="s">
        <v>266</v>
      </c>
      <c r="FV9" s="226" t="s">
        <v>291</v>
      </c>
      <c r="FW9" s="225" t="s">
        <v>315</v>
      </c>
      <c r="FX9" s="226" t="s">
        <v>354</v>
      </c>
      <c r="FY9" s="226" t="s">
        <v>287</v>
      </c>
      <c r="FZ9" s="226"/>
      <c r="GA9" s="226"/>
      <c r="GB9" s="226" t="s">
        <v>312</v>
      </c>
      <c r="GC9" s="226" t="s">
        <v>262</v>
      </c>
      <c r="GD9" s="226" t="s">
        <v>288</v>
      </c>
      <c r="GE9" s="226"/>
      <c r="GF9" s="226"/>
      <c r="GG9" s="226"/>
      <c r="GH9" s="241" t="s">
        <v>289</v>
      </c>
      <c r="GI9" s="241"/>
      <c r="GJ9" s="226" t="s">
        <v>290</v>
      </c>
      <c r="GK9" s="226" t="s">
        <v>266</v>
      </c>
      <c r="GL9" s="226" t="s">
        <v>291</v>
      </c>
      <c r="GM9" s="225" t="s">
        <v>315</v>
      </c>
      <c r="GN9" s="226" t="s">
        <v>354</v>
      </c>
      <c r="GO9" s="226" t="s">
        <v>287</v>
      </c>
      <c r="GP9" s="226"/>
      <c r="GQ9" s="226"/>
      <c r="GR9" s="226" t="s">
        <v>312</v>
      </c>
      <c r="GS9" s="226" t="s">
        <v>262</v>
      </c>
      <c r="GT9" s="226" t="s">
        <v>288</v>
      </c>
      <c r="GU9" s="226"/>
      <c r="GV9" s="226"/>
      <c r="GW9" s="226"/>
      <c r="GX9" s="241" t="s">
        <v>289</v>
      </c>
      <c r="GY9" s="241"/>
      <c r="GZ9" s="226" t="s">
        <v>290</v>
      </c>
      <c r="HA9" s="226" t="s">
        <v>266</v>
      </c>
      <c r="HB9" s="226" t="s">
        <v>291</v>
      </c>
      <c r="HC9" s="225" t="s">
        <v>315</v>
      </c>
      <c r="HD9" s="226" t="s">
        <v>354</v>
      </c>
      <c r="HE9" s="226" t="s">
        <v>287</v>
      </c>
      <c r="HF9" s="226"/>
      <c r="HG9" s="226"/>
      <c r="HH9" s="226" t="s">
        <v>312</v>
      </c>
      <c r="HI9" s="226" t="s">
        <v>262</v>
      </c>
      <c r="HJ9" s="226" t="s">
        <v>288</v>
      </c>
      <c r="HK9" s="226"/>
      <c r="HL9" s="226"/>
      <c r="HM9" s="226"/>
      <c r="HN9" s="241" t="s">
        <v>289</v>
      </c>
      <c r="HO9" s="241"/>
      <c r="HP9" s="226" t="s">
        <v>290</v>
      </c>
      <c r="HQ9" s="226" t="s">
        <v>266</v>
      </c>
      <c r="HR9" s="226" t="s">
        <v>291</v>
      </c>
      <c r="HS9" s="225" t="s">
        <v>315</v>
      </c>
      <c r="HT9" s="226" t="s">
        <v>354</v>
      </c>
      <c r="HU9" s="226" t="s">
        <v>287</v>
      </c>
      <c r="HV9" s="226"/>
      <c r="HW9" s="226"/>
      <c r="HX9" s="226" t="s">
        <v>312</v>
      </c>
      <c r="HY9" s="226" t="s">
        <v>262</v>
      </c>
      <c r="HZ9" s="226" t="s">
        <v>288</v>
      </c>
      <c r="IA9" s="226"/>
      <c r="IB9" s="226"/>
      <c r="IC9" s="226"/>
      <c r="ID9" s="241" t="s">
        <v>289</v>
      </c>
      <c r="IE9" s="241"/>
      <c r="IF9" s="226" t="s">
        <v>290</v>
      </c>
      <c r="IG9" s="226" t="s">
        <v>266</v>
      </c>
      <c r="IH9" s="226" t="s">
        <v>291</v>
      </c>
    </row>
    <row r="10" spans="1:242" ht="15" customHeight="1" x14ac:dyDescent="0.25">
      <c r="A10" s="247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  <c r="S10" s="198"/>
      <c r="T10" s="202"/>
      <c r="U10" s="202" t="s">
        <v>292</v>
      </c>
      <c r="V10" s="202" t="s">
        <v>293</v>
      </c>
      <c r="W10" s="202"/>
      <c r="X10" s="202"/>
      <c r="Y10" s="202"/>
      <c r="Z10" s="202" t="s">
        <v>292</v>
      </c>
      <c r="AA10" s="202" t="s">
        <v>294</v>
      </c>
      <c r="AB10" s="202"/>
      <c r="AC10" s="202"/>
      <c r="AD10" s="242"/>
      <c r="AE10" s="242"/>
      <c r="AF10" s="202"/>
      <c r="AG10" s="202"/>
      <c r="AH10" s="202"/>
      <c r="AI10" s="198"/>
      <c r="AJ10" s="202"/>
      <c r="AK10" s="202" t="s">
        <v>292</v>
      </c>
      <c r="AL10" s="202" t="s">
        <v>293</v>
      </c>
      <c r="AM10" s="202"/>
      <c r="AN10" s="202"/>
      <c r="AO10" s="202"/>
      <c r="AP10" s="202" t="s">
        <v>292</v>
      </c>
      <c r="AQ10" s="202" t="s">
        <v>294</v>
      </c>
      <c r="AR10" s="202"/>
      <c r="AS10" s="202"/>
      <c r="AT10" s="242"/>
      <c r="AU10" s="242"/>
      <c r="AV10" s="202"/>
      <c r="AW10" s="202"/>
      <c r="AX10" s="202"/>
      <c r="AY10" s="198"/>
      <c r="AZ10" s="202"/>
      <c r="BA10" s="202" t="s">
        <v>292</v>
      </c>
      <c r="BB10" s="202" t="s">
        <v>293</v>
      </c>
      <c r="BC10" s="202"/>
      <c r="BD10" s="202"/>
      <c r="BE10" s="202"/>
      <c r="BF10" s="202" t="s">
        <v>292</v>
      </c>
      <c r="BG10" s="202" t="s">
        <v>294</v>
      </c>
      <c r="BH10" s="202"/>
      <c r="BI10" s="202"/>
      <c r="BJ10" s="242"/>
      <c r="BK10" s="242"/>
      <c r="BL10" s="202"/>
      <c r="BM10" s="202"/>
      <c r="BN10" s="202"/>
      <c r="BO10" s="198"/>
      <c r="BP10" s="202"/>
      <c r="BQ10" s="202" t="s">
        <v>292</v>
      </c>
      <c r="BR10" s="202" t="s">
        <v>293</v>
      </c>
      <c r="BS10" s="202"/>
      <c r="BT10" s="202"/>
      <c r="BU10" s="202"/>
      <c r="BV10" s="202" t="s">
        <v>292</v>
      </c>
      <c r="BW10" s="202" t="s">
        <v>294</v>
      </c>
      <c r="BX10" s="202"/>
      <c r="BY10" s="202"/>
      <c r="BZ10" s="242"/>
      <c r="CA10" s="242"/>
      <c r="CB10" s="202"/>
      <c r="CC10" s="202"/>
      <c r="CD10" s="202"/>
      <c r="CE10" s="198"/>
      <c r="CF10" s="202"/>
      <c r="CG10" s="202" t="s">
        <v>292</v>
      </c>
      <c r="CH10" s="202" t="s">
        <v>293</v>
      </c>
      <c r="CI10" s="202"/>
      <c r="CJ10" s="202"/>
      <c r="CK10" s="202"/>
      <c r="CL10" s="202" t="s">
        <v>292</v>
      </c>
      <c r="CM10" s="202" t="s">
        <v>294</v>
      </c>
      <c r="CN10" s="202"/>
      <c r="CO10" s="202"/>
      <c r="CP10" s="242"/>
      <c r="CQ10" s="242"/>
      <c r="CR10" s="202"/>
      <c r="CS10" s="202"/>
      <c r="CT10" s="202"/>
      <c r="CU10" s="198"/>
      <c r="CV10" s="202"/>
      <c r="CW10" s="202" t="s">
        <v>292</v>
      </c>
      <c r="CX10" s="202" t="s">
        <v>293</v>
      </c>
      <c r="CY10" s="202"/>
      <c r="CZ10" s="202"/>
      <c r="DA10" s="202"/>
      <c r="DB10" s="202" t="s">
        <v>292</v>
      </c>
      <c r="DC10" s="202" t="s">
        <v>294</v>
      </c>
      <c r="DD10" s="202"/>
      <c r="DE10" s="202"/>
      <c r="DF10" s="242"/>
      <c r="DG10" s="242"/>
      <c r="DH10" s="202"/>
      <c r="DI10" s="202"/>
      <c r="DJ10" s="202"/>
      <c r="DK10" s="198"/>
      <c r="DL10" s="202"/>
      <c r="DM10" s="202" t="s">
        <v>292</v>
      </c>
      <c r="DN10" s="202" t="s">
        <v>293</v>
      </c>
      <c r="DO10" s="202"/>
      <c r="DP10" s="202"/>
      <c r="DQ10" s="202"/>
      <c r="DR10" s="202" t="s">
        <v>292</v>
      </c>
      <c r="DS10" s="202" t="s">
        <v>294</v>
      </c>
      <c r="DT10" s="202"/>
      <c r="DU10" s="202"/>
      <c r="DV10" s="242"/>
      <c r="DW10" s="242"/>
      <c r="DX10" s="202"/>
      <c r="DY10" s="202"/>
      <c r="DZ10" s="202"/>
      <c r="EA10" s="198"/>
      <c r="EB10" s="202"/>
      <c r="EC10" s="202" t="s">
        <v>292</v>
      </c>
      <c r="ED10" s="202" t="s">
        <v>293</v>
      </c>
      <c r="EE10" s="202"/>
      <c r="EF10" s="202"/>
      <c r="EG10" s="202"/>
      <c r="EH10" s="202" t="s">
        <v>292</v>
      </c>
      <c r="EI10" s="202" t="s">
        <v>294</v>
      </c>
      <c r="EJ10" s="202"/>
      <c r="EK10" s="202"/>
      <c r="EL10" s="242"/>
      <c r="EM10" s="242"/>
      <c r="EN10" s="202"/>
      <c r="EO10" s="202"/>
      <c r="EP10" s="202"/>
      <c r="EQ10" s="198"/>
      <c r="ER10" s="202"/>
      <c r="ES10" s="202" t="s">
        <v>292</v>
      </c>
      <c r="ET10" s="202" t="s">
        <v>293</v>
      </c>
      <c r="EU10" s="202"/>
      <c r="EV10" s="202"/>
      <c r="EW10" s="202"/>
      <c r="EX10" s="202" t="s">
        <v>292</v>
      </c>
      <c r="EY10" s="202" t="s">
        <v>294</v>
      </c>
      <c r="EZ10" s="202"/>
      <c r="FA10" s="202"/>
      <c r="FB10" s="242"/>
      <c r="FC10" s="242"/>
      <c r="FD10" s="202"/>
      <c r="FE10" s="202"/>
      <c r="FF10" s="202"/>
      <c r="FG10" s="198"/>
      <c r="FH10" s="202"/>
      <c r="FI10" s="202" t="s">
        <v>292</v>
      </c>
      <c r="FJ10" s="202" t="s">
        <v>293</v>
      </c>
      <c r="FK10" s="202"/>
      <c r="FL10" s="202"/>
      <c r="FM10" s="202"/>
      <c r="FN10" s="202" t="s">
        <v>292</v>
      </c>
      <c r="FO10" s="202" t="s">
        <v>294</v>
      </c>
      <c r="FP10" s="202"/>
      <c r="FQ10" s="202"/>
      <c r="FR10" s="242"/>
      <c r="FS10" s="242"/>
      <c r="FT10" s="202"/>
      <c r="FU10" s="202"/>
      <c r="FV10" s="202"/>
      <c r="FW10" s="198"/>
      <c r="FX10" s="202"/>
      <c r="FY10" s="202" t="s">
        <v>292</v>
      </c>
      <c r="FZ10" s="202" t="s">
        <v>293</v>
      </c>
      <c r="GA10" s="202"/>
      <c r="GB10" s="202"/>
      <c r="GC10" s="202"/>
      <c r="GD10" s="202" t="s">
        <v>292</v>
      </c>
      <c r="GE10" s="202" t="s">
        <v>294</v>
      </c>
      <c r="GF10" s="202"/>
      <c r="GG10" s="202"/>
      <c r="GH10" s="242"/>
      <c r="GI10" s="242"/>
      <c r="GJ10" s="202"/>
      <c r="GK10" s="202"/>
      <c r="GL10" s="202"/>
      <c r="GM10" s="198"/>
      <c r="GN10" s="202"/>
      <c r="GO10" s="202" t="s">
        <v>292</v>
      </c>
      <c r="GP10" s="202" t="s">
        <v>293</v>
      </c>
      <c r="GQ10" s="202"/>
      <c r="GR10" s="202"/>
      <c r="GS10" s="202"/>
      <c r="GT10" s="202" t="s">
        <v>292</v>
      </c>
      <c r="GU10" s="202" t="s">
        <v>294</v>
      </c>
      <c r="GV10" s="202"/>
      <c r="GW10" s="202"/>
      <c r="GX10" s="242"/>
      <c r="GY10" s="242"/>
      <c r="GZ10" s="202"/>
      <c r="HA10" s="202"/>
      <c r="HB10" s="202"/>
      <c r="HC10" s="198"/>
      <c r="HD10" s="202"/>
      <c r="HE10" s="202" t="s">
        <v>292</v>
      </c>
      <c r="HF10" s="202" t="s">
        <v>293</v>
      </c>
      <c r="HG10" s="202"/>
      <c r="HH10" s="202"/>
      <c r="HI10" s="202"/>
      <c r="HJ10" s="202" t="s">
        <v>292</v>
      </c>
      <c r="HK10" s="202" t="s">
        <v>294</v>
      </c>
      <c r="HL10" s="202"/>
      <c r="HM10" s="202"/>
      <c r="HN10" s="242"/>
      <c r="HO10" s="242"/>
      <c r="HP10" s="202"/>
      <c r="HQ10" s="202"/>
      <c r="HR10" s="202"/>
      <c r="HS10" s="198"/>
      <c r="HT10" s="202"/>
      <c r="HU10" s="202" t="s">
        <v>292</v>
      </c>
      <c r="HV10" s="202" t="s">
        <v>293</v>
      </c>
      <c r="HW10" s="202"/>
      <c r="HX10" s="202"/>
      <c r="HY10" s="202"/>
      <c r="HZ10" s="202" t="s">
        <v>292</v>
      </c>
      <c r="IA10" s="202" t="s">
        <v>294</v>
      </c>
      <c r="IB10" s="202"/>
      <c r="IC10" s="202"/>
      <c r="ID10" s="242"/>
      <c r="IE10" s="242"/>
      <c r="IF10" s="202"/>
      <c r="IG10" s="202"/>
      <c r="IH10" s="202"/>
    </row>
    <row r="11" spans="1:242" ht="105" x14ac:dyDescent="0.25">
      <c r="A11" s="247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  <c r="S11" s="226"/>
      <c r="T11" s="202"/>
      <c r="U11" s="202"/>
      <c r="V11" s="107" t="s">
        <v>259</v>
      </c>
      <c r="W11" s="107" t="s">
        <v>260</v>
      </c>
      <c r="X11" s="202"/>
      <c r="Y11" s="202"/>
      <c r="Z11" s="202"/>
      <c r="AA11" s="107" t="s">
        <v>264</v>
      </c>
      <c r="AB11" s="107" t="s">
        <v>303</v>
      </c>
      <c r="AC11" s="107" t="s">
        <v>260</v>
      </c>
      <c r="AD11" s="107" t="s">
        <v>621</v>
      </c>
      <c r="AE11" s="107" t="s">
        <v>295</v>
      </c>
      <c r="AF11" s="202"/>
      <c r="AG11" s="202"/>
      <c r="AH11" s="202"/>
      <c r="AI11" s="226"/>
      <c r="AJ11" s="202"/>
      <c r="AK11" s="202"/>
      <c r="AL11" s="167" t="s">
        <v>259</v>
      </c>
      <c r="AM11" s="167" t="s">
        <v>260</v>
      </c>
      <c r="AN11" s="202"/>
      <c r="AO11" s="202"/>
      <c r="AP11" s="202"/>
      <c r="AQ11" s="167" t="s">
        <v>264</v>
      </c>
      <c r="AR11" s="167" t="s">
        <v>303</v>
      </c>
      <c r="AS11" s="167" t="s">
        <v>260</v>
      </c>
      <c r="AT11" s="167" t="s">
        <v>621</v>
      </c>
      <c r="AU11" s="167" t="s">
        <v>295</v>
      </c>
      <c r="AV11" s="202"/>
      <c r="AW11" s="202"/>
      <c r="AX11" s="202"/>
      <c r="AY11" s="226"/>
      <c r="AZ11" s="202"/>
      <c r="BA11" s="202"/>
      <c r="BB11" s="107" t="s">
        <v>259</v>
      </c>
      <c r="BC11" s="107" t="s">
        <v>260</v>
      </c>
      <c r="BD11" s="202"/>
      <c r="BE11" s="202"/>
      <c r="BF11" s="202"/>
      <c r="BG11" s="107" t="s">
        <v>264</v>
      </c>
      <c r="BH11" s="107" t="s">
        <v>303</v>
      </c>
      <c r="BI11" s="107" t="s">
        <v>260</v>
      </c>
      <c r="BJ11" s="107" t="s">
        <v>621</v>
      </c>
      <c r="BK11" s="107" t="s">
        <v>295</v>
      </c>
      <c r="BL11" s="202"/>
      <c r="BM11" s="202"/>
      <c r="BN11" s="202"/>
      <c r="BO11" s="226"/>
      <c r="BP11" s="202"/>
      <c r="BQ11" s="202"/>
      <c r="BR11" s="167" t="s">
        <v>259</v>
      </c>
      <c r="BS11" s="167" t="s">
        <v>260</v>
      </c>
      <c r="BT11" s="202"/>
      <c r="BU11" s="202"/>
      <c r="BV11" s="202"/>
      <c r="BW11" s="167" t="s">
        <v>264</v>
      </c>
      <c r="BX11" s="167" t="s">
        <v>303</v>
      </c>
      <c r="BY11" s="167" t="s">
        <v>260</v>
      </c>
      <c r="BZ11" s="167" t="s">
        <v>621</v>
      </c>
      <c r="CA11" s="167" t="s">
        <v>295</v>
      </c>
      <c r="CB11" s="202"/>
      <c r="CC11" s="202"/>
      <c r="CD11" s="202"/>
      <c r="CE11" s="226"/>
      <c r="CF11" s="202"/>
      <c r="CG11" s="202"/>
      <c r="CH11" s="167" t="s">
        <v>259</v>
      </c>
      <c r="CI11" s="167" t="s">
        <v>260</v>
      </c>
      <c r="CJ11" s="202"/>
      <c r="CK11" s="202"/>
      <c r="CL11" s="202"/>
      <c r="CM11" s="167" t="s">
        <v>264</v>
      </c>
      <c r="CN11" s="167" t="s">
        <v>303</v>
      </c>
      <c r="CO11" s="167" t="s">
        <v>260</v>
      </c>
      <c r="CP11" s="167" t="s">
        <v>621</v>
      </c>
      <c r="CQ11" s="167" t="s">
        <v>295</v>
      </c>
      <c r="CR11" s="202"/>
      <c r="CS11" s="202"/>
      <c r="CT11" s="202"/>
      <c r="CU11" s="226"/>
      <c r="CV11" s="202"/>
      <c r="CW11" s="202"/>
      <c r="CX11" s="167" t="s">
        <v>259</v>
      </c>
      <c r="CY11" s="167" t="s">
        <v>260</v>
      </c>
      <c r="CZ11" s="202"/>
      <c r="DA11" s="202"/>
      <c r="DB11" s="202"/>
      <c r="DC11" s="167" t="s">
        <v>264</v>
      </c>
      <c r="DD11" s="167" t="s">
        <v>303</v>
      </c>
      <c r="DE11" s="167" t="s">
        <v>260</v>
      </c>
      <c r="DF11" s="167" t="s">
        <v>621</v>
      </c>
      <c r="DG11" s="167" t="s">
        <v>295</v>
      </c>
      <c r="DH11" s="202"/>
      <c r="DI11" s="202"/>
      <c r="DJ11" s="202"/>
      <c r="DK11" s="226"/>
      <c r="DL11" s="202"/>
      <c r="DM11" s="202"/>
      <c r="DN11" s="167" t="s">
        <v>259</v>
      </c>
      <c r="DO11" s="167" t="s">
        <v>260</v>
      </c>
      <c r="DP11" s="202"/>
      <c r="DQ11" s="202"/>
      <c r="DR11" s="202"/>
      <c r="DS11" s="167" t="s">
        <v>264</v>
      </c>
      <c r="DT11" s="167" t="s">
        <v>303</v>
      </c>
      <c r="DU11" s="167" t="s">
        <v>260</v>
      </c>
      <c r="DV11" s="167" t="s">
        <v>621</v>
      </c>
      <c r="DW11" s="167" t="s">
        <v>295</v>
      </c>
      <c r="DX11" s="202"/>
      <c r="DY11" s="202"/>
      <c r="DZ11" s="202"/>
      <c r="EA11" s="226"/>
      <c r="EB11" s="202"/>
      <c r="EC11" s="202"/>
      <c r="ED11" s="167" t="s">
        <v>259</v>
      </c>
      <c r="EE11" s="167" t="s">
        <v>260</v>
      </c>
      <c r="EF11" s="202"/>
      <c r="EG11" s="202"/>
      <c r="EH11" s="202"/>
      <c r="EI11" s="167" t="s">
        <v>264</v>
      </c>
      <c r="EJ11" s="167" t="s">
        <v>303</v>
      </c>
      <c r="EK11" s="167" t="s">
        <v>260</v>
      </c>
      <c r="EL11" s="167" t="s">
        <v>621</v>
      </c>
      <c r="EM11" s="167" t="s">
        <v>295</v>
      </c>
      <c r="EN11" s="202"/>
      <c r="EO11" s="202"/>
      <c r="EP11" s="202"/>
      <c r="EQ11" s="226"/>
      <c r="ER11" s="202"/>
      <c r="ES11" s="202"/>
      <c r="ET11" s="167" t="s">
        <v>259</v>
      </c>
      <c r="EU11" s="167" t="s">
        <v>260</v>
      </c>
      <c r="EV11" s="202"/>
      <c r="EW11" s="202"/>
      <c r="EX11" s="202"/>
      <c r="EY11" s="167" t="s">
        <v>264</v>
      </c>
      <c r="EZ11" s="167" t="s">
        <v>303</v>
      </c>
      <c r="FA11" s="167" t="s">
        <v>260</v>
      </c>
      <c r="FB11" s="167" t="s">
        <v>621</v>
      </c>
      <c r="FC11" s="167" t="s">
        <v>295</v>
      </c>
      <c r="FD11" s="202"/>
      <c r="FE11" s="202"/>
      <c r="FF11" s="202"/>
      <c r="FG11" s="226"/>
      <c r="FH11" s="202"/>
      <c r="FI11" s="202"/>
      <c r="FJ11" s="167" t="s">
        <v>259</v>
      </c>
      <c r="FK11" s="167" t="s">
        <v>260</v>
      </c>
      <c r="FL11" s="202"/>
      <c r="FM11" s="202"/>
      <c r="FN11" s="202"/>
      <c r="FO11" s="167" t="s">
        <v>264</v>
      </c>
      <c r="FP11" s="167" t="s">
        <v>303</v>
      </c>
      <c r="FQ11" s="167" t="s">
        <v>260</v>
      </c>
      <c r="FR11" s="167" t="s">
        <v>621</v>
      </c>
      <c r="FS11" s="167" t="s">
        <v>295</v>
      </c>
      <c r="FT11" s="202"/>
      <c r="FU11" s="202"/>
      <c r="FV11" s="202"/>
      <c r="FW11" s="226"/>
      <c r="FX11" s="202"/>
      <c r="FY11" s="202"/>
      <c r="FZ11" s="107" t="s">
        <v>259</v>
      </c>
      <c r="GA11" s="107" t="s">
        <v>260</v>
      </c>
      <c r="GB11" s="202"/>
      <c r="GC11" s="202"/>
      <c r="GD11" s="202"/>
      <c r="GE11" s="107" t="s">
        <v>264</v>
      </c>
      <c r="GF11" s="107" t="s">
        <v>303</v>
      </c>
      <c r="GG11" s="107" t="s">
        <v>260</v>
      </c>
      <c r="GH11" s="107" t="s">
        <v>621</v>
      </c>
      <c r="GI11" s="107" t="s">
        <v>295</v>
      </c>
      <c r="GJ11" s="202"/>
      <c r="GK11" s="202"/>
      <c r="GL11" s="202"/>
      <c r="GM11" s="226"/>
      <c r="GN11" s="202"/>
      <c r="GO11" s="202"/>
      <c r="GP11" s="167" t="s">
        <v>259</v>
      </c>
      <c r="GQ11" s="167" t="s">
        <v>260</v>
      </c>
      <c r="GR11" s="202"/>
      <c r="GS11" s="202"/>
      <c r="GT11" s="202"/>
      <c r="GU11" s="167" t="s">
        <v>264</v>
      </c>
      <c r="GV11" s="167" t="s">
        <v>303</v>
      </c>
      <c r="GW11" s="167" t="s">
        <v>260</v>
      </c>
      <c r="GX11" s="167" t="s">
        <v>621</v>
      </c>
      <c r="GY11" s="167" t="s">
        <v>295</v>
      </c>
      <c r="GZ11" s="202"/>
      <c r="HA11" s="202"/>
      <c r="HB11" s="202"/>
      <c r="HC11" s="226"/>
      <c r="HD11" s="202"/>
      <c r="HE11" s="202"/>
      <c r="HF11" s="107" t="s">
        <v>259</v>
      </c>
      <c r="HG11" s="107" t="s">
        <v>260</v>
      </c>
      <c r="HH11" s="202"/>
      <c r="HI11" s="202"/>
      <c r="HJ11" s="202"/>
      <c r="HK11" s="107" t="s">
        <v>264</v>
      </c>
      <c r="HL11" s="107" t="s">
        <v>303</v>
      </c>
      <c r="HM11" s="107" t="s">
        <v>260</v>
      </c>
      <c r="HN11" s="107" t="s">
        <v>621</v>
      </c>
      <c r="HO11" s="107" t="s">
        <v>295</v>
      </c>
      <c r="HP11" s="202"/>
      <c r="HQ11" s="202"/>
      <c r="HR11" s="202"/>
      <c r="HS11" s="226"/>
      <c r="HT11" s="202"/>
      <c r="HU11" s="202"/>
      <c r="HV11" s="167" t="s">
        <v>259</v>
      </c>
      <c r="HW11" s="167" t="s">
        <v>260</v>
      </c>
      <c r="HX11" s="202"/>
      <c r="HY11" s="202"/>
      <c r="HZ11" s="202"/>
      <c r="IA11" s="167" t="s">
        <v>264</v>
      </c>
      <c r="IB11" s="167" t="s">
        <v>303</v>
      </c>
      <c r="IC11" s="167" t="s">
        <v>260</v>
      </c>
      <c r="ID11" s="167" t="s">
        <v>621</v>
      </c>
      <c r="IE11" s="167" t="s">
        <v>295</v>
      </c>
      <c r="IF11" s="202"/>
      <c r="IG11" s="202"/>
      <c r="IH11" s="202"/>
    </row>
    <row r="12" spans="1:242" ht="21" customHeight="1" x14ac:dyDescent="0.25">
      <c r="A12" s="53" t="s">
        <v>2</v>
      </c>
      <c r="B12" s="188" t="s">
        <v>3</v>
      </c>
      <c r="C12" s="56">
        <v>7312.7589999999991</v>
      </c>
      <c r="D12" s="56">
        <v>50.115164839999998</v>
      </c>
      <c r="E12" s="56">
        <v>15717.773614</v>
      </c>
      <c r="F12" s="56">
        <v>7316.8154999999997</v>
      </c>
      <c r="G12" s="56">
        <v>8400.9581139999991</v>
      </c>
      <c r="H12" s="56">
        <v>7276.4745179699994</v>
      </c>
      <c r="I12" s="56">
        <v>79.806497320000005</v>
      </c>
      <c r="J12" s="56">
        <v>15096.679840320001</v>
      </c>
      <c r="K12" s="56">
        <v>7214.2889612100007</v>
      </c>
      <c r="L12" s="56">
        <v>49.566698110000004</v>
      </c>
      <c r="M12" s="56">
        <v>7882.3908791100002</v>
      </c>
      <c r="N12" s="56">
        <v>97.928014928136776</v>
      </c>
      <c r="O12" s="56">
        <v>93.827284604290327</v>
      </c>
      <c r="P12" s="56">
        <v>52.212744540410938</v>
      </c>
      <c r="Q12" s="56">
        <v>76.458925160000007</v>
      </c>
      <c r="R12" s="56">
        <v>115.64829376000006</v>
      </c>
      <c r="S12" s="56">
        <v>3674.7462</v>
      </c>
      <c r="T12" s="56">
        <v>0</v>
      </c>
      <c r="U12" s="56">
        <v>7311.5556809999998</v>
      </c>
      <c r="V12" s="56">
        <v>3674.7462</v>
      </c>
      <c r="W12" s="56">
        <v>3636.8094810000002</v>
      </c>
      <c r="X12" s="56">
        <v>3673.8034631699998</v>
      </c>
      <c r="Y12" s="56">
        <v>67.1699658</v>
      </c>
      <c r="Z12" s="56">
        <v>7289.1003226399998</v>
      </c>
      <c r="AA12" s="56">
        <v>3673.7574884900005</v>
      </c>
      <c r="AB12" s="56">
        <v>0</v>
      </c>
      <c r="AC12" s="56">
        <v>3615.3428341500003</v>
      </c>
      <c r="AD12" s="56">
        <v>99.9730944273104</v>
      </c>
      <c r="AE12" s="56">
        <v>99.409739581846409</v>
      </c>
      <c r="AF12" s="56">
        <v>49.59930134204243</v>
      </c>
      <c r="AG12" s="56">
        <v>63.937387219999998</v>
      </c>
      <c r="AH12" s="56">
        <v>3.2785532600000016</v>
      </c>
      <c r="AI12" s="56">
        <v>0</v>
      </c>
      <c r="AJ12" s="56">
        <v>0</v>
      </c>
      <c r="AK12" s="56">
        <v>0</v>
      </c>
      <c r="AL12" s="56">
        <v>0</v>
      </c>
      <c r="AM12" s="56">
        <v>0</v>
      </c>
      <c r="AN12" s="56">
        <v>0</v>
      </c>
      <c r="AO12" s="56">
        <v>11.900552100000001</v>
      </c>
      <c r="AP12" s="56">
        <v>0</v>
      </c>
      <c r="AQ12" s="56">
        <v>0</v>
      </c>
      <c r="AR12" s="56">
        <v>0</v>
      </c>
      <c r="AS12" s="56">
        <v>0</v>
      </c>
      <c r="AT12" s="56" t="s">
        <v>652</v>
      </c>
      <c r="AU12" s="56" t="s">
        <v>652</v>
      </c>
      <c r="AV12" s="56">
        <v>0</v>
      </c>
      <c r="AW12" s="56">
        <v>11.81860052</v>
      </c>
      <c r="AX12" s="56">
        <v>8.1951579999999941E-2</v>
      </c>
      <c r="AY12" s="56">
        <v>2015.4602</v>
      </c>
      <c r="AZ12" s="56">
        <v>36.99576484</v>
      </c>
      <c r="BA12" s="56">
        <v>4202.1598729999996</v>
      </c>
      <c r="BB12" s="56">
        <v>2019.0704000000001</v>
      </c>
      <c r="BC12" s="56">
        <v>2183.089473</v>
      </c>
      <c r="BD12" s="56">
        <v>1998.5429792400002</v>
      </c>
      <c r="BE12" s="56">
        <v>8.5418419999999995E-2</v>
      </c>
      <c r="BF12" s="56">
        <v>4035.4338761500003</v>
      </c>
      <c r="BG12" s="56">
        <v>1994.3519298000001</v>
      </c>
      <c r="BH12" s="56">
        <v>36.447298109999998</v>
      </c>
      <c r="BI12" s="56">
        <v>2041.0819463499997</v>
      </c>
      <c r="BJ12" s="56">
        <v>96.998431466100101</v>
      </c>
      <c r="BK12" s="56">
        <v>93.495111931676647</v>
      </c>
      <c r="BL12" s="56">
        <v>50.578996187078914</v>
      </c>
      <c r="BM12" s="56">
        <v>8.5418419999999995E-2</v>
      </c>
      <c r="BN12" s="56">
        <v>41.186814279999993</v>
      </c>
      <c r="BO12" s="56">
        <v>0</v>
      </c>
      <c r="BP12" s="56">
        <v>0</v>
      </c>
      <c r="BQ12" s="56">
        <v>0</v>
      </c>
      <c r="BR12" s="56">
        <v>0</v>
      </c>
      <c r="BS12" s="56">
        <v>0</v>
      </c>
      <c r="BT12" s="56">
        <v>0</v>
      </c>
      <c r="BU12" s="56">
        <v>0</v>
      </c>
      <c r="BV12" s="56">
        <v>0</v>
      </c>
      <c r="BW12" s="56">
        <v>0</v>
      </c>
      <c r="BX12" s="56">
        <v>0</v>
      </c>
      <c r="BY12" s="56">
        <v>0</v>
      </c>
      <c r="BZ12" s="56" t="s">
        <v>652</v>
      </c>
      <c r="CA12" s="56" t="s">
        <v>652</v>
      </c>
      <c r="CB12" s="56">
        <v>0</v>
      </c>
      <c r="CC12" s="56">
        <v>0</v>
      </c>
      <c r="CD12" s="56">
        <v>0</v>
      </c>
      <c r="CE12" s="56">
        <v>416.59230000000008</v>
      </c>
      <c r="CF12" s="56">
        <v>0</v>
      </c>
      <c r="CG12" s="56">
        <v>1666.903</v>
      </c>
      <c r="CH12" s="56">
        <v>416.59230000000008</v>
      </c>
      <c r="CI12" s="56">
        <v>1250.3107</v>
      </c>
      <c r="CJ12" s="56">
        <v>413.91677740000006</v>
      </c>
      <c r="CK12" s="56">
        <v>0</v>
      </c>
      <c r="CL12" s="56">
        <v>1523.2305407899998</v>
      </c>
      <c r="CM12" s="56">
        <v>413.91677740000006</v>
      </c>
      <c r="CN12" s="56">
        <v>0</v>
      </c>
      <c r="CO12" s="56">
        <v>1109.3137633900001</v>
      </c>
      <c r="CP12" s="56">
        <v>99.357759948995692</v>
      </c>
      <c r="CQ12" s="56">
        <v>88.723048070371632</v>
      </c>
      <c r="CR12" s="56">
        <v>72.826386662039468</v>
      </c>
      <c r="CS12" s="56">
        <v>0</v>
      </c>
      <c r="CT12" s="56">
        <v>0</v>
      </c>
      <c r="CU12" s="56">
        <v>0</v>
      </c>
      <c r="CV12" s="56">
        <v>0</v>
      </c>
      <c r="CW12" s="56">
        <v>0</v>
      </c>
      <c r="CX12" s="56">
        <v>0</v>
      </c>
      <c r="CY12" s="56">
        <v>0</v>
      </c>
      <c r="CZ12" s="56">
        <v>0</v>
      </c>
      <c r="DA12" s="56">
        <v>0</v>
      </c>
      <c r="DB12" s="56">
        <v>0</v>
      </c>
      <c r="DC12" s="56">
        <v>0</v>
      </c>
      <c r="DD12" s="56">
        <v>0</v>
      </c>
      <c r="DE12" s="56">
        <v>0</v>
      </c>
      <c r="DF12" s="56" t="s">
        <v>652</v>
      </c>
      <c r="DG12" s="56" t="s">
        <v>652</v>
      </c>
      <c r="DH12" s="56">
        <v>0</v>
      </c>
      <c r="DI12" s="56">
        <v>0</v>
      </c>
      <c r="DJ12" s="56">
        <v>0</v>
      </c>
      <c r="DK12" s="56">
        <v>166.59309999999999</v>
      </c>
      <c r="DL12" s="56">
        <v>0</v>
      </c>
      <c r="DM12" s="56">
        <v>615.80664000000002</v>
      </c>
      <c r="DN12" s="56">
        <v>167.0394</v>
      </c>
      <c r="DO12" s="56">
        <v>448.76724000000002</v>
      </c>
      <c r="DP12" s="56">
        <v>154.37379121000004</v>
      </c>
      <c r="DQ12" s="56">
        <v>0</v>
      </c>
      <c r="DR12" s="56">
        <v>568.06986684000003</v>
      </c>
      <c r="DS12" s="56">
        <v>152.41429883000004</v>
      </c>
      <c r="DT12" s="56">
        <v>0</v>
      </c>
      <c r="DU12" s="56">
        <v>415.65556801000002</v>
      </c>
      <c r="DV12" s="56">
        <v>91.244520053352701</v>
      </c>
      <c r="DW12" s="56">
        <v>92.621637891838986</v>
      </c>
      <c r="DX12" s="56">
        <v>73.169796933987286</v>
      </c>
      <c r="DY12" s="56">
        <v>0</v>
      </c>
      <c r="DZ12" s="56">
        <v>1.9594923799999997</v>
      </c>
      <c r="EA12" s="56">
        <v>0</v>
      </c>
      <c r="EB12" s="56">
        <v>0</v>
      </c>
      <c r="EC12" s="56">
        <v>0</v>
      </c>
      <c r="ED12" s="56">
        <v>0</v>
      </c>
      <c r="EE12" s="56">
        <v>0</v>
      </c>
      <c r="EF12" s="56">
        <v>0</v>
      </c>
      <c r="EG12" s="56">
        <v>0</v>
      </c>
      <c r="EH12" s="56">
        <v>0</v>
      </c>
      <c r="EI12" s="56">
        <v>0</v>
      </c>
      <c r="EJ12" s="56">
        <v>0</v>
      </c>
      <c r="EK12" s="56">
        <v>0</v>
      </c>
      <c r="EL12" s="56" t="s">
        <v>652</v>
      </c>
      <c r="EM12" s="56" t="s">
        <v>652</v>
      </c>
      <c r="EN12" s="56">
        <v>0</v>
      </c>
      <c r="EO12" s="56">
        <v>0</v>
      </c>
      <c r="EP12" s="56">
        <v>0</v>
      </c>
      <c r="EQ12" s="56">
        <v>124.9631</v>
      </c>
      <c r="ER12" s="56">
        <v>2.6993999999999998</v>
      </c>
      <c r="ES12" s="56">
        <v>224.71252000000001</v>
      </c>
      <c r="ET12" s="56">
        <v>124.9631</v>
      </c>
      <c r="EU12" s="56">
        <v>99.749420000000001</v>
      </c>
      <c r="EV12" s="56">
        <v>124.0520034</v>
      </c>
      <c r="EW12" s="56">
        <v>0</v>
      </c>
      <c r="EX12" s="56">
        <v>217.51140106999998</v>
      </c>
      <c r="EY12" s="56">
        <v>126.6378074</v>
      </c>
      <c r="EZ12" s="56">
        <v>2.6993999999999998</v>
      </c>
      <c r="FA12" s="56">
        <v>90.873593669999991</v>
      </c>
      <c r="FB12" s="56">
        <v>99.197342524233818</v>
      </c>
      <c r="FC12" s="56">
        <v>91.101876752767069</v>
      </c>
      <c r="FD12" s="56">
        <v>41.77877261742011</v>
      </c>
      <c r="FE12" s="56">
        <v>0</v>
      </c>
      <c r="FF12" s="56">
        <v>0.11359599999999936</v>
      </c>
      <c r="FG12" s="56">
        <v>0</v>
      </c>
      <c r="FH12" s="56">
        <v>0</v>
      </c>
      <c r="FI12" s="56">
        <v>0</v>
      </c>
      <c r="FJ12" s="56">
        <v>0</v>
      </c>
      <c r="FK12" s="56">
        <v>0</v>
      </c>
      <c r="FL12" s="56">
        <v>0</v>
      </c>
      <c r="FM12" s="56">
        <v>0</v>
      </c>
      <c r="FN12" s="56">
        <v>0</v>
      </c>
      <c r="FO12" s="56">
        <v>0</v>
      </c>
      <c r="FP12" s="56">
        <v>0</v>
      </c>
      <c r="FQ12" s="56">
        <v>0</v>
      </c>
      <c r="FR12" s="56" t="s">
        <v>652</v>
      </c>
      <c r="FS12" s="56" t="s">
        <v>652</v>
      </c>
      <c r="FT12" s="56">
        <v>0</v>
      </c>
      <c r="FU12" s="56">
        <v>0</v>
      </c>
      <c r="FV12" s="56">
        <v>0</v>
      </c>
      <c r="FW12" s="56">
        <v>833.11199999999997</v>
      </c>
      <c r="FX12" s="56">
        <v>10.42</v>
      </c>
      <c r="FY12" s="56">
        <v>1541.9884999999999</v>
      </c>
      <c r="FZ12" s="56">
        <v>833.11199999999997</v>
      </c>
      <c r="GA12" s="56">
        <v>708.87650000000008</v>
      </c>
      <c r="GB12" s="56">
        <v>830.49340354999993</v>
      </c>
      <c r="GC12" s="56">
        <v>0.59299900000000005</v>
      </c>
      <c r="GD12" s="56">
        <v>1308.7121178299999</v>
      </c>
      <c r="GE12" s="56">
        <v>771.91855928999996</v>
      </c>
      <c r="GF12" s="56">
        <v>10.42</v>
      </c>
      <c r="GG12" s="56">
        <v>536.79355854000005</v>
      </c>
      <c r="GH12" s="56">
        <v>91.510287610902736</v>
      </c>
      <c r="GI12" s="56">
        <v>75.724552660442257</v>
      </c>
      <c r="GJ12" s="56">
        <v>41.016931930764692</v>
      </c>
      <c r="GK12" s="56">
        <v>0.59299900000000005</v>
      </c>
      <c r="GL12" s="56">
        <v>68.994844260000008</v>
      </c>
      <c r="GM12" s="56">
        <v>0</v>
      </c>
      <c r="GN12" s="56">
        <v>0</v>
      </c>
      <c r="GO12" s="56">
        <v>0</v>
      </c>
      <c r="GP12" s="56">
        <v>0</v>
      </c>
      <c r="GQ12" s="56">
        <v>0</v>
      </c>
      <c r="GR12" s="56">
        <v>0</v>
      </c>
      <c r="GS12" s="56">
        <v>0</v>
      </c>
      <c r="GT12" s="56">
        <v>0</v>
      </c>
      <c r="GU12" s="56">
        <v>0</v>
      </c>
      <c r="GV12" s="56">
        <v>0</v>
      </c>
      <c r="GW12" s="56">
        <v>0</v>
      </c>
      <c r="GX12" s="56" t="s">
        <v>652</v>
      </c>
      <c r="GY12" s="56" t="s">
        <v>652</v>
      </c>
      <c r="GZ12" s="56">
        <v>0</v>
      </c>
      <c r="HA12" s="56">
        <v>0</v>
      </c>
      <c r="HB12" s="56">
        <v>0</v>
      </c>
      <c r="HC12" s="56">
        <v>81.292100000000005</v>
      </c>
      <c r="HD12" s="56">
        <v>0</v>
      </c>
      <c r="HE12" s="56">
        <v>154.6474</v>
      </c>
      <c r="HF12" s="56">
        <v>81.292100000000005</v>
      </c>
      <c r="HG12" s="56">
        <v>73.3553</v>
      </c>
      <c r="HH12" s="56">
        <v>81.292100000000005</v>
      </c>
      <c r="HI12" s="56">
        <v>5.7562000000000002E-2</v>
      </c>
      <c r="HJ12" s="56">
        <v>154.62171499999999</v>
      </c>
      <c r="HK12" s="56">
        <v>81.292100000000005</v>
      </c>
      <c r="HL12" s="56">
        <v>0</v>
      </c>
      <c r="HM12" s="56">
        <v>73.329615000000004</v>
      </c>
      <c r="HN12" s="56">
        <v>100</v>
      </c>
      <c r="HO12" s="56">
        <v>99.96498548843779</v>
      </c>
      <c r="HP12" s="56">
        <v>47.425172460414117</v>
      </c>
      <c r="HQ12" s="56">
        <v>2.452E-2</v>
      </c>
      <c r="HR12" s="56">
        <v>3.3041999999999669E-2</v>
      </c>
      <c r="HS12" s="56">
        <v>0</v>
      </c>
      <c r="HT12" s="56">
        <v>0</v>
      </c>
      <c r="HU12" s="56">
        <v>0</v>
      </c>
      <c r="HV12" s="56">
        <v>0</v>
      </c>
      <c r="HW12" s="56">
        <v>0</v>
      </c>
      <c r="HX12" s="56">
        <v>0</v>
      </c>
      <c r="HY12" s="56">
        <v>0</v>
      </c>
      <c r="HZ12" s="56">
        <v>0</v>
      </c>
      <c r="IA12" s="56">
        <v>0</v>
      </c>
      <c r="IB12" s="56">
        <v>0</v>
      </c>
      <c r="IC12" s="56">
        <v>0</v>
      </c>
      <c r="ID12" s="56" t="s">
        <v>652</v>
      </c>
      <c r="IE12" s="56" t="s">
        <v>652</v>
      </c>
      <c r="IF12" s="56">
        <v>0</v>
      </c>
      <c r="IG12" s="56">
        <v>0</v>
      </c>
      <c r="IH12" s="56">
        <v>0</v>
      </c>
    </row>
    <row r="13" spans="1:242" ht="15.75" x14ac:dyDescent="0.25">
      <c r="A13" s="60" t="s">
        <v>6</v>
      </c>
      <c r="B13" s="61" t="s">
        <v>7</v>
      </c>
      <c r="C13" s="64">
        <v>1280.5734499999999</v>
      </c>
      <c r="D13" s="64">
        <v>0.63326503000000001</v>
      </c>
      <c r="E13" s="64">
        <v>2776.6027429999999</v>
      </c>
      <c r="F13" s="64">
        <v>1280.5734499999999</v>
      </c>
      <c r="G13" s="64">
        <v>1496.0292929999998</v>
      </c>
      <c r="H13" s="64">
        <v>1264.6298794299998</v>
      </c>
      <c r="I13" s="64">
        <v>14.36273731</v>
      </c>
      <c r="J13" s="64">
        <v>2675.5616871499997</v>
      </c>
      <c r="K13" s="64">
        <v>1258.1609867799998</v>
      </c>
      <c r="L13" s="64">
        <v>0.63326503000000001</v>
      </c>
      <c r="M13" s="64">
        <v>1417.4007003700001</v>
      </c>
      <c r="N13" s="64">
        <v>98.201248246699947</v>
      </c>
      <c r="O13" s="64">
        <v>94.744180946328584</v>
      </c>
      <c r="P13" s="64">
        <v>52.975818392728257</v>
      </c>
      <c r="Q13" s="64">
        <v>14.160328229999999</v>
      </c>
      <c r="R13" s="64">
        <v>7.304566760000017</v>
      </c>
      <c r="S13" s="64">
        <v>569.68279999999993</v>
      </c>
      <c r="T13" s="64">
        <v>0</v>
      </c>
      <c r="U13" s="64">
        <v>1094.3556000000001</v>
      </c>
      <c r="V13" s="64">
        <v>569.68279999999993</v>
      </c>
      <c r="W13" s="64">
        <v>524.67279999999982</v>
      </c>
      <c r="X13" s="64">
        <v>569.60218587999998</v>
      </c>
      <c r="Y13" s="64">
        <v>11.51978531</v>
      </c>
      <c r="Z13" s="64">
        <v>1092.6055104</v>
      </c>
      <c r="AA13" s="64">
        <v>568.85088049000001</v>
      </c>
      <c r="AB13" s="64">
        <v>0</v>
      </c>
      <c r="AC13" s="64">
        <v>523.75462990999984</v>
      </c>
      <c r="AD13" s="64">
        <v>99.853967943213334</v>
      </c>
      <c r="AE13" s="64">
        <v>99.825001393249281</v>
      </c>
      <c r="AF13" s="64">
        <v>47.936297677855819</v>
      </c>
      <c r="AG13" s="64">
        <v>11.393791309999999</v>
      </c>
      <c r="AH13" s="64">
        <v>0.87729938999999779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2.8368319999999998</v>
      </c>
      <c r="AP13" s="64">
        <v>0</v>
      </c>
      <c r="AQ13" s="64">
        <v>0</v>
      </c>
      <c r="AR13" s="64">
        <v>0</v>
      </c>
      <c r="AS13" s="64">
        <v>0</v>
      </c>
      <c r="AT13" s="64" t="s">
        <v>652</v>
      </c>
      <c r="AU13" s="64" t="s">
        <v>652</v>
      </c>
      <c r="AV13" s="64">
        <v>0</v>
      </c>
      <c r="AW13" s="64">
        <v>2.7604169199999999</v>
      </c>
      <c r="AX13" s="64">
        <v>7.6415079999999941E-2</v>
      </c>
      <c r="AY13" s="64">
        <v>481.32</v>
      </c>
      <c r="AZ13" s="64">
        <v>0.63326503000000001</v>
      </c>
      <c r="BA13" s="64">
        <v>961.24325299999998</v>
      </c>
      <c r="BB13" s="64">
        <v>481.32</v>
      </c>
      <c r="BC13" s="64">
        <v>479.92325299999999</v>
      </c>
      <c r="BD13" s="64">
        <v>477.13266999999996</v>
      </c>
      <c r="BE13" s="64">
        <v>0</v>
      </c>
      <c r="BF13" s="64">
        <v>928.33436762000008</v>
      </c>
      <c r="BG13" s="64">
        <v>473.63530105000001</v>
      </c>
      <c r="BH13" s="64">
        <v>0.63326503000000001</v>
      </c>
      <c r="BI13" s="64">
        <v>454.69906656999996</v>
      </c>
      <c r="BJ13" s="64">
        <v>98.274113989147423</v>
      </c>
      <c r="BK13" s="64">
        <v>94.744120800081333</v>
      </c>
      <c r="BL13" s="64">
        <v>48.980096227152096</v>
      </c>
      <c r="BM13" s="64">
        <v>0</v>
      </c>
      <c r="BN13" s="64">
        <v>4.1306339799999989</v>
      </c>
      <c r="BO13" s="64">
        <v>0</v>
      </c>
      <c r="BP13" s="64">
        <v>0</v>
      </c>
      <c r="BQ13" s="64">
        <v>0</v>
      </c>
      <c r="BR13" s="64">
        <v>0</v>
      </c>
      <c r="BS13" s="64">
        <v>0</v>
      </c>
      <c r="BT13" s="64">
        <v>0</v>
      </c>
      <c r="BU13" s="64">
        <v>0</v>
      </c>
      <c r="BV13" s="64">
        <v>0</v>
      </c>
      <c r="BW13" s="64">
        <v>0</v>
      </c>
      <c r="BX13" s="64">
        <v>0</v>
      </c>
      <c r="BY13" s="64">
        <v>0</v>
      </c>
      <c r="BZ13" s="64" t="s">
        <v>652</v>
      </c>
      <c r="CA13" s="64" t="s">
        <v>652</v>
      </c>
      <c r="CB13" s="64">
        <v>0</v>
      </c>
      <c r="CC13" s="64">
        <v>0</v>
      </c>
      <c r="CD13" s="64">
        <v>0</v>
      </c>
      <c r="CE13" s="64">
        <v>35.549999999999997</v>
      </c>
      <c r="CF13" s="64">
        <v>0</v>
      </c>
      <c r="CG13" s="64">
        <v>257.65870000000001</v>
      </c>
      <c r="CH13" s="64">
        <v>35.549999999999997</v>
      </c>
      <c r="CI13" s="64">
        <v>222.1087</v>
      </c>
      <c r="CJ13" s="64">
        <v>35.549999999999997</v>
      </c>
      <c r="CK13" s="64">
        <v>0</v>
      </c>
      <c r="CL13" s="64">
        <v>245.54857976</v>
      </c>
      <c r="CM13" s="64">
        <v>35.549999999999997</v>
      </c>
      <c r="CN13" s="64">
        <v>0</v>
      </c>
      <c r="CO13" s="64">
        <v>209.99857976000001</v>
      </c>
      <c r="CP13" s="64">
        <v>100</v>
      </c>
      <c r="CQ13" s="64">
        <v>94.547660564399322</v>
      </c>
      <c r="CR13" s="64">
        <v>85.522213146275703</v>
      </c>
      <c r="CS13" s="64">
        <v>0</v>
      </c>
      <c r="CT13" s="64">
        <v>0</v>
      </c>
      <c r="CU13" s="64">
        <v>0</v>
      </c>
      <c r="CV13" s="64">
        <v>0</v>
      </c>
      <c r="CW13" s="64">
        <v>0</v>
      </c>
      <c r="CX13" s="64">
        <v>0</v>
      </c>
      <c r="CY13" s="64">
        <v>0</v>
      </c>
      <c r="CZ13" s="64">
        <v>0</v>
      </c>
      <c r="DA13" s="64">
        <v>0</v>
      </c>
      <c r="DB13" s="64">
        <v>0</v>
      </c>
      <c r="DC13" s="64">
        <v>0</v>
      </c>
      <c r="DD13" s="64">
        <v>0</v>
      </c>
      <c r="DE13" s="64">
        <v>0</v>
      </c>
      <c r="DF13" s="64" t="s">
        <v>652</v>
      </c>
      <c r="DG13" s="64" t="s">
        <v>652</v>
      </c>
      <c r="DH13" s="64">
        <v>0</v>
      </c>
      <c r="DI13" s="64">
        <v>0</v>
      </c>
      <c r="DJ13" s="64">
        <v>0</v>
      </c>
      <c r="DK13" s="64">
        <v>29.597950000000001</v>
      </c>
      <c r="DL13" s="64">
        <v>0</v>
      </c>
      <c r="DM13" s="64">
        <v>156.35029</v>
      </c>
      <c r="DN13" s="64">
        <v>29.597950000000001</v>
      </c>
      <c r="DO13" s="64">
        <v>126.75234</v>
      </c>
      <c r="DP13" s="64">
        <v>20.36795</v>
      </c>
      <c r="DQ13" s="64">
        <v>0</v>
      </c>
      <c r="DR13" s="64">
        <v>135.68659885</v>
      </c>
      <c r="DS13" s="64">
        <v>20.36795</v>
      </c>
      <c r="DT13" s="64">
        <v>0</v>
      </c>
      <c r="DU13" s="64">
        <v>115.31864885</v>
      </c>
      <c r="DV13" s="64">
        <v>68.815407823852667</v>
      </c>
      <c r="DW13" s="64">
        <v>90.979502903062766</v>
      </c>
      <c r="DX13" s="64">
        <v>84.988974465697581</v>
      </c>
      <c r="DY13" s="64">
        <v>0</v>
      </c>
      <c r="DZ13" s="64">
        <v>0</v>
      </c>
      <c r="EA13" s="64">
        <v>0</v>
      </c>
      <c r="EB13" s="64">
        <v>0</v>
      </c>
      <c r="EC13" s="64">
        <v>0</v>
      </c>
      <c r="ED13" s="64">
        <v>0</v>
      </c>
      <c r="EE13" s="64">
        <v>0</v>
      </c>
      <c r="EF13" s="64">
        <v>0</v>
      </c>
      <c r="EG13" s="64">
        <v>0</v>
      </c>
      <c r="EH13" s="64">
        <v>0</v>
      </c>
      <c r="EI13" s="64">
        <v>0</v>
      </c>
      <c r="EJ13" s="64">
        <v>0</v>
      </c>
      <c r="EK13" s="64">
        <v>0</v>
      </c>
      <c r="EL13" s="64" t="s">
        <v>652</v>
      </c>
      <c r="EM13" s="64" t="s">
        <v>652</v>
      </c>
      <c r="EN13" s="64">
        <v>0</v>
      </c>
      <c r="EO13" s="64">
        <v>0</v>
      </c>
      <c r="EP13" s="64">
        <v>0</v>
      </c>
      <c r="EQ13" s="64">
        <v>6.57</v>
      </c>
      <c r="ER13" s="64">
        <v>0</v>
      </c>
      <c r="ES13" s="64">
        <v>22.338000000000001</v>
      </c>
      <c r="ET13" s="64">
        <v>6.57</v>
      </c>
      <c r="EU13" s="64">
        <v>15.768000000000001</v>
      </c>
      <c r="EV13" s="64">
        <v>6.57</v>
      </c>
      <c r="EW13" s="64">
        <v>0</v>
      </c>
      <c r="EX13" s="64">
        <v>22.338000000000001</v>
      </c>
      <c r="EY13" s="64">
        <v>6.57</v>
      </c>
      <c r="EZ13" s="64">
        <v>0</v>
      </c>
      <c r="FA13" s="64">
        <v>15.768000000000001</v>
      </c>
      <c r="FB13" s="64">
        <v>100</v>
      </c>
      <c r="FC13" s="64">
        <v>100</v>
      </c>
      <c r="FD13" s="64">
        <v>70.588235294117652</v>
      </c>
      <c r="FE13" s="64">
        <v>0</v>
      </c>
      <c r="FF13" s="64">
        <v>0</v>
      </c>
      <c r="FG13" s="64">
        <v>0</v>
      </c>
      <c r="FH13" s="64">
        <v>0</v>
      </c>
      <c r="FI13" s="64">
        <v>0</v>
      </c>
      <c r="FJ13" s="64">
        <v>0</v>
      </c>
      <c r="FK13" s="64">
        <v>0</v>
      </c>
      <c r="FL13" s="64">
        <v>0</v>
      </c>
      <c r="FM13" s="64">
        <v>0</v>
      </c>
      <c r="FN13" s="64">
        <v>0</v>
      </c>
      <c r="FO13" s="64">
        <v>0</v>
      </c>
      <c r="FP13" s="64">
        <v>0</v>
      </c>
      <c r="FQ13" s="64">
        <v>0</v>
      </c>
      <c r="FR13" s="64" t="s">
        <v>652</v>
      </c>
      <c r="FS13" s="64" t="s">
        <v>652</v>
      </c>
      <c r="FT13" s="64">
        <v>0</v>
      </c>
      <c r="FU13" s="64">
        <v>0</v>
      </c>
      <c r="FV13" s="64">
        <v>0</v>
      </c>
      <c r="FW13" s="64">
        <v>147.48599999999999</v>
      </c>
      <c r="FX13" s="64">
        <v>0</v>
      </c>
      <c r="FY13" s="64">
        <v>264.93709999999999</v>
      </c>
      <c r="FZ13" s="64">
        <v>147.48599999999999</v>
      </c>
      <c r="GA13" s="64">
        <v>117.4511</v>
      </c>
      <c r="GB13" s="64">
        <v>145.04037355</v>
      </c>
      <c r="GC13" s="64">
        <v>0</v>
      </c>
      <c r="GD13" s="64">
        <v>231.32883052</v>
      </c>
      <c r="GE13" s="64">
        <v>142.82015524000002</v>
      </c>
      <c r="GF13" s="64">
        <v>0</v>
      </c>
      <c r="GG13" s="64">
        <v>88.508675280000006</v>
      </c>
      <c r="GH13" s="64">
        <v>96.836415144488313</v>
      </c>
      <c r="GI13" s="64">
        <v>75.357893863914441</v>
      </c>
      <c r="GJ13" s="64">
        <v>38.26097900596433</v>
      </c>
      <c r="GK13" s="64">
        <v>0</v>
      </c>
      <c r="GL13" s="64">
        <v>2.2202183099999999</v>
      </c>
      <c r="GM13" s="64">
        <v>0</v>
      </c>
      <c r="GN13" s="64">
        <v>0</v>
      </c>
      <c r="GO13" s="64">
        <v>0</v>
      </c>
      <c r="GP13" s="64">
        <v>0</v>
      </c>
      <c r="GQ13" s="64">
        <v>0</v>
      </c>
      <c r="GR13" s="64">
        <v>0</v>
      </c>
      <c r="GS13" s="64">
        <v>0</v>
      </c>
      <c r="GT13" s="64">
        <v>0</v>
      </c>
      <c r="GU13" s="64">
        <v>0</v>
      </c>
      <c r="GV13" s="64">
        <v>0</v>
      </c>
      <c r="GW13" s="64">
        <v>0</v>
      </c>
      <c r="GX13" s="64" t="s">
        <v>652</v>
      </c>
      <c r="GY13" s="64" t="s">
        <v>652</v>
      </c>
      <c r="GZ13" s="64">
        <v>0</v>
      </c>
      <c r="HA13" s="64">
        <v>0</v>
      </c>
      <c r="HB13" s="64">
        <v>0</v>
      </c>
      <c r="HC13" s="64">
        <v>10.366700000000002</v>
      </c>
      <c r="HD13" s="64">
        <v>0</v>
      </c>
      <c r="HE13" s="64">
        <v>19.719799999999999</v>
      </c>
      <c r="HF13" s="64">
        <v>10.366700000000002</v>
      </c>
      <c r="HG13" s="64">
        <v>9.3531000000000013</v>
      </c>
      <c r="HH13" s="64">
        <v>10.366700000000002</v>
      </c>
      <c r="HI13" s="64">
        <v>6.1199999999999996E-3</v>
      </c>
      <c r="HJ13" s="64">
        <v>19.719799999999999</v>
      </c>
      <c r="HK13" s="64">
        <v>10.366700000000002</v>
      </c>
      <c r="HL13" s="64">
        <v>0</v>
      </c>
      <c r="HM13" s="64">
        <v>9.3531000000000013</v>
      </c>
      <c r="HN13" s="64">
        <v>100</v>
      </c>
      <c r="HO13" s="64">
        <v>100</v>
      </c>
      <c r="HP13" s="64">
        <v>47.429994219008314</v>
      </c>
      <c r="HQ13" s="64">
        <v>6.1199999999999996E-3</v>
      </c>
      <c r="HR13" s="64">
        <v>-9.6277152916712794E-17</v>
      </c>
      <c r="HS13" s="64">
        <v>0</v>
      </c>
      <c r="HT13" s="64">
        <v>0</v>
      </c>
      <c r="HU13" s="64">
        <v>0</v>
      </c>
      <c r="HV13" s="64">
        <v>0</v>
      </c>
      <c r="HW13" s="64">
        <v>0</v>
      </c>
      <c r="HX13" s="64">
        <v>0</v>
      </c>
      <c r="HY13" s="64">
        <v>0</v>
      </c>
      <c r="HZ13" s="64">
        <v>0</v>
      </c>
      <c r="IA13" s="64">
        <v>0</v>
      </c>
      <c r="IB13" s="64">
        <v>0</v>
      </c>
      <c r="IC13" s="64">
        <v>0</v>
      </c>
      <c r="ID13" s="64" t="s">
        <v>652</v>
      </c>
      <c r="IE13" s="64" t="s">
        <v>652</v>
      </c>
      <c r="IF13" s="64">
        <v>0</v>
      </c>
      <c r="IG13" s="64">
        <v>0</v>
      </c>
      <c r="IH13" s="64">
        <v>0</v>
      </c>
    </row>
    <row r="14" spans="1:242" ht="15.75" x14ac:dyDescent="0.25">
      <c r="A14" s="11" t="s">
        <v>9</v>
      </c>
      <c r="B14" s="66" t="s">
        <v>10</v>
      </c>
      <c r="C14" s="69">
        <v>91.159599999999998</v>
      </c>
      <c r="D14" s="69">
        <v>0</v>
      </c>
      <c r="E14" s="69">
        <v>248.3186</v>
      </c>
      <c r="F14" s="69">
        <v>91.159599999999998</v>
      </c>
      <c r="G14" s="69">
        <v>157.15899999999999</v>
      </c>
      <c r="H14" s="69">
        <v>91.159599999999998</v>
      </c>
      <c r="I14" s="69">
        <v>0</v>
      </c>
      <c r="J14" s="69">
        <v>240.69848076</v>
      </c>
      <c r="K14" s="69">
        <v>91.159599999999998</v>
      </c>
      <c r="L14" s="69">
        <v>0</v>
      </c>
      <c r="M14" s="69">
        <v>149.53888075999998</v>
      </c>
      <c r="N14" s="70">
        <v>100</v>
      </c>
      <c r="O14" s="70">
        <v>95.151331301420853</v>
      </c>
      <c r="P14" s="70">
        <v>62.127056343618939</v>
      </c>
      <c r="Q14" s="69">
        <v>0</v>
      </c>
      <c r="R14" s="70">
        <v>0</v>
      </c>
      <c r="S14" s="69">
        <v>60.409599999999998</v>
      </c>
      <c r="T14" s="69">
        <v>0</v>
      </c>
      <c r="U14" s="69">
        <v>108.7206</v>
      </c>
      <c r="V14" s="69">
        <v>60.409599999999998</v>
      </c>
      <c r="W14" s="69">
        <v>48.311</v>
      </c>
      <c r="X14" s="69">
        <v>60.409599999999998</v>
      </c>
      <c r="Y14" s="69">
        <v>0</v>
      </c>
      <c r="Z14" s="69">
        <v>108.210601</v>
      </c>
      <c r="AA14" s="69">
        <v>60.409599999999998</v>
      </c>
      <c r="AB14" s="69">
        <v>0</v>
      </c>
      <c r="AC14" s="69">
        <v>47.801000999999999</v>
      </c>
      <c r="AD14" s="70">
        <v>100</v>
      </c>
      <c r="AE14" s="70">
        <v>98.944341868311554</v>
      </c>
      <c r="AF14" s="70">
        <v>44.174046311784188</v>
      </c>
      <c r="AG14" s="70">
        <v>0</v>
      </c>
      <c r="AH14" s="70">
        <v>0</v>
      </c>
      <c r="AI14" s="69">
        <v>0</v>
      </c>
      <c r="AJ14" s="69">
        <v>0</v>
      </c>
      <c r="AK14" s="69">
        <v>0</v>
      </c>
      <c r="AL14" s="69">
        <v>0</v>
      </c>
      <c r="AM14" s="69">
        <v>0</v>
      </c>
      <c r="AN14" s="69">
        <v>0</v>
      </c>
      <c r="AO14" s="69">
        <v>0</v>
      </c>
      <c r="AP14" s="69">
        <v>0</v>
      </c>
      <c r="AQ14" s="69">
        <v>0</v>
      </c>
      <c r="AR14" s="69">
        <v>0</v>
      </c>
      <c r="AS14" s="69">
        <v>0</v>
      </c>
      <c r="AT14" s="70" t="s">
        <v>652</v>
      </c>
      <c r="AU14" s="70" t="s">
        <v>652</v>
      </c>
      <c r="AV14" s="70">
        <v>0</v>
      </c>
      <c r="AW14" s="70">
        <v>0</v>
      </c>
      <c r="AX14" s="70">
        <v>0</v>
      </c>
      <c r="AY14" s="69">
        <v>21.52</v>
      </c>
      <c r="AZ14" s="69">
        <v>0</v>
      </c>
      <c r="BA14" s="69">
        <v>46.121000000000002</v>
      </c>
      <c r="BB14" s="69">
        <v>21.52</v>
      </c>
      <c r="BC14" s="69">
        <v>24.600999999999999</v>
      </c>
      <c r="BD14" s="69">
        <v>21.52</v>
      </c>
      <c r="BE14" s="69">
        <v>0</v>
      </c>
      <c r="BF14" s="69">
        <v>46.121000000000002</v>
      </c>
      <c r="BG14" s="69">
        <v>21.52</v>
      </c>
      <c r="BH14" s="69">
        <v>0</v>
      </c>
      <c r="BI14" s="69">
        <v>24.600999999999999</v>
      </c>
      <c r="BJ14" s="70">
        <v>100</v>
      </c>
      <c r="BK14" s="70">
        <v>100</v>
      </c>
      <c r="BL14" s="70">
        <v>53.340127057088957</v>
      </c>
      <c r="BM14" s="70">
        <v>0</v>
      </c>
      <c r="BN14" s="70">
        <v>0</v>
      </c>
      <c r="BO14" s="69">
        <v>0</v>
      </c>
      <c r="BP14" s="69">
        <v>0</v>
      </c>
      <c r="BQ14" s="69">
        <v>0</v>
      </c>
      <c r="BR14" s="69">
        <v>0</v>
      </c>
      <c r="BS14" s="69">
        <v>0</v>
      </c>
      <c r="BT14" s="69">
        <v>0</v>
      </c>
      <c r="BU14" s="69">
        <v>0</v>
      </c>
      <c r="BV14" s="69">
        <v>0</v>
      </c>
      <c r="BW14" s="69">
        <v>0</v>
      </c>
      <c r="BX14" s="69">
        <v>0</v>
      </c>
      <c r="BY14" s="69">
        <v>0</v>
      </c>
      <c r="BZ14" s="70" t="s">
        <v>652</v>
      </c>
      <c r="CA14" s="70" t="s">
        <v>652</v>
      </c>
      <c r="CB14" s="70">
        <v>0</v>
      </c>
      <c r="CC14" s="70">
        <v>0</v>
      </c>
      <c r="CD14" s="70">
        <v>0</v>
      </c>
      <c r="CE14" s="69">
        <v>8.59</v>
      </c>
      <c r="CF14" s="69">
        <v>0</v>
      </c>
      <c r="CG14" s="69">
        <v>91.337000000000003</v>
      </c>
      <c r="CH14" s="69">
        <v>8.59</v>
      </c>
      <c r="CI14" s="69">
        <v>82.747</v>
      </c>
      <c r="CJ14" s="69">
        <v>8.59</v>
      </c>
      <c r="CK14" s="69">
        <v>0</v>
      </c>
      <c r="CL14" s="69">
        <v>84.226879760000003</v>
      </c>
      <c r="CM14" s="69">
        <v>8.59</v>
      </c>
      <c r="CN14" s="69">
        <v>0</v>
      </c>
      <c r="CO14" s="69">
        <v>75.636879759999999</v>
      </c>
      <c r="CP14" s="70">
        <v>100</v>
      </c>
      <c r="CQ14" s="70">
        <v>91.40739816549241</v>
      </c>
      <c r="CR14" s="70">
        <v>89.801355547686498</v>
      </c>
      <c r="CS14" s="70">
        <v>0</v>
      </c>
      <c r="CT14" s="70">
        <v>0</v>
      </c>
      <c r="CU14" s="69">
        <v>0</v>
      </c>
      <c r="CV14" s="69">
        <v>0</v>
      </c>
      <c r="CW14" s="69">
        <v>0</v>
      </c>
      <c r="CX14" s="69">
        <v>0</v>
      </c>
      <c r="CY14" s="69">
        <v>0</v>
      </c>
      <c r="CZ14" s="69">
        <v>0</v>
      </c>
      <c r="DA14" s="69">
        <v>0</v>
      </c>
      <c r="DB14" s="69">
        <v>0</v>
      </c>
      <c r="DC14" s="69">
        <v>0</v>
      </c>
      <c r="DD14" s="69">
        <v>0</v>
      </c>
      <c r="DE14" s="69">
        <v>0</v>
      </c>
      <c r="DF14" s="70" t="s">
        <v>652</v>
      </c>
      <c r="DG14" s="70" t="s">
        <v>652</v>
      </c>
      <c r="DH14" s="70">
        <v>0</v>
      </c>
      <c r="DI14" s="70">
        <v>0</v>
      </c>
      <c r="DJ14" s="70">
        <v>0</v>
      </c>
      <c r="DK14" s="69">
        <v>0</v>
      </c>
      <c r="DL14" s="69">
        <v>0</v>
      </c>
      <c r="DM14" s="69">
        <v>0</v>
      </c>
      <c r="DN14" s="69">
        <v>0</v>
      </c>
      <c r="DO14" s="69">
        <v>0</v>
      </c>
      <c r="DP14" s="69">
        <v>0</v>
      </c>
      <c r="DQ14" s="69">
        <v>0</v>
      </c>
      <c r="DR14" s="69">
        <v>0</v>
      </c>
      <c r="DS14" s="69">
        <v>0</v>
      </c>
      <c r="DT14" s="69">
        <v>0</v>
      </c>
      <c r="DU14" s="69">
        <v>0</v>
      </c>
      <c r="DV14" s="70" t="s">
        <v>652</v>
      </c>
      <c r="DW14" s="70" t="s">
        <v>652</v>
      </c>
      <c r="DX14" s="70">
        <v>0</v>
      </c>
      <c r="DY14" s="70">
        <v>0</v>
      </c>
      <c r="DZ14" s="70">
        <v>0</v>
      </c>
      <c r="EA14" s="69">
        <v>0</v>
      </c>
      <c r="EB14" s="69">
        <v>0</v>
      </c>
      <c r="EC14" s="69">
        <v>0</v>
      </c>
      <c r="ED14" s="69">
        <v>0</v>
      </c>
      <c r="EE14" s="69">
        <v>0</v>
      </c>
      <c r="EF14" s="69">
        <v>0</v>
      </c>
      <c r="EG14" s="69">
        <v>0</v>
      </c>
      <c r="EH14" s="69">
        <v>0</v>
      </c>
      <c r="EI14" s="69">
        <v>0</v>
      </c>
      <c r="EJ14" s="69">
        <v>0</v>
      </c>
      <c r="EK14" s="69">
        <v>0</v>
      </c>
      <c r="EL14" s="70" t="s">
        <v>652</v>
      </c>
      <c r="EM14" s="70" t="s">
        <v>652</v>
      </c>
      <c r="EN14" s="70">
        <v>0</v>
      </c>
      <c r="EO14" s="70">
        <v>0</v>
      </c>
      <c r="EP14" s="70">
        <v>0</v>
      </c>
      <c r="EQ14" s="69">
        <v>0.64</v>
      </c>
      <c r="ER14" s="69">
        <v>0</v>
      </c>
      <c r="ES14" s="69">
        <v>2.14</v>
      </c>
      <c r="ET14" s="69">
        <v>0.64</v>
      </c>
      <c r="EU14" s="69">
        <v>1.5</v>
      </c>
      <c r="EV14" s="69">
        <v>0.64</v>
      </c>
      <c r="EW14" s="69">
        <v>0</v>
      </c>
      <c r="EX14" s="69">
        <v>2.14</v>
      </c>
      <c r="EY14" s="69">
        <v>0.64</v>
      </c>
      <c r="EZ14" s="69">
        <v>0</v>
      </c>
      <c r="FA14" s="69">
        <v>1.5</v>
      </c>
      <c r="FB14" s="70">
        <v>100</v>
      </c>
      <c r="FC14" s="70">
        <v>100</v>
      </c>
      <c r="FD14" s="70">
        <v>70.09345794392523</v>
      </c>
      <c r="FE14" s="70">
        <v>0</v>
      </c>
      <c r="FF14" s="70">
        <v>0</v>
      </c>
      <c r="FG14" s="69">
        <v>0</v>
      </c>
      <c r="FH14" s="69">
        <v>0</v>
      </c>
      <c r="FI14" s="69">
        <v>0</v>
      </c>
      <c r="FJ14" s="69">
        <v>0</v>
      </c>
      <c r="FK14" s="69">
        <v>0</v>
      </c>
      <c r="FL14" s="69">
        <v>0</v>
      </c>
      <c r="FM14" s="69">
        <v>0</v>
      </c>
      <c r="FN14" s="69">
        <v>0</v>
      </c>
      <c r="FO14" s="69">
        <v>0</v>
      </c>
      <c r="FP14" s="69">
        <v>0</v>
      </c>
      <c r="FQ14" s="69">
        <v>0</v>
      </c>
      <c r="FR14" s="70" t="s">
        <v>652</v>
      </c>
      <c r="FS14" s="70" t="s">
        <v>652</v>
      </c>
      <c r="FT14" s="70">
        <v>0</v>
      </c>
      <c r="FU14" s="70">
        <v>0</v>
      </c>
      <c r="FV14" s="70">
        <v>0</v>
      </c>
      <c r="FW14" s="69">
        <v>0</v>
      </c>
      <c r="FX14" s="69">
        <v>0</v>
      </c>
      <c r="FY14" s="69">
        <v>0</v>
      </c>
      <c r="FZ14" s="69">
        <v>0</v>
      </c>
      <c r="GA14" s="69">
        <v>0</v>
      </c>
      <c r="GB14" s="69">
        <v>0</v>
      </c>
      <c r="GC14" s="69">
        <v>0</v>
      </c>
      <c r="GD14" s="69">
        <v>0</v>
      </c>
      <c r="GE14" s="69">
        <v>0</v>
      </c>
      <c r="GF14" s="69">
        <v>0</v>
      </c>
      <c r="GG14" s="69">
        <v>0</v>
      </c>
      <c r="GH14" s="70" t="s">
        <v>652</v>
      </c>
      <c r="GI14" s="70" t="s">
        <v>652</v>
      </c>
      <c r="GJ14" s="70">
        <v>0</v>
      </c>
      <c r="GK14" s="70">
        <v>0</v>
      </c>
      <c r="GL14" s="70">
        <v>0</v>
      </c>
      <c r="GM14" s="69">
        <v>0</v>
      </c>
      <c r="GN14" s="69">
        <v>0</v>
      </c>
      <c r="GO14" s="69">
        <v>0</v>
      </c>
      <c r="GP14" s="69">
        <v>0</v>
      </c>
      <c r="GQ14" s="69">
        <v>0</v>
      </c>
      <c r="GR14" s="69">
        <v>0</v>
      </c>
      <c r="GS14" s="69">
        <v>0</v>
      </c>
      <c r="GT14" s="69">
        <v>0</v>
      </c>
      <c r="GU14" s="69">
        <v>0</v>
      </c>
      <c r="GV14" s="69">
        <v>0</v>
      </c>
      <c r="GW14" s="69">
        <v>0</v>
      </c>
      <c r="GX14" s="70" t="s">
        <v>652</v>
      </c>
      <c r="GY14" s="70" t="s">
        <v>652</v>
      </c>
      <c r="GZ14" s="70">
        <v>0</v>
      </c>
      <c r="HA14" s="70">
        <v>0</v>
      </c>
      <c r="HB14" s="70">
        <v>0</v>
      </c>
      <c r="HC14" s="69">
        <v>0</v>
      </c>
      <c r="HD14" s="69">
        <v>0</v>
      </c>
      <c r="HE14" s="69">
        <v>0</v>
      </c>
      <c r="HF14" s="69">
        <v>0</v>
      </c>
      <c r="HG14" s="69">
        <v>0</v>
      </c>
      <c r="HH14" s="69">
        <v>0</v>
      </c>
      <c r="HI14" s="69">
        <v>0</v>
      </c>
      <c r="HJ14" s="69">
        <v>0</v>
      </c>
      <c r="HK14" s="69">
        <v>0</v>
      </c>
      <c r="HL14" s="69">
        <v>0</v>
      </c>
      <c r="HM14" s="69">
        <v>0</v>
      </c>
      <c r="HN14" s="70" t="s">
        <v>652</v>
      </c>
      <c r="HO14" s="70" t="s">
        <v>652</v>
      </c>
      <c r="HP14" s="70">
        <v>0</v>
      </c>
      <c r="HQ14" s="70">
        <v>0</v>
      </c>
      <c r="HR14" s="70">
        <v>0</v>
      </c>
      <c r="HS14" s="69">
        <v>0</v>
      </c>
      <c r="HT14" s="69">
        <v>0</v>
      </c>
      <c r="HU14" s="69">
        <v>0</v>
      </c>
      <c r="HV14" s="69">
        <v>0</v>
      </c>
      <c r="HW14" s="69">
        <v>0</v>
      </c>
      <c r="HX14" s="69">
        <v>0</v>
      </c>
      <c r="HY14" s="69">
        <v>0</v>
      </c>
      <c r="HZ14" s="69">
        <v>0</v>
      </c>
      <c r="IA14" s="69">
        <v>0</v>
      </c>
      <c r="IB14" s="69">
        <v>0</v>
      </c>
      <c r="IC14" s="69">
        <v>0</v>
      </c>
      <c r="ID14" s="70" t="s">
        <v>652</v>
      </c>
      <c r="IE14" s="70" t="s">
        <v>652</v>
      </c>
      <c r="IF14" s="70">
        <v>0</v>
      </c>
      <c r="IG14" s="70">
        <v>0</v>
      </c>
      <c r="IH14" s="70">
        <v>0</v>
      </c>
    </row>
    <row r="15" spans="1:242" ht="15.75" x14ac:dyDescent="0.25">
      <c r="A15" s="11" t="s">
        <v>12</v>
      </c>
      <c r="B15" s="66" t="s">
        <v>13</v>
      </c>
      <c r="C15" s="69">
        <v>76.677599999999998</v>
      </c>
      <c r="D15" s="69">
        <v>0</v>
      </c>
      <c r="E15" s="69">
        <v>125.9469</v>
      </c>
      <c r="F15" s="69">
        <v>76.677599999999998</v>
      </c>
      <c r="G15" s="69">
        <v>49.269300000000001</v>
      </c>
      <c r="H15" s="69">
        <v>74.231973550000006</v>
      </c>
      <c r="I15" s="69">
        <v>1.8159241000000002</v>
      </c>
      <c r="J15" s="69">
        <v>122.00174282999998</v>
      </c>
      <c r="K15" s="69">
        <v>74.231973550000006</v>
      </c>
      <c r="L15" s="69">
        <v>0</v>
      </c>
      <c r="M15" s="69">
        <v>47.769769280000006</v>
      </c>
      <c r="N15" s="70">
        <v>96.810507305914655</v>
      </c>
      <c r="O15" s="70">
        <v>96.956460270391503</v>
      </c>
      <c r="P15" s="70">
        <v>39.154989241886071</v>
      </c>
      <c r="Q15" s="69">
        <v>1.8159241000000002</v>
      </c>
      <c r="R15" s="70">
        <v>3.5527136788005009E-15</v>
      </c>
      <c r="S15" s="69">
        <v>25.5886</v>
      </c>
      <c r="T15" s="69">
        <v>0</v>
      </c>
      <c r="U15" s="69">
        <v>43.688600000000001</v>
      </c>
      <c r="V15" s="69">
        <v>25.5886</v>
      </c>
      <c r="W15" s="69">
        <v>18.100000000000001</v>
      </c>
      <c r="X15" s="69">
        <v>25.5886</v>
      </c>
      <c r="Y15" s="69">
        <v>1.2030190000000001</v>
      </c>
      <c r="Z15" s="69">
        <v>43.688600000000001</v>
      </c>
      <c r="AA15" s="69">
        <v>25.5886</v>
      </c>
      <c r="AB15" s="69">
        <v>0</v>
      </c>
      <c r="AC15" s="69">
        <v>18.100000000000001</v>
      </c>
      <c r="AD15" s="70">
        <v>100</v>
      </c>
      <c r="AE15" s="70">
        <v>100</v>
      </c>
      <c r="AF15" s="70">
        <v>41.429572016498582</v>
      </c>
      <c r="AG15" s="70">
        <v>1.2030190000000001</v>
      </c>
      <c r="AH15" s="70">
        <v>1.1102230246251565E-15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69">
        <v>0</v>
      </c>
      <c r="AO15" s="69">
        <v>0.61290509999999998</v>
      </c>
      <c r="AP15" s="69">
        <v>0</v>
      </c>
      <c r="AQ15" s="69">
        <v>0</v>
      </c>
      <c r="AR15" s="69">
        <v>0</v>
      </c>
      <c r="AS15" s="69">
        <v>0</v>
      </c>
      <c r="AT15" s="70" t="s">
        <v>652</v>
      </c>
      <c r="AU15" s="70" t="s">
        <v>652</v>
      </c>
      <c r="AV15" s="70">
        <v>0</v>
      </c>
      <c r="AW15" s="70">
        <v>0.61290509999999998</v>
      </c>
      <c r="AX15" s="70">
        <v>0</v>
      </c>
      <c r="AY15" s="69">
        <v>20.181999999999999</v>
      </c>
      <c r="AZ15" s="69">
        <v>0</v>
      </c>
      <c r="BA15" s="69">
        <v>32.400199999999998</v>
      </c>
      <c r="BB15" s="69">
        <v>20.181999999999999</v>
      </c>
      <c r="BC15" s="69">
        <v>12.2182</v>
      </c>
      <c r="BD15" s="69">
        <v>20.181999999999999</v>
      </c>
      <c r="BE15" s="69">
        <v>0</v>
      </c>
      <c r="BF15" s="69">
        <v>32.400199999999998</v>
      </c>
      <c r="BG15" s="69">
        <v>20.181999999999999</v>
      </c>
      <c r="BH15" s="69">
        <v>0</v>
      </c>
      <c r="BI15" s="69">
        <v>12.2182</v>
      </c>
      <c r="BJ15" s="70">
        <v>100</v>
      </c>
      <c r="BK15" s="70">
        <v>100</v>
      </c>
      <c r="BL15" s="70">
        <v>37.710261047771311</v>
      </c>
      <c r="BM15" s="70">
        <v>0</v>
      </c>
      <c r="BN15" s="70">
        <v>0</v>
      </c>
      <c r="BO15" s="69">
        <v>0</v>
      </c>
      <c r="BP15" s="69">
        <v>0</v>
      </c>
      <c r="BQ15" s="69">
        <v>0</v>
      </c>
      <c r="BR15" s="69">
        <v>0</v>
      </c>
      <c r="BS15" s="69">
        <v>0</v>
      </c>
      <c r="BT15" s="69">
        <v>0</v>
      </c>
      <c r="BU15" s="69">
        <v>0</v>
      </c>
      <c r="BV15" s="69">
        <v>0</v>
      </c>
      <c r="BW15" s="69">
        <v>0</v>
      </c>
      <c r="BX15" s="69">
        <v>0</v>
      </c>
      <c r="BY15" s="69">
        <v>0</v>
      </c>
      <c r="BZ15" s="70" t="s">
        <v>652</v>
      </c>
      <c r="CA15" s="70" t="s">
        <v>652</v>
      </c>
      <c r="CB15" s="70">
        <v>0</v>
      </c>
      <c r="CC15" s="70">
        <v>0</v>
      </c>
      <c r="CD15" s="70">
        <v>0</v>
      </c>
      <c r="CE15" s="69">
        <v>0</v>
      </c>
      <c r="CF15" s="69">
        <v>0</v>
      </c>
      <c r="CG15" s="69">
        <v>0</v>
      </c>
      <c r="CH15" s="69">
        <v>0</v>
      </c>
      <c r="CI15" s="69">
        <v>0</v>
      </c>
      <c r="CJ15" s="69">
        <v>0</v>
      </c>
      <c r="CK15" s="69">
        <v>0</v>
      </c>
      <c r="CL15" s="69">
        <v>0</v>
      </c>
      <c r="CM15" s="69">
        <v>0</v>
      </c>
      <c r="CN15" s="69">
        <v>0</v>
      </c>
      <c r="CO15" s="69">
        <v>0</v>
      </c>
      <c r="CP15" s="70" t="s">
        <v>652</v>
      </c>
      <c r="CQ15" s="70" t="s">
        <v>652</v>
      </c>
      <c r="CR15" s="70">
        <v>0</v>
      </c>
      <c r="CS15" s="70">
        <v>0</v>
      </c>
      <c r="CT15" s="70">
        <v>0</v>
      </c>
      <c r="CU15" s="69">
        <v>0</v>
      </c>
      <c r="CV15" s="69">
        <v>0</v>
      </c>
      <c r="CW15" s="69">
        <v>0</v>
      </c>
      <c r="CX15" s="69">
        <v>0</v>
      </c>
      <c r="CY15" s="69">
        <v>0</v>
      </c>
      <c r="CZ15" s="69">
        <v>0</v>
      </c>
      <c r="DA15" s="69">
        <v>0</v>
      </c>
      <c r="DB15" s="69">
        <v>0</v>
      </c>
      <c r="DC15" s="69">
        <v>0</v>
      </c>
      <c r="DD15" s="69">
        <v>0</v>
      </c>
      <c r="DE15" s="69">
        <v>0</v>
      </c>
      <c r="DF15" s="70" t="s">
        <v>652</v>
      </c>
      <c r="DG15" s="70" t="s">
        <v>652</v>
      </c>
      <c r="DH15" s="70">
        <v>0</v>
      </c>
      <c r="DI15" s="70">
        <v>0</v>
      </c>
      <c r="DJ15" s="70">
        <v>0</v>
      </c>
      <c r="DK15" s="69">
        <v>0</v>
      </c>
      <c r="DL15" s="69">
        <v>0</v>
      </c>
      <c r="DM15" s="69">
        <v>0</v>
      </c>
      <c r="DN15" s="69">
        <v>0</v>
      </c>
      <c r="DO15" s="69">
        <v>0</v>
      </c>
      <c r="DP15" s="69">
        <v>0</v>
      </c>
      <c r="DQ15" s="69">
        <v>0</v>
      </c>
      <c r="DR15" s="69">
        <v>0</v>
      </c>
      <c r="DS15" s="69">
        <v>0</v>
      </c>
      <c r="DT15" s="69">
        <v>0</v>
      </c>
      <c r="DU15" s="69">
        <v>0</v>
      </c>
      <c r="DV15" s="70" t="s">
        <v>652</v>
      </c>
      <c r="DW15" s="70" t="s">
        <v>652</v>
      </c>
      <c r="DX15" s="70">
        <v>0</v>
      </c>
      <c r="DY15" s="70">
        <v>0</v>
      </c>
      <c r="DZ15" s="70">
        <v>0</v>
      </c>
      <c r="EA15" s="69">
        <v>0</v>
      </c>
      <c r="EB15" s="69">
        <v>0</v>
      </c>
      <c r="EC15" s="69">
        <v>0</v>
      </c>
      <c r="ED15" s="69">
        <v>0</v>
      </c>
      <c r="EE15" s="69">
        <v>0</v>
      </c>
      <c r="EF15" s="69">
        <v>0</v>
      </c>
      <c r="EG15" s="69">
        <v>0</v>
      </c>
      <c r="EH15" s="69">
        <v>0</v>
      </c>
      <c r="EI15" s="69">
        <v>0</v>
      </c>
      <c r="EJ15" s="69">
        <v>0</v>
      </c>
      <c r="EK15" s="69">
        <v>0</v>
      </c>
      <c r="EL15" s="70" t="s">
        <v>652</v>
      </c>
      <c r="EM15" s="70" t="s">
        <v>652</v>
      </c>
      <c r="EN15" s="70">
        <v>0</v>
      </c>
      <c r="EO15" s="70">
        <v>0</v>
      </c>
      <c r="EP15" s="70">
        <v>0</v>
      </c>
      <c r="EQ15" s="69">
        <v>0</v>
      </c>
      <c r="ER15" s="69">
        <v>0</v>
      </c>
      <c r="ES15" s="69">
        <v>0</v>
      </c>
      <c r="ET15" s="69">
        <v>0</v>
      </c>
      <c r="EU15" s="69">
        <v>0</v>
      </c>
      <c r="EV15" s="69">
        <v>0</v>
      </c>
      <c r="EW15" s="69">
        <v>0</v>
      </c>
      <c r="EX15" s="69">
        <v>0</v>
      </c>
      <c r="EY15" s="69">
        <v>0</v>
      </c>
      <c r="EZ15" s="69">
        <v>0</v>
      </c>
      <c r="FA15" s="69">
        <v>0</v>
      </c>
      <c r="FB15" s="70" t="s">
        <v>652</v>
      </c>
      <c r="FC15" s="70" t="s">
        <v>652</v>
      </c>
      <c r="FD15" s="70">
        <v>0</v>
      </c>
      <c r="FE15" s="70">
        <v>0</v>
      </c>
      <c r="FF15" s="70">
        <v>0</v>
      </c>
      <c r="FG15" s="69">
        <v>0</v>
      </c>
      <c r="FH15" s="69">
        <v>0</v>
      </c>
      <c r="FI15" s="69">
        <v>0</v>
      </c>
      <c r="FJ15" s="69">
        <v>0</v>
      </c>
      <c r="FK15" s="69">
        <v>0</v>
      </c>
      <c r="FL15" s="69">
        <v>0</v>
      </c>
      <c r="FM15" s="69">
        <v>0</v>
      </c>
      <c r="FN15" s="69">
        <v>0</v>
      </c>
      <c r="FO15" s="69">
        <v>0</v>
      </c>
      <c r="FP15" s="69">
        <v>0</v>
      </c>
      <c r="FQ15" s="69">
        <v>0</v>
      </c>
      <c r="FR15" s="70" t="s">
        <v>652</v>
      </c>
      <c r="FS15" s="70" t="s">
        <v>652</v>
      </c>
      <c r="FT15" s="70">
        <v>0</v>
      </c>
      <c r="FU15" s="70">
        <v>0</v>
      </c>
      <c r="FV15" s="70">
        <v>0</v>
      </c>
      <c r="FW15" s="69">
        <v>30.907</v>
      </c>
      <c r="FX15" s="69">
        <v>0</v>
      </c>
      <c r="FY15" s="69">
        <v>49.8581</v>
      </c>
      <c r="FZ15" s="69">
        <v>30.907</v>
      </c>
      <c r="GA15" s="69">
        <v>18.9511</v>
      </c>
      <c r="GB15" s="69">
        <v>28.461373550000001</v>
      </c>
      <c r="GC15" s="69">
        <v>0</v>
      </c>
      <c r="GD15" s="69">
        <v>45.912942829999999</v>
      </c>
      <c r="GE15" s="69">
        <v>28.461373550000001</v>
      </c>
      <c r="GF15" s="69">
        <v>0</v>
      </c>
      <c r="GG15" s="69">
        <v>17.451569280000001</v>
      </c>
      <c r="GH15" s="70">
        <v>92.087143850907566</v>
      </c>
      <c r="GI15" s="70">
        <v>92.087368437716023</v>
      </c>
      <c r="GJ15" s="70">
        <v>38.010130051164928</v>
      </c>
      <c r="GK15" s="70">
        <v>0</v>
      </c>
      <c r="GL15" s="70">
        <v>0</v>
      </c>
      <c r="GM15" s="69">
        <v>0</v>
      </c>
      <c r="GN15" s="69">
        <v>0</v>
      </c>
      <c r="GO15" s="69">
        <v>0</v>
      </c>
      <c r="GP15" s="69">
        <v>0</v>
      </c>
      <c r="GQ15" s="69">
        <v>0</v>
      </c>
      <c r="GR15" s="69">
        <v>0</v>
      </c>
      <c r="GS15" s="69">
        <v>0</v>
      </c>
      <c r="GT15" s="69">
        <v>0</v>
      </c>
      <c r="GU15" s="69">
        <v>0</v>
      </c>
      <c r="GV15" s="69">
        <v>0</v>
      </c>
      <c r="GW15" s="69">
        <v>0</v>
      </c>
      <c r="GX15" s="70" t="s">
        <v>652</v>
      </c>
      <c r="GY15" s="70" t="s">
        <v>652</v>
      </c>
      <c r="GZ15" s="70">
        <v>0</v>
      </c>
      <c r="HA15" s="70">
        <v>0</v>
      </c>
      <c r="HB15" s="70">
        <v>0</v>
      </c>
      <c r="HC15" s="69">
        <v>0</v>
      </c>
      <c r="HD15" s="69">
        <v>0</v>
      </c>
      <c r="HE15" s="69">
        <v>0</v>
      </c>
      <c r="HF15" s="69">
        <v>0</v>
      </c>
      <c r="HG15" s="69">
        <v>0</v>
      </c>
      <c r="HH15" s="69">
        <v>0</v>
      </c>
      <c r="HI15" s="69">
        <v>0</v>
      </c>
      <c r="HJ15" s="69">
        <v>0</v>
      </c>
      <c r="HK15" s="69">
        <v>0</v>
      </c>
      <c r="HL15" s="69">
        <v>0</v>
      </c>
      <c r="HM15" s="69">
        <v>0</v>
      </c>
      <c r="HN15" s="70" t="s">
        <v>652</v>
      </c>
      <c r="HO15" s="70" t="s">
        <v>652</v>
      </c>
      <c r="HP15" s="70">
        <v>0</v>
      </c>
      <c r="HQ15" s="70">
        <v>0</v>
      </c>
      <c r="HR15" s="70">
        <v>0</v>
      </c>
      <c r="HS15" s="69">
        <v>0</v>
      </c>
      <c r="HT15" s="69">
        <v>0</v>
      </c>
      <c r="HU15" s="69">
        <v>0</v>
      </c>
      <c r="HV15" s="69">
        <v>0</v>
      </c>
      <c r="HW15" s="69">
        <v>0</v>
      </c>
      <c r="HX15" s="69">
        <v>0</v>
      </c>
      <c r="HY15" s="69">
        <v>0</v>
      </c>
      <c r="HZ15" s="69">
        <v>0</v>
      </c>
      <c r="IA15" s="69">
        <v>0</v>
      </c>
      <c r="IB15" s="69">
        <v>0</v>
      </c>
      <c r="IC15" s="69">
        <v>0</v>
      </c>
      <c r="ID15" s="70" t="s">
        <v>652</v>
      </c>
      <c r="IE15" s="70" t="s">
        <v>652</v>
      </c>
      <c r="IF15" s="70">
        <v>0</v>
      </c>
      <c r="IG15" s="70">
        <v>0</v>
      </c>
      <c r="IH15" s="70">
        <v>0</v>
      </c>
    </row>
    <row r="16" spans="1:242" ht="15.75" x14ac:dyDescent="0.25">
      <c r="A16" s="11" t="s">
        <v>15</v>
      </c>
      <c r="B16" s="66" t="s">
        <v>16</v>
      </c>
      <c r="C16" s="69">
        <v>55.789900000000003</v>
      </c>
      <c r="D16" s="69">
        <v>0</v>
      </c>
      <c r="E16" s="69">
        <v>207.21309999999997</v>
      </c>
      <c r="F16" s="69">
        <v>55.789900000000003</v>
      </c>
      <c r="G16" s="69">
        <v>151.42319999999998</v>
      </c>
      <c r="H16" s="69">
        <v>55.789900000000003</v>
      </c>
      <c r="I16" s="69">
        <v>0</v>
      </c>
      <c r="J16" s="69">
        <v>204.24209999999997</v>
      </c>
      <c r="K16" s="69">
        <v>55.789900000000003</v>
      </c>
      <c r="L16" s="69">
        <v>0</v>
      </c>
      <c r="M16" s="69">
        <v>148.4522</v>
      </c>
      <c r="N16" s="70">
        <v>100</v>
      </c>
      <c r="O16" s="70">
        <v>98.037949270653385</v>
      </c>
      <c r="P16" s="70">
        <v>72.684426961924117</v>
      </c>
      <c r="Q16" s="69">
        <v>0</v>
      </c>
      <c r="R16" s="70">
        <v>0</v>
      </c>
      <c r="S16" s="69">
        <v>14.468299999999999</v>
      </c>
      <c r="T16" s="69">
        <v>0</v>
      </c>
      <c r="U16" s="69">
        <v>47.585299999999997</v>
      </c>
      <c r="V16" s="69">
        <v>14.468299999999999</v>
      </c>
      <c r="W16" s="69">
        <v>33.116999999999997</v>
      </c>
      <c r="X16" s="69">
        <v>14.468299999999999</v>
      </c>
      <c r="Y16" s="69">
        <v>0</v>
      </c>
      <c r="Z16" s="69">
        <v>47.585299999999997</v>
      </c>
      <c r="AA16" s="69">
        <v>14.468299999999999</v>
      </c>
      <c r="AB16" s="69">
        <v>0</v>
      </c>
      <c r="AC16" s="69">
        <v>33.116999999999997</v>
      </c>
      <c r="AD16" s="70">
        <v>100</v>
      </c>
      <c r="AE16" s="70">
        <v>100</v>
      </c>
      <c r="AF16" s="70">
        <v>69.59502199208579</v>
      </c>
      <c r="AG16" s="70">
        <v>0</v>
      </c>
      <c r="AH16" s="70">
        <v>0</v>
      </c>
      <c r="AI16" s="69">
        <v>0</v>
      </c>
      <c r="AJ16" s="69">
        <v>0</v>
      </c>
      <c r="AK16" s="69">
        <v>0</v>
      </c>
      <c r="AL16" s="69">
        <v>0</v>
      </c>
      <c r="AM16" s="69">
        <v>0</v>
      </c>
      <c r="AN16" s="69">
        <v>0</v>
      </c>
      <c r="AO16" s="69">
        <v>0</v>
      </c>
      <c r="AP16" s="69">
        <v>0</v>
      </c>
      <c r="AQ16" s="69">
        <v>0</v>
      </c>
      <c r="AR16" s="69">
        <v>0</v>
      </c>
      <c r="AS16" s="69">
        <v>0</v>
      </c>
      <c r="AT16" s="70" t="s">
        <v>652</v>
      </c>
      <c r="AU16" s="70" t="s">
        <v>652</v>
      </c>
      <c r="AV16" s="70">
        <v>0</v>
      </c>
      <c r="AW16" s="70">
        <v>0</v>
      </c>
      <c r="AX16" s="70">
        <v>0</v>
      </c>
      <c r="AY16" s="69">
        <v>35.81</v>
      </c>
      <c r="AZ16" s="69">
        <v>0</v>
      </c>
      <c r="BA16" s="69">
        <v>77.3048</v>
      </c>
      <c r="BB16" s="69">
        <v>35.81</v>
      </c>
      <c r="BC16" s="69">
        <v>41.494799999999998</v>
      </c>
      <c r="BD16" s="69">
        <v>35.81</v>
      </c>
      <c r="BE16" s="69">
        <v>0</v>
      </c>
      <c r="BF16" s="69">
        <v>74.333799999999997</v>
      </c>
      <c r="BG16" s="69">
        <v>35.81</v>
      </c>
      <c r="BH16" s="69">
        <v>0</v>
      </c>
      <c r="BI16" s="69">
        <v>38.523800000000001</v>
      </c>
      <c r="BJ16" s="70">
        <v>100</v>
      </c>
      <c r="BK16" s="70">
        <v>92.840066707153682</v>
      </c>
      <c r="BL16" s="70">
        <v>51.825414548966961</v>
      </c>
      <c r="BM16" s="70">
        <v>0</v>
      </c>
      <c r="BN16" s="70">
        <v>0</v>
      </c>
      <c r="BO16" s="69">
        <v>0</v>
      </c>
      <c r="BP16" s="69">
        <v>0</v>
      </c>
      <c r="BQ16" s="69">
        <v>0</v>
      </c>
      <c r="BR16" s="69">
        <v>0</v>
      </c>
      <c r="BS16" s="69">
        <v>0</v>
      </c>
      <c r="BT16" s="69">
        <v>0</v>
      </c>
      <c r="BU16" s="69">
        <v>0</v>
      </c>
      <c r="BV16" s="69">
        <v>0</v>
      </c>
      <c r="BW16" s="69">
        <v>0</v>
      </c>
      <c r="BX16" s="69">
        <v>0</v>
      </c>
      <c r="BY16" s="69">
        <v>0</v>
      </c>
      <c r="BZ16" s="70" t="s">
        <v>652</v>
      </c>
      <c r="CA16" s="70" t="s">
        <v>652</v>
      </c>
      <c r="CB16" s="70">
        <v>0</v>
      </c>
      <c r="CC16" s="70">
        <v>0</v>
      </c>
      <c r="CD16" s="70">
        <v>0</v>
      </c>
      <c r="CE16" s="69">
        <v>0</v>
      </c>
      <c r="CF16" s="69">
        <v>0</v>
      </c>
      <c r="CG16" s="69">
        <v>0</v>
      </c>
      <c r="CH16" s="69">
        <v>0</v>
      </c>
      <c r="CI16" s="69">
        <v>0</v>
      </c>
      <c r="CJ16" s="69">
        <v>0</v>
      </c>
      <c r="CK16" s="69">
        <v>0</v>
      </c>
      <c r="CL16" s="69">
        <v>0</v>
      </c>
      <c r="CM16" s="69">
        <v>0</v>
      </c>
      <c r="CN16" s="69">
        <v>0</v>
      </c>
      <c r="CO16" s="69">
        <v>0</v>
      </c>
      <c r="CP16" s="70" t="s">
        <v>652</v>
      </c>
      <c r="CQ16" s="70" t="s">
        <v>652</v>
      </c>
      <c r="CR16" s="70">
        <v>0</v>
      </c>
      <c r="CS16" s="70">
        <v>0</v>
      </c>
      <c r="CT16" s="70">
        <v>0</v>
      </c>
      <c r="CU16" s="69">
        <v>0</v>
      </c>
      <c r="CV16" s="69">
        <v>0</v>
      </c>
      <c r="CW16" s="69">
        <v>0</v>
      </c>
      <c r="CX16" s="69">
        <v>0</v>
      </c>
      <c r="CY16" s="69">
        <v>0</v>
      </c>
      <c r="CZ16" s="69">
        <v>0</v>
      </c>
      <c r="DA16" s="69">
        <v>0</v>
      </c>
      <c r="DB16" s="69">
        <v>0</v>
      </c>
      <c r="DC16" s="69">
        <v>0</v>
      </c>
      <c r="DD16" s="69">
        <v>0</v>
      </c>
      <c r="DE16" s="69">
        <v>0</v>
      </c>
      <c r="DF16" s="70" t="s">
        <v>652</v>
      </c>
      <c r="DG16" s="70" t="s">
        <v>652</v>
      </c>
      <c r="DH16" s="70">
        <v>0</v>
      </c>
      <c r="DI16" s="70">
        <v>0</v>
      </c>
      <c r="DJ16" s="70">
        <v>0</v>
      </c>
      <c r="DK16" s="69">
        <v>2.0699999999999998</v>
      </c>
      <c r="DL16" s="69">
        <v>0</v>
      </c>
      <c r="DM16" s="69">
        <v>72.069999999999993</v>
      </c>
      <c r="DN16" s="69">
        <v>2.0699999999999998</v>
      </c>
      <c r="DO16" s="69">
        <v>70</v>
      </c>
      <c r="DP16" s="69">
        <v>2.0699999999999998</v>
      </c>
      <c r="DQ16" s="69">
        <v>0</v>
      </c>
      <c r="DR16" s="69">
        <v>72.069999999999993</v>
      </c>
      <c r="DS16" s="69">
        <v>2.0699999999999998</v>
      </c>
      <c r="DT16" s="69">
        <v>0</v>
      </c>
      <c r="DU16" s="69">
        <v>70</v>
      </c>
      <c r="DV16" s="70">
        <v>100</v>
      </c>
      <c r="DW16" s="70">
        <v>100</v>
      </c>
      <c r="DX16" s="70">
        <v>97.127792424032194</v>
      </c>
      <c r="DY16" s="70">
        <v>0</v>
      </c>
      <c r="DZ16" s="70">
        <v>0</v>
      </c>
      <c r="EA16" s="69">
        <v>0</v>
      </c>
      <c r="EB16" s="69">
        <v>0</v>
      </c>
      <c r="EC16" s="69">
        <v>0</v>
      </c>
      <c r="ED16" s="69">
        <v>0</v>
      </c>
      <c r="EE16" s="69">
        <v>0</v>
      </c>
      <c r="EF16" s="69">
        <v>0</v>
      </c>
      <c r="EG16" s="69">
        <v>0</v>
      </c>
      <c r="EH16" s="69">
        <v>0</v>
      </c>
      <c r="EI16" s="69">
        <v>0</v>
      </c>
      <c r="EJ16" s="69">
        <v>0</v>
      </c>
      <c r="EK16" s="69">
        <v>0</v>
      </c>
      <c r="EL16" s="70" t="s">
        <v>652</v>
      </c>
      <c r="EM16" s="70" t="s">
        <v>652</v>
      </c>
      <c r="EN16" s="70">
        <v>0</v>
      </c>
      <c r="EO16" s="70">
        <v>0</v>
      </c>
      <c r="EP16" s="70">
        <v>0</v>
      </c>
      <c r="EQ16" s="69">
        <v>2.75</v>
      </c>
      <c r="ER16" s="69">
        <v>0</v>
      </c>
      <c r="ES16" s="69">
        <v>9.2629999999999999</v>
      </c>
      <c r="ET16" s="69">
        <v>2.75</v>
      </c>
      <c r="EU16" s="69">
        <v>6.5129999999999999</v>
      </c>
      <c r="EV16" s="69">
        <v>2.75</v>
      </c>
      <c r="EW16" s="69">
        <v>0</v>
      </c>
      <c r="EX16" s="69">
        <v>9.2629999999999999</v>
      </c>
      <c r="EY16" s="69">
        <v>2.75</v>
      </c>
      <c r="EZ16" s="69">
        <v>0</v>
      </c>
      <c r="FA16" s="69">
        <v>6.5129999999999999</v>
      </c>
      <c r="FB16" s="70">
        <v>100</v>
      </c>
      <c r="FC16" s="70">
        <v>100</v>
      </c>
      <c r="FD16" s="70">
        <v>70.311993954442414</v>
      </c>
      <c r="FE16" s="70">
        <v>0</v>
      </c>
      <c r="FF16" s="70">
        <v>0</v>
      </c>
      <c r="FG16" s="69">
        <v>0</v>
      </c>
      <c r="FH16" s="69">
        <v>0</v>
      </c>
      <c r="FI16" s="69">
        <v>0</v>
      </c>
      <c r="FJ16" s="69">
        <v>0</v>
      </c>
      <c r="FK16" s="69">
        <v>0</v>
      </c>
      <c r="FL16" s="69">
        <v>0</v>
      </c>
      <c r="FM16" s="69">
        <v>0</v>
      </c>
      <c r="FN16" s="69">
        <v>0</v>
      </c>
      <c r="FO16" s="69">
        <v>0</v>
      </c>
      <c r="FP16" s="69">
        <v>0</v>
      </c>
      <c r="FQ16" s="69">
        <v>0</v>
      </c>
      <c r="FR16" s="70" t="s">
        <v>652</v>
      </c>
      <c r="FS16" s="70" t="s">
        <v>652</v>
      </c>
      <c r="FT16" s="70">
        <v>0</v>
      </c>
      <c r="FU16" s="70">
        <v>0</v>
      </c>
      <c r="FV16" s="70">
        <v>0</v>
      </c>
      <c r="FW16" s="69">
        <v>0</v>
      </c>
      <c r="FX16" s="69">
        <v>0</v>
      </c>
      <c r="FY16" s="69">
        <v>0</v>
      </c>
      <c r="FZ16" s="69">
        <v>0</v>
      </c>
      <c r="GA16" s="69">
        <v>0</v>
      </c>
      <c r="GB16" s="69">
        <v>0</v>
      </c>
      <c r="GC16" s="69">
        <v>0</v>
      </c>
      <c r="GD16" s="69">
        <v>0</v>
      </c>
      <c r="GE16" s="69">
        <v>0</v>
      </c>
      <c r="GF16" s="69">
        <v>0</v>
      </c>
      <c r="GG16" s="69">
        <v>0</v>
      </c>
      <c r="GH16" s="70" t="s">
        <v>652</v>
      </c>
      <c r="GI16" s="70" t="s">
        <v>652</v>
      </c>
      <c r="GJ16" s="70">
        <v>0</v>
      </c>
      <c r="GK16" s="70">
        <v>0</v>
      </c>
      <c r="GL16" s="70">
        <v>0</v>
      </c>
      <c r="GM16" s="69">
        <v>0</v>
      </c>
      <c r="GN16" s="69">
        <v>0</v>
      </c>
      <c r="GO16" s="69">
        <v>0</v>
      </c>
      <c r="GP16" s="69">
        <v>0</v>
      </c>
      <c r="GQ16" s="69">
        <v>0</v>
      </c>
      <c r="GR16" s="69">
        <v>0</v>
      </c>
      <c r="GS16" s="69">
        <v>0</v>
      </c>
      <c r="GT16" s="69">
        <v>0</v>
      </c>
      <c r="GU16" s="69">
        <v>0</v>
      </c>
      <c r="GV16" s="69">
        <v>0</v>
      </c>
      <c r="GW16" s="69">
        <v>0</v>
      </c>
      <c r="GX16" s="70" t="s">
        <v>652</v>
      </c>
      <c r="GY16" s="70" t="s">
        <v>652</v>
      </c>
      <c r="GZ16" s="70">
        <v>0</v>
      </c>
      <c r="HA16" s="70">
        <v>0</v>
      </c>
      <c r="HB16" s="70">
        <v>0</v>
      </c>
      <c r="HC16" s="69">
        <v>0.69159999999999999</v>
      </c>
      <c r="HD16" s="69">
        <v>0</v>
      </c>
      <c r="HE16" s="69">
        <v>0.99</v>
      </c>
      <c r="HF16" s="69">
        <v>0.69159999999999999</v>
      </c>
      <c r="HG16" s="69">
        <v>0.2984</v>
      </c>
      <c r="HH16" s="69">
        <v>0.69159999999999999</v>
      </c>
      <c r="HI16" s="69">
        <v>0</v>
      </c>
      <c r="HJ16" s="69">
        <v>0.99</v>
      </c>
      <c r="HK16" s="69">
        <v>0.69159999999999999</v>
      </c>
      <c r="HL16" s="69">
        <v>0</v>
      </c>
      <c r="HM16" s="69">
        <v>0.2984</v>
      </c>
      <c r="HN16" s="70">
        <v>100</v>
      </c>
      <c r="HO16" s="70">
        <v>100</v>
      </c>
      <c r="HP16" s="70">
        <v>30.141414141414142</v>
      </c>
      <c r="HQ16" s="70">
        <v>0</v>
      </c>
      <c r="HR16" s="70">
        <v>0</v>
      </c>
      <c r="HS16" s="69">
        <v>0</v>
      </c>
      <c r="HT16" s="69">
        <v>0</v>
      </c>
      <c r="HU16" s="69">
        <v>0</v>
      </c>
      <c r="HV16" s="69">
        <v>0</v>
      </c>
      <c r="HW16" s="69">
        <v>0</v>
      </c>
      <c r="HX16" s="69">
        <v>0</v>
      </c>
      <c r="HY16" s="69">
        <v>0</v>
      </c>
      <c r="HZ16" s="69">
        <v>0</v>
      </c>
      <c r="IA16" s="69">
        <v>0</v>
      </c>
      <c r="IB16" s="69">
        <v>0</v>
      </c>
      <c r="IC16" s="69">
        <v>0</v>
      </c>
      <c r="ID16" s="70" t="s">
        <v>652</v>
      </c>
      <c r="IE16" s="70" t="s">
        <v>652</v>
      </c>
      <c r="IF16" s="70">
        <v>0</v>
      </c>
      <c r="IG16" s="70">
        <v>0</v>
      </c>
      <c r="IH16" s="70">
        <v>0</v>
      </c>
    </row>
    <row r="17" spans="1:242" ht="15.75" x14ac:dyDescent="0.25">
      <c r="A17" s="11" t="s">
        <v>18</v>
      </c>
      <c r="B17" s="66" t="s">
        <v>19</v>
      </c>
      <c r="C17" s="69">
        <v>117.70439999999999</v>
      </c>
      <c r="D17" s="69">
        <v>0</v>
      </c>
      <c r="E17" s="69">
        <v>294.91590000000002</v>
      </c>
      <c r="F17" s="69">
        <v>117.70439999999999</v>
      </c>
      <c r="G17" s="69">
        <v>177.21149999999997</v>
      </c>
      <c r="H17" s="69">
        <v>117.70439999999999</v>
      </c>
      <c r="I17" s="69">
        <v>0.34230299999999997</v>
      </c>
      <c r="J17" s="69">
        <v>294.83571883999997</v>
      </c>
      <c r="K17" s="69">
        <v>117.70439999999999</v>
      </c>
      <c r="L17" s="69">
        <v>0</v>
      </c>
      <c r="M17" s="69">
        <v>177.13131883999998</v>
      </c>
      <c r="N17" s="70">
        <v>100</v>
      </c>
      <c r="O17" s="70">
        <v>99.954753974770256</v>
      </c>
      <c r="P17" s="70">
        <v>60.077971399430318</v>
      </c>
      <c r="Q17" s="69">
        <v>0.181809</v>
      </c>
      <c r="R17" s="70">
        <v>0.16049400000000114</v>
      </c>
      <c r="S17" s="69">
        <v>76.004400000000004</v>
      </c>
      <c r="T17" s="69">
        <v>0</v>
      </c>
      <c r="U17" s="69">
        <v>126.0044</v>
      </c>
      <c r="V17" s="69">
        <v>76.004400000000004</v>
      </c>
      <c r="W17" s="69">
        <v>50</v>
      </c>
      <c r="X17" s="69">
        <v>76.004400000000004</v>
      </c>
      <c r="Y17" s="69">
        <v>0.30130299999999999</v>
      </c>
      <c r="Z17" s="69">
        <v>126.0044</v>
      </c>
      <c r="AA17" s="69">
        <v>76.004400000000004</v>
      </c>
      <c r="AB17" s="69">
        <v>0</v>
      </c>
      <c r="AC17" s="69">
        <v>50</v>
      </c>
      <c r="AD17" s="70">
        <v>100</v>
      </c>
      <c r="AE17" s="70">
        <v>100</v>
      </c>
      <c r="AF17" s="70">
        <v>39.681153991447914</v>
      </c>
      <c r="AG17" s="70">
        <v>0.181809</v>
      </c>
      <c r="AH17" s="70">
        <v>0.11949400000000432</v>
      </c>
      <c r="AI17" s="69">
        <v>0</v>
      </c>
      <c r="AJ17" s="69">
        <v>0</v>
      </c>
      <c r="AK17" s="69">
        <v>0</v>
      </c>
      <c r="AL17" s="69">
        <v>0</v>
      </c>
      <c r="AM17" s="69">
        <v>0</v>
      </c>
      <c r="AN17" s="69">
        <v>0</v>
      </c>
      <c r="AO17" s="69">
        <v>4.1000000000000002E-2</v>
      </c>
      <c r="AP17" s="69">
        <v>0</v>
      </c>
      <c r="AQ17" s="69">
        <v>0</v>
      </c>
      <c r="AR17" s="69">
        <v>0</v>
      </c>
      <c r="AS17" s="69">
        <v>0</v>
      </c>
      <c r="AT17" s="70" t="s">
        <v>652</v>
      </c>
      <c r="AU17" s="70" t="s">
        <v>652</v>
      </c>
      <c r="AV17" s="70">
        <v>0</v>
      </c>
      <c r="AW17" s="70">
        <v>0</v>
      </c>
      <c r="AX17" s="70">
        <v>4.1000000000000002E-2</v>
      </c>
      <c r="AY17" s="69">
        <v>23.24</v>
      </c>
      <c r="AZ17" s="69">
        <v>0</v>
      </c>
      <c r="BA17" s="69">
        <v>105.026</v>
      </c>
      <c r="BB17" s="69">
        <v>23.24</v>
      </c>
      <c r="BC17" s="69">
        <v>81.786000000000001</v>
      </c>
      <c r="BD17" s="69">
        <v>23.24</v>
      </c>
      <c r="BE17" s="69">
        <v>0</v>
      </c>
      <c r="BF17" s="69">
        <v>105.02599998999999</v>
      </c>
      <c r="BG17" s="69">
        <v>23.24</v>
      </c>
      <c r="BH17" s="69">
        <v>0</v>
      </c>
      <c r="BI17" s="69">
        <v>81.785999989999993</v>
      </c>
      <c r="BJ17" s="70">
        <v>100</v>
      </c>
      <c r="BK17" s="70">
        <v>99.999999987772952</v>
      </c>
      <c r="BL17" s="70">
        <v>77.872145942706766</v>
      </c>
      <c r="BM17" s="70">
        <v>0</v>
      </c>
      <c r="BN17" s="70">
        <v>0</v>
      </c>
      <c r="BO17" s="69">
        <v>0</v>
      </c>
      <c r="BP17" s="69">
        <v>0</v>
      </c>
      <c r="BQ17" s="69">
        <v>0</v>
      </c>
      <c r="BR17" s="69">
        <v>0</v>
      </c>
      <c r="BS17" s="69">
        <v>0</v>
      </c>
      <c r="BT17" s="69">
        <v>0</v>
      </c>
      <c r="BU17" s="69">
        <v>0</v>
      </c>
      <c r="BV17" s="69">
        <v>0</v>
      </c>
      <c r="BW17" s="69">
        <v>0</v>
      </c>
      <c r="BX17" s="69">
        <v>0</v>
      </c>
      <c r="BY17" s="69">
        <v>0</v>
      </c>
      <c r="BZ17" s="70" t="s">
        <v>652</v>
      </c>
      <c r="CA17" s="70" t="s">
        <v>652</v>
      </c>
      <c r="CB17" s="70">
        <v>0</v>
      </c>
      <c r="CC17" s="70">
        <v>0</v>
      </c>
      <c r="CD17" s="70">
        <v>0</v>
      </c>
      <c r="CE17" s="69">
        <v>13.1</v>
      </c>
      <c r="CF17" s="69">
        <v>0</v>
      </c>
      <c r="CG17" s="69">
        <v>53.427500000000002</v>
      </c>
      <c r="CH17" s="69">
        <v>13.1</v>
      </c>
      <c r="CI17" s="69">
        <v>40.327500000000001</v>
      </c>
      <c r="CJ17" s="69">
        <v>13.1</v>
      </c>
      <c r="CK17" s="69">
        <v>0</v>
      </c>
      <c r="CL17" s="69">
        <v>53.427500000000002</v>
      </c>
      <c r="CM17" s="69">
        <v>13.1</v>
      </c>
      <c r="CN17" s="69">
        <v>0</v>
      </c>
      <c r="CO17" s="69">
        <v>40.327500000000001</v>
      </c>
      <c r="CP17" s="70">
        <v>100</v>
      </c>
      <c r="CQ17" s="70">
        <v>100</v>
      </c>
      <c r="CR17" s="70">
        <v>75.480791727106819</v>
      </c>
      <c r="CS17" s="70">
        <v>0</v>
      </c>
      <c r="CT17" s="70">
        <v>0</v>
      </c>
      <c r="CU17" s="69">
        <v>0</v>
      </c>
      <c r="CV17" s="69">
        <v>0</v>
      </c>
      <c r="CW17" s="69">
        <v>0</v>
      </c>
      <c r="CX17" s="69">
        <v>0</v>
      </c>
      <c r="CY17" s="69">
        <v>0</v>
      </c>
      <c r="CZ17" s="69">
        <v>0</v>
      </c>
      <c r="DA17" s="69">
        <v>0</v>
      </c>
      <c r="DB17" s="69">
        <v>0</v>
      </c>
      <c r="DC17" s="69">
        <v>0</v>
      </c>
      <c r="DD17" s="69">
        <v>0</v>
      </c>
      <c r="DE17" s="69">
        <v>0</v>
      </c>
      <c r="DF17" s="70" t="s">
        <v>652</v>
      </c>
      <c r="DG17" s="70" t="s">
        <v>652</v>
      </c>
      <c r="DH17" s="70">
        <v>0</v>
      </c>
      <c r="DI17" s="70">
        <v>0</v>
      </c>
      <c r="DJ17" s="70">
        <v>0</v>
      </c>
      <c r="DK17" s="69">
        <v>4.3099999999999996</v>
      </c>
      <c r="DL17" s="69">
        <v>0</v>
      </c>
      <c r="DM17" s="69">
        <v>6.6529999999999996</v>
      </c>
      <c r="DN17" s="69">
        <v>4.3099999999999996</v>
      </c>
      <c r="DO17" s="69">
        <v>2.343</v>
      </c>
      <c r="DP17" s="69">
        <v>4.3099999999999996</v>
      </c>
      <c r="DQ17" s="69">
        <v>0</v>
      </c>
      <c r="DR17" s="69">
        <v>6.57281885</v>
      </c>
      <c r="DS17" s="69">
        <v>4.3099999999999996</v>
      </c>
      <c r="DT17" s="69">
        <v>0</v>
      </c>
      <c r="DU17" s="69">
        <v>2.2628188499999999</v>
      </c>
      <c r="DV17" s="70">
        <v>100</v>
      </c>
      <c r="DW17" s="70">
        <v>96.577842509603073</v>
      </c>
      <c r="DX17" s="70">
        <v>34.426916390674606</v>
      </c>
      <c r="DY17" s="70">
        <v>0</v>
      </c>
      <c r="DZ17" s="70">
        <v>0</v>
      </c>
      <c r="EA17" s="69">
        <v>0</v>
      </c>
      <c r="EB17" s="69">
        <v>0</v>
      </c>
      <c r="EC17" s="69">
        <v>0</v>
      </c>
      <c r="ED17" s="69">
        <v>0</v>
      </c>
      <c r="EE17" s="69">
        <v>0</v>
      </c>
      <c r="EF17" s="69">
        <v>0</v>
      </c>
      <c r="EG17" s="69">
        <v>0</v>
      </c>
      <c r="EH17" s="69">
        <v>0</v>
      </c>
      <c r="EI17" s="69">
        <v>0</v>
      </c>
      <c r="EJ17" s="69">
        <v>0</v>
      </c>
      <c r="EK17" s="69">
        <v>0</v>
      </c>
      <c r="EL17" s="70" t="s">
        <v>652</v>
      </c>
      <c r="EM17" s="70" t="s">
        <v>652</v>
      </c>
      <c r="EN17" s="70">
        <v>0</v>
      </c>
      <c r="EO17" s="70">
        <v>0</v>
      </c>
      <c r="EP17" s="70">
        <v>0</v>
      </c>
      <c r="EQ17" s="69">
        <v>1.05</v>
      </c>
      <c r="ER17" s="69">
        <v>0</v>
      </c>
      <c r="ES17" s="69">
        <v>3.8050000000000002</v>
      </c>
      <c r="ET17" s="69">
        <v>1.05</v>
      </c>
      <c r="EU17" s="69">
        <v>2.7549999999999999</v>
      </c>
      <c r="EV17" s="69">
        <v>1.05</v>
      </c>
      <c r="EW17" s="69">
        <v>0</v>
      </c>
      <c r="EX17" s="69">
        <v>3.8050000000000002</v>
      </c>
      <c r="EY17" s="69">
        <v>1.05</v>
      </c>
      <c r="EZ17" s="69">
        <v>0</v>
      </c>
      <c r="FA17" s="69">
        <v>2.7549999999999999</v>
      </c>
      <c r="FB17" s="70">
        <v>100</v>
      </c>
      <c r="FC17" s="70">
        <v>100</v>
      </c>
      <c r="FD17" s="70">
        <v>72.404730617608408</v>
      </c>
      <c r="FE17" s="70">
        <v>0</v>
      </c>
      <c r="FF17" s="70">
        <v>0</v>
      </c>
      <c r="FG17" s="69">
        <v>0</v>
      </c>
      <c r="FH17" s="69">
        <v>0</v>
      </c>
      <c r="FI17" s="69">
        <v>0</v>
      </c>
      <c r="FJ17" s="69">
        <v>0</v>
      </c>
      <c r="FK17" s="69">
        <v>0</v>
      </c>
      <c r="FL17" s="69">
        <v>0</v>
      </c>
      <c r="FM17" s="69">
        <v>0</v>
      </c>
      <c r="FN17" s="69">
        <v>0</v>
      </c>
      <c r="FO17" s="69">
        <v>0</v>
      </c>
      <c r="FP17" s="69">
        <v>0</v>
      </c>
      <c r="FQ17" s="69">
        <v>0</v>
      </c>
      <c r="FR17" s="70" t="s">
        <v>652</v>
      </c>
      <c r="FS17" s="70" t="s">
        <v>652</v>
      </c>
      <c r="FT17" s="70">
        <v>0</v>
      </c>
      <c r="FU17" s="70">
        <v>0</v>
      </c>
      <c r="FV17" s="70">
        <v>0</v>
      </c>
      <c r="FW17" s="69">
        <v>0</v>
      </c>
      <c r="FX17" s="69">
        <v>0</v>
      </c>
      <c r="FY17" s="69">
        <v>0</v>
      </c>
      <c r="FZ17" s="69">
        <v>0</v>
      </c>
      <c r="GA17" s="69">
        <v>0</v>
      </c>
      <c r="GB17" s="69">
        <v>0</v>
      </c>
      <c r="GC17" s="69">
        <v>0</v>
      </c>
      <c r="GD17" s="69">
        <v>0</v>
      </c>
      <c r="GE17" s="69">
        <v>0</v>
      </c>
      <c r="GF17" s="69">
        <v>0</v>
      </c>
      <c r="GG17" s="69">
        <v>0</v>
      </c>
      <c r="GH17" s="70" t="s">
        <v>652</v>
      </c>
      <c r="GI17" s="70" t="s">
        <v>652</v>
      </c>
      <c r="GJ17" s="70">
        <v>0</v>
      </c>
      <c r="GK17" s="70">
        <v>0</v>
      </c>
      <c r="GL17" s="70">
        <v>0</v>
      </c>
      <c r="GM17" s="69">
        <v>0</v>
      </c>
      <c r="GN17" s="69">
        <v>0</v>
      </c>
      <c r="GO17" s="69">
        <v>0</v>
      </c>
      <c r="GP17" s="69">
        <v>0</v>
      </c>
      <c r="GQ17" s="69">
        <v>0</v>
      </c>
      <c r="GR17" s="69">
        <v>0</v>
      </c>
      <c r="GS17" s="69">
        <v>0</v>
      </c>
      <c r="GT17" s="69">
        <v>0</v>
      </c>
      <c r="GU17" s="69">
        <v>0</v>
      </c>
      <c r="GV17" s="69">
        <v>0</v>
      </c>
      <c r="GW17" s="69">
        <v>0</v>
      </c>
      <c r="GX17" s="70" t="s">
        <v>652</v>
      </c>
      <c r="GY17" s="70" t="s">
        <v>652</v>
      </c>
      <c r="GZ17" s="70">
        <v>0</v>
      </c>
      <c r="HA17" s="70">
        <v>0</v>
      </c>
      <c r="HB17" s="70">
        <v>0</v>
      </c>
      <c r="HC17" s="69">
        <v>0</v>
      </c>
      <c r="HD17" s="69">
        <v>0</v>
      </c>
      <c r="HE17" s="69">
        <v>0</v>
      </c>
      <c r="HF17" s="69">
        <v>0</v>
      </c>
      <c r="HG17" s="69">
        <v>0</v>
      </c>
      <c r="HH17" s="69">
        <v>0</v>
      </c>
      <c r="HI17" s="69">
        <v>0</v>
      </c>
      <c r="HJ17" s="69">
        <v>0</v>
      </c>
      <c r="HK17" s="69">
        <v>0</v>
      </c>
      <c r="HL17" s="69">
        <v>0</v>
      </c>
      <c r="HM17" s="69">
        <v>0</v>
      </c>
      <c r="HN17" s="70" t="s">
        <v>652</v>
      </c>
      <c r="HO17" s="70" t="s">
        <v>652</v>
      </c>
      <c r="HP17" s="70">
        <v>0</v>
      </c>
      <c r="HQ17" s="70">
        <v>0</v>
      </c>
      <c r="HR17" s="70">
        <v>0</v>
      </c>
      <c r="HS17" s="69">
        <v>0</v>
      </c>
      <c r="HT17" s="69">
        <v>0</v>
      </c>
      <c r="HU17" s="69">
        <v>0</v>
      </c>
      <c r="HV17" s="69">
        <v>0</v>
      </c>
      <c r="HW17" s="69">
        <v>0</v>
      </c>
      <c r="HX17" s="69">
        <v>0</v>
      </c>
      <c r="HY17" s="69">
        <v>0</v>
      </c>
      <c r="HZ17" s="69">
        <v>0</v>
      </c>
      <c r="IA17" s="69">
        <v>0</v>
      </c>
      <c r="IB17" s="69">
        <v>0</v>
      </c>
      <c r="IC17" s="69">
        <v>0</v>
      </c>
      <c r="ID17" s="70" t="s">
        <v>652</v>
      </c>
      <c r="IE17" s="70" t="s">
        <v>652</v>
      </c>
      <c r="IF17" s="70">
        <v>0</v>
      </c>
      <c r="IG17" s="70">
        <v>0</v>
      </c>
      <c r="IH17" s="70">
        <v>0</v>
      </c>
    </row>
    <row r="18" spans="1:242" ht="15.75" x14ac:dyDescent="0.25">
      <c r="A18" s="11" t="s">
        <v>21</v>
      </c>
      <c r="B18" s="66" t="s">
        <v>22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2.4011999999999999E-2</v>
      </c>
      <c r="J18" s="69">
        <v>0</v>
      </c>
      <c r="K18" s="69">
        <v>0</v>
      </c>
      <c r="L18" s="69">
        <v>0</v>
      </c>
      <c r="M18" s="69">
        <v>0</v>
      </c>
      <c r="N18" s="70" t="s">
        <v>652</v>
      </c>
      <c r="O18" s="70" t="s">
        <v>652</v>
      </c>
      <c r="P18" s="70">
        <v>0</v>
      </c>
      <c r="Q18" s="69">
        <v>2.4011999999999999E-2</v>
      </c>
      <c r="R18" s="70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2.4011999999999999E-2</v>
      </c>
      <c r="Z18" s="69">
        <v>0</v>
      </c>
      <c r="AA18" s="69">
        <v>0</v>
      </c>
      <c r="AB18" s="69">
        <v>0</v>
      </c>
      <c r="AC18" s="69">
        <v>0</v>
      </c>
      <c r="AD18" s="70" t="s">
        <v>652</v>
      </c>
      <c r="AE18" s="70" t="s">
        <v>652</v>
      </c>
      <c r="AF18" s="70">
        <v>0</v>
      </c>
      <c r="AG18" s="70">
        <v>2.4011999999999999E-2</v>
      </c>
      <c r="AH18" s="70">
        <v>0</v>
      </c>
      <c r="AI18" s="69">
        <v>0</v>
      </c>
      <c r="AJ18" s="69">
        <v>0</v>
      </c>
      <c r="AK18" s="69">
        <v>0</v>
      </c>
      <c r="AL18" s="69">
        <v>0</v>
      </c>
      <c r="AM18" s="69">
        <v>0</v>
      </c>
      <c r="AN18" s="69">
        <v>0</v>
      </c>
      <c r="AO18" s="69">
        <v>0</v>
      </c>
      <c r="AP18" s="69">
        <v>0</v>
      </c>
      <c r="AQ18" s="69">
        <v>0</v>
      </c>
      <c r="AR18" s="69">
        <v>0</v>
      </c>
      <c r="AS18" s="69">
        <v>0</v>
      </c>
      <c r="AT18" s="70" t="s">
        <v>652</v>
      </c>
      <c r="AU18" s="70" t="s">
        <v>652</v>
      </c>
      <c r="AV18" s="70">
        <v>0</v>
      </c>
      <c r="AW18" s="70">
        <v>0</v>
      </c>
      <c r="AX18" s="70">
        <v>0</v>
      </c>
      <c r="AY18" s="69">
        <v>0</v>
      </c>
      <c r="AZ18" s="69">
        <v>0</v>
      </c>
      <c r="BA18" s="69">
        <v>0</v>
      </c>
      <c r="BB18" s="69">
        <v>0</v>
      </c>
      <c r="BC18" s="69">
        <v>0</v>
      </c>
      <c r="BD18" s="69">
        <v>0</v>
      </c>
      <c r="BE18" s="69">
        <v>0</v>
      </c>
      <c r="BF18" s="69">
        <v>0</v>
      </c>
      <c r="BG18" s="69">
        <v>0</v>
      </c>
      <c r="BH18" s="69">
        <v>0</v>
      </c>
      <c r="BI18" s="69">
        <v>0</v>
      </c>
      <c r="BJ18" s="70" t="s">
        <v>652</v>
      </c>
      <c r="BK18" s="70" t="s">
        <v>652</v>
      </c>
      <c r="BL18" s="70">
        <v>0</v>
      </c>
      <c r="BM18" s="70">
        <v>0</v>
      </c>
      <c r="BN18" s="70">
        <v>0</v>
      </c>
      <c r="BO18" s="69">
        <v>0</v>
      </c>
      <c r="BP18" s="69">
        <v>0</v>
      </c>
      <c r="BQ18" s="69">
        <v>0</v>
      </c>
      <c r="BR18" s="69">
        <v>0</v>
      </c>
      <c r="BS18" s="69">
        <v>0</v>
      </c>
      <c r="BT18" s="69">
        <v>0</v>
      </c>
      <c r="BU18" s="69">
        <v>0</v>
      </c>
      <c r="BV18" s="69">
        <v>0</v>
      </c>
      <c r="BW18" s="69">
        <v>0</v>
      </c>
      <c r="BX18" s="69">
        <v>0</v>
      </c>
      <c r="BY18" s="69">
        <v>0</v>
      </c>
      <c r="BZ18" s="70" t="s">
        <v>652</v>
      </c>
      <c r="CA18" s="70" t="s">
        <v>652</v>
      </c>
      <c r="CB18" s="70">
        <v>0</v>
      </c>
      <c r="CC18" s="70">
        <v>0</v>
      </c>
      <c r="CD18" s="70">
        <v>0</v>
      </c>
      <c r="CE18" s="69">
        <v>0</v>
      </c>
      <c r="CF18" s="69">
        <v>0</v>
      </c>
      <c r="CG18" s="69">
        <v>0</v>
      </c>
      <c r="CH18" s="69">
        <v>0</v>
      </c>
      <c r="CI18" s="69">
        <v>0</v>
      </c>
      <c r="CJ18" s="69">
        <v>0</v>
      </c>
      <c r="CK18" s="69">
        <v>0</v>
      </c>
      <c r="CL18" s="69">
        <v>0</v>
      </c>
      <c r="CM18" s="69">
        <v>0</v>
      </c>
      <c r="CN18" s="69">
        <v>0</v>
      </c>
      <c r="CO18" s="69">
        <v>0</v>
      </c>
      <c r="CP18" s="70" t="s">
        <v>652</v>
      </c>
      <c r="CQ18" s="70" t="s">
        <v>652</v>
      </c>
      <c r="CR18" s="70">
        <v>0</v>
      </c>
      <c r="CS18" s="70">
        <v>0</v>
      </c>
      <c r="CT18" s="70">
        <v>0</v>
      </c>
      <c r="CU18" s="69">
        <v>0</v>
      </c>
      <c r="CV18" s="69">
        <v>0</v>
      </c>
      <c r="CW18" s="69">
        <v>0</v>
      </c>
      <c r="CX18" s="69">
        <v>0</v>
      </c>
      <c r="CY18" s="69">
        <v>0</v>
      </c>
      <c r="CZ18" s="69">
        <v>0</v>
      </c>
      <c r="DA18" s="69">
        <v>0</v>
      </c>
      <c r="DB18" s="69">
        <v>0</v>
      </c>
      <c r="DC18" s="69">
        <v>0</v>
      </c>
      <c r="DD18" s="69">
        <v>0</v>
      </c>
      <c r="DE18" s="69">
        <v>0</v>
      </c>
      <c r="DF18" s="70" t="s">
        <v>652</v>
      </c>
      <c r="DG18" s="70" t="s">
        <v>652</v>
      </c>
      <c r="DH18" s="70">
        <v>0</v>
      </c>
      <c r="DI18" s="70">
        <v>0</v>
      </c>
      <c r="DJ18" s="70">
        <v>0</v>
      </c>
      <c r="DK18" s="69">
        <v>0</v>
      </c>
      <c r="DL18" s="69">
        <v>0</v>
      </c>
      <c r="DM18" s="69">
        <v>0</v>
      </c>
      <c r="DN18" s="69">
        <v>0</v>
      </c>
      <c r="DO18" s="69">
        <v>0</v>
      </c>
      <c r="DP18" s="69">
        <v>0</v>
      </c>
      <c r="DQ18" s="69">
        <v>0</v>
      </c>
      <c r="DR18" s="69">
        <v>0</v>
      </c>
      <c r="DS18" s="69">
        <v>0</v>
      </c>
      <c r="DT18" s="69">
        <v>0</v>
      </c>
      <c r="DU18" s="69">
        <v>0</v>
      </c>
      <c r="DV18" s="70" t="s">
        <v>652</v>
      </c>
      <c r="DW18" s="70" t="s">
        <v>652</v>
      </c>
      <c r="DX18" s="70">
        <v>0</v>
      </c>
      <c r="DY18" s="70">
        <v>0</v>
      </c>
      <c r="DZ18" s="70">
        <v>0</v>
      </c>
      <c r="EA18" s="69">
        <v>0</v>
      </c>
      <c r="EB18" s="69">
        <v>0</v>
      </c>
      <c r="EC18" s="69">
        <v>0</v>
      </c>
      <c r="ED18" s="69">
        <v>0</v>
      </c>
      <c r="EE18" s="69">
        <v>0</v>
      </c>
      <c r="EF18" s="69">
        <v>0</v>
      </c>
      <c r="EG18" s="69">
        <v>0</v>
      </c>
      <c r="EH18" s="69">
        <v>0</v>
      </c>
      <c r="EI18" s="69">
        <v>0</v>
      </c>
      <c r="EJ18" s="69">
        <v>0</v>
      </c>
      <c r="EK18" s="69">
        <v>0</v>
      </c>
      <c r="EL18" s="70" t="s">
        <v>652</v>
      </c>
      <c r="EM18" s="70" t="s">
        <v>652</v>
      </c>
      <c r="EN18" s="70">
        <v>0</v>
      </c>
      <c r="EO18" s="70">
        <v>0</v>
      </c>
      <c r="EP18" s="70">
        <v>0</v>
      </c>
      <c r="EQ18" s="69">
        <v>0</v>
      </c>
      <c r="ER18" s="69">
        <v>0</v>
      </c>
      <c r="ES18" s="69">
        <v>0</v>
      </c>
      <c r="ET18" s="69">
        <v>0</v>
      </c>
      <c r="EU18" s="69">
        <v>0</v>
      </c>
      <c r="EV18" s="69">
        <v>0</v>
      </c>
      <c r="EW18" s="69">
        <v>0</v>
      </c>
      <c r="EX18" s="69">
        <v>0</v>
      </c>
      <c r="EY18" s="69">
        <v>0</v>
      </c>
      <c r="EZ18" s="69">
        <v>0</v>
      </c>
      <c r="FA18" s="69">
        <v>0</v>
      </c>
      <c r="FB18" s="70" t="s">
        <v>652</v>
      </c>
      <c r="FC18" s="70" t="s">
        <v>652</v>
      </c>
      <c r="FD18" s="70">
        <v>0</v>
      </c>
      <c r="FE18" s="70">
        <v>0</v>
      </c>
      <c r="FF18" s="70">
        <v>0</v>
      </c>
      <c r="FG18" s="69">
        <v>0</v>
      </c>
      <c r="FH18" s="69">
        <v>0</v>
      </c>
      <c r="FI18" s="69">
        <v>0</v>
      </c>
      <c r="FJ18" s="69">
        <v>0</v>
      </c>
      <c r="FK18" s="69">
        <v>0</v>
      </c>
      <c r="FL18" s="69">
        <v>0</v>
      </c>
      <c r="FM18" s="69">
        <v>0</v>
      </c>
      <c r="FN18" s="69">
        <v>0</v>
      </c>
      <c r="FO18" s="69">
        <v>0</v>
      </c>
      <c r="FP18" s="69">
        <v>0</v>
      </c>
      <c r="FQ18" s="69">
        <v>0</v>
      </c>
      <c r="FR18" s="70" t="s">
        <v>652</v>
      </c>
      <c r="FS18" s="70" t="s">
        <v>652</v>
      </c>
      <c r="FT18" s="70">
        <v>0</v>
      </c>
      <c r="FU18" s="70">
        <v>0</v>
      </c>
      <c r="FV18" s="70">
        <v>0</v>
      </c>
      <c r="FW18" s="69">
        <v>0</v>
      </c>
      <c r="FX18" s="69">
        <v>0</v>
      </c>
      <c r="FY18" s="69">
        <v>0</v>
      </c>
      <c r="FZ18" s="69">
        <v>0</v>
      </c>
      <c r="GA18" s="69">
        <v>0</v>
      </c>
      <c r="GB18" s="69">
        <v>0</v>
      </c>
      <c r="GC18" s="69">
        <v>0</v>
      </c>
      <c r="GD18" s="69">
        <v>0</v>
      </c>
      <c r="GE18" s="69">
        <v>0</v>
      </c>
      <c r="GF18" s="69">
        <v>0</v>
      </c>
      <c r="GG18" s="69">
        <v>0</v>
      </c>
      <c r="GH18" s="70" t="s">
        <v>652</v>
      </c>
      <c r="GI18" s="70" t="s">
        <v>652</v>
      </c>
      <c r="GJ18" s="70">
        <v>0</v>
      </c>
      <c r="GK18" s="70">
        <v>0</v>
      </c>
      <c r="GL18" s="70">
        <v>0</v>
      </c>
      <c r="GM18" s="69">
        <v>0</v>
      </c>
      <c r="GN18" s="69">
        <v>0</v>
      </c>
      <c r="GO18" s="69">
        <v>0</v>
      </c>
      <c r="GP18" s="69">
        <v>0</v>
      </c>
      <c r="GQ18" s="69">
        <v>0</v>
      </c>
      <c r="GR18" s="69">
        <v>0</v>
      </c>
      <c r="GS18" s="69">
        <v>0</v>
      </c>
      <c r="GT18" s="69">
        <v>0</v>
      </c>
      <c r="GU18" s="69">
        <v>0</v>
      </c>
      <c r="GV18" s="69">
        <v>0</v>
      </c>
      <c r="GW18" s="69">
        <v>0</v>
      </c>
      <c r="GX18" s="70" t="s">
        <v>652</v>
      </c>
      <c r="GY18" s="70" t="s">
        <v>652</v>
      </c>
      <c r="GZ18" s="70">
        <v>0</v>
      </c>
      <c r="HA18" s="70">
        <v>0</v>
      </c>
      <c r="HB18" s="70">
        <v>0</v>
      </c>
      <c r="HC18" s="69">
        <v>0</v>
      </c>
      <c r="HD18" s="69">
        <v>0</v>
      </c>
      <c r="HE18" s="69">
        <v>0</v>
      </c>
      <c r="HF18" s="69">
        <v>0</v>
      </c>
      <c r="HG18" s="69">
        <v>0</v>
      </c>
      <c r="HH18" s="69">
        <v>0</v>
      </c>
      <c r="HI18" s="69">
        <v>0</v>
      </c>
      <c r="HJ18" s="69">
        <v>0</v>
      </c>
      <c r="HK18" s="69">
        <v>0</v>
      </c>
      <c r="HL18" s="69">
        <v>0</v>
      </c>
      <c r="HM18" s="69">
        <v>0</v>
      </c>
      <c r="HN18" s="70" t="s">
        <v>652</v>
      </c>
      <c r="HO18" s="70" t="s">
        <v>652</v>
      </c>
      <c r="HP18" s="70">
        <v>0</v>
      </c>
      <c r="HQ18" s="70">
        <v>0</v>
      </c>
      <c r="HR18" s="70">
        <v>0</v>
      </c>
      <c r="HS18" s="69">
        <v>0</v>
      </c>
      <c r="HT18" s="69">
        <v>0</v>
      </c>
      <c r="HU18" s="69">
        <v>0</v>
      </c>
      <c r="HV18" s="69">
        <v>0</v>
      </c>
      <c r="HW18" s="69">
        <v>0</v>
      </c>
      <c r="HX18" s="69">
        <v>0</v>
      </c>
      <c r="HY18" s="69">
        <v>0</v>
      </c>
      <c r="HZ18" s="69">
        <v>0</v>
      </c>
      <c r="IA18" s="69">
        <v>0</v>
      </c>
      <c r="IB18" s="69">
        <v>0</v>
      </c>
      <c r="IC18" s="69">
        <v>0</v>
      </c>
      <c r="ID18" s="70" t="s">
        <v>652</v>
      </c>
      <c r="IE18" s="70" t="s">
        <v>652</v>
      </c>
      <c r="IF18" s="70">
        <v>0</v>
      </c>
      <c r="IG18" s="70">
        <v>0</v>
      </c>
      <c r="IH18" s="70">
        <v>0</v>
      </c>
    </row>
    <row r="19" spans="1:242" ht="15.75" x14ac:dyDescent="0.25">
      <c r="A19" s="11" t="s">
        <v>24</v>
      </c>
      <c r="B19" s="66" t="s">
        <v>25</v>
      </c>
      <c r="C19" s="69">
        <v>24.594899999999999</v>
      </c>
      <c r="D19" s="69">
        <v>0</v>
      </c>
      <c r="E19" s="69">
        <v>84.575600000000009</v>
      </c>
      <c r="F19" s="69">
        <v>24.594899999999999</v>
      </c>
      <c r="G19" s="69">
        <v>59.980699999999999</v>
      </c>
      <c r="H19" s="69">
        <v>24.594899999999999</v>
      </c>
      <c r="I19" s="69">
        <v>0.98549500000000001</v>
      </c>
      <c r="J19" s="69">
        <v>84.575600000000009</v>
      </c>
      <c r="K19" s="69">
        <v>24.594899999999999</v>
      </c>
      <c r="L19" s="69">
        <v>0</v>
      </c>
      <c r="M19" s="69">
        <v>59.980699999999999</v>
      </c>
      <c r="N19" s="70">
        <v>100</v>
      </c>
      <c r="O19" s="70">
        <v>100</v>
      </c>
      <c r="P19" s="70">
        <v>70.919626937319975</v>
      </c>
      <c r="Q19" s="69">
        <v>0.97899500000000006</v>
      </c>
      <c r="R19" s="70">
        <v>6.5000000000001723E-3</v>
      </c>
      <c r="S19" s="69">
        <v>15.356999999999999</v>
      </c>
      <c r="T19" s="69">
        <v>0</v>
      </c>
      <c r="U19" s="69">
        <v>21.939</v>
      </c>
      <c r="V19" s="69">
        <v>15.356999999999999</v>
      </c>
      <c r="W19" s="69">
        <v>6.5819999999999999</v>
      </c>
      <c r="X19" s="69">
        <v>15.356999999999999</v>
      </c>
      <c r="Y19" s="69">
        <v>0.979375</v>
      </c>
      <c r="Z19" s="69">
        <v>21.939</v>
      </c>
      <c r="AA19" s="69">
        <v>15.356999999999999</v>
      </c>
      <c r="AB19" s="69">
        <v>0</v>
      </c>
      <c r="AC19" s="69">
        <v>6.5819999999999999</v>
      </c>
      <c r="AD19" s="70">
        <v>100</v>
      </c>
      <c r="AE19" s="70">
        <v>100</v>
      </c>
      <c r="AF19" s="70">
        <v>30.001367427868182</v>
      </c>
      <c r="AG19" s="70">
        <v>0.97287500000000005</v>
      </c>
      <c r="AH19" s="70">
        <v>6.5000000000009495E-3</v>
      </c>
      <c r="AI19" s="69">
        <v>0</v>
      </c>
      <c r="AJ19" s="69">
        <v>0</v>
      </c>
      <c r="AK19" s="69">
        <v>0</v>
      </c>
      <c r="AL19" s="69">
        <v>0</v>
      </c>
      <c r="AM19" s="69">
        <v>0</v>
      </c>
      <c r="AN19" s="69">
        <v>0</v>
      </c>
      <c r="AO19" s="69">
        <v>0</v>
      </c>
      <c r="AP19" s="69">
        <v>0</v>
      </c>
      <c r="AQ19" s="69">
        <v>0</v>
      </c>
      <c r="AR19" s="69">
        <v>0</v>
      </c>
      <c r="AS19" s="69">
        <v>0</v>
      </c>
      <c r="AT19" s="70" t="s">
        <v>652</v>
      </c>
      <c r="AU19" s="70" t="s">
        <v>652</v>
      </c>
      <c r="AV19" s="70">
        <v>0</v>
      </c>
      <c r="AW19" s="70">
        <v>0</v>
      </c>
      <c r="AX19" s="70">
        <v>0</v>
      </c>
      <c r="AY19" s="69">
        <v>4.2930000000000001</v>
      </c>
      <c r="AZ19" s="69">
        <v>0</v>
      </c>
      <c r="BA19" s="69">
        <v>6.133</v>
      </c>
      <c r="BB19" s="69">
        <v>4.2930000000000001</v>
      </c>
      <c r="BC19" s="69">
        <v>1.84</v>
      </c>
      <c r="BD19" s="69">
        <v>4.2930000000000001</v>
      </c>
      <c r="BE19" s="69">
        <v>0</v>
      </c>
      <c r="BF19" s="69">
        <v>6.133</v>
      </c>
      <c r="BG19" s="69">
        <v>4.2930000000000001</v>
      </c>
      <c r="BH19" s="69">
        <v>0</v>
      </c>
      <c r="BI19" s="69">
        <v>1.84</v>
      </c>
      <c r="BJ19" s="70">
        <v>100</v>
      </c>
      <c r="BK19" s="70">
        <v>100</v>
      </c>
      <c r="BL19" s="70">
        <v>30.00163052339801</v>
      </c>
      <c r="BM19" s="70">
        <v>0</v>
      </c>
      <c r="BN19" s="70">
        <v>0</v>
      </c>
      <c r="BO19" s="69">
        <v>0</v>
      </c>
      <c r="BP19" s="69">
        <v>0</v>
      </c>
      <c r="BQ19" s="69">
        <v>0</v>
      </c>
      <c r="BR19" s="69">
        <v>0</v>
      </c>
      <c r="BS19" s="69">
        <v>0</v>
      </c>
      <c r="BT19" s="69">
        <v>0</v>
      </c>
      <c r="BU19" s="69">
        <v>0</v>
      </c>
      <c r="BV19" s="69">
        <v>0</v>
      </c>
      <c r="BW19" s="69">
        <v>0</v>
      </c>
      <c r="BX19" s="69">
        <v>0</v>
      </c>
      <c r="BY19" s="69">
        <v>0</v>
      </c>
      <c r="BZ19" s="70" t="s">
        <v>652</v>
      </c>
      <c r="CA19" s="70" t="s">
        <v>652</v>
      </c>
      <c r="CB19" s="70">
        <v>0</v>
      </c>
      <c r="CC19" s="70">
        <v>0</v>
      </c>
      <c r="CD19" s="70">
        <v>0</v>
      </c>
      <c r="CE19" s="69">
        <v>3.1</v>
      </c>
      <c r="CF19" s="69">
        <v>0</v>
      </c>
      <c r="CG19" s="69">
        <v>53.868000000000002</v>
      </c>
      <c r="CH19" s="69">
        <v>3.1</v>
      </c>
      <c r="CI19" s="69">
        <v>50.768000000000001</v>
      </c>
      <c r="CJ19" s="69">
        <v>3.1</v>
      </c>
      <c r="CK19" s="69">
        <v>0</v>
      </c>
      <c r="CL19" s="69">
        <v>53.868000000000002</v>
      </c>
      <c r="CM19" s="69">
        <v>3.1</v>
      </c>
      <c r="CN19" s="69">
        <v>0</v>
      </c>
      <c r="CO19" s="69">
        <v>50.768000000000001</v>
      </c>
      <c r="CP19" s="70">
        <v>100</v>
      </c>
      <c r="CQ19" s="70">
        <v>100</v>
      </c>
      <c r="CR19" s="70">
        <v>94.245191950694291</v>
      </c>
      <c r="CS19" s="70">
        <v>0</v>
      </c>
      <c r="CT19" s="70">
        <v>0</v>
      </c>
      <c r="CU19" s="69">
        <v>0</v>
      </c>
      <c r="CV19" s="69">
        <v>0</v>
      </c>
      <c r="CW19" s="69">
        <v>0</v>
      </c>
      <c r="CX19" s="69">
        <v>0</v>
      </c>
      <c r="CY19" s="69">
        <v>0</v>
      </c>
      <c r="CZ19" s="69">
        <v>0</v>
      </c>
      <c r="DA19" s="69">
        <v>0</v>
      </c>
      <c r="DB19" s="69">
        <v>0</v>
      </c>
      <c r="DC19" s="69">
        <v>0</v>
      </c>
      <c r="DD19" s="69">
        <v>0</v>
      </c>
      <c r="DE19" s="69">
        <v>0</v>
      </c>
      <c r="DF19" s="70" t="s">
        <v>652</v>
      </c>
      <c r="DG19" s="70" t="s">
        <v>652</v>
      </c>
      <c r="DH19" s="70">
        <v>0</v>
      </c>
      <c r="DI19" s="70">
        <v>0</v>
      </c>
      <c r="DJ19" s="70">
        <v>0</v>
      </c>
      <c r="DK19" s="69">
        <v>0</v>
      </c>
      <c r="DL19" s="69">
        <v>0</v>
      </c>
      <c r="DM19" s="69">
        <v>0</v>
      </c>
      <c r="DN19" s="69">
        <v>0</v>
      </c>
      <c r="DO19" s="69">
        <v>0</v>
      </c>
      <c r="DP19" s="69">
        <v>0</v>
      </c>
      <c r="DQ19" s="69">
        <v>0</v>
      </c>
      <c r="DR19" s="69">
        <v>0</v>
      </c>
      <c r="DS19" s="69">
        <v>0</v>
      </c>
      <c r="DT19" s="69">
        <v>0</v>
      </c>
      <c r="DU19" s="69">
        <v>0</v>
      </c>
      <c r="DV19" s="70" t="s">
        <v>652</v>
      </c>
      <c r="DW19" s="70" t="s">
        <v>652</v>
      </c>
      <c r="DX19" s="70">
        <v>0</v>
      </c>
      <c r="DY19" s="70">
        <v>0</v>
      </c>
      <c r="DZ19" s="70">
        <v>0</v>
      </c>
      <c r="EA19" s="69">
        <v>0</v>
      </c>
      <c r="EB19" s="69">
        <v>0</v>
      </c>
      <c r="EC19" s="69">
        <v>0</v>
      </c>
      <c r="ED19" s="69">
        <v>0</v>
      </c>
      <c r="EE19" s="69">
        <v>0</v>
      </c>
      <c r="EF19" s="69">
        <v>0</v>
      </c>
      <c r="EG19" s="69">
        <v>0</v>
      </c>
      <c r="EH19" s="69">
        <v>0</v>
      </c>
      <c r="EI19" s="69">
        <v>0</v>
      </c>
      <c r="EJ19" s="69">
        <v>0</v>
      </c>
      <c r="EK19" s="69">
        <v>0</v>
      </c>
      <c r="EL19" s="70" t="s">
        <v>652</v>
      </c>
      <c r="EM19" s="70" t="s">
        <v>652</v>
      </c>
      <c r="EN19" s="70">
        <v>0</v>
      </c>
      <c r="EO19" s="70">
        <v>0</v>
      </c>
      <c r="EP19" s="70">
        <v>0</v>
      </c>
      <c r="EQ19" s="69">
        <v>0</v>
      </c>
      <c r="ER19" s="69">
        <v>0</v>
      </c>
      <c r="ES19" s="69">
        <v>0</v>
      </c>
      <c r="ET19" s="69">
        <v>0</v>
      </c>
      <c r="EU19" s="69">
        <v>0</v>
      </c>
      <c r="EV19" s="69">
        <v>0</v>
      </c>
      <c r="EW19" s="69">
        <v>0</v>
      </c>
      <c r="EX19" s="69">
        <v>0</v>
      </c>
      <c r="EY19" s="69">
        <v>0</v>
      </c>
      <c r="EZ19" s="69">
        <v>0</v>
      </c>
      <c r="FA19" s="69">
        <v>0</v>
      </c>
      <c r="FB19" s="70" t="s">
        <v>652</v>
      </c>
      <c r="FC19" s="70" t="s">
        <v>652</v>
      </c>
      <c r="FD19" s="70">
        <v>0</v>
      </c>
      <c r="FE19" s="70">
        <v>0</v>
      </c>
      <c r="FF19" s="70">
        <v>0</v>
      </c>
      <c r="FG19" s="69">
        <v>0</v>
      </c>
      <c r="FH19" s="69">
        <v>0</v>
      </c>
      <c r="FI19" s="69">
        <v>0</v>
      </c>
      <c r="FJ19" s="69">
        <v>0</v>
      </c>
      <c r="FK19" s="69">
        <v>0</v>
      </c>
      <c r="FL19" s="69">
        <v>0</v>
      </c>
      <c r="FM19" s="69">
        <v>0</v>
      </c>
      <c r="FN19" s="69">
        <v>0</v>
      </c>
      <c r="FO19" s="69">
        <v>0</v>
      </c>
      <c r="FP19" s="69">
        <v>0</v>
      </c>
      <c r="FQ19" s="69">
        <v>0</v>
      </c>
      <c r="FR19" s="70" t="s">
        <v>652</v>
      </c>
      <c r="FS19" s="70" t="s">
        <v>652</v>
      </c>
      <c r="FT19" s="70">
        <v>0</v>
      </c>
      <c r="FU19" s="70">
        <v>0</v>
      </c>
      <c r="FV19" s="70">
        <v>0</v>
      </c>
      <c r="FW19" s="69">
        <v>0</v>
      </c>
      <c r="FX19" s="69">
        <v>0</v>
      </c>
      <c r="FY19" s="69">
        <v>0</v>
      </c>
      <c r="FZ19" s="69">
        <v>0</v>
      </c>
      <c r="GA19" s="69">
        <v>0</v>
      </c>
      <c r="GB19" s="69">
        <v>0</v>
      </c>
      <c r="GC19" s="69">
        <v>0</v>
      </c>
      <c r="GD19" s="69">
        <v>0</v>
      </c>
      <c r="GE19" s="69">
        <v>0</v>
      </c>
      <c r="GF19" s="69">
        <v>0</v>
      </c>
      <c r="GG19" s="69">
        <v>0</v>
      </c>
      <c r="GH19" s="70" t="s">
        <v>652</v>
      </c>
      <c r="GI19" s="70" t="s">
        <v>652</v>
      </c>
      <c r="GJ19" s="70">
        <v>0</v>
      </c>
      <c r="GK19" s="70">
        <v>0</v>
      </c>
      <c r="GL19" s="70">
        <v>0</v>
      </c>
      <c r="GM19" s="69">
        <v>0</v>
      </c>
      <c r="GN19" s="69">
        <v>0</v>
      </c>
      <c r="GO19" s="69">
        <v>0</v>
      </c>
      <c r="GP19" s="69">
        <v>0</v>
      </c>
      <c r="GQ19" s="69">
        <v>0</v>
      </c>
      <c r="GR19" s="69">
        <v>0</v>
      </c>
      <c r="GS19" s="69">
        <v>0</v>
      </c>
      <c r="GT19" s="69">
        <v>0</v>
      </c>
      <c r="GU19" s="69">
        <v>0</v>
      </c>
      <c r="GV19" s="69">
        <v>0</v>
      </c>
      <c r="GW19" s="69">
        <v>0</v>
      </c>
      <c r="GX19" s="70" t="s">
        <v>652</v>
      </c>
      <c r="GY19" s="70" t="s">
        <v>652</v>
      </c>
      <c r="GZ19" s="70">
        <v>0</v>
      </c>
      <c r="HA19" s="70">
        <v>0</v>
      </c>
      <c r="HB19" s="70">
        <v>0</v>
      </c>
      <c r="HC19" s="69">
        <v>1.8449</v>
      </c>
      <c r="HD19" s="69">
        <v>0</v>
      </c>
      <c r="HE19" s="69">
        <v>2.6356000000000002</v>
      </c>
      <c r="HF19" s="69">
        <v>1.8449</v>
      </c>
      <c r="HG19" s="69">
        <v>0.79069999999999996</v>
      </c>
      <c r="HH19" s="69">
        <v>1.8449</v>
      </c>
      <c r="HI19" s="69">
        <v>6.1199999999999996E-3</v>
      </c>
      <c r="HJ19" s="69">
        <v>2.6356000000000002</v>
      </c>
      <c r="HK19" s="69">
        <v>1.8449</v>
      </c>
      <c r="HL19" s="69">
        <v>0</v>
      </c>
      <c r="HM19" s="69">
        <v>0.79069999999999996</v>
      </c>
      <c r="HN19" s="70">
        <v>100</v>
      </c>
      <c r="HO19" s="70">
        <v>100</v>
      </c>
      <c r="HP19" s="70">
        <v>30.000758840491727</v>
      </c>
      <c r="HQ19" s="70">
        <v>6.1199999999999996E-3</v>
      </c>
      <c r="HR19" s="70">
        <v>-9.6277152916712794E-17</v>
      </c>
      <c r="HS19" s="69">
        <v>0</v>
      </c>
      <c r="HT19" s="69">
        <v>0</v>
      </c>
      <c r="HU19" s="69">
        <v>0</v>
      </c>
      <c r="HV19" s="69">
        <v>0</v>
      </c>
      <c r="HW19" s="69">
        <v>0</v>
      </c>
      <c r="HX19" s="69">
        <v>0</v>
      </c>
      <c r="HY19" s="69">
        <v>0</v>
      </c>
      <c r="HZ19" s="69">
        <v>0</v>
      </c>
      <c r="IA19" s="69">
        <v>0</v>
      </c>
      <c r="IB19" s="69">
        <v>0</v>
      </c>
      <c r="IC19" s="69">
        <v>0</v>
      </c>
      <c r="ID19" s="70" t="s">
        <v>652</v>
      </c>
      <c r="IE19" s="70" t="s">
        <v>652</v>
      </c>
      <c r="IF19" s="70">
        <v>0</v>
      </c>
      <c r="IG19" s="70">
        <v>0</v>
      </c>
      <c r="IH19" s="70">
        <v>0</v>
      </c>
    </row>
    <row r="20" spans="1:242" ht="15.75" x14ac:dyDescent="0.25">
      <c r="A20" s="11" t="s">
        <v>27</v>
      </c>
      <c r="B20" s="66" t="s">
        <v>28</v>
      </c>
      <c r="C20" s="69">
        <v>25.008099999999999</v>
      </c>
      <c r="D20" s="69">
        <v>0</v>
      </c>
      <c r="E20" s="69">
        <v>56.336999999999996</v>
      </c>
      <c r="F20" s="69">
        <v>25.008099999999999</v>
      </c>
      <c r="G20" s="69">
        <v>31.328900000000001</v>
      </c>
      <c r="H20" s="69">
        <v>25.008099999999999</v>
      </c>
      <c r="I20" s="69">
        <v>0</v>
      </c>
      <c r="J20" s="69">
        <v>53.575962359999998</v>
      </c>
      <c r="K20" s="69">
        <v>25.008099999999999</v>
      </c>
      <c r="L20" s="69">
        <v>0</v>
      </c>
      <c r="M20" s="69">
        <v>28.567862359999999</v>
      </c>
      <c r="N20" s="70">
        <v>100</v>
      </c>
      <c r="O20" s="70">
        <v>91.18693078914356</v>
      </c>
      <c r="P20" s="70">
        <v>53.322163712226413</v>
      </c>
      <c r="Q20" s="69">
        <v>0</v>
      </c>
      <c r="R20" s="70">
        <v>0</v>
      </c>
      <c r="S20" s="69">
        <v>6.1143999999999998</v>
      </c>
      <c r="T20" s="69">
        <v>0</v>
      </c>
      <c r="U20" s="69">
        <v>18.5884</v>
      </c>
      <c r="V20" s="69">
        <v>6.1143999999999998</v>
      </c>
      <c r="W20" s="69">
        <v>12.474</v>
      </c>
      <c r="X20" s="69">
        <v>6.1143999999999998</v>
      </c>
      <c r="Y20" s="69">
        <v>0</v>
      </c>
      <c r="Z20" s="69">
        <v>18.5884</v>
      </c>
      <c r="AA20" s="69">
        <v>6.1143999999999998</v>
      </c>
      <c r="AB20" s="69">
        <v>0</v>
      </c>
      <c r="AC20" s="69">
        <v>12.474</v>
      </c>
      <c r="AD20" s="70">
        <v>100</v>
      </c>
      <c r="AE20" s="70">
        <v>100</v>
      </c>
      <c r="AF20" s="70">
        <v>67.106367411934315</v>
      </c>
      <c r="AG20" s="70">
        <v>0</v>
      </c>
      <c r="AH20" s="70">
        <v>0</v>
      </c>
      <c r="AI20" s="69">
        <v>0</v>
      </c>
      <c r="AJ20" s="69">
        <v>0</v>
      </c>
      <c r="AK20" s="69">
        <v>0</v>
      </c>
      <c r="AL20" s="69">
        <v>0</v>
      </c>
      <c r="AM20" s="69">
        <v>0</v>
      </c>
      <c r="AN20" s="69">
        <v>0</v>
      </c>
      <c r="AO20" s="69">
        <v>0</v>
      </c>
      <c r="AP20" s="69">
        <v>0</v>
      </c>
      <c r="AQ20" s="69">
        <v>0</v>
      </c>
      <c r="AR20" s="69">
        <v>0</v>
      </c>
      <c r="AS20" s="69">
        <v>0</v>
      </c>
      <c r="AT20" s="70" t="s">
        <v>652</v>
      </c>
      <c r="AU20" s="70" t="s">
        <v>652</v>
      </c>
      <c r="AV20" s="70">
        <v>0</v>
      </c>
      <c r="AW20" s="70">
        <v>0</v>
      </c>
      <c r="AX20" s="70">
        <v>0</v>
      </c>
      <c r="AY20" s="69">
        <v>18.481999999999999</v>
      </c>
      <c r="AZ20" s="69">
        <v>0</v>
      </c>
      <c r="BA20" s="69">
        <v>36.964599999999997</v>
      </c>
      <c r="BB20" s="69">
        <v>18.481999999999999</v>
      </c>
      <c r="BC20" s="69">
        <v>18.482600000000001</v>
      </c>
      <c r="BD20" s="69">
        <v>18.481999999999999</v>
      </c>
      <c r="BE20" s="69">
        <v>0</v>
      </c>
      <c r="BF20" s="69">
        <v>34.203562359999999</v>
      </c>
      <c r="BG20" s="69">
        <v>18.481999999999999</v>
      </c>
      <c r="BH20" s="69">
        <v>0</v>
      </c>
      <c r="BI20" s="69">
        <v>15.72156236</v>
      </c>
      <c r="BJ20" s="70">
        <v>100</v>
      </c>
      <c r="BK20" s="70">
        <v>85.061421877874324</v>
      </c>
      <c r="BL20" s="70">
        <v>45.964692784123208</v>
      </c>
      <c r="BM20" s="70">
        <v>0</v>
      </c>
      <c r="BN20" s="70">
        <v>0</v>
      </c>
      <c r="BO20" s="69">
        <v>0</v>
      </c>
      <c r="BP20" s="69">
        <v>0</v>
      </c>
      <c r="BQ20" s="69">
        <v>0</v>
      </c>
      <c r="BR20" s="69">
        <v>0</v>
      </c>
      <c r="BS20" s="69">
        <v>0</v>
      </c>
      <c r="BT20" s="69">
        <v>0</v>
      </c>
      <c r="BU20" s="69">
        <v>0</v>
      </c>
      <c r="BV20" s="69">
        <v>0</v>
      </c>
      <c r="BW20" s="69">
        <v>0</v>
      </c>
      <c r="BX20" s="69">
        <v>0</v>
      </c>
      <c r="BY20" s="69">
        <v>0</v>
      </c>
      <c r="BZ20" s="70" t="s">
        <v>652</v>
      </c>
      <c r="CA20" s="70" t="s">
        <v>652</v>
      </c>
      <c r="CB20" s="70">
        <v>0</v>
      </c>
      <c r="CC20" s="70">
        <v>0</v>
      </c>
      <c r="CD20" s="70">
        <v>0</v>
      </c>
      <c r="CE20" s="69">
        <v>0</v>
      </c>
      <c r="CF20" s="69">
        <v>0</v>
      </c>
      <c r="CG20" s="69">
        <v>0</v>
      </c>
      <c r="CH20" s="69">
        <v>0</v>
      </c>
      <c r="CI20" s="69">
        <v>0</v>
      </c>
      <c r="CJ20" s="69">
        <v>0</v>
      </c>
      <c r="CK20" s="69">
        <v>0</v>
      </c>
      <c r="CL20" s="69">
        <v>0</v>
      </c>
      <c r="CM20" s="69">
        <v>0</v>
      </c>
      <c r="CN20" s="69">
        <v>0</v>
      </c>
      <c r="CO20" s="69">
        <v>0</v>
      </c>
      <c r="CP20" s="70" t="s">
        <v>652</v>
      </c>
      <c r="CQ20" s="70" t="s">
        <v>652</v>
      </c>
      <c r="CR20" s="70">
        <v>0</v>
      </c>
      <c r="CS20" s="70">
        <v>0</v>
      </c>
      <c r="CT20" s="70">
        <v>0</v>
      </c>
      <c r="CU20" s="69">
        <v>0</v>
      </c>
      <c r="CV20" s="69">
        <v>0</v>
      </c>
      <c r="CW20" s="69">
        <v>0</v>
      </c>
      <c r="CX20" s="69">
        <v>0</v>
      </c>
      <c r="CY20" s="69">
        <v>0</v>
      </c>
      <c r="CZ20" s="69">
        <v>0</v>
      </c>
      <c r="DA20" s="69">
        <v>0</v>
      </c>
      <c r="DB20" s="69">
        <v>0</v>
      </c>
      <c r="DC20" s="69">
        <v>0</v>
      </c>
      <c r="DD20" s="69">
        <v>0</v>
      </c>
      <c r="DE20" s="69">
        <v>0</v>
      </c>
      <c r="DF20" s="70" t="s">
        <v>652</v>
      </c>
      <c r="DG20" s="70" t="s">
        <v>652</v>
      </c>
      <c r="DH20" s="70">
        <v>0</v>
      </c>
      <c r="DI20" s="70">
        <v>0</v>
      </c>
      <c r="DJ20" s="70">
        <v>0</v>
      </c>
      <c r="DK20" s="69">
        <v>0</v>
      </c>
      <c r="DL20" s="69">
        <v>0</v>
      </c>
      <c r="DM20" s="69">
        <v>0</v>
      </c>
      <c r="DN20" s="69">
        <v>0</v>
      </c>
      <c r="DO20" s="69">
        <v>0</v>
      </c>
      <c r="DP20" s="69">
        <v>0</v>
      </c>
      <c r="DQ20" s="69">
        <v>0</v>
      </c>
      <c r="DR20" s="69">
        <v>0</v>
      </c>
      <c r="DS20" s="69">
        <v>0</v>
      </c>
      <c r="DT20" s="69">
        <v>0</v>
      </c>
      <c r="DU20" s="69">
        <v>0</v>
      </c>
      <c r="DV20" s="70" t="s">
        <v>652</v>
      </c>
      <c r="DW20" s="70" t="s">
        <v>652</v>
      </c>
      <c r="DX20" s="70">
        <v>0</v>
      </c>
      <c r="DY20" s="70">
        <v>0</v>
      </c>
      <c r="DZ20" s="70">
        <v>0</v>
      </c>
      <c r="EA20" s="69">
        <v>0</v>
      </c>
      <c r="EB20" s="69">
        <v>0</v>
      </c>
      <c r="EC20" s="69">
        <v>0</v>
      </c>
      <c r="ED20" s="69">
        <v>0</v>
      </c>
      <c r="EE20" s="69">
        <v>0</v>
      </c>
      <c r="EF20" s="69">
        <v>0</v>
      </c>
      <c r="EG20" s="69">
        <v>0</v>
      </c>
      <c r="EH20" s="69">
        <v>0</v>
      </c>
      <c r="EI20" s="69">
        <v>0</v>
      </c>
      <c r="EJ20" s="69">
        <v>0</v>
      </c>
      <c r="EK20" s="69">
        <v>0</v>
      </c>
      <c r="EL20" s="70" t="s">
        <v>652</v>
      </c>
      <c r="EM20" s="70" t="s">
        <v>652</v>
      </c>
      <c r="EN20" s="70">
        <v>0</v>
      </c>
      <c r="EO20" s="70">
        <v>0</v>
      </c>
      <c r="EP20" s="70">
        <v>0</v>
      </c>
      <c r="EQ20" s="69">
        <v>0</v>
      </c>
      <c r="ER20" s="69">
        <v>0</v>
      </c>
      <c r="ES20" s="69">
        <v>0</v>
      </c>
      <c r="ET20" s="69">
        <v>0</v>
      </c>
      <c r="EU20" s="69">
        <v>0</v>
      </c>
      <c r="EV20" s="69">
        <v>0</v>
      </c>
      <c r="EW20" s="69">
        <v>0</v>
      </c>
      <c r="EX20" s="69">
        <v>0</v>
      </c>
      <c r="EY20" s="69">
        <v>0</v>
      </c>
      <c r="EZ20" s="69">
        <v>0</v>
      </c>
      <c r="FA20" s="69">
        <v>0</v>
      </c>
      <c r="FB20" s="70" t="s">
        <v>652</v>
      </c>
      <c r="FC20" s="70" t="s">
        <v>652</v>
      </c>
      <c r="FD20" s="70">
        <v>0</v>
      </c>
      <c r="FE20" s="70">
        <v>0</v>
      </c>
      <c r="FF20" s="70">
        <v>0</v>
      </c>
      <c r="FG20" s="69">
        <v>0</v>
      </c>
      <c r="FH20" s="69">
        <v>0</v>
      </c>
      <c r="FI20" s="69">
        <v>0</v>
      </c>
      <c r="FJ20" s="69">
        <v>0</v>
      </c>
      <c r="FK20" s="69">
        <v>0</v>
      </c>
      <c r="FL20" s="69">
        <v>0</v>
      </c>
      <c r="FM20" s="69">
        <v>0</v>
      </c>
      <c r="FN20" s="69">
        <v>0</v>
      </c>
      <c r="FO20" s="69">
        <v>0</v>
      </c>
      <c r="FP20" s="69">
        <v>0</v>
      </c>
      <c r="FQ20" s="69">
        <v>0</v>
      </c>
      <c r="FR20" s="70" t="s">
        <v>652</v>
      </c>
      <c r="FS20" s="70" t="s">
        <v>652</v>
      </c>
      <c r="FT20" s="70">
        <v>0</v>
      </c>
      <c r="FU20" s="70">
        <v>0</v>
      </c>
      <c r="FV20" s="70">
        <v>0</v>
      </c>
      <c r="FW20" s="69">
        <v>0</v>
      </c>
      <c r="FX20" s="69">
        <v>0</v>
      </c>
      <c r="FY20" s="69">
        <v>0</v>
      </c>
      <c r="FZ20" s="69">
        <v>0</v>
      </c>
      <c r="GA20" s="69">
        <v>0</v>
      </c>
      <c r="GB20" s="69">
        <v>0</v>
      </c>
      <c r="GC20" s="69">
        <v>0</v>
      </c>
      <c r="GD20" s="69">
        <v>0</v>
      </c>
      <c r="GE20" s="69">
        <v>0</v>
      </c>
      <c r="GF20" s="69">
        <v>0</v>
      </c>
      <c r="GG20" s="69">
        <v>0</v>
      </c>
      <c r="GH20" s="70" t="s">
        <v>652</v>
      </c>
      <c r="GI20" s="70" t="s">
        <v>652</v>
      </c>
      <c r="GJ20" s="70">
        <v>0</v>
      </c>
      <c r="GK20" s="70">
        <v>0</v>
      </c>
      <c r="GL20" s="70">
        <v>0</v>
      </c>
      <c r="GM20" s="69">
        <v>0</v>
      </c>
      <c r="GN20" s="69">
        <v>0</v>
      </c>
      <c r="GO20" s="69">
        <v>0</v>
      </c>
      <c r="GP20" s="69">
        <v>0</v>
      </c>
      <c r="GQ20" s="69">
        <v>0</v>
      </c>
      <c r="GR20" s="69">
        <v>0</v>
      </c>
      <c r="GS20" s="69">
        <v>0</v>
      </c>
      <c r="GT20" s="69">
        <v>0</v>
      </c>
      <c r="GU20" s="69">
        <v>0</v>
      </c>
      <c r="GV20" s="69">
        <v>0</v>
      </c>
      <c r="GW20" s="69">
        <v>0</v>
      </c>
      <c r="GX20" s="70" t="s">
        <v>652</v>
      </c>
      <c r="GY20" s="70" t="s">
        <v>652</v>
      </c>
      <c r="GZ20" s="70">
        <v>0</v>
      </c>
      <c r="HA20" s="70">
        <v>0</v>
      </c>
      <c r="HB20" s="70">
        <v>0</v>
      </c>
      <c r="HC20" s="69">
        <v>0.41170000000000001</v>
      </c>
      <c r="HD20" s="69">
        <v>0</v>
      </c>
      <c r="HE20" s="69">
        <v>0.78400000000000003</v>
      </c>
      <c r="HF20" s="69">
        <v>0.41170000000000001</v>
      </c>
      <c r="HG20" s="69">
        <v>0.37230000000000002</v>
      </c>
      <c r="HH20" s="69">
        <v>0.41170000000000001</v>
      </c>
      <c r="HI20" s="69">
        <v>0</v>
      </c>
      <c r="HJ20" s="69">
        <v>0.78400000000000003</v>
      </c>
      <c r="HK20" s="69">
        <v>0.41170000000000001</v>
      </c>
      <c r="HL20" s="69">
        <v>0</v>
      </c>
      <c r="HM20" s="69">
        <v>0.37230000000000002</v>
      </c>
      <c r="HN20" s="70">
        <v>100</v>
      </c>
      <c r="HO20" s="70">
        <v>100</v>
      </c>
      <c r="HP20" s="70">
        <v>47.487244897959187</v>
      </c>
      <c r="HQ20" s="70">
        <v>0</v>
      </c>
      <c r="HR20" s="70">
        <v>0</v>
      </c>
      <c r="HS20" s="69">
        <v>0</v>
      </c>
      <c r="HT20" s="69">
        <v>0</v>
      </c>
      <c r="HU20" s="69">
        <v>0</v>
      </c>
      <c r="HV20" s="69">
        <v>0</v>
      </c>
      <c r="HW20" s="69">
        <v>0</v>
      </c>
      <c r="HX20" s="69">
        <v>0</v>
      </c>
      <c r="HY20" s="69">
        <v>0</v>
      </c>
      <c r="HZ20" s="69">
        <v>0</v>
      </c>
      <c r="IA20" s="69">
        <v>0</v>
      </c>
      <c r="IB20" s="69">
        <v>0</v>
      </c>
      <c r="IC20" s="69">
        <v>0</v>
      </c>
      <c r="ID20" s="70" t="s">
        <v>652</v>
      </c>
      <c r="IE20" s="70" t="s">
        <v>652</v>
      </c>
      <c r="IF20" s="70">
        <v>0</v>
      </c>
      <c r="IG20" s="70">
        <v>0</v>
      </c>
      <c r="IH20" s="70">
        <v>0</v>
      </c>
    </row>
    <row r="21" spans="1:242" ht="15.75" x14ac:dyDescent="0.25">
      <c r="A21" s="11" t="s">
        <v>30</v>
      </c>
      <c r="B21" s="66" t="s">
        <v>31</v>
      </c>
      <c r="C21" s="69">
        <v>80.873400000000004</v>
      </c>
      <c r="D21" s="69">
        <v>0</v>
      </c>
      <c r="E21" s="69">
        <v>220.74020500000003</v>
      </c>
      <c r="F21" s="69">
        <v>80.873400000000004</v>
      </c>
      <c r="G21" s="69">
        <v>139.866805</v>
      </c>
      <c r="H21" s="69">
        <v>80.873400000000004</v>
      </c>
      <c r="I21" s="69">
        <v>2.2741825999999996</v>
      </c>
      <c r="J21" s="69">
        <v>220.49287500000003</v>
      </c>
      <c r="K21" s="69">
        <v>80.735956999999999</v>
      </c>
      <c r="L21" s="69">
        <v>0</v>
      </c>
      <c r="M21" s="69">
        <v>139.75691800000001</v>
      </c>
      <c r="N21" s="70">
        <v>99.830051660991131</v>
      </c>
      <c r="O21" s="70">
        <v>99.921434539095983</v>
      </c>
      <c r="P21" s="70">
        <v>63.383870340481522</v>
      </c>
      <c r="Q21" s="69">
        <v>2.2741825999999996</v>
      </c>
      <c r="R21" s="70">
        <v>0.1374430000000082</v>
      </c>
      <c r="S21" s="69">
        <v>31.379799999999999</v>
      </c>
      <c r="T21" s="69">
        <v>0</v>
      </c>
      <c r="U21" s="69">
        <v>56.456800000000001</v>
      </c>
      <c r="V21" s="69">
        <v>31.379799999999999</v>
      </c>
      <c r="W21" s="69">
        <v>25.077000000000002</v>
      </c>
      <c r="X21" s="69">
        <v>31.379799999999999</v>
      </c>
      <c r="Y21" s="69">
        <v>1.6881219999999999</v>
      </c>
      <c r="Z21" s="69">
        <v>56.209470000000003</v>
      </c>
      <c r="AA21" s="69">
        <v>31.242356999999998</v>
      </c>
      <c r="AB21" s="69">
        <v>0</v>
      </c>
      <c r="AC21" s="69">
        <v>24.967113000000001</v>
      </c>
      <c r="AD21" s="70">
        <v>99.56200166986406</v>
      </c>
      <c r="AE21" s="70">
        <v>99.561801650915186</v>
      </c>
      <c r="AF21" s="70">
        <v>44.417983304236813</v>
      </c>
      <c r="AG21" s="70">
        <v>1.6881219999999999</v>
      </c>
      <c r="AH21" s="70">
        <v>0.13744299999999754</v>
      </c>
      <c r="AI21" s="69">
        <v>0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0.58606059999999993</v>
      </c>
      <c r="AP21" s="69">
        <v>0</v>
      </c>
      <c r="AQ21" s="69">
        <v>0</v>
      </c>
      <c r="AR21" s="69">
        <v>0</v>
      </c>
      <c r="AS21" s="69">
        <v>0</v>
      </c>
      <c r="AT21" s="70" t="s">
        <v>652</v>
      </c>
      <c r="AU21" s="70" t="s">
        <v>652</v>
      </c>
      <c r="AV21" s="70">
        <v>0</v>
      </c>
      <c r="AW21" s="70">
        <v>0.58606059999999993</v>
      </c>
      <c r="AX21" s="70">
        <v>0</v>
      </c>
      <c r="AY21" s="69">
        <v>41.832000000000001</v>
      </c>
      <c r="AZ21" s="69">
        <v>0</v>
      </c>
      <c r="BA21" s="69">
        <v>112.146265</v>
      </c>
      <c r="BB21" s="69">
        <v>41.832000000000001</v>
      </c>
      <c r="BC21" s="69">
        <v>70.314265000000006</v>
      </c>
      <c r="BD21" s="69">
        <v>41.832000000000001</v>
      </c>
      <c r="BE21" s="69">
        <v>0</v>
      </c>
      <c r="BF21" s="69">
        <v>112.146265</v>
      </c>
      <c r="BG21" s="69">
        <v>41.832000000000001</v>
      </c>
      <c r="BH21" s="69">
        <v>0</v>
      </c>
      <c r="BI21" s="69">
        <v>70.314265000000006</v>
      </c>
      <c r="BJ21" s="70">
        <v>100</v>
      </c>
      <c r="BK21" s="70">
        <v>100</v>
      </c>
      <c r="BL21" s="70">
        <v>62.698713149296594</v>
      </c>
      <c r="BM21" s="70">
        <v>0</v>
      </c>
      <c r="BN21" s="70">
        <v>0</v>
      </c>
      <c r="BO21" s="69">
        <v>0</v>
      </c>
      <c r="BP21" s="69">
        <v>0</v>
      </c>
      <c r="BQ21" s="69">
        <v>0</v>
      </c>
      <c r="BR21" s="69">
        <v>0</v>
      </c>
      <c r="BS21" s="69">
        <v>0</v>
      </c>
      <c r="BT21" s="69">
        <v>0</v>
      </c>
      <c r="BU21" s="69">
        <v>0</v>
      </c>
      <c r="BV21" s="69">
        <v>0</v>
      </c>
      <c r="BW21" s="69">
        <v>0</v>
      </c>
      <c r="BX21" s="69">
        <v>0</v>
      </c>
      <c r="BY21" s="69">
        <v>0</v>
      </c>
      <c r="BZ21" s="70" t="s">
        <v>652</v>
      </c>
      <c r="CA21" s="70" t="s">
        <v>652</v>
      </c>
      <c r="CB21" s="70">
        <v>0</v>
      </c>
      <c r="CC21" s="70">
        <v>0</v>
      </c>
      <c r="CD21" s="70">
        <v>0</v>
      </c>
      <c r="CE21" s="69">
        <v>6.37</v>
      </c>
      <c r="CF21" s="69">
        <v>0</v>
      </c>
      <c r="CG21" s="69">
        <v>44.636200000000002</v>
      </c>
      <c r="CH21" s="69">
        <v>6.37</v>
      </c>
      <c r="CI21" s="69">
        <v>38.266199999999998</v>
      </c>
      <c r="CJ21" s="69">
        <v>6.37</v>
      </c>
      <c r="CK21" s="69">
        <v>0</v>
      </c>
      <c r="CL21" s="69">
        <v>44.636200000000002</v>
      </c>
      <c r="CM21" s="69">
        <v>6.37</v>
      </c>
      <c r="CN21" s="69">
        <v>0</v>
      </c>
      <c r="CO21" s="69">
        <v>38.266199999999998</v>
      </c>
      <c r="CP21" s="70">
        <v>100</v>
      </c>
      <c r="CQ21" s="70">
        <v>100</v>
      </c>
      <c r="CR21" s="70">
        <v>85.729071919204586</v>
      </c>
      <c r="CS21" s="70">
        <v>0</v>
      </c>
      <c r="CT21" s="70">
        <v>0</v>
      </c>
      <c r="CU21" s="69">
        <v>0</v>
      </c>
      <c r="CV21" s="69">
        <v>0</v>
      </c>
      <c r="CW21" s="69">
        <v>0</v>
      </c>
      <c r="CX21" s="69">
        <v>0</v>
      </c>
      <c r="CY21" s="69">
        <v>0</v>
      </c>
      <c r="CZ21" s="69">
        <v>0</v>
      </c>
      <c r="DA21" s="69">
        <v>0</v>
      </c>
      <c r="DB21" s="69">
        <v>0</v>
      </c>
      <c r="DC21" s="69">
        <v>0</v>
      </c>
      <c r="DD21" s="69">
        <v>0</v>
      </c>
      <c r="DE21" s="69">
        <v>0</v>
      </c>
      <c r="DF21" s="70" t="s">
        <v>652</v>
      </c>
      <c r="DG21" s="70" t="s">
        <v>652</v>
      </c>
      <c r="DH21" s="70">
        <v>0</v>
      </c>
      <c r="DI21" s="70">
        <v>0</v>
      </c>
      <c r="DJ21" s="70">
        <v>0</v>
      </c>
      <c r="DK21" s="69">
        <v>0.88</v>
      </c>
      <c r="DL21" s="69">
        <v>0</v>
      </c>
      <c r="DM21" s="69">
        <v>6.6393399999999998</v>
      </c>
      <c r="DN21" s="69">
        <v>0.88</v>
      </c>
      <c r="DO21" s="69">
        <v>5.7593399999999999</v>
      </c>
      <c r="DP21" s="69">
        <v>0.88</v>
      </c>
      <c r="DQ21" s="69">
        <v>0</v>
      </c>
      <c r="DR21" s="69">
        <v>6.6393399999999998</v>
      </c>
      <c r="DS21" s="69">
        <v>0.88</v>
      </c>
      <c r="DT21" s="69">
        <v>0</v>
      </c>
      <c r="DU21" s="69">
        <v>5.7593399999999999</v>
      </c>
      <c r="DV21" s="70">
        <v>100</v>
      </c>
      <c r="DW21" s="70">
        <v>100</v>
      </c>
      <c r="DX21" s="70">
        <v>86.745670503393413</v>
      </c>
      <c r="DY21" s="70">
        <v>0</v>
      </c>
      <c r="DZ21" s="70">
        <v>0</v>
      </c>
      <c r="EA21" s="69">
        <v>0</v>
      </c>
      <c r="EB21" s="69">
        <v>0</v>
      </c>
      <c r="EC21" s="69">
        <v>0</v>
      </c>
      <c r="ED21" s="69">
        <v>0</v>
      </c>
      <c r="EE21" s="69">
        <v>0</v>
      </c>
      <c r="EF21" s="69">
        <v>0</v>
      </c>
      <c r="EG21" s="69">
        <v>0</v>
      </c>
      <c r="EH21" s="69">
        <v>0</v>
      </c>
      <c r="EI21" s="69">
        <v>0</v>
      </c>
      <c r="EJ21" s="69">
        <v>0</v>
      </c>
      <c r="EK21" s="69">
        <v>0</v>
      </c>
      <c r="EL21" s="70" t="s">
        <v>652</v>
      </c>
      <c r="EM21" s="70" t="s">
        <v>652</v>
      </c>
      <c r="EN21" s="70">
        <v>0</v>
      </c>
      <c r="EO21" s="70">
        <v>0</v>
      </c>
      <c r="EP21" s="70">
        <v>0</v>
      </c>
      <c r="EQ21" s="69">
        <v>0</v>
      </c>
      <c r="ER21" s="69">
        <v>0</v>
      </c>
      <c r="ES21" s="69">
        <v>0</v>
      </c>
      <c r="ET21" s="69">
        <v>0</v>
      </c>
      <c r="EU21" s="69">
        <v>0</v>
      </c>
      <c r="EV21" s="69">
        <v>0</v>
      </c>
      <c r="EW21" s="69">
        <v>0</v>
      </c>
      <c r="EX21" s="69">
        <v>0</v>
      </c>
      <c r="EY21" s="69">
        <v>0</v>
      </c>
      <c r="EZ21" s="69">
        <v>0</v>
      </c>
      <c r="FA21" s="69">
        <v>0</v>
      </c>
      <c r="FB21" s="70" t="s">
        <v>652</v>
      </c>
      <c r="FC21" s="70" t="s">
        <v>652</v>
      </c>
      <c r="FD21" s="70">
        <v>0</v>
      </c>
      <c r="FE21" s="70">
        <v>0</v>
      </c>
      <c r="FF21" s="70">
        <v>0</v>
      </c>
      <c r="FG21" s="69">
        <v>0</v>
      </c>
      <c r="FH21" s="69">
        <v>0</v>
      </c>
      <c r="FI21" s="69">
        <v>0</v>
      </c>
      <c r="FJ21" s="69">
        <v>0</v>
      </c>
      <c r="FK21" s="69">
        <v>0</v>
      </c>
      <c r="FL21" s="69">
        <v>0</v>
      </c>
      <c r="FM21" s="69">
        <v>0</v>
      </c>
      <c r="FN21" s="69">
        <v>0</v>
      </c>
      <c r="FO21" s="69">
        <v>0</v>
      </c>
      <c r="FP21" s="69">
        <v>0</v>
      </c>
      <c r="FQ21" s="69">
        <v>0</v>
      </c>
      <c r="FR21" s="70" t="s">
        <v>652</v>
      </c>
      <c r="FS21" s="70" t="s">
        <v>652</v>
      </c>
      <c r="FT21" s="70">
        <v>0</v>
      </c>
      <c r="FU21" s="70">
        <v>0</v>
      </c>
      <c r="FV21" s="70">
        <v>0</v>
      </c>
      <c r="FW21" s="69">
        <v>0</v>
      </c>
      <c r="FX21" s="69">
        <v>0</v>
      </c>
      <c r="FY21" s="69">
        <v>0</v>
      </c>
      <c r="FZ21" s="69">
        <v>0</v>
      </c>
      <c r="GA21" s="69">
        <v>0</v>
      </c>
      <c r="GB21" s="69">
        <v>0</v>
      </c>
      <c r="GC21" s="69">
        <v>0</v>
      </c>
      <c r="GD21" s="69">
        <v>0</v>
      </c>
      <c r="GE21" s="69">
        <v>0</v>
      </c>
      <c r="GF21" s="69">
        <v>0</v>
      </c>
      <c r="GG21" s="69">
        <v>0</v>
      </c>
      <c r="GH21" s="70" t="s">
        <v>652</v>
      </c>
      <c r="GI21" s="70" t="s">
        <v>652</v>
      </c>
      <c r="GJ21" s="70">
        <v>0</v>
      </c>
      <c r="GK21" s="70">
        <v>0</v>
      </c>
      <c r="GL21" s="70">
        <v>0</v>
      </c>
      <c r="GM21" s="69">
        <v>0</v>
      </c>
      <c r="GN21" s="69">
        <v>0</v>
      </c>
      <c r="GO21" s="69">
        <v>0</v>
      </c>
      <c r="GP21" s="69">
        <v>0</v>
      </c>
      <c r="GQ21" s="69">
        <v>0</v>
      </c>
      <c r="GR21" s="69">
        <v>0</v>
      </c>
      <c r="GS21" s="69">
        <v>0</v>
      </c>
      <c r="GT21" s="69">
        <v>0</v>
      </c>
      <c r="GU21" s="69">
        <v>0</v>
      </c>
      <c r="GV21" s="69">
        <v>0</v>
      </c>
      <c r="GW21" s="69">
        <v>0</v>
      </c>
      <c r="GX21" s="70" t="s">
        <v>652</v>
      </c>
      <c r="GY21" s="70" t="s">
        <v>652</v>
      </c>
      <c r="GZ21" s="70">
        <v>0</v>
      </c>
      <c r="HA21" s="70">
        <v>0</v>
      </c>
      <c r="HB21" s="70">
        <v>0</v>
      </c>
      <c r="HC21" s="69">
        <v>0.41160000000000002</v>
      </c>
      <c r="HD21" s="69">
        <v>0</v>
      </c>
      <c r="HE21" s="69">
        <v>0.86160000000000003</v>
      </c>
      <c r="HF21" s="69">
        <v>0.41160000000000002</v>
      </c>
      <c r="HG21" s="69">
        <v>0.45</v>
      </c>
      <c r="HH21" s="69">
        <v>0.41160000000000002</v>
      </c>
      <c r="HI21" s="69">
        <v>0</v>
      </c>
      <c r="HJ21" s="69">
        <v>0.86160000000000003</v>
      </c>
      <c r="HK21" s="69">
        <v>0.41160000000000002</v>
      </c>
      <c r="HL21" s="69">
        <v>0</v>
      </c>
      <c r="HM21" s="69">
        <v>0.45</v>
      </c>
      <c r="HN21" s="70">
        <v>100</v>
      </c>
      <c r="HO21" s="70">
        <v>100</v>
      </c>
      <c r="HP21" s="70">
        <v>52.228412256267411</v>
      </c>
      <c r="HQ21" s="70">
        <v>0</v>
      </c>
      <c r="HR21" s="70">
        <v>0</v>
      </c>
      <c r="HS21" s="69">
        <v>0</v>
      </c>
      <c r="HT21" s="69">
        <v>0</v>
      </c>
      <c r="HU21" s="69">
        <v>0</v>
      </c>
      <c r="HV21" s="69">
        <v>0</v>
      </c>
      <c r="HW21" s="69">
        <v>0</v>
      </c>
      <c r="HX21" s="69">
        <v>0</v>
      </c>
      <c r="HY21" s="69">
        <v>0</v>
      </c>
      <c r="HZ21" s="69">
        <v>0</v>
      </c>
      <c r="IA21" s="69">
        <v>0</v>
      </c>
      <c r="IB21" s="69">
        <v>0</v>
      </c>
      <c r="IC21" s="69">
        <v>0</v>
      </c>
      <c r="ID21" s="70" t="s">
        <v>652</v>
      </c>
      <c r="IE21" s="70" t="s">
        <v>652</v>
      </c>
      <c r="IF21" s="70">
        <v>0</v>
      </c>
      <c r="IG21" s="70">
        <v>0</v>
      </c>
      <c r="IH21" s="70">
        <v>0</v>
      </c>
    </row>
    <row r="22" spans="1:242" ht="15.75" x14ac:dyDescent="0.25">
      <c r="A22" s="11" t="s">
        <v>33</v>
      </c>
      <c r="B22" s="66" t="s">
        <v>34</v>
      </c>
      <c r="C22" s="69">
        <v>136.15295</v>
      </c>
      <c r="D22" s="69">
        <v>0</v>
      </c>
      <c r="E22" s="69">
        <v>284.40474999999998</v>
      </c>
      <c r="F22" s="69">
        <v>136.15295</v>
      </c>
      <c r="G22" s="69">
        <v>148.2518</v>
      </c>
      <c r="H22" s="69">
        <v>136.15295</v>
      </c>
      <c r="I22" s="69">
        <v>2.1058241200000003</v>
      </c>
      <c r="J22" s="69">
        <v>275.36079860999996</v>
      </c>
      <c r="K22" s="69">
        <v>136.15295</v>
      </c>
      <c r="L22" s="69">
        <v>0</v>
      </c>
      <c r="M22" s="69">
        <v>139.20784861000001</v>
      </c>
      <c r="N22" s="70">
        <v>100</v>
      </c>
      <c r="O22" s="70">
        <v>93.899600955941182</v>
      </c>
      <c r="P22" s="70">
        <v>50.554708336375576</v>
      </c>
      <c r="Q22" s="69">
        <v>2.1058241200000003</v>
      </c>
      <c r="R22" s="70">
        <v>-6.2172489379008766E-15</v>
      </c>
      <c r="S22" s="69">
        <v>80.928100000000001</v>
      </c>
      <c r="T22" s="69">
        <v>0</v>
      </c>
      <c r="U22" s="69">
        <v>140.6129</v>
      </c>
      <c r="V22" s="69">
        <v>80.928100000000001</v>
      </c>
      <c r="W22" s="69">
        <v>59.684800000000003</v>
      </c>
      <c r="X22" s="69">
        <v>80.928100000000001</v>
      </c>
      <c r="Y22" s="69">
        <v>2.1058241200000003</v>
      </c>
      <c r="Z22" s="69">
        <v>140.6129</v>
      </c>
      <c r="AA22" s="69">
        <v>80.928100000000001</v>
      </c>
      <c r="AB22" s="69">
        <v>0</v>
      </c>
      <c r="AC22" s="69">
        <v>59.684800000000003</v>
      </c>
      <c r="AD22" s="70">
        <v>100</v>
      </c>
      <c r="AE22" s="70">
        <v>100</v>
      </c>
      <c r="AF22" s="70">
        <v>42.446176702137571</v>
      </c>
      <c r="AG22" s="70">
        <v>2.1058241200000003</v>
      </c>
      <c r="AH22" s="70">
        <v>-6.2172489379008766E-15</v>
      </c>
      <c r="AI22" s="69">
        <v>0</v>
      </c>
      <c r="AJ22" s="69">
        <v>0</v>
      </c>
      <c r="AK22" s="69">
        <v>0</v>
      </c>
      <c r="AL22" s="69">
        <v>0</v>
      </c>
      <c r="AM22" s="69">
        <v>0</v>
      </c>
      <c r="AN22" s="69">
        <v>0</v>
      </c>
      <c r="AO22" s="69">
        <v>0</v>
      </c>
      <c r="AP22" s="69">
        <v>0</v>
      </c>
      <c r="AQ22" s="69">
        <v>0</v>
      </c>
      <c r="AR22" s="69">
        <v>0</v>
      </c>
      <c r="AS22" s="69">
        <v>0</v>
      </c>
      <c r="AT22" s="70" t="s">
        <v>652</v>
      </c>
      <c r="AU22" s="70" t="s">
        <v>652</v>
      </c>
      <c r="AV22" s="70">
        <v>0</v>
      </c>
      <c r="AW22" s="70">
        <v>0</v>
      </c>
      <c r="AX22" s="70">
        <v>0</v>
      </c>
      <c r="AY22" s="69">
        <v>15.93</v>
      </c>
      <c r="AZ22" s="69">
        <v>0</v>
      </c>
      <c r="BA22" s="69">
        <v>38.93</v>
      </c>
      <c r="BB22" s="69">
        <v>15.93</v>
      </c>
      <c r="BC22" s="69">
        <v>23</v>
      </c>
      <c r="BD22" s="69">
        <v>15.93</v>
      </c>
      <c r="BE22" s="69">
        <v>0</v>
      </c>
      <c r="BF22" s="69">
        <v>38.927781609999997</v>
      </c>
      <c r="BG22" s="69">
        <v>15.93</v>
      </c>
      <c r="BH22" s="69">
        <v>0</v>
      </c>
      <c r="BI22" s="69">
        <v>22.997781610000001</v>
      </c>
      <c r="BJ22" s="70">
        <v>100</v>
      </c>
      <c r="BK22" s="70">
        <v>99.990354826086957</v>
      </c>
      <c r="BL22" s="70">
        <v>59.078068820885996</v>
      </c>
      <c r="BM22" s="70">
        <v>0</v>
      </c>
      <c r="BN22" s="70">
        <v>0</v>
      </c>
      <c r="BO22" s="69">
        <v>0</v>
      </c>
      <c r="BP22" s="69">
        <v>0</v>
      </c>
      <c r="BQ22" s="69">
        <v>0</v>
      </c>
      <c r="BR22" s="69">
        <v>0</v>
      </c>
      <c r="BS22" s="69">
        <v>0</v>
      </c>
      <c r="BT22" s="69">
        <v>0</v>
      </c>
      <c r="BU22" s="69">
        <v>0</v>
      </c>
      <c r="BV22" s="69">
        <v>0</v>
      </c>
      <c r="BW22" s="69">
        <v>0</v>
      </c>
      <c r="BX22" s="69">
        <v>0</v>
      </c>
      <c r="BY22" s="69">
        <v>0</v>
      </c>
      <c r="BZ22" s="70" t="s">
        <v>652</v>
      </c>
      <c r="CA22" s="70" t="s">
        <v>652</v>
      </c>
      <c r="CB22" s="70">
        <v>0</v>
      </c>
      <c r="CC22" s="70">
        <v>0</v>
      </c>
      <c r="CD22" s="70">
        <v>0</v>
      </c>
      <c r="CE22" s="69">
        <v>0</v>
      </c>
      <c r="CF22" s="69">
        <v>0</v>
      </c>
      <c r="CG22" s="69">
        <v>0</v>
      </c>
      <c r="CH22" s="69">
        <v>0</v>
      </c>
      <c r="CI22" s="69">
        <v>0</v>
      </c>
      <c r="CJ22" s="69">
        <v>0</v>
      </c>
      <c r="CK22" s="69">
        <v>0</v>
      </c>
      <c r="CL22" s="69">
        <v>0</v>
      </c>
      <c r="CM22" s="69">
        <v>0</v>
      </c>
      <c r="CN22" s="69">
        <v>0</v>
      </c>
      <c r="CO22" s="69">
        <v>0</v>
      </c>
      <c r="CP22" s="70" t="s">
        <v>652</v>
      </c>
      <c r="CQ22" s="70" t="s">
        <v>652</v>
      </c>
      <c r="CR22" s="70">
        <v>0</v>
      </c>
      <c r="CS22" s="70">
        <v>0</v>
      </c>
      <c r="CT22" s="70">
        <v>0</v>
      </c>
      <c r="CU22" s="69">
        <v>0</v>
      </c>
      <c r="CV22" s="69">
        <v>0</v>
      </c>
      <c r="CW22" s="69">
        <v>0</v>
      </c>
      <c r="CX22" s="69">
        <v>0</v>
      </c>
      <c r="CY22" s="69">
        <v>0</v>
      </c>
      <c r="CZ22" s="69">
        <v>0</v>
      </c>
      <c r="DA22" s="69">
        <v>0</v>
      </c>
      <c r="DB22" s="69">
        <v>0</v>
      </c>
      <c r="DC22" s="69">
        <v>0</v>
      </c>
      <c r="DD22" s="69">
        <v>0</v>
      </c>
      <c r="DE22" s="69">
        <v>0</v>
      </c>
      <c r="DF22" s="70" t="s">
        <v>652</v>
      </c>
      <c r="DG22" s="70" t="s">
        <v>652</v>
      </c>
      <c r="DH22" s="70">
        <v>0</v>
      </c>
      <c r="DI22" s="70">
        <v>0</v>
      </c>
      <c r="DJ22" s="70">
        <v>0</v>
      </c>
      <c r="DK22" s="69">
        <v>8.9879499999999997</v>
      </c>
      <c r="DL22" s="69">
        <v>0</v>
      </c>
      <c r="DM22" s="69">
        <v>40.987949999999998</v>
      </c>
      <c r="DN22" s="69">
        <v>8.9879499999999997</v>
      </c>
      <c r="DO22" s="69">
        <v>32</v>
      </c>
      <c r="DP22" s="69">
        <v>8.9879499999999997</v>
      </c>
      <c r="DQ22" s="69">
        <v>0</v>
      </c>
      <c r="DR22" s="69">
        <v>40.987949999999998</v>
      </c>
      <c r="DS22" s="69">
        <v>8.9879499999999997</v>
      </c>
      <c r="DT22" s="69">
        <v>0</v>
      </c>
      <c r="DU22" s="69">
        <v>32</v>
      </c>
      <c r="DV22" s="70">
        <v>100</v>
      </c>
      <c r="DW22" s="70">
        <v>100</v>
      </c>
      <c r="DX22" s="70">
        <v>78.071725958482929</v>
      </c>
      <c r="DY22" s="70">
        <v>0</v>
      </c>
      <c r="DZ22" s="70">
        <v>0</v>
      </c>
      <c r="EA22" s="69">
        <v>0</v>
      </c>
      <c r="EB22" s="69">
        <v>0</v>
      </c>
      <c r="EC22" s="69">
        <v>0</v>
      </c>
      <c r="ED22" s="69">
        <v>0</v>
      </c>
      <c r="EE22" s="69">
        <v>0</v>
      </c>
      <c r="EF22" s="69">
        <v>0</v>
      </c>
      <c r="EG22" s="69">
        <v>0</v>
      </c>
      <c r="EH22" s="69">
        <v>0</v>
      </c>
      <c r="EI22" s="69">
        <v>0</v>
      </c>
      <c r="EJ22" s="69">
        <v>0</v>
      </c>
      <c r="EK22" s="69">
        <v>0</v>
      </c>
      <c r="EL22" s="70" t="s">
        <v>652</v>
      </c>
      <c r="EM22" s="70" t="s">
        <v>652</v>
      </c>
      <c r="EN22" s="70">
        <v>0</v>
      </c>
      <c r="EO22" s="70">
        <v>0</v>
      </c>
      <c r="EP22" s="70">
        <v>0</v>
      </c>
      <c r="EQ22" s="69">
        <v>0</v>
      </c>
      <c r="ER22" s="69">
        <v>0</v>
      </c>
      <c r="ES22" s="69">
        <v>0</v>
      </c>
      <c r="ET22" s="69">
        <v>0</v>
      </c>
      <c r="EU22" s="69">
        <v>0</v>
      </c>
      <c r="EV22" s="69">
        <v>0</v>
      </c>
      <c r="EW22" s="69">
        <v>0</v>
      </c>
      <c r="EX22" s="69">
        <v>0</v>
      </c>
      <c r="EY22" s="69">
        <v>0</v>
      </c>
      <c r="EZ22" s="69">
        <v>0</v>
      </c>
      <c r="FA22" s="69">
        <v>0</v>
      </c>
      <c r="FB22" s="70" t="s">
        <v>652</v>
      </c>
      <c r="FC22" s="70" t="s">
        <v>652</v>
      </c>
      <c r="FD22" s="70">
        <v>0</v>
      </c>
      <c r="FE22" s="70">
        <v>0</v>
      </c>
      <c r="FF22" s="70">
        <v>0</v>
      </c>
      <c r="FG22" s="69">
        <v>0</v>
      </c>
      <c r="FH22" s="69">
        <v>0</v>
      </c>
      <c r="FI22" s="69">
        <v>0</v>
      </c>
      <c r="FJ22" s="69">
        <v>0</v>
      </c>
      <c r="FK22" s="69">
        <v>0</v>
      </c>
      <c r="FL22" s="69">
        <v>0</v>
      </c>
      <c r="FM22" s="69">
        <v>0</v>
      </c>
      <c r="FN22" s="69">
        <v>0</v>
      </c>
      <c r="FO22" s="69">
        <v>0</v>
      </c>
      <c r="FP22" s="69">
        <v>0</v>
      </c>
      <c r="FQ22" s="69">
        <v>0</v>
      </c>
      <c r="FR22" s="70" t="s">
        <v>652</v>
      </c>
      <c r="FS22" s="70" t="s">
        <v>652</v>
      </c>
      <c r="FT22" s="70">
        <v>0</v>
      </c>
      <c r="FU22" s="70">
        <v>0</v>
      </c>
      <c r="FV22" s="70">
        <v>0</v>
      </c>
      <c r="FW22" s="69">
        <v>27.375</v>
      </c>
      <c r="FX22" s="69">
        <v>0</v>
      </c>
      <c r="FY22" s="69">
        <v>57.375</v>
      </c>
      <c r="FZ22" s="69">
        <v>27.375</v>
      </c>
      <c r="GA22" s="69">
        <v>30</v>
      </c>
      <c r="GB22" s="69">
        <v>27.375</v>
      </c>
      <c r="GC22" s="69">
        <v>0</v>
      </c>
      <c r="GD22" s="69">
        <v>48.333266999999999</v>
      </c>
      <c r="GE22" s="69">
        <v>27.375</v>
      </c>
      <c r="GF22" s="69">
        <v>0</v>
      </c>
      <c r="GG22" s="69">
        <v>20.958266999999999</v>
      </c>
      <c r="GH22" s="70">
        <v>100</v>
      </c>
      <c r="GI22" s="70">
        <v>69.860889999999998</v>
      </c>
      <c r="GJ22" s="70">
        <v>43.361991234732798</v>
      </c>
      <c r="GK22" s="70">
        <v>0</v>
      </c>
      <c r="GL22" s="70">
        <v>0</v>
      </c>
      <c r="GM22" s="69">
        <v>0</v>
      </c>
      <c r="GN22" s="69">
        <v>0</v>
      </c>
      <c r="GO22" s="69">
        <v>0</v>
      </c>
      <c r="GP22" s="69">
        <v>0</v>
      </c>
      <c r="GQ22" s="69">
        <v>0</v>
      </c>
      <c r="GR22" s="69">
        <v>0</v>
      </c>
      <c r="GS22" s="69">
        <v>0</v>
      </c>
      <c r="GT22" s="69">
        <v>0</v>
      </c>
      <c r="GU22" s="69">
        <v>0</v>
      </c>
      <c r="GV22" s="69">
        <v>0</v>
      </c>
      <c r="GW22" s="69">
        <v>0</v>
      </c>
      <c r="GX22" s="70" t="s">
        <v>652</v>
      </c>
      <c r="GY22" s="70" t="s">
        <v>652</v>
      </c>
      <c r="GZ22" s="70">
        <v>0</v>
      </c>
      <c r="HA22" s="70">
        <v>0</v>
      </c>
      <c r="HB22" s="70">
        <v>0</v>
      </c>
      <c r="HC22" s="69">
        <v>2.9319000000000002</v>
      </c>
      <c r="HD22" s="69">
        <v>0</v>
      </c>
      <c r="HE22" s="69">
        <v>6.4988999999999999</v>
      </c>
      <c r="HF22" s="69">
        <v>2.9319000000000002</v>
      </c>
      <c r="HG22" s="69">
        <v>3.5670000000000002</v>
      </c>
      <c r="HH22" s="69">
        <v>2.9319000000000002</v>
      </c>
      <c r="HI22" s="69">
        <v>0</v>
      </c>
      <c r="HJ22" s="69">
        <v>6.4988999999999999</v>
      </c>
      <c r="HK22" s="69">
        <v>2.9319000000000002</v>
      </c>
      <c r="HL22" s="69">
        <v>0</v>
      </c>
      <c r="HM22" s="69">
        <v>3.5670000000000002</v>
      </c>
      <c r="HN22" s="70">
        <v>100</v>
      </c>
      <c r="HO22" s="70">
        <v>100</v>
      </c>
      <c r="HP22" s="70">
        <v>54.886211512717544</v>
      </c>
      <c r="HQ22" s="70">
        <v>0</v>
      </c>
      <c r="HR22" s="70">
        <v>0</v>
      </c>
      <c r="HS22" s="69">
        <v>0</v>
      </c>
      <c r="HT22" s="69">
        <v>0</v>
      </c>
      <c r="HU22" s="69">
        <v>0</v>
      </c>
      <c r="HV22" s="69">
        <v>0</v>
      </c>
      <c r="HW22" s="69">
        <v>0</v>
      </c>
      <c r="HX22" s="69">
        <v>0</v>
      </c>
      <c r="HY22" s="69">
        <v>0</v>
      </c>
      <c r="HZ22" s="69">
        <v>0</v>
      </c>
      <c r="IA22" s="69">
        <v>0</v>
      </c>
      <c r="IB22" s="69">
        <v>0</v>
      </c>
      <c r="IC22" s="69">
        <v>0</v>
      </c>
      <c r="ID22" s="70" t="s">
        <v>652</v>
      </c>
      <c r="IE22" s="70" t="s">
        <v>652</v>
      </c>
      <c r="IF22" s="70">
        <v>0</v>
      </c>
      <c r="IG22" s="70">
        <v>0</v>
      </c>
      <c r="IH22" s="70">
        <v>0</v>
      </c>
    </row>
    <row r="23" spans="1:242" ht="15.75" x14ac:dyDescent="0.25">
      <c r="A23" s="11" t="s">
        <v>36</v>
      </c>
      <c r="B23" s="66" t="s">
        <v>37</v>
      </c>
      <c r="C23" s="69">
        <v>54.9709</v>
      </c>
      <c r="D23" s="69">
        <v>0</v>
      </c>
      <c r="E23" s="69">
        <v>86.902900000000002</v>
      </c>
      <c r="F23" s="69">
        <v>54.9709</v>
      </c>
      <c r="G23" s="69">
        <v>31.932000000000002</v>
      </c>
      <c r="H23" s="69">
        <v>44.649285880000001</v>
      </c>
      <c r="I23" s="69">
        <v>0.37664829</v>
      </c>
      <c r="J23" s="69">
        <v>63.318929399999995</v>
      </c>
      <c r="K23" s="69">
        <v>44.035423489999999</v>
      </c>
      <c r="L23" s="69">
        <v>0</v>
      </c>
      <c r="M23" s="69">
        <v>19.283505909999999</v>
      </c>
      <c r="N23" s="70">
        <v>80.106790119863419</v>
      </c>
      <c r="O23" s="70">
        <v>60.389283195540514</v>
      </c>
      <c r="P23" s="70">
        <v>30.45456720877533</v>
      </c>
      <c r="Q23" s="69">
        <v>0.37664829</v>
      </c>
      <c r="R23" s="70">
        <v>0.61386238999999987</v>
      </c>
      <c r="S23" s="69">
        <v>31.4909</v>
      </c>
      <c r="T23" s="69">
        <v>0</v>
      </c>
      <c r="U23" s="69">
        <v>44.987900000000003</v>
      </c>
      <c r="V23" s="69">
        <v>31.4909</v>
      </c>
      <c r="W23" s="69">
        <v>13.497</v>
      </c>
      <c r="X23" s="69">
        <v>31.41028588</v>
      </c>
      <c r="Y23" s="69">
        <v>0.28336419000000002</v>
      </c>
      <c r="Z23" s="69">
        <v>43.995139399999999</v>
      </c>
      <c r="AA23" s="69">
        <v>30.796423489999999</v>
      </c>
      <c r="AB23" s="69">
        <v>0</v>
      </c>
      <c r="AC23" s="69">
        <v>13.198715910000001</v>
      </c>
      <c r="AD23" s="70">
        <v>97.794675572943291</v>
      </c>
      <c r="AE23" s="70">
        <v>97.789997110469002</v>
      </c>
      <c r="AF23" s="70">
        <v>30.000395702803477</v>
      </c>
      <c r="AG23" s="70">
        <v>0.28336419000000002</v>
      </c>
      <c r="AH23" s="70">
        <v>0.61386239000000165</v>
      </c>
      <c r="AI23" s="69">
        <v>0</v>
      </c>
      <c r="AJ23" s="69">
        <v>0</v>
      </c>
      <c r="AK23" s="69">
        <v>0</v>
      </c>
      <c r="AL23" s="69">
        <v>0</v>
      </c>
      <c r="AM23" s="69">
        <v>0</v>
      </c>
      <c r="AN23" s="69">
        <v>0</v>
      </c>
      <c r="AO23" s="69">
        <v>9.3284100000000009E-2</v>
      </c>
      <c r="AP23" s="69">
        <v>0</v>
      </c>
      <c r="AQ23" s="69">
        <v>0</v>
      </c>
      <c r="AR23" s="69">
        <v>0</v>
      </c>
      <c r="AS23" s="69">
        <v>0</v>
      </c>
      <c r="AT23" s="70" t="s">
        <v>652</v>
      </c>
      <c r="AU23" s="70" t="s">
        <v>652</v>
      </c>
      <c r="AV23" s="70">
        <v>0</v>
      </c>
      <c r="AW23" s="70">
        <v>9.3284100000000009E-2</v>
      </c>
      <c r="AX23" s="70">
        <v>0</v>
      </c>
      <c r="AY23" s="69">
        <v>14.25</v>
      </c>
      <c r="AZ23" s="69">
        <v>0</v>
      </c>
      <c r="BA23" s="69">
        <v>21.035</v>
      </c>
      <c r="BB23" s="69">
        <v>14.25</v>
      </c>
      <c r="BC23" s="69">
        <v>6.7850000000000001</v>
      </c>
      <c r="BD23" s="69">
        <v>13.239000000000001</v>
      </c>
      <c r="BE23" s="69">
        <v>0</v>
      </c>
      <c r="BF23" s="69">
        <v>19.0273</v>
      </c>
      <c r="BG23" s="69">
        <v>13.239000000000001</v>
      </c>
      <c r="BH23" s="69">
        <v>0</v>
      </c>
      <c r="BI23" s="69">
        <v>5.7882999999999996</v>
      </c>
      <c r="BJ23" s="70">
        <v>92.905263157894751</v>
      </c>
      <c r="BK23" s="70">
        <v>85.310243183493</v>
      </c>
      <c r="BL23" s="70">
        <v>30.421026630157716</v>
      </c>
      <c r="BM23" s="70">
        <v>0</v>
      </c>
      <c r="BN23" s="70">
        <v>0</v>
      </c>
      <c r="BO23" s="69">
        <v>0</v>
      </c>
      <c r="BP23" s="69">
        <v>0</v>
      </c>
      <c r="BQ23" s="69">
        <v>0</v>
      </c>
      <c r="BR23" s="69">
        <v>0</v>
      </c>
      <c r="BS23" s="69">
        <v>0</v>
      </c>
      <c r="BT23" s="69">
        <v>0</v>
      </c>
      <c r="BU23" s="69">
        <v>0</v>
      </c>
      <c r="BV23" s="69">
        <v>0</v>
      </c>
      <c r="BW23" s="69">
        <v>0</v>
      </c>
      <c r="BX23" s="69">
        <v>0</v>
      </c>
      <c r="BY23" s="69">
        <v>0</v>
      </c>
      <c r="BZ23" s="70" t="s">
        <v>652</v>
      </c>
      <c r="CA23" s="70" t="s">
        <v>652</v>
      </c>
      <c r="CB23" s="70">
        <v>0</v>
      </c>
      <c r="CC23" s="70">
        <v>0</v>
      </c>
      <c r="CD23" s="70">
        <v>0</v>
      </c>
      <c r="CE23" s="69">
        <v>0</v>
      </c>
      <c r="CF23" s="69">
        <v>0</v>
      </c>
      <c r="CG23" s="69">
        <v>0</v>
      </c>
      <c r="CH23" s="69">
        <v>0</v>
      </c>
      <c r="CI23" s="69">
        <v>0</v>
      </c>
      <c r="CJ23" s="69">
        <v>0</v>
      </c>
      <c r="CK23" s="69">
        <v>0</v>
      </c>
      <c r="CL23" s="69">
        <v>0</v>
      </c>
      <c r="CM23" s="69">
        <v>0</v>
      </c>
      <c r="CN23" s="69">
        <v>0</v>
      </c>
      <c r="CO23" s="69">
        <v>0</v>
      </c>
      <c r="CP23" s="70" t="s">
        <v>652</v>
      </c>
      <c r="CQ23" s="70" t="s">
        <v>652</v>
      </c>
      <c r="CR23" s="70">
        <v>0</v>
      </c>
      <c r="CS23" s="70">
        <v>0</v>
      </c>
      <c r="CT23" s="70">
        <v>0</v>
      </c>
      <c r="CU23" s="69">
        <v>0</v>
      </c>
      <c r="CV23" s="69">
        <v>0</v>
      </c>
      <c r="CW23" s="69">
        <v>0</v>
      </c>
      <c r="CX23" s="69">
        <v>0</v>
      </c>
      <c r="CY23" s="69">
        <v>0</v>
      </c>
      <c r="CZ23" s="69">
        <v>0</v>
      </c>
      <c r="DA23" s="69">
        <v>0</v>
      </c>
      <c r="DB23" s="69">
        <v>0</v>
      </c>
      <c r="DC23" s="69">
        <v>0</v>
      </c>
      <c r="DD23" s="69">
        <v>0</v>
      </c>
      <c r="DE23" s="69">
        <v>0</v>
      </c>
      <c r="DF23" s="70" t="s">
        <v>652</v>
      </c>
      <c r="DG23" s="70" t="s">
        <v>652</v>
      </c>
      <c r="DH23" s="70">
        <v>0</v>
      </c>
      <c r="DI23" s="70">
        <v>0</v>
      </c>
      <c r="DJ23" s="70">
        <v>0</v>
      </c>
      <c r="DK23" s="69">
        <v>9.23</v>
      </c>
      <c r="DL23" s="69">
        <v>0</v>
      </c>
      <c r="DM23" s="69">
        <v>20.88</v>
      </c>
      <c r="DN23" s="69">
        <v>9.23</v>
      </c>
      <c r="DO23" s="69">
        <v>11.65</v>
      </c>
      <c r="DP23" s="69">
        <v>0</v>
      </c>
      <c r="DQ23" s="69">
        <v>0</v>
      </c>
      <c r="DR23" s="69">
        <v>0.29648999999999998</v>
      </c>
      <c r="DS23" s="69">
        <v>0</v>
      </c>
      <c r="DT23" s="69">
        <v>0</v>
      </c>
      <c r="DU23" s="69">
        <v>0.29648999999999998</v>
      </c>
      <c r="DV23" s="70">
        <v>0</v>
      </c>
      <c r="DW23" s="70">
        <v>2.5449785407725316</v>
      </c>
      <c r="DX23" s="70">
        <v>100</v>
      </c>
      <c r="DY23" s="70">
        <v>0</v>
      </c>
      <c r="DZ23" s="70">
        <v>0</v>
      </c>
      <c r="EA23" s="69">
        <v>0</v>
      </c>
      <c r="EB23" s="69">
        <v>0</v>
      </c>
      <c r="EC23" s="69">
        <v>0</v>
      </c>
      <c r="ED23" s="69">
        <v>0</v>
      </c>
      <c r="EE23" s="69">
        <v>0</v>
      </c>
      <c r="EF23" s="69">
        <v>0</v>
      </c>
      <c r="EG23" s="69">
        <v>0</v>
      </c>
      <c r="EH23" s="69">
        <v>0</v>
      </c>
      <c r="EI23" s="69">
        <v>0</v>
      </c>
      <c r="EJ23" s="69">
        <v>0</v>
      </c>
      <c r="EK23" s="69">
        <v>0</v>
      </c>
      <c r="EL23" s="70" t="s">
        <v>652</v>
      </c>
      <c r="EM23" s="70" t="s">
        <v>652</v>
      </c>
      <c r="EN23" s="70">
        <v>0</v>
      </c>
      <c r="EO23" s="70">
        <v>0</v>
      </c>
      <c r="EP23" s="70">
        <v>0</v>
      </c>
      <c r="EQ23" s="69">
        <v>0</v>
      </c>
      <c r="ER23" s="69">
        <v>0</v>
      </c>
      <c r="ES23" s="69">
        <v>0</v>
      </c>
      <c r="ET23" s="69">
        <v>0</v>
      </c>
      <c r="EU23" s="69">
        <v>0</v>
      </c>
      <c r="EV23" s="69">
        <v>0</v>
      </c>
      <c r="EW23" s="69">
        <v>0</v>
      </c>
      <c r="EX23" s="69">
        <v>0</v>
      </c>
      <c r="EY23" s="69">
        <v>0</v>
      </c>
      <c r="EZ23" s="69">
        <v>0</v>
      </c>
      <c r="FA23" s="69">
        <v>0</v>
      </c>
      <c r="FB23" s="70" t="s">
        <v>652</v>
      </c>
      <c r="FC23" s="70" t="s">
        <v>652</v>
      </c>
      <c r="FD23" s="70">
        <v>0</v>
      </c>
      <c r="FE23" s="70">
        <v>0</v>
      </c>
      <c r="FF23" s="70">
        <v>0</v>
      </c>
      <c r="FG23" s="69">
        <v>0</v>
      </c>
      <c r="FH23" s="69">
        <v>0</v>
      </c>
      <c r="FI23" s="69">
        <v>0</v>
      </c>
      <c r="FJ23" s="69">
        <v>0</v>
      </c>
      <c r="FK23" s="69">
        <v>0</v>
      </c>
      <c r="FL23" s="69">
        <v>0</v>
      </c>
      <c r="FM23" s="69">
        <v>0</v>
      </c>
      <c r="FN23" s="69">
        <v>0</v>
      </c>
      <c r="FO23" s="69">
        <v>0</v>
      </c>
      <c r="FP23" s="69">
        <v>0</v>
      </c>
      <c r="FQ23" s="69">
        <v>0</v>
      </c>
      <c r="FR23" s="70" t="s">
        <v>652</v>
      </c>
      <c r="FS23" s="70" t="s">
        <v>652</v>
      </c>
      <c r="FT23" s="70">
        <v>0</v>
      </c>
      <c r="FU23" s="70">
        <v>0</v>
      </c>
      <c r="FV23" s="70">
        <v>0</v>
      </c>
      <c r="FW23" s="69">
        <v>0</v>
      </c>
      <c r="FX23" s="69">
        <v>0</v>
      </c>
      <c r="FY23" s="69">
        <v>0</v>
      </c>
      <c r="FZ23" s="69">
        <v>0</v>
      </c>
      <c r="GA23" s="69">
        <v>0</v>
      </c>
      <c r="GB23" s="69">
        <v>0</v>
      </c>
      <c r="GC23" s="69">
        <v>0</v>
      </c>
      <c r="GD23" s="69">
        <v>0</v>
      </c>
      <c r="GE23" s="69">
        <v>0</v>
      </c>
      <c r="GF23" s="69">
        <v>0</v>
      </c>
      <c r="GG23" s="69">
        <v>0</v>
      </c>
      <c r="GH23" s="70" t="s">
        <v>652</v>
      </c>
      <c r="GI23" s="70" t="s">
        <v>652</v>
      </c>
      <c r="GJ23" s="70">
        <v>0</v>
      </c>
      <c r="GK23" s="70">
        <v>0</v>
      </c>
      <c r="GL23" s="70">
        <v>0</v>
      </c>
      <c r="GM23" s="69">
        <v>0</v>
      </c>
      <c r="GN23" s="69">
        <v>0</v>
      </c>
      <c r="GO23" s="69">
        <v>0</v>
      </c>
      <c r="GP23" s="69">
        <v>0</v>
      </c>
      <c r="GQ23" s="69">
        <v>0</v>
      </c>
      <c r="GR23" s="69">
        <v>0</v>
      </c>
      <c r="GS23" s="69">
        <v>0</v>
      </c>
      <c r="GT23" s="69">
        <v>0</v>
      </c>
      <c r="GU23" s="69">
        <v>0</v>
      </c>
      <c r="GV23" s="69">
        <v>0</v>
      </c>
      <c r="GW23" s="69">
        <v>0</v>
      </c>
      <c r="GX23" s="70" t="s">
        <v>652</v>
      </c>
      <c r="GY23" s="70" t="s">
        <v>652</v>
      </c>
      <c r="GZ23" s="70">
        <v>0</v>
      </c>
      <c r="HA23" s="70">
        <v>0</v>
      </c>
      <c r="HB23" s="70">
        <v>0</v>
      </c>
      <c r="HC23" s="69">
        <v>0</v>
      </c>
      <c r="HD23" s="69">
        <v>0</v>
      </c>
      <c r="HE23" s="69">
        <v>0</v>
      </c>
      <c r="HF23" s="69">
        <v>0</v>
      </c>
      <c r="HG23" s="69">
        <v>0</v>
      </c>
      <c r="HH23" s="69">
        <v>0</v>
      </c>
      <c r="HI23" s="69">
        <v>0</v>
      </c>
      <c r="HJ23" s="69">
        <v>0</v>
      </c>
      <c r="HK23" s="69">
        <v>0</v>
      </c>
      <c r="HL23" s="69">
        <v>0</v>
      </c>
      <c r="HM23" s="69">
        <v>0</v>
      </c>
      <c r="HN23" s="70" t="s">
        <v>652</v>
      </c>
      <c r="HO23" s="70" t="s">
        <v>652</v>
      </c>
      <c r="HP23" s="70">
        <v>0</v>
      </c>
      <c r="HQ23" s="70">
        <v>0</v>
      </c>
      <c r="HR23" s="70">
        <v>0</v>
      </c>
      <c r="HS23" s="69">
        <v>0</v>
      </c>
      <c r="HT23" s="69">
        <v>0</v>
      </c>
      <c r="HU23" s="69">
        <v>0</v>
      </c>
      <c r="HV23" s="69">
        <v>0</v>
      </c>
      <c r="HW23" s="69">
        <v>0</v>
      </c>
      <c r="HX23" s="69">
        <v>0</v>
      </c>
      <c r="HY23" s="69">
        <v>0</v>
      </c>
      <c r="HZ23" s="69">
        <v>0</v>
      </c>
      <c r="IA23" s="69">
        <v>0</v>
      </c>
      <c r="IB23" s="69">
        <v>0</v>
      </c>
      <c r="IC23" s="69">
        <v>0</v>
      </c>
      <c r="ID23" s="70" t="s">
        <v>652</v>
      </c>
      <c r="IE23" s="70" t="s">
        <v>652</v>
      </c>
      <c r="IF23" s="70">
        <v>0</v>
      </c>
      <c r="IG23" s="70">
        <v>0</v>
      </c>
      <c r="IH23" s="70">
        <v>0</v>
      </c>
    </row>
    <row r="24" spans="1:242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69">
        <v>0</v>
      </c>
      <c r="R24" s="70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70" t="s">
        <v>652</v>
      </c>
      <c r="AE24" s="70" t="s">
        <v>652</v>
      </c>
      <c r="AF24" s="70">
        <v>0</v>
      </c>
      <c r="AG24" s="70">
        <v>0</v>
      </c>
      <c r="AH24" s="70">
        <v>0</v>
      </c>
      <c r="AI24" s="69">
        <v>0</v>
      </c>
      <c r="AJ24" s="69">
        <v>0</v>
      </c>
      <c r="AK24" s="69">
        <v>0</v>
      </c>
      <c r="AL24" s="69">
        <v>0</v>
      </c>
      <c r="AM24" s="69">
        <v>0</v>
      </c>
      <c r="AN24" s="69">
        <v>0</v>
      </c>
      <c r="AO24" s="69">
        <v>0</v>
      </c>
      <c r="AP24" s="69">
        <v>0</v>
      </c>
      <c r="AQ24" s="69">
        <v>0</v>
      </c>
      <c r="AR24" s="69">
        <v>0</v>
      </c>
      <c r="AS24" s="69">
        <v>0</v>
      </c>
      <c r="AT24" s="70" t="s">
        <v>652</v>
      </c>
      <c r="AU24" s="70" t="s">
        <v>652</v>
      </c>
      <c r="AV24" s="70">
        <v>0</v>
      </c>
      <c r="AW24" s="70">
        <v>0</v>
      </c>
      <c r="AX24" s="70">
        <v>0</v>
      </c>
      <c r="AY24" s="69">
        <v>0</v>
      </c>
      <c r="AZ24" s="69">
        <v>0</v>
      </c>
      <c r="BA24" s="69">
        <v>0</v>
      </c>
      <c r="BB24" s="69">
        <v>0</v>
      </c>
      <c r="BC24" s="69">
        <v>0</v>
      </c>
      <c r="BD24" s="69">
        <v>0</v>
      </c>
      <c r="BE24" s="69">
        <v>0</v>
      </c>
      <c r="BF24" s="69">
        <v>0</v>
      </c>
      <c r="BG24" s="69">
        <v>0</v>
      </c>
      <c r="BH24" s="69">
        <v>0</v>
      </c>
      <c r="BI24" s="69">
        <v>0</v>
      </c>
      <c r="BJ24" s="70" t="s">
        <v>652</v>
      </c>
      <c r="BK24" s="70" t="s">
        <v>652</v>
      </c>
      <c r="BL24" s="70">
        <v>0</v>
      </c>
      <c r="BM24" s="70">
        <v>0</v>
      </c>
      <c r="BN24" s="70">
        <v>0</v>
      </c>
      <c r="BO24" s="69">
        <v>0</v>
      </c>
      <c r="BP24" s="69">
        <v>0</v>
      </c>
      <c r="BQ24" s="69">
        <v>0</v>
      </c>
      <c r="BR24" s="69">
        <v>0</v>
      </c>
      <c r="BS24" s="69">
        <v>0</v>
      </c>
      <c r="BT24" s="69">
        <v>0</v>
      </c>
      <c r="BU24" s="69">
        <v>0</v>
      </c>
      <c r="BV24" s="69">
        <v>0</v>
      </c>
      <c r="BW24" s="69">
        <v>0</v>
      </c>
      <c r="BX24" s="69">
        <v>0</v>
      </c>
      <c r="BY24" s="69">
        <v>0</v>
      </c>
      <c r="BZ24" s="70" t="s">
        <v>652</v>
      </c>
      <c r="CA24" s="70" t="s">
        <v>652</v>
      </c>
      <c r="CB24" s="70">
        <v>0</v>
      </c>
      <c r="CC24" s="70">
        <v>0</v>
      </c>
      <c r="CD24" s="70">
        <v>0</v>
      </c>
      <c r="CE24" s="69">
        <v>0</v>
      </c>
      <c r="CF24" s="69">
        <v>0</v>
      </c>
      <c r="CG24" s="69">
        <v>0</v>
      </c>
      <c r="CH24" s="69">
        <v>0</v>
      </c>
      <c r="CI24" s="69">
        <v>0</v>
      </c>
      <c r="CJ24" s="69">
        <v>0</v>
      </c>
      <c r="CK24" s="69">
        <v>0</v>
      </c>
      <c r="CL24" s="69">
        <v>0</v>
      </c>
      <c r="CM24" s="69">
        <v>0</v>
      </c>
      <c r="CN24" s="69">
        <v>0</v>
      </c>
      <c r="CO24" s="69">
        <v>0</v>
      </c>
      <c r="CP24" s="70" t="s">
        <v>652</v>
      </c>
      <c r="CQ24" s="70" t="s">
        <v>652</v>
      </c>
      <c r="CR24" s="70">
        <v>0</v>
      </c>
      <c r="CS24" s="70">
        <v>0</v>
      </c>
      <c r="CT24" s="70">
        <v>0</v>
      </c>
      <c r="CU24" s="69">
        <v>0</v>
      </c>
      <c r="CV24" s="69">
        <v>0</v>
      </c>
      <c r="CW24" s="69">
        <v>0</v>
      </c>
      <c r="CX24" s="69">
        <v>0</v>
      </c>
      <c r="CY24" s="69">
        <v>0</v>
      </c>
      <c r="CZ24" s="69">
        <v>0</v>
      </c>
      <c r="DA24" s="69">
        <v>0</v>
      </c>
      <c r="DB24" s="69">
        <v>0</v>
      </c>
      <c r="DC24" s="69">
        <v>0</v>
      </c>
      <c r="DD24" s="69">
        <v>0</v>
      </c>
      <c r="DE24" s="69">
        <v>0</v>
      </c>
      <c r="DF24" s="70" t="s">
        <v>652</v>
      </c>
      <c r="DG24" s="70" t="s">
        <v>652</v>
      </c>
      <c r="DH24" s="70">
        <v>0</v>
      </c>
      <c r="DI24" s="70">
        <v>0</v>
      </c>
      <c r="DJ24" s="70">
        <v>0</v>
      </c>
      <c r="DK24" s="69">
        <v>0</v>
      </c>
      <c r="DL24" s="69">
        <v>0</v>
      </c>
      <c r="DM24" s="69">
        <v>0</v>
      </c>
      <c r="DN24" s="69">
        <v>0</v>
      </c>
      <c r="DO24" s="69">
        <v>0</v>
      </c>
      <c r="DP24" s="69">
        <v>0</v>
      </c>
      <c r="DQ24" s="69">
        <v>0</v>
      </c>
      <c r="DR24" s="69">
        <v>0</v>
      </c>
      <c r="DS24" s="69">
        <v>0</v>
      </c>
      <c r="DT24" s="69">
        <v>0</v>
      </c>
      <c r="DU24" s="69">
        <v>0</v>
      </c>
      <c r="DV24" s="70" t="s">
        <v>652</v>
      </c>
      <c r="DW24" s="70" t="s">
        <v>652</v>
      </c>
      <c r="DX24" s="70">
        <v>0</v>
      </c>
      <c r="DY24" s="70">
        <v>0</v>
      </c>
      <c r="DZ24" s="70">
        <v>0</v>
      </c>
      <c r="EA24" s="69">
        <v>0</v>
      </c>
      <c r="EB24" s="69">
        <v>0</v>
      </c>
      <c r="EC24" s="69">
        <v>0</v>
      </c>
      <c r="ED24" s="69">
        <v>0</v>
      </c>
      <c r="EE24" s="69">
        <v>0</v>
      </c>
      <c r="EF24" s="69">
        <v>0</v>
      </c>
      <c r="EG24" s="69">
        <v>0</v>
      </c>
      <c r="EH24" s="69">
        <v>0</v>
      </c>
      <c r="EI24" s="69">
        <v>0</v>
      </c>
      <c r="EJ24" s="69">
        <v>0</v>
      </c>
      <c r="EK24" s="69">
        <v>0</v>
      </c>
      <c r="EL24" s="70" t="s">
        <v>652</v>
      </c>
      <c r="EM24" s="70" t="s">
        <v>652</v>
      </c>
      <c r="EN24" s="70">
        <v>0</v>
      </c>
      <c r="EO24" s="70">
        <v>0</v>
      </c>
      <c r="EP24" s="70">
        <v>0</v>
      </c>
      <c r="EQ24" s="69">
        <v>0</v>
      </c>
      <c r="ER24" s="69">
        <v>0</v>
      </c>
      <c r="ES24" s="69">
        <v>0</v>
      </c>
      <c r="ET24" s="69">
        <v>0</v>
      </c>
      <c r="EU24" s="69">
        <v>0</v>
      </c>
      <c r="EV24" s="69">
        <v>0</v>
      </c>
      <c r="EW24" s="69">
        <v>0</v>
      </c>
      <c r="EX24" s="69">
        <v>0</v>
      </c>
      <c r="EY24" s="69">
        <v>0</v>
      </c>
      <c r="EZ24" s="69">
        <v>0</v>
      </c>
      <c r="FA24" s="69">
        <v>0</v>
      </c>
      <c r="FB24" s="70" t="s">
        <v>652</v>
      </c>
      <c r="FC24" s="70" t="s">
        <v>652</v>
      </c>
      <c r="FD24" s="70">
        <v>0</v>
      </c>
      <c r="FE24" s="70">
        <v>0</v>
      </c>
      <c r="FF24" s="70">
        <v>0</v>
      </c>
      <c r="FG24" s="69">
        <v>0</v>
      </c>
      <c r="FH24" s="69">
        <v>0</v>
      </c>
      <c r="FI24" s="69">
        <v>0</v>
      </c>
      <c r="FJ24" s="69">
        <v>0</v>
      </c>
      <c r="FK24" s="69">
        <v>0</v>
      </c>
      <c r="FL24" s="69">
        <v>0</v>
      </c>
      <c r="FM24" s="69">
        <v>0</v>
      </c>
      <c r="FN24" s="69">
        <v>0</v>
      </c>
      <c r="FO24" s="69">
        <v>0</v>
      </c>
      <c r="FP24" s="69">
        <v>0</v>
      </c>
      <c r="FQ24" s="69">
        <v>0</v>
      </c>
      <c r="FR24" s="70" t="s">
        <v>652</v>
      </c>
      <c r="FS24" s="70" t="s">
        <v>652</v>
      </c>
      <c r="FT24" s="70">
        <v>0</v>
      </c>
      <c r="FU24" s="70">
        <v>0</v>
      </c>
      <c r="FV24" s="70">
        <v>0</v>
      </c>
      <c r="FW24" s="69">
        <v>0</v>
      </c>
      <c r="FX24" s="69">
        <v>0</v>
      </c>
      <c r="FY24" s="69">
        <v>0</v>
      </c>
      <c r="FZ24" s="69">
        <v>0</v>
      </c>
      <c r="GA24" s="69">
        <v>0</v>
      </c>
      <c r="GB24" s="69">
        <v>0</v>
      </c>
      <c r="GC24" s="69">
        <v>0</v>
      </c>
      <c r="GD24" s="69">
        <v>0</v>
      </c>
      <c r="GE24" s="69">
        <v>0</v>
      </c>
      <c r="GF24" s="69">
        <v>0</v>
      </c>
      <c r="GG24" s="69">
        <v>0</v>
      </c>
      <c r="GH24" s="70" t="s">
        <v>652</v>
      </c>
      <c r="GI24" s="70" t="s">
        <v>652</v>
      </c>
      <c r="GJ24" s="70">
        <v>0</v>
      </c>
      <c r="GK24" s="70">
        <v>0</v>
      </c>
      <c r="GL24" s="70">
        <v>0</v>
      </c>
      <c r="GM24" s="69">
        <v>0</v>
      </c>
      <c r="GN24" s="69">
        <v>0</v>
      </c>
      <c r="GO24" s="69">
        <v>0</v>
      </c>
      <c r="GP24" s="69">
        <v>0</v>
      </c>
      <c r="GQ24" s="69">
        <v>0</v>
      </c>
      <c r="GR24" s="69">
        <v>0</v>
      </c>
      <c r="GS24" s="69">
        <v>0</v>
      </c>
      <c r="GT24" s="69">
        <v>0</v>
      </c>
      <c r="GU24" s="69">
        <v>0</v>
      </c>
      <c r="GV24" s="69">
        <v>0</v>
      </c>
      <c r="GW24" s="69">
        <v>0</v>
      </c>
      <c r="GX24" s="70" t="s">
        <v>652</v>
      </c>
      <c r="GY24" s="70" t="s">
        <v>652</v>
      </c>
      <c r="GZ24" s="70">
        <v>0</v>
      </c>
      <c r="HA24" s="70">
        <v>0</v>
      </c>
      <c r="HB24" s="70">
        <v>0</v>
      </c>
      <c r="HC24" s="69">
        <v>0</v>
      </c>
      <c r="HD24" s="69">
        <v>0</v>
      </c>
      <c r="HE24" s="69">
        <v>0</v>
      </c>
      <c r="HF24" s="69">
        <v>0</v>
      </c>
      <c r="HG24" s="69">
        <v>0</v>
      </c>
      <c r="HH24" s="69">
        <v>0</v>
      </c>
      <c r="HI24" s="69">
        <v>0</v>
      </c>
      <c r="HJ24" s="69">
        <v>0</v>
      </c>
      <c r="HK24" s="69">
        <v>0</v>
      </c>
      <c r="HL24" s="69">
        <v>0</v>
      </c>
      <c r="HM24" s="69">
        <v>0</v>
      </c>
      <c r="HN24" s="70" t="s">
        <v>652</v>
      </c>
      <c r="HO24" s="70" t="s">
        <v>652</v>
      </c>
      <c r="HP24" s="70">
        <v>0</v>
      </c>
      <c r="HQ24" s="70">
        <v>0</v>
      </c>
      <c r="HR24" s="70">
        <v>0</v>
      </c>
      <c r="HS24" s="69">
        <v>0</v>
      </c>
      <c r="HT24" s="69">
        <v>0</v>
      </c>
      <c r="HU24" s="69">
        <v>0</v>
      </c>
      <c r="HV24" s="69">
        <v>0</v>
      </c>
      <c r="HW24" s="69">
        <v>0</v>
      </c>
      <c r="HX24" s="69">
        <v>0</v>
      </c>
      <c r="HY24" s="69">
        <v>0</v>
      </c>
      <c r="HZ24" s="69">
        <v>0</v>
      </c>
      <c r="IA24" s="69">
        <v>0</v>
      </c>
      <c r="IB24" s="69">
        <v>0</v>
      </c>
      <c r="IC24" s="69">
        <v>0</v>
      </c>
      <c r="ID24" s="70" t="s">
        <v>652</v>
      </c>
      <c r="IE24" s="70" t="s">
        <v>652</v>
      </c>
      <c r="IF24" s="70">
        <v>0</v>
      </c>
      <c r="IG24" s="70">
        <v>0</v>
      </c>
      <c r="IH24" s="70">
        <v>0</v>
      </c>
    </row>
    <row r="25" spans="1:242" ht="15.75" x14ac:dyDescent="0.25">
      <c r="A25" s="11" t="s">
        <v>41</v>
      </c>
      <c r="B25" s="66" t="s">
        <v>42</v>
      </c>
      <c r="C25" s="69">
        <v>41.373199999999997</v>
      </c>
      <c r="D25" s="69">
        <v>0</v>
      </c>
      <c r="E25" s="69">
        <v>92.9923</v>
      </c>
      <c r="F25" s="69">
        <v>41.373199999999997</v>
      </c>
      <c r="G25" s="69">
        <v>51.619100000000003</v>
      </c>
      <c r="H25" s="69">
        <v>41.373199999999997</v>
      </c>
      <c r="I25" s="69">
        <v>0</v>
      </c>
      <c r="J25" s="69">
        <v>92.9923</v>
      </c>
      <c r="K25" s="69">
        <v>41.373199999999997</v>
      </c>
      <c r="L25" s="69">
        <v>0</v>
      </c>
      <c r="M25" s="69">
        <v>51.619100000000003</v>
      </c>
      <c r="N25" s="70">
        <v>100</v>
      </c>
      <c r="O25" s="70">
        <v>100</v>
      </c>
      <c r="P25" s="70">
        <v>55.50900450897548</v>
      </c>
      <c r="Q25" s="69">
        <v>0</v>
      </c>
      <c r="R25" s="70">
        <v>0</v>
      </c>
      <c r="S25" s="69">
        <v>8.7629000000000001</v>
      </c>
      <c r="T25" s="69">
        <v>0</v>
      </c>
      <c r="U25" s="69">
        <v>24.042899999999999</v>
      </c>
      <c r="V25" s="69">
        <v>8.7629000000000001</v>
      </c>
      <c r="W25" s="69">
        <v>15.28</v>
      </c>
      <c r="X25" s="69">
        <v>8.7629000000000001</v>
      </c>
      <c r="Y25" s="69">
        <v>0</v>
      </c>
      <c r="Z25" s="69">
        <v>24.042899999999999</v>
      </c>
      <c r="AA25" s="69">
        <v>8.7629000000000001</v>
      </c>
      <c r="AB25" s="69">
        <v>0</v>
      </c>
      <c r="AC25" s="69">
        <v>15.28</v>
      </c>
      <c r="AD25" s="70">
        <v>100</v>
      </c>
      <c r="AE25" s="70">
        <v>100</v>
      </c>
      <c r="AF25" s="70">
        <v>63.553065561974634</v>
      </c>
      <c r="AG25" s="70">
        <v>0</v>
      </c>
      <c r="AH25" s="70">
        <v>0</v>
      </c>
      <c r="AI25" s="69">
        <v>0</v>
      </c>
      <c r="AJ25" s="69">
        <v>0</v>
      </c>
      <c r="AK25" s="69">
        <v>0</v>
      </c>
      <c r="AL25" s="69">
        <v>0</v>
      </c>
      <c r="AM25" s="69">
        <v>0</v>
      </c>
      <c r="AN25" s="69">
        <v>0</v>
      </c>
      <c r="AO25" s="69">
        <v>0</v>
      </c>
      <c r="AP25" s="69">
        <v>0</v>
      </c>
      <c r="AQ25" s="69">
        <v>0</v>
      </c>
      <c r="AR25" s="69">
        <v>0</v>
      </c>
      <c r="AS25" s="69">
        <v>0</v>
      </c>
      <c r="AT25" s="70" t="s">
        <v>652</v>
      </c>
      <c r="AU25" s="70" t="s">
        <v>652</v>
      </c>
      <c r="AV25" s="70">
        <v>0</v>
      </c>
      <c r="AW25" s="70">
        <v>0</v>
      </c>
      <c r="AX25" s="70">
        <v>0</v>
      </c>
      <c r="AY25" s="69">
        <v>29.812999999999999</v>
      </c>
      <c r="AZ25" s="69">
        <v>0</v>
      </c>
      <c r="BA25" s="69">
        <v>59.952100000000002</v>
      </c>
      <c r="BB25" s="69">
        <v>29.812999999999999</v>
      </c>
      <c r="BC25" s="69">
        <v>30.139099999999999</v>
      </c>
      <c r="BD25" s="69">
        <v>29.812999999999999</v>
      </c>
      <c r="BE25" s="69">
        <v>0</v>
      </c>
      <c r="BF25" s="69">
        <v>59.952100000000002</v>
      </c>
      <c r="BG25" s="69">
        <v>29.812999999999999</v>
      </c>
      <c r="BH25" s="69">
        <v>0</v>
      </c>
      <c r="BI25" s="69">
        <v>30.139099999999999</v>
      </c>
      <c r="BJ25" s="70">
        <v>100</v>
      </c>
      <c r="BK25" s="70">
        <v>100</v>
      </c>
      <c r="BL25" s="70">
        <v>50.271967120417791</v>
      </c>
      <c r="BM25" s="70">
        <v>0</v>
      </c>
      <c r="BN25" s="70">
        <v>0</v>
      </c>
      <c r="BO25" s="69">
        <v>0</v>
      </c>
      <c r="BP25" s="69">
        <v>0</v>
      </c>
      <c r="BQ25" s="69">
        <v>0</v>
      </c>
      <c r="BR25" s="69">
        <v>0</v>
      </c>
      <c r="BS25" s="69">
        <v>0</v>
      </c>
      <c r="BT25" s="69">
        <v>0</v>
      </c>
      <c r="BU25" s="69">
        <v>0</v>
      </c>
      <c r="BV25" s="69">
        <v>0</v>
      </c>
      <c r="BW25" s="69">
        <v>0</v>
      </c>
      <c r="BX25" s="69">
        <v>0</v>
      </c>
      <c r="BY25" s="69">
        <v>0</v>
      </c>
      <c r="BZ25" s="70" t="s">
        <v>652</v>
      </c>
      <c r="CA25" s="70" t="s">
        <v>652</v>
      </c>
      <c r="CB25" s="70">
        <v>0</v>
      </c>
      <c r="CC25" s="70">
        <v>0</v>
      </c>
      <c r="CD25" s="70">
        <v>0</v>
      </c>
      <c r="CE25" s="69">
        <v>0</v>
      </c>
      <c r="CF25" s="69">
        <v>0</v>
      </c>
      <c r="CG25" s="69">
        <v>0</v>
      </c>
      <c r="CH25" s="69">
        <v>0</v>
      </c>
      <c r="CI25" s="69">
        <v>0</v>
      </c>
      <c r="CJ25" s="69">
        <v>0</v>
      </c>
      <c r="CK25" s="69">
        <v>0</v>
      </c>
      <c r="CL25" s="69">
        <v>0</v>
      </c>
      <c r="CM25" s="69">
        <v>0</v>
      </c>
      <c r="CN25" s="69">
        <v>0</v>
      </c>
      <c r="CO25" s="69">
        <v>0</v>
      </c>
      <c r="CP25" s="70" t="s">
        <v>652</v>
      </c>
      <c r="CQ25" s="70" t="s">
        <v>652</v>
      </c>
      <c r="CR25" s="70">
        <v>0</v>
      </c>
      <c r="CS25" s="70">
        <v>0</v>
      </c>
      <c r="CT25" s="70">
        <v>0</v>
      </c>
      <c r="CU25" s="69">
        <v>0</v>
      </c>
      <c r="CV25" s="69">
        <v>0</v>
      </c>
      <c r="CW25" s="69">
        <v>0</v>
      </c>
      <c r="CX25" s="69">
        <v>0</v>
      </c>
      <c r="CY25" s="69">
        <v>0</v>
      </c>
      <c r="CZ25" s="69">
        <v>0</v>
      </c>
      <c r="DA25" s="69">
        <v>0</v>
      </c>
      <c r="DB25" s="69">
        <v>0</v>
      </c>
      <c r="DC25" s="69">
        <v>0</v>
      </c>
      <c r="DD25" s="69">
        <v>0</v>
      </c>
      <c r="DE25" s="69">
        <v>0</v>
      </c>
      <c r="DF25" s="70" t="s">
        <v>652</v>
      </c>
      <c r="DG25" s="70" t="s">
        <v>652</v>
      </c>
      <c r="DH25" s="70">
        <v>0</v>
      </c>
      <c r="DI25" s="70">
        <v>0</v>
      </c>
      <c r="DJ25" s="70">
        <v>0</v>
      </c>
      <c r="DK25" s="69">
        <v>0</v>
      </c>
      <c r="DL25" s="69">
        <v>0</v>
      </c>
      <c r="DM25" s="69">
        <v>0</v>
      </c>
      <c r="DN25" s="69">
        <v>0</v>
      </c>
      <c r="DO25" s="69">
        <v>0</v>
      </c>
      <c r="DP25" s="69">
        <v>0</v>
      </c>
      <c r="DQ25" s="69">
        <v>0</v>
      </c>
      <c r="DR25" s="69">
        <v>0</v>
      </c>
      <c r="DS25" s="69">
        <v>0</v>
      </c>
      <c r="DT25" s="69">
        <v>0</v>
      </c>
      <c r="DU25" s="69">
        <v>0</v>
      </c>
      <c r="DV25" s="70" t="s">
        <v>652</v>
      </c>
      <c r="DW25" s="70" t="s">
        <v>652</v>
      </c>
      <c r="DX25" s="70">
        <v>0</v>
      </c>
      <c r="DY25" s="70">
        <v>0</v>
      </c>
      <c r="DZ25" s="70">
        <v>0</v>
      </c>
      <c r="EA25" s="69">
        <v>0</v>
      </c>
      <c r="EB25" s="69">
        <v>0</v>
      </c>
      <c r="EC25" s="69">
        <v>0</v>
      </c>
      <c r="ED25" s="69">
        <v>0</v>
      </c>
      <c r="EE25" s="69">
        <v>0</v>
      </c>
      <c r="EF25" s="69">
        <v>0</v>
      </c>
      <c r="EG25" s="69">
        <v>0</v>
      </c>
      <c r="EH25" s="69">
        <v>0</v>
      </c>
      <c r="EI25" s="69">
        <v>0</v>
      </c>
      <c r="EJ25" s="69">
        <v>0</v>
      </c>
      <c r="EK25" s="69">
        <v>0</v>
      </c>
      <c r="EL25" s="70" t="s">
        <v>652</v>
      </c>
      <c r="EM25" s="70" t="s">
        <v>652</v>
      </c>
      <c r="EN25" s="70">
        <v>0</v>
      </c>
      <c r="EO25" s="70">
        <v>0</v>
      </c>
      <c r="EP25" s="70">
        <v>0</v>
      </c>
      <c r="EQ25" s="69">
        <v>2.13</v>
      </c>
      <c r="ER25" s="69">
        <v>0</v>
      </c>
      <c r="ES25" s="69">
        <v>7.13</v>
      </c>
      <c r="ET25" s="69">
        <v>2.13</v>
      </c>
      <c r="EU25" s="69">
        <v>5</v>
      </c>
      <c r="EV25" s="69">
        <v>2.13</v>
      </c>
      <c r="EW25" s="69">
        <v>0</v>
      </c>
      <c r="EX25" s="69">
        <v>7.13</v>
      </c>
      <c r="EY25" s="69">
        <v>2.13</v>
      </c>
      <c r="EZ25" s="69">
        <v>0</v>
      </c>
      <c r="FA25" s="69">
        <v>5</v>
      </c>
      <c r="FB25" s="70">
        <v>100</v>
      </c>
      <c r="FC25" s="70">
        <v>100</v>
      </c>
      <c r="FD25" s="70">
        <v>70.126227208976161</v>
      </c>
      <c r="FE25" s="70">
        <v>0</v>
      </c>
      <c r="FF25" s="70">
        <v>0</v>
      </c>
      <c r="FG25" s="69">
        <v>0</v>
      </c>
      <c r="FH25" s="69">
        <v>0</v>
      </c>
      <c r="FI25" s="69">
        <v>0</v>
      </c>
      <c r="FJ25" s="69">
        <v>0</v>
      </c>
      <c r="FK25" s="69">
        <v>0</v>
      </c>
      <c r="FL25" s="69">
        <v>0</v>
      </c>
      <c r="FM25" s="69">
        <v>0</v>
      </c>
      <c r="FN25" s="69">
        <v>0</v>
      </c>
      <c r="FO25" s="69">
        <v>0</v>
      </c>
      <c r="FP25" s="69">
        <v>0</v>
      </c>
      <c r="FQ25" s="69">
        <v>0</v>
      </c>
      <c r="FR25" s="70" t="s">
        <v>652</v>
      </c>
      <c r="FS25" s="70" t="s">
        <v>652</v>
      </c>
      <c r="FT25" s="70">
        <v>0</v>
      </c>
      <c r="FU25" s="70">
        <v>0</v>
      </c>
      <c r="FV25" s="70">
        <v>0</v>
      </c>
      <c r="FW25" s="69">
        <v>0</v>
      </c>
      <c r="FX25" s="69">
        <v>0</v>
      </c>
      <c r="FY25" s="69">
        <v>0</v>
      </c>
      <c r="FZ25" s="69">
        <v>0</v>
      </c>
      <c r="GA25" s="69">
        <v>0</v>
      </c>
      <c r="GB25" s="69">
        <v>0</v>
      </c>
      <c r="GC25" s="69">
        <v>0</v>
      </c>
      <c r="GD25" s="69">
        <v>0</v>
      </c>
      <c r="GE25" s="69">
        <v>0</v>
      </c>
      <c r="GF25" s="69">
        <v>0</v>
      </c>
      <c r="GG25" s="69">
        <v>0</v>
      </c>
      <c r="GH25" s="70" t="s">
        <v>652</v>
      </c>
      <c r="GI25" s="70" t="s">
        <v>652</v>
      </c>
      <c r="GJ25" s="70">
        <v>0</v>
      </c>
      <c r="GK25" s="70">
        <v>0</v>
      </c>
      <c r="GL25" s="70">
        <v>0</v>
      </c>
      <c r="GM25" s="69">
        <v>0</v>
      </c>
      <c r="GN25" s="69">
        <v>0</v>
      </c>
      <c r="GO25" s="69">
        <v>0</v>
      </c>
      <c r="GP25" s="69">
        <v>0</v>
      </c>
      <c r="GQ25" s="69">
        <v>0</v>
      </c>
      <c r="GR25" s="69">
        <v>0</v>
      </c>
      <c r="GS25" s="69">
        <v>0</v>
      </c>
      <c r="GT25" s="69">
        <v>0</v>
      </c>
      <c r="GU25" s="69">
        <v>0</v>
      </c>
      <c r="GV25" s="69">
        <v>0</v>
      </c>
      <c r="GW25" s="69">
        <v>0</v>
      </c>
      <c r="GX25" s="70" t="s">
        <v>652</v>
      </c>
      <c r="GY25" s="70" t="s">
        <v>652</v>
      </c>
      <c r="GZ25" s="70">
        <v>0</v>
      </c>
      <c r="HA25" s="70">
        <v>0</v>
      </c>
      <c r="HB25" s="70">
        <v>0</v>
      </c>
      <c r="HC25" s="69">
        <v>0.6673</v>
      </c>
      <c r="HD25" s="69">
        <v>0</v>
      </c>
      <c r="HE25" s="69">
        <v>1.8673</v>
      </c>
      <c r="HF25" s="69">
        <v>0.6673</v>
      </c>
      <c r="HG25" s="69">
        <v>1.2</v>
      </c>
      <c r="HH25" s="69">
        <v>0.6673</v>
      </c>
      <c r="HI25" s="69">
        <v>0</v>
      </c>
      <c r="HJ25" s="69">
        <v>1.8673</v>
      </c>
      <c r="HK25" s="69">
        <v>0.6673</v>
      </c>
      <c r="HL25" s="69">
        <v>0</v>
      </c>
      <c r="HM25" s="69">
        <v>1.2</v>
      </c>
      <c r="HN25" s="70">
        <v>100</v>
      </c>
      <c r="HO25" s="70">
        <v>100</v>
      </c>
      <c r="HP25" s="70">
        <v>64.263910458951429</v>
      </c>
      <c r="HQ25" s="70">
        <v>0</v>
      </c>
      <c r="HR25" s="70">
        <v>0</v>
      </c>
      <c r="HS25" s="69">
        <v>0</v>
      </c>
      <c r="HT25" s="69">
        <v>0</v>
      </c>
      <c r="HU25" s="69">
        <v>0</v>
      </c>
      <c r="HV25" s="69">
        <v>0</v>
      </c>
      <c r="HW25" s="69">
        <v>0</v>
      </c>
      <c r="HX25" s="69">
        <v>0</v>
      </c>
      <c r="HY25" s="69">
        <v>0</v>
      </c>
      <c r="HZ25" s="69">
        <v>0</v>
      </c>
      <c r="IA25" s="69">
        <v>0</v>
      </c>
      <c r="IB25" s="69">
        <v>0</v>
      </c>
      <c r="IC25" s="69">
        <v>0</v>
      </c>
      <c r="ID25" s="70" t="s">
        <v>652</v>
      </c>
      <c r="IE25" s="70" t="s">
        <v>652</v>
      </c>
      <c r="IF25" s="70">
        <v>0</v>
      </c>
      <c r="IG25" s="70">
        <v>0</v>
      </c>
      <c r="IH25" s="70">
        <v>0</v>
      </c>
    </row>
    <row r="26" spans="1:242" ht="15.75" x14ac:dyDescent="0.25">
      <c r="A26" s="11" t="s">
        <v>44</v>
      </c>
      <c r="B26" s="66" t="s">
        <v>45</v>
      </c>
      <c r="C26" s="69">
        <v>112.13380000000001</v>
      </c>
      <c r="D26" s="69">
        <v>0</v>
      </c>
      <c r="E26" s="69">
        <v>281.67380000000003</v>
      </c>
      <c r="F26" s="69">
        <v>112.13380000000001</v>
      </c>
      <c r="G26" s="69">
        <v>169.54000000000002</v>
      </c>
      <c r="H26" s="69">
        <v>112.13380000000001</v>
      </c>
      <c r="I26" s="69">
        <v>0</v>
      </c>
      <c r="J26" s="69">
        <v>268.83580000000001</v>
      </c>
      <c r="K26" s="69">
        <v>112.13380000000001</v>
      </c>
      <c r="L26" s="69">
        <v>0</v>
      </c>
      <c r="M26" s="69">
        <v>156.702</v>
      </c>
      <c r="N26" s="70">
        <v>100</v>
      </c>
      <c r="O26" s="70">
        <v>92.427745664739874</v>
      </c>
      <c r="P26" s="70">
        <v>58.28911179240265</v>
      </c>
      <c r="Q26" s="69">
        <v>0</v>
      </c>
      <c r="R26" s="70">
        <v>0</v>
      </c>
      <c r="S26" s="69">
        <v>38.782800000000002</v>
      </c>
      <c r="T26" s="69">
        <v>0</v>
      </c>
      <c r="U26" s="69">
        <v>131.62280000000001</v>
      </c>
      <c r="V26" s="69">
        <v>38.782800000000002</v>
      </c>
      <c r="W26" s="69">
        <v>92.84</v>
      </c>
      <c r="X26" s="69">
        <v>38.782800000000002</v>
      </c>
      <c r="Y26" s="69">
        <v>0</v>
      </c>
      <c r="Z26" s="69">
        <v>131.62280000000001</v>
      </c>
      <c r="AA26" s="69">
        <v>38.782800000000002</v>
      </c>
      <c r="AB26" s="69">
        <v>0</v>
      </c>
      <c r="AC26" s="69">
        <v>92.84</v>
      </c>
      <c r="AD26" s="70">
        <v>100</v>
      </c>
      <c r="AE26" s="70">
        <v>100</v>
      </c>
      <c r="AF26" s="70">
        <v>70.534892131150528</v>
      </c>
      <c r="AG26" s="70">
        <v>0</v>
      </c>
      <c r="AH26" s="70">
        <v>0</v>
      </c>
      <c r="AI26" s="69">
        <v>0</v>
      </c>
      <c r="AJ26" s="69">
        <v>0</v>
      </c>
      <c r="AK26" s="69">
        <v>0</v>
      </c>
      <c r="AL26" s="69">
        <v>0</v>
      </c>
      <c r="AM26" s="69">
        <v>0</v>
      </c>
      <c r="AN26" s="69">
        <v>0</v>
      </c>
      <c r="AO26" s="69">
        <v>0</v>
      </c>
      <c r="AP26" s="69">
        <v>0</v>
      </c>
      <c r="AQ26" s="69">
        <v>0</v>
      </c>
      <c r="AR26" s="69">
        <v>0</v>
      </c>
      <c r="AS26" s="69">
        <v>0</v>
      </c>
      <c r="AT26" s="70" t="s">
        <v>652</v>
      </c>
      <c r="AU26" s="70" t="s">
        <v>652</v>
      </c>
      <c r="AV26" s="70">
        <v>0</v>
      </c>
      <c r="AW26" s="70">
        <v>0</v>
      </c>
      <c r="AX26" s="70">
        <v>0</v>
      </c>
      <c r="AY26" s="69">
        <v>34.96</v>
      </c>
      <c r="AZ26" s="69">
        <v>0</v>
      </c>
      <c r="BA26" s="69">
        <v>77.16</v>
      </c>
      <c r="BB26" s="69">
        <v>34.96</v>
      </c>
      <c r="BC26" s="69">
        <v>42.2</v>
      </c>
      <c r="BD26" s="69">
        <v>34.96</v>
      </c>
      <c r="BE26" s="69">
        <v>0</v>
      </c>
      <c r="BF26" s="69">
        <v>74.087000000000003</v>
      </c>
      <c r="BG26" s="69">
        <v>34.96</v>
      </c>
      <c r="BH26" s="69">
        <v>0</v>
      </c>
      <c r="BI26" s="69">
        <v>39.127000000000002</v>
      </c>
      <c r="BJ26" s="70">
        <v>100</v>
      </c>
      <c r="BK26" s="70">
        <v>92.718009478672982</v>
      </c>
      <c r="BL26" s="70">
        <v>52.812234265120736</v>
      </c>
      <c r="BM26" s="70">
        <v>0</v>
      </c>
      <c r="BN26" s="70">
        <v>0</v>
      </c>
      <c r="BO26" s="69">
        <v>0</v>
      </c>
      <c r="BP26" s="69">
        <v>0</v>
      </c>
      <c r="BQ26" s="69">
        <v>0</v>
      </c>
      <c r="BR26" s="69">
        <v>0</v>
      </c>
      <c r="BS26" s="69">
        <v>0</v>
      </c>
      <c r="BT26" s="69">
        <v>0</v>
      </c>
      <c r="BU26" s="69">
        <v>0</v>
      </c>
      <c r="BV26" s="69">
        <v>0</v>
      </c>
      <c r="BW26" s="69">
        <v>0</v>
      </c>
      <c r="BX26" s="69">
        <v>0</v>
      </c>
      <c r="BY26" s="69">
        <v>0</v>
      </c>
      <c r="BZ26" s="70" t="s">
        <v>652</v>
      </c>
      <c r="CA26" s="70" t="s">
        <v>652</v>
      </c>
      <c r="CB26" s="70">
        <v>0</v>
      </c>
      <c r="CC26" s="70">
        <v>0</v>
      </c>
      <c r="CD26" s="70">
        <v>0</v>
      </c>
      <c r="CE26" s="69">
        <v>4.3899999999999997</v>
      </c>
      <c r="CF26" s="69">
        <v>0</v>
      </c>
      <c r="CG26" s="69">
        <v>14.39</v>
      </c>
      <c r="CH26" s="69">
        <v>4.3899999999999997</v>
      </c>
      <c r="CI26" s="69">
        <v>10</v>
      </c>
      <c r="CJ26" s="69">
        <v>4.3899999999999997</v>
      </c>
      <c r="CK26" s="69">
        <v>0</v>
      </c>
      <c r="CL26" s="69">
        <v>9.39</v>
      </c>
      <c r="CM26" s="69">
        <v>4.3899999999999997</v>
      </c>
      <c r="CN26" s="69">
        <v>0</v>
      </c>
      <c r="CO26" s="69">
        <v>5</v>
      </c>
      <c r="CP26" s="70">
        <v>100</v>
      </c>
      <c r="CQ26" s="70">
        <v>50</v>
      </c>
      <c r="CR26" s="70">
        <v>53.248136315228969</v>
      </c>
      <c r="CS26" s="70">
        <v>0</v>
      </c>
      <c r="CT26" s="70">
        <v>0</v>
      </c>
      <c r="CU26" s="69">
        <v>0</v>
      </c>
      <c r="CV26" s="69">
        <v>0</v>
      </c>
      <c r="CW26" s="69">
        <v>0</v>
      </c>
      <c r="CX26" s="69">
        <v>0</v>
      </c>
      <c r="CY26" s="69">
        <v>0</v>
      </c>
      <c r="CZ26" s="69">
        <v>0</v>
      </c>
      <c r="DA26" s="69">
        <v>0</v>
      </c>
      <c r="DB26" s="69">
        <v>0</v>
      </c>
      <c r="DC26" s="69">
        <v>0</v>
      </c>
      <c r="DD26" s="69">
        <v>0</v>
      </c>
      <c r="DE26" s="69">
        <v>0</v>
      </c>
      <c r="DF26" s="70" t="s">
        <v>652</v>
      </c>
      <c r="DG26" s="70" t="s">
        <v>652</v>
      </c>
      <c r="DH26" s="70">
        <v>0</v>
      </c>
      <c r="DI26" s="70">
        <v>0</v>
      </c>
      <c r="DJ26" s="70">
        <v>0</v>
      </c>
      <c r="DK26" s="69">
        <v>1.1200000000000001</v>
      </c>
      <c r="DL26" s="69">
        <v>0</v>
      </c>
      <c r="DM26" s="69">
        <v>2.12</v>
      </c>
      <c r="DN26" s="69">
        <v>1.1200000000000001</v>
      </c>
      <c r="DO26" s="69">
        <v>1</v>
      </c>
      <c r="DP26" s="69">
        <v>1.1200000000000001</v>
      </c>
      <c r="DQ26" s="69">
        <v>0</v>
      </c>
      <c r="DR26" s="69">
        <v>2.12</v>
      </c>
      <c r="DS26" s="69">
        <v>1.1200000000000001</v>
      </c>
      <c r="DT26" s="69">
        <v>0</v>
      </c>
      <c r="DU26" s="69">
        <v>1</v>
      </c>
      <c r="DV26" s="70">
        <v>100</v>
      </c>
      <c r="DW26" s="70">
        <v>100</v>
      </c>
      <c r="DX26" s="70">
        <v>47.169811320754711</v>
      </c>
      <c r="DY26" s="70">
        <v>0</v>
      </c>
      <c r="DZ26" s="70">
        <v>0</v>
      </c>
      <c r="EA26" s="69">
        <v>0</v>
      </c>
      <c r="EB26" s="69">
        <v>0</v>
      </c>
      <c r="EC26" s="69">
        <v>0</v>
      </c>
      <c r="ED26" s="69">
        <v>0</v>
      </c>
      <c r="EE26" s="69">
        <v>0</v>
      </c>
      <c r="EF26" s="69">
        <v>0</v>
      </c>
      <c r="EG26" s="69">
        <v>0</v>
      </c>
      <c r="EH26" s="69">
        <v>0</v>
      </c>
      <c r="EI26" s="69">
        <v>0</v>
      </c>
      <c r="EJ26" s="69">
        <v>0</v>
      </c>
      <c r="EK26" s="69">
        <v>0</v>
      </c>
      <c r="EL26" s="70" t="s">
        <v>652</v>
      </c>
      <c r="EM26" s="70" t="s">
        <v>652</v>
      </c>
      <c r="EN26" s="70">
        <v>0</v>
      </c>
      <c r="EO26" s="70">
        <v>0</v>
      </c>
      <c r="EP26" s="70">
        <v>0</v>
      </c>
      <c r="EQ26" s="69">
        <v>0</v>
      </c>
      <c r="ER26" s="69">
        <v>0</v>
      </c>
      <c r="ES26" s="69">
        <v>0</v>
      </c>
      <c r="ET26" s="69">
        <v>0</v>
      </c>
      <c r="EU26" s="69">
        <v>0</v>
      </c>
      <c r="EV26" s="69">
        <v>0</v>
      </c>
      <c r="EW26" s="69">
        <v>0</v>
      </c>
      <c r="EX26" s="69">
        <v>0</v>
      </c>
      <c r="EY26" s="69">
        <v>0</v>
      </c>
      <c r="EZ26" s="69">
        <v>0</v>
      </c>
      <c r="FA26" s="69">
        <v>0</v>
      </c>
      <c r="FB26" s="70" t="s">
        <v>652</v>
      </c>
      <c r="FC26" s="70" t="s">
        <v>652</v>
      </c>
      <c r="FD26" s="70">
        <v>0</v>
      </c>
      <c r="FE26" s="70">
        <v>0</v>
      </c>
      <c r="FF26" s="70">
        <v>0</v>
      </c>
      <c r="FG26" s="69">
        <v>0</v>
      </c>
      <c r="FH26" s="69">
        <v>0</v>
      </c>
      <c r="FI26" s="69">
        <v>0</v>
      </c>
      <c r="FJ26" s="69">
        <v>0</v>
      </c>
      <c r="FK26" s="69">
        <v>0</v>
      </c>
      <c r="FL26" s="69">
        <v>0</v>
      </c>
      <c r="FM26" s="69">
        <v>0</v>
      </c>
      <c r="FN26" s="69">
        <v>0</v>
      </c>
      <c r="FO26" s="69">
        <v>0</v>
      </c>
      <c r="FP26" s="69">
        <v>0</v>
      </c>
      <c r="FQ26" s="69">
        <v>0</v>
      </c>
      <c r="FR26" s="70" t="s">
        <v>652</v>
      </c>
      <c r="FS26" s="70" t="s">
        <v>652</v>
      </c>
      <c r="FT26" s="70">
        <v>0</v>
      </c>
      <c r="FU26" s="70">
        <v>0</v>
      </c>
      <c r="FV26" s="70">
        <v>0</v>
      </c>
      <c r="FW26" s="69">
        <v>32.881</v>
      </c>
      <c r="FX26" s="69">
        <v>0</v>
      </c>
      <c r="FY26" s="69">
        <v>56.381</v>
      </c>
      <c r="FZ26" s="69">
        <v>32.881</v>
      </c>
      <c r="GA26" s="69">
        <v>23.5</v>
      </c>
      <c r="GB26" s="69">
        <v>32.881</v>
      </c>
      <c r="GC26" s="69">
        <v>0</v>
      </c>
      <c r="GD26" s="69">
        <v>51.616</v>
      </c>
      <c r="GE26" s="69">
        <v>32.881</v>
      </c>
      <c r="GF26" s="69">
        <v>0</v>
      </c>
      <c r="GG26" s="69">
        <v>18.734999999999999</v>
      </c>
      <c r="GH26" s="70">
        <v>100</v>
      </c>
      <c r="GI26" s="70">
        <v>79.723404255319139</v>
      </c>
      <c r="GJ26" s="70">
        <v>36.296884686918787</v>
      </c>
      <c r="GK26" s="70">
        <v>0</v>
      </c>
      <c r="GL26" s="70">
        <v>0</v>
      </c>
      <c r="GM26" s="69">
        <v>0</v>
      </c>
      <c r="GN26" s="69">
        <v>0</v>
      </c>
      <c r="GO26" s="69">
        <v>0</v>
      </c>
      <c r="GP26" s="69">
        <v>0</v>
      </c>
      <c r="GQ26" s="69">
        <v>0</v>
      </c>
      <c r="GR26" s="69">
        <v>0</v>
      </c>
      <c r="GS26" s="69">
        <v>0</v>
      </c>
      <c r="GT26" s="69">
        <v>0</v>
      </c>
      <c r="GU26" s="69">
        <v>0</v>
      </c>
      <c r="GV26" s="69">
        <v>0</v>
      </c>
      <c r="GW26" s="69">
        <v>0</v>
      </c>
      <c r="GX26" s="70" t="s">
        <v>652</v>
      </c>
      <c r="GY26" s="70" t="s">
        <v>652</v>
      </c>
      <c r="GZ26" s="70">
        <v>0</v>
      </c>
      <c r="HA26" s="70">
        <v>0</v>
      </c>
      <c r="HB26" s="70">
        <v>0</v>
      </c>
      <c r="HC26" s="69">
        <v>0</v>
      </c>
      <c r="HD26" s="69">
        <v>0</v>
      </c>
      <c r="HE26" s="69">
        <v>0</v>
      </c>
      <c r="HF26" s="69">
        <v>0</v>
      </c>
      <c r="HG26" s="69">
        <v>0</v>
      </c>
      <c r="HH26" s="69">
        <v>0</v>
      </c>
      <c r="HI26" s="69">
        <v>0</v>
      </c>
      <c r="HJ26" s="69">
        <v>0</v>
      </c>
      <c r="HK26" s="69">
        <v>0</v>
      </c>
      <c r="HL26" s="69">
        <v>0</v>
      </c>
      <c r="HM26" s="69">
        <v>0</v>
      </c>
      <c r="HN26" s="70" t="s">
        <v>652</v>
      </c>
      <c r="HO26" s="70" t="s">
        <v>652</v>
      </c>
      <c r="HP26" s="70">
        <v>0</v>
      </c>
      <c r="HQ26" s="70">
        <v>0</v>
      </c>
      <c r="HR26" s="70">
        <v>0</v>
      </c>
      <c r="HS26" s="69">
        <v>0</v>
      </c>
      <c r="HT26" s="69">
        <v>0</v>
      </c>
      <c r="HU26" s="69">
        <v>0</v>
      </c>
      <c r="HV26" s="69">
        <v>0</v>
      </c>
      <c r="HW26" s="69">
        <v>0</v>
      </c>
      <c r="HX26" s="69">
        <v>0</v>
      </c>
      <c r="HY26" s="69">
        <v>0</v>
      </c>
      <c r="HZ26" s="69">
        <v>0</v>
      </c>
      <c r="IA26" s="69">
        <v>0</v>
      </c>
      <c r="IB26" s="69">
        <v>0</v>
      </c>
      <c r="IC26" s="69">
        <v>0</v>
      </c>
      <c r="ID26" s="70" t="s">
        <v>652</v>
      </c>
      <c r="IE26" s="70" t="s">
        <v>652</v>
      </c>
      <c r="IF26" s="70">
        <v>0</v>
      </c>
      <c r="IG26" s="70">
        <v>0</v>
      </c>
      <c r="IH26" s="70">
        <v>0</v>
      </c>
    </row>
    <row r="27" spans="1:242" ht="15.75" x14ac:dyDescent="0.25">
      <c r="A27" s="11" t="s">
        <v>47</v>
      </c>
      <c r="B27" s="66" t="s">
        <v>48</v>
      </c>
      <c r="C27" s="69">
        <v>196.71440000000001</v>
      </c>
      <c r="D27" s="69">
        <v>0</v>
      </c>
      <c r="E27" s="69">
        <v>356.13879799999995</v>
      </c>
      <c r="F27" s="69">
        <v>196.71440000000001</v>
      </c>
      <c r="G27" s="69">
        <v>159.424398</v>
      </c>
      <c r="H27" s="69">
        <v>196.71440000000001</v>
      </c>
      <c r="I27" s="69">
        <v>0.84630517000000005</v>
      </c>
      <c r="J27" s="69">
        <v>327.98228253000002</v>
      </c>
      <c r="K27" s="69">
        <v>192.69136269000001</v>
      </c>
      <c r="L27" s="69">
        <v>0</v>
      </c>
      <c r="M27" s="69">
        <v>135.29091984000002</v>
      </c>
      <c r="N27" s="70">
        <v>97.954884182347598</v>
      </c>
      <c r="O27" s="70">
        <v>84.862117428224508</v>
      </c>
      <c r="P27" s="70">
        <v>41.249459817276914</v>
      </c>
      <c r="Q27" s="69">
        <v>0.84630517000000005</v>
      </c>
      <c r="R27" s="70">
        <v>4.0230373100000003</v>
      </c>
      <c r="S27" s="69">
        <v>30.9574</v>
      </c>
      <c r="T27" s="69">
        <v>0</v>
      </c>
      <c r="U27" s="69">
        <v>89.946399999999997</v>
      </c>
      <c r="V27" s="69">
        <v>30.9574</v>
      </c>
      <c r="W27" s="69">
        <v>58.988999999999997</v>
      </c>
      <c r="X27" s="69">
        <v>30.9574</v>
      </c>
      <c r="Y27" s="69">
        <v>0.84583991000000003</v>
      </c>
      <c r="Z27" s="69">
        <v>89.946399999999997</v>
      </c>
      <c r="AA27" s="69">
        <v>30.9574</v>
      </c>
      <c r="AB27" s="69">
        <v>0</v>
      </c>
      <c r="AC27" s="69">
        <v>58.988999999999997</v>
      </c>
      <c r="AD27" s="70">
        <v>100</v>
      </c>
      <c r="AE27" s="70">
        <v>100</v>
      </c>
      <c r="AF27" s="70">
        <v>65.582391290813192</v>
      </c>
      <c r="AG27" s="70">
        <v>0.84583991000000003</v>
      </c>
      <c r="AH27" s="70">
        <v>-1.3322676295501878E-15</v>
      </c>
      <c r="AI27" s="69">
        <v>0</v>
      </c>
      <c r="AJ27" s="69">
        <v>0</v>
      </c>
      <c r="AK27" s="69">
        <v>0</v>
      </c>
      <c r="AL27" s="69">
        <v>0</v>
      </c>
      <c r="AM27" s="69">
        <v>0</v>
      </c>
      <c r="AN27" s="69">
        <v>0</v>
      </c>
      <c r="AO27" s="69">
        <v>4.6526E-4</v>
      </c>
      <c r="AP27" s="69">
        <v>0</v>
      </c>
      <c r="AQ27" s="69">
        <v>0</v>
      </c>
      <c r="AR27" s="69">
        <v>0</v>
      </c>
      <c r="AS27" s="69">
        <v>0</v>
      </c>
      <c r="AT27" s="70" t="s">
        <v>652</v>
      </c>
      <c r="AU27" s="70" t="s">
        <v>652</v>
      </c>
      <c r="AV27" s="70">
        <v>0</v>
      </c>
      <c r="AW27" s="70">
        <v>4.6526E-4</v>
      </c>
      <c r="AX27" s="70">
        <v>0</v>
      </c>
      <c r="AY27" s="69">
        <v>148.02500000000001</v>
      </c>
      <c r="AZ27" s="69">
        <v>0</v>
      </c>
      <c r="BA27" s="69">
        <v>233.460398</v>
      </c>
      <c r="BB27" s="69">
        <v>148.02500000000001</v>
      </c>
      <c r="BC27" s="69">
        <v>85.435398000000006</v>
      </c>
      <c r="BD27" s="69">
        <v>148.02500000000001</v>
      </c>
      <c r="BE27" s="69">
        <v>0</v>
      </c>
      <c r="BF27" s="69">
        <v>221.16026184</v>
      </c>
      <c r="BG27" s="69">
        <v>146.22218100000001</v>
      </c>
      <c r="BH27" s="69">
        <v>0</v>
      </c>
      <c r="BI27" s="69">
        <v>74.938080839999998</v>
      </c>
      <c r="BJ27" s="70">
        <v>98.782084782975858</v>
      </c>
      <c r="BK27" s="70">
        <v>87.713152386789361</v>
      </c>
      <c r="BL27" s="70">
        <v>33.884062270741246</v>
      </c>
      <c r="BM27" s="70">
        <v>0</v>
      </c>
      <c r="BN27" s="70">
        <v>1.8028189999999995</v>
      </c>
      <c r="BO27" s="69">
        <v>0</v>
      </c>
      <c r="BP27" s="69">
        <v>0</v>
      </c>
      <c r="BQ27" s="69">
        <v>0</v>
      </c>
      <c r="BR27" s="69">
        <v>0</v>
      </c>
      <c r="BS27" s="69">
        <v>0</v>
      </c>
      <c r="BT27" s="69">
        <v>0</v>
      </c>
      <c r="BU27" s="69">
        <v>0</v>
      </c>
      <c r="BV27" s="69">
        <v>0</v>
      </c>
      <c r="BW27" s="69">
        <v>0</v>
      </c>
      <c r="BX27" s="69">
        <v>0</v>
      </c>
      <c r="BY27" s="69">
        <v>0</v>
      </c>
      <c r="BZ27" s="70" t="s">
        <v>652</v>
      </c>
      <c r="CA27" s="70" t="s">
        <v>652</v>
      </c>
      <c r="CB27" s="70">
        <v>0</v>
      </c>
      <c r="CC27" s="70">
        <v>0</v>
      </c>
      <c r="CD27" s="70">
        <v>0</v>
      </c>
      <c r="CE27" s="69">
        <v>0</v>
      </c>
      <c r="CF27" s="69">
        <v>0</v>
      </c>
      <c r="CG27" s="69">
        <v>0</v>
      </c>
      <c r="CH27" s="69">
        <v>0</v>
      </c>
      <c r="CI27" s="69">
        <v>0</v>
      </c>
      <c r="CJ27" s="69">
        <v>0</v>
      </c>
      <c r="CK27" s="69">
        <v>0</v>
      </c>
      <c r="CL27" s="69">
        <v>0</v>
      </c>
      <c r="CM27" s="69">
        <v>0</v>
      </c>
      <c r="CN27" s="69">
        <v>0</v>
      </c>
      <c r="CO27" s="69">
        <v>0</v>
      </c>
      <c r="CP27" s="70" t="s">
        <v>652</v>
      </c>
      <c r="CQ27" s="70" t="s">
        <v>652</v>
      </c>
      <c r="CR27" s="70">
        <v>0</v>
      </c>
      <c r="CS27" s="70">
        <v>0</v>
      </c>
      <c r="CT27" s="70">
        <v>0</v>
      </c>
      <c r="CU27" s="69">
        <v>0</v>
      </c>
      <c r="CV27" s="69">
        <v>0</v>
      </c>
      <c r="CW27" s="69">
        <v>0</v>
      </c>
      <c r="CX27" s="69">
        <v>0</v>
      </c>
      <c r="CY27" s="69">
        <v>0</v>
      </c>
      <c r="CZ27" s="69">
        <v>0</v>
      </c>
      <c r="DA27" s="69">
        <v>0</v>
      </c>
      <c r="DB27" s="69">
        <v>0</v>
      </c>
      <c r="DC27" s="69">
        <v>0</v>
      </c>
      <c r="DD27" s="69">
        <v>0</v>
      </c>
      <c r="DE27" s="69">
        <v>0</v>
      </c>
      <c r="DF27" s="70" t="s">
        <v>652</v>
      </c>
      <c r="DG27" s="70" t="s">
        <v>652</v>
      </c>
      <c r="DH27" s="70">
        <v>0</v>
      </c>
      <c r="DI27" s="70">
        <v>0</v>
      </c>
      <c r="DJ27" s="70">
        <v>0</v>
      </c>
      <c r="DK27" s="69">
        <v>0</v>
      </c>
      <c r="DL27" s="69">
        <v>0</v>
      </c>
      <c r="DM27" s="69">
        <v>0</v>
      </c>
      <c r="DN27" s="69">
        <v>0</v>
      </c>
      <c r="DO27" s="69">
        <v>0</v>
      </c>
      <c r="DP27" s="69">
        <v>0</v>
      </c>
      <c r="DQ27" s="69">
        <v>0</v>
      </c>
      <c r="DR27" s="69">
        <v>0</v>
      </c>
      <c r="DS27" s="69">
        <v>0</v>
      </c>
      <c r="DT27" s="69">
        <v>0</v>
      </c>
      <c r="DU27" s="69">
        <v>0</v>
      </c>
      <c r="DV27" s="70" t="s">
        <v>652</v>
      </c>
      <c r="DW27" s="70" t="s">
        <v>652</v>
      </c>
      <c r="DX27" s="70">
        <v>0</v>
      </c>
      <c r="DY27" s="70">
        <v>0</v>
      </c>
      <c r="DZ27" s="70">
        <v>0</v>
      </c>
      <c r="EA27" s="69">
        <v>0</v>
      </c>
      <c r="EB27" s="69">
        <v>0</v>
      </c>
      <c r="EC27" s="69">
        <v>0</v>
      </c>
      <c r="ED27" s="69">
        <v>0</v>
      </c>
      <c r="EE27" s="69">
        <v>0</v>
      </c>
      <c r="EF27" s="69">
        <v>0</v>
      </c>
      <c r="EG27" s="69">
        <v>0</v>
      </c>
      <c r="EH27" s="69">
        <v>0</v>
      </c>
      <c r="EI27" s="69">
        <v>0</v>
      </c>
      <c r="EJ27" s="69">
        <v>0</v>
      </c>
      <c r="EK27" s="69">
        <v>0</v>
      </c>
      <c r="EL27" s="70" t="s">
        <v>652</v>
      </c>
      <c r="EM27" s="70" t="s">
        <v>652</v>
      </c>
      <c r="EN27" s="70">
        <v>0</v>
      </c>
      <c r="EO27" s="70">
        <v>0</v>
      </c>
      <c r="EP27" s="70">
        <v>0</v>
      </c>
      <c r="EQ27" s="69">
        <v>0</v>
      </c>
      <c r="ER27" s="69">
        <v>0</v>
      </c>
      <c r="ES27" s="69">
        <v>0</v>
      </c>
      <c r="ET27" s="69">
        <v>0</v>
      </c>
      <c r="EU27" s="69">
        <v>0</v>
      </c>
      <c r="EV27" s="69">
        <v>0</v>
      </c>
      <c r="EW27" s="69">
        <v>0</v>
      </c>
      <c r="EX27" s="69">
        <v>0</v>
      </c>
      <c r="EY27" s="69">
        <v>0</v>
      </c>
      <c r="EZ27" s="69">
        <v>0</v>
      </c>
      <c r="FA27" s="69">
        <v>0</v>
      </c>
      <c r="FB27" s="70" t="s">
        <v>652</v>
      </c>
      <c r="FC27" s="70" t="s">
        <v>652</v>
      </c>
      <c r="FD27" s="70">
        <v>0</v>
      </c>
      <c r="FE27" s="70">
        <v>0</v>
      </c>
      <c r="FF27" s="70">
        <v>0</v>
      </c>
      <c r="FG27" s="69">
        <v>0</v>
      </c>
      <c r="FH27" s="69">
        <v>0</v>
      </c>
      <c r="FI27" s="69">
        <v>0</v>
      </c>
      <c r="FJ27" s="69">
        <v>0</v>
      </c>
      <c r="FK27" s="69">
        <v>0</v>
      </c>
      <c r="FL27" s="69">
        <v>0</v>
      </c>
      <c r="FM27" s="69">
        <v>0</v>
      </c>
      <c r="FN27" s="69">
        <v>0</v>
      </c>
      <c r="FO27" s="69">
        <v>0</v>
      </c>
      <c r="FP27" s="69">
        <v>0</v>
      </c>
      <c r="FQ27" s="69">
        <v>0</v>
      </c>
      <c r="FR27" s="70" t="s">
        <v>652</v>
      </c>
      <c r="FS27" s="70" t="s">
        <v>652</v>
      </c>
      <c r="FT27" s="70">
        <v>0</v>
      </c>
      <c r="FU27" s="70">
        <v>0</v>
      </c>
      <c r="FV27" s="70">
        <v>0</v>
      </c>
      <c r="FW27" s="69">
        <v>17.731999999999999</v>
      </c>
      <c r="FX27" s="69">
        <v>0</v>
      </c>
      <c r="FY27" s="69">
        <v>32.731999999999999</v>
      </c>
      <c r="FZ27" s="69">
        <v>17.731999999999999</v>
      </c>
      <c r="GA27" s="69">
        <v>15</v>
      </c>
      <c r="GB27" s="69">
        <v>17.731999999999999</v>
      </c>
      <c r="GC27" s="69">
        <v>0</v>
      </c>
      <c r="GD27" s="69">
        <v>16.875620690000002</v>
      </c>
      <c r="GE27" s="69">
        <v>15.511781689999999</v>
      </c>
      <c r="GF27" s="69">
        <v>0</v>
      </c>
      <c r="GG27" s="69">
        <v>1.363839</v>
      </c>
      <c r="GH27" s="70">
        <v>87.479030509812773</v>
      </c>
      <c r="GI27" s="70">
        <v>9.0922600000000013</v>
      </c>
      <c r="GJ27" s="70">
        <v>8.0817116303649268</v>
      </c>
      <c r="GK27" s="70">
        <v>0</v>
      </c>
      <c r="GL27" s="70">
        <v>2.2202183099999999</v>
      </c>
      <c r="GM27" s="69">
        <v>0</v>
      </c>
      <c r="GN27" s="69">
        <v>0</v>
      </c>
      <c r="GO27" s="69">
        <v>0</v>
      </c>
      <c r="GP27" s="69">
        <v>0</v>
      </c>
      <c r="GQ27" s="69">
        <v>0</v>
      </c>
      <c r="GR27" s="69">
        <v>0</v>
      </c>
      <c r="GS27" s="69">
        <v>0</v>
      </c>
      <c r="GT27" s="69">
        <v>0</v>
      </c>
      <c r="GU27" s="69">
        <v>0</v>
      </c>
      <c r="GV27" s="69">
        <v>0</v>
      </c>
      <c r="GW27" s="69">
        <v>0</v>
      </c>
      <c r="GX27" s="70" t="s">
        <v>652</v>
      </c>
      <c r="GY27" s="70" t="s">
        <v>652</v>
      </c>
      <c r="GZ27" s="70">
        <v>0</v>
      </c>
      <c r="HA27" s="70">
        <v>0</v>
      </c>
      <c r="HB27" s="70">
        <v>0</v>
      </c>
      <c r="HC27" s="69">
        <v>0</v>
      </c>
      <c r="HD27" s="69">
        <v>0</v>
      </c>
      <c r="HE27" s="69">
        <v>0</v>
      </c>
      <c r="HF27" s="69">
        <v>0</v>
      </c>
      <c r="HG27" s="69">
        <v>0</v>
      </c>
      <c r="HH27" s="69">
        <v>0</v>
      </c>
      <c r="HI27" s="69">
        <v>0</v>
      </c>
      <c r="HJ27" s="69">
        <v>0</v>
      </c>
      <c r="HK27" s="69">
        <v>0</v>
      </c>
      <c r="HL27" s="69">
        <v>0</v>
      </c>
      <c r="HM27" s="69">
        <v>0</v>
      </c>
      <c r="HN27" s="70" t="s">
        <v>652</v>
      </c>
      <c r="HO27" s="70" t="s">
        <v>652</v>
      </c>
      <c r="HP27" s="70">
        <v>0</v>
      </c>
      <c r="HQ27" s="70">
        <v>0</v>
      </c>
      <c r="HR27" s="70">
        <v>0</v>
      </c>
      <c r="HS27" s="69">
        <v>0</v>
      </c>
      <c r="HT27" s="69">
        <v>0</v>
      </c>
      <c r="HU27" s="69">
        <v>0</v>
      </c>
      <c r="HV27" s="69">
        <v>0</v>
      </c>
      <c r="HW27" s="69">
        <v>0</v>
      </c>
      <c r="HX27" s="69">
        <v>0</v>
      </c>
      <c r="HY27" s="69">
        <v>0</v>
      </c>
      <c r="HZ27" s="69">
        <v>0</v>
      </c>
      <c r="IA27" s="69">
        <v>0</v>
      </c>
      <c r="IB27" s="69">
        <v>0</v>
      </c>
      <c r="IC27" s="69">
        <v>0</v>
      </c>
      <c r="ID27" s="70" t="s">
        <v>652</v>
      </c>
      <c r="IE27" s="70" t="s">
        <v>652</v>
      </c>
      <c r="IF27" s="70">
        <v>0</v>
      </c>
      <c r="IG27" s="70">
        <v>0</v>
      </c>
      <c r="IH27" s="70">
        <v>0</v>
      </c>
    </row>
    <row r="28" spans="1:242" ht="15.75" x14ac:dyDescent="0.25">
      <c r="A28" s="11" t="s">
        <v>50</v>
      </c>
      <c r="B28" s="66" t="s">
        <v>51</v>
      </c>
      <c r="C28" s="69">
        <v>178.8125</v>
      </c>
      <c r="D28" s="69">
        <v>0</v>
      </c>
      <c r="E28" s="69">
        <v>275.65449000000001</v>
      </c>
      <c r="F28" s="69">
        <v>178.8125</v>
      </c>
      <c r="G28" s="69">
        <v>96.841989999999996</v>
      </c>
      <c r="H28" s="69">
        <v>175.96065999999999</v>
      </c>
      <c r="I28" s="69">
        <v>3.3771719400000002</v>
      </c>
      <c r="J28" s="69">
        <v>269.92201299999999</v>
      </c>
      <c r="K28" s="69">
        <v>175.96065999999999</v>
      </c>
      <c r="L28" s="69">
        <v>0</v>
      </c>
      <c r="M28" s="69">
        <v>93.961352999999988</v>
      </c>
      <c r="N28" s="70">
        <v>98.405122684376096</v>
      </c>
      <c r="O28" s="70">
        <v>97.02542564439247</v>
      </c>
      <c r="P28" s="70">
        <v>34.810555817839131</v>
      </c>
      <c r="Q28" s="69">
        <v>3.3417568600000003</v>
      </c>
      <c r="R28" s="70">
        <v>3.541508000001059E-2</v>
      </c>
      <c r="S28" s="69">
        <v>89.322199999999995</v>
      </c>
      <c r="T28" s="69">
        <v>0</v>
      </c>
      <c r="U28" s="69">
        <v>127.7222</v>
      </c>
      <c r="V28" s="69">
        <v>89.322199999999995</v>
      </c>
      <c r="W28" s="69">
        <v>38.4</v>
      </c>
      <c r="X28" s="69">
        <v>89.322199999999995</v>
      </c>
      <c r="Y28" s="69">
        <v>1.874055</v>
      </c>
      <c r="Z28" s="69">
        <v>127.7222</v>
      </c>
      <c r="AA28" s="69">
        <v>89.322199999999995</v>
      </c>
      <c r="AB28" s="69">
        <v>0</v>
      </c>
      <c r="AC28" s="69">
        <v>38.4</v>
      </c>
      <c r="AD28" s="70">
        <v>100</v>
      </c>
      <c r="AE28" s="70">
        <v>100</v>
      </c>
      <c r="AF28" s="70">
        <v>30.065250990039317</v>
      </c>
      <c r="AG28" s="70">
        <v>1.874055</v>
      </c>
      <c r="AH28" s="70">
        <v>-1.5543122344752192E-15</v>
      </c>
      <c r="AI28" s="69">
        <v>0</v>
      </c>
      <c r="AJ28" s="69">
        <v>0</v>
      </c>
      <c r="AK28" s="69">
        <v>0</v>
      </c>
      <c r="AL28" s="69">
        <v>0</v>
      </c>
      <c r="AM28" s="69">
        <v>0</v>
      </c>
      <c r="AN28" s="69">
        <v>0</v>
      </c>
      <c r="AO28" s="69">
        <v>1.50311694</v>
      </c>
      <c r="AP28" s="69">
        <v>0</v>
      </c>
      <c r="AQ28" s="69">
        <v>0</v>
      </c>
      <c r="AR28" s="69">
        <v>0</v>
      </c>
      <c r="AS28" s="69">
        <v>0</v>
      </c>
      <c r="AT28" s="70" t="s">
        <v>652</v>
      </c>
      <c r="AU28" s="70" t="s">
        <v>652</v>
      </c>
      <c r="AV28" s="70">
        <v>0</v>
      </c>
      <c r="AW28" s="70">
        <v>1.46770186</v>
      </c>
      <c r="AX28" s="70">
        <v>3.5415079999999932E-2</v>
      </c>
      <c r="AY28" s="69">
        <v>44.74</v>
      </c>
      <c r="AZ28" s="69">
        <v>0</v>
      </c>
      <c r="BA28" s="69">
        <v>66.824290000000005</v>
      </c>
      <c r="BB28" s="69">
        <v>44.74</v>
      </c>
      <c r="BC28" s="69">
        <v>22.084289999999999</v>
      </c>
      <c r="BD28" s="69">
        <v>41.888159999999999</v>
      </c>
      <c r="BE28" s="69">
        <v>0</v>
      </c>
      <c r="BF28" s="69">
        <v>61.091813000000002</v>
      </c>
      <c r="BG28" s="69">
        <v>41.888159999999999</v>
      </c>
      <c r="BH28" s="69">
        <v>0</v>
      </c>
      <c r="BI28" s="69">
        <v>19.203652999999999</v>
      </c>
      <c r="BJ28" s="70">
        <v>93.625748770675017</v>
      </c>
      <c r="BK28" s="70">
        <v>86.956171106247922</v>
      </c>
      <c r="BL28" s="70">
        <v>31.434085938814743</v>
      </c>
      <c r="BM28" s="70">
        <v>0</v>
      </c>
      <c r="BN28" s="70">
        <v>0</v>
      </c>
      <c r="BO28" s="69">
        <v>0</v>
      </c>
      <c r="BP28" s="69">
        <v>0</v>
      </c>
      <c r="BQ28" s="69">
        <v>0</v>
      </c>
      <c r="BR28" s="69">
        <v>0</v>
      </c>
      <c r="BS28" s="69">
        <v>0</v>
      </c>
      <c r="BT28" s="69">
        <v>0</v>
      </c>
      <c r="BU28" s="69">
        <v>0</v>
      </c>
      <c r="BV28" s="69">
        <v>0</v>
      </c>
      <c r="BW28" s="69">
        <v>0</v>
      </c>
      <c r="BX28" s="69">
        <v>0</v>
      </c>
      <c r="BY28" s="69">
        <v>0</v>
      </c>
      <c r="BZ28" s="70" t="s">
        <v>652</v>
      </c>
      <c r="CA28" s="70" t="s">
        <v>652</v>
      </c>
      <c r="CB28" s="70">
        <v>0</v>
      </c>
      <c r="CC28" s="70">
        <v>0</v>
      </c>
      <c r="CD28" s="70">
        <v>0</v>
      </c>
      <c r="CE28" s="69">
        <v>0</v>
      </c>
      <c r="CF28" s="69">
        <v>0</v>
      </c>
      <c r="CG28" s="69">
        <v>0</v>
      </c>
      <c r="CH28" s="69">
        <v>0</v>
      </c>
      <c r="CI28" s="69">
        <v>0</v>
      </c>
      <c r="CJ28" s="69">
        <v>0</v>
      </c>
      <c r="CK28" s="69">
        <v>0</v>
      </c>
      <c r="CL28" s="69">
        <v>0</v>
      </c>
      <c r="CM28" s="69">
        <v>0</v>
      </c>
      <c r="CN28" s="69">
        <v>0</v>
      </c>
      <c r="CO28" s="69">
        <v>0</v>
      </c>
      <c r="CP28" s="70" t="s">
        <v>652</v>
      </c>
      <c r="CQ28" s="70" t="s">
        <v>652</v>
      </c>
      <c r="CR28" s="70">
        <v>0</v>
      </c>
      <c r="CS28" s="70">
        <v>0</v>
      </c>
      <c r="CT28" s="70">
        <v>0</v>
      </c>
      <c r="CU28" s="69">
        <v>0</v>
      </c>
      <c r="CV28" s="69">
        <v>0</v>
      </c>
      <c r="CW28" s="69">
        <v>0</v>
      </c>
      <c r="CX28" s="69">
        <v>0</v>
      </c>
      <c r="CY28" s="69">
        <v>0</v>
      </c>
      <c r="CZ28" s="69">
        <v>0</v>
      </c>
      <c r="DA28" s="69">
        <v>0</v>
      </c>
      <c r="DB28" s="69">
        <v>0</v>
      </c>
      <c r="DC28" s="69">
        <v>0</v>
      </c>
      <c r="DD28" s="69">
        <v>0</v>
      </c>
      <c r="DE28" s="69">
        <v>0</v>
      </c>
      <c r="DF28" s="70" t="s">
        <v>652</v>
      </c>
      <c r="DG28" s="70" t="s">
        <v>652</v>
      </c>
      <c r="DH28" s="70">
        <v>0</v>
      </c>
      <c r="DI28" s="70">
        <v>0</v>
      </c>
      <c r="DJ28" s="70">
        <v>0</v>
      </c>
      <c r="DK28" s="69">
        <v>3</v>
      </c>
      <c r="DL28" s="69">
        <v>0</v>
      </c>
      <c r="DM28" s="69">
        <v>7</v>
      </c>
      <c r="DN28" s="69">
        <v>3</v>
      </c>
      <c r="DO28" s="69">
        <v>4</v>
      </c>
      <c r="DP28" s="69">
        <v>3</v>
      </c>
      <c r="DQ28" s="69">
        <v>0</v>
      </c>
      <c r="DR28" s="69">
        <v>7</v>
      </c>
      <c r="DS28" s="69">
        <v>3</v>
      </c>
      <c r="DT28" s="69">
        <v>0</v>
      </c>
      <c r="DU28" s="69">
        <v>4</v>
      </c>
      <c r="DV28" s="70">
        <v>100</v>
      </c>
      <c r="DW28" s="70">
        <v>100</v>
      </c>
      <c r="DX28" s="70">
        <v>57.142857142857139</v>
      </c>
      <c r="DY28" s="70">
        <v>0</v>
      </c>
      <c r="DZ28" s="70">
        <v>0</v>
      </c>
      <c r="EA28" s="69">
        <v>0</v>
      </c>
      <c r="EB28" s="69">
        <v>0</v>
      </c>
      <c r="EC28" s="69">
        <v>0</v>
      </c>
      <c r="ED28" s="69">
        <v>0</v>
      </c>
      <c r="EE28" s="69">
        <v>0</v>
      </c>
      <c r="EF28" s="69">
        <v>0</v>
      </c>
      <c r="EG28" s="69">
        <v>0</v>
      </c>
      <c r="EH28" s="69">
        <v>0</v>
      </c>
      <c r="EI28" s="69">
        <v>0</v>
      </c>
      <c r="EJ28" s="69">
        <v>0</v>
      </c>
      <c r="EK28" s="69">
        <v>0</v>
      </c>
      <c r="EL28" s="70" t="s">
        <v>652</v>
      </c>
      <c r="EM28" s="70" t="s">
        <v>652</v>
      </c>
      <c r="EN28" s="70">
        <v>0</v>
      </c>
      <c r="EO28" s="70">
        <v>0</v>
      </c>
      <c r="EP28" s="70">
        <v>0</v>
      </c>
      <c r="EQ28" s="69">
        <v>0</v>
      </c>
      <c r="ER28" s="69">
        <v>0</v>
      </c>
      <c r="ES28" s="69">
        <v>0</v>
      </c>
      <c r="ET28" s="69">
        <v>0</v>
      </c>
      <c r="EU28" s="69">
        <v>0</v>
      </c>
      <c r="EV28" s="69">
        <v>0</v>
      </c>
      <c r="EW28" s="69">
        <v>0</v>
      </c>
      <c r="EX28" s="69">
        <v>0</v>
      </c>
      <c r="EY28" s="69">
        <v>0</v>
      </c>
      <c r="EZ28" s="69">
        <v>0</v>
      </c>
      <c r="FA28" s="69">
        <v>0</v>
      </c>
      <c r="FB28" s="70" t="s">
        <v>652</v>
      </c>
      <c r="FC28" s="70" t="s">
        <v>652</v>
      </c>
      <c r="FD28" s="70">
        <v>0</v>
      </c>
      <c r="FE28" s="70">
        <v>0</v>
      </c>
      <c r="FF28" s="70">
        <v>0</v>
      </c>
      <c r="FG28" s="69">
        <v>0</v>
      </c>
      <c r="FH28" s="69">
        <v>0</v>
      </c>
      <c r="FI28" s="69">
        <v>0</v>
      </c>
      <c r="FJ28" s="69">
        <v>0</v>
      </c>
      <c r="FK28" s="69">
        <v>0</v>
      </c>
      <c r="FL28" s="69">
        <v>0</v>
      </c>
      <c r="FM28" s="69">
        <v>0</v>
      </c>
      <c r="FN28" s="69">
        <v>0</v>
      </c>
      <c r="FO28" s="69">
        <v>0</v>
      </c>
      <c r="FP28" s="69">
        <v>0</v>
      </c>
      <c r="FQ28" s="69">
        <v>0</v>
      </c>
      <c r="FR28" s="70" t="s">
        <v>652</v>
      </c>
      <c r="FS28" s="70" t="s">
        <v>652</v>
      </c>
      <c r="FT28" s="70">
        <v>0</v>
      </c>
      <c r="FU28" s="70">
        <v>0</v>
      </c>
      <c r="FV28" s="70">
        <v>0</v>
      </c>
      <c r="FW28" s="69">
        <v>38.591000000000001</v>
      </c>
      <c r="FX28" s="69">
        <v>0</v>
      </c>
      <c r="FY28" s="69">
        <v>68.590999999999994</v>
      </c>
      <c r="FZ28" s="69">
        <v>38.591000000000001</v>
      </c>
      <c r="GA28" s="69">
        <v>30</v>
      </c>
      <c r="GB28" s="69">
        <v>38.591000000000001</v>
      </c>
      <c r="GC28" s="69">
        <v>0</v>
      </c>
      <c r="GD28" s="69">
        <v>68.590999999999994</v>
      </c>
      <c r="GE28" s="69">
        <v>38.591000000000001</v>
      </c>
      <c r="GF28" s="69">
        <v>0</v>
      </c>
      <c r="GG28" s="69">
        <v>30</v>
      </c>
      <c r="GH28" s="70">
        <v>100</v>
      </c>
      <c r="GI28" s="70">
        <v>100</v>
      </c>
      <c r="GJ28" s="70">
        <v>43.737516583808379</v>
      </c>
      <c r="GK28" s="70">
        <v>0</v>
      </c>
      <c r="GL28" s="70">
        <v>0</v>
      </c>
      <c r="GM28" s="69">
        <v>0</v>
      </c>
      <c r="GN28" s="69">
        <v>0</v>
      </c>
      <c r="GO28" s="69">
        <v>0</v>
      </c>
      <c r="GP28" s="69">
        <v>0</v>
      </c>
      <c r="GQ28" s="69">
        <v>0</v>
      </c>
      <c r="GR28" s="69">
        <v>0</v>
      </c>
      <c r="GS28" s="69">
        <v>0</v>
      </c>
      <c r="GT28" s="69">
        <v>0</v>
      </c>
      <c r="GU28" s="69">
        <v>0</v>
      </c>
      <c r="GV28" s="69">
        <v>0</v>
      </c>
      <c r="GW28" s="69">
        <v>0</v>
      </c>
      <c r="GX28" s="70" t="s">
        <v>652</v>
      </c>
      <c r="GY28" s="70" t="s">
        <v>652</v>
      </c>
      <c r="GZ28" s="70">
        <v>0</v>
      </c>
      <c r="HA28" s="70">
        <v>0</v>
      </c>
      <c r="HB28" s="70">
        <v>0</v>
      </c>
      <c r="HC28" s="69">
        <v>3.1593</v>
      </c>
      <c r="HD28" s="69">
        <v>0</v>
      </c>
      <c r="HE28" s="69">
        <v>5.5170000000000003</v>
      </c>
      <c r="HF28" s="69">
        <v>3.1593</v>
      </c>
      <c r="HG28" s="69">
        <v>2.3576999999999999</v>
      </c>
      <c r="HH28" s="69">
        <v>3.1593</v>
      </c>
      <c r="HI28" s="69">
        <v>0</v>
      </c>
      <c r="HJ28" s="69">
        <v>5.5170000000000003</v>
      </c>
      <c r="HK28" s="69">
        <v>3.1593</v>
      </c>
      <c r="HL28" s="69">
        <v>0</v>
      </c>
      <c r="HM28" s="69">
        <v>2.3576999999999999</v>
      </c>
      <c r="HN28" s="70">
        <v>100</v>
      </c>
      <c r="HO28" s="70">
        <v>100</v>
      </c>
      <c r="HP28" s="70">
        <v>42.73518216421968</v>
      </c>
      <c r="HQ28" s="70">
        <v>0</v>
      </c>
      <c r="HR28" s="70">
        <v>0</v>
      </c>
      <c r="HS28" s="69">
        <v>0</v>
      </c>
      <c r="HT28" s="69">
        <v>0</v>
      </c>
      <c r="HU28" s="69">
        <v>0</v>
      </c>
      <c r="HV28" s="69">
        <v>0</v>
      </c>
      <c r="HW28" s="69">
        <v>0</v>
      </c>
      <c r="HX28" s="69">
        <v>0</v>
      </c>
      <c r="HY28" s="69">
        <v>0</v>
      </c>
      <c r="HZ28" s="69">
        <v>0</v>
      </c>
      <c r="IA28" s="69">
        <v>0</v>
      </c>
      <c r="IB28" s="69">
        <v>0</v>
      </c>
      <c r="IC28" s="69">
        <v>0</v>
      </c>
      <c r="ID28" s="70" t="s">
        <v>652</v>
      </c>
      <c r="IE28" s="70" t="s">
        <v>652</v>
      </c>
      <c r="IF28" s="70">
        <v>0</v>
      </c>
      <c r="IG28" s="70">
        <v>0</v>
      </c>
      <c r="IH28" s="70">
        <v>0</v>
      </c>
    </row>
    <row r="29" spans="1:242" ht="15.75" x14ac:dyDescent="0.25">
      <c r="A29" s="11" t="s">
        <v>53</v>
      </c>
      <c r="B29" s="66" t="s">
        <v>54</v>
      </c>
      <c r="C29" s="69">
        <v>8.2992000000000008</v>
      </c>
      <c r="D29" s="69">
        <v>0</v>
      </c>
      <c r="E29" s="69">
        <v>16.220199999999998</v>
      </c>
      <c r="F29" s="69">
        <v>8.2992000000000008</v>
      </c>
      <c r="G29" s="69">
        <v>7.9210000000000003</v>
      </c>
      <c r="H29" s="69">
        <v>8.2992000000000008</v>
      </c>
      <c r="I29" s="69">
        <v>0.89345399999999997</v>
      </c>
      <c r="J29" s="69">
        <v>16.220199999999998</v>
      </c>
      <c r="K29" s="69">
        <v>8.2992000000000008</v>
      </c>
      <c r="L29" s="69">
        <v>0</v>
      </c>
      <c r="M29" s="69">
        <v>7.9210000000000003</v>
      </c>
      <c r="N29" s="70">
        <v>100</v>
      </c>
      <c r="O29" s="70">
        <v>100</v>
      </c>
      <c r="P29" s="70">
        <v>48.834169738967468</v>
      </c>
      <c r="Q29" s="69">
        <v>0.89345399999999997</v>
      </c>
      <c r="R29" s="70">
        <v>2.2204460492503131E-16</v>
      </c>
      <c r="S29" s="69">
        <v>8.2992000000000008</v>
      </c>
      <c r="T29" s="69">
        <v>0</v>
      </c>
      <c r="U29" s="69">
        <v>16.220199999999998</v>
      </c>
      <c r="V29" s="69">
        <v>8.2992000000000008</v>
      </c>
      <c r="W29" s="69">
        <v>7.9210000000000003</v>
      </c>
      <c r="X29" s="69">
        <v>8.2992000000000008</v>
      </c>
      <c r="Y29" s="69">
        <v>0.89345399999999997</v>
      </c>
      <c r="Z29" s="69">
        <v>16.220199999999998</v>
      </c>
      <c r="AA29" s="69">
        <v>8.2992000000000008</v>
      </c>
      <c r="AB29" s="69">
        <v>0</v>
      </c>
      <c r="AC29" s="69">
        <v>7.9210000000000003</v>
      </c>
      <c r="AD29" s="70">
        <v>100</v>
      </c>
      <c r="AE29" s="70">
        <v>100</v>
      </c>
      <c r="AF29" s="70">
        <v>48.834169738967468</v>
      </c>
      <c r="AG29" s="70">
        <v>0.89345399999999997</v>
      </c>
      <c r="AH29" s="70">
        <v>2.2204460492503131E-16</v>
      </c>
      <c r="AI29" s="69">
        <v>0</v>
      </c>
      <c r="AJ29" s="69">
        <v>0</v>
      </c>
      <c r="AK29" s="69">
        <v>0</v>
      </c>
      <c r="AL29" s="69">
        <v>0</v>
      </c>
      <c r="AM29" s="69">
        <v>0</v>
      </c>
      <c r="AN29" s="69">
        <v>0</v>
      </c>
      <c r="AO29" s="69">
        <v>0</v>
      </c>
      <c r="AP29" s="69">
        <v>0</v>
      </c>
      <c r="AQ29" s="69">
        <v>0</v>
      </c>
      <c r="AR29" s="69">
        <v>0</v>
      </c>
      <c r="AS29" s="69">
        <v>0</v>
      </c>
      <c r="AT29" s="70" t="s">
        <v>652</v>
      </c>
      <c r="AU29" s="70" t="s">
        <v>652</v>
      </c>
      <c r="AV29" s="70">
        <v>0</v>
      </c>
      <c r="AW29" s="70">
        <v>0</v>
      </c>
      <c r="AX29" s="70">
        <v>0</v>
      </c>
      <c r="AY29" s="69">
        <v>0</v>
      </c>
      <c r="AZ29" s="69">
        <v>0</v>
      </c>
      <c r="BA29" s="69">
        <v>0</v>
      </c>
      <c r="BB29" s="69">
        <v>0</v>
      </c>
      <c r="BC29" s="69">
        <v>0</v>
      </c>
      <c r="BD29" s="69">
        <v>0</v>
      </c>
      <c r="BE29" s="69">
        <v>0</v>
      </c>
      <c r="BF29" s="69">
        <v>0</v>
      </c>
      <c r="BG29" s="69">
        <v>0</v>
      </c>
      <c r="BH29" s="69">
        <v>0</v>
      </c>
      <c r="BI29" s="69">
        <v>0</v>
      </c>
      <c r="BJ29" s="70" t="s">
        <v>652</v>
      </c>
      <c r="BK29" s="70" t="s">
        <v>652</v>
      </c>
      <c r="BL29" s="70">
        <v>0</v>
      </c>
      <c r="BM29" s="70">
        <v>0</v>
      </c>
      <c r="BN29" s="70">
        <v>0</v>
      </c>
      <c r="BO29" s="69">
        <v>0</v>
      </c>
      <c r="BP29" s="69">
        <v>0</v>
      </c>
      <c r="BQ29" s="69">
        <v>0</v>
      </c>
      <c r="BR29" s="69">
        <v>0</v>
      </c>
      <c r="BS29" s="69">
        <v>0</v>
      </c>
      <c r="BT29" s="69">
        <v>0</v>
      </c>
      <c r="BU29" s="69">
        <v>0</v>
      </c>
      <c r="BV29" s="69">
        <v>0</v>
      </c>
      <c r="BW29" s="69">
        <v>0</v>
      </c>
      <c r="BX29" s="69">
        <v>0</v>
      </c>
      <c r="BY29" s="69">
        <v>0</v>
      </c>
      <c r="BZ29" s="70" t="s">
        <v>652</v>
      </c>
      <c r="CA29" s="70" t="s">
        <v>652</v>
      </c>
      <c r="CB29" s="70">
        <v>0</v>
      </c>
      <c r="CC29" s="70">
        <v>0</v>
      </c>
      <c r="CD29" s="70">
        <v>0</v>
      </c>
      <c r="CE29" s="69">
        <v>0</v>
      </c>
      <c r="CF29" s="69">
        <v>0</v>
      </c>
      <c r="CG29" s="69">
        <v>0</v>
      </c>
      <c r="CH29" s="69">
        <v>0</v>
      </c>
      <c r="CI29" s="69">
        <v>0</v>
      </c>
      <c r="CJ29" s="69">
        <v>0</v>
      </c>
      <c r="CK29" s="69">
        <v>0</v>
      </c>
      <c r="CL29" s="69">
        <v>0</v>
      </c>
      <c r="CM29" s="69">
        <v>0</v>
      </c>
      <c r="CN29" s="69">
        <v>0</v>
      </c>
      <c r="CO29" s="69">
        <v>0</v>
      </c>
      <c r="CP29" s="70" t="s">
        <v>652</v>
      </c>
      <c r="CQ29" s="70" t="s">
        <v>652</v>
      </c>
      <c r="CR29" s="70">
        <v>0</v>
      </c>
      <c r="CS29" s="70">
        <v>0</v>
      </c>
      <c r="CT29" s="70">
        <v>0</v>
      </c>
      <c r="CU29" s="69">
        <v>0</v>
      </c>
      <c r="CV29" s="69">
        <v>0</v>
      </c>
      <c r="CW29" s="69">
        <v>0</v>
      </c>
      <c r="CX29" s="69">
        <v>0</v>
      </c>
      <c r="CY29" s="69">
        <v>0</v>
      </c>
      <c r="CZ29" s="69">
        <v>0</v>
      </c>
      <c r="DA29" s="69">
        <v>0</v>
      </c>
      <c r="DB29" s="69">
        <v>0</v>
      </c>
      <c r="DC29" s="69">
        <v>0</v>
      </c>
      <c r="DD29" s="69">
        <v>0</v>
      </c>
      <c r="DE29" s="69">
        <v>0</v>
      </c>
      <c r="DF29" s="70" t="s">
        <v>652</v>
      </c>
      <c r="DG29" s="70" t="s">
        <v>652</v>
      </c>
      <c r="DH29" s="70">
        <v>0</v>
      </c>
      <c r="DI29" s="70">
        <v>0</v>
      </c>
      <c r="DJ29" s="70">
        <v>0</v>
      </c>
      <c r="DK29" s="69">
        <v>0</v>
      </c>
      <c r="DL29" s="69">
        <v>0</v>
      </c>
      <c r="DM29" s="69">
        <v>0</v>
      </c>
      <c r="DN29" s="69">
        <v>0</v>
      </c>
      <c r="DO29" s="69">
        <v>0</v>
      </c>
      <c r="DP29" s="69">
        <v>0</v>
      </c>
      <c r="DQ29" s="69">
        <v>0</v>
      </c>
      <c r="DR29" s="69">
        <v>0</v>
      </c>
      <c r="DS29" s="69">
        <v>0</v>
      </c>
      <c r="DT29" s="69">
        <v>0</v>
      </c>
      <c r="DU29" s="69">
        <v>0</v>
      </c>
      <c r="DV29" s="70" t="s">
        <v>652</v>
      </c>
      <c r="DW29" s="70" t="s">
        <v>652</v>
      </c>
      <c r="DX29" s="70">
        <v>0</v>
      </c>
      <c r="DY29" s="70">
        <v>0</v>
      </c>
      <c r="DZ29" s="70">
        <v>0</v>
      </c>
      <c r="EA29" s="69">
        <v>0</v>
      </c>
      <c r="EB29" s="69">
        <v>0</v>
      </c>
      <c r="EC29" s="69">
        <v>0</v>
      </c>
      <c r="ED29" s="69">
        <v>0</v>
      </c>
      <c r="EE29" s="69">
        <v>0</v>
      </c>
      <c r="EF29" s="69">
        <v>0</v>
      </c>
      <c r="EG29" s="69">
        <v>0</v>
      </c>
      <c r="EH29" s="69">
        <v>0</v>
      </c>
      <c r="EI29" s="69">
        <v>0</v>
      </c>
      <c r="EJ29" s="69">
        <v>0</v>
      </c>
      <c r="EK29" s="69">
        <v>0</v>
      </c>
      <c r="EL29" s="70" t="s">
        <v>652</v>
      </c>
      <c r="EM29" s="70" t="s">
        <v>652</v>
      </c>
      <c r="EN29" s="70">
        <v>0</v>
      </c>
      <c r="EO29" s="70">
        <v>0</v>
      </c>
      <c r="EP29" s="70">
        <v>0</v>
      </c>
      <c r="EQ29" s="69">
        <v>0</v>
      </c>
      <c r="ER29" s="69">
        <v>0</v>
      </c>
      <c r="ES29" s="69">
        <v>0</v>
      </c>
      <c r="ET29" s="69">
        <v>0</v>
      </c>
      <c r="EU29" s="69">
        <v>0</v>
      </c>
      <c r="EV29" s="69">
        <v>0</v>
      </c>
      <c r="EW29" s="69">
        <v>0</v>
      </c>
      <c r="EX29" s="69">
        <v>0</v>
      </c>
      <c r="EY29" s="69">
        <v>0</v>
      </c>
      <c r="EZ29" s="69">
        <v>0</v>
      </c>
      <c r="FA29" s="69">
        <v>0</v>
      </c>
      <c r="FB29" s="70" t="s">
        <v>652</v>
      </c>
      <c r="FC29" s="70" t="s">
        <v>652</v>
      </c>
      <c r="FD29" s="70">
        <v>0</v>
      </c>
      <c r="FE29" s="70">
        <v>0</v>
      </c>
      <c r="FF29" s="70">
        <v>0</v>
      </c>
      <c r="FG29" s="69">
        <v>0</v>
      </c>
      <c r="FH29" s="69">
        <v>0</v>
      </c>
      <c r="FI29" s="69">
        <v>0</v>
      </c>
      <c r="FJ29" s="69">
        <v>0</v>
      </c>
      <c r="FK29" s="69">
        <v>0</v>
      </c>
      <c r="FL29" s="69">
        <v>0</v>
      </c>
      <c r="FM29" s="69">
        <v>0</v>
      </c>
      <c r="FN29" s="69">
        <v>0</v>
      </c>
      <c r="FO29" s="69">
        <v>0</v>
      </c>
      <c r="FP29" s="69">
        <v>0</v>
      </c>
      <c r="FQ29" s="69">
        <v>0</v>
      </c>
      <c r="FR29" s="70" t="s">
        <v>652</v>
      </c>
      <c r="FS29" s="70" t="s">
        <v>652</v>
      </c>
      <c r="FT29" s="70">
        <v>0</v>
      </c>
      <c r="FU29" s="70">
        <v>0</v>
      </c>
      <c r="FV29" s="70">
        <v>0</v>
      </c>
      <c r="FW29" s="69">
        <v>0</v>
      </c>
      <c r="FX29" s="69">
        <v>0</v>
      </c>
      <c r="FY29" s="69">
        <v>0</v>
      </c>
      <c r="FZ29" s="69">
        <v>0</v>
      </c>
      <c r="GA29" s="69">
        <v>0</v>
      </c>
      <c r="GB29" s="69">
        <v>0</v>
      </c>
      <c r="GC29" s="69">
        <v>0</v>
      </c>
      <c r="GD29" s="69">
        <v>0</v>
      </c>
      <c r="GE29" s="69">
        <v>0</v>
      </c>
      <c r="GF29" s="69">
        <v>0</v>
      </c>
      <c r="GG29" s="69">
        <v>0</v>
      </c>
      <c r="GH29" s="70" t="s">
        <v>652</v>
      </c>
      <c r="GI29" s="70" t="s">
        <v>652</v>
      </c>
      <c r="GJ29" s="70">
        <v>0</v>
      </c>
      <c r="GK29" s="70">
        <v>0</v>
      </c>
      <c r="GL29" s="70">
        <v>0</v>
      </c>
      <c r="GM29" s="69">
        <v>0</v>
      </c>
      <c r="GN29" s="69">
        <v>0</v>
      </c>
      <c r="GO29" s="69">
        <v>0</v>
      </c>
      <c r="GP29" s="69">
        <v>0</v>
      </c>
      <c r="GQ29" s="69">
        <v>0</v>
      </c>
      <c r="GR29" s="69">
        <v>0</v>
      </c>
      <c r="GS29" s="69">
        <v>0</v>
      </c>
      <c r="GT29" s="69">
        <v>0</v>
      </c>
      <c r="GU29" s="69">
        <v>0</v>
      </c>
      <c r="GV29" s="69">
        <v>0</v>
      </c>
      <c r="GW29" s="69">
        <v>0</v>
      </c>
      <c r="GX29" s="70" t="s">
        <v>652</v>
      </c>
      <c r="GY29" s="70" t="s">
        <v>652</v>
      </c>
      <c r="GZ29" s="70">
        <v>0</v>
      </c>
      <c r="HA29" s="70">
        <v>0</v>
      </c>
      <c r="HB29" s="70">
        <v>0</v>
      </c>
      <c r="HC29" s="69">
        <v>0</v>
      </c>
      <c r="HD29" s="69">
        <v>0</v>
      </c>
      <c r="HE29" s="69">
        <v>0</v>
      </c>
      <c r="HF29" s="69">
        <v>0</v>
      </c>
      <c r="HG29" s="69">
        <v>0</v>
      </c>
      <c r="HH29" s="69">
        <v>0</v>
      </c>
      <c r="HI29" s="69">
        <v>0</v>
      </c>
      <c r="HJ29" s="69">
        <v>0</v>
      </c>
      <c r="HK29" s="69">
        <v>0</v>
      </c>
      <c r="HL29" s="69">
        <v>0</v>
      </c>
      <c r="HM29" s="69">
        <v>0</v>
      </c>
      <c r="HN29" s="70" t="s">
        <v>652</v>
      </c>
      <c r="HO29" s="70" t="s">
        <v>652</v>
      </c>
      <c r="HP29" s="70">
        <v>0</v>
      </c>
      <c r="HQ29" s="70">
        <v>0</v>
      </c>
      <c r="HR29" s="70">
        <v>0</v>
      </c>
      <c r="HS29" s="69">
        <v>0</v>
      </c>
      <c r="HT29" s="69">
        <v>0</v>
      </c>
      <c r="HU29" s="69">
        <v>0</v>
      </c>
      <c r="HV29" s="69">
        <v>0</v>
      </c>
      <c r="HW29" s="69">
        <v>0</v>
      </c>
      <c r="HX29" s="69">
        <v>0</v>
      </c>
      <c r="HY29" s="69">
        <v>0</v>
      </c>
      <c r="HZ29" s="69">
        <v>0</v>
      </c>
      <c r="IA29" s="69">
        <v>0</v>
      </c>
      <c r="IB29" s="69">
        <v>0</v>
      </c>
      <c r="IC29" s="69">
        <v>0</v>
      </c>
      <c r="ID29" s="70" t="s">
        <v>652</v>
      </c>
      <c r="IE29" s="70" t="s">
        <v>652</v>
      </c>
      <c r="IF29" s="70">
        <v>0</v>
      </c>
      <c r="IG29" s="70">
        <v>0</v>
      </c>
      <c r="IH29" s="70">
        <v>0</v>
      </c>
    </row>
    <row r="30" spans="1:242" ht="15.75" x14ac:dyDescent="0.25">
      <c r="A30" s="11" t="s">
        <v>56</v>
      </c>
      <c r="B30" s="66" t="s">
        <v>57</v>
      </c>
      <c r="C30" s="69">
        <v>20.082799999999999</v>
      </c>
      <c r="D30" s="69">
        <v>0.63326503000000001</v>
      </c>
      <c r="E30" s="69">
        <v>35.9724</v>
      </c>
      <c r="F30" s="69">
        <v>20.082799999999999</v>
      </c>
      <c r="G30" s="69">
        <v>15.8896</v>
      </c>
      <c r="H30" s="69">
        <v>19.758309999999998</v>
      </c>
      <c r="I30" s="69">
        <v>2.488309E-2</v>
      </c>
      <c r="J30" s="69">
        <v>31.911083820000002</v>
      </c>
      <c r="K30" s="69">
        <v>18.063760049999999</v>
      </c>
      <c r="L30" s="69">
        <v>0.63326503000000001</v>
      </c>
      <c r="M30" s="69">
        <v>13.847323769999999</v>
      </c>
      <c r="N30" s="70">
        <v>87.196868825430599</v>
      </c>
      <c r="O30" s="70">
        <v>87.147088472963446</v>
      </c>
      <c r="P30" s="70">
        <v>43.393461181413414</v>
      </c>
      <c r="Q30" s="69">
        <v>2.488309E-2</v>
      </c>
      <c r="R30" s="70">
        <v>2.327814979999999</v>
      </c>
      <c r="S30" s="69">
        <v>0.76739999999999997</v>
      </c>
      <c r="T30" s="69">
        <v>0</v>
      </c>
      <c r="U30" s="69">
        <v>1.2974000000000001</v>
      </c>
      <c r="V30" s="69">
        <v>0.76739999999999997</v>
      </c>
      <c r="W30" s="69">
        <v>0.53</v>
      </c>
      <c r="X30" s="69">
        <v>0.76739999999999997</v>
      </c>
      <c r="Y30" s="69">
        <v>2.488309E-2</v>
      </c>
      <c r="Z30" s="69">
        <v>1.2974000000000001</v>
      </c>
      <c r="AA30" s="69">
        <v>0.76739999999999997</v>
      </c>
      <c r="AB30" s="69">
        <v>0</v>
      </c>
      <c r="AC30" s="69">
        <v>0.53</v>
      </c>
      <c r="AD30" s="70">
        <v>100</v>
      </c>
      <c r="AE30" s="70">
        <v>100</v>
      </c>
      <c r="AF30" s="70">
        <v>40.850932634499763</v>
      </c>
      <c r="AG30" s="70">
        <v>2.488309E-2</v>
      </c>
      <c r="AH30" s="70">
        <v>-3.4694469519536142E-18</v>
      </c>
      <c r="AI30" s="69">
        <v>0</v>
      </c>
      <c r="AJ30" s="69">
        <v>0</v>
      </c>
      <c r="AK30" s="69">
        <v>0</v>
      </c>
      <c r="AL30" s="69">
        <v>0</v>
      </c>
      <c r="AM30" s="69">
        <v>0</v>
      </c>
      <c r="AN30" s="69">
        <v>0</v>
      </c>
      <c r="AO30" s="69">
        <v>0</v>
      </c>
      <c r="AP30" s="69">
        <v>0</v>
      </c>
      <c r="AQ30" s="69">
        <v>0</v>
      </c>
      <c r="AR30" s="69">
        <v>0</v>
      </c>
      <c r="AS30" s="69">
        <v>0</v>
      </c>
      <c r="AT30" s="70" t="s">
        <v>652</v>
      </c>
      <c r="AU30" s="70" t="s">
        <v>652</v>
      </c>
      <c r="AV30" s="70">
        <v>0</v>
      </c>
      <c r="AW30" s="70">
        <v>0</v>
      </c>
      <c r="AX30" s="70">
        <v>0</v>
      </c>
      <c r="AY30" s="69">
        <v>19.067</v>
      </c>
      <c r="AZ30" s="69">
        <v>0.63326503000000001</v>
      </c>
      <c r="BA30" s="69">
        <v>34.1096</v>
      </c>
      <c r="BB30" s="69">
        <v>19.067</v>
      </c>
      <c r="BC30" s="69">
        <v>15.0426</v>
      </c>
      <c r="BD30" s="69">
        <v>18.742509999999999</v>
      </c>
      <c r="BE30" s="69">
        <v>0</v>
      </c>
      <c r="BF30" s="69">
        <v>30.048283820000002</v>
      </c>
      <c r="BG30" s="69">
        <v>17.04796005</v>
      </c>
      <c r="BH30" s="69">
        <v>0.63326503000000001</v>
      </c>
      <c r="BI30" s="69">
        <v>13.00032377</v>
      </c>
      <c r="BJ30" s="70">
        <v>86.536704069914734</v>
      </c>
      <c r="BK30" s="70">
        <v>86.423382726390386</v>
      </c>
      <c r="BL30" s="70">
        <v>43.264779605639383</v>
      </c>
      <c r="BM30" s="70">
        <v>0</v>
      </c>
      <c r="BN30" s="70">
        <v>2.3278149799999994</v>
      </c>
      <c r="BO30" s="69">
        <v>0</v>
      </c>
      <c r="BP30" s="69">
        <v>0</v>
      </c>
      <c r="BQ30" s="69">
        <v>0</v>
      </c>
      <c r="BR30" s="69">
        <v>0</v>
      </c>
      <c r="BS30" s="69">
        <v>0</v>
      </c>
      <c r="BT30" s="69">
        <v>0</v>
      </c>
      <c r="BU30" s="69">
        <v>0</v>
      </c>
      <c r="BV30" s="69">
        <v>0</v>
      </c>
      <c r="BW30" s="69">
        <v>0</v>
      </c>
      <c r="BX30" s="69">
        <v>0</v>
      </c>
      <c r="BY30" s="69">
        <v>0</v>
      </c>
      <c r="BZ30" s="70" t="s">
        <v>652</v>
      </c>
      <c r="CA30" s="70" t="s">
        <v>652</v>
      </c>
      <c r="CB30" s="70">
        <v>0</v>
      </c>
      <c r="CC30" s="70">
        <v>0</v>
      </c>
      <c r="CD30" s="70">
        <v>0</v>
      </c>
      <c r="CE30" s="69">
        <v>0</v>
      </c>
      <c r="CF30" s="69">
        <v>0</v>
      </c>
      <c r="CG30" s="69">
        <v>0</v>
      </c>
      <c r="CH30" s="69">
        <v>0</v>
      </c>
      <c r="CI30" s="69">
        <v>0</v>
      </c>
      <c r="CJ30" s="69">
        <v>0</v>
      </c>
      <c r="CK30" s="69">
        <v>0</v>
      </c>
      <c r="CL30" s="69">
        <v>0</v>
      </c>
      <c r="CM30" s="69">
        <v>0</v>
      </c>
      <c r="CN30" s="69">
        <v>0</v>
      </c>
      <c r="CO30" s="69">
        <v>0</v>
      </c>
      <c r="CP30" s="70" t="s">
        <v>652</v>
      </c>
      <c r="CQ30" s="70" t="s">
        <v>652</v>
      </c>
      <c r="CR30" s="70">
        <v>0</v>
      </c>
      <c r="CS30" s="70">
        <v>0</v>
      </c>
      <c r="CT30" s="70">
        <v>0</v>
      </c>
      <c r="CU30" s="69">
        <v>0</v>
      </c>
      <c r="CV30" s="69">
        <v>0</v>
      </c>
      <c r="CW30" s="69">
        <v>0</v>
      </c>
      <c r="CX30" s="69">
        <v>0</v>
      </c>
      <c r="CY30" s="69">
        <v>0</v>
      </c>
      <c r="CZ30" s="69">
        <v>0</v>
      </c>
      <c r="DA30" s="69">
        <v>0</v>
      </c>
      <c r="DB30" s="69">
        <v>0</v>
      </c>
      <c r="DC30" s="69">
        <v>0</v>
      </c>
      <c r="DD30" s="69">
        <v>0</v>
      </c>
      <c r="DE30" s="69">
        <v>0</v>
      </c>
      <c r="DF30" s="70" t="s">
        <v>652</v>
      </c>
      <c r="DG30" s="70" t="s">
        <v>652</v>
      </c>
      <c r="DH30" s="70">
        <v>0</v>
      </c>
      <c r="DI30" s="70">
        <v>0</v>
      </c>
      <c r="DJ30" s="70">
        <v>0</v>
      </c>
      <c r="DK30" s="69">
        <v>0</v>
      </c>
      <c r="DL30" s="69">
        <v>0</v>
      </c>
      <c r="DM30" s="69">
        <v>0</v>
      </c>
      <c r="DN30" s="69">
        <v>0</v>
      </c>
      <c r="DO30" s="69">
        <v>0</v>
      </c>
      <c r="DP30" s="69">
        <v>0</v>
      </c>
      <c r="DQ30" s="69">
        <v>0</v>
      </c>
      <c r="DR30" s="69">
        <v>0</v>
      </c>
      <c r="DS30" s="69">
        <v>0</v>
      </c>
      <c r="DT30" s="69">
        <v>0</v>
      </c>
      <c r="DU30" s="69">
        <v>0</v>
      </c>
      <c r="DV30" s="70" t="s">
        <v>652</v>
      </c>
      <c r="DW30" s="70" t="s">
        <v>652</v>
      </c>
      <c r="DX30" s="70">
        <v>0</v>
      </c>
      <c r="DY30" s="70">
        <v>0</v>
      </c>
      <c r="DZ30" s="70">
        <v>0</v>
      </c>
      <c r="EA30" s="69">
        <v>0</v>
      </c>
      <c r="EB30" s="69">
        <v>0</v>
      </c>
      <c r="EC30" s="69">
        <v>0</v>
      </c>
      <c r="ED30" s="69">
        <v>0</v>
      </c>
      <c r="EE30" s="69">
        <v>0</v>
      </c>
      <c r="EF30" s="69">
        <v>0</v>
      </c>
      <c r="EG30" s="69">
        <v>0</v>
      </c>
      <c r="EH30" s="69">
        <v>0</v>
      </c>
      <c r="EI30" s="69">
        <v>0</v>
      </c>
      <c r="EJ30" s="69">
        <v>0</v>
      </c>
      <c r="EK30" s="69">
        <v>0</v>
      </c>
      <c r="EL30" s="70" t="s">
        <v>652</v>
      </c>
      <c r="EM30" s="70" t="s">
        <v>652</v>
      </c>
      <c r="EN30" s="70">
        <v>0</v>
      </c>
      <c r="EO30" s="70">
        <v>0</v>
      </c>
      <c r="EP30" s="70">
        <v>0</v>
      </c>
      <c r="EQ30" s="69">
        <v>0</v>
      </c>
      <c r="ER30" s="69">
        <v>0</v>
      </c>
      <c r="ES30" s="69">
        <v>0</v>
      </c>
      <c r="ET30" s="69">
        <v>0</v>
      </c>
      <c r="EU30" s="69">
        <v>0</v>
      </c>
      <c r="EV30" s="69">
        <v>0</v>
      </c>
      <c r="EW30" s="69">
        <v>0</v>
      </c>
      <c r="EX30" s="69">
        <v>0</v>
      </c>
      <c r="EY30" s="69">
        <v>0</v>
      </c>
      <c r="EZ30" s="69">
        <v>0</v>
      </c>
      <c r="FA30" s="69">
        <v>0</v>
      </c>
      <c r="FB30" s="70" t="s">
        <v>652</v>
      </c>
      <c r="FC30" s="70" t="s">
        <v>652</v>
      </c>
      <c r="FD30" s="70">
        <v>0</v>
      </c>
      <c r="FE30" s="70">
        <v>0</v>
      </c>
      <c r="FF30" s="70">
        <v>0</v>
      </c>
      <c r="FG30" s="69">
        <v>0</v>
      </c>
      <c r="FH30" s="69">
        <v>0</v>
      </c>
      <c r="FI30" s="69">
        <v>0</v>
      </c>
      <c r="FJ30" s="69">
        <v>0</v>
      </c>
      <c r="FK30" s="69">
        <v>0</v>
      </c>
      <c r="FL30" s="69">
        <v>0</v>
      </c>
      <c r="FM30" s="69">
        <v>0</v>
      </c>
      <c r="FN30" s="69">
        <v>0</v>
      </c>
      <c r="FO30" s="69">
        <v>0</v>
      </c>
      <c r="FP30" s="69">
        <v>0</v>
      </c>
      <c r="FQ30" s="69">
        <v>0</v>
      </c>
      <c r="FR30" s="70" t="s">
        <v>652</v>
      </c>
      <c r="FS30" s="70" t="s">
        <v>652</v>
      </c>
      <c r="FT30" s="70">
        <v>0</v>
      </c>
      <c r="FU30" s="70">
        <v>0</v>
      </c>
      <c r="FV30" s="70">
        <v>0</v>
      </c>
      <c r="FW30" s="69">
        <v>0</v>
      </c>
      <c r="FX30" s="69">
        <v>0</v>
      </c>
      <c r="FY30" s="69">
        <v>0</v>
      </c>
      <c r="FZ30" s="69">
        <v>0</v>
      </c>
      <c r="GA30" s="69">
        <v>0</v>
      </c>
      <c r="GB30" s="69">
        <v>0</v>
      </c>
      <c r="GC30" s="69">
        <v>0</v>
      </c>
      <c r="GD30" s="69">
        <v>0</v>
      </c>
      <c r="GE30" s="69">
        <v>0</v>
      </c>
      <c r="GF30" s="69">
        <v>0</v>
      </c>
      <c r="GG30" s="69">
        <v>0</v>
      </c>
      <c r="GH30" s="70" t="s">
        <v>652</v>
      </c>
      <c r="GI30" s="70" t="s">
        <v>652</v>
      </c>
      <c r="GJ30" s="70">
        <v>0</v>
      </c>
      <c r="GK30" s="70">
        <v>0</v>
      </c>
      <c r="GL30" s="70">
        <v>0</v>
      </c>
      <c r="GM30" s="69">
        <v>0</v>
      </c>
      <c r="GN30" s="69">
        <v>0</v>
      </c>
      <c r="GO30" s="69">
        <v>0</v>
      </c>
      <c r="GP30" s="69">
        <v>0</v>
      </c>
      <c r="GQ30" s="69">
        <v>0</v>
      </c>
      <c r="GR30" s="69">
        <v>0</v>
      </c>
      <c r="GS30" s="69">
        <v>0</v>
      </c>
      <c r="GT30" s="69">
        <v>0</v>
      </c>
      <c r="GU30" s="69">
        <v>0</v>
      </c>
      <c r="GV30" s="69">
        <v>0</v>
      </c>
      <c r="GW30" s="69">
        <v>0</v>
      </c>
      <c r="GX30" s="70" t="s">
        <v>652</v>
      </c>
      <c r="GY30" s="70" t="s">
        <v>652</v>
      </c>
      <c r="GZ30" s="70">
        <v>0</v>
      </c>
      <c r="HA30" s="70">
        <v>0</v>
      </c>
      <c r="HB30" s="70">
        <v>0</v>
      </c>
      <c r="HC30" s="69">
        <v>0.24840000000000001</v>
      </c>
      <c r="HD30" s="69">
        <v>0</v>
      </c>
      <c r="HE30" s="69">
        <v>0.56540000000000001</v>
      </c>
      <c r="HF30" s="69">
        <v>0.24840000000000001</v>
      </c>
      <c r="HG30" s="69">
        <v>0.317</v>
      </c>
      <c r="HH30" s="69">
        <v>0.24840000000000001</v>
      </c>
      <c r="HI30" s="69">
        <v>0</v>
      </c>
      <c r="HJ30" s="69">
        <v>0.56540000000000001</v>
      </c>
      <c r="HK30" s="69">
        <v>0.24840000000000001</v>
      </c>
      <c r="HL30" s="69">
        <v>0</v>
      </c>
      <c r="HM30" s="69">
        <v>0.317</v>
      </c>
      <c r="HN30" s="70">
        <v>100</v>
      </c>
      <c r="HO30" s="70">
        <v>100</v>
      </c>
      <c r="HP30" s="70">
        <v>56.066501591793418</v>
      </c>
      <c r="HQ30" s="70">
        <v>0</v>
      </c>
      <c r="HR30" s="70">
        <v>0</v>
      </c>
      <c r="HS30" s="69">
        <v>0</v>
      </c>
      <c r="HT30" s="69">
        <v>0</v>
      </c>
      <c r="HU30" s="69">
        <v>0</v>
      </c>
      <c r="HV30" s="69">
        <v>0</v>
      </c>
      <c r="HW30" s="69">
        <v>0</v>
      </c>
      <c r="HX30" s="69">
        <v>0</v>
      </c>
      <c r="HY30" s="69">
        <v>0</v>
      </c>
      <c r="HZ30" s="69">
        <v>0</v>
      </c>
      <c r="IA30" s="69">
        <v>0</v>
      </c>
      <c r="IB30" s="69">
        <v>0</v>
      </c>
      <c r="IC30" s="69">
        <v>0</v>
      </c>
      <c r="ID30" s="70" t="s">
        <v>652</v>
      </c>
      <c r="IE30" s="70" t="s">
        <v>652</v>
      </c>
      <c r="IF30" s="70">
        <v>0</v>
      </c>
      <c r="IG30" s="70">
        <v>0</v>
      </c>
      <c r="IH30" s="70">
        <v>0</v>
      </c>
    </row>
    <row r="31" spans="1:242" ht="15.75" x14ac:dyDescent="0.25">
      <c r="A31" s="11" t="s">
        <v>59</v>
      </c>
      <c r="B31" s="66" t="s">
        <v>60</v>
      </c>
      <c r="C31" s="69">
        <v>60.2258</v>
      </c>
      <c r="D31" s="69">
        <v>0</v>
      </c>
      <c r="E31" s="69">
        <v>108.5958</v>
      </c>
      <c r="F31" s="69">
        <v>60.2258</v>
      </c>
      <c r="G31" s="69">
        <v>48.37</v>
      </c>
      <c r="H31" s="69">
        <v>60.2258</v>
      </c>
      <c r="I31" s="69">
        <v>1.2965340000000001</v>
      </c>
      <c r="J31" s="69">
        <v>108.5958</v>
      </c>
      <c r="K31" s="69">
        <v>60.2258</v>
      </c>
      <c r="L31" s="69">
        <v>0</v>
      </c>
      <c r="M31" s="69">
        <v>48.37</v>
      </c>
      <c r="N31" s="70">
        <v>100</v>
      </c>
      <c r="O31" s="70">
        <v>100</v>
      </c>
      <c r="P31" s="70">
        <v>44.541317435849265</v>
      </c>
      <c r="Q31" s="69">
        <v>1.2965340000000001</v>
      </c>
      <c r="R31" s="70">
        <v>1.1102230246251565E-15</v>
      </c>
      <c r="S31" s="69">
        <v>51.049799999999998</v>
      </c>
      <c r="T31" s="69">
        <v>0</v>
      </c>
      <c r="U31" s="69">
        <v>94.919799999999995</v>
      </c>
      <c r="V31" s="69">
        <v>51.049799999999998</v>
      </c>
      <c r="W31" s="69">
        <v>43.87</v>
      </c>
      <c r="X31" s="69">
        <v>51.049799999999998</v>
      </c>
      <c r="Y31" s="69">
        <v>1.2965340000000001</v>
      </c>
      <c r="Z31" s="69">
        <v>94.919799999999995</v>
      </c>
      <c r="AA31" s="69">
        <v>51.049799999999998</v>
      </c>
      <c r="AB31" s="69">
        <v>0</v>
      </c>
      <c r="AC31" s="69">
        <v>43.87</v>
      </c>
      <c r="AD31" s="70">
        <v>100</v>
      </c>
      <c r="AE31" s="70">
        <v>100</v>
      </c>
      <c r="AF31" s="70">
        <v>46.217965061030469</v>
      </c>
      <c r="AG31" s="70">
        <v>1.2965340000000001</v>
      </c>
      <c r="AH31" s="70">
        <v>1.1102230246251565E-15</v>
      </c>
      <c r="AI31" s="69">
        <v>0</v>
      </c>
      <c r="AJ31" s="69">
        <v>0</v>
      </c>
      <c r="AK31" s="69">
        <v>0</v>
      </c>
      <c r="AL31" s="69">
        <v>0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69">
        <v>0</v>
      </c>
      <c r="AT31" s="70" t="s">
        <v>652</v>
      </c>
      <c r="AU31" s="70" t="s">
        <v>652</v>
      </c>
      <c r="AV31" s="70">
        <v>0</v>
      </c>
      <c r="AW31" s="70">
        <v>0</v>
      </c>
      <c r="AX31" s="70">
        <v>0</v>
      </c>
      <c r="AY31" s="69">
        <v>9.1760000000000002</v>
      </c>
      <c r="AZ31" s="69">
        <v>0</v>
      </c>
      <c r="BA31" s="69">
        <v>13.676</v>
      </c>
      <c r="BB31" s="69">
        <v>9.1760000000000002</v>
      </c>
      <c r="BC31" s="69">
        <v>4.5</v>
      </c>
      <c r="BD31" s="69">
        <v>9.1760000000000002</v>
      </c>
      <c r="BE31" s="69">
        <v>0</v>
      </c>
      <c r="BF31" s="69">
        <v>13.676</v>
      </c>
      <c r="BG31" s="69">
        <v>9.1760000000000002</v>
      </c>
      <c r="BH31" s="69">
        <v>0</v>
      </c>
      <c r="BI31" s="69">
        <v>4.5</v>
      </c>
      <c r="BJ31" s="70">
        <v>100</v>
      </c>
      <c r="BK31" s="70">
        <v>100</v>
      </c>
      <c r="BL31" s="70">
        <v>32.904357999415033</v>
      </c>
      <c r="BM31" s="70">
        <v>0</v>
      </c>
      <c r="BN31" s="70">
        <v>0</v>
      </c>
      <c r="BO31" s="69">
        <v>0</v>
      </c>
      <c r="BP31" s="69">
        <v>0</v>
      </c>
      <c r="BQ31" s="69">
        <v>0</v>
      </c>
      <c r="BR31" s="69">
        <v>0</v>
      </c>
      <c r="BS31" s="69">
        <v>0</v>
      </c>
      <c r="BT31" s="69">
        <v>0</v>
      </c>
      <c r="BU31" s="69">
        <v>0</v>
      </c>
      <c r="BV31" s="69">
        <v>0</v>
      </c>
      <c r="BW31" s="69">
        <v>0</v>
      </c>
      <c r="BX31" s="69">
        <v>0</v>
      </c>
      <c r="BY31" s="69">
        <v>0</v>
      </c>
      <c r="BZ31" s="70" t="s">
        <v>652</v>
      </c>
      <c r="CA31" s="70" t="s">
        <v>652</v>
      </c>
      <c r="CB31" s="70">
        <v>0</v>
      </c>
      <c r="CC31" s="70">
        <v>0</v>
      </c>
      <c r="CD31" s="70">
        <v>0</v>
      </c>
      <c r="CE31" s="69">
        <v>0</v>
      </c>
      <c r="CF31" s="69">
        <v>0</v>
      </c>
      <c r="CG31" s="69">
        <v>0</v>
      </c>
      <c r="CH31" s="69">
        <v>0</v>
      </c>
      <c r="CI31" s="69">
        <v>0</v>
      </c>
      <c r="CJ31" s="69">
        <v>0</v>
      </c>
      <c r="CK31" s="69">
        <v>0</v>
      </c>
      <c r="CL31" s="69">
        <v>0</v>
      </c>
      <c r="CM31" s="69">
        <v>0</v>
      </c>
      <c r="CN31" s="69">
        <v>0</v>
      </c>
      <c r="CO31" s="69">
        <v>0</v>
      </c>
      <c r="CP31" s="70" t="s">
        <v>652</v>
      </c>
      <c r="CQ31" s="70" t="s">
        <v>652</v>
      </c>
      <c r="CR31" s="70">
        <v>0</v>
      </c>
      <c r="CS31" s="70">
        <v>0</v>
      </c>
      <c r="CT31" s="70">
        <v>0</v>
      </c>
      <c r="CU31" s="69">
        <v>0</v>
      </c>
      <c r="CV31" s="69">
        <v>0</v>
      </c>
      <c r="CW31" s="69">
        <v>0</v>
      </c>
      <c r="CX31" s="69">
        <v>0</v>
      </c>
      <c r="CY31" s="69">
        <v>0</v>
      </c>
      <c r="CZ31" s="69">
        <v>0</v>
      </c>
      <c r="DA31" s="69">
        <v>0</v>
      </c>
      <c r="DB31" s="69">
        <v>0</v>
      </c>
      <c r="DC31" s="69">
        <v>0</v>
      </c>
      <c r="DD31" s="69">
        <v>0</v>
      </c>
      <c r="DE31" s="69">
        <v>0</v>
      </c>
      <c r="DF31" s="70" t="s">
        <v>652</v>
      </c>
      <c r="DG31" s="70" t="s">
        <v>652</v>
      </c>
      <c r="DH31" s="70">
        <v>0</v>
      </c>
      <c r="DI31" s="70">
        <v>0</v>
      </c>
      <c r="DJ31" s="70">
        <v>0</v>
      </c>
      <c r="DK31" s="69">
        <v>0</v>
      </c>
      <c r="DL31" s="69">
        <v>0</v>
      </c>
      <c r="DM31" s="69">
        <v>0</v>
      </c>
      <c r="DN31" s="69">
        <v>0</v>
      </c>
      <c r="DO31" s="69">
        <v>0</v>
      </c>
      <c r="DP31" s="69">
        <v>0</v>
      </c>
      <c r="DQ31" s="69">
        <v>0</v>
      </c>
      <c r="DR31" s="69">
        <v>0</v>
      </c>
      <c r="DS31" s="69">
        <v>0</v>
      </c>
      <c r="DT31" s="69">
        <v>0</v>
      </c>
      <c r="DU31" s="69">
        <v>0</v>
      </c>
      <c r="DV31" s="70" t="s">
        <v>652</v>
      </c>
      <c r="DW31" s="70" t="s">
        <v>652</v>
      </c>
      <c r="DX31" s="70">
        <v>0</v>
      </c>
      <c r="DY31" s="70">
        <v>0</v>
      </c>
      <c r="DZ31" s="70">
        <v>0</v>
      </c>
      <c r="EA31" s="69">
        <v>0</v>
      </c>
      <c r="EB31" s="69">
        <v>0</v>
      </c>
      <c r="EC31" s="69">
        <v>0</v>
      </c>
      <c r="ED31" s="69">
        <v>0</v>
      </c>
      <c r="EE31" s="69">
        <v>0</v>
      </c>
      <c r="EF31" s="69">
        <v>0</v>
      </c>
      <c r="EG31" s="69">
        <v>0</v>
      </c>
      <c r="EH31" s="69">
        <v>0</v>
      </c>
      <c r="EI31" s="69">
        <v>0</v>
      </c>
      <c r="EJ31" s="69">
        <v>0</v>
      </c>
      <c r="EK31" s="69">
        <v>0</v>
      </c>
      <c r="EL31" s="70" t="s">
        <v>652</v>
      </c>
      <c r="EM31" s="70" t="s">
        <v>652</v>
      </c>
      <c r="EN31" s="70">
        <v>0</v>
      </c>
      <c r="EO31" s="70">
        <v>0</v>
      </c>
      <c r="EP31" s="70">
        <v>0</v>
      </c>
      <c r="EQ31" s="69">
        <v>0</v>
      </c>
      <c r="ER31" s="69">
        <v>0</v>
      </c>
      <c r="ES31" s="69">
        <v>0</v>
      </c>
      <c r="ET31" s="69">
        <v>0</v>
      </c>
      <c r="EU31" s="69">
        <v>0</v>
      </c>
      <c r="EV31" s="69">
        <v>0</v>
      </c>
      <c r="EW31" s="69">
        <v>0</v>
      </c>
      <c r="EX31" s="69">
        <v>0</v>
      </c>
      <c r="EY31" s="69">
        <v>0</v>
      </c>
      <c r="EZ31" s="69">
        <v>0</v>
      </c>
      <c r="FA31" s="69">
        <v>0</v>
      </c>
      <c r="FB31" s="70" t="s">
        <v>652</v>
      </c>
      <c r="FC31" s="70" t="s">
        <v>652</v>
      </c>
      <c r="FD31" s="70">
        <v>0</v>
      </c>
      <c r="FE31" s="70">
        <v>0</v>
      </c>
      <c r="FF31" s="70">
        <v>0</v>
      </c>
      <c r="FG31" s="69">
        <v>0</v>
      </c>
      <c r="FH31" s="69">
        <v>0</v>
      </c>
      <c r="FI31" s="69">
        <v>0</v>
      </c>
      <c r="FJ31" s="69">
        <v>0</v>
      </c>
      <c r="FK31" s="69">
        <v>0</v>
      </c>
      <c r="FL31" s="69">
        <v>0</v>
      </c>
      <c r="FM31" s="69">
        <v>0</v>
      </c>
      <c r="FN31" s="69">
        <v>0</v>
      </c>
      <c r="FO31" s="69">
        <v>0</v>
      </c>
      <c r="FP31" s="69">
        <v>0</v>
      </c>
      <c r="FQ31" s="69">
        <v>0</v>
      </c>
      <c r="FR31" s="70" t="s">
        <v>652</v>
      </c>
      <c r="FS31" s="70" t="s">
        <v>652</v>
      </c>
      <c r="FT31" s="70">
        <v>0</v>
      </c>
      <c r="FU31" s="70">
        <v>0</v>
      </c>
      <c r="FV31" s="70">
        <v>0</v>
      </c>
      <c r="FW31" s="69">
        <v>0</v>
      </c>
      <c r="FX31" s="69">
        <v>0</v>
      </c>
      <c r="FY31" s="69">
        <v>0</v>
      </c>
      <c r="FZ31" s="69">
        <v>0</v>
      </c>
      <c r="GA31" s="69">
        <v>0</v>
      </c>
      <c r="GB31" s="69">
        <v>0</v>
      </c>
      <c r="GC31" s="69">
        <v>0</v>
      </c>
      <c r="GD31" s="69">
        <v>0</v>
      </c>
      <c r="GE31" s="69">
        <v>0</v>
      </c>
      <c r="GF31" s="69">
        <v>0</v>
      </c>
      <c r="GG31" s="69">
        <v>0</v>
      </c>
      <c r="GH31" s="70" t="s">
        <v>652</v>
      </c>
      <c r="GI31" s="70" t="s">
        <v>652</v>
      </c>
      <c r="GJ31" s="70">
        <v>0</v>
      </c>
      <c r="GK31" s="70">
        <v>0</v>
      </c>
      <c r="GL31" s="70">
        <v>0</v>
      </c>
      <c r="GM31" s="69">
        <v>0</v>
      </c>
      <c r="GN31" s="69">
        <v>0</v>
      </c>
      <c r="GO31" s="69">
        <v>0</v>
      </c>
      <c r="GP31" s="69">
        <v>0</v>
      </c>
      <c r="GQ31" s="69">
        <v>0</v>
      </c>
      <c r="GR31" s="69">
        <v>0</v>
      </c>
      <c r="GS31" s="69">
        <v>0</v>
      </c>
      <c r="GT31" s="69">
        <v>0</v>
      </c>
      <c r="GU31" s="69">
        <v>0</v>
      </c>
      <c r="GV31" s="69">
        <v>0</v>
      </c>
      <c r="GW31" s="69">
        <v>0</v>
      </c>
      <c r="GX31" s="70" t="s">
        <v>652</v>
      </c>
      <c r="GY31" s="70" t="s">
        <v>652</v>
      </c>
      <c r="GZ31" s="70">
        <v>0</v>
      </c>
      <c r="HA31" s="70">
        <v>0</v>
      </c>
      <c r="HB31" s="70">
        <v>0</v>
      </c>
      <c r="HC31" s="69">
        <v>0</v>
      </c>
      <c r="HD31" s="69">
        <v>0</v>
      </c>
      <c r="HE31" s="69">
        <v>0</v>
      </c>
      <c r="HF31" s="69">
        <v>0</v>
      </c>
      <c r="HG31" s="69">
        <v>0</v>
      </c>
      <c r="HH31" s="69">
        <v>0</v>
      </c>
      <c r="HI31" s="69">
        <v>0</v>
      </c>
      <c r="HJ31" s="69">
        <v>0</v>
      </c>
      <c r="HK31" s="69">
        <v>0</v>
      </c>
      <c r="HL31" s="69">
        <v>0</v>
      </c>
      <c r="HM31" s="69">
        <v>0</v>
      </c>
      <c r="HN31" s="70" t="s">
        <v>652</v>
      </c>
      <c r="HO31" s="70" t="s">
        <v>652</v>
      </c>
      <c r="HP31" s="70">
        <v>0</v>
      </c>
      <c r="HQ31" s="70">
        <v>0</v>
      </c>
      <c r="HR31" s="70">
        <v>0</v>
      </c>
      <c r="HS31" s="69">
        <v>0</v>
      </c>
      <c r="HT31" s="69">
        <v>0</v>
      </c>
      <c r="HU31" s="69">
        <v>0</v>
      </c>
      <c r="HV31" s="69">
        <v>0</v>
      </c>
      <c r="HW31" s="69">
        <v>0</v>
      </c>
      <c r="HX31" s="69">
        <v>0</v>
      </c>
      <c r="HY31" s="69">
        <v>0</v>
      </c>
      <c r="HZ31" s="69">
        <v>0</v>
      </c>
      <c r="IA31" s="69">
        <v>0</v>
      </c>
      <c r="IB31" s="69">
        <v>0</v>
      </c>
      <c r="IC31" s="69">
        <v>0</v>
      </c>
      <c r="ID31" s="70" t="s">
        <v>652</v>
      </c>
      <c r="IE31" s="70" t="s">
        <v>652</v>
      </c>
      <c r="IF31" s="70">
        <v>0</v>
      </c>
      <c r="IG31" s="70">
        <v>0</v>
      </c>
      <c r="IH31" s="70">
        <v>0</v>
      </c>
    </row>
    <row r="32" spans="1:242" ht="15.75" x14ac:dyDescent="0.25">
      <c r="A32" s="60" t="s">
        <v>62</v>
      </c>
      <c r="B32" s="61" t="s">
        <v>63</v>
      </c>
      <c r="C32" s="64">
        <v>434.11619999999999</v>
      </c>
      <c r="D32" s="64">
        <v>0</v>
      </c>
      <c r="E32" s="64">
        <v>1188.4816000000001</v>
      </c>
      <c r="F32" s="64">
        <v>434.11619999999999</v>
      </c>
      <c r="G32" s="64">
        <v>754.36540000000002</v>
      </c>
      <c r="H32" s="64">
        <v>425.32607340000004</v>
      </c>
      <c r="I32" s="64">
        <v>12.444105310000001</v>
      </c>
      <c r="J32" s="64">
        <v>1075.8356902800001</v>
      </c>
      <c r="K32" s="64">
        <v>425.46187739999999</v>
      </c>
      <c r="L32" s="64">
        <v>0</v>
      </c>
      <c r="M32" s="64">
        <v>650.37381287999995</v>
      </c>
      <c r="N32" s="64">
        <v>98.006450208492566</v>
      </c>
      <c r="O32" s="64">
        <v>86.214692890209434</v>
      </c>
      <c r="P32" s="64">
        <v>60.452894317972635</v>
      </c>
      <c r="Q32" s="64">
        <v>12.30404807</v>
      </c>
      <c r="R32" s="64">
        <v>4.2532400000134252E-3</v>
      </c>
      <c r="S32" s="64">
        <v>206.54530000000003</v>
      </c>
      <c r="T32" s="64">
        <v>0</v>
      </c>
      <c r="U32" s="64">
        <v>568.95049999999992</v>
      </c>
      <c r="V32" s="64">
        <v>206.54530000000003</v>
      </c>
      <c r="W32" s="64">
        <v>362.40520000000004</v>
      </c>
      <c r="X32" s="64">
        <v>206.40939400000002</v>
      </c>
      <c r="Y32" s="64">
        <v>9.4691460400000018</v>
      </c>
      <c r="Z32" s="64">
        <v>568.95033599999988</v>
      </c>
      <c r="AA32" s="64">
        <v>206.54519800000003</v>
      </c>
      <c r="AB32" s="64">
        <v>0</v>
      </c>
      <c r="AC32" s="64">
        <v>362.40513800000008</v>
      </c>
      <c r="AD32" s="64">
        <v>99.999950616160234</v>
      </c>
      <c r="AE32" s="64">
        <v>99.999982892077725</v>
      </c>
      <c r="AF32" s="64">
        <v>63.697148075855978</v>
      </c>
      <c r="AG32" s="64">
        <v>9.329088800000001</v>
      </c>
      <c r="AH32" s="64">
        <v>4.2532400000014486E-3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2.9749592700000003</v>
      </c>
      <c r="AP32" s="64">
        <v>0</v>
      </c>
      <c r="AQ32" s="64">
        <v>0</v>
      </c>
      <c r="AR32" s="64">
        <v>0</v>
      </c>
      <c r="AS32" s="64">
        <v>0</v>
      </c>
      <c r="AT32" s="64" t="s">
        <v>652</v>
      </c>
      <c r="AU32" s="64" t="s">
        <v>652</v>
      </c>
      <c r="AV32" s="64">
        <v>0</v>
      </c>
      <c r="AW32" s="64">
        <v>2.9749592700000003</v>
      </c>
      <c r="AX32" s="64">
        <v>0</v>
      </c>
      <c r="AY32" s="64">
        <v>108.65</v>
      </c>
      <c r="AZ32" s="64">
        <v>0</v>
      </c>
      <c r="BA32" s="64">
        <v>208.95099999999996</v>
      </c>
      <c r="BB32" s="64">
        <v>108.65</v>
      </c>
      <c r="BC32" s="64">
        <v>100.301</v>
      </c>
      <c r="BD32" s="64">
        <v>102.60910200000001</v>
      </c>
      <c r="BE32" s="64">
        <v>0</v>
      </c>
      <c r="BF32" s="64">
        <v>199.25951599999999</v>
      </c>
      <c r="BG32" s="64">
        <v>102.60910200000001</v>
      </c>
      <c r="BH32" s="64">
        <v>0</v>
      </c>
      <c r="BI32" s="64">
        <v>96.650413999999998</v>
      </c>
      <c r="BJ32" s="64">
        <v>94.440038656235629</v>
      </c>
      <c r="BK32" s="64">
        <v>96.360369288441788</v>
      </c>
      <c r="BL32" s="64">
        <v>48.504792112412844</v>
      </c>
      <c r="BM32" s="64">
        <v>0</v>
      </c>
      <c r="BN32" s="64">
        <v>0</v>
      </c>
      <c r="BO32" s="64">
        <v>0</v>
      </c>
      <c r="BP32" s="64">
        <v>0</v>
      </c>
      <c r="BQ32" s="64">
        <v>0</v>
      </c>
      <c r="BR32" s="64">
        <v>0</v>
      </c>
      <c r="BS32" s="64">
        <v>0</v>
      </c>
      <c r="BT32" s="64">
        <v>0</v>
      </c>
      <c r="BU32" s="64">
        <v>0</v>
      </c>
      <c r="BV32" s="64">
        <v>0</v>
      </c>
      <c r="BW32" s="64">
        <v>0</v>
      </c>
      <c r="BX32" s="64">
        <v>0</v>
      </c>
      <c r="BY32" s="64">
        <v>0</v>
      </c>
      <c r="BZ32" s="64" t="s">
        <v>652</v>
      </c>
      <c r="CA32" s="64" t="s">
        <v>652</v>
      </c>
      <c r="CB32" s="64">
        <v>0</v>
      </c>
      <c r="CC32" s="64">
        <v>0</v>
      </c>
      <c r="CD32" s="64">
        <v>0</v>
      </c>
      <c r="CE32" s="64">
        <v>16.920000000000002</v>
      </c>
      <c r="CF32" s="64">
        <v>0</v>
      </c>
      <c r="CG32" s="64">
        <v>123.98910000000001</v>
      </c>
      <c r="CH32" s="64">
        <v>16.920000000000002</v>
      </c>
      <c r="CI32" s="64">
        <v>107.06909999999999</v>
      </c>
      <c r="CJ32" s="64">
        <v>14.306677400000002</v>
      </c>
      <c r="CK32" s="64">
        <v>0</v>
      </c>
      <c r="CL32" s="64">
        <v>63.616732680000005</v>
      </c>
      <c r="CM32" s="64">
        <v>14.306677400000002</v>
      </c>
      <c r="CN32" s="64">
        <v>0</v>
      </c>
      <c r="CO32" s="64">
        <v>49.31005528</v>
      </c>
      <c r="CP32" s="64">
        <v>84.55483096926713</v>
      </c>
      <c r="CQ32" s="64">
        <v>46.054422125524546</v>
      </c>
      <c r="CR32" s="64">
        <v>77.511140862948196</v>
      </c>
      <c r="CS32" s="64">
        <v>0</v>
      </c>
      <c r="CT32" s="64">
        <v>0</v>
      </c>
      <c r="CU32" s="64">
        <v>0</v>
      </c>
      <c r="CV32" s="64">
        <v>0</v>
      </c>
      <c r="CW32" s="64">
        <v>0</v>
      </c>
      <c r="CX32" s="64">
        <v>0</v>
      </c>
      <c r="CY32" s="64">
        <v>0</v>
      </c>
      <c r="CZ32" s="64">
        <v>0</v>
      </c>
      <c r="DA32" s="64">
        <v>0</v>
      </c>
      <c r="DB32" s="64">
        <v>0</v>
      </c>
      <c r="DC32" s="64">
        <v>0</v>
      </c>
      <c r="DD32" s="64">
        <v>0</v>
      </c>
      <c r="DE32" s="64">
        <v>0</v>
      </c>
      <c r="DF32" s="64" t="s">
        <v>652</v>
      </c>
      <c r="DG32" s="64" t="s">
        <v>652</v>
      </c>
      <c r="DH32" s="64">
        <v>0</v>
      </c>
      <c r="DI32" s="64">
        <v>0</v>
      </c>
      <c r="DJ32" s="64">
        <v>0</v>
      </c>
      <c r="DK32" s="64">
        <v>5.05</v>
      </c>
      <c r="DL32" s="64">
        <v>0</v>
      </c>
      <c r="DM32" s="64">
        <v>32.159999999999997</v>
      </c>
      <c r="DN32" s="64">
        <v>5.05</v>
      </c>
      <c r="DO32" s="64">
        <v>27.11</v>
      </c>
      <c r="DP32" s="64">
        <v>5.05</v>
      </c>
      <c r="DQ32" s="64">
        <v>0</v>
      </c>
      <c r="DR32" s="64">
        <v>30.118131439999999</v>
      </c>
      <c r="DS32" s="64">
        <v>5.05</v>
      </c>
      <c r="DT32" s="64">
        <v>0</v>
      </c>
      <c r="DU32" s="64">
        <v>25.068131440000002</v>
      </c>
      <c r="DV32" s="64">
        <v>100</v>
      </c>
      <c r="DW32" s="64">
        <v>92.468208926595366</v>
      </c>
      <c r="DX32" s="64">
        <v>83.232691543097943</v>
      </c>
      <c r="DY32" s="64">
        <v>0</v>
      </c>
      <c r="DZ32" s="64">
        <v>0</v>
      </c>
      <c r="EA32" s="64">
        <v>0</v>
      </c>
      <c r="EB32" s="64">
        <v>0</v>
      </c>
      <c r="EC32" s="64">
        <v>0</v>
      </c>
      <c r="ED32" s="64">
        <v>0</v>
      </c>
      <c r="EE32" s="64">
        <v>0</v>
      </c>
      <c r="EF32" s="64">
        <v>0</v>
      </c>
      <c r="EG32" s="64">
        <v>0</v>
      </c>
      <c r="EH32" s="64">
        <v>0</v>
      </c>
      <c r="EI32" s="64">
        <v>0</v>
      </c>
      <c r="EJ32" s="64">
        <v>0</v>
      </c>
      <c r="EK32" s="64">
        <v>0</v>
      </c>
      <c r="EL32" s="64" t="s">
        <v>652</v>
      </c>
      <c r="EM32" s="64" t="s">
        <v>652</v>
      </c>
      <c r="EN32" s="64">
        <v>0</v>
      </c>
      <c r="EO32" s="64">
        <v>0</v>
      </c>
      <c r="EP32" s="64">
        <v>0</v>
      </c>
      <c r="EQ32" s="64">
        <v>4.95</v>
      </c>
      <c r="ER32" s="64">
        <v>0</v>
      </c>
      <c r="ES32" s="64">
        <v>21.155999999999999</v>
      </c>
      <c r="ET32" s="64">
        <v>4.95</v>
      </c>
      <c r="EU32" s="64">
        <v>16.206</v>
      </c>
      <c r="EV32" s="64">
        <v>4.95</v>
      </c>
      <c r="EW32" s="64">
        <v>0</v>
      </c>
      <c r="EX32" s="64">
        <v>19.7997649</v>
      </c>
      <c r="EY32" s="64">
        <v>4.95</v>
      </c>
      <c r="EZ32" s="64">
        <v>0</v>
      </c>
      <c r="FA32" s="64">
        <v>14.849764899999998</v>
      </c>
      <c r="FB32" s="64">
        <v>100</v>
      </c>
      <c r="FC32" s="64">
        <v>91.631277921757373</v>
      </c>
      <c r="FD32" s="64">
        <v>74.999703153040969</v>
      </c>
      <c r="FE32" s="64">
        <v>0</v>
      </c>
      <c r="FF32" s="64">
        <v>0</v>
      </c>
      <c r="FG32" s="64">
        <v>0</v>
      </c>
      <c r="FH32" s="64">
        <v>0</v>
      </c>
      <c r="FI32" s="64">
        <v>0</v>
      </c>
      <c r="FJ32" s="64">
        <v>0</v>
      </c>
      <c r="FK32" s="64">
        <v>0</v>
      </c>
      <c r="FL32" s="64">
        <v>0</v>
      </c>
      <c r="FM32" s="64">
        <v>0</v>
      </c>
      <c r="FN32" s="64">
        <v>0</v>
      </c>
      <c r="FO32" s="64">
        <v>0</v>
      </c>
      <c r="FP32" s="64">
        <v>0</v>
      </c>
      <c r="FQ32" s="64">
        <v>0</v>
      </c>
      <c r="FR32" s="64" t="s">
        <v>652</v>
      </c>
      <c r="FS32" s="64" t="s">
        <v>652</v>
      </c>
      <c r="FT32" s="64">
        <v>0</v>
      </c>
      <c r="FU32" s="64">
        <v>0</v>
      </c>
      <c r="FV32" s="64">
        <v>0</v>
      </c>
      <c r="FW32" s="64">
        <v>81.615000000000009</v>
      </c>
      <c r="FX32" s="64">
        <v>0</v>
      </c>
      <c r="FY32" s="64">
        <v>210.0341</v>
      </c>
      <c r="FZ32" s="64">
        <v>81.615000000000009</v>
      </c>
      <c r="GA32" s="64">
        <v>128.41910000000001</v>
      </c>
      <c r="GB32" s="64">
        <v>81.615000000000009</v>
      </c>
      <c r="GC32" s="64">
        <v>0</v>
      </c>
      <c r="GD32" s="64">
        <v>170.85030925999999</v>
      </c>
      <c r="GE32" s="64">
        <v>81.615000000000009</v>
      </c>
      <c r="GF32" s="64">
        <v>0</v>
      </c>
      <c r="GG32" s="64">
        <v>89.235309260000008</v>
      </c>
      <c r="GH32" s="64">
        <v>100</v>
      </c>
      <c r="GI32" s="64">
        <v>69.487567861790026</v>
      </c>
      <c r="GJ32" s="64">
        <v>52.230112808401017</v>
      </c>
      <c r="GK32" s="64">
        <v>0</v>
      </c>
      <c r="GL32" s="64">
        <v>0</v>
      </c>
      <c r="GM32" s="64">
        <v>0</v>
      </c>
      <c r="GN32" s="64">
        <v>0</v>
      </c>
      <c r="GO32" s="64">
        <v>0</v>
      </c>
      <c r="GP32" s="64">
        <v>0</v>
      </c>
      <c r="GQ32" s="64">
        <v>0</v>
      </c>
      <c r="GR32" s="64">
        <v>0</v>
      </c>
      <c r="GS32" s="64">
        <v>0</v>
      </c>
      <c r="GT32" s="64">
        <v>0</v>
      </c>
      <c r="GU32" s="64">
        <v>0</v>
      </c>
      <c r="GV32" s="64">
        <v>0</v>
      </c>
      <c r="GW32" s="64">
        <v>0</v>
      </c>
      <c r="GX32" s="64" t="s">
        <v>652</v>
      </c>
      <c r="GY32" s="64" t="s">
        <v>652</v>
      </c>
      <c r="GZ32" s="64">
        <v>0</v>
      </c>
      <c r="HA32" s="64">
        <v>0</v>
      </c>
      <c r="HB32" s="64">
        <v>0</v>
      </c>
      <c r="HC32" s="64">
        <v>10.385899999999999</v>
      </c>
      <c r="HD32" s="64">
        <v>0</v>
      </c>
      <c r="HE32" s="64">
        <v>23.2409</v>
      </c>
      <c r="HF32" s="64">
        <v>10.385899999999999</v>
      </c>
      <c r="HG32" s="64">
        <v>12.854999999999999</v>
      </c>
      <c r="HH32" s="64">
        <v>10.385899999999999</v>
      </c>
      <c r="HI32" s="64">
        <v>0</v>
      </c>
      <c r="HJ32" s="64">
        <v>23.2409</v>
      </c>
      <c r="HK32" s="64">
        <v>10.385899999999999</v>
      </c>
      <c r="HL32" s="64">
        <v>0</v>
      </c>
      <c r="HM32" s="64">
        <v>12.854999999999999</v>
      </c>
      <c r="HN32" s="64">
        <v>100</v>
      </c>
      <c r="HO32" s="64">
        <v>100</v>
      </c>
      <c r="HP32" s="64">
        <v>55.31197156736615</v>
      </c>
      <c r="HQ32" s="64">
        <v>0</v>
      </c>
      <c r="HR32" s="64">
        <v>0</v>
      </c>
      <c r="HS32" s="64">
        <v>0</v>
      </c>
      <c r="HT32" s="64">
        <v>0</v>
      </c>
      <c r="HU32" s="64">
        <v>0</v>
      </c>
      <c r="HV32" s="64">
        <v>0</v>
      </c>
      <c r="HW32" s="64">
        <v>0</v>
      </c>
      <c r="HX32" s="64">
        <v>0</v>
      </c>
      <c r="HY32" s="64">
        <v>0</v>
      </c>
      <c r="HZ32" s="64">
        <v>0</v>
      </c>
      <c r="IA32" s="64">
        <v>0</v>
      </c>
      <c r="IB32" s="64">
        <v>0</v>
      </c>
      <c r="IC32" s="64">
        <v>0</v>
      </c>
      <c r="ID32" s="64" t="s">
        <v>652</v>
      </c>
      <c r="IE32" s="64" t="s">
        <v>652</v>
      </c>
      <c r="IF32" s="64">
        <v>0</v>
      </c>
      <c r="IG32" s="64">
        <v>0</v>
      </c>
      <c r="IH32" s="64">
        <v>0</v>
      </c>
    </row>
    <row r="33" spans="1:242" ht="15.75" x14ac:dyDescent="0.25">
      <c r="A33" s="11" t="s">
        <v>65</v>
      </c>
      <c r="B33" s="66" t="s">
        <v>66</v>
      </c>
      <c r="C33" s="69">
        <v>6.8566000000000003</v>
      </c>
      <c r="D33" s="69">
        <v>0</v>
      </c>
      <c r="E33" s="69">
        <v>16.8566</v>
      </c>
      <c r="F33" s="69">
        <v>6.8566000000000003</v>
      </c>
      <c r="G33" s="69">
        <v>10</v>
      </c>
      <c r="H33" s="69">
        <v>6.8566000000000003</v>
      </c>
      <c r="I33" s="69">
        <v>0.32959914000000001</v>
      </c>
      <c r="J33" s="69">
        <v>16.8566</v>
      </c>
      <c r="K33" s="69">
        <v>6.8566000000000003</v>
      </c>
      <c r="L33" s="69">
        <v>0</v>
      </c>
      <c r="M33" s="69">
        <v>10</v>
      </c>
      <c r="N33" s="70">
        <v>100</v>
      </c>
      <c r="O33" s="70">
        <v>100</v>
      </c>
      <c r="P33" s="70">
        <v>59.32394433041064</v>
      </c>
      <c r="Q33" s="69">
        <v>0.3293509</v>
      </c>
      <c r="R33" s="70">
        <v>2.4824000000001067E-4</v>
      </c>
      <c r="S33" s="69">
        <v>6.8566000000000003</v>
      </c>
      <c r="T33" s="69">
        <v>0</v>
      </c>
      <c r="U33" s="69">
        <v>16.8566</v>
      </c>
      <c r="V33" s="69">
        <v>6.8566000000000003</v>
      </c>
      <c r="W33" s="69">
        <v>10</v>
      </c>
      <c r="X33" s="69">
        <v>6.8566000000000003</v>
      </c>
      <c r="Y33" s="69">
        <v>2.5715140000000001E-2</v>
      </c>
      <c r="Z33" s="69">
        <v>16.8566</v>
      </c>
      <c r="AA33" s="69">
        <v>6.8566000000000003</v>
      </c>
      <c r="AB33" s="69">
        <v>0</v>
      </c>
      <c r="AC33" s="69">
        <v>10</v>
      </c>
      <c r="AD33" s="70">
        <v>100</v>
      </c>
      <c r="AE33" s="70">
        <v>100</v>
      </c>
      <c r="AF33" s="70">
        <v>59.32394433041064</v>
      </c>
      <c r="AG33" s="70">
        <v>2.5466900000000001E-2</v>
      </c>
      <c r="AH33" s="70">
        <v>2.4823999999996904E-4</v>
      </c>
      <c r="AI33" s="69">
        <v>0</v>
      </c>
      <c r="AJ33" s="69">
        <v>0</v>
      </c>
      <c r="AK33" s="69">
        <v>0</v>
      </c>
      <c r="AL33" s="69">
        <v>0</v>
      </c>
      <c r="AM33" s="69">
        <v>0</v>
      </c>
      <c r="AN33" s="69">
        <v>0</v>
      </c>
      <c r="AO33" s="69">
        <v>0.30388399999999999</v>
      </c>
      <c r="AP33" s="69">
        <v>0</v>
      </c>
      <c r="AQ33" s="69">
        <v>0</v>
      </c>
      <c r="AR33" s="69">
        <v>0</v>
      </c>
      <c r="AS33" s="69">
        <v>0</v>
      </c>
      <c r="AT33" s="70" t="s">
        <v>652</v>
      </c>
      <c r="AU33" s="70" t="s">
        <v>652</v>
      </c>
      <c r="AV33" s="70">
        <v>0</v>
      </c>
      <c r="AW33" s="70">
        <v>0.30388399999999999</v>
      </c>
      <c r="AX33" s="70">
        <v>0</v>
      </c>
      <c r="AY33" s="69">
        <v>0</v>
      </c>
      <c r="AZ33" s="69">
        <v>0</v>
      </c>
      <c r="BA33" s="69">
        <v>0</v>
      </c>
      <c r="BB33" s="69">
        <v>0</v>
      </c>
      <c r="BC33" s="69">
        <v>0</v>
      </c>
      <c r="BD33" s="69">
        <v>0</v>
      </c>
      <c r="BE33" s="69">
        <v>0</v>
      </c>
      <c r="BF33" s="69">
        <v>0</v>
      </c>
      <c r="BG33" s="69">
        <v>0</v>
      </c>
      <c r="BH33" s="69">
        <v>0</v>
      </c>
      <c r="BI33" s="69">
        <v>0</v>
      </c>
      <c r="BJ33" s="70" t="s">
        <v>652</v>
      </c>
      <c r="BK33" s="70" t="s">
        <v>652</v>
      </c>
      <c r="BL33" s="70">
        <v>0</v>
      </c>
      <c r="BM33" s="70">
        <v>0</v>
      </c>
      <c r="BN33" s="70">
        <v>0</v>
      </c>
      <c r="BO33" s="69">
        <v>0</v>
      </c>
      <c r="BP33" s="69">
        <v>0</v>
      </c>
      <c r="BQ33" s="69">
        <v>0</v>
      </c>
      <c r="BR33" s="69">
        <v>0</v>
      </c>
      <c r="BS33" s="69">
        <v>0</v>
      </c>
      <c r="BT33" s="69">
        <v>0</v>
      </c>
      <c r="BU33" s="69">
        <v>0</v>
      </c>
      <c r="BV33" s="69">
        <v>0</v>
      </c>
      <c r="BW33" s="69">
        <v>0</v>
      </c>
      <c r="BX33" s="69">
        <v>0</v>
      </c>
      <c r="BY33" s="69">
        <v>0</v>
      </c>
      <c r="BZ33" s="70" t="s">
        <v>652</v>
      </c>
      <c r="CA33" s="70" t="s">
        <v>652</v>
      </c>
      <c r="CB33" s="70">
        <v>0</v>
      </c>
      <c r="CC33" s="70">
        <v>0</v>
      </c>
      <c r="CD33" s="70">
        <v>0</v>
      </c>
      <c r="CE33" s="69">
        <v>0</v>
      </c>
      <c r="CF33" s="69">
        <v>0</v>
      </c>
      <c r="CG33" s="69">
        <v>0</v>
      </c>
      <c r="CH33" s="69">
        <v>0</v>
      </c>
      <c r="CI33" s="69">
        <v>0</v>
      </c>
      <c r="CJ33" s="69">
        <v>0</v>
      </c>
      <c r="CK33" s="69">
        <v>0</v>
      </c>
      <c r="CL33" s="69">
        <v>0</v>
      </c>
      <c r="CM33" s="69">
        <v>0</v>
      </c>
      <c r="CN33" s="69">
        <v>0</v>
      </c>
      <c r="CO33" s="69">
        <v>0</v>
      </c>
      <c r="CP33" s="70" t="s">
        <v>652</v>
      </c>
      <c r="CQ33" s="70" t="s">
        <v>652</v>
      </c>
      <c r="CR33" s="70">
        <v>0</v>
      </c>
      <c r="CS33" s="70">
        <v>0</v>
      </c>
      <c r="CT33" s="70">
        <v>0</v>
      </c>
      <c r="CU33" s="69">
        <v>0</v>
      </c>
      <c r="CV33" s="69">
        <v>0</v>
      </c>
      <c r="CW33" s="69">
        <v>0</v>
      </c>
      <c r="CX33" s="69">
        <v>0</v>
      </c>
      <c r="CY33" s="69">
        <v>0</v>
      </c>
      <c r="CZ33" s="69">
        <v>0</v>
      </c>
      <c r="DA33" s="69">
        <v>0</v>
      </c>
      <c r="DB33" s="69">
        <v>0</v>
      </c>
      <c r="DC33" s="69">
        <v>0</v>
      </c>
      <c r="DD33" s="69">
        <v>0</v>
      </c>
      <c r="DE33" s="69">
        <v>0</v>
      </c>
      <c r="DF33" s="70" t="s">
        <v>652</v>
      </c>
      <c r="DG33" s="70" t="s">
        <v>652</v>
      </c>
      <c r="DH33" s="70">
        <v>0</v>
      </c>
      <c r="DI33" s="70">
        <v>0</v>
      </c>
      <c r="DJ33" s="70">
        <v>0</v>
      </c>
      <c r="DK33" s="69">
        <v>0</v>
      </c>
      <c r="DL33" s="69">
        <v>0</v>
      </c>
      <c r="DM33" s="69">
        <v>0</v>
      </c>
      <c r="DN33" s="69">
        <v>0</v>
      </c>
      <c r="DO33" s="69">
        <v>0</v>
      </c>
      <c r="DP33" s="69">
        <v>0</v>
      </c>
      <c r="DQ33" s="69">
        <v>0</v>
      </c>
      <c r="DR33" s="69">
        <v>0</v>
      </c>
      <c r="DS33" s="69">
        <v>0</v>
      </c>
      <c r="DT33" s="69">
        <v>0</v>
      </c>
      <c r="DU33" s="69">
        <v>0</v>
      </c>
      <c r="DV33" s="70" t="s">
        <v>652</v>
      </c>
      <c r="DW33" s="70" t="s">
        <v>652</v>
      </c>
      <c r="DX33" s="70">
        <v>0</v>
      </c>
      <c r="DY33" s="70">
        <v>0</v>
      </c>
      <c r="DZ33" s="70">
        <v>0</v>
      </c>
      <c r="EA33" s="69">
        <v>0</v>
      </c>
      <c r="EB33" s="69">
        <v>0</v>
      </c>
      <c r="EC33" s="69">
        <v>0</v>
      </c>
      <c r="ED33" s="69">
        <v>0</v>
      </c>
      <c r="EE33" s="69">
        <v>0</v>
      </c>
      <c r="EF33" s="69">
        <v>0</v>
      </c>
      <c r="EG33" s="69">
        <v>0</v>
      </c>
      <c r="EH33" s="69">
        <v>0</v>
      </c>
      <c r="EI33" s="69">
        <v>0</v>
      </c>
      <c r="EJ33" s="69">
        <v>0</v>
      </c>
      <c r="EK33" s="69">
        <v>0</v>
      </c>
      <c r="EL33" s="70" t="s">
        <v>652</v>
      </c>
      <c r="EM33" s="70" t="s">
        <v>652</v>
      </c>
      <c r="EN33" s="70">
        <v>0</v>
      </c>
      <c r="EO33" s="70">
        <v>0</v>
      </c>
      <c r="EP33" s="70">
        <v>0</v>
      </c>
      <c r="EQ33" s="69">
        <v>0</v>
      </c>
      <c r="ER33" s="69">
        <v>0</v>
      </c>
      <c r="ES33" s="69">
        <v>0</v>
      </c>
      <c r="ET33" s="69">
        <v>0</v>
      </c>
      <c r="EU33" s="69">
        <v>0</v>
      </c>
      <c r="EV33" s="69">
        <v>0</v>
      </c>
      <c r="EW33" s="69">
        <v>0</v>
      </c>
      <c r="EX33" s="69">
        <v>0</v>
      </c>
      <c r="EY33" s="69">
        <v>0</v>
      </c>
      <c r="EZ33" s="69">
        <v>0</v>
      </c>
      <c r="FA33" s="69">
        <v>0</v>
      </c>
      <c r="FB33" s="70" t="s">
        <v>652</v>
      </c>
      <c r="FC33" s="70" t="s">
        <v>652</v>
      </c>
      <c r="FD33" s="70">
        <v>0</v>
      </c>
      <c r="FE33" s="70">
        <v>0</v>
      </c>
      <c r="FF33" s="70">
        <v>0</v>
      </c>
      <c r="FG33" s="69">
        <v>0</v>
      </c>
      <c r="FH33" s="69">
        <v>0</v>
      </c>
      <c r="FI33" s="69">
        <v>0</v>
      </c>
      <c r="FJ33" s="69">
        <v>0</v>
      </c>
      <c r="FK33" s="69">
        <v>0</v>
      </c>
      <c r="FL33" s="69">
        <v>0</v>
      </c>
      <c r="FM33" s="69">
        <v>0</v>
      </c>
      <c r="FN33" s="69">
        <v>0</v>
      </c>
      <c r="FO33" s="69">
        <v>0</v>
      </c>
      <c r="FP33" s="69">
        <v>0</v>
      </c>
      <c r="FQ33" s="69">
        <v>0</v>
      </c>
      <c r="FR33" s="70" t="s">
        <v>652</v>
      </c>
      <c r="FS33" s="70" t="s">
        <v>652</v>
      </c>
      <c r="FT33" s="70">
        <v>0</v>
      </c>
      <c r="FU33" s="70">
        <v>0</v>
      </c>
      <c r="FV33" s="70">
        <v>0</v>
      </c>
      <c r="FW33" s="69">
        <v>0</v>
      </c>
      <c r="FX33" s="69">
        <v>0</v>
      </c>
      <c r="FY33" s="69">
        <v>0</v>
      </c>
      <c r="FZ33" s="69">
        <v>0</v>
      </c>
      <c r="GA33" s="69">
        <v>0</v>
      </c>
      <c r="GB33" s="69">
        <v>0</v>
      </c>
      <c r="GC33" s="69">
        <v>0</v>
      </c>
      <c r="GD33" s="69">
        <v>0</v>
      </c>
      <c r="GE33" s="69">
        <v>0</v>
      </c>
      <c r="GF33" s="69">
        <v>0</v>
      </c>
      <c r="GG33" s="69">
        <v>0</v>
      </c>
      <c r="GH33" s="70" t="s">
        <v>652</v>
      </c>
      <c r="GI33" s="70" t="s">
        <v>652</v>
      </c>
      <c r="GJ33" s="70">
        <v>0</v>
      </c>
      <c r="GK33" s="70">
        <v>0</v>
      </c>
      <c r="GL33" s="70">
        <v>0</v>
      </c>
      <c r="GM33" s="69">
        <v>0</v>
      </c>
      <c r="GN33" s="69">
        <v>0</v>
      </c>
      <c r="GO33" s="69">
        <v>0</v>
      </c>
      <c r="GP33" s="69">
        <v>0</v>
      </c>
      <c r="GQ33" s="69">
        <v>0</v>
      </c>
      <c r="GR33" s="69">
        <v>0</v>
      </c>
      <c r="GS33" s="69">
        <v>0</v>
      </c>
      <c r="GT33" s="69">
        <v>0</v>
      </c>
      <c r="GU33" s="69">
        <v>0</v>
      </c>
      <c r="GV33" s="69">
        <v>0</v>
      </c>
      <c r="GW33" s="69">
        <v>0</v>
      </c>
      <c r="GX33" s="70" t="s">
        <v>652</v>
      </c>
      <c r="GY33" s="70" t="s">
        <v>652</v>
      </c>
      <c r="GZ33" s="70">
        <v>0</v>
      </c>
      <c r="HA33" s="70">
        <v>0</v>
      </c>
      <c r="HB33" s="70">
        <v>0</v>
      </c>
      <c r="HC33" s="69">
        <v>0</v>
      </c>
      <c r="HD33" s="69">
        <v>0</v>
      </c>
      <c r="HE33" s="69">
        <v>0</v>
      </c>
      <c r="HF33" s="69">
        <v>0</v>
      </c>
      <c r="HG33" s="69">
        <v>0</v>
      </c>
      <c r="HH33" s="69">
        <v>0</v>
      </c>
      <c r="HI33" s="69">
        <v>0</v>
      </c>
      <c r="HJ33" s="69">
        <v>0</v>
      </c>
      <c r="HK33" s="69">
        <v>0</v>
      </c>
      <c r="HL33" s="69">
        <v>0</v>
      </c>
      <c r="HM33" s="69">
        <v>0</v>
      </c>
      <c r="HN33" s="70" t="s">
        <v>652</v>
      </c>
      <c r="HO33" s="70" t="s">
        <v>652</v>
      </c>
      <c r="HP33" s="70">
        <v>0</v>
      </c>
      <c r="HQ33" s="70">
        <v>0</v>
      </c>
      <c r="HR33" s="70">
        <v>0</v>
      </c>
      <c r="HS33" s="69">
        <v>0</v>
      </c>
      <c r="HT33" s="69">
        <v>0</v>
      </c>
      <c r="HU33" s="69">
        <v>0</v>
      </c>
      <c r="HV33" s="69">
        <v>0</v>
      </c>
      <c r="HW33" s="69">
        <v>0</v>
      </c>
      <c r="HX33" s="69">
        <v>0</v>
      </c>
      <c r="HY33" s="69">
        <v>0</v>
      </c>
      <c r="HZ33" s="69">
        <v>0</v>
      </c>
      <c r="IA33" s="69">
        <v>0</v>
      </c>
      <c r="IB33" s="69">
        <v>0</v>
      </c>
      <c r="IC33" s="69">
        <v>0</v>
      </c>
      <c r="ID33" s="70" t="s">
        <v>652</v>
      </c>
      <c r="IE33" s="70" t="s">
        <v>652</v>
      </c>
      <c r="IF33" s="70">
        <v>0</v>
      </c>
      <c r="IG33" s="70">
        <v>0</v>
      </c>
      <c r="IH33" s="70">
        <v>0</v>
      </c>
    </row>
    <row r="34" spans="1:242" ht="15.75" x14ac:dyDescent="0.25">
      <c r="A34" s="11" t="s">
        <v>68</v>
      </c>
      <c r="B34" s="66" t="s">
        <v>69</v>
      </c>
      <c r="C34" s="69">
        <v>56.56260000000001</v>
      </c>
      <c r="D34" s="69">
        <v>0</v>
      </c>
      <c r="E34" s="69">
        <v>136.39580000000001</v>
      </c>
      <c r="F34" s="69">
        <v>56.56260000000001</v>
      </c>
      <c r="G34" s="69">
        <v>79.833200000000005</v>
      </c>
      <c r="H34" s="69">
        <v>56.56260000000001</v>
      </c>
      <c r="I34" s="69">
        <v>0.44072353999999997</v>
      </c>
      <c r="J34" s="69">
        <v>135.86529648000001</v>
      </c>
      <c r="K34" s="69">
        <v>56.56260000000001</v>
      </c>
      <c r="L34" s="69">
        <v>0</v>
      </c>
      <c r="M34" s="69">
        <v>79.302696479999994</v>
      </c>
      <c r="N34" s="70">
        <v>100</v>
      </c>
      <c r="O34" s="70">
        <v>99.335485086405143</v>
      </c>
      <c r="P34" s="70">
        <v>58.368618429117191</v>
      </c>
      <c r="Q34" s="69">
        <v>0.44072353999999997</v>
      </c>
      <c r="R34" s="70">
        <v>4.9960036108132044E-16</v>
      </c>
      <c r="S34" s="69">
        <v>30.333500000000001</v>
      </c>
      <c r="T34" s="69">
        <v>0</v>
      </c>
      <c r="U34" s="69">
        <v>73.733500000000006</v>
      </c>
      <c r="V34" s="69">
        <v>30.333500000000001</v>
      </c>
      <c r="W34" s="69">
        <v>43.4</v>
      </c>
      <c r="X34" s="69">
        <v>30.333500000000001</v>
      </c>
      <c r="Y34" s="69">
        <v>0</v>
      </c>
      <c r="Z34" s="69">
        <v>73.733500000000006</v>
      </c>
      <c r="AA34" s="69">
        <v>30.333500000000001</v>
      </c>
      <c r="AB34" s="69">
        <v>0</v>
      </c>
      <c r="AC34" s="69">
        <v>43.4</v>
      </c>
      <c r="AD34" s="70">
        <v>100</v>
      </c>
      <c r="AE34" s="70">
        <v>100</v>
      </c>
      <c r="AF34" s="70">
        <v>58.860626445238587</v>
      </c>
      <c r="AG34" s="70">
        <v>0</v>
      </c>
      <c r="AH34" s="70">
        <v>0</v>
      </c>
      <c r="AI34" s="69">
        <v>0</v>
      </c>
      <c r="AJ34" s="69">
        <v>0</v>
      </c>
      <c r="AK34" s="69">
        <v>0</v>
      </c>
      <c r="AL34" s="69">
        <v>0</v>
      </c>
      <c r="AM34" s="69">
        <v>0</v>
      </c>
      <c r="AN34" s="69">
        <v>0</v>
      </c>
      <c r="AO34" s="69">
        <v>0.44072353999999997</v>
      </c>
      <c r="AP34" s="69">
        <v>0</v>
      </c>
      <c r="AQ34" s="69">
        <v>0</v>
      </c>
      <c r="AR34" s="69">
        <v>0</v>
      </c>
      <c r="AS34" s="69">
        <v>0</v>
      </c>
      <c r="AT34" s="70" t="s">
        <v>652</v>
      </c>
      <c r="AU34" s="70" t="s">
        <v>652</v>
      </c>
      <c r="AV34" s="70">
        <v>0</v>
      </c>
      <c r="AW34" s="70">
        <v>0.44072353999999997</v>
      </c>
      <c r="AX34" s="70">
        <v>0</v>
      </c>
      <c r="AY34" s="69">
        <v>17.254000000000001</v>
      </c>
      <c r="AZ34" s="69">
        <v>0</v>
      </c>
      <c r="BA34" s="69">
        <v>27.702999999999999</v>
      </c>
      <c r="BB34" s="69">
        <v>17.254000000000001</v>
      </c>
      <c r="BC34" s="69">
        <v>10.449</v>
      </c>
      <c r="BD34" s="69">
        <v>17.254000000000001</v>
      </c>
      <c r="BE34" s="69">
        <v>0</v>
      </c>
      <c r="BF34" s="69">
        <v>27.702999999999999</v>
      </c>
      <c r="BG34" s="69">
        <v>17.254000000000001</v>
      </c>
      <c r="BH34" s="69">
        <v>0</v>
      </c>
      <c r="BI34" s="69">
        <v>10.449</v>
      </c>
      <c r="BJ34" s="70">
        <v>100</v>
      </c>
      <c r="BK34" s="70">
        <v>100</v>
      </c>
      <c r="BL34" s="70">
        <v>37.717936685557525</v>
      </c>
      <c r="BM34" s="70">
        <v>0</v>
      </c>
      <c r="BN34" s="70">
        <v>0</v>
      </c>
      <c r="BO34" s="69">
        <v>0</v>
      </c>
      <c r="BP34" s="69">
        <v>0</v>
      </c>
      <c r="BQ34" s="69">
        <v>0</v>
      </c>
      <c r="BR34" s="69">
        <v>0</v>
      </c>
      <c r="BS34" s="69">
        <v>0</v>
      </c>
      <c r="BT34" s="69">
        <v>0</v>
      </c>
      <c r="BU34" s="69">
        <v>0</v>
      </c>
      <c r="BV34" s="69">
        <v>0</v>
      </c>
      <c r="BW34" s="69">
        <v>0</v>
      </c>
      <c r="BX34" s="69">
        <v>0</v>
      </c>
      <c r="BY34" s="69">
        <v>0</v>
      </c>
      <c r="BZ34" s="70" t="s">
        <v>652</v>
      </c>
      <c r="CA34" s="70" t="s">
        <v>652</v>
      </c>
      <c r="CB34" s="70">
        <v>0</v>
      </c>
      <c r="CC34" s="70">
        <v>0</v>
      </c>
      <c r="CD34" s="70">
        <v>0</v>
      </c>
      <c r="CE34" s="69">
        <v>3.95</v>
      </c>
      <c r="CF34" s="69">
        <v>0</v>
      </c>
      <c r="CG34" s="69">
        <v>8.2231000000000005</v>
      </c>
      <c r="CH34" s="69">
        <v>3.95</v>
      </c>
      <c r="CI34" s="69">
        <v>4.2731000000000003</v>
      </c>
      <c r="CJ34" s="69">
        <v>3.95</v>
      </c>
      <c r="CK34" s="69">
        <v>0</v>
      </c>
      <c r="CL34" s="69">
        <v>8.2231000000000005</v>
      </c>
      <c r="CM34" s="69">
        <v>3.95</v>
      </c>
      <c r="CN34" s="69">
        <v>0</v>
      </c>
      <c r="CO34" s="69">
        <v>4.2731000000000003</v>
      </c>
      <c r="CP34" s="70">
        <v>100</v>
      </c>
      <c r="CQ34" s="70">
        <v>100</v>
      </c>
      <c r="CR34" s="70">
        <v>51.964587564300565</v>
      </c>
      <c r="CS34" s="70">
        <v>0</v>
      </c>
      <c r="CT34" s="70">
        <v>0</v>
      </c>
      <c r="CU34" s="69">
        <v>0</v>
      </c>
      <c r="CV34" s="69">
        <v>0</v>
      </c>
      <c r="CW34" s="69">
        <v>0</v>
      </c>
      <c r="CX34" s="69">
        <v>0</v>
      </c>
      <c r="CY34" s="69">
        <v>0</v>
      </c>
      <c r="CZ34" s="69">
        <v>0</v>
      </c>
      <c r="DA34" s="69">
        <v>0</v>
      </c>
      <c r="DB34" s="69">
        <v>0</v>
      </c>
      <c r="DC34" s="69">
        <v>0</v>
      </c>
      <c r="DD34" s="69">
        <v>0</v>
      </c>
      <c r="DE34" s="69">
        <v>0</v>
      </c>
      <c r="DF34" s="70" t="s">
        <v>652</v>
      </c>
      <c r="DG34" s="70" t="s">
        <v>652</v>
      </c>
      <c r="DH34" s="70">
        <v>0</v>
      </c>
      <c r="DI34" s="70">
        <v>0</v>
      </c>
      <c r="DJ34" s="70">
        <v>0</v>
      </c>
      <c r="DK34" s="69">
        <v>0</v>
      </c>
      <c r="DL34" s="69">
        <v>0</v>
      </c>
      <c r="DM34" s="69">
        <v>0</v>
      </c>
      <c r="DN34" s="69">
        <v>0</v>
      </c>
      <c r="DO34" s="69">
        <v>0</v>
      </c>
      <c r="DP34" s="69">
        <v>0</v>
      </c>
      <c r="DQ34" s="69">
        <v>0</v>
      </c>
      <c r="DR34" s="69">
        <v>0</v>
      </c>
      <c r="DS34" s="69">
        <v>0</v>
      </c>
      <c r="DT34" s="69">
        <v>0</v>
      </c>
      <c r="DU34" s="69">
        <v>0</v>
      </c>
      <c r="DV34" s="70" t="s">
        <v>652</v>
      </c>
      <c r="DW34" s="70" t="s">
        <v>652</v>
      </c>
      <c r="DX34" s="70">
        <v>0</v>
      </c>
      <c r="DY34" s="70">
        <v>0</v>
      </c>
      <c r="DZ34" s="70">
        <v>0</v>
      </c>
      <c r="EA34" s="69">
        <v>0</v>
      </c>
      <c r="EB34" s="69">
        <v>0</v>
      </c>
      <c r="EC34" s="69">
        <v>0</v>
      </c>
      <c r="ED34" s="69">
        <v>0</v>
      </c>
      <c r="EE34" s="69">
        <v>0</v>
      </c>
      <c r="EF34" s="69">
        <v>0</v>
      </c>
      <c r="EG34" s="69">
        <v>0</v>
      </c>
      <c r="EH34" s="69">
        <v>0</v>
      </c>
      <c r="EI34" s="69">
        <v>0</v>
      </c>
      <c r="EJ34" s="69">
        <v>0</v>
      </c>
      <c r="EK34" s="69">
        <v>0</v>
      </c>
      <c r="EL34" s="70" t="s">
        <v>652</v>
      </c>
      <c r="EM34" s="70" t="s">
        <v>652</v>
      </c>
      <c r="EN34" s="70">
        <v>0</v>
      </c>
      <c r="EO34" s="70">
        <v>0</v>
      </c>
      <c r="EP34" s="70">
        <v>0</v>
      </c>
      <c r="EQ34" s="69">
        <v>1.54</v>
      </c>
      <c r="ER34" s="69">
        <v>0</v>
      </c>
      <c r="ES34" s="69">
        <v>11.04</v>
      </c>
      <c r="ET34" s="69">
        <v>1.54</v>
      </c>
      <c r="EU34" s="69">
        <v>9.5</v>
      </c>
      <c r="EV34" s="69">
        <v>1.54</v>
      </c>
      <c r="EW34" s="69">
        <v>0</v>
      </c>
      <c r="EX34" s="69">
        <v>10.718906609999999</v>
      </c>
      <c r="EY34" s="69">
        <v>1.54</v>
      </c>
      <c r="EZ34" s="69">
        <v>0</v>
      </c>
      <c r="FA34" s="69">
        <v>9.1789066099999985</v>
      </c>
      <c r="FB34" s="70">
        <v>100</v>
      </c>
      <c r="FC34" s="70">
        <v>96.620069578947351</v>
      </c>
      <c r="FD34" s="70">
        <v>85.632862977243533</v>
      </c>
      <c r="FE34" s="70">
        <v>0</v>
      </c>
      <c r="FF34" s="70">
        <v>0</v>
      </c>
      <c r="FG34" s="69">
        <v>0</v>
      </c>
      <c r="FH34" s="69">
        <v>0</v>
      </c>
      <c r="FI34" s="69">
        <v>0</v>
      </c>
      <c r="FJ34" s="69">
        <v>0</v>
      </c>
      <c r="FK34" s="69">
        <v>0</v>
      </c>
      <c r="FL34" s="69">
        <v>0</v>
      </c>
      <c r="FM34" s="69">
        <v>0</v>
      </c>
      <c r="FN34" s="69">
        <v>0</v>
      </c>
      <c r="FO34" s="69">
        <v>0</v>
      </c>
      <c r="FP34" s="69">
        <v>0</v>
      </c>
      <c r="FQ34" s="69">
        <v>0</v>
      </c>
      <c r="FR34" s="70" t="s">
        <v>652</v>
      </c>
      <c r="FS34" s="70" t="s">
        <v>652</v>
      </c>
      <c r="FT34" s="70">
        <v>0</v>
      </c>
      <c r="FU34" s="70">
        <v>0</v>
      </c>
      <c r="FV34" s="70">
        <v>0</v>
      </c>
      <c r="FW34" s="69">
        <v>2.1880000000000002</v>
      </c>
      <c r="FX34" s="69">
        <v>0</v>
      </c>
      <c r="FY34" s="69">
        <v>12.7441</v>
      </c>
      <c r="FZ34" s="69">
        <v>2.1880000000000002</v>
      </c>
      <c r="GA34" s="69">
        <v>10.556100000000001</v>
      </c>
      <c r="GB34" s="69">
        <v>2.1880000000000002</v>
      </c>
      <c r="GC34" s="69">
        <v>0</v>
      </c>
      <c r="GD34" s="69">
        <v>12.534689869999999</v>
      </c>
      <c r="GE34" s="69">
        <v>2.1880000000000002</v>
      </c>
      <c r="GF34" s="69">
        <v>0</v>
      </c>
      <c r="GG34" s="69">
        <v>10.346689869999999</v>
      </c>
      <c r="GH34" s="70">
        <v>100</v>
      </c>
      <c r="GI34" s="70">
        <v>98.016216879339893</v>
      </c>
      <c r="GJ34" s="70">
        <v>82.544442481687014</v>
      </c>
      <c r="GK34" s="70">
        <v>0</v>
      </c>
      <c r="GL34" s="70">
        <v>0</v>
      </c>
      <c r="GM34" s="69">
        <v>0</v>
      </c>
      <c r="GN34" s="69">
        <v>0</v>
      </c>
      <c r="GO34" s="69">
        <v>0</v>
      </c>
      <c r="GP34" s="69">
        <v>0</v>
      </c>
      <c r="GQ34" s="69">
        <v>0</v>
      </c>
      <c r="GR34" s="69">
        <v>0</v>
      </c>
      <c r="GS34" s="69">
        <v>0</v>
      </c>
      <c r="GT34" s="69">
        <v>0</v>
      </c>
      <c r="GU34" s="69">
        <v>0</v>
      </c>
      <c r="GV34" s="69">
        <v>0</v>
      </c>
      <c r="GW34" s="69">
        <v>0</v>
      </c>
      <c r="GX34" s="70" t="s">
        <v>652</v>
      </c>
      <c r="GY34" s="70" t="s">
        <v>652</v>
      </c>
      <c r="GZ34" s="70">
        <v>0</v>
      </c>
      <c r="HA34" s="70">
        <v>0</v>
      </c>
      <c r="HB34" s="70">
        <v>0</v>
      </c>
      <c r="HC34" s="69">
        <v>1.2970999999999999</v>
      </c>
      <c r="HD34" s="69">
        <v>0</v>
      </c>
      <c r="HE34" s="69">
        <v>2.9521000000000002</v>
      </c>
      <c r="HF34" s="69">
        <v>1.2970999999999999</v>
      </c>
      <c r="HG34" s="69">
        <v>1.655</v>
      </c>
      <c r="HH34" s="69">
        <v>1.2970999999999999</v>
      </c>
      <c r="HI34" s="69">
        <v>0</v>
      </c>
      <c r="HJ34" s="69">
        <v>2.9521000000000002</v>
      </c>
      <c r="HK34" s="69">
        <v>1.2970999999999999</v>
      </c>
      <c r="HL34" s="69">
        <v>0</v>
      </c>
      <c r="HM34" s="69">
        <v>1.655</v>
      </c>
      <c r="HN34" s="70">
        <v>100</v>
      </c>
      <c r="HO34" s="70">
        <v>100</v>
      </c>
      <c r="HP34" s="70">
        <v>56.06178652484671</v>
      </c>
      <c r="HQ34" s="70">
        <v>0</v>
      </c>
      <c r="HR34" s="70">
        <v>0</v>
      </c>
      <c r="HS34" s="69">
        <v>0</v>
      </c>
      <c r="HT34" s="69">
        <v>0</v>
      </c>
      <c r="HU34" s="69">
        <v>0</v>
      </c>
      <c r="HV34" s="69">
        <v>0</v>
      </c>
      <c r="HW34" s="69">
        <v>0</v>
      </c>
      <c r="HX34" s="69">
        <v>0</v>
      </c>
      <c r="HY34" s="69">
        <v>0</v>
      </c>
      <c r="HZ34" s="69">
        <v>0</v>
      </c>
      <c r="IA34" s="69">
        <v>0</v>
      </c>
      <c r="IB34" s="69">
        <v>0</v>
      </c>
      <c r="IC34" s="69">
        <v>0</v>
      </c>
      <c r="ID34" s="70" t="s">
        <v>652</v>
      </c>
      <c r="IE34" s="70" t="s">
        <v>652</v>
      </c>
      <c r="IF34" s="70">
        <v>0</v>
      </c>
      <c r="IG34" s="70">
        <v>0</v>
      </c>
      <c r="IH34" s="70">
        <v>0</v>
      </c>
    </row>
    <row r="35" spans="1:242" ht="15.75" x14ac:dyDescent="0.25">
      <c r="A35" s="11" t="s">
        <v>71</v>
      </c>
      <c r="B35" s="66" t="s">
        <v>72</v>
      </c>
      <c r="C35" s="69">
        <v>47.988399999999999</v>
      </c>
      <c r="D35" s="69">
        <v>0</v>
      </c>
      <c r="E35" s="69">
        <v>110.98840000000001</v>
      </c>
      <c r="F35" s="69">
        <v>47.988399999999999</v>
      </c>
      <c r="G35" s="69">
        <v>63</v>
      </c>
      <c r="H35" s="69">
        <v>47.852595999999998</v>
      </c>
      <c r="I35" s="69">
        <v>0.398115</v>
      </c>
      <c r="J35" s="69">
        <v>110.98840000000001</v>
      </c>
      <c r="K35" s="69">
        <v>47.988399999999999</v>
      </c>
      <c r="L35" s="69">
        <v>0</v>
      </c>
      <c r="M35" s="69">
        <v>63</v>
      </c>
      <c r="N35" s="70">
        <v>100</v>
      </c>
      <c r="O35" s="70">
        <v>100</v>
      </c>
      <c r="P35" s="70">
        <v>56.762688713415088</v>
      </c>
      <c r="Q35" s="69">
        <v>0.26231100000000002</v>
      </c>
      <c r="R35" s="70">
        <v>-3.1641356201816961E-15</v>
      </c>
      <c r="S35" s="69">
        <v>33.028399999999998</v>
      </c>
      <c r="T35" s="69">
        <v>0</v>
      </c>
      <c r="U35" s="69">
        <v>75.028400000000005</v>
      </c>
      <c r="V35" s="69">
        <v>33.028399999999998</v>
      </c>
      <c r="W35" s="69">
        <v>42</v>
      </c>
      <c r="X35" s="69">
        <v>32.892595999999998</v>
      </c>
      <c r="Y35" s="69">
        <v>0.13580400000000001</v>
      </c>
      <c r="Z35" s="69">
        <v>75.028400000000005</v>
      </c>
      <c r="AA35" s="69">
        <v>33.028399999999998</v>
      </c>
      <c r="AB35" s="69">
        <v>0</v>
      </c>
      <c r="AC35" s="69">
        <v>42</v>
      </c>
      <c r="AD35" s="70">
        <v>100</v>
      </c>
      <c r="AE35" s="70">
        <v>100</v>
      </c>
      <c r="AF35" s="70">
        <v>55.978802693380104</v>
      </c>
      <c r="AG35" s="70">
        <v>0</v>
      </c>
      <c r="AH35" s="70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0.26231100000000002</v>
      </c>
      <c r="AP35" s="69">
        <v>0</v>
      </c>
      <c r="AQ35" s="69">
        <v>0</v>
      </c>
      <c r="AR35" s="69">
        <v>0</v>
      </c>
      <c r="AS35" s="69">
        <v>0</v>
      </c>
      <c r="AT35" s="70" t="s">
        <v>652</v>
      </c>
      <c r="AU35" s="70" t="s">
        <v>652</v>
      </c>
      <c r="AV35" s="70">
        <v>0</v>
      </c>
      <c r="AW35" s="70">
        <v>0.26231100000000002</v>
      </c>
      <c r="AX35" s="70">
        <v>0</v>
      </c>
      <c r="AY35" s="69">
        <v>8.25</v>
      </c>
      <c r="AZ35" s="69">
        <v>0</v>
      </c>
      <c r="BA35" s="69">
        <v>14.25</v>
      </c>
      <c r="BB35" s="69">
        <v>8.25</v>
      </c>
      <c r="BC35" s="69">
        <v>6</v>
      </c>
      <c r="BD35" s="69">
        <v>8.25</v>
      </c>
      <c r="BE35" s="69">
        <v>0</v>
      </c>
      <c r="BF35" s="69">
        <v>14.25</v>
      </c>
      <c r="BG35" s="69">
        <v>8.25</v>
      </c>
      <c r="BH35" s="69">
        <v>0</v>
      </c>
      <c r="BI35" s="69">
        <v>6</v>
      </c>
      <c r="BJ35" s="70">
        <v>100</v>
      </c>
      <c r="BK35" s="70">
        <v>100</v>
      </c>
      <c r="BL35" s="70">
        <v>42.105263157894733</v>
      </c>
      <c r="BM35" s="70">
        <v>0</v>
      </c>
      <c r="BN35" s="70">
        <v>0</v>
      </c>
      <c r="BO35" s="69">
        <v>0</v>
      </c>
      <c r="BP35" s="69">
        <v>0</v>
      </c>
      <c r="BQ35" s="69">
        <v>0</v>
      </c>
      <c r="BR35" s="69">
        <v>0</v>
      </c>
      <c r="BS35" s="69">
        <v>0</v>
      </c>
      <c r="BT35" s="69">
        <v>0</v>
      </c>
      <c r="BU35" s="69">
        <v>0</v>
      </c>
      <c r="BV35" s="69">
        <v>0</v>
      </c>
      <c r="BW35" s="69">
        <v>0</v>
      </c>
      <c r="BX35" s="69">
        <v>0</v>
      </c>
      <c r="BY35" s="69">
        <v>0</v>
      </c>
      <c r="BZ35" s="70" t="s">
        <v>652</v>
      </c>
      <c r="CA35" s="70" t="s">
        <v>652</v>
      </c>
      <c r="CB35" s="70">
        <v>0</v>
      </c>
      <c r="CC35" s="70">
        <v>0</v>
      </c>
      <c r="CD35" s="70">
        <v>0</v>
      </c>
      <c r="CE35" s="69">
        <v>6.71</v>
      </c>
      <c r="CF35" s="69">
        <v>0</v>
      </c>
      <c r="CG35" s="69">
        <v>21.71</v>
      </c>
      <c r="CH35" s="69">
        <v>6.71</v>
      </c>
      <c r="CI35" s="69">
        <v>15</v>
      </c>
      <c r="CJ35" s="69">
        <v>6.71</v>
      </c>
      <c r="CK35" s="69">
        <v>0</v>
      </c>
      <c r="CL35" s="69">
        <v>21.71</v>
      </c>
      <c r="CM35" s="69">
        <v>6.71</v>
      </c>
      <c r="CN35" s="69">
        <v>0</v>
      </c>
      <c r="CO35" s="69">
        <v>15</v>
      </c>
      <c r="CP35" s="70">
        <v>100</v>
      </c>
      <c r="CQ35" s="70">
        <v>100</v>
      </c>
      <c r="CR35" s="70">
        <v>69.092584062643937</v>
      </c>
      <c r="CS35" s="70">
        <v>0</v>
      </c>
      <c r="CT35" s="70">
        <v>0</v>
      </c>
      <c r="CU35" s="69">
        <v>0</v>
      </c>
      <c r="CV35" s="69">
        <v>0</v>
      </c>
      <c r="CW35" s="69">
        <v>0</v>
      </c>
      <c r="CX35" s="69">
        <v>0</v>
      </c>
      <c r="CY35" s="69">
        <v>0</v>
      </c>
      <c r="CZ35" s="69">
        <v>0</v>
      </c>
      <c r="DA35" s="69">
        <v>0</v>
      </c>
      <c r="DB35" s="69">
        <v>0</v>
      </c>
      <c r="DC35" s="69">
        <v>0</v>
      </c>
      <c r="DD35" s="69">
        <v>0</v>
      </c>
      <c r="DE35" s="69">
        <v>0</v>
      </c>
      <c r="DF35" s="70" t="s">
        <v>652</v>
      </c>
      <c r="DG35" s="70" t="s">
        <v>652</v>
      </c>
      <c r="DH35" s="70">
        <v>0</v>
      </c>
      <c r="DI35" s="70">
        <v>0</v>
      </c>
      <c r="DJ35" s="70">
        <v>0</v>
      </c>
      <c r="DK35" s="69">
        <v>0</v>
      </c>
      <c r="DL35" s="69">
        <v>0</v>
      </c>
      <c r="DM35" s="69">
        <v>0</v>
      </c>
      <c r="DN35" s="69">
        <v>0</v>
      </c>
      <c r="DO35" s="69">
        <v>0</v>
      </c>
      <c r="DP35" s="69">
        <v>0</v>
      </c>
      <c r="DQ35" s="69">
        <v>0</v>
      </c>
      <c r="DR35" s="69">
        <v>0</v>
      </c>
      <c r="DS35" s="69">
        <v>0</v>
      </c>
      <c r="DT35" s="69">
        <v>0</v>
      </c>
      <c r="DU35" s="69">
        <v>0</v>
      </c>
      <c r="DV35" s="70" t="s">
        <v>652</v>
      </c>
      <c r="DW35" s="70" t="s">
        <v>652</v>
      </c>
      <c r="DX35" s="70">
        <v>0</v>
      </c>
      <c r="DY35" s="70">
        <v>0</v>
      </c>
      <c r="DZ35" s="70">
        <v>0</v>
      </c>
      <c r="EA35" s="69">
        <v>0</v>
      </c>
      <c r="EB35" s="69">
        <v>0</v>
      </c>
      <c r="EC35" s="69">
        <v>0</v>
      </c>
      <c r="ED35" s="69">
        <v>0</v>
      </c>
      <c r="EE35" s="69">
        <v>0</v>
      </c>
      <c r="EF35" s="69">
        <v>0</v>
      </c>
      <c r="EG35" s="69">
        <v>0</v>
      </c>
      <c r="EH35" s="69">
        <v>0</v>
      </c>
      <c r="EI35" s="69">
        <v>0</v>
      </c>
      <c r="EJ35" s="69">
        <v>0</v>
      </c>
      <c r="EK35" s="69">
        <v>0</v>
      </c>
      <c r="EL35" s="70" t="s">
        <v>652</v>
      </c>
      <c r="EM35" s="70" t="s">
        <v>652</v>
      </c>
      <c r="EN35" s="70">
        <v>0</v>
      </c>
      <c r="EO35" s="70">
        <v>0</v>
      </c>
      <c r="EP35" s="70">
        <v>0</v>
      </c>
      <c r="EQ35" s="69">
        <v>0</v>
      </c>
      <c r="ER35" s="69">
        <v>0</v>
      </c>
      <c r="ES35" s="69">
        <v>0</v>
      </c>
      <c r="ET35" s="69">
        <v>0</v>
      </c>
      <c r="EU35" s="69">
        <v>0</v>
      </c>
      <c r="EV35" s="69">
        <v>0</v>
      </c>
      <c r="EW35" s="69">
        <v>0</v>
      </c>
      <c r="EX35" s="69">
        <v>0</v>
      </c>
      <c r="EY35" s="69">
        <v>0</v>
      </c>
      <c r="EZ35" s="69">
        <v>0</v>
      </c>
      <c r="FA35" s="69">
        <v>0</v>
      </c>
      <c r="FB35" s="70" t="s">
        <v>652</v>
      </c>
      <c r="FC35" s="70" t="s">
        <v>652</v>
      </c>
      <c r="FD35" s="70">
        <v>0</v>
      </c>
      <c r="FE35" s="70">
        <v>0</v>
      </c>
      <c r="FF35" s="70">
        <v>0</v>
      </c>
      <c r="FG35" s="69">
        <v>0</v>
      </c>
      <c r="FH35" s="69">
        <v>0</v>
      </c>
      <c r="FI35" s="69">
        <v>0</v>
      </c>
      <c r="FJ35" s="69">
        <v>0</v>
      </c>
      <c r="FK35" s="69">
        <v>0</v>
      </c>
      <c r="FL35" s="69">
        <v>0</v>
      </c>
      <c r="FM35" s="69">
        <v>0</v>
      </c>
      <c r="FN35" s="69">
        <v>0</v>
      </c>
      <c r="FO35" s="69">
        <v>0</v>
      </c>
      <c r="FP35" s="69">
        <v>0</v>
      </c>
      <c r="FQ35" s="69">
        <v>0</v>
      </c>
      <c r="FR35" s="70" t="s">
        <v>652</v>
      </c>
      <c r="FS35" s="70" t="s">
        <v>652</v>
      </c>
      <c r="FT35" s="70">
        <v>0</v>
      </c>
      <c r="FU35" s="70">
        <v>0</v>
      </c>
      <c r="FV35" s="70">
        <v>0</v>
      </c>
      <c r="FW35" s="69">
        <v>0</v>
      </c>
      <c r="FX35" s="69">
        <v>0</v>
      </c>
      <c r="FY35" s="69">
        <v>0</v>
      </c>
      <c r="FZ35" s="69">
        <v>0</v>
      </c>
      <c r="GA35" s="69">
        <v>0</v>
      </c>
      <c r="GB35" s="69">
        <v>0</v>
      </c>
      <c r="GC35" s="69">
        <v>0</v>
      </c>
      <c r="GD35" s="69">
        <v>0</v>
      </c>
      <c r="GE35" s="69">
        <v>0</v>
      </c>
      <c r="GF35" s="69">
        <v>0</v>
      </c>
      <c r="GG35" s="69">
        <v>0</v>
      </c>
      <c r="GH35" s="70" t="s">
        <v>652</v>
      </c>
      <c r="GI35" s="70" t="s">
        <v>652</v>
      </c>
      <c r="GJ35" s="70">
        <v>0</v>
      </c>
      <c r="GK35" s="70">
        <v>0</v>
      </c>
      <c r="GL35" s="70">
        <v>0</v>
      </c>
      <c r="GM35" s="69">
        <v>0</v>
      </c>
      <c r="GN35" s="69">
        <v>0</v>
      </c>
      <c r="GO35" s="69">
        <v>0</v>
      </c>
      <c r="GP35" s="69">
        <v>0</v>
      </c>
      <c r="GQ35" s="69">
        <v>0</v>
      </c>
      <c r="GR35" s="69">
        <v>0</v>
      </c>
      <c r="GS35" s="69">
        <v>0</v>
      </c>
      <c r="GT35" s="69">
        <v>0</v>
      </c>
      <c r="GU35" s="69">
        <v>0</v>
      </c>
      <c r="GV35" s="69">
        <v>0</v>
      </c>
      <c r="GW35" s="69">
        <v>0</v>
      </c>
      <c r="GX35" s="70" t="s">
        <v>652</v>
      </c>
      <c r="GY35" s="70" t="s">
        <v>652</v>
      </c>
      <c r="GZ35" s="70">
        <v>0</v>
      </c>
      <c r="HA35" s="70">
        <v>0</v>
      </c>
      <c r="HB35" s="70">
        <v>0</v>
      </c>
      <c r="HC35" s="69">
        <v>0</v>
      </c>
      <c r="HD35" s="69">
        <v>0</v>
      </c>
      <c r="HE35" s="69">
        <v>0</v>
      </c>
      <c r="HF35" s="69">
        <v>0</v>
      </c>
      <c r="HG35" s="69">
        <v>0</v>
      </c>
      <c r="HH35" s="69">
        <v>0</v>
      </c>
      <c r="HI35" s="69">
        <v>0</v>
      </c>
      <c r="HJ35" s="69">
        <v>0</v>
      </c>
      <c r="HK35" s="69">
        <v>0</v>
      </c>
      <c r="HL35" s="69">
        <v>0</v>
      </c>
      <c r="HM35" s="69">
        <v>0</v>
      </c>
      <c r="HN35" s="70" t="s">
        <v>652</v>
      </c>
      <c r="HO35" s="70" t="s">
        <v>652</v>
      </c>
      <c r="HP35" s="70">
        <v>0</v>
      </c>
      <c r="HQ35" s="70">
        <v>0</v>
      </c>
      <c r="HR35" s="70">
        <v>0</v>
      </c>
      <c r="HS35" s="69">
        <v>0</v>
      </c>
      <c r="HT35" s="69">
        <v>0</v>
      </c>
      <c r="HU35" s="69">
        <v>0</v>
      </c>
      <c r="HV35" s="69">
        <v>0</v>
      </c>
      <c r="HW35" s="69">
        <v>0</v>
      </c>
      <c r="HX35" s="69">
        <v>0</v>
      </c>
      <c r="HY35" s="69">
        <v>0</v>
      </c>
      <c r="HZ35" s="69">
        <v>0</v>
      </c>
      <c r="IA35" s="69">
        <v>0</v>
      </c>
      <c r="IB35" s="69">
        <v>0</v>
      </c>
      <c r="IC35" s="69">
        <v>0</v>
      </c>
      <c r="ID35" s="70" t="s">
        <v>652</v>
      </c>
      <c r="IE35" s="70" t="s">
        <v>652</v>
      </c>
      <c r="IF35" s="70">
        <v>0</v>
      </c>
      <c r="IG35" s="70">
        <v>0</v>
      </c>
      <c r="IH35" s="70">
        <v>0</v>
      </c>
    </row>
    <row r="36" spans="1:242" ht="15.75" x14ac:dyDescent="0.25">
      <c r="A36" s="11" t="s">
        <v>74</v>
      </c>
      <c r="B36" s="66" t="s">
        <v>298</v>
      </c>
      <c r="C36" s="69">
        <v>0.31</v>
      </c>
      <c r="D36" s="69">
        <v>0</v>
      </c>
      <c r="E36" s="69">
        <v>52.31</v>
      </c>
      <c r="F36" s="69">
        <v>0.31</v>
      </c>
      <c r="G36" s="69">
        <v>52</v>
      </c>
      <c r="H36" s="69">
        <v>0.31</v>
      </c>
      <c r="I36" s="69">
        <v>0</v>
      </c>
      <c r="J36" s="69">
        <v>28.916950679999999</v>
      </c>
      <c r="K36" s="69">
        <v>0.31</v>
      </c>
      <c r="L36" s="69">
        <v>0</v>
      </c>
      <c r="M36" s="69">
        <v>28.606950680000001</v>
      </c>
      <c r="N36" s="70">
        <v>100</v>
      </c>
      <c r="O36" s="70">
        <v>55.013366692307699</v>
      </c>
      <c r="P36" s="70">
        <v>98.927964419794762</v>
      </c>
      <c r="Q36" s="69">
        <v>0</v>
      </c>
      <c r="R36" s="70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  <c r="AC36" s="69">
        <v>0</v>
      </c>
      <c r="AD36" s="70" t="s">
        <v>652</v>
      </c>
      <c r="AE36" s="70" t="s">
        <v>652</v>
      </c>
      <c r="AF36" s="70">
        <v>0</v>
      </c>
      <c r="AG36" s="70">
        <v>0</v>
      </c>
      <c r="AH36" s="70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69">
        <v>0</v>
      </c>
      <c r="AO36" s="69">
        <v>0</v>
      </c>
      <c r="AP36" s="69">
        <v>0</v>
      </c>
      <c r="AQ36" s="69">
        <v>0</v>
      </c>
      <c r="AR36" s="69">
        <v>0</v>
      </c>
      <c r="AS36" s="69">
        <v>0</v>
      </c>
      <c r="AT36" s="70" t="s">
        <v>652</v>
      </c>
      <c r="AU36" s="70" t="s">
        <v>652</v>
      </c>
      <c r="AV36" s="70">
        <v>0</v>
      </c>
      <c r="AW36" s="70">
        <v>0</v>
      </c>
      <c r="AX36" s="70">
        <v>0</v>
      </c>
      <c r="AY36" s="69">
        <v>0</v>
      </c>
      <c r="AZ36" s="69">
        <v>0</v>
      </c>
      <c r="BA36" s="69">
        <v>0</v>
      </c>
      <c r="BB36" s="69">
        <v>0</v>
      </c>
      <c r="BC36" s="69">
        <v>0</v>
      </c>
      <c r="BD36" s="69">
        <v>0</v>
      </c>
      <c r="BE36" s="69">
        <v>0</v>
      </c>
      <c r="BF36" s="69">
        <v>0</v>
      </c>
      <c r="BG36" s="69">
        <v>0</v>
      </c>
      <c r="BH36" s="69">
        <v>0</v>
      </c>
      <c r="BI36" s="69">
        <v>0</v>
      </c>
      <c r="BJ36" s="70" t="s">
        <v>652</v>
      </c>
      <c r="BK36" s="70" t="s">
        <v>652</v>
      </c>
      <c r="BL36" s="70">
        <v>0</v>
      </c>
      <c r="BM36" s="70">
        <v>0</v>
      </c>
      <c r="BN36" s="70">
        <v>0</v>
      </c>
      <c r="BO36" s="69">
        <v>0</v>
      </c>
      <c r="BP36" s="69">
        <v>0</v>
      </c>
      <c r="BQ36" s="69">
        <v>0</v>
      </c>
      <c r="BR36" s="69">
        <v>0</v>
      </c>
      <c r="BS36" s="69">
        <v>0</v>
      </c>
      <c r="BT36" s="69">
        <v>0</v>
      </c>
      <c r="BU36" s="69">
        <v>0</v>
      </c>
      <c r="BV36" s="69">
        <v>0</v>
      </c>
      <c r="BW36" s="69">
        <v>0</v>
      </c>
      <c r="BX36" s="69">
        <v>0</v>
      </c>
      <c r="BY36" s="69">
        <v>0</v>
      </c>
      <c r="BZ36" s="70" t="s">
        <v>652</v>
      </c>
      <c r="CA36" s="70" t="s">
        <v>652</v>
      </c>
      <c r="CB36" s="70">
        <v>0</v>
      </c>
      <c r="CC36" s="70">
        <v>0</v>
      </c>
      <c r="CD36" s="70">
        <v>0</v>
      </c>
      <c r="CE36" s="69">
        <v>0.31</v>
      </c>
      <c r="CF36" s="69">
        <v>0</v>
      </c>
      <c r="CG36" s="69">
        <v>52.31</v>
      </c>
      <c r="CH36" s="69">
        <v>0.31</v>
      </c>
      <c r="CI36" s="69">
        <v>52</v>
      </c>
      <c r="CJ36" s="69">
        <v>0.31</v>
      </c>
      <c r="CK36" s="69">
        <v>0</v>
      </c>
      <c r="CL36" s="69">
        <v>28.916950679999999</v>
      </c>
      <c r="CM36" s="69">
        <v>0.31</v>
      </c>
      <c r="CN36" s="69">
        <v>0</v>
      </c>
      <c r="CO36" s="69">
        <v>28.606950680000001</v>
      </c>
      <c r="CP36" s="70">
        <v>100</v>
      </c>
      <c r="CQ36" s="70">
        <v>55.013366692307699</v>
      </c>
      <c r="CR36" s="70">
        <v>98.927964419794762</v>
      </c>
      <c r="CS36" s="70">
        <v>0</v>
      </c>
      <c r="CT36" s="70">
        <v>0</v>
      </c>
      <c r="CU36" s="69">
        <v>0</v>
      </c>
      <c r="CV36" s="69">
        <v>0</v>
      </c>
      <c r="CW36" s="69">
        <v>0</v>
      </c>
      <c r="CX36" s="69">
        <v>0</v>
      </c>
      <c r="CY36" s="69">
        <v>0</v>
      </c>
      <c r="CZ36" s="69">
        <v>0</v>
      </c>
      <c r="DA36" s="69">
        <v>0</v>
      </c>
      <c r="DB36" s="69">
        <v>0</v>
      </c>
      <c r="DC36" s="69">
        <v>0</v>
      </c>
      <c r="DD36" s="69">
        <v>0</v>
      </c>
      <c r="DE36" s="69">
        <v>0</v>
      </c>
      <c r="DF36" s="70" t="s">
        <v>652</v>
      </c>
      <c r="DG36" s="70" t="s">
        <v>652</v>
      </c>
      <c r="DH36" s="70">
        <v>0</v>
      </c>
      <c r="DI36" s="70">
        <v>0</v>
      </c>
      <c r="DJ36" s="70">
        <v>0</v>
      </c>
      <c r="DK36" s="69">
        <v>0</v>
      </c>
      <c r="DL36" s="69">
        <v>0</v>
      </c>
      <c r="DM36" s="69">
        <v>0</v>
      </c>
      <c r="DN36" s="69">
        <v>0</v>
      </c>
      <c r="DO36" s="69">
        <v>0</v>
      </c>
      <c r="DP36" s="69">
        <v>0</v>
      </c>
      <c r="DQ36" s="69">
        <v>0</v>
      </c>
      <c r="DR36" s="69">
        <v>0</v>
      </c>
      <c r="DS36" s="69">
        <v>0</v>
      </c>
      <c r="DT36" s="69">
        <v>0</v>
      </c>
      <c r="DU36" s="69">
        <v>0</v>
      </c>
      <c r="DV36" s="70" t="s">
        <v>652</v>
      </c>
      <c r="DW36" s="70" t="s">
        <v>652</v>
      </c>
      <c r="DX36" s="70">
        <v>0</v>
      </c>
      <c r="DY36" s="70">
        <v>0</v>
      </c>
      <c r="DZ36" s="70">
        <v>0</v>
      </c>
      <c r="EA36" s="69">
        <v>0</v>
      </c>
      <c r="EB36" s="69">
        <v>0</v>
      </c>
      <c r="EC36" s="69">
        <v>0</v>
      </c>
      <c r="ED36" s="69">
        <v>0</v>
      </c>
      <c r="EE36" s="69">
        <v>0</v>
      </c>
      <c r="EF36" s="69">
        <v>0</v>
      </c>
      <c r="EG36" s="69">
        <v>0</v>
      </c>
      <c r="EH36" s="69">
        <v>0</v>
      </c>
      <c r="EI36" s="69">
        <v>0</v>
      </c>
      <c r="EJ36" s="69">
        <v>0</v>
      </c>
      <c r="EK36" s="69">
        <v>0</v>
      </c>
      <c r="EL36" s="70" t="s">
        <v>652</v>
      </c>
      <c r="EM36" s="70" t="s">
        <v>652</v>
      </c>
      <c r="EN36" s="70">
        <v>0</v>
      </c>
      <c r="EO36" s="70">
        <v>0</v>
      </c>
      <c r="EP36" s="70">
        <v>0</v>
      </c>
      <c r="EQ36" s="69">
        <v>0</v>
      </c>
      <c r="ER36" s="69">
        <v>0</v>
      </c>
      <c r="ES36" s="69">
        <v>0</v>
      </c>
      <c r="ET36" s="69">
        <v>0</v>
      </c>
      <c r="EU36" s="69">
        <v>0</v>
      </c>
      <c r="EV36" s="69">
        <v>0</v>
      </c>
      <c r="EW36" s="69">
        <v>0</v>
      </c>
      <c r="EX36" s="69">
        <v>0</v>
      </c>
      <c r="EY36" s="69">
        <v>0</v>
      </c>
      <c r="EZ36" s="69">
        <v>0</v>
      </c>
      <c r="FA36" s="69">
        <v>0</v>
      </c>
      <c r="FB36" s="70" t="s">
        <v>652</v>
      </c>
      <c r="FC36" s="70" t="s">
        <v>652</v>
      </c>
      <c r="FD36" s="70">
        <v>0</v>
      </c>
      <c r="FE36" s="70">
        <v>0</v>
      </c>
      <c r="FF36" s="70">
        <v>0</v>
      </c>
      <c r="FG36" s="69">
        <v>0</v>
      </c>
      <c r="FH36" s="69">
        <v>0</v>
      </c>
      <c r="FI36" s="69">
        <v>0</v>
      </c>
      <c r="FJ36" s="69">
        <v>0</v>
      </c>
      <c r="FK36" s="69">
        <v>0</v>
      </c>
      <c r="FL36" s="69">
        <v>0</v>
      </c>
      <c r="FM36" s="69">
        <v>0</v>
      </c>
      <c r="FN36" s="69">
        <v>0</v>
      </c>
      <c r="FO36" s="69">
        <v>0</v>
      </c>
      <c r="FP36" s="69">
        <v>0</v>
      </c>
      <c r="FQ36" s="69">
        <v>0</v>
      </c>
      <c r="FR36" s="70" t="s">
        <v>652</v>
      </c>
      <c r="FS36" s="70" t="s">
        <v>652</v>
      </c>
      <c r="FT36" s="70">
        <v>0</v>
      </c>
      <c r="FU36" s="70">
        <v>0</v>
      </c>
      <c r="FV36" s="70">
        <v>0</v>
      </c>
      <c r="FW36" s="69">
        <v>0</v>
      </c>
      <c r="FX36" s="69">
        <v>0</v>
      </c>
      <c r="FY36" s="69">
        <v>0</v>
      </c>
      <c r="FZ36" s="69">
        <v>0</v>
      </c>
      <c r="GA36" s="69">
        <v>0</v>
      </c>
      <c r="GB36" s="69">
        <v>0</v>
      </c>
      <c r="GC36" s="69">
        <v>0</v>
      </c>
      <c r="GD36" s="69">
        <v>0</v>
      </c>
      <c r="GE36" s="69">
        <v>0</v>
      </c>
      <c r="GF36" s="69">
        <v>0</v>
      </c>
      <c r="GG36" s="69">
        <v>0</v>
      </c>
      <c r="GH36" s="70" t="s">
        <v>652</v>
      </c>
      <c r="GI36" s="70" t="s">
        <v>652</v>
      </c>
      <c r="GJ36" s="70">
        <v>0</v>
      </c>
      <c r="GK36" s="70">
        <v>0</v>
      </c>
      <c r="GL36" s="70">
        <v>0</v>
      </c>
      <c r="GM36" s="69">
        <v>0</v>
      </c>
      <c r="GN36" s="69">
        <v>0</v>
      </c>
      <c r="GO36" s="69">
        <v>0</v>
      </c>
      <c r="GP36" s="69">
        <v>0</v>
      </c>
      <c r="GQ36" s="69">
        <v>0</v>
      </c>
      <c r="GR36" s="69">
        <v>0</v>
      </c>
      <c r="GS36" s="69">
        <v>0</v>
      </c>
      <c r="GT36" s="69">
        <v>0</v>
      </c>
      <c r="GU36" s="69">
        <v>0</v>
      </c>
      <c r="GV36" s="69">
        <v>0</v>
      </c>
      <c r="GW36" s="69">
        <v>0</v>
      </c>
      <c r="GX36" s="70" t="s">
        <v>652</v>
      </c>
      <c r="GY36" s="70" t="s">
        <v>652</v>
      </c>
      <c r="GZ36" s="70">
        <v>0</v>
      </c>
      <c r="HA36" s="70">
        <v>0</v>
      </c>
      <c r="HB36" s="70">
        <v>0</v>
      </c>
      <c r="HC36" s="69">
        <v>0</v>
      </c>
      <c r="HD36" s="69">
        <v>0</v>
      </c>
      <c r="HE36" s="69">
        <v>0</v>
      </c>
      <c r="HF36" s="69">
        <v>0</v>
      </c>
      <c r="HG36" s="69">
        <v>0</v>
      </c>
      <c r="HH36" s="69">
        <v>0</v>
      </c>
      <c r="HI36" s="69">
        <v>0</v>
      </c>
      <c r="HJ36" s="69">
        <v>0</v>
      </c>
      <c r="HK36" s="69">
        <v>0</v>
      </c>
      <c r="HL36" s="69">
        <v>0</v>
      </c>
      <c r="HM36" s="69">
        <v>0</v>
      </c>
      <c r="HN36" s="70" t="s">
        <v>652</v>
      </c>
      <c r="HO36" s="70" t="s">
        <v>652</v>
      </c>
      <c r="HP36" s="70">
        <v>0</v>
      </c>
      <c r="HQ36" s="70">
        <v>0</v>
      </c>
      <c r="HR36" s="70">
        <v>0</v>
      </c>
      <c r="HS36" s="69">
        <v>0</v>
      </c>
      <c r="HT36" s="69">
        <v>0</v>
      </c>
      <c r="HU36" s="69">
        <v>0</v>
      </c>
      <c r="HV36" s="69">
        <v>0</v>
      </c>
      <c r="HW36" s="69">
        <v>0</v>
      </c>
      <c r="HX36" s="69">
        <v>0</v>
      </c>
      <c r="HY36" s="69">
        <v>0</v>
      </c>
      <c r="HZ36" s="69">
        <v>0</v>
      </c>
      <c r="IA36" s="69">
        <v>0</v>
      </c>
      <c r="IB36" s="69">
        <v>0</v>
      </c>
      <c r="IC36" s="69">
        <v>0</v>
      </c>
      <c r="ID36" s="70" t="s">
        <v>652</v>
      </c>
      <c r="IE36" s="70" t="s">
        <v>652</v>
      </c>
      <c r="IF36" s="70">
        <v>0</v>
      </c>
      <c r="IG36" s="70">
        <v>0</v>
      </c>
      <c r="IH36" s="70">
        <v>0</v>
      </c>
    </row>
    <row r="37" spans="1:242" ht="15.75" x14ac:dyDescent="0.25">
      <c r="A37" s="11" t="s">
        <v>76</v>
      </c>
      <c r="B37" s="66" t="s">
        <v>77</v>
      </c>
      <c r="C37" s="69">
        <v>112.52</v>
      </c>
      <c r="D37" s="69">
        <v>0</v>
      </c>
      <c r="E37" s="69">
        <v>250.55</v>
      </c>
      <c r="F37" s="69">
        <v>112.52</v>
      </c>
      <c r="G37" s="69">
        <v>138.03</v>
      </c>
      <c r="H37" s="69">
        <v>103.8656774</v>
      </c>
      <c r="I37" s="69">
        <v>0.71281052</v>
      </c>
      <c r="J37" s="69">
        <v>200.80202373000003</v>
      </c>
      <c r="K37" s="69">
        <v>103.8656774</v>
      </c>
      <c r="L37" s="69">
        <v>0</v>
      </c>
      <c r="M37" s="69">
        <v>96.936346330000006</v>
      </c>
      <c r="N37" s="70">
        <v>92.308636153572692</v>
      </c>
      <c r="O37" s="70">
        <v>70.228462167644722</v>
      </c>
      <c r="P37" s="70">
        <v>48.274586345972978</v>
      </c>
      <c r="Q37" s="69">
        <v>0.70880551999999997</v>
      </c>
      <c r="R37" s="70">
        <v>4.0050000000050323E-3</v>
      </c>
      <c r="S37" s="69">
        <v>48.804600000000001</v>
      </c>
      <c r="T37" s="69">
        <v>0</v>
      </c>
      <c r="U37" s="69">
        <v>99.804599999999994</v>
      </c>
      <c r="V37" s="69">
        <v>48.804600000000001</v>
      </c>
      <c r="W37" s="69">
        <v>51</v>
      </c>
      <c r="X37" s="69">
        <v>48.804498000000002</v>
      </c>
      <c r="Y37" s="69">
        <v>0.61073100000000002</v>
      </c>
      <c r="Z37" s="69">
        <v>99.804435999999995</v>
      </c>
      <c r="AA37" s="69">
        <v>48.804498000000002</v>
      </c>
      <c r="AB37" s="69">
        <v>0</v>
      </c>
      <c r="AC37" s="69">
        <v>50.999938</v>
      </c>
      <c r="AD37" s="70">
        <v>99.999791003307067</v>
      </c>
      <c r="AE37" s="70">
        <v>99.999878431372551</v>
      </c>
      <c r="AF37" s="70">
        <v>51.09987095162785</v>
      </c>
      <c r="AG37" s="70">
        <v>0.60672599999999999</v>
      </c>
      <c r="AH37" s="70">
        <v>4.0050000000012576E-3</v>
      </c>
      <c r="AI37" s="69">
        <v>0</v>
      </c>
      <c r="AJ37" s="69">
        <v>0</v>
      </c>
      <c r="AK37" s="69">
        <v>0</v>
      </c>
      <c r="AL37" s="69">
        <v>0</v>
      </c>
      <c r="AM37" s="69">
        <v>0</v>
      </c>
      <c r="AN37" s="69">
        <v>0</v>
      </c>
      <c r="AO37" s="69">
        <v>0.10207952000000001</v>
      </c>
      <c r="AP37" s="69">
        <v>0</v>
      </c>
      <c r="AQ37" s="69">
        <v>0</v>
      </c>
      <c r="AR37" s="69">
        <v>0</v>
      </c>
      <c r="AS37" s="69">
        <v>0</v>
      </c>
      <c r="AT37" s="70" t="s">
        <v>652</v>
      </c>
      <c r="AU37" s="70" t="s">
        <v>652</v>
      </c>
      <c r="AV37" s="70">
        <v>0</v>
      </c>
      <c r="AW37" s="70">
        <v>0.10207952000000001</v>
      </c>
      <c r="AX37" s="70">
        <v>0</v>
      </c>
      <c r="AY37" s="69">
        <v>46.774000000000001</v>
      </c>
      <c r="AZ37" s="69">
        <v>0</v>
      </c>
      <c r="BA37" s="69">
        <v>75.691999999999993</v>
      </c>
      <c r="BB37" s="69">
        <v>46.774000000000001</v>
      </c>
      <c r="BC37" s="69">
        <v>28.917999999999999</v>
      </c>
      <c r="BD37" s="69">
        <v>40.733102000000002</v>
      </c>
      <c r="BE37" s="69">
        <v>0</v>
      </c>
      <c r="BF37" s="69">
        <v>66.000516000000005</v>
      </c>
      <c r="BG37" s="69">
        <v>40.733102000000002</v>
      </c>
      <c r="BH37" s="69">
        <v>0</v>
      </c>
      <c r="BI37" s="69">
        <v>25.267413999999999</v>
      </c>
      <c r="BJ37" s="70">
        <v>87.084923247958272</v>
      </c>
      <c r="BK37" s="70">
        <v>87.376077183760984</v>
      </c>
      <c r="BL37" s="70">
        <v>38.283661297435913</v>
      </c>
      <c r="BM37" s="70">
        <v>0</v>
      </c>
      <c r="BN37" s="70">
        <v>0</v>
      </c>
      <c r="BO37" s="69">
        <v>0</v>
      </c>
      <c r="BP37" s="69">
        <v>0</v>
      </c>
      <c r="BQ37" s="69">
        <v>0</v>
      </c>
      <c r="BR37" s="69">
        <v>0</v>
      </c>
      <c r="BS37" s="69">
        <v>0</v>
      </c>
      <c r="BT37" s="69">
        <v>0</v>
      </c>
      <c r="BU37" s="69">
        <v>0</v>
      </c>
      <c r="BV37" s="69">
        <v>0</v>
      </c>
      <c r="BW37" s="69">
        <v>0</v>
      </c>
      <c r="BX37" s="69">
        <v>0</v>
      </c>
      <c r="BY37" s="69">
        <v>0</v>
      </c>
      <c r="BZ37" s="70" t="s">
        <v>652</v>
      </c>
      <c r="CA37" s="70" t="s">
        <v>652</v>
      </c>
      <c r="CB37" s="70">
        <v>0</v>
      </c>
      <c r="CC37" s="70">
        <v>0</v>
      </c>
      <c r="CD37" s="70">
        <v>0</v>
      </c>
      <c r="CE37" s="69">
        <v>5.95</v>
      </c>
      <c r="CF37" s="69">
        <v>0</v>
      </c>
      <c r="CG37" s="69">
        <v>41.746000000000002</v>
      </c>
      <c r="CH37" s="69">
        <v>5.95</v>
      </c>
      <c r="CI37" s="69">
        <v>35.795999999999999</v>
      </c>
      <c r="CJ37" s="69">
        <v>3.3366774000000001</v>
      </c>
      <c r="CK37" s="69">
        <v>0</v>
      </c>
      <c r="CL37" s="69">
        <v>4.7666820000000003</v>
      </c>
      <c r="CM37" s="69">
        <v>3.3366774000000001</v>
      </c>
      <c r="CN37" s="69">
        <v>0</v>
      </c>
      <c r="CO37" s="69">
        <v>1.4300046000000002</v>
      </c>
      <c r="CP37" s="70">
        <v>56.07861176470589</v>
      </c>
      <c r="CQ37" s="70">
        <v>3.9948726114649689</v>
      </c>
      <c r="CR37" s="70">
        <v>30.000000000000004</v>
      </c>
      <c r="CS37" s="70">
        <v>0</v>
      </c>
      <c r="CT37" s="70">
        <v>0</v>
      </c>
      <c r="CU37" s="69">
        <v>0</v>
      </c>
      <c r="CV37" s="69">
        <v>0</v>
      </c>
      <c r="CW37" s="69">
        <v>0</v>
      </c>
      <c r="CX37" s="69">
        <v>0</v>
      </c>
      <c r="CY37" s="69">
        <v>0</v>
      </c>
      <c r="CZ37" s="69">
        <v>0</v>
      </c>
      <c r="DA37" s="69">
        <v>0</v>
      </c>
      <c r="DB37" s="69">
        <v>0</v>
      </c>
      <c r="DC37" s="69">
        <v>0</v>
      </c>
      <c r="DD37" s="69">
        <v>0</v>
      </c>
      <c r="DE37" s="69">
        <v>0</v>
      </c>
      <c r="DF37" s="70" t="s">
        <v>652</v>
      </c>
      <c r="DG37" s="70" t="s">
        <v>652</v>
      </c>
      <c r="DH37" s="70">
        <v>0</v>
      </c>
      <c r="DI37" s="70">
        <v>0</v>
      </c>
      <c r="DJ37" s="70">
        <v>0</v>
      </c>
      <c r="DK37" s="69">
        <v>0.8</v>
      </c>
      <c r="DL37" s="69">
        <v>0</v>
      </c>
      <c r="DM37" s="69">
        <v>8.91</v>
      </c>
      <c r="DN37" s="69">
        <v>0.8</v>
      </c>
      <c r="DO37" s="69">
        <v>8.11</v>
      </c>
      <c r="DP37" s="69">
        <v>0.8</v>
      </c>
      <c r="DQ37" s="69">
        <v>0</v>
      </c>
      <c r="DR37" s="69">
        <v>6.86813144</v>
      </c>
      <c r="DS37" s="69">
        <v>0.8</v>
      </c>
      <c r="DT37" s="69">
        <v>0</v>
      </c>
      <c r="DU37" s="69">
        <v>6.0681314400000002</v>
      </c>
      <c r="DV37" s="70">
        <v>100</v>
      </c>
      <c r="DW37" s="70">
        <v>74.822829099876699</v>
      </c>
      <c r="DX37" s="70">
        <v>88.351999273910238</v>
      </c>
      <c r="DY37" s="70">
        <v>0</v>
      </c>
      <c r="DZ37" s="70">
        <v>0</v>
      </c>
      <c r="EA37" s="69">
        <v>0</v>
      </c>
      <c r="EB37" s="69">
        <v>0</v>
      </c>
      <c r="EC37" s="69">
        <v>0</v>
      </c>
      <c r="ED37" s="69">
        <v>0</v>
      </c>
      <c r="EE37" s="69">
        <v>0</v>
      </c>
      <c r="EF37" s="69">
        <v>0</v>
      </c>
      <c r="EG37" s="69">
        <v>0</v>
      </c>
      <c r="EH37" s="69">
        <v>0</v>
      </c>
      <c r="EI37" s="69">
        <v>0</v>
      </c>
      <c r="EJ37" s="69">
        <v>0</v>
      </c>
      <c r="EK37" s="69">
        <v>0</v>
      </c>
      <c r="EL37" s="70" t="s">
        <v>652</v>
      </c>
      <c r="EM37" s="70" t="s">
        <v>652</v>
      </c>
      <c r="EN37" s="70">
        <v>0</v>
      </c>
      <c r="EO37" s="70">
        <v>0</v>
      </c>
      <c r="EP37" s="70">
        <v>0</v>
      </c>
      <c r="EQ37" s="69">
        <v>3.41</v>
      </c>
      <c r="ER37" s="69">
        <v>0</v>
      </c>
      <c r="ES37" s="69">
        <v>10.116</v>
      </c>
      <c r="ET37" s="69">
        <v>3.41</v>
      </c>
      <c r="EU37" s="69">
        <v>6.7060000000000004</v>
      </c>
      <c r="EV37" s="69">
        <v>3.41</v>
      </c>
      <c r="EW37" s="69">
        <v>0</v>
      </c>
      <c r="EX37" s="69">
        <v>9.0808582899999983</v>
      </c>
      <c r="EY37" s="69">
        <v>3.41</v>
      </c>
      <c r="EZ37" s="69">
        <v>0</v>
      </c>
      <c r="FA37" s="69">
        <v>5.67085829</v>
      </c>
      <c r="FB37" s="70">
        <v>100</v>
      </c>
      <c r="FC37" s="70">
        <v>84.563947062332232</v>
      </c>
      <c r="FD37" s="70">
        <v>62.448483490209838</v>
      </c>
      <c r="FE37" s="70">
        <v>0</v>
      </c>
      <c r="FF37" s="70">
        <v>0</v>
      </c>
      <c r="FG37" s="69">
        <v>0</v>
      </c>
      <c r="FH37" s="69">
        <v>0</v>
      </c>
      <c r="FI37" s="69">
        <v>0</v>
      </c>
      <c r="FJ37" s="69">
        <v>0</v>
      </c>
      <c r="FK37" s="69">
        <v>0</v>
      </c>
      <c r="FL37" s="69">
        <v>0</v>
      </c>
      <c r="FM37" s="69">
        <v>0</v>
      </c>
      <c r="FN37" s="69">
        <v>0</v>
      </c>
      <c r="FO37" s="69">
        <v>0</v>
      </c>
      <c r="FP37" s="69">
        <v>0</v>
      </c>
      <c r="FQ37" s="69">
        <v>0</v>
      </c>
      <c r="FR37" s="70" t="s">
        <v>652</v>
      </c>
      <c r="FS37" s="70" t="s">
        <v>652</v>
      </c>
      <c r="FT37" s="70">
        <v>0</v>
      </c>
      <c r="FU37" s="70">
        <v>0</v>
      </c>
      <c r="FV37" s="70">
        <v>0</v>
      </c>
      <c r="FW37" s="69">
        <v>0</v>
      </c>
      <c r="FX37" s="69">
        <v>0</v>
      </c>
      <c r="FY37" s="69">
        <v>0</v>
      </c>
      <c r="FZ37" s="69">
        <v>0</v>
      </c>
      <c r="GA37" s="69">
        <v>0</v>
      </c>
      <c r="GB37" s="69">
        <v>0</v>
      </c>
      <c r="GC37" s="69">
        <v>0</v>
      </c>
      <c r="GD37" s="69">
        <v>0</v>
      </c>
      <c r="GE37" s="69">
        <v>0</v>
      </c>
      <c r="GF37" s="69">
        <v>0</v>
      </c>
      <c r="GG37" s="69">
        <v>0</v>
      </c>
      <c r="GH37" s="70" t="s">
        <v>652</v>
      </c>
      <c r="GI37" s="70" t="s">
        <v>652</v>
      </c>
      <c r="GJ37" s="70">
        <v>0</v>
      </c>
      <c r="GK37" s="70">
        <v>0</v>
      </c>
      <c r="GL37" s="70">
        <v>0</v>
      </c>
      <c r="GM37" s="69">
        <v>0</v>
      </c>
      <c r="GN37" s="69">
        <v>0</v>
      </c>
      <c r="GO37" s="69">
        <v>0</v>
      </c>
      <c r="GP37" s="69">
        <v>0</v>
      </c>
      <c r="GQ37" s="69">
        <v>0</v>
      </c>
      <c r="GR37" s="69">
        <v>0</v>
      </c>
      <c r="GS37" s="69">
        <v>0</v>
      </c>
      <c r="GT37" s="69">
        <v>0</v>
      </c>
      <c r="GU37" s="69">
        <v>0</v>
      </c>
      <c r="GV37" s="69">
        <v>0</v>
      </c>
      <c r="GW37" s="69">
        <v>0</v>
      </c>
      <c r="GX37" s="70" t="s">
        <v>652</v>
      </c>
      <c r="GY37" s="70" t="s">
        <v>652</v>
      </c>
      <c r="GZ37" s="70">
        <v>0</v>
      </c>
      <c r="HA37" s="70">
        <v>0</v>
      </c>
      <c r="HB37" s="70">
        <v>0</v>
      </c>
      <c r="HC37" s="69">
        <v>6.7813999999999997</v>
      </c>
      <c r="HD37" s="69">
        <v>0</v>
      </c>
      <c r="HE37" s="69">
        <v>14.2814</v>
      </c>
      <c r="HF37" s="69">
        <v>6.7813999999999997</v>
      </c>
      <c r="HG37" s="69">
        <v>7.5</v>
      </c>
      <c r="HH37" s="69">
        <v>6.7813999999999997</v>
      </c>
      <c r="HI37" s="69">
        <v>0</v>
      </c>
      <c r="HJ37" s="69">
        <v>14.2814</v>
      </c>
      <c r="HK37" s="69">
        <v>6.7813999999999997</v>
      </c>
      <c r="HL37" s="69">
        <v>0</v>
      </c>
      <c r="HM37" s="69">
        <v>7.5</v>
      </c>
      <c r="HN37" s="70">
        <v>100</v>
      </c>
      <c r="HO37" s="70">
        <v>100</v>
      </c>
      <c r="HP37" s="70">
        <v>52.515859789656481</v>
      </c>
      <c r="HQ37" s="70">
        <v>0</v>
      </c>
      <c r="HR37" s="70">
        <v>0</v>
      </c>
      <c r="HS37" s="69">
        <v>0</v>
      </c>
      <c r="HT37" s="69">
        <v>0</v>
      </c>
      <c r="HU37" s="69">
        <v>0</v>
      </c>
      <c r="HV37" s="69">
        <v>0</v>
      </c>
      <c r="HW37" s="69">
        <v>0</v>
      </c>
      <c r="HX37" s="69">
        <v>0</v>
      </c>
      <c r="HY37" s="69">
        <v>0</v>
      </c>
      <c r="HZ37" s="69">
        <v>0</v>
      </c>
      <c r="IA37" s="69">
        <v>0</v>
      </c>
      <c r="IB37" s="69">
        <v>0</v>
      </c>
      <c r="IC37" s="69">
        <v>0</v>
      </c>
      <c r="ID37" s="70" t="s">
        <v>652</v>
      </c>
      <c r="IE37" s="70" t="s">
        <v>652</v>
      </c>
      <c r="IF37" s="70">
        <v>0</v>
      </c>
      <c r="IG37" s="70">
        <v>0</v>
      </c>
      <c r="IH37" s="70">
        <v>0</v>
      </c>
    </row>
    <row r="38" spans="1:242" ht="15.75" x14ac:dyDescent="0.25">
      <c r="A38" s="11" t="s">
        <v>79</v>
      </c>
      <c r="B38" s="66" t="s">
        <v>80</v>
      </c>
      <c r="C38" s="69">
        <v>21.4102</v>
      </c>
      <c r="D38" s="69">
        <v>0</v>
      </c>
      <c r="E38" s="69">
        <v>46.410200000000003</v>
      </c>
      <c r="F38" s="69">
        <v>21.4102</v>
      </c>
      <c r="G38" s="69">
        <v>25</v>
      </c>
      <c r="H38" s="69">
        <v>21.4102</v>
      </c>
      <c r="I38" s="69">
        <v>7.2655999999999998E-2</v>
      </c>
      <c r="J38" s="69">
        <v>46.410200000000003</v>
      </c>
      <c r="K38" s="69">
        <v>21.4102</v>
      </c>
      <c r="L38" s="69">
        <v>0</v>
      </c>
      <c r="M38" s="69">
        <v>25</v>
      </c>
      <c r="N38" s="70">
        <v>100</v>
      </c>
      <c r="O38" s="70">
        <v>100</v>
      </c>
      <c r="P38" s="70">
        <v>53.867468789188578</v>
      </c>
      <c r="Q38" s="69">
        <v>7.2655999999999998E-2</v>
      </c>
      <c r="R38" s="70">
        <v>-1.4988010832439613E-15</v>
      </c>
      <c r="S38" s="69">
        <v>21.4102</v>
      </c>
      <c r="T38" s="69">
        <v>0</v>
      </c>
      <c r="U38" s="69">
        <v>46.410200000000003</v>
      </c>
      <c r="V38" s="69">
        <v>21.4102</v>
      </c>
      <c r="W38" s="69">
        <v>25</v>
      </c>
      <c r="X38" s="69">
        <v>21.4102</v>
      </c>
      <c r="Y38" s="69">
        <v>7.2655999999999998E-2</v>
      </c>
      <c r="Z38" s="69">
        <v>46.410200000000003</v>
      </c>
      <c r="AA38" s="69">
        <v>21.4102</v>
      </c>
      <c r="AB38" s="69">
        <v>0</v>
      </c>
      <c r="AC38" s="69">
        <v>25</v>
      </c>
      <c r="AD38" s="70">
        <v>100</v>
      </c>
      <c r="AE38" s="70">
        <v>100</v>
      </c>
      <c r="AF38" s="70">
        <v>53.867468789188578</v>
      </c>
      <c r="AG38" s="70">
        <v>7.2655999999999998E-2</v>
      </c>
      <c r="AH38" s="70">
        <v>-1.4988010832439613E-15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69">
        <v>0</v>
      </c>
      <c r="AO38" s="69">
        <v>0</v>
      </c>
      <c r="AP38" s="69">
        <v>0</v>
      </c>
      <c r="AQ38" s="69">
        <v>0</v>
      </c>
      <c r="AR38" s="69">
        <v>0</v>
      </c>
      <c r="AS38" s="69">
        <v>0</v>
      </c>
      <c r="AT38" s="70" t="s">
        <v>652</v>
      </c>
      <c r="AU38" s="70" t="s">
        <v>652</v>
      </c>
      <c r="AV38" s="70">
        <v>0</v>
      </c>
      <c r="AW38" s="70">
        <v>0</v>
      </c>
      <c r="AX38" s="70">
        <v>0</v>
      </c>
      <c r="AY38" s="69">
        <v>0</v>
      </c>
      <c r="AZ38" s="69">
        <v>0</v>
      </c>
      <c r="BA38" s="69">
        <v>0</v>
      </c>
      <c r="BB38" s="69">
        <v>0</v>
      </c>
      <c r="BC38" s="69">
        <v>0</v>
      </c>
      <c r="BD38" s="69">
        <v>0</v>
      </c>
      <c r="BE38" s="69">
        <v>0</v>
      </c>
      <c r="BF38" s="69">
        <v>0</v>
      </c>
      <c r="BG38" s="69">
        <v>0</v>
      </c>
      <c r="BH38" s="69">
        <v>0</v>
      </c>
      <c r="BI38" s="69">
        <v>0</v>
      </c>
      <c r="BJ38" s="70" t="s">
        <v>652</v>
      </c>
      <c r="BK38" s="70" t="s">
        <v>652</v>
      </c>
      <c r="BL38" s="70">
        <v>0</v>
      </c>
      <c r="BM38" s="70">
        <v>0</v>
      </c>
      <c r="BN38" s="70">
        <v>0</v>
      </c>
      <c r="BO38" s="69">
        <v>0</v>
      </c>
      <c r="BP38" s="69">
        <v>0</v>
      </c>
      <c r="BQ38" s="69">
        <v>0</v>
      </c>
      <c r="BR38" s="69">
        <v>0</v>
      </c>
      <c r="BS38" s="69">
        <v>0</v>
      </c>
      <c r="BT38" s="69">
        <v>0</v>
      </c>
      <c r="BU38" s="69">
        <v>0</v>
      </c>
      <c r="BV38" s="69">
        <v>0</v>
      </c>
      <c r="BW38" s="69">
        <v>0</v>
      </c>
      <c r="BX38" s="69">
        <v>0</v>
      </c>
      <c r="BY38" s="69">
        <v>0</v>
      </c>
      <c r="BZ38" s="70" t="s">
        <v>652</v>
      </c>
      <c r="CA38" s="70" t="s">
        <v>652</v>
      </c>
      <c r="CB38" s="70">
        <v>0</v>
      </c>
      <c r="CC38" s="70">
        <v>0</v>
      </c>
      <c r="CD38" s="70">
        <v>0</v>
      </c>
      <c r="CE38" s="69">
        <v>0</v>
      </c>
      <c r="CF38" s="69">
        <v>0</v>
      </c>
      <c r="CG38" s="69">
        <v>0</v>
      </c>
      <c r="CH38" s="69">
        <v>0</v>
      </c>
      <c r="CI38" s="69">
        <v>0</v>
      </c>
      <c r="CJ38" s="69">
        <v>0</v>
      </c>
      <c r="CK38" s="69">
        <v>0</v>
      </c>
      <c r="CL38" s="69">
        <v>0</v>
      </c>
      <c r="CM38" s="69">
        <v>0</v>
      </c>
      <c r="CN38" s="69">
        <v>0</v>
      </c>
      <c r="CO38" s="69">
        <v>0</v>
      </c>
      <c r="CP38" s="70" t="s">
        <v>652</v>
      </c>
      <c r="CQ38" s="70" t="s">
        <v>652</v>
      </c>
      <c r="CR38" s="70">
        <v>0</v>
      </c>
      <c r="CS38" s="70">
        <v>0</v>
      </c>
      <c r="CT38" s="70">
        <v>0</v>
      </c>
      <c r="CU38" s="69">
        <v>0</v>
      </c>
      <c r="CV38" s="69">
        <v>0</v>
      </c>
      <c r="CW38" s="69">
        <v>0</v>
      </c>
      <c r="CX38" s="69">
        <v>0</v>
      </c>
      <c r="CY38" s="69">
        <v>0</v>
      </c>
      <c r="CZ38" s="69">
        <v>0</v>
      </c>
      <c r="DA38" s="69">
        <v>0</v>
      </c>
      <c r="DB38" s="69">
        <v>0</v>
      </c>
      <c r="DC38" s="69">
        <v>0</v>
      </c>
      <c r="DD38" s="69">
        <v>0</v>
      </c>
      <c r="DE38" s="69">
        <v>0</v>
      </c>
      <c r="DF38" s="70" t="s">
        <v>652</v>
      </c>
      <c r="DG38" s="70" t="s">
        <v>652</v>
      </c>
      <c r="DH38" s="70">
        <v>0</v>
      </c>
      <c r="DI38" s="70">
        <v>0</v>
      </c>
      <c r="DJ38" s="70">
        <v>0</v>
      </c>
      <c r="DK38" s="69">
        <v>0</v>
      </c>
      <c r="DL38" s="69">
        <v>0</v>
      </c>
      <c r="DM38" s="69">
        <v>0</v>
      </c>
      <c r="DN38" s="69">
        <v>0</v>
      </c>
      <c r="DO38" s="69">
        <v>0</v>
      </c>
      <c r="DP38" s="69">
        <v>0</v>
      </c>
      <c r="DQ38" s="69">
        <v>0</v>
      </c>
      <c r="DR38" s="69">
        <v>0</v>
      </c>
      <c r="DS38" s="69">
        <v>0</v>
      </c>
      <c r="DT38" s="69">
        <v>0</v>
      </c>
      <c r="DU38" s="69">
        <v>0</v>
      </c>
      <c r="DV38" s="70" t="s">
        <v>652</v>
      </c>
      <c r="DW38" s="70" t="s">
        <v>652</v>
      </c>
      <c r="DX38" s="70">
        <v>0</v>
      </c>
      <c r="DY38" s="70">
        <v>0</v>
      </c>
      <c r="DZ38" s="70">
        <v>0</v>
      </c>
      <c r="EA38" s="69">
        <v>0</v>
      </c>
      <c r="EB38" s="69">
        <v>0</v>
      </c>
      <c r="EC38" s="69">
        <v>0</v>
      </c>
      <c r="ED38" s="69">
        <v>0</v>
      </c>
      <c r="EE38" s="69">
        <v>0</v>
      </c>
      <c r="EF38" s="69">
        <v>0</v>
      </c>
      <c r="EG38" s="69">
        <v>0</v>
      </c>
      <c r="EH38" s="69">
        <v>0</v>
      </c>
      <c r="EI38" s="69">
        <v>0</v>
      </c>
      <c r="EJ38" s="69">
        <v>0</v>
      </c>
      <c r="EK38" s="69">
        <v>0</v>
      </c>
      <c r="EL38" s="70" t="s">
        <v>652</v>
      </c>
      <c r="EM38" s="70" t="s">
        <v>652</v>
      </c>
      <c r="EN38" s="70">
        <v>0</v>
      </c>
      <c r="EO38" s="70">
        <v>0</v>
      </c>
      <c r="EP38" s="70">
        <v>0</v>
      </c>
      <c r="EQ38" s="69">
        <v>0</v>
      </c>
      <c r="ER38" s="69">
        <v>0</v>
      </c>
      <c r="ES38" s="69">
        <v>0</v>
      </c>
      <c r="ET38" s="69">
        <v>0</v>
      </c>
      <c r="EU38" s="69">
        <v>0</v>
      </c>
      <c r="EV38" s="69">
        <v>0</v>
      </c>
      <c r="EW38" s="69">
        <v>0</v>
      </c>
      <c r="EX38" s="69">
        <v>0</v>
      </c>
      <c r="EY38" s="69">
        <v>0</v>
      </c>
      <c r="EZ38" s="69">
        <v>0</v>
      </c>
      <c r="FA38" s="69">
        <v>0</v>
      </c>
      <c r="FB38" s="70" t="s">
        <v>652</v>
      </c>
      <c r="FC38" s="70" t="s">
        <v>652</v>
      </c>
      <c r="FD38" s="70">
        <v>0</v>
      </c>
      <c r="FE38" s="70">
        <v>0</v>
      </c>
      <c r="FF38" s="70">
        <v>0</v>
      </c>
      <c r="FG38" s="69">
        <v>0</v>
      </c>
      <c r="FH38" s="69">
        <v>0</v>
      </c>
      <c r="FI38" s="69">
        <v>0</v>
      </c>
      <c r="FJ38" s="69">
        <v>0</v>
      </c>
      <c r="FK38" s="69">
        <v>0</v>
      </c>
      <c r="FL38" s="69">
        <v>0</v>
      </c>
      <c r="FM38" s="69">
        <v>0</v>
      </c>
      <c r="FN38" s="69">
        <v>0</v>
      </c>
      <c r="FO38" s="69">
        <v>0</v>
      </c>
      <c r="FP38" s="69">
        <v>0</v>
      </c>
      <c r="FQ38" s="69">
        <v>0</v>
      </c>
      <c r="FR38" s="70" t="s">
        <v>652</v>
      </c>
      <c r="FS38" s="70" t="s">
        <v>652</v>
      </c>
      <c r="FT38" s="70">
        <v>0</v>
      </c>
      <c r="FU38" s="70">
        <v>0</v>
      </c>
      <c r="FV38" s="70">
        <v>0</v>
      </c>
      <c r="FW38" s="69">
        <v>0</v>
      </c>
      <c r="FX38" s="69">
        <v>0</v>
      </c>
      <c r="FY38" s="69">
        <v>0</v>
      </c>
      <c r="FZ38" s="69">
        <v>0</v>
      </c>
      <c r="GA38" s="69">
        <v>0</v>
      </c>
      <c r="GB38" s="69">
        <v>0</v>
      </c>
      <c r="GC38" s="69">
        <v>0</v>
      </c>
      <c r="GD38" s="69">
        <v>0</v>
      </c>
      <c r="GE38" s="69">
        <v>0</v>
      </c>
      <c r="GF38" s="69">
        <v>0</v>
      </c>
      <c r="GG38" s="69">
        <v>0</v>
      </c>
      <c r="GH38" s="70" t="s">
        <v>652</v>
      </c>
      <c r="GI38" s="70" t="s">
        <v>652</v>
      </c>
      <c r="GJ38" s="70">
        <v>0</v>
      </c>
      <c r="GK38" s="70">
        <v>0</v>
      </c>
      <c r="GL38" s="70">
        <v>0</v>
      </c>
      <c r="GM38" s="69">
        <v>0</v>
      </c>
      <c r="GN38" s="69">
        <v>0</v>
      </c>
      <c r="GO38" s="69">
        <v>0</v>
      </c>
      <c r="GP38" s="69">
        <v>0</v>
      </c>
      <c r="GQ38" s="69">
        <v>0</v>
      </c>
      <c r="GR38" s="69">
        <v>0</v>
      </c>
      <c r="GS38" s="69">
        <v>0</v>
      </c>
      <c r="GT38" s="69">
        <v>0</v>
      </c>
      <c r="GU38" s="69">
        <v>0</v>
      </c>
      <c r="GV38" s="69">
        <v>0</v>
      </c>
      <c r="GW38" s="69">
        <v>0</v>
      </c>
      <c r="GX38" s="70" t="s">
        <v>652</v>
      </c>
      <c r="GY38" s="70" t="s">
        <v>652</v>
      </c>
      <c r="GZ38" s="70">
        <v>0</v>
      </c>
      <c r="HA38" s="70">
        <v>0</v>
      </c>
      <c r="HB38" s="70">
        <v>0</v>
      </c>
      <c r="HC38" s="69">
        <v>0</v>
      </c>
      <c r="HD38" s="69">
        <v>0</v>
      </c>
      <c r="HE38" s="69">
        <v>0</v>
      </c>
      <c r="HF38" s="69">
        <v>0</v>
      </c>
      <c r="HG38" s="69">
        <v>0</v>
      </c>
      <c r="HH38" s="69">
        <v>0</v>
      </c>
      <c r="HI38" s="69">
        <v>0</v>
      </c>
      <c r="HJ38" s="69">
        <v>0</v>
      </c>
      <c r="HK38" s="69">
        <v>0</v>
      </c>
      <c r="HL38" s="69">
        <v>0</v>
      </c>
      <c r="HM38" s="69">
        <v>0</v>
      </c>
      <c r="HN38" s="70" t="s">
        <v>652</v>
      </c>
      <c r="HO38" s="70" t="s">
        <v>652</v>
      </c>
      <c r="HP38" s="70">
        <v>0</v>
      </c>
      <c r="HQ38" s="70">
        <v>0</v>
      </c>
      <c r="HR38" s="70">
        <v>0</v>
      </c>
      <c r="HS38" s="69">
        <v>0</v>
      </c>
      <c r="HT38" s="69">
        <v>0</v>
      </c>
      <c r="HU38" s="69">
        <v>0</v>
      </c>
      <c r="HV38" s="69">
        <v>0</v>
      </c>
      <c r="HW38" s="69">
        <v>0</v>
      </c>
      <c r="HX38" s="69">
        <v>0</v>
      </c>
      <c r="HY38" s="69">
        <v>0</v>
      </c>
      <c r="HZ38" s="69">
        <v>0</v>
      </c>
      <c r="IA38" s="69">
        <v>0</v>
      </c>
      <c r="IB38" s="69">
        <v>0</v>
      </c>
      <c r="IC38" s="69">
        <v>0</v>
      </c>
      <c r="ID38" s="70" t="s">
        <v>652</v>
      </c>
      <c r="IE38" s="70" t="s">
        <v>652</v>
      </c>
      <c r="IF38" s="70">
        <v>0</v>
      </c>
      <c r="IG38" s="70">
        <v>0</v>
      </c>
      <c r="IH38" s="70">
        <v>0</v>
      </c>
    </row>
    <row r="39" spans="1:242" ht="15.75" x14ac:dyDescent="0.25">
      <c r="A39" s="11" t="s">
        <v>82</v>
      </c>
      <c r="B39" s="66" t="s">
        <v>83</v>
      </c>
      <c r="C39" s="69">
        <v>139.29900000000001</v>
      </c>
      <c r="D39" s="69">
        <v>0</v>
      </c>
      <c r="E39" s="69">
        <v>482.92019999999991</v>
      </c>
      <c r="F39" s="69">
        <v>139.29900000000001</v>
      </c>
      <c r="G39" s="69">
        <v>343.62119999999999</v>
      </c>
      <c r="H39" s="69">
        <v>139.29900000000001</v>
      </c>
      <c r="I39" s="69">
        <v>10.106793900000001</v>
      </c>
      <c r="J39" s="69">
        <v>443.94581939</v>
      </c>
      <c r="K39" s="69">
        <v>139.29900000000001</v>
      </c>
      <c r="L39" s="69">
        <v>0</v>
      </c>
      <c r="M39" s="69">
        <v>304.64681939000002</v>
      </c>
      <c r="N39" s="70">
        <v>100</v>
      </c>
      <c r="O39" s="70">
        <v>88.657748529485374</v>
      </c>
      <c r="P39" s="70">
        <v>68.622522407936486</v>
      </c>
      <c r="Q39" s="69">
        <v>10.106793900000001</v>
      </c>
      <c r="R39" s="70">
        <v>1.2434497875801753E-14</v>
      </c>
      <c r="S39" s="69">
        <v>24.839099999999998</v>
      </c>
      <c r="T39" s="69">
        <v>0</v>
      </c>
      <c r="U39" s="69">
        <v>176.79130000000001</v>
      </c>
      <c r="V39" s="69">
        <v>24.839099999999998</v>
      </c>
      <c r="W39" s="69">
        <v>151.9522</v>
      </c>
      <c r="X39" s="69">
        <v>24.839099999999998</v>
      </c>
      <c r="Y39" s="69">
        <v>8.3852299000000006</v>
      </c>
      <c r="Z39" s="69">
        <v>176.79130000000001</v>
      </c>
      <c r="AA39" s="69">
        <v>24.839099999999998</v>
      </c>
      <c r="AB39" s="69">
        <v>0</v>
      </c>
      <c r="AC39" s="69">
        <v>151.9522</v>
      </c>
      <c r="AD39" s="70">
        <v>100</v>
      </c>
      <c r="AE39" s="70">
        <v>100</v>
      </c>
      <c r="AF39" s="70">
        <v>85.950043921844568</v>
      </c>
      <c r="AG39" s="70">
        <v>8.3852299000000006</v>
      </c>
      <c r="AH39" s="70">
        <v>1.7763568394002505E-15</v>
      </c>
      <c r="AI39" s="69">
        <v>0</v>
      </c>
      <c r="AJ39" s="69">
        <v>0</v>
      </c>
      <c r="AK39" s="69">
        <v>0</v>
      </c>
      <c r="AL39" s="69">
        <v>0</v>
      </c>
      <c r="AM39" s="69">
        <v>0</v>
      </c>
      <c r="AN39" s="69">
        <v>0</v>
      </c>
      <c r="AO39" s="69">
        <v>1.7215640000000001</v>
      </c>
      <c r="AP39" s="69">
        <v>0</v>
      </c>
      <c r="AQ39" s="69">
        <v>0</v>
      </c>
      <c r="AR39" s="69">
        <v>0</v>
      </c>
      <c r="AS39" s="69">
        <v>0</v>
      </c>
      <c r="AT39" s="70" t="s">
        <v>652</v>
      </c>
      <c r="AU39" s="70" t="s">
        <v>652</v>
      </c>
      <c r="AV39" s="70">
        <v>0</v>
      </c>
      <c r="AW39" s="70">
        <v>1.7215640000000001</v>
      </c>
      <c r="AX39" s="70">
        <v>0</v>
      </c>
      <c r="AY39" s="69">
        <v>29.074000000000002</v>
      </c>
      <c r="AZ39" s="69">
        <v>0</v>
      </c>
      <c r="BA39" s="69">
        <v>80.88</v>
      </c>
      <c r="BB39" s="69">
        <v>29.074000000000002</v>
      </c>
      <c r="BC39" s="69">
        <v>51.805999999999997</v>
      </c>
      <c r="BD39" s="69">
        <v>29.074000000000002</v>
      </c>
      <c r="BE39" s="69">
        <v>0</v>
      </c>
      <c r="BF39" s="69">
        <v>80.88</v>
      </c>
      <c r="BG39" s="69">
        <v>29.074000000000002</v>
      </c>
      <c r="BH39" s="69">
        <v>0</v>
      </c>
      <c r="BI39" s="69">
        <v>51.805999999999997</v>
      </c>
      <c r="BJ39" s="70">
        <v>100</v>
      </c>
      <c r="BK39" s="70">
        <v>100</v>
      </c>
      <c r="BL39" s="70">
        <v>64.052917903066273</v>
      </c>
      <c r="BM39" s="70">
        <v>0</v>
      </c>
      <c r="BN39" s="70">
        <v>0</v>
      </c>
      <c r="BO39" s="69">
        <v>0</v>
      </c>
      <c r="BP39" s="69">
        <v>0</v>
      </c>
      <c r="BQ39" s="69">
        <v>0</v>
      </c>
      <c r="BR39" s="69">
        <v>0</v>
      </c>
      <c r="BS39" s="69">
        <v>0</v>
      </c>
      <c r="BT39" s="69">
        <v>0</v>
      </c>
      <c r="BU39" s="69">
        <v>0</v>
      </c>
      <c r="BV39" s="69">
        <v>0</v>
      </c>
      <c r="BW39" s="69">
        <v>0</v>
      </c>
      <c r="BX39" s="69">
        <v>0</v>
      </c>
      <c r="BY39" s="69">
        <v>0</v>
      </c>
      <c r="BZ39" s="70" t="s">
        <v>652</v>
      </c>
      <c r="CA39" s="70" t="s">
        <v>652</v>
      </c>
      <c r="CB39" s="70">
        <v>0</v>
      </c>
      <c r="CC39" s="70">
        <v>0</v>
      </c>
      <c r="CD39" s="70">
        <v>0</v>
      </c>
      <c r="CE39" s="69">
        <v>0</v>
      </c>
      <c r="CF39" s="69">
        <v>0</v>
      </c>
      <c r="CG39" s="69">
        <v>0</v>
      </c>
      <c r="CH39" s="69">
        <v>0</v>
      </c>
      <c r="CI39" s="69">
        <v>0</v>
      </c>
      <c r="CJ39" s="69">
        <v>0</v>
      </c>
      <c r="CK39" s="69">
        <v>0</v>
      </c>
      <c r="CL39" s="69">
        <v>0</v>
      </c>
      <c r="CM39" s="69">
        <v>0</v>
      </c>
      <c r="CN39" s="69">
        <v>0</v>
      </c>
      <c r="CO39" s="69">
        <v>0</v>
      </c>
      <c r="CP39" s="70" t="s">
        <v>652</v>
      </c>
      <c r="CQ39" s="70" t="s">
        <v>652</v>
      </c>
      <c r="CR39" s="70">
        <v>0</v>
      </c>
      <c r="CS39" s="70">
        <v>0</v>
      </c>
      <c r="CT39" s="70">
        <v>0</v>
      </c>
      <c r="CU39" s="69">
        <v>0</v>
      </c>
      <c r="CV39" s="69">
        <v>0</v>
      </c>
      <c r="CW39" s="69">
        <v>0</v>
      </c>
      <c r="CX39" s="69">
        <v>0</v>
      </c>
      <c r="CY39" s="69">
        <v>0</v>
      </c>
      <c r="CZ39" s="69">
        <v>0</v>
      </c>
      <c r="DA39" s="69">
        <v>0</v>
      </c>
      <c r="DB39" s="69">
        <v>0</v>
      </c>
      <c r="DC39" s="69">
        <v>0</v>
      </c>
      <c r="DD39" s="69">
        <v>0</v>
      </c>
      <c r="DE39" s="69">
        <v>0</v>
      </c>
      <c r="DF39" s="70" t="s">
        <v>652</v>
      </c>
      <c r="DG39" s="70" t="s">
        <v>652</v>
      </c>
      <c r="DH39" s="70">
        <v>0</v>
      </c>
      <c r="DI39" s="70">
        <v>0</v>
      </c>
      <c r="DJ39" s="70">
        <v>0</v>
      </c>
      <c r="DK39" s="69">
        <v>4.25</v>
      </c>
      <c r="DL39" s="69">
        <v>0</v>
      </c>
      <c r="DM39" s="69">
        <v>23.25</v>
      </c>
      <c r="DN39" s="69">
        <v>4.25</v>
      </c>
      <c r="DO39" s="69">
        <v>19</v>
      </c>
      <c r="DP39" s="69">
        <v>4.25</v>
      </c>
      <c r="DQ39" s="69">
        <v>0</v>
      </c>
      <c r="DR39" s="69">
        <v>23.25</v>
      </c>
      <c r="DS39" s="69">
        <v>4.25</v>
      </c>
      <c r="DT39" s="69">
        <v>0</v>
      </c>
      <c r="DU39" s="69">
        <v>19</v>
      </c>
      <c r="DV39" s="70">
        <v>100</v>
      </c>
      <c r="DW39" s="70">
        <v>100</v>
      </c>
      <c r="DX39" s="70">
        <v>81.72043010752688</v>
      </c>
      <c r="DY39" s="70">
        <v>0</v>
      </c>
      <c r="DZ39" s="70">
        <v>0</v>
      </c>
      <c r="EA39" s="69">
        <v>0</v>
      </c>
      <c r="EB39" s="69">
        <v>0</v>
      </c>
      <c r="EC39" s="69">
        <v>0</v>
      </c>
      <c r="ED39" s="69">
        <v>0</v>
      </c>
      <c r="EE39" s="69">
        <v>0</v>
      </c>
      <c r="EF39" s="69">
        <v>0</v>
      </c>
      <c r="EG39" s="69">
        <v>0</v>
      </c>
      <c r="EH39" s="69">
        <v>0</v>
      </c>
      <c r="EI39" s="69">
        <v>0</v>
      </c>
      <c r="EJ39" s="69">
        <v>0</v>
      </c>
      <c r="EK39" s="69">
        <v>0</v>
      </c>
      <c r="EL39" s="70" t="s">
        <v>652</v>
      </c>
      <c r="EM39" s="70" t="s">
        <v>652</v>
      </c>
      <c r="EN39" s="70">
        <v>0</v>
      </c>
      <c r="EO39" s="70">
        <v>0</v>
      </c>
      <c r="EP39" s="70">
        <v>0</v>
      </c>
      <c r="EQ39" s="69">
        <v>0</v>
      </c>
      <c r="ER39" s="69">
        <v>0</v>
      </c>
      <c r="ES39" s="69">
        <v>0</v>
      </c>
      <c r="ET39" s="69">
        <v>0</v>
      </c>
      <c r="EU39" s="69">
        <v>0</v>
      </c>
      <c r="EV39" s="69">
        <v>0</v>
      </c>
      <c r="EW39" s="69">
        <v>0</v>
      </c>
      <c r="EX39" s="69">
        <v>0</v>
      </c>
      <c r="EY39" s="69">
        <v>0</v>
      </c>
      <c r="EZ39" s="69">
        <v>0</v>
      </c>
      <c r="FA39" s="69">
        <v>0</v>
      </c>
      <c r="FB39" s="70" t="s">
        <v>652</v>
      </c>
      <c r="FC39" s="70" t="s">
        <v>652</v>
      </c>
      <c r="FD39" s="70">
        <v>0</v>
      </c>
      <c r="FE39" s="70">
        <v>0</v>
      </c>
      <c r="FF39" s="70">
        <v>0</v>
      </c>
      <c r="FG39" s="69">
        <v>0</v>
      </c>
      <c r="FH39" s="69">
        <v>0</v>
      </c>
      <c r="FI39" s="69">
        <v>0</v>
      </c>
      <c r="FJ39" s="69">
        <v>0</v>
      </c>
      <c r="FK39" s="69">
        <v>0</v>
      </c>
      <c r="FL39" s="69">
        <v>0</v>
      </c>
      <c r="FM39" s="69">
        <v>0</v>
      </c>
      <c r="FN39" s="69">
        <v>0</v>
      </c>
      <c r="FO39" s="69">
        <v>0</v>
      </c>
      <c r="FP39" s="69">
        <v>0</v>
      </c>
      <c r="FQ39" s="69">
        <v>0</v>
      </c>
      <c r="FR39" s="70" t="s">
        <v>652</v>
      </c>
      <c r="FS39" s="70" t="s">
        <v>652</v>
      </c>
      <c r="FT39" s="70">
        <v>0</v>
      </c>
      <c r="FU39" s="70">
        <v>0</v>
      </c>
      <c r="FV39" s="70">
        <v>0</v>
      </c>
      <c r="FW39" s="69">
        <v>79.427000000000007</v>
      </c>
      <c r="FX39" s="69">
        <v>0</v>
      </c>
      <c r="FY39" s="69">
        <v>197.29</v>
      </c>
      <c r="FZ39" s="69">
        <v>79.427000000000007</v>
      </c>
      <c r="GA39" s="69">
        <v>117.863</v>
      </c>
      <c r="GB39" s="69">
        <v>79.427000000000007</v>
      </c>
      <c r="GC39" s="69">
        <v>0</v>
      </c>
      <c r="GD39" s="69">
        <v>158.31561938999999</v>
      </c>
      <c r="GE39" s="69">
        <v>79.427000000000007</v>
      </c>
      <c r="GF39" s="69">
        <v>0</v>
      </c>
      <c r="GG39" s="69">
        <v>78.888619390000002</v>
      </c>
      <c r="GH39" s="70">
        <v>100</v>
      </c>
      <c r="GI39" s="70">
        <v>66.932471929273817</v>
      </c>
      <c r="GJ39" s="70">
        <v>49.829966047546534</v>
      </c>
      <c r="GK39" s="70">
        <v>0</v>
      </c>
      <c r="GL39" s="70">
        <v>0</v>
      </c>
      <c r="GM39" s="69">
        <v>0</v>
      </c>
      <c r="GN39" s="69">
        <v>0</v>
      </c>
      <c r="GO39" s="69">
        <v>0</v>
      </c>
      <c r="GP39" s="69">
        <v>0</v>
      </c>
      <c r="GQ39" s="69">
        <v>0</v>
      </c>
      <c r="GR39" s="69">
        <v>0</v>
      </c>
      <c r="GS39" s="69">
        <v>0</v>
      </c>
      <c r="GT39" s="69">
        <v>0</v>
      </c>
      <c r="GU39" s="69">
        <v>0</v>
      </c>
      <c r="GV39" s="69">
        <v>0</v>
      </c>
      <c r="GW39" s="69">
        <v>0</v>
      </c>
      <c r="GX39" s="70" t="s">
        <v>652</v>
      </c>
      <c r="GY39" s="70" t="s">
        <v>652</v>
      </c>
      <c r="GZ39" s="70">
        <v>0</v>
      </c>
      <c r="HA39" s="70">
        <v>0</v>
      </c>
      <c r="HB39" s="70">
        <v>0</v>
      </c>
      <c r="HC39" s="69">
        <v>1.7089000000000001</v>
      </c>
      <c r="HD39" s="69">
        <v>0</v>
      </c>
      <c r="HE39" s="69">
        <v>4.7088999999999999</v>
      </c>
      <c r="HF39" s="69">
        <v>1.7089000000000001</v>
      </c>
      <c r="HG39" s="69">
        <v>3</v>
      </c>
      <c r="HH39" s="69">
        <v>1.7089000000000001</v>
      </c>
      <c r="HI39" s="69">
        <v>0</v>
      </c>
      <c r="HJ39" s="69">
        <v>4.7088999999999999</v>
      </c>
      <c r="HK39" s="69">
        <v>1.7089000000000001</v>
      </c>
      <c r="HL39" s="69">
        <v>0</v>
      </c>
      <c r="HM39" s="69">
        <v>3</v>
      </c>
      <c r="HN39" s="70">
        <v>100</v>
      </c>
      <c r="HO39" s="70">
        <v>100</v>
      </c>
      <c r="HP39" s="70">
        <v>63.709146509800597</v>
      </c>
      <c r="HQ39" s="70">
        <v>0</v>
      </c>
      <c r="HR39" s="70">
        <v>0</v>
      </c>
      <c r="HS39" s="69">
        <v>0</v>
      </c>
      <c r="HT39" s="69">
        <v>0</v>
      </c>
      <c r="HU39" s="69">
        <v>0</v>
      </c>
      <c r="HV39" s="69">
        <v>0</v>
      </c>
      <c r="HW39" s="69">
        <v>0</v>
      </c>
      <c r="HX39" s="69">
        <v>0</v>
      </c>
      <c r="HY39" s="69">
        <v>0</v>
      </c>
      <c r="HZ39" s="69">
        <v>0</v>
      </c>
      <c r="IA39" s="69">
        <v>0</v>
      </c>
      <c r="IB39" s="69">
        <v>0</v>
      </c>
      <c r="IC39" s="69">
        <v>0</v>
      </c>
      <c r="ID39" s="70" t="s">
        <v>652</v>
      </c>
      <c r="IE39" s="70" t="s">
        <v>652</v>
      </c>
      <c r="IF39" s="70">
        <v>0</v>
      </c>
      <c r="IG39" s="70">
        <v>0</v>
      </c>
      <c r="IH39" s="70">
        <v>0</v>
      </c>
    </row>
    <row r="40" spans="1:242" ht="15.75" x14ac:dyDescent="0.25">
      <c r="A40" s="11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69">
        <v>0</v>
      </c>
      <c r="R40" s="70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70" t="s">
        <v>652</v>
      </c>
      <c r="AE40" s="70" t="s">
        <v>652</v>
      </c>
      <c r="AF40" s="70">
        <v>0</v>
      </c>
      <c r="AG40" s="70">
        <v>0</v>
      </c>
      <c r="AH40" s="70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70" t="s">
        <v>652</v>
      </c>
      <c r="AU40" s="70" t="s">
        <v>652</v>
      </c>
      <c r="AV40" s="70">
        <v>0</v>
      </c>
      <c r="AW40" s="70">
        <v>0</v>
      </c>
      <c r="AX40" s="70">
        <v>0</v>
      </c>
      <c r="AY40" s="69">
        <v>0</v>
      </c>
      <c r="AZ40" s="69">
        <v>0</v>
      </c>
      <c r="BA40" s="69">
        <v>0</v>
      </c>
      <c r="BB40" s="69">
        <v>0</v>
      </c>
      <c r="BC40" s="69">
        <v>0</v>
      </c>
      <c r="BD40" s="69">
        <v>0</v>
      </c>
      <c r="BE40" s="69">
        <v>0</v>
      </c>
      <c r="BF40" s="69">
        <v>0</v>
      </c>
      <c r="BG40" s="69">
        <v>0</v>
      </c>
      <c r="BH40" s="69">
        <v>0</v>
      </c>
      <c r="BI40" s="69">
        <v>0</v>
      </c>
      <c r="BJ40" s="70" t="s">
        <v>652</v>
      </c>
      <c r="BK40" s="70" t="s">
        <v>652</v>
      </c>
      <c r="BL40" s="70">
        <v>0</v>
      </c>
      <c r="BM40" s="70">
        <v>0</v>
      </c>
      <c r="BN40" s="70">
        <v>0</v>
      </c>
      <c r="BO40" s="69">
        <v>0</v>
      </c>
      <c r="BP40" s="69">
        <v>0</v>
      </c>
      <c r="BQ40" s="69">
        <v>0</v>
      </c>
      <c r="BR40" s="69">
        <v>0</v>
      </c>
      <c r="BS40" s="69">
        <v>0</v>
      </c>
      <c r="BT40" s="69">
        <v>0</v>
      </c>
      <c r="BU40" s="69">
        <v>0</v>
      </c>
      <c r="BV40" s="69">
        <v>0</v>
      </c>
      <c r="BW40" s="69">
        <v>0</v>
      </c>
      <c r="BX40" s="69">
        <v>0</v>
      </c>
      <c r="BY40" s="69">
        <v>0</v>
      </c>
      <c r="BZ40" s="70" t="s">
        <v>652</v>
      </c>
      <c r="CA40" s="70" t="s">
        <v>652</v>
      </c>
      <c r="CB40" s="70">
        <v>0</v>
      </c>
      <c r="CC40" s="70">
        <v>0</v>
      </c>
      <c r="CD40" s="70">
        <v>0</v>
      </c>
      <c r="CE40" s="69">
        <v>0</v>
      </c>
      <c r="CF40" s="69">
        <v>0</v>
      </c>
      <c r="CG40" s="69">
        <v>0</v>
      </c>
      <c r="CH40" s="69">
        <v>0</v>
      </c>
      <c r="CI40" s="69">
        <v>0</v>
      </c>
      <c r="CJ40" s="69">
        <v>0</v>
      </c>
      <c r="CK40" s="69">
        <v>0</v>
      </c>
      <c r="CL40" s="69">
        <v>0</v>
      </c>
      <c r="CM40" s="69">
        <v>0</v>
      </c>
      <c r="CN40" s="69">
        <v>0</v>
      </c>
      <c r="CO40" s="69">
        <v>0</v>
      </c>
      <c r="CP40" s="70" t="s">
        <v>652</v>
      </c>
      <c r="CQ40" s="70" t="s">
        <v>652</v>
      </c>
      <c r="CR40" s="70">
        <v>0</v>
      </c>
      <c r="CS40" s="70">
        <v>0</v>
      </c>
      <c r="CT40" s="70">
        <v>0</v>
      </c>
      <c r="CU40" s="69">
        <v>0</v>
      </c>
      <c r="CV40" s="69">
        <v>0</v>
      </c>
      <c r="CW40" s="69">
        <v>0</v>
      </c>
      <c r="CX40" s="69">
        <v>0</v>
      </c>
      <c r="CY40" s="69">
        <v>0</v>
      </c>
      <c r="CZ40" s="69">
        <v>0</v>
      </c>
      <c r="DA40" s="69">
        <v>0</v>
      </c>
      <c r="DB40" s="69">
        <v>0</v>
      </c>
      <c r="DC40" s="69">
        <v>0</v>
      </c>
      <c r="DD40" s="69">
        <v>0</v>
      </c>
      <c r="DE40" s="69">
        <v>0</v>
      </c>
      <c r="DF40" s="70" t="s">
        <v>652</v>
      </c>
      <c r="DG40" s="70" t="s">
        <v>652</v>
      </c>
      <c r="DH40" s="70">
        <v>0</v>
      </c>
      <c r="DI40" s="70">
        <v>0</v>
      </c>
      <c r="DJ40" s="70">
        <v>0</v>
      </c>
      <c r="DK40" s="69">
        <v>0</v>
      </c>
      <c r="DL40" s="69">
        <v>0</v>
      </c>
      <c r="DM40" s="69">
        <v>0</v>
      </c>
      <c r="DN40" s="69">
        <v>0</v>
      </c>
      <c r="DO40" s="69">
        <v>0</v>
      </c>
      <c r="DP40" s="69">
        <v>0</v>
      </c>
      <c r="DQ40" s="69">
        <v>0</v>
      </c>
      <c r="DR40" s="69">
        <v>0</v>
      </c>
      <c r="DS40" s="69">
        <v>0</v>
      </c>
      <c r="DT40" s="69">
        <v>0</v>
      </c>
      <c r="DU40" s="69">
        <v>0</v>
      </c>
      <c r="DV40" s="70" t="s">
        <v>652</v>
      </c>
      <c r="DW40" s="70" t="s">
        <v>652</v>
      </c>
      <c r="DX40" s="70">
        <v>0</v>
      </c>
      <c r="DY40" s="70">
        <v>0</v>
      </c>
      <c r="DZ40" s="70">
        <v>0</v>
      </c>
      <c r="EA40" s="69">
        <v>0</v>
      </c>
      <c r="EB40" s="69">
        <v>0</v>
      </c>
      <c r="EC40" s="69">
        <v>0</v>
      </c>
      <c r="ED40" s="69">
        <v>0</v>
      </c>
      <c r="EE40" s="69">
        <v>0</v>
      </c>
      <c r="EF40" s="69">
        <v>0</v>
      </c>
      <c r="EG40" s="69">
        <v>0</v>
      </c>
      <c r="EH40" s="69">
        <v>0</v>
      </c>
      <c r="EI40" s="69">
        <v>0</v>
      </c>
      <c r="EJ40" s="69">
        <v>0</v>
      </c>
      <c r="EK40" s="69">
        <v>0</v>
      </c>
      <c r="EL40" s="70" t="s">
        <v>652</v>
      </c>
      <c r="EM40" s="70" t="s">
        <v>652</v>
      </c>
      <c r="EN40" s="70">
        <v>0</v>
      </c>
      <c r="EO40" s="70">
        <v>0</v>
      </c>
      <c r="EP40" s="70">
        <v>0</v>
      </c>
      <c r="EQ40" s="69">
        <v>0</v>
      </c>
      <c r="ER40" s="69">
        <v>0</v>
      </c>
      <c r="ES40" s="69">
        <v>0</v>
      </c>
      <c r="ET40" s="69">
        <v>0</v>
      </c>
      <c r="EU40" s="69">
        <v>0</v>
      </c>
      <c r="EV40" s="69">
        <v>0</v>
      </c>
      <c r="EW40" s="69">
        <v>0</v>
      </c>
      <c r="EX40" s="69">
        <v>0</v>
      </c>
      <c r="EY40" s="69">
        <v>0</v>
      </c>
      <c r="EZ40" s="69">
        <v>0</v>
      </c>
      <c r="FA40" s="69">
        <v>0</v>
      </c>
      <c r="FB40" s="70" t="s">
        <v>652</v>
      </c>
      <c r="FC40" s="70" t="s">
        <v>652</v>
      </c>
      <c r="FD40" s="70">
        <v>0</v>
      </c>
      <c r="FE40" s="70">
        <v>0</v>
      </c>
      <c r="FF40" s="70">
        <v>0</v>
      </c>
      <c r="FG40" s="69">
        <v>0</v>
      </c>
      <c r="FH40" s="69">
        <v>0</v>
      </c>
      <c r="FI40" s="69">
        <v>0</v>
      </c>
      <c r="FJ40" s="69">
        <v>0</v>
      </c>
      <c r="FK40" s="69">
        <v>0</v>
      </c>
      <c r="FL40" s="69">
        <v>0</v>
      </c>
      <c r="FM40" s="69">
        <v>0</v>
      </c>
      <c r="FN40" s="69">
        <v>0</v>
      </c>
      <c r="FO40" s="69">
        <v>0</v>
      </c>
      <c r="FP40" s="69">
        <v>0</v>
      </c>
      <c r="FQ40" s="69">
        <v>0</v>
      </c>
      <c r="FR40" s="70" t="s">
        <v>652</v>
      </c>
      <c r="FS40" s="70" t="s">
        <v>652</v>
      </c>
      <c r="FT40" s="70">
        <v>0</v>
      </c>
      <c r="FU40" s="70">
        <v>0</v>
      </c>
      <c r="FV40" s="70">
        <v>0</v>
      </c>
      <c r="FW40" s="69">
        <v>0</v>
      </c>
      <c r="FX40" s="69">
        <v>0</v>
      </c>
      <c r="FY40" s="69">
        <v>0</v>
      </c>
      <c r="FZ40" s="69">
        <v>0</v>
      </c>
      <c r="GA40" s="69">
        <v>0</v>
      </c>
      <c r="GB40" s="69">
        <v>0</v>
      </c>
      <c r="GC40" s="69">
        <v>0</v>
      </c>
      <c r="GD40" s="69">
        <v>0</v>
      </c>
      <c r="GE40" s="69">
        <v>0</v>
      </c>
      <c r="GF40" s="69">
        <v>0</v>
      </c>
      <c r="GG40" s="69">
        <v>0</v>
      </c>
      <c r="GH40" s="70" t="s">
        <v>652</v>
      </c>
      <c r="GI40" s="70" t="s">
        <v>652</v>
      </c>
      <c r="GJ40" s="70">
        <v>0</v>
      </c>
      <c r="GK40" s="70">
        <v>0</v>
      </c>
      <c r="GL40" s="70">
        <v>0</v>
      </c>
      <c r="GM40" s="69">
        <v>0</v>
      </c>
      <c r="GN40" s="69">
        <v>0</v>
      </c>
      <c r="GO40" s="69">
        <v>0</v>
      </c>
      <c r="GP40" s="69">
        <v>0</v>
      </c>
      <c r="GQ40" s="69">
        <v>0</v>
      </c>
      <c r="GR40" s="69">
        <v>0</v>
      </c>
      <c r="GS40" s="69">
        <v>0</v>
      </c>
      <c r="GT40" s="69">
        <v>0</v>
      </c>
      <c r="GU40" s="69">
        <v>0</v>
      </c>
      <c r="GV40" s="69">
        <v>0</v>
      </c>
      <c r="GW40" s="69">
        <v>0</v>
      </c>
      <c r="GX40" s="70" t="s">
        <v>652</v>
      </c>
      <c r="GY40" s="70" t="s">
        <v>652</v>
      </c>
      <c r="GZ40" s="70">
        <v>0</v>
      </c>
      <c r="HA40" s="70">
        <v>0</v>
      </c>
      <c r="HB40" s="70">
        <v>0</v>
      </c>
      <c r="HC40" s="69">
        <v>0</v>
      </c>
      <c r="HD40" s="69">
        <v>0</v>
      </c>
      <c r="HE40" s="69">
        <v>0</v>
      </c>
      <c r="HF40" s="69">
        <v>0</v>
      </c>
      <c r="HG40" s="69">
        <v>0</v>
      </c>
      <c r="HH40" s="69">
        <v>0</v>
      </c>
      <c r="HI40" s="69">
        <v>0</v>
      </c>
      <c r="HJ40" s="69">
        <v>0</v>
      </c>
      <c r="HK40" s="69">
        <v>0</v>
      </c>
      <c r="HL40" s="69">
        <v>0</v>
      </c>
      <c r="HM40" s="69">
        <v>0</v>
      </c>
      <c r="HN40" s="70" t="s">
        <v>652</v>
      </c>
      <c r="HO40" s="70" t="s">
        <v>652</v>
      </c>
      <c r="HP40" s="70">
        <v>0</v>
      </c>
      <c r="HQ40" s="70">
        <v>0</v>
      </c>
      <c r="HR40" s="70">
        <v>0</v>
      </c>
      <c r="HS40" s="69">
        <v>0</v>
      </c>
      <c r="HT40" s="69">
        <v>0</v>
      </c>
      <c r="HU40" s="69">
        <v>0</v>
      </c>
      <c r="HV40" s="69">
        <v>0</v>
      </c>
      <c r="HW40" s="69">
        <v>0</v>
      </c>
      <c r="HX40" s="69">
        <v>0</v>
      </c>
      <c r="HY40" s="69">
        <v>0</v>
      </c>
      <c r="HZ40" s="69">
        <v>0</v>
      </c>
      <c r="IA40" s="69">
        <v>0</v>
      </c>
      <c r="IB40" s="69">
        <v>0</v>
      </c>
      <c r="IC40" s="69">
        <v>0</v>
      </c>
      <c r="ID40" s="70" t="s">
        <v>652</v>
      </c>
      <c r="IE40" s="70" t="s">
        <v>652</v>
      </c>
      <c r="IF40" s="70">
        <v>0</v>
      </c>
      <c r="IG40" s="70">
        <v>0</v>
      </c>
      <c r="IH40" s="70">
        <v>0</v>
      </c>
    </row>
    <row r="41" spans="1:242" ht="15.75" x14ac:dyDescent="0.25">
      <c r="A41" s="11" t="s">
        <v>87</v>
      </c>
      <c r="B41" s="66" t="s">
        <v>88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70" t="s">
        <v>652</v>
      </c>
      <c r="O41" s="70" t="s">
        <v>652</v>
      </c>
      <c r="P41" s="70">
        <v>0</v>
      </c>
      <c r="Q41" s="69">
        <v>0</v>
      </c>
      <c r="R41" s="70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70" t="s">
        <v>652</v>
      </c>
      <c r="AE41" s="70" t="s">
        <v>652</v>
      </c>
      <c r="AF41" s="70">
        <v>0</v>
      </c>
      <c r="AG41" s="70">
        <v>0</v>
      </c>
      <c r="AH41" s="70">
        <v>0</v>
      </c>
      <c r="AI41" s="69">
        <v>0</v>
      </c>
      <c r="AJ41" s="69">
        <v>0</v>
      </c>
      <c r="AK41" s="69">
        <v>0</v>
      </c>
      <c r="AL41" s="69">
        <v>0</v>
      </c>
      <c r="AM41" s="69">
        <v>0</v>
      </c>
      <c r="AN41" s="69">
        <v>0</v>
      </c>
      <c r="AO41" s="69">
        <v>0</v>
      </c>
      <c r="AP41" s="69">
        <v>0</v>
      </c>
      <c r="AQ41" s="69">
        <v>0</v>
      </c>
      <c r="AR41" s="69">
        <v>0</v>
      </c>
      <c r="AS41" s="69">
        <v>0</v>
      </c>
      <c r="AT41" s="70" t="s">
        <v>652</v>
      </c>
      <c r="AU41" s="70" t="s">
        <v>652</v>
      </c>
      <c r="AV41" s="70">
        <v>0</v>
      </c>
      <c r="AW41" s="70">
        <v>0</v>
      </c>
      <c r="AX41" s="70">
        <v>0</v>
      </c>
      <c r="AY41" s="69">
        <v>0</v>
      </c>
      <c r="AZ41" s="69">
        <v>0</v>
      </c>
      <c r="BA41" s="69">
        <v>0</v>
      </c>
      <c r="BB41" s="69">
        <v>0</v>
      </c>
      <c r="BC41" s="69">
        <v>0</v>
      </c>
      <c r="BD41" s="69">
        <v>0</v>
      </c>
      <c r="BE41" s="69">
        <v>0</v>
      </c>
      <c r="BF41" s="69">
        <v>0</v>
      </c>
      <c r="BG41" s="69">
        <v>0</v>
      </c>
      <c r="BH41" s="69">
        <v>0</v>
      </c>
      <c r="BI41" s="69">
        <v>0</v>
      </c>
      <c r="BJ41" s="70" t="s">
        <v>652</v>
      </c>
      <c r="BK41" s="70" t="s">
        <v>652</v>
      </c>
      <c r="BL41" s="70">
        <v>0</v>
      </c>
      <c r="BM41" s="70">
        <v>0</v>
      </c>
      <c r="BN41" s="70">
        <v>0</v>
      </c>
      <c r="BO41" s="69">
        <v>0</v>
      </c>
      <c r="BP41" s="69">
        <v>0</v>
      </c>
      <c r="BQ41" s="69">
        <v>0</v>
      </c>
      <c r="BR41" s="69">
        <v>0</v>
      </c>
      <c r="BS41" s="69">
        <v>0</v>
      </c>
      <c r="BT41" s="69">
        <v>0</v>
      </c>
      <c r="BU41" s="69">
        <v>0</v>
      </c>
      <c r="BV41" s="69">
        <v>0</v>
      </c>
      <c r="BW41" s="69">
        <v>0</v>
      </c>
      <c r="BX41" s="69">
        <v>0</v>
      </c>
      <c r="BY41" s="69">
        <v>0</v>
      </c>
      <c r="BZ41" s="70" t="s">
        <v>652</v>
      </c>
      <c r="CA41" s="70" t="s">
        <v>652</v>
      </c>
      <c r="CB41" s="70">
        <v>0</v>
      </c>
      <c r="CC41" s="70">
        <v>0</v>
      </c>
      <c r="CD41" s="70">
        <v>0</v>
      </c>
      <c r="CE41" s="69">
        <v>0</v>
      </c>
      <c r="CF41" s="69">
        <v>0</v>
      </c>
      <c r="CG41" s="69">
        <v>0</v>
      </c>
      <c r="CH41" s="69">
        <v>0</v>
      </c>
      <c r="CI41" s="69">
        <v>0</v>
      </c>
      <c r="CJ41" s="69">
        <v>0</v>
      </c>
      <c r="CK41" s="69">
        <v>0</v>
      </c>
      <c r="CL41" s="69">
        <v>0</v>
      </c>
      <c r="CM41" s="69">
        <v>0</v>
      </c>
      <c r="CN41" s="69">
        <v>0</v>
      </c>
      <c r="CO41" s="69">
        <v>0</v>
      </c>
      <c r="CP41" s="70" t="s">
        <v>652</v>
      </c>
      <c r="CQ41" s="70" t="s">
        <v>652</v>
      </c>
      <c r="CR41" s="70">
        <v>0</v>
      </c>
      <c r="CS41" s="70">
        <v>0</v>
      </c>
      <c r="CT41" s="70">
        <v>0</v>
      </c>
      <c r="CU41" s="69">
        <v>0</v>
      </c>
      <c r="CV41" s="69">
        <v>0</v>
      </c>
      <c r="CW41" s="69">
        <v>0</v>
      </c>
      <c r="CX41" s="69">
        <v>0</v>
      </c>
      <c r="CY41" s="69">
        <v>0</v>
      </c>
      <c r="CZ41" s="69">
        <v>0</v>
      </c>
      <c r="DA41" s="69">
        <v>0</v>
      </c>
      <c r="DB41" s="69">
        <v>0</v>
      </c>
      <c r="DC41" s="69">
        <v>0</v>
      </c>
      <c r="DD41" s="69">
        <v>0</v>
      </c>
      <c r="DE41" s="69">
        <v>0</v>
      </c>
      <c r="DF41" s="70" t="s">
        <v>652</v>
      </c>
      <c r="DG41" s="70" t="s">
        <v>652</v>
      </c>
      <c r="DH41" s="70">
        <v>0</v>
      </c>
      <c r="DI41" s="70">
        <v>0</v>
      </c>
      <c r="DJ41" s="70">
        <v>0</v>
      </c>
      <c r="DK41" s="69">
        <v>0</v>
      </c>
      <c r="DL41" s="69">
        <v>0</v>
      </c>
      <c r="DM41" s="69">
        <v>0</v>
      </c>
      <c r="DN41" s="69">
        <v>0</v>
      </c>
      <c r="DO41" s="69">
        <v>0</v>
      </c>
      <c r="DP41" s="69">
        <v>0</v>
      </c>
      <c r="DQ41" s="69">
        <v>0</v>
      </c>
      <c r="DR41" s="69">
        <v>0</v>
      </c>
      <c r="DS41" s="69">
        <v>0</v>
      </c>
      <c r="DT41" s="69">
        <v>0</v>
      </c>
      <c r="DU41" s="69">
        <v>0</v>
      </c>
      <c r="DV41" s="70" t="s">
        <v>652</v>
      </c>
      <c r="DW41" s="70" t="s">
        <v>652</v>
      </c>
      <c r="DX41" s="70">
        <v>0</v>
      </c>
      <c r="DY41" s="70">
        <v>0</v>
      </c>
      <c r="DZ41" s="70">
        <v>0</v>
      </c>
      <c r="EA41" s="69">
        <v>0</v>
      </c>
      <c r="EB41" s="69">
        <v>0</v>
      </c>
      <c r="EC41" s="69">
        <v>0</v>
      </c>
      <c r="ED41" s="69">
        <v>0</v>
      </c>
      <c r="EE41" s="69">
        <v>0</v>
      </c>
      <c r="EF41" s="69">
        <v>0</v>
      </c>
      <c r="EG41" s="69">
        <v>0</v>
      </c>
      <c r="EH41" s="69">
        <v>0</v>
      </c>
      <c r="EI41" s="69">
        <v>0</v>
      </c>
      <c r="EJ41" s="69">
        <v>0</v>
      </c>
      <c r="EK41" s="69">
        <v>0</v>
      </c>
      <c r="EL41" s="70" t="s">
        <v>652</v>
      </c>
      <c r="EM41" s="70" t="s">
        <v>652</v>
      </c>
      <c r="EN41" s="70">
        <v>0</v>
      </c>
      <c r="EO41" s="70">
        <v>0</v>
      </c>
      <c r="EP41" s="70">
        <v>0</v>
      </c>
      <c r="EQ41" s="69">
        <v>0</v>
      </c>
      <c r="ER41" s="69">
        <v>0</v>
      </c>
      <c r="ES41" s="69">
        <v>0</v>
      </c>
      <c r="ET41" s="69">
        <v>0</v>
      </c>
      <c r="EU41" s="69">
        <v>0</v>
      </c>
      <c r="EV41" s="69">
        <v>0</v>
      </c>
      <c r="EW41" s="69">
        <v>0</v>
      </c>
      <c r="EX41" s="69">
        <v>0</v>
      </c>
      <c r="EY41" s="69">
        <v>0</v>
      </c>
      <c r="EZ41" s="69">
        <v>0</v>
      </c>
      <c r="FA41" s="69">
        <v>0</v>
      </c>
      <c r="FB41" s="70" t="s">
        <v>652</v>
      </c>
      <c r="FC41" s="70" t="s">
        <v>652</v>
      </c>
      <c r="FD41" s="70">
        <v>0</v>
      </c>
      <c r="FE41" s="70">
        <v>0</v>
      </c>
      <c r="FF41" s="70">
        <v>0</v>
      </c>
      <c r="FG41" s="69">
        <v>0</v>
      </c>
      <c r="FH41" s="69">
        <v>0</v>
      </c>
      <c r="FI41" s="69">
        <v>0</v>
      </c>
      <c r="FJ41" s="69">
        <v>0</v>
      </c>
      <c r="FK41" s="69">
        <v>0</v>
      </c>
      <c r="FL41" s="69">
        <v>0</v>
      </c>
      <c r="FM41" s="69">
        <v>0</v>
      </c>
      <c r="FN41" s="69">
        <v>0</v>
      </c>
      <c r="FO41" s="69">
        <v>0</v>
      </c>
      <c r="FP41" s="69">
        <v>0</v>
      </c>
      <c r="FQ41" s="69">
        <v>0</v>
      </c>
      <c r="FR41" s="70" t="s">
        <v>652</v>
      </c>
      <c r="FS41" s="70" t="s">
        <v>652</v>
      </c>
      <c r="FT41" s="70">
        <v>0</v>
      </c>
      <c r="FU41" s="70">
        <v>0</v>
      </c>
      <c r="FV41" s="70">
        <v>0</v>
      </c>
      <c r="FW41" s="69">
        <v>0</v>
      </c>
      <c r="FX41" s="69">
        <v>0</v>
      </c>
      <c r="FY41" s="69">
        <v>0</v>
      </c>
      <c r="FZ41" s="69">
        <v>0</v>
      </c>
      <c r="GA41" s="69">
        <v>0</v>
      </c>
      <c r="GB41" s="69">
        <v>0</v>
      </c>
      <c r="GC41" s="69">
        <v>0</v>
      </c>
      <c r="GD41" s="69">
        <v>0</v>
      </c>
      <c r="GE41" s="69">
        <v>0</v>
      </c>
      <c r="GF41" s="69">
        <v>0</v>
      </c>
      <c r="GG41" s="69">
        <v>0</v>
      </c>
      <c r="GH41" s="70" t="s">
        <v>652</v>
      </c>
      <c r="GI41" s="70" t="s">
        <v>652</v>
      </c>
      <c r="GJ41" s="70">
        <v>0</v>
      </c>
      <c r="GK41" s="70">
        <v>0</v>
      </c>
      <c r="GL41" s="70">
        <v>0</v>
      </c>
      <c r="GM41" s="69">
        <v>0</v>
      </c>
      <c r="GN41" s="69">
        <v>0</v>
      </c>
      <c r="GO41" s="69">
        <v>0</v>
      </c>
      <c r="GP41" s="69">
        <v>0</v>
      </c>
      <c r="GQ41" s="69">
        <v>0</v>
      </c>
      <c r="GR41" s="69">
        <v>0</v>
      </c>
      <c r="GS41" s="69">
        <v>0</v>
      </c>
      <c r="GT41" s="69">
        <v>0</v>
      </c>
      <c r="GU41" s="69">
        <v>0</v>
      </c>
      <c r="GV41" s="69">
        <v>0</v>
      </c>
      <c r="GW41" s="69">
        <v>0</v>
      </c>
      <c r="GX41" s="70" t="s">
        <v>652</v>
      </c>
      <c r="GY41" s="70" t="s">
        <v>652</v>
      </c>
      <c r="GZ41" s="70">
        <v>0</v>
      </c>
      <c r="HA41" s="70">
        <v>0</v>
      </c>
      <c r="HB41" s="70">
        <v>0</v>
      </c>
      <c r="HC41" s="69">
        <v>0</v>
      </c>
      <c r="HD41" s="69">
        <v>0</v>
      </c>
      <c r="HE41" s="69">
        <v>0</v>
      </c>
      <c r="HF41" s="69">
        <v>0</v>
      </c>
      <c r="HG41" s="69">
        <v>0</v>
      </c>
      <c r="HH41" s="69">
        <v>0</v>
      </c>
      <c r="HI41" s="69">
        <v>0</v>
      </c>
      <c r="HJ41" s="69">
        <v>0</v>
      </c>
      <c r="HK41" s="69">
        <v>0</v>
      </c>
      <c r="HL41" s="69">
        <v>0</v>
      </c>
      <c r="HM41" s="69">
        <v>0</v>
      </c>
      <c r="HN41" s="70" t="s">
        <v>652</v>
      </c>
      <c r="HO41" s="70" t="s">
        <v>652</v>
      </c>
      <c r="HP41" s="70">
        <v>0</v>
      </c>
      <c r="HQ41" s="70">
        <v>0</v>
      </c>
      <c r="HR41" s="70">
        <v>0</v>
      </c>
      <c r="HS41" s="69">
        <v>0</v>
      </c>
      <c r="HT41" s="69">
        <v>0</v>
      </c>
      <c r="HU41" s="69">
        <v>0</v>
      </c>
      <c r="HV41" s="69">
        <v>0</v>
      </c>
      <c r="HW41" s="69">
        <v>0</v>
      </c>
      <c r="HX41" s="69">
        <v>0</v>
      </c>
      <c r="HY41" s="69">
        <v>0</v>
      </c>
      <c r="HZ41" s="69">
        <v>0</v>
      </c>
      <c r="IA41" s="69">
        <v>0</v>
      </c>
      <c r="IB41" s="69">
        <v>0</v>
      </c>
      <c r="IC41" s="69">
        <v>0</v>
      </c>
      <c r="ID41" s="70" t="s">
        <v>652</v>
      </c>
      <c r="IE41" s="70" t="s">
        <v>652</v>
      </c>
      <c r="IF41" s="70">
        <v>0</v>
      </c>
      <c r="IG41" s="70">
        <v>0</v>
      </c>
      <c r="IH41" s="70">
        <v>0</v>
      </c>
    </row>
    <row r="42" spans="1:242" ht="15.75" x14ac:dyDescent="0.25">
      <c r="A42" s="11" t="s">
        <v>90</v>
      </c>
      <c r="B42" s="66" t="s">
        <v>91</v>
      </c>
      <c r="C42" s="69">
        <v>47.182700000000004</v>
      </c>
      <c r="D42" s="69">
        <v>0</v>
      </c>
      <c r="E42" s="69">
        <v>87.463700000000003</v>
      </c>
      <c r="F42" s="69">
        <v>47.182700000000004</v>
      </c>
      <c r="G42" s="69">
        <v>40.281000000000006</v>
      </c>
      <c r="H42" s="69">
        <v>47.182700000000004</v>
      </c>
      <c r="I42" s="69">
        <v>0</v>
      </c>
      <c r="J42" s="69">
        <v>87.463700000000003</v>
      </c>
      <c r="K42" s="69">
        <v>47.182700000000004</v>
      </c>
      <c r="L42" s="69">
        <v>0</v>
      </c>
      <c r="M42" s="69">
        <v>40.281000000000006</v>
      </c>
      <c r="N42" s="70">
        <v>100</v>
      </c>
      <c r="O42" s="70">
        <v>100</v>
      </c>
      <c r="P42" s="70">
        <v>46.054534624078336</v>
      </c>
      <c r="Q42" s="69">
        <v>0</v>
      </c>
      <c r="R42" s="70">
        <v>0</v>
      </c>
      <c r="S42" s="69">
        <v>39.286200000000001</v>
      </c>
      <c r="T42" s="69">
        <v>0</v>
      </c>
      <c r="U42" s="69">
        <v>75.739199999999997</v>
      </c>
      <c r="V42" s="69">
        <v>39.286200000000001</v>
      </c>
      <c r="W42" s="69">
        <v>36.453000000000003</v>
      </c>
      <c r="X42" s="69">
        <v>39.286200000000001</v>
      </c>
      <c r="Y42" s="69">
        <v>0</v>
      </c>
      <c r="Z42" s="69">
        <v>75.739199999999997</v>
      </c>
      <c r="AA42" s="69">
        <v>39.286200000000001</v>
      </c>
      <c r="AB42" s="69">
        <v>0</v>
      </c>
      <c r="AC42" s="69">
        <v>36.453000000000003</v>
      </c>
      <c r="AD42" s="70">
        <v>100</v>
      </c>
      <c r="AE42" s="70">
        <v>100</v>
      </c>
      <c r="AF42" s="70">
        <v>48.129634324101659</v>
      </c>
      <c r="AG42" s="70">
        <v>0</v>
      </c>
      <c r="AH42" s="70">
        <v>0</v>
      </c>
      <c r="AI42" s="69">
        <v>0</v>
      </c>
      <c r="AJ42" s="69">
        <v>0</v>
      </c>
      <c r="AK42" s="69">
        <v>0</v>
      </c>
      <c r="AL42" s="69">
        <v>0</v>
      </c>
      <c r="AM42" s="69">
        <v>0</v>
      </c>
      <c r="AN42" s="69">
        <v>0</v>
      </c>
      <c r="AO42" s="69">
        <v>0</v>
      </c>
      <c r="AP42" s="69">
        <v>0</v>
      </c>
      <c r="AQ42" s="69">
        <v>0</v>
      </c>
      <c r="AR42" s="69">
        <v>0</v>
      </c>
      <c r="AS42" s="69">
        <v>0</v>
      </c>
      <c r="AT42" s="70" t="s">
        <v>652</v>
      </c>
      <c r="AU42" s="70" t="s">
        <v>652</v>
      </c>
      <c r="AV42" s="70">
        <v>0</v>
      </c>
      <c r="AW42" s="70">
        <v>0</v>
      </c>
      <c r="AX42" s="70">
        <v>0</v>
      </c>
      <c r="AY42" s="69">
        <v>7.298</v>
      </c>
      <c r="AZ42" s="69">
        <v>0</v>
      </c>
      <c r="BA42" s="69">
        <v>10.426</v>
      </c>
      <c r="BB42" s="69">
        <v>7.298</v>
      </c>
      <c r="BC42" s="69">
        <v>3.1280000000000001</v>
      </c>
      <c r="BD42" s="69">
        <v>7.298</v>
      </c>
      <c r="BE42" s="69">
        <v>0</v>
      </c>
      <c r="BF42" s="69">
        <v>10.426</v>
      </c>
      <c r="BG42" s="69">
        <v>7.298</v>
      </c>
      <c r="BH42" s="69">
        <v>0</v>
      </c>
      <c r="BI42" s="69">
        <v>3.1280000000000001</v>
      </c>
      <c r="BJ42" s="70">
        <v>100</v>
      </c>
      <c r="BK42" s="70">
        <v>100</v>
      </c>
      <c r="BL42" s="70">
        <v>30.001918281220028</v>
      </c>
      <c r="BM42" s="70">
        <v>0</v>
      </c>
      <c r="BN42" s="70">
        <v>0</v>
      </c>
      <c r="BO42" s="69">
        <v>0</v>
      </c>
      <c r="BP42" s="69">
        <v>0</v>
      </c>
      <c r="BQ42" s="69">
        <v>0</v>
      </c>
      <c r="BR42" s="69">
        <v>0</v>
      </c>
      <c r="BS42" s="69">
        <v>0</v>
      </c>
      <c r="BT42" s="69">
        <v>0</v>
      </c>
      <c r="BU42" s="69">
        <v>0</v>
      </c>
      <c r="BV42" s="69">
        <v>0</v>
      </c>
      <c r="BW42" s="69">
        <v>0</v>
      </c>
      <c r="BX42" s="69">
        <v>0</v>
      </c>
      <c r="BY42" s="69">
        <v>0</v>
      </c>
      <c r="BZ42" s="70" t="s">
        <v>652</v>
      </c>
      <c r="CA42" s="70" t="s">
        <v>652</v>
      </c>
      <c r="CB42" s="70">
        <v>0</v>
      </c>
      <c r="CC42" s="70">
        <v>0</v>
      </c>
      <c r="CD42" s="70">
        <v>0</v>
      </c>
      <c r="CE42" s="69">
        <v>0</v>
      </c>
      <c r="CF42" s="69">
        <v>0</v>
      </c>
      <c r="CG42" s="69">
        <v>0</v>
      </c>
      <c r="CH42" s="69">
        <v>0</v>
      </c>
      <c r="CI42" s="69">
        <v>0</v>
      </c>
      <c r="CJ42" s="69">
        <v>0</v>
      </c>
      <c r="CK42" s="69">
        <v>0</v>
      </c>
      <c r="CL42" s="69">
        <v>0</v>
      </c>
      <c r="CM42" s="69">
        <v>0</v>
      </c>
      <c r="CN42" s="69">
        <v>0</v>
      </c>
      <c r="CO42" s="69">
        <v>0</v>
      </c>
      <c r="CP42" s="70" t="s">
        <v>652</v>
      </c>
      <c r="CQ42" s="70" t="s">
        <v>652</v>
      </c>
      <c r="CR42" s="70">
        <v>0</v>
      </c>
      <c r="CS42" s="70">
        <v>0</v>
      </c>
      <c r="CT42" s="70">
        <v>0</v>
      </c>
      <c r="CU42" s="69">
        <v>0</v>
      </c>
      <c r="CV42" s="69">
        <v>0</v>
      </c>
      <c r="CW42" s="69">
        <v>0</v>
      </c>
      <c r="CX42" s="69">
        <v>0</v>
      </c>
      <c r="CY42" s="69">
        <v>0</v>
      </c>
      <c r="CZ42" s="69">
        <v>0</v>
      </c>
      <c r="DA42" s="69">
        <v>0</v>
      </c>
      <c r="DB42" s="69">
        <v>0</v>
      </c>
      <c r="DC42" s="69">
        <v>0</v>
      </c>
      <c r="DD42" s="69">
        <v>0</v>
      </c>
      <c r="DE42" s="69">
        <v>0</v>
      </c>
      <c r="DF42" s="70" t="s">
        <v>652</v>
      </c>
      <c r="DG42" s="70" t="s">
        <v>652</v>
      </c>
      <c r="DH42" s="70">
        <v>0</v>
      </c>
      <c r="DI42" s="70">
        <v>0</v>
      </c>
      <c r="DJ42" s="70">
        <v>0</v>
      </c>
      <c r="DK42" s="69">
        <v>0</v>
      </c>
      <c r="DL42" s="69">
        <v>0</v>
      </c>
      <c r="DM42" s="69">
        <v>0</v>
      </c>
      <c r="DN42" s="69">
        <v>0</v>
      </c>
      <c r="DO42" s="69">
        <v>0</v>
      </c>
      <c r="DP42" s="69">
        <v>0</v>
      </c>
      <c r="DQ42" s="69">
        <v>0</v>
      </c>
      <c r="DR42" s="69">
        <v>0</v>
      </c>
      <c r="DS42" s="69">
        <v>0</v>
      </c>
      <c r="DT42" s="69">
        <v>0</v>
      </c>
      <c r="DU42" s="69">
        <v>0</v>
      </c>
      <c r="DV42" s="70" t="s">
        <v>652</v>
      </c>
      <c r="DW42" s="70" t="s">
        <v>652</v>
      </c>
      <c r="DX42" s="70">
        <v>0</v>
      </c>
      <c r="DY42" s="70">
        <v>0</v>
      </c>
      <c r="DZ42" s="70">
        <v>0</v>
      </c>
      <c r="EA42" s="69">
        <v>0</v>
      </c>
      <c r="EB42" s="69">
        <v>0</v>
      </c>
      <c r="EC42" s="69">
        <v>0</v>
      </c>
      <c r="ED42" s="69">
        <v>0</v>
      </c>
      <c r="EE42" s="69">
        <v>0</v>
      </c>
      <c r="EF42" s="69">
        <v>0</v>
      </c>
      <c r="EG42" s="69">
        <v>0</v>
      </c>
      <c r="EH42" s="69">
        <v>0</v>
      </c>
      <c r="EI42" s="69">
        <v>0</v>
      </c>
      <c r="EJ42" s="69">
        <v>0</v>
      </c>
      <c r="EK42" s="69">
        <v>0</v>
      </c>
      <c r="EL42" s="70" t="s">
        <v>652</v>
      </c>
      <c r="EM42" s="70" t="s">
        <v>652</v>
      </c>
      <c r="EN42" s="70">
        <v>0</v>
      </c>
      <c r="EO42" s="70">
        <v>0</v>
      </c>
      <c r="EP42" s="70">
        <v>0</v>
      </c>
      <c r="EQ42" s="69">
        <v>0</v>
      </c>
      <c r="ER42" s="69">
        <v>0</v>
      </c>
      <c r="ES42" s="69">
        <v>0</v>
      </c>
      <c r="ET42" s="69">
        <v>0</v>
      </c>
      <c r="EU42" s="69">
        <v>0</v>
      </c>
      <c r="EV42" s="69">
        <v>0</v>
      </c>
      <c r="EW42" s="69">
        <v>0</v>
      </c>
      <c r="EX42" s="69">
        <v>0</v>
      </c>
      <c r="EY42" s="69">
        <v>0</v>
      </c>
      <c r="EZ42" s="69">
        <v>0</v>
      </c>
      <c r="FA42" s="69">
        <v>0</v>
      </c>
      <c r="FB42" s="70" t="s">
        <v>652</v>
      </c>
      <c r="FC42" s="70" t="s">
        <v>652</v>
      </c>
      <c r="FD42" s="70">
        <v>0</v>
      </c>
      <c r="FE42" s="70">
        <v>0</v>
      </c>
      <c r="FF42" s="70">
        <v>0</v>
      </c>
      <c r="FG42" s="69">
        <v>0</v>
      </c>
      <c r="FH42" s="69">
        <v>0</v>
      </c>
      <c r="FI42" s="69">
        <v>0</v>
      </c>
      <c r="FJ42" s="69">
        <v>0</v>
      </c>
      <c r="FK42" s="69">
        <v>0</v>
      </c>
      <c r="FL42" s="69">
        <v>0</v>
      </c>
      <c r="FM42" s="69">
        <v>0</v>
      </c>
      <c r="FN42" s="69">
        <v>0</v>
      </c>
      <c r="FO42" s="69">
        <v>0</v>
      </c>
      <c r="FP42" s="69">
        <v>0</v>
      </c>
      <c r="FQ42" s="69">
        <v>0</v>
      </c>
      <c r="FR42" s="70" t="s">
        <v>652</v>
      </c>
      <c r="FS42" s="70" t="s">
        <v>652</v>
      </c>
      <c r="FT42" s="70">
        <v>0</v>
      </c>
      <c r="FU42" s="70">
        <v>0</v>
      </c>
      <c r="FV42" s="70">
        <v>0</v>
      </c>
      <c r="FW42" s="69">
        <v>0</v>
      </c>
      <c r="FX42" s="69">
        <v>0</v>
      </c>
      <c r="FY42" s="69">
        <v>0</v>
      </c>
      <c r="FZ42" s="69">
        <v>0</v>
      </c>
      <c r="GA42" s="69">
        <v>0</v>
      </c>
      <c r="GB42" s="69">
        <v>0</v>
      </c>
      <c r="GC42" s="69">
        <v>0</v>
      </c>
      <c r="GD42" s="69">
        <v>0</v>
      </c>
      <c r="GE42" s="69">
        <v>0</v>
      </c>
      <c r="GF42" s="69">
        <v>0</v>
      </c>
      <c r="GG42" s="69">
        <v>0</v>
      </c>
      <c r="GH42" s="70" t="s">
        <v>652</v>
      </c>
      <c r="GI42" s="70" t="s">
        <v>652</v>
      </c>
      <c r="GJ42" s="70">
        <v>0</v>
      </c>
      <c r="GK42" s="70">
        <v>0</v>
      </c>
      <c r="GL42" s="70">
        <v>0</v>
      </c>
      <c r="GM42" s="69">
        <v>0</v>
      </c>
      <c r="GN42" s="69">
        <v>0</v>
      </c>
      <c r="GO42" s="69">
        <v>0</v>
      </c>
      <c r="GP42" s="69">
        <v>0</v>
      </c>
      <c r="GQ42" s="69">
        <v>0</v>
      </c>
      <c r="GR42" s="69">
        <v>0</v>
      </c>
      <c r="GS42" s="69">
        <v>0</v>
      </c>
      <c r="GT42" s="69">
        <v>0</v>
      </c>
      <c r="GU42" s="69">
        <v>0</v>
      </c>
      <c r="GV42" s="69">
        <v>0</v>
      </c>
      <c r="GW42" s="69">
        <v>0</v>
      </c>
      <c r="GX42" s="70" t="s">
        <v>652</v>
      </c>
      <c r="GY42" s="70" t="s">
        <v>652</v>
      </c>
      <c r="GZ42" s="70">
        <v>0</v>
      </c>
      <c r="HA42" s="70">
        <v>0</v>
      </c>
      <c r="HB42" s="70">
        <v>0</v>
      </c>
      <c r="HC42" s="69">
        <v>0.59850000000000003</v>
      </c>
      <c r="HD42" s="69">
        <v>0</v>
      </c>
      <c r="HE42" s="69">
        <v>1.2985</v>
      </c>
      <c r="HF42" s="69">
        <v>0.59850000000000003</v>
      </c>
      <c r="HG42" s="69">
        <v>0.7</v>
      </c>
      <c r="HH42" s="69">
        <v>0.59850000000000003</v>
      </c>
      <c r="HI42" s="69">
        <v>0</v>
      </c>
      <c r="HJ42" s="69">
        <v>1.2985</v>
      </c>
      <c r="HK42" s="69">
        <v>0.59850000000000003</v>
      </c>
      <c r="HL42" s="69">
        <v>0</v>
      </c>
      <c r="HM42" s="69">
        <v>0.7</v>
      </c>
      <c r="HN42" s="70">
        <v>100</v>
      </c>
      <c r="HO42" s="70">
        <v>100</v>
      </c>
      <c r="HP42" s="70">
        <v>53.908355795148246</v>
      </c>
      <c r="HQ42" s="70">
        <v>0</v>
      </c>
      <c r="HR42" s="70">
        <v>0</v>
      </c>
      <c r="HS42" s="69">
        <v>0</v>
      </c>
      <c r="HT42" s="69">
        <v>0</v>
      </c>
      <c r="HU42" s="69">
        <v>0</v>
      </c>
      <c r="HV42" s="69">
        <v>0</v>
      </c>
      <c r="HW42" s="69">
        <v>0</v>
      </c>
      <c r="HX42" s="69">
        <v>0</v>
      </c>
      <c r="HY42" s="69">
        <v>0</v>
      </c>
      <c r="HZ42" s="69">
        <v>0</v>
      </c>
      <c r="IA42" s="69">
        <v>0</v>
      </c>
      <c r="IB42" s="69">
        <v>0</v>
      </c>
      <c r="IC42" s="69">
        <v>0</v>
      </c>
      <c r="ID42" s="70" t="s">
        <v>652</v>
      </c>
      <c r="IE42" s="70" t="s">
        <v>652</v>
      </c>
      <c r="IF42" s="70">
        <v>0</v>
      </c>
      <c r="IG42" s="70">
        <v>0</v>
      </c>
      <c r="IH42" s="70">
        <v>0</v>
      </c>
    </row>
    <row r="43" spans="1:242" ht="15.75" x14ac:dyDescent="0.25">
      <c r="A43" s="71">
        <v>32</v>
      </c>
      <c r="B43" s="66" t="s">
        <v>93</v>
      </c>
      <c r="C43" s="69">
        <v>1.9866999999999999</v>
      </c>
      <c r="D43" s="69">
        <v>0</v>
      </c>
      <c r="E43" s="69">
        <v>4.5867000000000004</v>
      </c>
      <c r="F43" s="69">
        <v>1.9866999999999999</v>
      </c>
      <c r="G43" s="69">
        <v>2.6</v>
      </c>
      <c r="H43" s="69">
        <v>1.9866999999999999</v>
      </c>
      <c r="I43" s="69">
        <v>0.38340721</v>
      </c>
      <c r="J43" s="69">
        <v>4.5867000000000004</v>
      </c>
      <c r="K43" s="69">
        <v>1.9866999999999999</v>
      </c>
      <c r="L43" s="69">
        <v>0</v>
      </c>
      <c r="M43" s="69">
        <v>2.6</v>
      </c>
      <c r="N43" s="70">
        <v>100</v>
      </c>
      <c r="O43" s="70">
        <v>100</v>
      </c>
      <c r="P43" s="70">
        <v>56.685634552074468</v>
      </c>
      <c r="Q43" s="69">
        <v>0.38340721</v>
      </c>
      <c r="R43" s="70">
        <v>1.1102230246251565E-16</v>
      </c>
      <c r="S43" s="69">
        <v>1.9866999999999999</v>
      </c>
      <c r="T43" s="69">
        <v>0</v>
      </c>
      <c r="U43" s="69">
        <v>4.5867000000000004</v>
      </c>
      <c r="V43" s="69">
        <v>1.9866999999999999</v>
      </c>
      <c r="W43" s="69">
        <v>2.6</v>
      </c>
      <c r="X43" s="69">
        <v>1.9866999999999999</v>
      </c>
      <c r="Y43" s="69">
        <v>0.23901</v>
      </c>
      <c r="Z43" s="69">
        <v>4.5867000000000004</v>
      </c>
      <c r="AA43" s="69">
        <v>1.9866999999999999</v>
      </c>
      <c r="AB43" s="69">
        <v>0</v>
      </c>
      <c r="AC43" s="69">
        <v>2.6</v>
      </c>
      <c r="AD43" s="70">
        <v>100</v>
      </c>
      <c r="AE43" s="70">
        <v>100</v>
      </c>
      <c r="AF43" s="70">
        <v>56.685634552074468</v>
      </c>
      <c r="AG43" s="70">
        <v>0.23901</v>
      </c>
      <c r="AH43" s="70">
        <v>-5.5511151231257827E-17</v>
      </c>
      <c r="AI43" s="69">
        <v>0</v>
      </c>
      <c r="AJ43" s="69">
        <v>0</v>
      </c>
      <c r="AK43" s="69">
        <v>0</v>
      </c>
      <c r="AL43" s="69">
        <v>0</v>
      </c>
      <c r="AM43" s="69">
        <v>0</v>
      </c>
      <c r="AN43" s="69">
        <v>0</v>
      </c>
      <c r="AO43" s="69">
        <v>0.14439721</v>
      </c>
      <c r="AP43" s="69">
        <v>0</v>
      </c>
      <c r="AQ43" s="69">
        <v>0</v>
      </c>
      <c r="AR43" s="69">
        <v>0</v>
      </c>
      <c r="AS43" s="69">
        <v>0</v>
      </c>
      <c r="AT43" s="70" t="s">
        <v>652</v>
      </c>
      <c r="AU43" s="70" t="s">
        <v>652</v>
      </c>
      <c r="AV43" s="70">
        <v>0</v>
      </c>
      <c r="AW43" s="70">
        <v>0.14439721</v>
      </c>
      <c r="AX43" s="70">
        <v>0</v>
      </c>
      <c r="AY43" s="69">
        <v>0</v>
      </c>
      <c r="AZ43" s="69">
        <v>0</v>
      </c>
      <c r="BA43" s="69">
        <v>0</v>
      </c>
      <c r="BB43" s="69">
        <v>0</v>
      </c>
      <c r="BC43" s="69">
        <v>0</v>
      </c>
      <c r="BD43" s="69">
        <v>0</v>
      </c>
      <c r="BE43" s="69">
        <v>0</v>
      </c>
      <c r="BF43" s="69">
        <v>0</v>
      </c>
      <c r="BG43" s="69">
        <v>0</v>
      </c>
      <c r="BH43" s="69">
        <v>0</v>
      </c>
      <c r="BI43" s="69">
        <v>0</v>
      </c>
      <c r="BJ43" s="70" t="s">
        <v>652</v>
      </c>
      <c r="BK43" s="70" t="s">
        <v>652</v>
      </c>
      <c r="BL43" s="70">
        <v>0</v>
      </c>
      <c r="BM43" s="70">
        <v>0</v>
      </c>
      <c r="BN43" s="70">
        <v>0</v>
      </c>
      <c r="BO43" s="69">
        <v>0</v>
      </c>
      <c r="BP43" s="69">
        <v>0</v>
      </c>
      <c r="BQ43" s="69">
        <v>0</v>
      </c>
      <c r="BR43" s="69">
        <v>0</v>
      </c>
      <c r="BS43" s="69">
        <v>0</v>
      </c>
      <c r="BT43" s="69">
        <v>0</v>
      </c>
      <c r="BU43" s="69">
        <v>0</v>
      </c>
      <c r="BV43" s="69">
        <v>0</v>
      </c>
      <c r="BW43" s="69">
        <v>0</v>
      </c>
      <c r="BX43" s="69">
        <v>0</v>
      </c>
      <c r="BY43" s="69">
        <v>0</v>
      </c>
      <c r="BZ43" s="70" t="s">
        <v>652</v>
      </c>
      <c r="CA43" s="70" t="s">
        <v>652</v>
      </c>
      <c r="CB43" s="70">
        <v>0</v>
      </c>
      <c r="CC43" s="70">
        <v>0</v>
      </c>
      <c r="CD43" s="70">
        <v>0</v>
      </c>
      <c r="CE43" s="69">
        <v>0</v>
      </c>
      <c r="CF43" s="69">
        <v>0</v>
      </c>
      <c r="CG43" s="69">
        <v>0</v>
      </c>
      <c r="CH43" s="69">
        <v>0</v>
      </c>
      <c r="CI43" s="69">
        <v>0</v>
      </c>
      <c r="CJ43" s="69">
        <v>0</v>
      </c>
      <c r="CK43" s="69">
        <v>0</v>
      </c>
      <c r="CL43" s="69">
        <v>0</v>
      </c>
      <c r="CM43" s="69">
        <v>0</v>
      </c>
      <c r="CN43" s="69">
        <v>0</v>
      </c>
      <c r="CO43" s="69">
        <v>0</v>
      </c>
      <c r="CP43" s="70" t="s">
        <v>652</v>
      </c>
      <c r="CQ43" s="70" t="s">
        <v>652</v>
      </c>
      <c r="CR43" s="70">
        <v>0</v>
      </c>
      <c r="CS43" s="70">
        <v>0</v>
      </c>
      <c r="CT43" s="70">
        <v>0</v>
      </c>
      <c r="CU43" s="69">
        <v>0</v>
      </c>
      <c r="CV43" s="69">
        <v>0</v>
      </c>
      <c r="CW43" s="69">
        <v>0</v>
      </c>
      <c r="CX43" s="69">
        <v>0</v>
      </c>
      <c r="CY43" s="69">
        <v>0</v>
      </c>
      <c r="CZ43" s="69">
        <v>0</v>
      </c>
      <c r="DA43" s="69">
        <v>0</v>
      </c>
      <c r="DB43" s="69">
        <v>0</v>
      </c>
      <c r="DC43" s="69">
        <v>0</v>
      </c>
      <c r="DD43" s="69">
        <v>0</v>
      </c>
      <c r="DE43" s="69">
        <v>0</v>
      </c>
      <c r="DF43" s="70" t="s">
        <v>652</v>
      </c>
      <c r="DG43" s="70" t="s">
        <v>652</v>
      </c>
      <c r="DH43" s="70">
        <v>0</v>
      </c>
      <c r="DI43" s="70">
        <v>0</v>
      </c>
      <c r="DJ43" s="70">
        <v>0</v>
      </c>
      <c r="DK43" s="69">
        <v>0</v>
      </c>
      <c r="DL43" s="69">
        <v>0</v>
      </c>
      <c r="DM43" s="69">
        <v>0</v>
      </c>
      <c r="DN43" s="69">
        <v>0</v>
      </c>
      <c r="DO43" s="69">
        <v>0</v>
      </c>
      <c r="DP43" s="69">
        <v>0</v>
      </c>
      <c r="DQ43" s="69">
        <v>0</v>
      </c>
      <c r="DR43" s="69">
        <v>0</v>
      </c>
      <c r="DS43" s="69">
        <v>0</v>
      </c>
      <c r="DT43" s="69">
        <v>0</v>
      </c>
      <c r="DU43" s="69">
        <v>0</v>
      </c>
      <c r="DV43" s="70" t="s">
        <v>652</v>
      </c>
      <c r="DW43" s="70" t="s">
        <v>652</v>
      </c>
      <c r="DX43" s="70">
        <v>0</v>
      </c>
      <c r="DY43" s="70">
        <v>0</v>
      </c>
      <c r="DZ43" s="70">
        <v>0</v>
      </c>
      <c r="EA43" s="69">
        <v>0</v>
      </c>
      <c r="EB43" s="69">
        <v>0</v>
      </c>
      <c r="EC43" s="69">
        <v>0</v>
      </c>
      <c r="ED43" s="69">
        <v>0</v>
      </c>
      <c r="EE43" s="69">
        <v>0</v>
      </c>
      <c r="EF43" s="69">
        <v>0</v>
      </c>
      <c r="EG43" s="69">
        <v>0</v>
      </c>
      <c r="EH43" s="69">
        <v>0</v>
      </c>
      <c r="EI43" s="69">
        <v>0</v>
      </c>
      <c r="EJ43" s="69">
        <v>0</v>
      </c>
      <c r="EK43" s="69">
        <v>0</v>
      </c>
      <c r="EL43" s="70" t="s">
        <v>652</v>
      </c>
      <c r="EM43" s="70" t="s">
        <v>652</v>
      </c>
      <c r="EN43" s="70">
        <v>0</v>
      </c>
      <c r="EO43" s="70">
        <v>0</v>
      </c>
      <c r="EP43" s="70">
        <v>0</v>
      </c>
      <c r="EQ43" s="69">
        <v>0</v>
      </c>
      <c r="ER43" s="69">
        <v>0</v>
      </c>
      <c r="ES43" s="69">
        <v>0</v>
      </c>
      <c r="ET43" s="69">
        <v>0</v>
      </c>
      <c r="EU43" s="69">
        <v>0</v>
      </c>
      <c r="EV43" s="69">
        <v>0</v>
      </c>
      <c r="EW43" s="69">
        <v>0</v>
      </c>
      <c r="EX43" s="69">
        <v>0</v>
      </c>
      <c r="EY43" s="69">
        <v>0</v>
      </c>
      <c r="EZ43" s="69">
        <v>0</v>
      </c>
      <c r="FA43" s="69">
        <v>0</v>
      </c>
      <c r="FB43" s="70" t="s">
        <v>652</v>
      </c>
      <c r="FC43" s="70" t="s">
        <v>652</v>
      </c>
      <c r="FD43" s="70">
        <v>0</v>
      </c>
      <c r="FE43" s="70">
        <v>0</v>
      </c>
      <c r="FF43" s="70">
        <v>0</v>
      </c>
      <c r="FG43" s="69">
        <v>0</v>
      </c>
      <c r="FH43" s="69">
        <v>0</v>
      </c>
      <c r="FI43" s="69">
        <v>0</v>
      </c>
      <c r="FJ43" s="69">
        <v>0</v>
      </c>
      <c r="FK43" s="69">
        <v>0</v>
      </c>
      <c r="FL43" s="69">
        <v>0</v>
      </c>
      <c r="FM43" s="69">
        <v>0</v>
      </c>
      <c r="FN43" s="69">
        <v>0</v>
      </c>
      <c r="FO43" s="69">
        <v>0</v>
      </c>
      <c r="FP43" s="69">
        <v>0</v>
      </c>
      <c r="FQ43" s="69">
        <v>0</v>
      </c>
      <c r="FR43" s="70" t="s">
        <v>652</v>
      </c>
      <c r="FS43" s="70" t="s">
        <v>652</v>
      </c>
      <c r="FT43" s="70">
        <v>0</v>
      </c>
      <c r="FU43" s="70">
        <v>0</v>
      </c>
      <c r="FV43" s="70">
        <v>0</v>
      </c>
      <c r="FW43" s="69">
        <v>0</v>
      </c>
      <c r="FX43" s="69">
        <v>0</v>
      </c>
      <c r="FY43" s="69">
        <v>0</v>
      </c>
      <c r="FZ43" s="69">
        <v>0</v>
      </c>
      <c r="GA43" s="69">
        <v>0</v>
      </c>
      <c r="GB43" s="69">
        <v>0</v>
      </c>
      <c r="GC43" s="69">
        <v>0</v>
      </c>
      <c r="GD43" s="69">
        <v>0</v>
      </c>
      <c r="GE43" s="69">
        <v>0</v>
      </c>
      <c r="GF43" s="69">
        <v>0</v>
      </c>
      <c r="GG43" s="69">
        <v>0</v>
      </c>
      <c r="GH43" s="70" t="s">
        <v>652</v>
      </c>
      <c r="GI43" s="70" t="s">
        <v>652</v>
      </c>
      <c r="GJ43" s="70">
        <v>0</v>
      </c>
      <c r="GK43" s="70">
        <v>0</v>
      </c>
      <c r="GL43" s="70">
        <v>0</v>
      </c>
      <c r="GM43" s="69">
        <v>0</v>
      </c>
      <c r="GN43" s="69">
        <v>0</v>
      </c>
      <c r="GO43" s="69">
        <v>0</v>
      </c>
      <c r="GP43" s="69">
        <v>0</v>
      </c>
      <c r="GQ43" s="69">
        <v>0</v>
      </c>
      <c r="GR43" s="69">
        <v>0</v>
      </c>
      <c r="GS43" s="69">
        <v>0</v>
      </c>
      <c r="GT43" s="69">
        <v>0</v>
      </c>
      <c r="GU43" s="69">
        <v>0</v>
      </c>
      <c r="GV43" s="69">
        <v>0</v>
      </c>
      <c r="GW43" s="69">
        <v>0</v>
      </c>
      <c r="GX43" s="70" t="s">
        <v>652</v>
      </c>
      <c r="GY43" s="70" t="s">
        <v>652</v>
      </c>
      <c r="GZ43" s="70">
        <v>0</v>
      </c>
      <c r="HA43" s="70">
        <v>0</v>
      </c>
      <c r="HB43" s="70">
        <v>0</v>
      </c>
      <c r="HC43" s="69">
        <v>0</v>
      </c>
      <c r="HD43" s="69">
        <v>0</v>
      </c>
      <c r="HE43" s="69">
        <v>0</v>
      </c>
      <c r="HF43" s="69">
        <v>0</v>
      </c>
      <c r="HG43" s="69">
        <v>0</v>
      </c>
      <c r="HH43" s="69">
        <v>0</v>
      </c>
      <c r="HI43" s="69">
        <v>0</v>
      </c>
      <c r="HJ43" s="69">
        <v>0</v>
      </c>
      <c r="HK43" s="69">
        <v>0</v>
      </c>
      <c r="HL43" s="69">
        <v>0</v>
      </c>
      <c r="HM43" s="69">
        <v>0</v>
      </c>
      <c r="HN43" s="70" t="s">
        <v>652</v>
      </c>
      <c r="HO43" s="70" t="s">
        <v>652</v>
      </c>
      <c r="HP43" s="70">
        <v>0</v>
      </c>
      <c r="HQ43" s="70">
        <v>0</v>
      </c>
      <c r="HR43" s="70">
        <v>0</v>
      </c>
      <c r="HS43" s="69">
        <v>0</v>
      </c>
      <c r="HT43" s="69">
        <v>0</v>
      </c>
      <c r="HU43" s="69">
        <v>0</v>
      </c>
      <c r="HV43" s="69">
        <v>0</v>
      </c>
      <c r="HW43" s="69">
        <v>0</v>
      </c>
      <c r="HX43" s="69">
        <v>0</v>
      </c>
      <c r="HY43" s="69">
        <v>0</v>
      </c>
      <c r="HZ43" s="69">
        <v>0</v>
      </c>
      <c r="IA43" s="69">
        <v>0</v>
      </c>
      <c r="IB43" s="69">
        <v>0</v>
      </c>
      <c r="IC43" s="69">
        <v>0</v>
      </c>
      <c r="ID43" s="70" t="s">
        <v>652</v>
      </c>
      <c r="IE43" s="70" t="s">
        <v>652</v>
      </c>
      <c r="IF43" s="70">
        <v>0</v>
      </c>
      <c r="IG43" s="70">
        <v>0</v>
      </c>
      <c r="IH43" s="70">
        <v>0</v>
      </c>
    </row>
    <row r="44" spans="1:242" ht="15.75" x14ac:dyDescent="0.25">
      <c r="A44" s="73">
        <v>33</v>
      </c>
      <c r="B44" s="74" t="s">
        <v>95</v>
      </c>
      <c r="C44" s="64">
        <v>704.40470000000005</v>
      </c>
      <c r="D44" s="64">
        <v>1.4035</v>
      </c>
      <c r="E44" s="64">
        <v>1478.8496999999998</v>
      </c>
      <c r="F44" s="64">
        <v>704.91390000000001</v>
      </c>
      <c r="G44" s="64">
        <v>773.93579999999997</v>
      </c>
      <c r="H44" s="64">
        <v>704.70693643000004</v>
      </c>
      <c r="I44" s="64">
        <v>11.980435570000001</v>
      </c>
      <c r="J44" s="64">
        <v>1435.2293577299999</v>
      </c>
      <c r="K44" s="64">
        <v>695.58103075000008</v>
      </c>
      <c r="L44" s="64">
        <v>1.4035</v>
      </c>
      <c r="M44" s="64">
        <v>739.64832697999998</v>
      </c>
      <c r="N44" s="64">
        <v>98.479951187667197</v>
      </c>
      <c r="O44" s="64">
        <v>95.569726452762609</v>
      </c>
      <c r="P44" s="64">
        <v>51.535200488781044</v>
      </c>
      <c r="Q44" s="64">
        <v>11.607144570000003</v>
      </c>
      <c r="R44" s="64">
        <v>10.902696680000009</v>
      </c>
      <c r="S44" s="64">
        <v>379.06479999999999</v>
      </c>
      <c r="T44" s="64">
        <v>0</v>
      </c>
      <c r="U44" s="64">
        <v>728.74162000000001</v>
      </c>
      <c r="V44" s="64">
        <v>379.06479999999999</v>
      </c>
      <c r="W44" s="64">
        <v>349.67682000000002</v>
      </c>
      <c r="X44" s="64">
        <v>378.85783900000001</v>
      </c>
      <c r="Y44" s="64">
        <v>9.9534456099999993</v>
      </c>
      <c r="Z44" s="64">
        <v>728.28267500000004</v>
      </c>
      <c r="AA44" s="64">
        <v>378.85783900000001</v>
      </c>
      <c r="AB44" s="64">
        <v>0</v>
      </c>
      <c r="AC44" s="64">
        <v>349.42483600000003</v>
      </c>
      <c r="AD44" s="64">
        <v>99.945402210914864</v>
      </c>
      <c r="AE44" s="64">
        <v>99.927938031465743</v>
      </c>
      <c r="AF44" s="64">
        <v>47.979287163463006</v>
      </c>
      <c r="AG44" s="64">
        <v>9.580154610000001</v>
      </c>
      <c r="AH44" s="64">
        <v>0.37329100000000964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2.0269899599999999</v>
      </c>
      <c r="AP44" s="64">
        <v>0</v>
      </c>
      <c r="AQ44" s="64">
        <v>0</v>
      </c>
      <c r="AR44" s="64">
        <v>0</v>
      </c>
      <c r="AS44" s="64">
        <v>0</v>
      </c>
      <c r="AT44" s="64" t="s">
        <v>652</v>
      </c>
      <c r="AU44" s="64" t="s">
        <v>652</v>
      </c>
      <c r="AV44" s="64">
        <v>0</v>
      </c>
      <c r="AW44" s="64">
        <v>2.0269899599999999</v>
      </c>
      <c r="AX44" s="64">
        <v>0</v>
      </c>
      <c r="AY44" s="64">
        <v>222.10560000000001</v>
      </c>
      <c r="AZ44" s="64">
        <v>0</v>
      </c>
      <c r="BA44" s="64">
        <v>546.46828000000005</v>
      </c>
      <c r="BB44" s="64">
        <v>222.6148</v>
      </c>
      <c r="BC44" s="64">
        <v>323.85347999999999</v>
      </c>
      <c r="BD44" s="64">
        <v>222.61479743000001</v>
      </c>
      <c r="BE44" s="64">
        <v>0</v>
      </c>
      <c r="BF44" s="64">
        <v>518.80338213000005</v>
      </c>
      <c r="BG44" s="64">
        <v>214.04488413000001</v>
      </c>
      <c r="BH44" s="64">
        <v>0</v>
      </c>
      <c r="BI44" s="64">
        <v>304.75849800000003</v>
      </c>
      <c r="BJ44" s="64">
        <v>96.150338670205215</v>
      </c>
      <c r="BK44" s="64">
        <v>94.103820653710443</v>
      </c>
      <c r="BL44" s="64">
        <v>58.742581196904119</v>
      </c>
      <c r="BM44" s="64">
        <v>0</v>
      </c>
      <c r="BN44" s="64">
        <v>8.5699132999999961</v>
      </c>
      <c r="BO44" s="64">
        <v>0</v>
      </c>
      <c r="BP44" s="64">
        <v>0</v>
      </c>
      <c r="BQ44" s="64">
        <v>0</v>
      </c>
      <c r="BR44" s="64">
        <v>0</v>
      </c>
      <c r="BS44" s="64">
        <v>0</v>
      </c>
      <c r="BT44" s="64">
        <v>0</v>
      </c>
      <c r="BU44" s="64">
        <v>0</v>
      </c>
      <c r="BV44" s="64">
        <v>0</v>
      </c>
      <c r="BW44" s="64">
        <v>0</v>
      </c>
      <c r="BX44" s="64">
        <v>0</v>
      </c>
      <c r="BY44" s="64">
        <v>0</v>
      </c>
      <c r="BZ44" s="64" t="s">
        <v>652</v>
      </c>
      <c r="CA44" s="64" t="s">
        <v>652</v>
      </c>
      <c r="CB44" s="64">
        <v>0</v>
      </c>
      <c r="CC44" s="64">
        <v>0</v>
      </c>
      <c r="CD44" s="64">
        <v>0</v>
      </c>
      <c r="CE44" s="64">
        <v>18.95</v>
      </c>
      <c r="CF44" s="64">
        <v>0</v>
      </c>
      <c r="CG44" s="64">
        <v>41.769999999999996</v>
      </c>
      <c r="CH44" s="64">
        <v>18.95</v>
      </c>
      <c r="CI44" s="64">
        <v>22.82</v>
      </c>
      <c r="CJ44" s="64">
        <v>18.95</v>
      </c>
      <c r="CK44" s="64">
        <v>0</v>
      </c>
      <c r="CL44" s="64">
        <v>41.769999999999996</v>
      </c>
      <c r="CM44" s="64">
        <v>18.95</v>
      </c>
      <c r="CN44" s="64">
        <v>0</v>
      </c>
      <c r="CO44" s="64">
        <v>22.82</v>
      </c>
      <c r="CP44" s="64">
        <v>100</v>
      </c>
      <c r="CQ44" s="64">
        <v>100</v>
      </c>
      <c r="CR44" s="64">
        <v>54.632511371797946</v>
      </c>
      <c r="CS44" s="64">
        <v>0</v>
      </c>
      <c r="CT44" s="64">
        <v>0</v>
      </c>
      <c r="CU44" s="64">
        <v>0</v>
      </c>
      <c r="CV44" s="64">
        <v>0</v>
      </c>
      <c r="CW44" s="64">
        <v>0</v>
      </c>
      <c r="CX44" s="64">
        <v>0</v>
      </c>
      <c r="CY44" s="64">
        <v>0</v>
      </c>
      <c r="CZ44" s="64">
        <v>0</v>
      </c>
      <c r="DA44" s="64">
        <v>0</v>
      </c>
      <c r="DB44" s="64">
        <v>0</v>
      </c>
      <c r="DC44" s="64">
        <v>0</v>
      </c>
      <c r="DD44" s="64">
        <v>0</v>
      </c>
      <c r="DE44" s="64">
        <v>0</v>
      </c>
      <c r="DF44" s="64" t="s">
        <v>652</v>
      </c>
      <c r="DG44" s="64" t="s">
        <v>652</v>
      </c>
      <c r="DH44" s="64">
        <v>0</v>
      </c>
      <c r="DI44" s="64">
        <v>0</v>
      </c>
      <c r="DJ44" s="64">
        <v>0</v>
      </c>
      <c r="DK44" s="64">
        <v>35.957599999999999</v>
      </c>
      <c r="DL44" s="64">
        <v>0</v>
      </c>
      <c r="DM44" s="64">
        <v>69.376099999999994</v>
      </c>
      <c r="DN44" s="64">
        <v>35.957599999999999</v>
      </c>
      <c r="DO44" s="64">
        <v>33.418500000000002</v>
      </c>
      <c r="DP44" s="64">
        <v>35.957599999999999</v>
      </c>
      <c r="DQ44" s="64">
        <v>0</v>
      </c>
      <c r="DR44" s="64">
        <v>64.325000599999996</v>
      </c>
      <c r="DS44" s="64">
        <v>33.998107619999999</v>
      </c>
      <c r="DT44" s="64">
        <v>0</v>
      </c>
      <c r="DU44" s="64">
        <v>30.32689298</v>
      </c>
      <c r="DV44" s="64">
        <v>94.550547366898797</v>
      </c>
      <c r="DW44" s="64">
        <v>90.748815715846007</v>
      </c>
      <c r="DX44" s="64">
        <v>47.146354756505048</v>
      </c>
      <c r="DY44" s="64">
        <v>0</v>
      </c>
      <c r="DZ44" s="64">
        <v>1.9594923799999997</v>
      </c>
      <c r="EA44" s="64">
        <v>0</v>
      </c>
      <c r="EB44" s="64">
        <v>0</v>
      </c>
      <c r="EC44" s="64">
        <v>0</v>
      </c>
      <c r="ED44" s="64">
        <v>0</v>
      </c>
      <c r="EE44" s="64">
        <v>0</v>
      </c>
      <c r="EF44" s="64">
        <v>0</v>
      </c>
      <c r="EG44" s="64">
        <v>0</v>
      </c>
      <c r="EH44" s="64">
        <v>0</v>
      </c>
      <c r="EI44" s="64">
        <v>0</v>
      </c>
      <c r="EJ44" s="64">
        <v>0</v>
      </c>
      <c r="EK44" s="64">
        <v>0</v>
      </c>
      <c r="EL44" s="64" t="s">
        <v>652</v>
      </c>
      <c r="EM44" s="64" t="s">
        <v>652</v>
      </c>
      <c r="EN44" s="64">
        <v>0</v>
      </c>
      <c r="EO44" s="64">
        <v>0</v>
      </c>
      <c r="EP44" s="64">
        <v>0</v>
      </c>
      <c r="EQ44" s="64">
        <v>7.0600000000000005</v>
      </c>
      <c r="ER44" s="64">
        <v>1.4035</v>
      </c>
      <c r="ES44" s="64">
        <v>10.0886</v>
      </c>
      <c r="ET44" s="64">
        <v>7.0600000000000005</v>
      </c>
      <c r="EU44" s="64">
        <v>3.0286</v>
      </c>
      <c r="EV44" s="64">
        <v>7.0600000000000005</v>
      </c>
      <c r="EW44" s="64">
        <v>0</v>
      </c>
      <c r="EX44" s="64">
        <v>11.492099999999999</v>
      </c>
      <c r="EY44" s="64">
        <v>8.4634999999999998</v>
      </c>
      <c r="EZ44" s="64">
        <v>1.4035</v>
      </c>
      <c r="FA44" s="64">
        <v>3.0286</v>
      </c>
      <c r="FB44" s="64">
        <v>100</v>
      </c>
      <c r="FC44" s="64">
        <v>100</v>
      </c>
      <c r="FD44" s="64">
        <v>26.353756058509759</v>
      </c>
      <c r="FE44" s="64">
        <v>0</v>
      </c>
      <c r="FF44" s="64">
        <v>0</v>
      </c>
      <c r="FG44" s="64">
        <v>0</v>
      </c>
      <c r="FH44" s="64">
        <v>0</v>
      </c>
      <c r="FI44" s="64">
        <v>0</v>
      </c>
      <c r="FJ44" s="64">
        <v>0</v>
      </c>
      <c r="FK44" s="64">
        <v>0</v>
      </c>
      <c r="FL44" s="64">
        <v>0</v>
      </c>
      <c r="FM44" s="64">
        <v>0</v>
      </c>
      <c r="FN44" s="64">
        <v>0</v>
      </c>
      <c r="FO44" s="64">
        <v>0</v>
      </c>
      <c r="FP44" s="64">
        <v>0</v>
      </c>
      <c r="FQ44" s="64">
        <v>0</v>
      </c>
      <c r="FR44" s="64" t="s">
        <v>652</v>
      </c>
      <c r="FS44" s="64" t="s">
        <v>652</v>
      </c>
      <c r="FT44" s="64">
        <v>0</v>
      </c>
      <c r="FU44" s="64">
        <v>0</v>
      </c>
      <c r="FV44" s="64">
        <v>0</v>
      </c>
      <c r="FW44" s="64">
        <v>29.306000000000001</v>
      </c>
      <c r="FX44" s="64">
        <v>0</v>
      </c>
      <c r="FY44" s="64">
        <v>64.261300000000006</v>
      </c>
      <c r="FZ44" s="64">
        <v>29.306000000000001</v>
      </c>
      <c r="GA44" s="64">
        <v>34.955299999999994</v>
      </c>
      <c r="GB44" s="64">
        <v>29.306000000000001</v>
      </c>
      <c r="GC44" s="64">
        <v>0</v>
      </c>
      <c r="GD44" s="64">
        <v>52.433796000000001</v>
      </c>
      <c r="GE44" s="64">
        <v>29.306000000000001</v>
      </c>
      <c r="GF44" s="64">
        <v>0</v>
      </c>
      <c r="GG44" s="64">
        <v>23.127795999999996</v>
      </c>
      <c r="GH44" s="64">
        <v>100</v>
      </c>
      <c r="GI44" s="64">
        <v>66.16391791802674</v>
      </c>
      <c r="GJ44" s="64">
        <v>44.108566925042005</v>
      </c>
      <c r="GK44" s="64">
        <v>0</v>
      </c>
      <c r="GL44" s="64">
        <v>0</v>
      </c>
      <c r="GM44" s="64">
        <v>0</v>
      </c>
      <c r="GN44" s="64">
        <v>0</v>
      </c>
      <c r="GO44" s="64">
        <v>0</v>
      </c>
      <c r="GP44" s="64">
        <v>0</v>
      </c>
      <c r="GQ44" s="64">
        <v>0</v>
      </c>
      <c r="GR44" s="64">
        <v>0</v>
      </c>
      <c r="GS44" s="64">
        <v>0</v>
      </c>
      <c r="GT44" s="64">
        <v>0</v>
      </c>
      <c r="GU44" s="64">
        <v>0</v>
      </c>
      <c r="GV44" s="64">
        <v>0</v>
      </c>
      <c r="GW44" s="64">
        <v>0</v>
      </c>
      <c r="GX44" s="64" t="s">
        <v>652</v>
      </c>
      <c r="GY44" s="64" t="s">
        <v>652</v>
      </c>
      <c r="GZ44" s="64">
        <v>0</v>
      </c>
      <c r="HA44" s="64">
        <v>0</v>
      </c>
      <c r="HB44" s="64">
        <v>0</v>
      </c>
      <c r="HC44" s="64">
        <v>11.960700000000001</v>
      </c>
      <c r="HD44" s="64">
        <v>0</v>
      </c>
      <c r="HE44" s="64">
        <v>18.143799999999999</v>
      </c>
      <c r="HF44" s="64">
        <v>11.960700000000001</v>
      </c>
      <c r="HG44" s="64">
        <v>6.1830999999999996</v>
      </c>
      <c r="HH44" s="64">
        <v>11.960700000000001</v>
      </c>
      <c r="HI44" s="64">
        <v>0</v>
      </c>
      <c r="HJ44" s="64">
        <v>18.122404</v>
      </c>
      <c r="HK44" s="64">
        <v>11.960700000000001</v>
      </c>
      <c r="HL44" s="64">
        <v>0</v>
      </c>
      <c r="HM44" s="64">
        <v>6.1617040000000003</v>
      </c>
      <c r="HN44" s="64">
        <v>100</v>
      </c>
      <c r="HO44" s="64">
        <v>99.653959987708447</v>
      </c>
      <c r="HP44" s="64">
        <v>34.000478082267676</v>
      </c>
      <c r="HQ44" s="64">
        <v>0</v>
      </c>
      <c r="HR44" s="64">
        <v>0</v>
      </c>
      <c r="HS44" s="64">
        <v>0</v>
      </c>
      <c r="HT44" s="64">
        <v>0</v>
      </c>
      <c r="HU44" s="64">
        <v>0</v>
      </c>
      <c r="HV44" s="64">
        <v>0</v>
      </c>
      <c r="HW44" s="64">
        <v>0</v>
      </c>
      <c r="HX44" s="64">
        <v>0</v>
      </c>
      <c r="HY44" s="64">
        <v>0</v>
      </c>
      <c r="HZ44" s="64">
        <v>0</v>
      </c>
      <c r="IA44" s="64">
        <v>0</v>
      </c>
      <c r="IB44" s="64">
        <v>0</v>
      </c>
      <c r="IC44" s="64">
        <v>0</v>
      </c>
      <c r="ID44" s="64" t="s">
        <v>652</v>
      </c>
      <c r="IE44" s="64" t="s">
        <v>652</v>
      </c>
      <c r="IF44" s="64">
        <v>0</v>
      </c>
      <c r="IG44" s="64">
        <v>0</v>
      </c>
      <c r="IH44" s="64">
        <v>0</v>
      </c>
    </row>
    <row r="45" spans="1:242" ht="15.75" x14ac:dyDescent="0.25">
      <c r="A45" s="75">
        <v>34</v>
      </c>
      <c r="B45" s="17" t="s">
        <v>97</v>
      </c>
      <c r="C45" s="69">
        <v>80.77640000000001</v>
      </c>
      <c r="D45" s="69">
        <v>0</v>
      </c>
      <c r="E45" s="69">
        <v>115.4627</v>
      </c>
      <c r="F45" s="69">
        <v>80.77640000000001</v>
      </c>
      <c r="G45" s="69">
        <v>34.686299999999996</v>
      </c>
      <c r="H45" s="69">
        <v>80.77640000000001</v>
      </c>
      <c r="I45" s="69">
        <v>0.59904000000000002</v>
      </c>
      <c r="J45" s="69">
        <v>115.4627</v>
      </c>
      <c r="K45" s="69">
        <v>80.77640000000001</v>
      </c>
      <c r="L45" s="69">
        <v>0</v>
      </c>
      <c r="M45" s="69">
        <v>34.686299999999996</v>
      </c>
      <c r="N45" s="70">
        <v>100</v>
      </c>
      <c r="O45" s="70">
        <v>100</v>
      </c>
      <c r="P45" s="70">
        <v>30.041130165845765</v>
      </c>
      <c r="Q45" s="69">
        <v>0.59904000000000002</v>
      </c>
      <c r="R45" s="70">
        <v>2.2204460492503131E-15</v>
      </c>
      <c r="S45" s="69">
        <v>9.6372</v>
      </c>
      <c r="T45" s="69">
        <v>0</v>
      </c>
      <c r="U45" s="69">
        <v>13.76742</v>
      </c>
      <c r="V45" s="69">
        <v>9.6372</v>
      </c>
      <c r="W45" s="69">
        <v>4.1302199999999996</v>
      </c>
      <c r="X45" s="69">
        <v>9.6372</v>
      </c>
      <c r="Y45" s="69">
        <v>0</v>
      </c>
      <c r="Z45" s="69">
        <v>13.76742</v>
      </c>
      <c r="AA45" s="69">
        <v>9.6372</v>
      </c>
      <c r="AB45" s="69">
        <v>0</v>
      </c>
      <c r="AC45" s="69">
        <v>4.1302199999999996</v>
      </c>
      <c r="AD45" s="70">
        <v>100</v>
      </c>
      <c r="AE45" s="70">
        <v>100</v>
      </c>
      <c r="AF45" s="70">
        <v>29.999956418849717</v>
      </c>
      <c r="AG45" s="70">
        <v>0</v>
      </c>
      <c r="AH45" s="70">
        <v>0</v>
      </c>
      <c r="AI45" s="69">
        <v>0</v>
      </c>
      <c r="AJ45" s="69">
        <v>0</v>
      </c>
      <c r="AK45" s="69">
        <v>0</v>
      </c>
      <c r="AL45" s="69">
        <v>0</v>
      </c>
      <c r="AM45" s="69">
        <v>0</v>
      </c>
      <c r="AN45" s="69">
        <v>0</v>
      </c>
      <c r="AO45" s="69">
        <v>0.59904000000000002</v>
      </c>
      <c r="AP45" s="69">
        <v>0</v>
      </c>
      <c r="AQ45" s="69">
        <v>0</v>
      </c>
      <c r="AR45" s="69">
        <v>0</v>
      </c>
      <c r="AS45" s="69">
        <v>0</v>
      </c>
      <c r="AT45" s="70" t="s">
        <v>652</v>
      </c>
      <c r="AU45" s="70" t="s">
        <v>652</v>
      </c>
      <c r="AV45" s="70">
        <v>0</v>
      </c>
      <c r="AW45" s="70">
        <v>0.59904000000000002</v>
      </c>
      <c r="AX45" s="70">
        <v>0</v>
      </c>
      <c r="AY45" s="69">
        <v>59.5916</v>
      </c>
      <c r="AZ45" s="69">
        <v>0</v>
      </c>
      <c r="BA45" s="69">
        <v>85.198679999999996</v>
      </c>
      <c r="BB45" s="69">
        <v>59.5916</v>
      </c>
      <c r="BC45" s="69">
        <v>25.60708</v>
      </c>
      <c r="BD45" s="69">
        <v>59.5916</v>
      </c>
      <c r="BE45" s="69">
        <v>0</v>
      </c>
      <c r="BF45" s="69">
        <v>85.198679999999996</v>
      </c>
      <c r="BG45" s="69">
        <v>59.5916</v>
      </c>
      <c r="BH45" s="69">
        <v>0</v>
      </c>
      <c r="BI45" s="69">
        <v>25.60708</v>
      </c>
      <c r="BJ45" s="70">
        <v>100</v>
      </c>
      <c r="BK45" s="70">
        <v>100</v>
      </c>
      <c r="BL45" s="70">
        <v>30.055723868022373</v>
      </c>
      <c r="BM45" s="70">
        <v>0</v>
      </c>
      <c r="BN45" s="70">
        <v>0</v>
      </c>
      <c r="BO45" s="69">
        <v>0</v>
      </c>
      <c r="BP45" s="69">
        <v>0</v>
      </c>
      <c r="BQ45" s="69">
        <v>0</v>
      </c>
      <c r="BR45" s="69">
        <v>0</v>
      </c>
      <c r="BS45" s="69">
        <v>0</v>
      </c>
      <c r="BT45" s="69">
        <v>0</v>
      </c>
      <c r="BU45" s="69">
        <v>0</v>
      </c>
      <c r="BV45" s="69">
        <v>0</v>
      </c>
      <c r="BW45" s="69">
        <v>0</v>
      </c>
      <c r="BX45" s="69">
        <v>0</v>
      </c>
      <c r="BY45" s="69">
        <v>0</v>
      </c>
      <c r="BZ45" s="70" t="s">
        <v>652</v>
      </c>
      <c r="CA45" s="70" t="s">
        <v>652</v>
      </c>
      <c r="CB45" s="70">
        <v>0</v>
      </c>
      <c r="CC45" s="70">
        <v>0</v>
      </c>
      <c r="CD45" s="70">
        <v>0</v>
      </c>
      <c r="CE45" s="69">
        <v>6.58</v>
      </c>
      <c r="CF45" s="69">
        <v>0</v>
      </c>
      <c r="CG45" s="69">
        <v>9.4</v>
      </c>
      <c r="CH45" s="69">
        <v>6.58</v>
      </c>
      <c r="CI45" s="69">
        <v>2.82</v>
      </c>
      <c r="CJ45" s="69">
        <v>6.58</v>
      </c>
      <c r="CK45" s="69">
        <v>0</v>
      </c>
      <c r="CL45" s="69">
        <v>9.4</v>
      </c>
      <c r="CM45" s="69">
        <v>6.58</v>
      </c>
      <c r="CN45" s="69">
        <v>0</v>
      </c>
      <c r="CO45" s="69">
        <v>2.82</v>
      </c>
      <c r="CP45" s="70">
        <v>100</v>
      </c>
      <c r="CQ45" s="70">
        <v>100</v>
      </c>
      <c r="CR45" s="70">
        <v>30</v>
      </c>
      <c r="CS45" s="70">
        <v>0</v>
      </c>
      <c r="CT45" s="70">
        <v>0</v>
      </c>
      <c r="CU45" s="69">
        <v>0</v>
      </c>
      <c r="CV45" s="69">
        <v>0</v>
      </c>
      <c r="CW45" s="69">
        <v>0</v>
      </c>
      <c r="CX45" s="69">
        <v>0</v>
      </c>
      <c r="CY45" s="69">
        <v>0</v>
      </c>
      <c r="CZ45" s="69">
        <v>0</v>
      </c>
      <c r="DA45" s="69">
        <v>0</v>
      </c>
      <c r="DB45" s="69">
        <v>0</v>
      </c>
      <c r="DC45" s="69">
        <v>0</v>
      </c>
      <c r="DD45" s="69">
        <v>0</v>
      </c>
      <c r="DE45" s="69">
        <v>0</v>
      </c>
      <c r="DF45" s="70" t="s">
        <v>652</v>
      </c>
      <c r="DG45" s="70" t="s">
        <v>652</v>
      </c>
      <c r="DH45" s="70">
        <v>0</v>
      </c>
      <c r="DI45" s="70">
        <v>0</v>
      </c>
      <c r="DJ45" s="70">
        <v>0</v>
      </c>
      <c r="DK45" s="69">
        <v>4.9676</v>
      </c>
      <c r="DL45" s="69">
        <v>0</v>
      </c>
      <c r="DM45" s="69">
        <v>7.0965999999999996</v>
      </c>
      <c r="DN45" s="69">
        <v>4.9676</v>
      </c>
      <c r="DO45" s="69">
        <v>2.129</v>
      </c>
      <c r="DP45" s="69">
        <v>4.9676</v>
      </c>
      <c r="DQ45" s="69">
        <v>0</v>
      </c>
      <c r="DR45" s="69">
        <v>7.0965999999999996</v>
      </c>
      <c r="DS45" s="69">
        <v>4.9676</v>
      </c>
      <c r="DT45" s="69">
        <v>0</v>
      </c>
      <c r="DU45" s="69">
        <v>2.129</v>
      </c>
      <c r="DV45" s="70">
        <v>100</v>
      </c>
      <c r="DW45" s="70">
        <v>100</v>
      </c>
      <c r="DX45" s="70">
        <v>30.000281825099346</v>
      </c>
      <c r="DY45" s="70">
        <v>0</v>
      </c>
      <c r="DZ45" s="70">
        <v>0</v>
      </c>
      <c r="EA45" s="69">
        <v>0</v>
      </c>
      <c r="EB45" s="69">
        <v>0</v>
      </c>
      <c r="EC45" s="69">
        <v>0</v>
      </c>
      <c r="ED45" s="69">
        <v>0</v>
      </c>
      <c r="EE45" s="69">
        <v>0</v>
      </c>
      <c r="EF45" s="69">
        <v>0</v>
      </c>
      <c r="EG45" s="69">
        <v>0</v>
      </c>
      <c r="EH45" s="69">
        <v>0</v>
      </c>
      <c r="EI45" s="69">
        <v>0</v>
      </c>
      <c r="EJ45" s="69">
        <v>0</v>
      </c>
      <c r="EK45" s="69">
        <v>0</v>
      </c>
      <c r="EL45" s="70" t="s">
        <v>652</v>
      </c>
      <c r="EM45" s="70" t="s">
        <v>652</v>
      </c>
      <c r="EN45" s="70">
        <v>0</v>
      </c>
      <c r="EO45" s="70">
        <v>0</v>
      </c>
      <c r="EP45" s="70">
        <v>0</v>
      </c>
      <c r="EQ45" s="69">
        <v>0</v>
      </c>
      <c r="ER45" s="69">
        <v>0</v>
      </c>
      <c r="ES45" s="69">
        <v>0</v>
      </c>
      <c r="ET45" s="69">
        <v>0</v>
      </c>
      <c r="EU45" s="69">
        <v>0</v>
      </c>
      <c r="EV45" s="69">
        <v>0</v>
      </c>
      <c r="EW45" s="69">
        <v>0</v>
      </c>
      <c r="EX45" s="69">
        <v>0</v>
      </c>
      <c r="EY45" s="69">
        <v>0</v>
      </c>
      <c r="EZ45" s="69">
        <v>0</v>
      </c>
      <c r="FA45" s="69">
        <v>0</v>
      </c>
      <c r="FB45" s="70" t="s">
        <v>652</v>
      </c>
      <c r="FC45" s="70" t="s">
        <v>652</v>
      </c>
      <c r="FD45" s="70">
        <v>0</v>
      </c>
      <c r="FE45" s="70">
        <v>0</v>
      </c>
      <c r="FF45" s="70">
        <v>0</v>
      </c>
      <c r="FG45" s="69">
        <v>0</v>
      </c>
      <c r="FH45" s="69">
        <v>0</v>
      </c>
      <c r="FI45" s="69">
        <v>0</v>
      </c>
      <c r="FJ45" s="69">
        <v>0</v>
      </c>
      <c r="FK45" s="69">
        <v>0</v>
      </c>
      <c r="FL45" s="69">
        <v>0</v>
      </c>
      <c r="FM45" s="69">
        <v>0</v>
      </c>
      <c r="FN45" s="69">
        <v>0</v>
      </c>
      <c r="FO45" s="69">
        <v>0</v>
      </c>
      <c r="FP45" s="69">
        <v>0</v>
      </c>
      <c r="FQ45" s="69">
        <v>0</v>
      </c>
      <c r="FR45" s="70" t="s">
        <v>652</v>
      </c>
      <c r="FS45" s="70" t="s">
        <v>652</v>
      </c>
      <c r="FT45" s="70">
        <v>0</v>
      </c>
      <c r="FU45" s="70">
        <v>0</v>
      </c>
      <c r="FV45" s="70">
        <v>0</v>
      </c>
      <c r="FW45" s="69">
        <v>0</v>
      </c>
      <c r="FX45" s="69">
        <v>0</v>
      </c>
      <c r="FY45" s="69">
        <v>0</v>
      </c>
      <c r="FZ45" s="69">
        <v>0</v>
      </c>
      <c r="GA45" s="69">
        <v>0</v>
      </c>
      <c r="GB45" s="69">
        <v>0</v>
      </c>
      <c r="GC45" s="69">
        <v>0</v>
      </c>
      <c r="GD45" s="69">
        <v>0</v>
      </c>
      <c r="GE45" s="69">
        <v>0</v>
      </c>
      <c r="GF45" s="69">
        <v>0</v>
      </c>
      <c r="GG45" s="69">
        <v>0</v>
      </c>
      <c r="GH45" s="70" t="s">
        <v>652</v>
      </c>
      <c r="GI45" s="70" t="s">
        <v>652</v>
      </c>
      <c r="GJ45" s="70">
        <v>0</v>
      </c>
      <c r="GK45" s="70">
        <v>0</v>
      </c>
      <c r="GL45" s="70">
        <v>0</v>
      </c>
      <c r="GM45" s="69">
        <v>0</v>
      </c>
      <c r="GN45" s="69">
        <v>0</v>
      </c>
      <c r="GO45" s="69">
        <v>0</v>
      </c>
      <c r="GP45" s="69">
        <v>0</v>
      </c>
      <c r="GQ45" s="69">
        <v>0</v>
      </c>
      <c r="GR45" s="69">
        <v>0</v>
      </c>
      <c r="GS45" s="69">
        <v>0</v>
      </c>
      <c r="GT45" s="69">
        <v>0</v>
      </c>
      <c r="GU45" s="69">
        <v>0</v>
      </c>
      <c r="GV45" s="69">
        <v>0</v>
      </c>
      <c r="GW45" s="69">
        <v>0</v>
      </c>
      <c r="GX45" s="70" t="s">
        <v>652</v>
      </c>
      <c r="GY45" s="70" t="s">
        <v>652</v>
      </c>
      <c r="GZ45" s="70">
        <v>0</v>
      </c>
      <c r="HA45" s="70">
        <v>0</v>
      </c>
      <c r="HB45" s="70">
        <v>0</v>
      </c>
      <c r="HC45" s="69">
        <v>0</v>
      </c>
      <c r="HD45" s="69">
        <v>0</v>
      </c>
      <c r="HE45" s="69">
        <v>0</v>
      </c>
      <c r="HF45" s="69">
        <v>0</v>
      </c>
      <c r="HG45" s="69">
        <v>0</v>
      </c>
      <c r="HH45" s="69">
        <v>0</v>
      </c>
      <c r="HI45" s="69">
        <v>0</v>
      </c>
      <c r="HJ45" s="69">
        <v>0</v>
      </c>
      <c r="HK45" s="69">
        <v>0</v>
      </c>
      <c r="HL45" s="69">
        <v>0</v>
      </c>
      <c r="HM45" s="69">
        <v>0</v>
      </c>
      <c r="HN45" s="70" t="s">
        <v>652</v>
      </c>
      <c r="HO45" s="70" t="s">
        <v>652</v>
      </c>
      <c r="HP45" s="70">
        <v>0</v>
      </c>
      <c r="HQ45" s="70">
        <v>0</v>
      </c>
      <c r="HR45" s="70">
        <v>0</v>
      </c>
      <c r="HS45" s="69">
        <v>0</v>
      </c>
      <c r="HT45" s="69">
        <v>0</v>
      </c>
      <c r="HU45" s="69">
        <v>0</v>
      </c>
      <c r="HV45" s="69">
        <v>0</v>
      </c>
      <c r="HW45" s="69">
        <v>0</v>
      </c>
      <c r="HX45" s="69">
        <v>0</v>
      </c>
      <c r="HY45" s="69">
        <v>0</v>
      </c>
      <c r="HZ45" s="69">
        <v>0</v>
      </c>
      <c r="IA45" s="69">
        <v>0</v>
      </c>
      <c r="IB45" s="69">
        <v>0</v>
      </c>
      <c r="IC45" s="69">
        <v>0</v>
      </c>
      <c r="ID45" s="70" t="s">
        <v>652</v>
      </c>
      <c r="IE45" s="70" t="s">
        <v>652</v>
      </c>
      <c r="IF45" s="70">
        <v>0</v>
      </c>
      <c r="IG45" s="70">
        <v>0</v>
      </c>
      <c r="IH45" s="70">
        <v>0</v>
      </c>
    </row>
    <row r="46" spans="1:242" ht="15.75" x14ac:dyDescent="0.25">
      <c r="A46" s="75">
        <v>35</v>
      </c>
      <c r="B46" s="17" t="s">
        <v>99</v>
      </c>
      <c r="C46" s="69">
        <v>51.075200000000002</v>
      </c>
      <c r="D46" s="69">
        <v>0</v>
      </c>
      <c r="E46" s="69">
        <v>95.657200000000003</v>
      </c>
      <c r="F46" s="69">
        <v>51.075200000000002</v>
      </c>
      <c r="G46" s="69">
        <v>44.581999999999994</v>
      </c>
      <c r="H46" s="69">
        <v>51.075200000000002</v>
      </c>
      <c r="I46" s="69">
        <v>0</v>
      </c>
      <c r="J46" s="69">
        <v>83.950854000000007</v>
      </c>
      <c r="K46" s="69">
        <v>51.075200000000002</v>
      </c>
      <c r="L46" s="69">
        <v>0</v>
      </c>
      <c r="M46" s="69">
        <v>32.875653999999997</v>
      </c>
      <c r="N46" s="70">
        <v>100</v>
      </c>
      <c r="O46" s="70">
        <v>73.741990040823651</v>
      </c>
      <c r="P46" s="70">
        <v>39.160595078639695</v>
      </c>
      <c r="Q46" s="69">
        <v>0</v>
      </c>
      <c r="R46" s="70">
        <v>0</v>
      </c>
      <c r="S46" s="69">
        <v>9.2507999999999999</v>
      </c>
      <c r="T46" s="69">
        <v>0</v>
      </c>
      <c r="U46" s="69">
        <v>15.7508</v>
      </c>
      <c r="V46" s="69">
        <v>9.2507999999999999</v>
      </c>
      <c r="W46" s="69">
        <v>6.5</v>
      </c>
      <c r="X46" s="69">
        <v>9.2507999999999999</v>
      </c>
      <c r="Y46" s="69">
        <v>0</v>
      </c>
      <c r="Z46" s="69">
        <v>15.7508</v>
      </c>
      <c r="AA46" s="69">
        <v>9.2507999999999999</v>
      </c>
      <c r="AB46" s="69">
        <v>0</v>
      </c>
      <c r="AC46" s="69">
        <v>6.5</v>
      </c>
      <c r="AD46" s="70">
        <v>100</v>
      </c>
      <c r="AE46" s="70">
        <v>100</v>
      </c>
      <c r="AF46" s="70">
        <v>41.267745130406077</v>
      </c>
      <c r="AG46" s="70">
        <v>0</v>
      </c>
      <c r="AH46" s="70">
        <v>0</v>
      </c>
      <c r="AI46" s="69">
        <v>0</v>
      </c>
      <c r="AJ46" s="69">
        <v>0</v>
      </c>
      <c r="AK46" s="69">
        <v>0</v>
      </c>
      <c r="AL46" s="69">
        <v>0</v>
      </c>
      <c r="AM46" s="69">
        <v>0</v>
      </c>
      <c r="AN46" s="69">
        <v>0</v>
      </c>
      <c r="AO46" s="69">
        <v>0</v>
      </c>
      <c r="AP46" s="69">
        <v>0</v>
      </c>
      <c r="AQ46" s="69">
        <v>0</v>
      </c>
      <c r="AR46" s="69">
        <v>0</v>
      </c>
      <c r="AS46" s="69">
        <v>0</v>
      </c>
      <c r="AT46" s="70" t="s">
        <v>652</v>
      </c>
      <c r="AU46" s="70" t="s">
        <v>652</v>
      </c>
      <c r="AV46" s="70">
        <v>0</v>
      </c>
      <c r="AW46" s="70">
        <v>0</v>
      </c>
      <c r="AX46" s="70">
        <v>0</v>
      </c>
      <c r="AY46" s="69">
        <v>28.18</v>
      </c>
      <c r="AZ46" s="69">
        <v>0</v>
      </c>
      <c r="BA46" s="69">
        <v>51.639299999999999</v>
      </c>
      <c r="BB46" s="69">
        <v>28.18</v>
      </c>
      <c r="BC46" s="69">
        <v>23.459299999999999</v>
      </c>
      <c r="BD46" s="69">
        <v>28.18</v>
      </c>
      <c r="BE46" s="69">
        <v>0</v>
      </c>
      <c r="BF46" s="69">
        <v>49.060450000000003</v>
      </c>
      <c r="BG46" s="69">
        <v>28.18</v>
      </c>
      <c r="BH46" s="69">
        <v>0</v>
      </c>
      <c r="BI46" s="69">
        <v>20.88045</v>
      </c>
      <c r="BJ46" s="70">
        <v>100</v>
      </c>
      <c r="BK46" s="70">
        <v>89.007131500087382</v>
      </c>
      <c r="BL46" s="70">
        <v>42.560657311541163</v>
      </c>
      <c r="BM46" s="70">
        <v>0</v>
      </c>
      <c r="BN46" s="70">
        <v>0</v>
      </c>
      <c r="BO46" s="69">
        <v>0</v>
      </c>
      <c r="BP46" s="69">
        <v>0</v>
      </c>
      <c r="BQ46" s="69">
        <v>0</v>
      </c>
      <c r="BR46" s="69">
        <v>0</v>
      </c>
      <c r="BS46" s="69">
        <v>0</v>
      </c>
      <c r="BT46" s="69">
        <v>0</v>
      </c>
      <c r="BU46" s="69">
        <v>0</v>
      </c>
      <c r="BV46" s="69">
        <v>0</v>
      </c>
      <c r="BW46" s="69">
        <v>0</v>
      </c>
      <c r="BX46" s="69">
        <v>0</v>
      </c>
      <c r="BY46" s="69">
        <v>0</v>
      </c>
      <c r="BZ46" s="70" t="s">
        <v>652</v>
      </c>
      <c r="CA46" s="70" t="s">
        <v>652</v>
      </c>
      <c r="CB46" s="70">
        <v>0</v>
      </c>
      <c r="CC46" s="70">
        <v>0</v>
      </c>
      <c r="CD46" s="70">
        <v>0</v>
      </c>
      <c r="CE46" s="69">
        <v>0</v>
      </c>
      <c r="CF46" s="69">
        <v>0</v>
      </c>
      <c r="CG46" s="69">
        <v>0</v>
      </c>
      <c r="CH46" s="69">
        <v>0</v>
      </c>
      <c r="CI46" s="69">
        <v>0</v>
      </c>
      <c r="CJ46" s="69">
        <v>0</v>
      </c>
      <c r="CK46" s="69">
        <v>0</v>
      </c>
      <c r="CL46" s="69">
        <v>0</v>
      </c>
      <c r="CM46" s="69">
        <v>0</v>
      </c>
      <c r="CN46" s="69">
        <v>0</v>
      </c>
      <c r="CO46" s="69">
        <v>0</v>
      </c>
      <c r="CP46" s="70" t="s">
        <v>652</v>
      </c>
      <c r="CQ46" s="70" t="s">
        <v>652</v>
      </c>
      <c r="CR46" s="70">
        <v>0</v>
      </c>
      <c r="CS46" s="70">
        <v>0</v>
      </c>
      <c r="CT46" s="70">
        <v>0</v>
      </c>
      <c r="CU46" s="69">
        <v>0</v>
      </c>
      <c r="CV46" s="69">
        <v>0</v>
      </c>
      <c r="CW46" s="69">
        <v>0</v>
      </c>
      <c r="CX46" s="69">
        <v>0</v>
      </c>
      <c r="CY46" s="69">
        <v>0</v>
      </c>
      <c r="CZ46" s="69">
        <v>0</v>
      </c>
      <c r="DA46" s="69">
        <v>0</v>
      </c>
      <c r="DB46" s="69">
        <v>0</v>
      </c>
      <c r="DC46" s="69">
        <v>0</v>
      </c>
      <c r="DD46" s="69">
        <v>0</v>
      </c>
      <c r="DE46" s="69">
        <v>0</v>
      </c>
      <c r="DF46" s="70" t="s">
        <v>652</v>
      </c>
      <c r="DG46" s="70" t="s">
        <v>652</v>
      </c>
      <c r="DH46" s="70">
        <v>0</v>
      </c>
      <c r="DI46" s="70">
        <v>0</v>
      </c>
      <c r="DJ46" s="70">
        <v>0</v>
      </c>
      <c r="DK46" s="69">
        <v>0</v>
      </c>
      <c r="DL46" s="69">
        <v>0</v>
      </c>
      <c r="DM46" s="69">
        <v>0</v>
      </c>
      <c r="DN46" s="69">
        <v>0</v>
      </c>
      <c r="DO46" s="69">
        <v>0</v>
      </c>
      <c r="DP46" s="69">
        <v>0</v>
      </c>
      <c r="DQ46" s="69">
        <v>0</v>
      </c>
      <c r="DR46" s="69">
        <v>0</v>
      </c>
      <c r="DS46" s="69">
        <v>0</v>
      </c>
      <c r="DT46" s="69">
        <v>0</v>
      </c>
      <c r="DU46" s="69">
        <v>0</v>
      </c>
      <c r="DV46" s="70" t="s">
        <v>652</v>
      </c>
      <c r="DW46" s="70" t="s">
        <v>652</v>
      </c>
      <c r="DX46" s="70">
        <v>0</v>
      </c>
      <c r="DY46" s="70">
        <v>0</v>
      </c>
      <c r="DZ46" s="70">
        <v>0</v>
      </c>
      <c r="EA46" s="69">
        <v>0</v>
      </c>
      <c r="EB46" s="69">
        <v>0</v>
      </c>
      <c r="EC46" s="69">
        <v>0</v>
      </c>
      <c r="ED46" s="69">
        <v>0</v>
      </c>
      <c r="EE46" s="69">
        <v>0</v>
      </c>
      <c r="EF46" s="69">
        <v>0</v>
      </c>
      <c r="EG46" s="69">
        <v>0</v>
      </c>
      <c r="EH46" s="69">
        <v>0</v>
      </c>
      <c r="EI46" s="69">
        <v>0</v>
      </c>
      <c r="EJ46" s="69">
        <v>0</v>
      </c>
      <c r="EK46" s="69">
        <v>0</v>
      </c>
      <c r="EL46" s="70" t="s">
        <v>652</v>
      </c>
      <c r="EM46" s="70" t="s">
        <v>652</v>
      </c>
      <c r="EN46" s="70">
        <v>0</v>
      </c>
      <c r="EO46" s="70">
        <v>0</v>
      </c>
      <c r="EP46" s="70">
        <v>0</v>
      </c>
      <c r="EQ46" s="69">
        <v>2.4</v>
      </c>
      <c r="ER46" s="69">
        <v>0</v>
      </c>
      <c r="ES46" s="69">
        <v>3.4285999999999999</v>
      </c>
      <c r="ET46" s="69">
        <v>2.4</v>
      </c>
      <c r="EU46" s="69">
        <v>1.0286</v>
      </c>
      <c r="EV46" s="69">
        <v>2.4</v>
      </c>
      <c r="EW46" s="69">
        <v>0</v>
      </c>
      <c r="EX46" s="69">
        <v>3.4285999999999999</v>
      </c>
      <c r="EY46" s="69">
        <v>2.4</v>
      </c>
      <c r="EZ46" s="69">
        <v>0</v>
      </c>
      <c r="FA46" s="69">
        <v>1.0286</v>
      </c>
      <c r="FB46" s="70">
        <v>100</v>
      </c>
      <c r="FC46" s="70">
        <v>100</v>
      </c>
      <c r="FD46" s="70">
        <v>30.000583328472263</v>
      </c>
      <c r="FE46" s="70">
        <v>0</v>
      </c>
      <c r="FF46" s="70">
        <v>0</v>
      </c>
      <c r="FG46" s="69">
        <v>0</v>
      </c>
      <c r="FH46" s="69">
        <v>0</v>
      </c>
      <c r="FI46" s="69">
        <v>0</v>
      </c>
      <c r="FJ46" s="69">
        <v>0</v>
      </c>
      <c r="FK46" s="69">
        <v>0</v>
      </c>
      <c r="FL46" s="69">
        <v>0</v>
      </c>
      <c r="FM46" s="69">
        <v>0</v>
      </c>
      <c r="FN46" s="69">
        <v>0</v>
      </c>
      <c r="FO46" s="69">
        <v>0</v>
      </c>
      <c r="FP46" s="69">
        <v>0</v>
      </c>
      <c r="FQ46" s="69">
        <v>0</v>
      </c>
      <c r="FR46" s="70" t="s">
        <v>652</v>
      </c>
      <c r="FS46" s="70" t="s">
        <v>652</v>
      </c>
      <c r="FT46" s="70">
        <v>0</v>
      </c>
      <c r="FU46" s="70">
        <v>0</v>
      </c>
      <c r="FV46" s="70">
        <v>0</v>
      </c>
      <c r="FW46" s="69">
        <v>7.7640000000000002</v>
      </c>
      <c r="FX46" s="69">
        <v>0</v>
      </c>
      <c r="FY46" s="69">
        <v>19.866499999999998</v>
      </c>
      <c r="FZ46" s="69">
        <v>7.7640000000000002</v>
      </c>
      <c r="GA46" s="69">
        <v>12.102499999999999</v>
      </c>
      <c r="GB46" s="69">
        <v>7.7640000000000002</v>
      </c>
      <c r="GC46" s="69">
        <v>0</v>
      </c>
      <c r="GD46" s="69">
        <v>10.760400000000001</v>
      </c>
      <c r="GE46" s="69">
        <v>7.7640000000000002</v>
      </c>
      <c r="GF46" s="69">
        <v>0</v>
      </c>
      <c r="GG46" s="69">
        <v>2.9964</v>
      </c>
      <c r="GH46" s="70">
        <v>100</v>
      </c>
      <c r="GI46" s="70">
        <v>24.75852096674241</v>
      </c>
      <c r="GJ46" s="70">
        <v>27.846548455447749</v>
      </c>
      <c r="GK46" s="70">
        <v>0</v>
      </c>
      <c r="GL46" s="70">
        <v>0</v>
      </c>
      <c r="GM46" s="69">
        <v>0</v>
      </c>
      <c r="GN46" s="69">
        <v>0</v>
      </c>
      <c r="GO46" s="69">
        <v>0</v>
      </c>
      <c r="GP46" s="69">
        <v>0</v>
      </c>
      <c r="GQ46" s="69">
        <v>0</v>
      </c>
      <c r="GR46" s="69">
        <v>0</v>
      </c>
      <c r="GS46" s="69">
        <v>0</v>
      </c>
      <c r="GT46" s="69">
        <v>0</v>
      </c>
      <c r="GU46" s="69">
        <v>0</v>
      </c>
      <c r="GV46" s="69">
        <v>0</v>
      </c>
      <c r="GW46" s="69">
        <v>0</v>
      </c>
      <c r="GX46" s="70" t="s">
        <v>652</v>
      </c>
      <c r="GY46" s="70" t="s">
        <v>652</v>
      </c>
      <c r="GZ46" s="70">
        <v>0</v>
      </c>
      <c r="HA46" s="70">
        <v>0</v>
      </c>
      <c r="HB46" s="70">
        <v>0</v>
      </c>
      <c r="HC46" s="69">
        <v>3.4803999999999999</v>
      </c>
      <c r="HD46" s="69">
        <v>0</v>
      </c>
      <c r="HE46" s="69">
        <v>4.9720000000000004</v>
      </c>
      <c r="HF46" s="69">
        <v>3.4803999999999999</v>
      </c>
      <c r="HG46" s="69">
        <v>1.4916</v>
      </c>
      <c r="HH46" s="69">
        <v>3.4803999999999999</v>
      </c>
      <c r="HI46" s="69">
        <v>0</v>
      </c>
      <c r="HJ46" s="69">
        <v>4.9506040000000002</v>
      </c>
      <c r="HK46" s="69">
        <v>3.4803999999999999</v>
      </c>
      <c r="HL46" s="69">
        <v>0</v>
      </c>
      <c r="HM46" s="69">
        <v>1.4702040000000001</v>
      </c>
      <c r="HN46" s="70">
        <v>100</v>
      </c>
      <c r="HO46" s="70">
        <v>98.565567176186647</v>
      </c>
      <c r="HP46" s="70">
        <v>29.697467218141465</v>
      </c>
      <c r="HQ46" s="70">
        <v>0</v>
      </c>
      <c r="HR46" s="70">
        <v>0</v>
      </c>
      <c r="HS46" s="69">
        <v>0</v>
      </c>
      <c r="HT46" s="69">
        <v>0</v>
      </c>
      <c r="HU46" s="69">
        <v>0</v>
      </c>
      <c r="HV46" s="69">
        <v>0</v>
      </c>
      <c r="HW46" s="69">
        <v>0</v>
      </c>
      <c r="HX46" s="69">
        <v>0</v>
      </c>
      <c r="HY46" s="69">
        <v>0</v>
      </c>
      <c r="HZ46" s="69">
        <v>0</v>
      </c>
      <c r="IA46" s="69">
        <v>0</v>
      </c>
      <c r="IB46" s="69">
        <v>0</v>
      </c>
      <c r="IC46" s="69">
        <v>0</v>
      </c>
      <c r="ID46" s="70" t="s">
        <v>652</v>
      </c>
      <c r="IE46" s="70" t="s">
        <v>652</v>
      </c>
      <c r="IF46" s="70">
        <v>0</v>
      </c>
      <c r="IG46" s="70">
        <v>0</v>
      </c>
      <c r="IH46" s="70">
        <v>0</v>
      </c>
    </row>
    <row r="47" spans="1:242" s="130" customFormat="1" ht="15.75" x14ac:dyDescent="0.25">
      <c r="A47" s="140">
        <v>36</v>
      </c>
      <c r="B47" s="66" t="s">
        <v>318</v>
      </c>
      <c r="C47" s="69">
        <v>106.03010000000002</v>
      </c>
      <c r="D47" s="69">
        <v>0</v>
      </c>
      <c r="E47" s="69">
        <v>123.3526</v>
      </c>
      <c r="F47" s="69">
        <v>106.03010000000002</v>
      </c>
      <c r="G47" s="69">
        <v>17.322500000000002</v>
      </c>
      <c r="H47" s="69">
        <v>106.03010000000002</v>
      </c>
      <c r="I47" s="69">
        <v>0.53547999999999996</v>
      </c>
      <c r="J47" s="69">
        <v>113.22792510999999</v>
      </c>
      <c r="K47" s="69">
        <v>97.460186700000023</v>
      </c>
      <c r="L47" s="69">
        <v>0</v>
      </c>
      <c r="M47" s="69">
        <v>15.767738409999998</v>
      </c>
      <c r="N47" s="70">
        <v>91.917471265235065</v>
      </c>
      <c r="O47" s="70">
        <v>91.024611978640479</v>
      </c>
      <c r="P47" s="70">
        <v>13.925662238075784</v>
      </c>
      <c r="Q47" s="69">
        <v>0.45356999999999997</v>
      </c>
      <c r="R47" s="70">
        <v>8.6518233000000038</v>
      </c>
      <c r="S47" s="69">
        <v>55.742800000000003</v>
      </c>
      <c r="T47" s="69">
        <v>0</v>
      </c>
      <c r="U47" s="69">
        <v>63.814799999999998</v>
      </c>
      <c r="V47" s="69">
        <v>55.742800000000003</v>
      </c>
      <c r="W47" s="69">
        <v>8.0719999999999992</v>
      </c>
      <c r="X47" s="69">
        <v>55.742800000000003</v>
      </c>
      <c r="Y47" s="69">
        <v>0.53547999999999996</v>
      </c>
      <c r="Z47" s="69">
        <v>63.814799999999998</v>
      </c>
      <c r="AA47" s="69">
        <v>55.742800000000003</v>
      </c>
      <c r="AB47" s="69">
        <v>0</v>
      </c>
      <c r="AC47" s="69">
        <v>8.0719999999999992</v>
      </c>
      <c r="AD47" s="70">
        <v>100</v>
      </c>
      <c r="AE47" s="70">
        <v>100</v>
      </c>
      <c r="AF47" s="70">
        <v>12.64910334279822</v>
      </c>
      <c r="AG47" s="70">
        <v>0.45356999999999997</v>
      </c>
      <c r="AH47" s="70">
        <v>8.1909999999999761E-2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69">
        <v>0</v>
      </c>
      <c r="AO47" s="69">
        <v>0</v>
      </c>
      <c r="AP47" s="69">
        <v>0</v>
      </c>
      <c r="AQ47" s="69">
        <v>0</v>
      </c>
      <c r="AR47" s="69">
        <v>0</v>
      </c>
      <c r="AS47" s="69">
        <v>0</v>
      </c>
      <c r="AT47" s="70" t="s">
        <v>652</v>
      </c>
      <c r="AU47" s="70" t="s">
        <v>652</v>
      </c>
      <c r="AV47" s="70">
        <v>0</v>
      </c>
      <c r="AW47" s="70">
        <v>0</v>
      </c>
      <c r="AX47" s="70">
        <v>0</v>
      </c>
      <c r="AY47" s="69">
        <v>45.63</v>
      </c>
      <c r="AZ47" s="69">
        <v>0</v>
      </c>
      <c r="BA47" s="69">
        <v>54.189</v>
      </c>
      <c r="BB47" s="69">
        <v>45.63</v>
      </c>
      <c r="BC47" s="69">
        <v>8.5589999999999993</v>
      </c>
      <c r="BD47" s="69">
        <v>45.63</v>
      </c>
      <c r="BE47" s="69">
        <v>0</v>
      </c>
      <c r="BF47" s="69">
        <v>44.064325109999999</v>
      </c>
      <c r="BG47" s="69">
        <v>37.060086700000006</v>
      </c>
      <c r="BH47" s="69">
        <v>0</v>
      </c>
      <c r="BI47" s="69">
        <v>7.0042384100000001</v>
      </c>
      <c r="BJ47" s="70">
        <v>81.218686609686614</v>
      </c>
      <c r="BK47" s="70">
        <v>81.834775207384041</v>
      </c>
      <c r="BL47" s="70">
        <v>15.895485503329432</v>
      </c>
      <c r="BM47" s="70">
        <v>0</v>
      </c>
      <c r="BN47" s="70">
        <v>8.5699132999999961</v>
      </c>
      <c r="BO47" s="69">
        <v>0</v>
      </c>
      <c r="BP47" s="69">
        <v>0</v>
      </c>
      <c r="BQ47" s="69">
        <v>0</v>
      </c>
      <c r="BR47" s="69">
        <v>0</v>
      </c>
      <c r="BS47" s="69">
        <v>0</v>
      </c>
      <c r="BT47" s="69">
        <v>0</v>
      </c>
      <c r="BU47" s="69">
        <v>0</v>
      </c>
      <c r="BV47" s="69">
        <v>0</v>
      </c>
      <c r="BW47" s="69">
        <v>0</v>
      </c>
      <c r="BX47" s="69">
        <v>0</v>
      </c>
      <c r="BY47" s="69">
        <v>0</v>
      </c>
      <c r="BZ47" s="70" t="s">
        <v>652</v>
      </c>
      <c r="CA47" s="70" t="s">
        <v>652</v>
      </c>
      <c r="CB47" s="70">
        <v>0</v>
      </c>
      <c r="CC47" s="70">
        <v>0</v>
      </c>
      <c r="CD47" s="70">
        <v>0</v>
      </c>
      <c r="CE47" s="69">
        <v>0</v>
      </c>
      <c r="CF47" s="69">
        <v>0</v>
      </c>
      <c r="CG47" s="69">
        <v>0</v>
      </c>
      <c r="CH47" s="69">
        <v>0</v>
      </c>
      <c r="CI47" s="69">
        <v>0</v>
      </c>
      <c r="CJ47" s="69">
        <v>0</v>
      </c>
      <c r="CK47" s="69">
        <v>0</v>
      </c>
      <c r="CL47" s="69">
        <v>0</v>
      </c>
      <c r="CM47" s="69">
        <v>0</v>
      </c>
      <c r="CN47" s="69">
        <v>0</v>
      </c>
      <c r="CO47" s="69">
        <v>0</v>
      </c>
      <c r="CP47" s="70" t="s">
        <v>652</v>
      </c>
      <c r="CQ47" s="70" t="s">
        <v>652</v>
      </c>
      <c r="CR47" s="70">
        <v>0</v>
      </c>
      <c r="CS47" s="70">
        <v>0</v>
      </c>
      <c r="CT47" s="70">
        <v>0</v>
      </c>
      <c r="CU47" s="69">
        <v>0</v>
      </c>
      <c r="CV47" s="69">
        <v>0</v>
      </c>
      <c r="CW47" s="69">
        <v>0</v>
      </c>
      <c r="CX47" s="69">
        <v>0</v>
      </c>
      <c r="CY47" s="69">
        <v>0</v>
      </c>
      <c r="CZ47" s="69">
        <v>0</v>
      </c>
      <c r="DA47" s="69">
        <v>0</v>
      </c>
      <c r="DB47" s="69">
        <v>0</v>
      </c>
      <c r="DC47" s="69">
        <v>0</v>
      </c>
      <c r="DD47" s="69">
        <v>0</v>
      </c>
      <c r="DE47" s="69">
        <v>0</v>
      </c>
      <c r="DF47" s="70" t="s">
        <v>652</v>
      </c>
      <c r="DG47" s="70" t="s">
        <v>652</v>
      </c>
      <c r="DH47" s="70">
        <v>0</v>
      </c>
      <c r="DI47" s="70">
        <v>0</v>
      </c>
      <c r="DJ47" s="70">
        <v>0</v>
      </c>
      <c r="DK47" s="69">
        <v>0</v>
      </c>
      <c r="DL47" s="69">
        <v>0</v>
      </c>
      <c r="DM47" s="69">
        <v>0</v>
      </c>
      <c r="DN47" s="69">
        <v>0</v>
      </c>
      <c r="DO47" s="69">
        <v>0</v>
      </c>
      <c r="DP47" s="69">
        <v>0</v>
      </c>
      <c r="DQ47" s="69">
        <v>0</v>
      </c>
      <c r="DR47" s="69">
        <v>0</v>
      </c>
      <c r="DS47" s="69">
        <v>0</v>
      </c>
      <c r="DT47" s="69">
        <v>0</v>
      </c>
      <c r="DU47" s="69">
        <v>0</v>
      </c>
      <c r="DV47" s="70" t="s">
        <v>652</v>
      </c>
      <c r="DW47" s="70" t="s">
        <v>652</v>
      </c>
      <c r="DX47" s="70">
        <v>0</v>
      </c>
      <c r="DY47" s="70">
        <v>0</v>
      </c>
      <c r="DZ47" s="70">
        <v>0</v>
      </c>
      <c r="EA47" s="69">
        <v>0</v>
      </c>
      <c r="EB47" s="69">
        <v>0</v>
      </c>
      <c r="EC47" s="69">
        <v>0</v>
      </c>
      <c r="ED47" s="69">
        <v>0</v>
      </c>
      <c r="EE47" s="69">
        <v>0</v>
      </c>
      <c r="EF47" s="69">
        <v>0</v>
      </c>
      <c r="EG47" s="69">
        <v>0</v>
      </c>
      <c r="EH47" s="69">
        <v>0</v>
      </c>
      <c r="EI47" s="69">
        <v>0</v>
      </c>
      <c r="EJ47" s="69">
        <v>0</v>
      </c>
      <c r="EK47" s="69">
        <v>0</v>
      </c>
      <c r="EL47" s="70" t="s">
        <v>652</v>
      </c>
      <c r="EM47" s="70" t="s">
        <v>652</v>
      </c>
      <c r="EN47" s="70">
        <v>0</v>
      </c>
      <c r="EO47" s="70">
        <v>0</v>
      </c>
      <c r="EP47" s="70">
        <v>0</v>
      </c>
      <c r="EQ47" s="69">
        <v>0</v>
      </c>
      <c r="ER47" s="69">
        <v>0</v>
      </c>
      <c r="ES47" s="69">
        <v>0</v>
      </c>
      <c r="ET47" s="69">
        <v>0</v>
      </c>
      <c r="EU47" s="69">
        <v>0</v>
      </c>
      <c r="EV47" s="69">
        <v>0</v>
      </c>
      <c r="EW47" s="69">
        <v>0</v>
      </c>
      <c r="EX47" s="69">
        <v>0</v>
      </c>
      <c r="EY47" s="69">
        <v>0</v>
      </c>
      <c r="EZ47" s="69">
        <v>0</v>
      </c>
      <c r="FA47" s="69">
        <v>0</v>
      </c>
      <c r="FB47" s="70" t="s">
        <v>652</v>
      </c>
      <c r="FC47" s="70" t="s">
        <v>652</v>
      </c>
      <c r="FD47" s="70">
        <v>0</v>
      </c>
      <c r="FE47" s="70">
        <v>0</v>
      </c>
      <c r="FF47" s="70">
        <v>0</v>
      </c>
      <c r="FG47" s="69">
        <v>0</v>
      </c>
      <c r="FH47" s="69">
        <v>0</v>
      </c>
      <c r="FI47" s="69">
        <v>0</v>
      </c>
      <c r="FJ47" s="69">
        <v>0</v>
      </c>
      <c r="FK47" s="69">
        <v>0</v>
      </c>
      <c r="FL47" s="69">
        <v>0</v>
      </c>
      <c r="FM47" s="69">
        <v>0</v>
      </c>
      <c r="FN47" s="69">
        <v>0</v>
      </c>
      <c r="FO47" s="69">
        <v>0</v>
      </c>
      <c r="FP47" s="69">
        <v>0</v>
      </c>
      <c r="FQ47" s="69">
        <v>0</v>
      </c>
      <c r="FR47" s="70" t="s">
        <v>652</v>
      </c>
      <c r="FS47" s="70" t="s">
        <v>652</v>
      </c>
      <c r="FT47" s="70">
        <v>0</v>
      </c>
      <c r="FU47" s="70">
        <v>0</v>
      </c>
      <c r="FV47" s="70">
        <v>0</v>
      </c>
      <c r="FW47" s="69">
        <v>0</v>
      </c>
      <c r="FX47" s="69">
        <v>0</v>
      </c>
      <c r="FY47" s="69">
        <v>0</v>
      </c>
      <c r="FZ47" s="69">
        <v>0</v>
      </c>
      <c r="GA47" s="69">
        <v>0</v>
      </c>
      <c r="GB47" s="69">
        <v>0</v>
      </c>
      <c r="GC47" s="69">
        <v>0</v>
      </c>
      <c r="GD47" s="69">
        <v>0</v>
      </c>
      <c r="GE47" s="69">
        <v>0</v>
      </c>
      <c r="GF47" s="69">
        <v>0</v>
      </c>
      <c r="GG47" s="69">
        <v>0</v>
      </c>
      <c r="GH47" s="70" t="s">
        <v>652</v>
      </c>
      <c r="GI47" s="70" t="s">
        <v>652</v>
      </c>
      <c r="GJ47" s="70">
        <v>0</v>
      </c>
      <c r="GK47" s="70">
        <v>0</v>
      </c>
      <c r="GL47" s="70">
        <v>0</v>
      </c>
      <c r="GM47" s="69">
        <v>0</v>
      </c>
      <c r="GN47" s="69">
        <v>0</v>
      </c>
      <c r="GO47" s="69">
        <v>0</v>
      </c>
      <c r="GP47" s="69">
        <v>0</v>
      </c>
      <c r="GQ47" s="69">
        <v>0</v>
      </c>
      <c r="GR47" s="69">
        <v>0</v>
      </c>
      <c r="GS47" s="69">
        <v>0</v>
      </c>
      <c r="GT47" s="69">
        <v>0</v>
      </c>
      <c r="GU47" s="69">
        <v>0</v>
      </c>
      <c r="GV47" s="69">
        <v>0</v>
      </c>
      <c r="GW47" s="69">
        <v>0</v>
      </c>
      <c r="GX47" s="70" t="s">
        <v>652</v>
      </c>
      <c r="GY47" s="70" t="s">
        <v>652</v>
      </c>
      <c r="GZ47" s="70">
        <v>0</v>
      </c>
      <c r="HA47" s="70">
        <v>0</v>
      </c>
      <c r="HB47" s="70">
        <v>0</v>
      </c>
      <c r="HC47" s="69">
        <v>4.6573000000000002</v>
      </c>
      <c r="HD47" s="69">
        <v>0</v>
      </c>
      <c r="HE47" s="69">
        <v>5.3487999999999998</v>
      </c>
      <c r="HF47" s="69">
        <v>4.6573000000000002</v>
      </c>
      <c r="HG47" s="69">
        <v>0.6915</v>
      </c>
      <c r="HH47" s="69">
        <v>4.6573000000000002</v>
      </c>
      <c r="HI47" s="69">
        <v>0</v>
      </c>
      <c r="HJ47" s="69">
        <v>5.3487999999999998</v>
      </c>
      <c r="HK47" s="69">
        <v>4.6573000000000002</v>
      </c>
      <c r="HL47" s="69">
        <v>0</v>
      </c>
      <c r="HM47" s="69">
        <v>0.6915</v>
      </c>
      <c r="HN47" s="70">
        <v>100</v>
      </c>
      <c r="HO47" s="70">
        <v>100</v>
      </c>
      <c r="HP47" s="70">
        <v>12.928133413102005</v>
      </c>
      <c r="HQ47" s="70">
        <v>0</v>
      </c>
      <c r="HR47" s="70">
        <v>0</v>
      </c>
      <c r="HS47" s="69">
        <v>0</v>
      </c>
      <c r="HT47" s="69">
        <v>0</v>
      </c>
      <c r="HU47" s="69">
        <v>0</v>
      </c>
      <c r="HV47" s="69">
        <v>0</v>
      </c>
      <c r="HW47" s="69">
        <v>0</v>
      </c>
      <c r="HX47" s="69">
        <v>0</v>
      </c>
      <c r="HY47" s="69">
        <v>0</v>
      </c>
      <c r="HZ47" s="69">
        <v>0</v>
      </c>
      <c r="IA47" s="69">
        <v>0</v>
      </c>
      <c r="IB47" s="69">
        <v>0</v>
      </c>
      <c r="IC47" s="69">
        <v>0</v>
      </c>
      <c r="ID47" s="70" t="s">
        <v>652</v>
      </c>
      <c r="IE47" s="70" t="s">
        <v>652</v>
      </c>
      <c r="IF47" s="70">
        <v>0</v>
      </c>
      <c r="IG47" s="70">
        <v>0</v>
      </c>
      <c r="IH47" s="70">
        <v>0</v>
      </c>
    </row>
    <row r="48" spans="1:242" ht="15.75" x14ac:dyDescent="0.25">
      <c r="A48" s="75">
        <v>37</v>
      </c>
      <c r="B48" s="17" t="s">
        <v>101</v>
      </c>
      <c r="C48" s="69">
        <v>158.05410000000001</v>
      </c>
      <c r="D48" s="69">
        <v>1.4035</v>
      </c>
      <c r="E48" s="69">
        <v>400.09740000000005</v>
      </c>
      <c r="F48" s="69">
        <v>158.5633</v>
      </c>
      <c r="G48" s="69">
        <v>241.5341</v>
      </c>
      <c r="H48" s="69">
        <v>158.423271</v>
      </c>
      <c r="I48" s="69">
        <v>2.3663909300000001</v>
      </c>
      <c r="J48" s="69">
        <v>384.09374567000003</v>
      </c>
      <c r="K48" s="69">
        <v>159.82677100000001</v>
      </c>
      <c r="L48" s="69">
        <v>1.4035</v>
      </c>
      <c r="M48" s="69">
        <v>224.26697466999997</v>
      </c>
      <c r="N48" s="70">
        <v>99.912463711220084</v>
      </c>
      <c r="O48" s="70">
        <v>92.851061059287261</v>
      </c>
      <c r="P48" s="70">
        <v>58.38860361519199</v>
      </c>
      <c r="Q48" s="69">
        <v>2.3663909300000001</v>
      </c>
      <c r="R48" s="70">
        <v>-5.773159728050814E-15</v>
      </c>
      <c r="S48" s="69">
        <v>95.934100000000001</v>
      </c>
      <c r="T48" s="69">
        <v>0</v>
      </c>
      <c r="U48" s="69">
        <v>182.39949999999999</v>
      </c>
      <c r="V48" s="69">
        <v>95.934100000000001</v>
      </c>
      <c r="W48" s="69">
        <v>86.465400000000002</v>
      </c>
      <c r="X48" s="69">
        <v>95.794071000000002</v>
      </c>
      <c r="Y48" s="69">
        <v>1.96590697</v>
      </c>
      <c r="Z48" s="69">
        <v>182.13327000000001</v>
      </c>
      <c r="AA48" s="69">
        <v>95.794071000000002</v>
      </c>
      <c r="AB48" s="69">
        <v>0</v>
      </c>
      <c r="AC48" s="69">
        <v>86.339198999999994</v>
      </c>
      <c r="AD48" s="70">
        <v>99.854036260307851</v>
      </c>
      <c r="AE48" s="70">
        <v>99.854044507976596</v>
      </c>
      <c r="AF48" s="70">
        <v>47.404408321445054</v>
      </c>
      <c r="AG48" s="70">
        <v>1.96590697</v>
      </c>
      <c r="AH48" s="70">
        <v>5.9952043329758453E-15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69">
        <v>0</v>
      </c>
      <c r="AO48" s="69">
        <v>0.40048396000000003</v>
      </c>
      <c r="AP48" s="69">
        <v>0</v>
      </c>
      <c r="AQ48" s="69">
        <v>0</v>
      </c>
      <c r="AR48" s="69">
        <v>0</v>
      </c>
      <c r="AS48" s="69">
        <v>0</v>
      </c>
      <c r="AT48" s="70" t="s">
        <v>652</v>
      </c>
      <c r="AU48" s="70" t="s">
        <v>652</v>
      </c>
      <c r="AV48" s="70">
        <v>0</v>
      </c>
      <c r="AW48" s="70">
        <v>0.40048396000000003</v>
      </c>
      <c r="AX48" s="70">
        <v>0</v>
      </c>
      <c r="AY48" s="69">
        <v>30.31</v>
      </c>
      <c r="AZ48" s="69">
        <v>0</v>
      </c>
      <c r="BA48" s="69">
        <v>155.89840000000001</v>
      </c>
      <c r="BB48" s="69">
        <v>30.819199999999999</v>
      </c>
      <c r="BC48" s="69">
        <v>125.0792</v>
      </c>
      <c r="BD48" s="69">
        <v>30.819199999999999</v>
      </c>
      <c r="BE48" s="69">
        <v>0</v>
      </c>
      <c r="BF48" s="69">
        <v>141.50914759</v>
      </c>
      <c r="BG48" s="69">
        <v>30.819199999999999</v>
      </c>
      <c r="BH48" s="69">
        <v>0</v>
      </c>
      <c r="BI48" s="69">
        <v>110.68994759</v>
      </c>
      <c r="BJ48" s="70">
        <v>100</v>
      </c>
      <c r="BK48" s="70">
        <v>88.495887077947415</v>
      </c>
      <c r="BL48" s="70">
        <v>78.221054592672928</v>
      </c>
      <c r="BM48" s="70">
        <v>0</v>
      </c>
      <c r="BN48" s="70">
        <v>0</v>
      </c>
      <c r="BO48" s="69">
        <v>0</v>
      </c>
      <c r="BP48" s="69">
        <v>0</v>
      </c>
      <c r="BQ48" s="69">
        <v>0</v>
      </c>
      <c r="BR48" s="69">
        <v>0</v>
      </c>
      <c r="BS48" s="69">
        <v>0</v>
      </c>
      <c r="BT48" s="69">
        <v>0</v>
      </c>
      <c r="BU48" s="69">
        <v>0</v>
      </c>
      <c r="BV48" s="69">
        <v>0</v>
      </c>
      <c r="BW48" s="69">
        <v>0</v>
      </c>
      <c r="BX48" s="69">
        <v>0</v>
      </c>
      <c r="BY48" s="69">
        <v>0</v>
      </c>
      <c r="BZ48" s="70" t="s">
        <v>652</v>
      </c>
      <c r="CA48" s="70" t="s">
        <v>652</v>
      </c>
      <c r="CB48" s="70">
        <v>0</v>
      </c>
      <c r="CC48" s="70">
        <v>0</v>
      </c>
      <c r="CD48" s="70">
        <v>0</v>
      </c>
      <c r="CE48" s="69">
        <v>0</v>
      </c>
      <c r="CF48" s="69">
        <v>0</v>
      </c>
      <c r="CG48" s="69">
        <v>0</v>
      </c>
      <c r="CH48" s="69">
        <v>0</v>
      </c>
      <c r="CI48" s="69">
        <v>0</v>
      </c>
      <c r="CJ48" s="69">
        <v>0</v>
      </c>
      <c r="CK48" s="69">
        <v>0</v>
      </c>
      <c r="CL48" s="69">
        <v>0</v>
      </c>
      <c r="CM48" s="69">
        <v>0</v>
      </c>
      <c r="CN48" s="69">
        <v>0</v>
      </c>
      <c r="CO48" s="69">
        <v>0</v>
      </c>
      <c r="CP48" s="70" t="s">
        <v>652</v>
      </c>
      <c r="CQ48" s="70" t="s">
        <v>652</v>
      </c>
      <c r="CR48" s="70">
        <v>0</v>
      </c>
      <c r="CS48" s="70">
        <v>0</v>
      </c>
      <c r="CT48" s="70">
        <v>0</v>
      </c>
      <c r="CU48" s="69">
        <v>0</v>
      </c>
      <c r="CV48" s="69">
        <v>0</v>
      </c>
      <c r="CW48" s="69">
        <v>0</v>
      </c>
      <c r="CX48" s="69">
        <v>0</v>
      </c>
      <c r="CY48" s="69">
        <v>0</v>
      </c>
      <c r="CZ48" s="69">
        <v>0</v>
      </c>
      <c r="DA48" s="69">
        <v>0</v>
      </c>
      <c r="DB48" s="69">
        <v>0</v>
      </c>
      <c r="DC48" s="69">
        <v>0</v>
      </c>
      <c r="DD48" s="69">
        <v>0</v>
      </c>
      <c r="DE48" s="69">
        <v>0</v>
      </c>
      <c r="DF48" s="70" t="s">
        <v>652</v>
      </c>
      <c r="DG48" s="70" t="s">
        <v>652</v>
      </c>
      <c r="DH48" s="70">
        <v>0</v>
      </c>
      <c r="DI48" s="70">
        <v>0</v>
      </c>
      <c r="DJ48" s="70">
        <v>0</v>
      </c>
      <c r="DK48" s="69">
        <v>27.15</v>
      </c>
      <c r="DL48" s="69">
        <v>0</v>
      </c>
      <c r="DM48" s="69">
        <v>55.139499999999998</v>
      </c>
      <c r="DN48" s="69">
        <v>27.15</v>
      </c>
      <c r="DO48" s="69">
        <v>27.9895</v>
      </c>
      <c r="DP48" s="69">
        <v>27.15</v>
      </c>
      <c r="DQ48" s="69">
        <v>0</v>
      </c>
      <c r="DR48" s="69">
        <v>52.387828079999998</v>
      </c>
      <c r="DS48" s="69">
        <v>27.15</v>
      </c>
      <c r="DT48" s="69">
        <v>0</v>
      </c>
      <c r="DU48" s="69">
        <v>25.23782808</v>
      </c>
      <c r="DV48" s="70">
        <v>100</v>
      </c>
      <c r="DW48" s="70">
        <v>90.168913628324916</v>
      </c>
      <c r="DX48" s="70">
        <v>48.174984543088925</v>
      </c>
      <c r="DY48" s="70">
        <v>0</v>
      </c>
      <c r="DZ48" s="70">
        <v>0</v>
      </c>
      <c r="EA48" s="69">
        <v>0</v>
      </c>
      <c r="EB48" s="69">
        <v>0</v>
      </c>
      <c r="EC48" s="69">
        <v>0</v>
      </c>
      <c r="ED48" s="69">
        <v>0</v>
      </c>
      <c r="EE48" s="69">
        <v>0</v>
      </c>
      <c r="EF48" s="69">
        <v>0</v>
      </c>
      <c r="EG48" s="69">
        <v>0</v>
      </c>
      <c r="EH48" s="69">
        <v>0</v>
      </c>
      <c r="EI48" s="69">
        <v>0</v>
      </c>
      <c r="EJ48" s="69">
        <v>0</v>
      </c>
      <c r="EK48" s="69">
        <v>0</v>
      </c>
      <c r="EL48" s="70" t="s">
        <v>652</v>
      </c>
      <c r="EM48" s="70" t="s">
        <v>652</v>
      </c>
      <c r="EN48" s="70">
        <v>0</v>
      </c>
      <c r="EO48" s="70">
        <v>0</v>
      </c>
      <c r="EP48" s="70">
        <v>0</v>
      </c>
      <c r="EQ48" s="69">
        <v>4.66</v>
      </c>
      <c r="ER48" s="69">
        <v>1.4035</v>
      </c>
      <c r="ES48" s="69">
        <v>6.66</v>
      </c>
      <c r="ET48" s="69">
        <v>4.66</v>
      </c>
      <c r="EU48" s="69">
        <v>2</v>
      </c>
      <c r="EV48" s="69">
        <v>4.66</v>
      </c>
      <c r="EW48" s="69">
        <v>0</v>
      </c>
      <c r="EX48" s="69">
        <v>8.0634999999999994</v>
      </c>
      <c r="EY48" s="69">
        <v>6.0635000000000003</v>
      </c>
      <c r="EZ48" s="69">
        <v>1.4035</v>
      </c>
      <c r="FA48" s="69">
        <v>2</v>
      </c>
      <c r="FB48" s="70">
        <v>100</v>
      </c>
      <c r="FC48" s="70">
        <v>100</v>
      </c>
      <c r="FD48" s="70">
        <v>24.803125193774417</v>
      </c>
      <c r="FE48" s="70">
        <v>0</v>
      </c>
      <c r="FF48" s="70">
        <v>0</v>
      </c>
      <c r="FG48" s="69">
        <v>0</v>
      </c>
      <c r="FH48" s="69">
        <v>0</v>
      </c>
      <c r="FI48" s="69">
        <v>0</v>
      </c>
      <c r="FJ48" s="69">
        <v>0</v>
      </c>
      <c r="FK48" s="69">
        <v>0</v>
      </c>
      <c r="FL48" s="69">
        <v>0</v>
      </c>
      <c r="FM48" s="69">
        <v>0</v>
      </c>
      <c r="FN48" s="69">
        <v>0</v>
      </c>
      <c r="FO48" s="69">
        <v>0</v>
      </c>
      <c r="FP48" s="69">
        <v>0</v>
      </c>
      <c r="FQ48" s="69">
        <v>0</v>
      </c>
      <c r="FR48" s="70" t="s">
        <v>652</v>
      </c>
      <c r="FS48" s="70" t="s">
        <v>652</v>
      </c>
      <c r="FT48" s="70">
        <v>0</v>
      </c>
      <c r="FU48" s="70">
        <v>0</v>
      </c>
      <c r="FV48" s="70">
        <v>0</v>
      </c>
      <c r="FW48" s="69">
        <v>0</v>
      </c>
      <c r="FX48" s="69">
        <v>0</v>
      </c>
      <c r="FY48" s="69">
        <v>0</v>
      </c>
      <c r="FZ48" s="69">
        <v>0</v>
      </c>
      <c r="GA48" s="69">
        <v>0</v>
      </c>
      <c r="GB48" s="69">
        <v>0</v>
      </c>
      <c r="GC48" s="69">
        <v>0</v>
      </c>
      <c r="GD48" s="69">
        <v>0</v>
      </c>
      <c r="GE48" s="69">
        <v>0</v>
      </c>
      <c r="GF48" s="69">
        <v>0</v>
      </c>
      <c r="GG48" s="69">
        <v>0</v>
      </c>
      <c r="GH48" s="70" t="s">
        <v>652</v>
      </c>
      <c r="GI48" s="70" t="s">
        <v>652</v>
      </c>
      <c r="GJ48" s="70">
        <v>0</v>
      </c>
      <c r="GK48" s="70">
        <v>0</v>
      </c>
      <c r="GL48" s="70">
        <v>0</v>
      </c>
      <c r="GM48" s="69">
        <v>0</v>
      </c>
      <c r="GN48" s="69">
        <v>0</v>
      </c>
      <c r="GO48" s="69">
        <v>0</v>
      </c>
      <c r="GP48" s="69">
        <v>0</v>
      </c>
      <c r="GQ48" s="69">
        <v>0</v>
      </c>
      <c r="GR48" s="69">
        <v>0</v>
      </c>
      <c r="GS48" s="69">
        <v>0</v>
      </c>
      <c r="GT48" s="69">
        <v>0</v>
      </c>
      <c r="GU48" s="69">
        <v>0</v>
      </c>
      <c r="GV48" s="69">
        <v>0</v>
      </c>
      <c r="GW48" s="69">
        <v>0</v>
      </c>
      <c r="GX48" s="70" t="s">
        <v>652</v>
      </c>
      <c r="GY48" s="70" t="s">
        <v>652</v>
      </c>
      <c r="GZ48" s="70">
        <v>0</v>
      </c>
      <c r="HA48" s="70">
        <v>0</v>
      </c>
      <c r="HB48" s="70">
        <v>0</v>
      </c>
      <c r="HC48" s="69">
        <v>0</v>
      </c>
      <c r="HD48" s="69">
        <v>0</v>
      </c>
      <c r="HE48" s="69">
        <v>0</v>
      </c>
      <c r="HF48" s="69">
        <v>0</v>
      </c>
      <c r="HG48" s="69">
        <v>0</v>
      </c>
      <c r="HH48" s="69">
        <v>0</v>
      </c>
      <c r="HI48" s="69">
        <v>0</v>
      </c>
      <c r="HJ48" s="69">
        <v>0</v>
      </c>
      <c r="HK48" s="69">
        <v>0</v>
      </c>
      <c r="HL48" s="69">
        <v>0</v>
      </c>
      <c r="HM48" s="69">
        <v>0</v>
      </c>
      <c r="HN48" s="70" t="s">
        <v>652</v>
      </c>
      <c r="HO48" s="70" t="s">
        <v>652</v>
      </c>
      <c r="HP48" s="70">
        <v>0</v>
      </c>
      <c r="HQ48" s="70">
        <v>0</v>
      </c>
      <c r="HR48" s="70">
        <v>0</v>
      </c>
      <c r="HS48" s="69">
        <v>0</v>
      </c>
      <c r="HT48" s="69">
        <v>0</v>
      </c>
      <c r="HU48" s="69">
        <v>0</v>
      </c>
      <c r="HV48" s="69">
        <v>0</v>
      </c>
      <c r="HW48" s="69">
        <v>0</v>
      </c>
      <c r="HX48" s="69">
        <v>0</v>
      </c>
      <c r="HY48" s="69">
        <v>0</v>
      </c>
      <c r="HZ48" s="69">
        <v>0</v>
      </c>
      <c r="IA48" s="69">
        <v>0</v>
      </c>
      <c r="IB48" s="69">
        <v>0</v>
      </c>
      <c r="IC48" s="69">
        <v>0</v>
      </c>
      <c r="ID48" s="70" t="s">
        <v>652</v>
      </c>
      <c r="IE48" s="70" t="s">
        <v>652</v>
      </c>
      <c r="IF48" s="70">
        <v>0</v>
      </c>
      <c r="IG48" s="70">
        <v>0</v>
      </c>
      <c r="IH48" s="70">
        <v>0</v>
      </c>
    </row>
    <row r="49" spans="1:242" ht="15.75" x14ac:dyDescent="0.25">
      <c r="A49" s="75">
        <v>38</v>
      </c>
      <c r="B49" s="17" t="s">
        <v>103</v>
      </c>
      <c r="C49" s="69">
        <v>14.523999999999999</v>
      </c>
      <c r="D49" s="69">
        <v>0</v>
      </c>
      <c r="E49" s="69">
        <v>24.2973</v>
      </c>
      <c r="F49" s="69">
        <v>14.523999999999999</v>
      </c>
      <c r="G49" s="69">
        <v>9.7733000000000008</v>
      </c>
      <c r="H49" s="69">
        <v>14.52399743</v>
      </c>
      <c r="I49" s="69">
        <v>0</v>
      </c>
      <c r="J49" s="69">
        <v>24.29729743</v>
      </c>
      <c r="K49" s="69">
        <v>14.52399743</v>
      </c>
      <c r="L49" s="69">
        <v>0</v>
      </c>
      <c r="M49" s="69">
        <v>9.7733000000000008</v>
      </c>
      <c r="N49" s="70">
        <v>99.999982305150098</v>
      </c>
      <c r="O49" s="70">
        <v>100</v>
      </c>
      <c r="P49" s="70">
        <v>40.223815130701965</v>
      </c>
      <c r="Q49" s="69">
        <v>0</v>
      </c>
      <c r="R49" s="70">
        <v>0</v>
      </c>
      <c r="S49" s="69">
        <v>0</v>
      </c>
      <c r="T49" s="69">
        <v>0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70" t="s">
        <v>652</v>
      </c>
      <c r="AE49" s="70" t="s">
        <v>652</v>
      </c>
      <c r="AF49" s="70">
        <v>0</v>
      </c>
      <c r="AG49" s="70">
        <v>0</v>
      </c>
      <c r="AH49" s="70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70" t="s">
        <v>652</v>
      </c>
      <c r="AU49" s="70" t="s">
        <v>652</v>
      </c>
      <c r="AV49" s="70">
        <v>0</v>
      </c>
      <c r="AW49" s="70">
        <v>0</v>
      </c>
      <c r="AX49" s="70">
        <v>0</v>
      </c>
      <c r="AY49" s="69">
        <v>14.523999999999999</v>
      </c>
      <c r="AZ49" s="69">
        <v>0</v>
      </c>
      <c r="BA49" s="69">
        <v>24.2973</v>
      </c>
      <c r="BB49" s="69">
        <v>14.523999999999999</v>
      </c>
      <c r="BC49" s="69">
        <v>9.7733000000000008</v>
      </c>
      <c r="BD49" s="69">
        <v>14.52399743</v>
      </c>
      <c r="BE49" s="69">
        <v>0</v>
      </c>
      <c r="BF49" s="69">
        <v>24.29729743</v>
      </c>
      <c r="BG49" s="69">
        <v>14.52399743</v>
      </c>
      <c r="BH49" s="69">
        <v>0</v>
      </c>
      <c r="BI49" s="69">
        <v>9.7733000000000008</v>
      </c>
      <c r="BJ49" s="70">
        <v>99.999982305150098</v>
      </c>
      <c r="BK49" s="70">
        <v>100</v>
      </c>
      <c r="BL49" s="70">
        <v>40.223815130701965</v>
      </c>
      <c r="BM49" s="70">
        <v>0</v>
      </c>
      <c r="BN49" s="70">
        <v>0</v>
      </c>
      <c r="BO49" s="69">
        <v>0</v>
      </c>
      <c r="BP49" s="69">
        <v>0</v>
      </c>
      <c r="BQ49" s="69">
        <v>0</v>
      </c>
      <c r="BR49" s="69">
        <v>0</v>
      </c>
      <c r="BS49" s="69">
        <v>0</v>
      </c>
      <c r="BT49" s="69">
        <v>0</v>
      </c>
      <c r="BU49" s="69">
        <v>0</v>
      </c>
      <c r="BV49" s="69">
        <v>0</v>
      </c>
      <c r="BW49" s="69">
        <v>0</v>
      </c>
      <c r="BX49" s="69">
        <v>0</v>
      </c>
      <c r="BY49" s="69">
        <v>0</v>
      </c>
      <c r="BZ49" s="70" t="s">
        <v>652</v>
      </c>
      <c r="CA49" s="70" t="s">
        <v>652</v>
      </c>
      <c r="CB49" s="70">
        <v>0</v>
      </c>
      <c r="CC49" s="70">
        <v>0</v>
      </c>
      <c r="CD49" s="70">
        <v>0</v>
      </c>
      <c r="CE49" s="69">
        <v>0</v>
      </c>
      <c r="CF49" s="69">
        <v>0</v>
      </c>
      <c r="CG49" s="69">
        <v>0</v>
      </c>
      <c r="CH49" s="69">
        <v>0</v>
      </c>
      <c r="CI49" s="69">
        <v>0</v>
      </c>
      <c r="CJ49" s="69">
        <v>0</v>
      </c>
      <c r="CK49" s="69">
        <v>0</v>
      </c>
      <c r="CL49" s="69">
        <v>0</v>
      </c>
      <c r="CM49" s="69">
        <v>0</v>
      </c>
      <c r="CN49" s="69">
        <v>0</v>
      </c>
      <c r="CO49" s="69">
        <v>0</v>
      </c>
      <c r="CP49" s="70" t="s">
        <v>652</v>
      </c>
      <c r="CQ49" s="70" t="s">
        <v>652</v>
      </c>
      <c r="CR49" s="70">
        <v>0</v>
      </c>
      <c r="CS49" s="70">
        <v>0</v>
      </c>
      <c r="CT49" s="70">
        <v>0</v>
      </c>
      <c r="CU49" s="69">
        <v>0</v>
      </c>
      <c r="CV49" s="69">
        <v>0</v>
      </c>
      <c r="CW49" s="69">
        <v>0</v>
      </c>
      <c r="CX49" s="69">
        <v>0</v>
      </c>
      <c r="CY49" s="69">
        <v>0</v>
      </c>
      <c r="CZ49" s="69">
        <v>0</v>
      </c>
      <c r="DA49" s="69">
        <v>0</v>
      </c>
      <c r="DB49" s="69">
        <v>0</v>
      </c>
      <c r="DC49" s="69">
        <v>0</v>
      </c>
      <c r="DD49" s="69">
        <v>0</v>
      </c>
      <c r="DE49" s="69">
        <v>0</v>
      </c>
      <c r="DF49" s="70" t="s">
        <v>652</v>
      </c>
      <c r="DG49" s="70" t="s">
        <v>652</v>
      </c>
      <c r="DH49" s="70">
        <v>0</v>
      </c>
      <c r="DI49" s="70">
        <v>0</v>
      </c>
      <c r="DJ49" s="70">
        <v>0</v>
      </c>
      <c r="DK49" s="69">
        <v>0</v>
      </c>
      <c r="DL49" s="69">
        <v>0</v>
      </c>
      <c r="DM49" s="69">
        <v>0</v>
      </c>
      <c r="DN49" s="69">
        <v>0</v>
      </c>
      <c r="DO49" s="69">
        <v>0</v>
      </c>
      <c r="DP49" s="69">
        <v>0</v>
      </c>
      <c r="DQ49" s="69">
        <v>0</v>
      </c>
      <c r="DR49" s="69">
        <v>0</v>
      </c>
      <c r="DS49" s="69">
        <v>0</v>
      </c>
      <c r="DT49" s="69">
        <v>0</v>
      </c>
      <c r="DU49" s="69">
        <v>0</v>
      </c>
      <c r="DV49" s="70" t="s">
        <v>652</v>
      </c>
      <c r="DW49" s="70" t="s">
        <v>652</v>
      </c>
      <c r="DX49" s="70">
        <v>0</v>
      </c>
      <c r="DY49" s="70">
        <v>0</v>
      </c>
      <c r="DZ49" s="70">
        <v>0</v>
      </c>
      <c r="EA49" s="69">
        <v>0</v>
      </c>
      <c r="EB49" s="69">
        <v>0</v>
      </c>
      <c r="EC49" s="69">
        <v>0</v>
      </c>
      <c r="ED49" s="69">
        <v>0</v>
      </c>
      <c r="EE49" s="69">
        <v>0</v>
      </c>
      <c r="EF49" s="69">
        <v>0</v>
      </c>
      <c r="EG49" s="69">
        <v>0</v>
      </c>
      <c r="EH49" s="69">
        <v>0</v>
      </c>
      <c r="EI49" s="69">
        <v>0</v>
      </c>
      <c r="EJ49" s="69">
        <v>0</v>
      </c>
      <c r="EK49" s="69">
        <v>0</v>
      </c>
      <c r="EL49" s="70" t="s">
        <v>652</v>
      </c>
      <c r="EM49" s="70" t="s">
        <v>652</v>
      </c>
      <c r="EN49" s="70">
        <v>0</v>
      </c>
      <c r="EO49" s="70">
        <v>0</v>
      </c>
      <c r="EP49" s="70">
        <v>0</v>
      </c>
      <c r="EQ49" s="69">
        <v>0</v>
      </c>
      <c r="ER49" s="69">
        <v>0</v>
      </c>
      <c r="ES49" s="69">
        <v>0</v>
      </c>
      <c r="ET49" s="69">
        <v>0</v>
      </c>
      <c r="EU49" s="69">
        <v>0</v>
      </c>
      <c r="EV49" s="69">
        <v>0</v>
      </c>
      <c r="EW49" s="69">
        <v>0</v>
      </c>
      <c r="EX49" s="69">
        <v>0</v>
      </c>
      <c r="EY49" s="69">
        <v>0</v>
      </c>
      <c r="EZ49" s="69">
        <v>0</v>
      </c>
      <c r="FA49" s="69">
        <v>0</v>
      </c>
      <c r="FB49" s="70" t="s">
        <v>652</v>
      </c>
      <c r="FC49" s="70" t="s">
        <v>652</v>
      </c>
      <c r="FD49" s="70">
        <v>0</v>
      </c>
      <c r="FE49" s="70">
        <v>0</v>
      </c>
      <c r="FF49" s="70">
        <v>0</v>
      </c>
      <c r="FG49" s="69">
        <v>0</v>
      </c>
      <c r="FH49" s="69">
        <v>0</v>
      </c>
      <c r="FI49" s="69">
        <v>0</v>
      </c>
      <c r="FJ49" s="69">
        <v>0</v>
      </c>
      <c r="FK49" s="69">
        <v>0</v>
      </c>
      <c r="FL49" s="69">
        <v>0</v>
      </c>
      <c r="FM49" s="69">
        <v>0</v>
      </c>
      <c r="FN49" s="69">
        <v>0</v>
      </c>
      <c r="FO49" s="69">
        <v>0</v>
      </c>
      <c r="FP49" s="69">
        <v>0</v>
      </c>
      <c r="FQ49" s="69">
        <v>0</v>
      </c>
      <c r="FR49" s="70" t="s">
        <v>652</v>
      </c>
      <c r="FS49" s="70" t="s">
        <v>652</v>
      </c>
      <c r="FT49" s="70">
        <v>0</v>
      </c>
      <c r="FU49" s="70">
        <v>0</v>
      </c>
      <c r="FV49" s="70">
        <v>0</v>
      </c>
      <c r="FW49" s="69">
        <v>0</v>
      </c>
      <c r="FX49" s="69">
        <v>0</v>
      </c>
      <c r="FY49" s="69">
        <v>0</v>
      </c>
      <c r="FZ49" s="69">
        <v>0</v>
      </c>
      <c r="GA49" s="69">
        <v>0</v>
      </c>
      <c r="GB49" s="69">
        <v>0</v>
      </c>
      <c r="GC49" s="69">
        <v>0</v>
      </c>
      <c r="GD49" s="69">
        <v>0</v>
      </c>
      <c r="GE49" s="69">
        <v>0</v>
      </c>
      <c r="GF49" s="69">
        <v>0</v>
      </c>
      <c r="GG49" s="69">
        <v>0</v>
      </c>
      <c r="GH49" s="70" t="s">
        <v>652</v>
      </c>
      <c r="GI49" s="70" t="s">
        <v>652</v>
      </c>
      <c r="GJ49" s="70">
        <v>0</v>
      </c>
      <c r="GK49" s="70">
        <v>0</v>
      </c>
      <c r="GL49" s="70">
        <v>0</v>
      </c>
      <c r="GM49" s="69">
        <v>0</v>
      </c>
      <c r="GN49" s="69">
        <v>0</v>
      </c>
      <c r="GO49" s="69">
        <v>0</v>
      </c>
      <c r="GP49" s="69">
        <v>0</v>
      </c>
      <c r="GQ49" s="69">
        <v>0</v>
      </c>
      <c r="GR49" s="69">
        <v>0</v>
      </c>
      <c r="GS49" s="69">
        <v>0</v>
      </c>
      <c r="GT49" s="69">
        <v>0</v>
      </c>
      <c r="GU49" s="69">
        <v>0</v>
      </c>
      <c r="GV49" s="69">
        <v>0</v>
      </c>
      <c r="GW49" s="69">
        <v>0</v>
      </c>
      <c r="GX49" s="70" t="s">
        <v>652</v>
      </c>
      <c r="GY49" s="70" t="s">
        <v>652</v>
      </c>
      <c r="GZ49" s="70">
        <v>0</v>
      </c>
      <c r="HA49" s="70">
        <v>0</v>
      </c>
      <c r="HB49" s="70">
        <v>0</v>
      </c>
      <c r="HC49" s="69">
        <v>0</v>
      </c>
      <c r="HD49" s="69">
        <v>0</v>
      </c>
      <c r="HE49" s="69">
        <v>0</v>
      </c>
      <c r="HF49" s="69">
        <v>0</v>
      </c>
      <c r="HG49" s="69">
        <v>0</v>
      </c>
      <c r="HH49" s="69">
        <v>0</v>
      </c>
      <c r="HI49" s="69">
        <v>0</v>
      </c>
      <c r="HJ49" s="69">
        <v>0</v>
      </c>
      <c r="HK49" s="69">
        <v>0</v>
      </c>
      <c r="HL49" s="69">
        <v>0</v>
      </c>
      <c r="HM49" s="69">
        <v>0</v>
      </c>
      <c r="HN49" s="70" t="s">
        <v>652</v>
      </c>
      <c r="HO49" s="70" t="s">
        <v>652</v>
      </c>
      <c r="HP49" s="70">
        <v>0</v>
      </c>
      <c r="HQ49" s="70">
        <v>0</v>
      </c>
      <c r="HR49" s="70">
        <v>0</v>
      </c>
      <c r="HS49" s="69">
        <v>0</v>
      </c>
      <c r="HT49" s="69">
        <v>0</v>
      </c>
      <c r="HU49" s="69">
        <v>0</v>
      </c>
      <c r="HV49" s="69">
        <v>0</v>
      </c>
      <c r="HW49" s="69">
        <v>0</v>
      </c>
      <c r="HX49" s="69">
        <v>0</v>
      </c>
      <c r="HY49" s="69">
        <v>0</v>
      </c>
      <c r="HZ49" s="69">
        <v>0</v>
      </c>
      <c r="IA49" s="69">
        <v>0</v>
      </c>
      <c r="IB49" s="69">
        <v>0</v>
      </c>
      <c r="IC49" s="69">
        <v>0</v>
      </c>
      <c r="ID49" s="70" t="s">
        <v>652</v>
      </c>
      <c r="IE49" s="70" t="s">
        <v>652</v>
      </c>
      <c r="IF49" s="70">
        <v>0</v>
      </c>
      <c r="IG49" s="70">
        <v>0</v>
      </c>
      <c r="IH49" s="70">
        <v>0</v>
      </c>
    </row>
    <row r="50" spans="1:242" ht="15.75" x14ac:dyDescent="0.25">
      <c r="A50" s="75">
        <v>39</v>
      </c>
      <c r="B50" s="17" t="s">
        <v>105</v>
      </c>
      <c r="C50" s="69">
        <v>122.2401</v>
      </c>
      <c r="D50" s="69">
        <v>0</v>
      </c>
      <c r="E50" s="69">
        <v>198.96509999999998</v>
      </c>
      <c r="F50" s="69">
        <v>122.2401</v>
      </c>
      <c r="G50" s="69">
        <v>76.724999999999994</v>
      </c>
      <c r="H50" s="69">
        <v>122.2401</v>
      </c>
      <c r="I50" s="69">
        <v>5.2531224900000009</v>
      </c>
      <c r="J50" s="69">
        <v>196.09355452</v>
      </c>
      <c r="K50" s="69">
        <v>120.28060762</v>
      </c>
      <c r="L50" s="69">
        <v>0</v>
      </c>
      <c r="M50" s="69">
        <v>75.8129469</v>
      </c>
      <c r="N50" s="70">
        <v>98.397013435034822</v>
      </c>
      <c r="O50" s="70">
        <v>98.811269990224844</v>
      </c>
      <c r="P50" s="70">
        <v>38.661621023483292</v>
      </c>
      <c r="Q50" s="69">
        <v>5.2531224900000009</v>
      </c>
      <c r="R50" s="70">
        <v>1.959492379999995</v>
      </c>
      <c r="S50" s="69">
        <v>74.793099999999995</v>
      </c>
      <c r="T50" s="69">
        <v>0</v>
      </c>
      <c r="U50" s="69">
        <v>107.4121</v>
      </c>
      <c r="V50" s="69">
        <v>74.793099999999995</v>
      </c>
      <c r="W50" s="69">
        <v>32.619</v>
      </c>
      <c r="X50" s="69">
        <v>74.793099999999995</v>
      </c>
      <c r="Y50" s="69">
        <v>4.7491224900000004</v>
      </c>
      <c r="Z50" s="69">
        <v>107.4121</v>
      </c>
      <c r="AA50" s="69">
        <v>74.793099999999995</v>
      </c>
      <c r="AB50" s="69">
        <v>0</v>
      </c>
      <c r="AC50" s="69">
        <v>32.619</v>
      </c>
      <c r="AD50" s="70">
        <v>100</v>
      </c>
      <c r="AE50" s="70">
        <v>100</v>
      </c>
      <c r="AF50" s="70">
        <v>30.368087021853217</v>
      </c>
      <c r="AG50" s="70">
        <v>4.7491224900000004</v>
      </c>
      <c r="AH50" s="70">
        <v>4.4408920985006262E-15</v>
      </c>
      <c r="AI50" s="69">
        <v>0</v>
      </c>
      <c r="AJ50" s="69">
        <v>0</v>
      </c>
      <c r="AK50" s="69">
        <v>0</v>
      </c>
      <c r="AL50" s="69">
        <v>0</v>
      </c>
      <c r="AM50" s="69">
        <v>0</v>
      </c>
      <c r="AN50" s="69">
        <v>0</v>
      </c>
      <c r="AO50" s="69">
        <v>0.504</v>
      </c>
      <c r="AP50" s="69">
        <v>0</v>
      </c>
      <c r="AQ50" s="69">
        <v>0</v>
      </c>
      <c r="AR50" s="69">
        <v>0</v>
      </c>
      <c r="AS50" s="69">
        <v>0</v>
      </c>
      <c r="AT50" s="70" t="s">
        <v>652</v>
      </c>
      <c r="AU50" s="70" t="s">
        <v>652</v>
      </c>
      <c r="AV50" s="70">
        <v>0</v>
      </c>
      <c r="AW50" s="70">
        <v>0.504</v>
      </c>
      <c r="AX50" s="70">
        <v>0</v>
      </c>
      <c r="AY50" s="69">
        <v>15.27</v>
      </c>
      <c r="AZ50" s="69">
        <v>0</v>
      </c>
      <c r="BA50" s="69">
        <v>22.27</v>
      </c>
      <c r="BB50" s="69">
        <v>15.27</v>
      </c>
      <c r="BC50" s="69">
        <v>7</v>
      </c>
      <c r="BD50" s="69">
        <v>15.27</v>
      </c>
      <c r="BE50" s="69">
        <v>0</v>
      </c>
      <c r="BF50" s="69">
        <v>21.697882</v>
      </c>
      <c r="BG50" s="69">
        <v>15.27</v>
      </c>
      <c r="BH50" s="69">
        <v>0</v>
      </c>
      <c r="BI50" s="69">
        <v>6.4278820000000003</v>
      </c>
      <c r="BJ50" s="70">
        <v>100</v>
      </c>
      <c r="BK50" s="70">
        <v>91.826885714285723</v>
      </c>
      <c r="BL50" s="70">
        <v>29.624467494108416</v>
      </c>
      <c r="BM50" s="70">
        <v>0</v>
      </c>
      <c r="BN50" s="70">
        <v>0</v>
      </c>
      <c r="BO50" s="69">
        <v>0</v>
      </c>
      <c r="BP50" s="69">
        <v>0</v>
      </c>
      <c r="BQ50" s="69">
        <v>0</v>
      </c>
      <c r="BR50" s="69">
        <v>0</v>
      </c>
      <c r="BS50" s="69">
        <v>0</v>
      </c>
      <c r="BT50" s="69">
        <v>0</v>
      </c>
      <c r="BU50" s="69">
        <v>0</v>
      </c>
      <c r="BV50" s="69">
        <v>0</v>
      </c>
      <c r="BW50" s="69">
        <v>0</v>
      </c>
      <c r="BX50" s="69">
        <v>0</v>
      </c>
      <c r="BY50" s="69">
        <v>0</v>
      </c>
      <c r="BZ50" s="70" t="s">
        <v>652</v>
      </c>
      <c r="CA50" s="70" t="s">
        <v>652</v>
      </c>
      <c r="CB50" s="70">
        <v>0</v>
      </c>
      <c r="CC50" s="70">
        <v>0</v>
      </c>
      <c r="CD50" s="70">
        <v>0</v>
      </c>
      <c r="CE50" s="69">
        <v>12.37</v>
      </c>
      <c r="CF50" s="69">
        <v>0</v>
      </c>
      <c r="CG50" s="69">
        <v>32.369999999999997</v>
      </c>
      <c r="CH50" s="69">
        <v>12.37</v>
      </c>
      <c r="CI50" s="69">
        <v>20</v>
      </c>
      <c r="CJ50" s="69">
        <v>12.37</v>
      </c>
      <c r="CK50" s="69">
        <v>0</v>
      </c>
      <c r="CL50" s="69">
        <v>32.369999999999997</v>
      </c>
      <c r="CM50" s="69">
        <v>12.37</v>
      </c>
      <c r="CN50" s="69">
        <v>0</v>
      </c>
      <c r="CO50" s="69">
        <v>20</v>
      </c>
      <c r="CP50" s="70">
        <v>100</v>
      </c>
      <c r="CQ50" s="70">
        <v>100</v>
      </c>
      <c r="CR50" s="70">
        <v>61.785603954278656</v>
      </c>
      <c r="CS50" s="70">
        <v>0</v>
      </c>
      <c r="CT50" s="70">
        <v>0</v>
      </c>
      <c r="CU50" s="69">
        <v>0</v>
      </c>
      <c r="CV50" s="69">
        <v>0</v>
      </c>
      <c r="CW50" s="69">
        <v>0</v>
      </c>
      <c r="CX50" s="69">
        <v>0</v>
      </c>
      <c r="CY50" s="69">
        <v>0</v>
      </c>
      <c r="CZ50" s="69">
        <v>0</v>
      </c>
      <c r="DA50" s="69">
        <v>0</v>
      </c>
      <c r="DB50" s="69">
        <v>0</v>
      </c>
      <c r="DC50" s="69">
        <v>0</v>
      </c>
      <c r="DD50" s="69">
        <v>0</v>
      </c>
      <c r="DE50" s="69">
        <v>0</v>
      </c>
      <c r="DF50" s="70" t="s">
        <v>652</v>
      </c>
      <c r="DG50" s="70" t="s">
        <v>652</v>
      </c>
      <c r="DH50" s="70">
        <v>0</v>
      </c>
      <c r="DI50" s="70">
        <v>0</v>
      </c>
      <c r="DJ50" s="70">
        <v>0</v>
      </c>
      <c r="DK50" s="69">
        <v>3.84</v>
      </c>
      <c r="DL50" s="69">
        <v>0</v>
      </c>
      <c r="DM50" s="69">
        <v>7.14</v>
      </c>
      <c r="DN50" s="69">
        <v>3.84</v>
      </c>
      <c r="DO50" s="69">
        <v>3.3</v>
      </c>
      <c r="DP50" s="69">
        <v>3.84</v>
      </c>
      <c r="DQ50" s="69">
        <v>0</v>
      </c>
      <c r="DR50" s="69">
        <v>4.8405725199999994</v>
      </c>
      <c r="DS50" s="69">
        <v>1.8805076200000002</v>
      </c>
      <c r="DT50" s="69">
        <v>0</v>
      </c>
      <c r="DU50" s="69">
        <v>2.9600648999999999</v>
      </c>
      <c r="DV50" s="70">
        <v>48.971552604166675</v>
      </c>
      <c r="DW50" s="70">
        <v>89.698936363636363</v>
      </c>
      <c r="DX50" s="70">
        <v>61.151132180538028</v>
      </c>
      <c r="DY50" s="70">
        <v>0</v>
      </c>
      <c r="DZ50" s="70">
        <v>1.9594923799999997</v>
      </c>
      <c r="EA50" s="69">
        <v>0</v>
      </c>
      <c r="EB50" s="69">
        <v>0</v>
      </c>
      <c r="EC50" s="69">
        <v>0</v>
      </c>
      <c r="ED50" s="69">
        <v>0</v>
      </c>
      <c r="EE50" s="69">
        <v>0</v>
      </c>
      <c r="EF50" s="69">
        <v>0</v>
      </c>
      <c r="EG50" s="69">
        <v>0</v>
      </c>
      <c r="EH50" s="69">
        <v>0</v>
      </c>
      <c r="EI50" s="69">
        <v>0</v>
      </c>
      <c r="EJ50" s="69">
        <v>0</v>
      </c>
      <c r="EK50" s="69">
        <v>0</v>
      </c>
      <c r="EL50" s="70" t="s">
        <v>652</v>
      </c>
      <c r="EM50" s="70" t="s">
        <v>652</v>
      </c>
      <c r="EN50" s="70">
        <v>0</v>
      </c>
      <c r="EO50" s="70">
        <v>0</v>
      </c>
      <c r="EP50" s="70">
        <v>0</v>
      </c>
      <c r="EQ50" s="69">
        <v>0</v>
      </c>
      <c r="ER50" s="69">
        <v>0</v>
      </c>
      <c r="ES50" s="69">
        <v>0</v>
      </c>
      <c r="ET50" s="69">
        <v>0</v>
      </c>
      <c r="EU50" s="69">
        <v>0</v>
      </c>
      <c r="EV50" s="69">
        <v>0</v>
      </c>
      <c r="EW50" s="69">
        <v>0</v>
      </c>
      <c r="EX50" s="69">
        <v>0</v>
      </c>
      <c r="EY50" s="69">
        <v>0</v>
      </c>
      <c r="EZ50" s="69">
        <v>0</v>
      </c>
      <c r="FA50" s="69">
        <v>0</v>
      </c>
      <c r="FB50" s="70" t="s">
        <v>652</v>
      </c>
      <c r="FC50" s="70" t="s">
        <v>652</v>
      </c>
      <c r="FD50" s="70">
        <v>0</v>
      </c>
      <c r="FE50" s="70">
        <v>0</v>
      </c>
      <c r="FF50" s="70">
        <v>0</v>
      </c>
      <c r="FG50" s="69">
        <v>0</v>
      </c>
      <c r="FH50" s="69">
        <v>0</v>
      </c>
      <c r="FI50" s="69">
        <v>0</v>
      </c>
      <c r="FJ50" s="69">
        <v>0</v>
      </c>
      <c r="FK50" s="69">
        <v>0</v>
      </c>
      <c r="FL50" s="69">
        <v>0</v>
      </c>
      <c r="FM50" s="69">
        <v>0</v>
      </c>
      <c r="FN50" s="69">
        <v>0</v>
      </c>
      <c r="FO50" s="69">
        <v>0</v>
      </c>
      <c r="FP50" s="69">
        <v>0</v>
      </c>
      <c r="FQ50" s="69">
        <v>0</v>
      </c>
      <c r="FR50" s="70" t="s">
        <v>652</v>
      </c>
      <c r="FS50" s="70" t="s">
        <v>652</v>
      </c>
      <c r="FT50" s="70">
        <v>0</v>
      </c>
      <c r="FU50" s="70">
        <v>0</v>
      </c>
      <c r="FV50" s="70">
        <v>0</v>
      </c>
      <c r="FW50" s="69">
        <v>12.144</v>
      </c>
      <c r="FX50" s="69">
        <v>0</v>
      </c>
      <c r="FY50" s="69">
        <v>21.95</v>
      </c>
      <c r="FZ50" s="69">
        <v>12.144</v>
      </c>
      <c r="GA50" s="69">
        <v>9.8059999999999992</v>
      </c>
      <c r="GB50" s="69">
        <v>12.144</v>
      </c>
      <c r="GC50" s="69">
        <v>0</v>
      </c>
      <c r="GD50" s="69">
        <v>21.95</v>
      </c>
      <c r="GE50" s="69">
        <v>12.144</v>
      </c>
      <c r="GF50" s="69">
        <v>0</v>
      </c>
      <c r="GG50" s="69">
        <v>9.8059999999999992</v>
      </c>
      <c r="GH50" s="70">
        <v>100</v>
      </c>
      <c r="GI50" s="70">
        <v>100</v>
      </c>
      <c r="GJ50" s="70">
        <v>44.674259681093389</v>
      </c>
      <c r="GK50" s="70">
        <v>0</v>
      </c>
      <c r="GL50" s="70">
        <v>0</v>
      </c>
      <c r="GM50" s="69">
        <v>0</v>
      </c>
      <c r="GN50" s="69">
        <v>0</v>
      </c>
      <c r="GO50" s="69">
        <v>0</v>
      </c>
      <c r="GP50" s="69">
        <v>0</v>
      </c>
      <c r="GQ50" s="69">
        <v>0</v>
      </c>
      <c r="GR50" s="69">
        <v>0</v>
      </c>
      <c r="GS50" s="69">
        <v>0</v>
      </c>
      <c r="GT50" s="69">
        <v>0</v>
      </c>
      <c r="GU50" s="69">
        <v>0</v>
      </c>
      <c r="GV50" s="69">
        <v>0</v>
      </c>
      <c r="GW50" s="69">
        <v>0</v>
      </c>
      <c r="GX50" s="70" t="s">
        <v>652</v>
      </c>
      <c r="GY50" s="70" t="s">
        <v>652</v>
      </c>
      <c r="GZ50" s="70">
        <v>0</v>
      </c>
      <c r="HA50" s="70">
        <v>0</v>
      </c>
      <c r="HB50" s="70">
        <v>0</v>
      </c>
      <c r="HC50" s="69">
        <v>3.823</v>
      </c>
      <c r="HD50" s="69">
        <v>0</v>
      </c>
      <c r="HE50" s="69">
        <v>7.8230000000000004</v>
      </c>
      <c r="HF50" s="69">
        <v>3.823</v>
      </c>
      <c r="HG50" s="69">
        <v>4</v>
      </c>
      <c r="HH50" s="69">
        <v>3.823</v>
      </c>
      <c r="HI50" s="69">
        <v>0</v>
      </c>
      <c r="HJ50" s="69">
        <v>7.8230000000000004</v>
      </c>
      <c r="HK50" s="69">
        <v>3.823</v>
      </c>
      <c r="HL50" s="69">
        <v>0</v>
      </c>
      <c r="HM50" s="69">
        <v>4</v>
      </c>
      <c r="HN50" s="70">
        <v>100</v>
      </c>
      <c r="HO50" s="70">
        <v>100</v>
      </c>
      <c r="HP50" s="70">
        <v>51.13127956027099</v>
      </c>
      <c r="HQ50" s="70">
        <v>0</v>
      </c>
      <c r="HR50" s="70">
        <v>0</v>
      </c>
      <c r="HS50" s="69">
        <v>0</v>
      </c>
      <c r="HT50" s="69">
        <v>0</v>
      </c>
      <c r="HU50" s="69">
        <v>0</v>
      </c>
      <c r="HV50" s="69">
        <v>0</v>
      </c>
      <c r="HW50" s="69">
        <v>0</v>
      </c>
      <c r="HX50" s="69">
        <v>0</v>
      </c>
      <c r="HY50" s="69">
        <v>0</v>
      </c>
      <c r="HZ50" s="69">
        <v>0</v>
      </c>
      <c r="IA50" s="69">
        <v>0</v>
      </c>
      <c r="IB50" s="69">
        <v>0</v>
      </c>
      <c r="IC50" s="69">
        <v>0</v>
      </c>
      <c r="ID50" s="70" t="s">
        <v>652</v>
      </c>
      <c r="IE50" s="70" t="s">
        <v>652</v>
      </c>
      <c r="IF50" s="70">
        <v>0</v>
      </c>
      <c r="IG50" s="70">
        <v>0</v>
      </c>
      <c r="IH50" s="70">
        <v>0</v>
      </c>
    </row>
    <row r="51" spans="1:242" s="130" customFormat="1" ht="15.75" x14ac:dyDescent="0.25">
      <c r="A51" s="71">
        <v>40</v>
      </c>
      <c r="B51" s="17" t="s">
        <v>107</v>
      </c>
      <c r="C51" s="69">
        <v>171.70479999999998</v>
      </c>
      <c r="D51" s="69">
        <v>0</v>
      </c>
      <c r="E51" s="69">
        <v>521.01739999999995</v>
      </c>
      <c r="F51" s="69">
        <v>171.70479999999998</v>
      </c>
      <c r="G51" s="69">
        <v>349.31260000000003</v>
      </c>
      <c r="H51" s="69">
        <v>171.637868</v>
      </c>
      <c r="I51" s="69">
        <v>3.2264021499999997</v>
      </c>
      <c r="J51" s="69">
        <v>518.10328100000004</v>
      </c>
      <c r="K51" s="69">
        <v>171.637868</v>
      </c>
      <c r="L51" s="69">
        <v>0</v>
      </c>
      <c r="M51" s="69">
        <v>346.46541300000001</v>
      </c>
      <c r="N51" s="70">
        <v>99.961019144485192</v>
      </c>
      <c r="O51" s="70">
        <v>99.184917177336288</v>
      </c>
      <c r="P51" s="70">
        <v>66.871881670249451</v>
      </c>
      <c r="Q51" s="69">
        <v>2.9350211499999999</v>
      </c>
      <c r="R51" s="70">
        <v>0.29138100000001277</v>
      </c>
      <c r="S51" s="69">
        <v>133.70679999999999</v>
      </c>
      <c r="T51" s="69">
        <v>0</v>
      </c>
      <c r="U51" s="69">
        <v>345.59699999999998</v>
      </c>
      <c r="V51" s="69">
        <v>133.70679999999999</v>
      </c>
      <c r="W51" s="69">
        <v>211.89019999999999</v>
      </c>
      <c r="X51" s="69">
        <v>133.63986800000001</v>
      </c>
      <c r="Y51" s="69">
        <v>2.7029361499999998</v>
      </c>
      <c r="Z51" s="69">
        <v>345.40428500000002</v>
      </c>
      <c r="AA51" s="69">
        <v>133.63986800000001</v>
      </c>
      <c r="AB51" s="69">
        <v>0</v>
      </c>
      <c r="AC51" s="69">
        <v>211.76441700000001</v>
      </c>
      <c r="AD51" s="70">
        <v>99.949941214657755</v>
      </c>
      <c r="AE51" s="70">
        <v>99.940637651009823</v>
      </c>
      <c r="AF51" s="70">
        <v>61.309145889721663</v>
      </c>
      <c r="AG51" s="70">
        <v>2.4115551499999999</v>
      </c>
      <c r="AH51" s="70">
        <v>0.29138099999999945</v>
      </c>
      <c r="AI51" s="69">
        <v>0</v>
      </c>
      <c r="AJ51" s="69">
        <v>0</v>
      </c>
      <c r="AK51" s="69">
        <v>0</v>
      </c>
      <c r="AL51" s="69">
        <v>0</v>
      </c>
      <c r="AM51" s="69">
        <v>0</v>
      </c>
      <c r="AN51" s="69">
        <v>0</v>
      </c>
      <c r="AO51" s="69">
        <v>0.52346599999999999</v>
      </c>
      <c r="AP51" s="69">
        <v>0</v>
      </c>
      <c r="AQ51" s="69">
        <v>0</v>
      </c>
      <c r="AR51" s="69">
        <v>0</v>
      </c>
      <c r="AS51" s="69">
        <v>0</v>
      </c>
      <c r="AT51" s="70" t="s">
        <v>652</v>
      </c>
      <c r="AU51" s="70" t="s">
        <v>652</v>
      </c>
      <c r="AV51" s="70">
        <v>0</v>
      </c>
      <c r="AW51" s="70">
        <v>0.52346599999999999</v>
      </c>
      <c r="AX51" s="70">
        <v>0</v>
      </c>
      <c r="AY51" s="69">
        <v>28.6</v>
      </c>
      <c r="AZ51" s="69">
        <v>0</v>
      </c>
      <c r="BA51" s="69">
        <v>152.97559999999999</v>
      </c>
      <c r="BB51" s="69">
        <v>28.6</v>
      </c>
      <c r="BC51" s="69">
        <v>124.37560000000001</v>
      </c>
      <c r="BD51" s="69">
        <v>28.6</v>
      </c>
      <c r="BE51" s="69">
        <v>0</v>
      </c>
      <c r="BF51" s="69">
        <v>152.97559999999999</v>
      </c>
      <c r="BG51" s="69">
        <v>28.6</v>
      </c>
      <c r="BH51" s="69">
        <v>0</v>
      </c>
      <c r="BI51" s="69">
        <v>124.37560000000001</v>
      </c>
      <c r="BJ51" s="70">
        <v>100</v>
      </c>
      <c r="BK51" s="70">
        <v>100</v>
      </c>
      <c r="BL51" s="70">
        <v>81.304207991339808</v>
      </c>
      <c r="BM51" s="70">
        <v>0</v>
      </c>
      <c r="BN51" s="70">
        <v>0</v>
      </c>
      <c r="BO51" s="69">
        <v>0</v>
      </c>
      <c r="BP51" s="69">
        <v>0</v>
      </c>
      <c r="BQ51" s="69">
        <v>0</v>
      </c>
      <c r="BR51" s="69">
        <v>0</v>
      </c>
      <c r="BS51" s="69">
        <v>0</v>
      </c>
      <c r="BT51" s="69">
        <v>0</v>
      </c>
      <c r="BU51" s="69">
        <v>0</v>
      </c>
      <c r="BV51" s="69">
        <v>0</v>
      </c>
      <c r="BW51" s="69">
        <v>0</v>
      </c>
      <c r="BX51" s="69">
        <v>0</v>
      </c>
      <c r="BY51" s="69">
        <v>0</v>
      </c>
      <c r="BZ51" s="70" t="s">
        <v>652</v>
      </c>
      <c r="CA51" s="70" t="s">
        <v>652</v>
      </c>
      <c r="CB51" s="70">
        <v>0</v>
      </c>
      <c r="CC51" s="70">
        <v>0</v>
      </c>
      <c r="CD51" s="70">
        <v>0</v>
      </c>
      <c r="CE51" s="69">
        <v>0</v>
      </c>
      <c r="CF51" s="69">
        <v>0</v>
      </c>
      <c r="CG51" s="69">
        <v>0</v>
      </c>
      <c r="CH51" s="69">
        <v>0</v>
      </c>
      <c r="CI51" s="69">
        <v>0</v>
      </c>
      <c r="CJ51" s="69">
        <v>0</v>
      </c>
      <c r="CK51" s="69">
        <v>0</v>
      </c>
      <c r="CL51" s="69">
        <v>0</v>
      </c>
      <c r="CM51" s="69">
        <v>0</v>
      </c>
      <c r="CN51" s="69">
        <v>0</v>
      </c>
      <c r="CO51" s="69">
        <v>0</v>
      </c>
      <c r="CP51" s="70" t="s">
        <v>652</v>
      </c>
      <c r="CQ51" s="70" t="s">
        <v>652</v>
      </c>
      <c r="CR51" s="70">
        <v>0</v>
      </c>
      <c r="CS51" s="70">
        <v>0</v>
      </c>
      <c r="CT51" s="70">
        <v>0</v>
      </c>
      <c r="CU51" s="69">
        <v>0</v>
      </c>
      <c r="CV51" s="69">
        <v>0</v>
      </c>
      <c r="CW51" s="69">
        <v>0</v>
      </c>
      <c r="CX51" s="69">
        <v>0</v>
      </c>
      <c r="CY51" s="69">
        <v>0</v>
      </c>
      <c r="CZ51" s="69">
        <v>0</v>
      </c>
      <c r="DA51" s="69">
        <v>0</v>
      </c>
      <c r="DB51" s="69">
        <v>0</v>
      </c>
      <c r="DC51" s="69">
        <v>0</v>
      </c>
      <c r="DD51" s="69">
        <v>0</v>
      </c>
      <c r="DE51" s="69">
        <v>0</v>
      </c>
      <c r="DF51" s="70" t="s">
        <v>652</v>
      </c>
      <c r="DG51" s="70" t="s">
        <v>652</v>
      </c>
      <c r="DH51" s="70">
        <v>0</v>
      </c>
      <c r="DI51" s="70">
        <v>0</v>
      </c>
      <c r="DJ51" s="70">
        <v>0</v>
      </c>
      <c r="DK51" s="69">
        <v>0</v>
      </c>
      <c r="DL51" s="69">
        <v>0</v>
      </c>
      <c r="DM51" s="69">
        <v>0</v>
      </c>
      <c r="DN51" s="69">
        <v>0</v>
      </c>
      <c r="DO51" s="69">
        <v>0</v>
      </c>
      <c r="DP51" s="69">
        <v>0</v>
      </c>
      <c r="DQ51" s="69">
        <v>0</v>
      </c>
      <c r="DR51" s="69">
        <v>0</v>
      </c>
      <c r="DS51" s="69">
        <v>0</v>
      </c>
      <c r="DT51" s="69">
        <v>0</v>
      </c>
      <c r="DU51" s="69">
        <v>0</v>
      </c>
      <c r="DV51" s="70" t="s">
        <v>652</v>
      </c>
      <c r="DW51" s="70" t="s">
        <v>652</v>
      </c>
      <c r="DX51" s="70">
        <v>0</v>
      </c>
      <c r="DY51" s="70">
        <v>0</v>
      </c>
      <c r="DZ51" s="70">
        <v>0</v>
      </c>
      <c r="EA51" s="69">
        <v>0</v>
      </c>
      <c r="EB51" s="69">
        <v>0</v>
      </c>
      <c r="EC51" s="69">
        <v>0</v>
      </c>
      <c r="ED51" s="69">
        <v>0</v>
      </c>
      <c r="EE51" s="69">
        <v>0</v>
      </c>
      <c r="EF51" s="69">
        <v>0</v>
      </c>
      <c r="EG51" s="69">
        <v>0</v>
      </c>
      <c r="EH51" s="69">
        <v>0</v>
      </c>
      <c r="EI51" s="69">
        <v>0</v>
      </c>
      <c r="EJ51" s="69">
        <v>0</v>
      </c>
      <c r="EK51" s="69">
        <v>0</v>
      </c>
      <c r="EL51" s="70" t="s">
        <v>652</v>
      </c>
      <c r="EM51" s="70" t="s">
        <v>652</v>
      </c>
      <c r="EN51" s="70">
        <v>0</v>
      </c>
      <c r="EO51" s="70">
        <v>0</v>
      </c>
      <c r="EP51" s="70">
        <v>0</v>
      </c>
      <c r="EQ51" s="69">
        <v>0</v>
      </c>
      <c r="ER51" s="69">
        <v>0</v>
      </c>
      <c r="ES51" s="69">
        <v>0</v>
      </c>
      <c r="ET51" s="69">
        <v>0</v>
      </c>
      <c r="EU51" s="69">
        <v>0</v>
      </c>
      <c r="EV51" s="69">
        <v>0</v>
      </c>
      <c r="EW51" s="69">
        <v>0</v>
      </c>
      <c r="EX51" s="69">
        <v>0</v>
      </c>
      <c r="EY51" s="69">
        <v>0</v>
      </c>
      <c r="EZ51" s="69">
        <v>0</v>
      </c>
      <c r="FA51" s="69">
        <v>0</v>
      </c>
      <c r="FB51" s="70" t="s">
        <v>652</v>
      </c>
      <c r="FC51" s="70" t="s">
        <v>652</v>
      </c>
      <c r="FD51" s="70">
        <v>0</v>
      </c>
      <c r="FE51" s="70">
        <v>0</v>
      </c>
      <c r="FF51" s="70">
        <v>0</v>
      </c>
      <c r="FG51" s="69">
        <v>0</v>
      </c>
      <c r="FH51" s="69">
        <v>0</v>
      </c>
      <c r="FI51" s="69">
        <v>0</v>
      </c>
      <c r="FJ51" s="69">
        <v>0</v>
      </c>
      <c r="FK51" s="69">
        <v>0</v>
      </c>
      <c r="FL51" s="69">
        <v>0</v>
      </c>
      <c r="FM51" s="69">
        <v>0</v>
      </c>
      <c r="FN51" s="69">
        <v>0</v>
      </c>
      <c r="FO51" s="69">
        <v>0</v>
      </c>
      <c r="FP51" s="69">
        <v>0</v>
      </c>
      <c r="FQ51" s="69">
        <v>0</v>
      </c>
      <c r="FR51" s="70" t="s">
        <v>652</v>
      </c>
      <c r="FS51" s="70" t="s">
        <v>652</v>
      </c>
      <c r="FT51" s="70">
        <v>0</v>
      </c>
      <c r="FU51" s="70">
        <v>0</v>
      </c>
      <c r="FV51" s="70">
        <v>0</v>
      </c>
      <c r="FW51" s="69">
        <v>9.3979999999999997</v>
      </c>
      <c r="FX51" s="69">
        <v>0</v>
      </c>
      <c r="FY51" s="69">
        <v>22.444800000000001</v>
      </c>
      <c r="FZ51" s="69">
        <v>9.3979999999999997</v>
      </c>
      <c r="GA51" s="69">
        <v>13.046799999999999</v>
      </c>
      <c r="GB51" s="69">
        <v>9.3979999999999997</v>
      </c>
      <c r="GC51" s="69">
        <v>0</v>
      </c>
      <c r="GD51" s="69">
        <v>19.723396000000001</v>
      </c>
      <c r="GE51" s="69">
        <v>9.3979999999999997</v>
      </c>
      <c r="GF51" s="69">
        <v>0</v>
      </c>
      <c r="GG51" s="69">
        <v>10.325396</v>
      </c>
      <c r="GH51" s="70">
        <v>100</v>
      </c>
      <c r="GI51" s="70">
        <v>79.141214703988709</v>
      </c>
      <c r="GJ51" s="70">
        <v>52.35100486751876</v>
      </c>
      <c r="GK51" s="70">
        <v>0</v>
      </c>
      <c r="GL51" s="70">
        <v>0</v>
      </c>
      <c r="GM51" s="69">
        <v>0</v>
      </c>
      <c r="GN51" s="69">
        <v>0</v>
      </c>
      <c r="GO51" s="69">
        <v>0</v>
      </c>
      <c r="GP51" s="69">
        <v>0</v>
      </c>
      <c r="GQ51" s="69">
        <v>0</v>
      </c>
      <c r="GR51" s="69">
        <v>0</v>
      </c>
      <c r="GS51" s="69">
        <v>0</v>
      </c>
      <c r="GT51" s="69">
        <v>0</v>
      </c>
      <c r="GU51" s="69">
        <v>0</v>
      </c>
      <c r="GV51" s="69">
        <v>0</v>
      </c>
      <c r="GW51" s="69">
        <v>0</v>
      </c>
      <c r="GX51" s="70" t="s">
        <v>652</v>
      </c>
      <c r="GY51" s="70" t="s">
        <v>652</v>
      </c>
      <c r="GZ51" s="70">
        <v>0</v>
      </c>
      <c r="HA51" s="70">
        <v>0</v>
      </c>
      <c r="HB51" s="70">
        <v>0</v>
      </c>
      <c r="HC51" s="69">
        <v>0</v>
      </c>
      <c r="HD51" s="69">
        <v>0</v>
      </c>
      <c r="HE51" s="69">
        <v>0</v>
      </c>
      <c r="HF51" s="69">
        <v>0</v>
      </c>
      <c r="HG51" s="69">
        <v>0</v>
      </c>
      <c r="HH51" s="69">
        <v>0</v>
      </c>
      <c r="HI51" s="69">
        <v>0</v>
      </c>
      <c r="HJ51" s="69">
        <v>0</v>
      </c>
      <c r="HK51" s="69">
        <v>0</v>
      </c>
      <c r="HL51" s="69">
        <v>0</v>
      </c>
      <c r="HM51" s="69">
        <v>0</v>
      </c>
      <c r="HN51" s="70" t="s">
        <v>652</v>
      </c>
      <c r="HO51" s="70" t="s">
        <v>652</v>
      </c>
      <c r="HP51" s="70">
        <v>0</v>
      </c>
      <c r="HQ51" s="70">
        <v>0</v>
      </c>
      <c r="HR51" s="70">
        <v>0</v>
      </c>
      <c r="HS51" s="69">
        <v>0</v>
      </c>
      <c r="HT51" s="69">
        <v>0</v>
      </c>
      <c r="HU51" s="69">
        <v>0</v>
      </c>
      <c r="HV51" s="69">
        <v>0</v>
      </c>
      <c r="HW51" s="69">
        <v>0</v>
      </c>
      <c r="HX51" s="69">
        <v>0</v>
      </c>
      <c r="HY51" s="69">
        <v>0</v>
      </c>
      <c r="HZ51" s="69">
        <v>0</v>
      </c>
      <c r="IA51" s="69">
        <v>0</v>
      </c>
      <c r="IB51" s="69">
        <v>0</v>
      </c>
      <c r="IC51" s="69">
        <v>0</v>
      </c>
      <c r="ID51" s="70" t="s">
        <v>652</v>
      </c>
      <c r="IE51" s="70" t="s">
        <v>652</v>
      </c>
      <c r="IF51" s="70">
        <v>0</v>
      </c>
      <c r="IG51" s="70">
        <v>0</v>
      </c>
      <c r="IH51" s="70">
        <v>0</v>
      </c>
    </row>
    <row r="52" spans="1:242" ht="15.75" x14ac:dyDescent="0.25">
      <c r="A52" s="140">
        <v>41</v>
      </c>
      <c r="B52" s="66" t="s">
        <v>319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70" t="s">
        <v>652</v>
      </c>
      <c r="O52" s="70" t="s">
        <v>652</v>
      </c>
      <c r="P52" s="70">
        <v>0</v>
      </c>
      <c r="Q52" s="69">
        <v>0</v>
      </c>
      <c r="R52" s="70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70" t="s">
        <v>652</v>
      </c>
      <c r="AE52" s="70" t="s">
        <v>652</v>
      </c>
      <c r="AF52" s="70">
        <v>0</v>
      </c>
      <c r="AG52" s="70">
        <v>0</v>
      </c>
      <c r="AH52" s="70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70" t="s">
        <v>652</v>
      </c>
      <c r="AU52" s="70" t="s">
        <v>652</v>
      </c>
      <c r="AV52" s="70">
        <v>0</v>
      </c>
      <c r="AW52" s="70">
        <v>0</v>
      </c>
      <c r="AX52" s="70">
        <v>0</v>
      </c>
      <c r="AY52" s="69">
        <v>0</v>
      </c>
      <c r="AZ52" s="69">
        <v>0</v>
      </c>
      <c r="BA52" s="69">
        <v>0</v>
      </c>
      <c r="BB52" s="69">
        <v>0</v>
      </c>
      <c r="BC52" s="69">
        <v>0</v>
      </c>
      <c r="BD52" s="69">
        <v>0</v>
      </c>
      <c r="BE52" s="69">
        <v>0</v>
      </c>
      <c r="BF52" s="69">
        <v>0</v>
      </c>
      <c r="BG52" s="69">
        <v>0</v>
      </c>
      <c r="BH52" s="69">
        <v>0</v>
      </c>
      <c r="BI52" s="69">
        <v>0</v>
      </c>
      <c r="BJ52" s="70" t="s">
        <v>652</v>
      </c>
      <c r="BK52" s="70" t="s">
        <v>652</v>
      </c>
      <c r="BL52" s="70">
        <v>0</v>
      </c>
      <c r="BM52" s="70">
        <v>0</v>
      </c>
      <c r="BN52" s="70">
        <v>0</v>
      </c>
      <c r="BO52" s="69">
        <v>0</v>
      </c>
      <c r="BP52" s="69">
        <v>0</v>
      </c>
      <c r="BQ52" s="69">
        <v>0</v>
      </c>
      <c r="BR52" s="69">
        <v>0</v>
      </c>
      <c r="BS52" s="69">
        <v>0</v>
      </c>
      <c r="BT52" s="69">
        <v>0</v>
      </c>
      <c r="BU52" s="69">
        <v>0</v>
      </c>
      <c r="BV52" s="69">
        <v>0</v>
      </c>
      <c r="BW52" s="69">
        <v>0</v>
      </c>
      <c r="BX52" s="69">
        <v>0</v>
      </c>
      <c r="BY52" s="69">
        <v>0</v>
      </c>
      <c r="BZ52" s="70" t="s">
        <v>652</v>
      </c>
      <c r="CA52" s="70" t="s">
        <v>652</v>
      </c>
      <c r="CB52" s="70">
        <v>0</v>
      </c>
      <c r="CC52" s="70">
        <v>0</v>
      </c>
      <c r="CD52" s="70">
        <v>0</v>
      </c>
      <c r="CE52" s="69">
        <v>0</v>
      </c>
      <c r="CF52" s="69">
        <v>0</v>
      </c>
      <c r="CG52" s="69">
        <v>0</v>
      </c>
      <c r="CH52" s="69">
        <v>0</v>
      </c>
      <c r="CI52" s="69">
        <v>0</v>
      </c>
      <c r="CJ52" s="69">
        <v>0</v>
      </c>
      <c r="CK52" s="69">
        <v>0</v>
      </c>
      <c r="CL52" s="69">
        <v>0</v>
      </c>
      <c r="CM52" s="69">
        <v>0</v>
      </c>
      <c r="CN52" s="69">
        <v>0</v>
      </c>
      <c r="CO52" s="69">
        <v>0</v>
      </c>
      <c r="CP52" s="70" t="s">
        <v>652</v>
      </c>
      <c r="CQ52" s="70" t="s">
        <v>652</v>
      </c>
      <c r="CR52" s="70">
        <v>0</v>
      </c>
      <c r="CS52" s="70">
        <v>0</v>
      </c>
      <c r="CT52" s="70">
        <v>0</v>
      </c>
      <c r="CU52" s="69">
        <v>0</v>
      </c>
      <c r="CV52" s="69">
        <v>0</v>
      </c>
      <c r="CW52" s="69">
        <v>0</v>
      </c>
      <c r="CX52" s="69">
        <v>0</v>
      </c>
      <c r="CY52" s="69">
        <v>0</v>
      </c>
      <c r="CZ52" s="69">
        <v>0</v>
      </c>
      <c r="DA52" s="69">
        <v>0</v>
      </c>
      <c r="DB52" s="69">
        <v>0</v>
      </c>
      <c r="DC52" s="69">
        <v>0</v>
      </c>
      <c r="DD52" s="69">
        <v>0</v>
      </c>
      <c r="DE52" s="69">
        <v>0</v>
      </c>
      <c r="DF52" s="70" t="s">
        <v>652</v>
      </c>
      <c r="DG52" s="70" t="s">
        <v>652</v>
      </c>
      <c r="DH52" s="70">
        <v>0</v>
      </c>
      <c r="DI52" s="70">
        <v>0</v>
      </c>
      <c r="DJ52" s="70">
        <v>0</v>
      </c>
      <c r="DK52" s="69">
        <v>0</v>
      </c>
      <c r="DL52" s="69">
        <v>0</v>
      </c>
      <c r="DM52" s="69">
        <v>0</v>
      </c>
      <c r="DN52" s="69">
        <v>0</v>
      </c>
      <c r="DO52" s="69">
        <v>0</v>
      </c>
      <c r="DP52" s="69">
        <v>0</v>
      </c>
      <c r="DQ52" s="69">
        <v>0</v>
      </c>
      <c r="DR52" s="69">
        <v>0</v>
      </c>
      <c r="DS52" s="69">
        <v>0</v>
      </c>
      <c r="DT52" s="69">
        <v>0</v>
      </c>
      <c r="DU52" s="69">
        <v>0</v>
      </c>
      <c r="DV52" s="70" t="s">
        <v>652</v>
      </c>
      <c r="DW52" s="70" t="s">
        <v>652</v>
      </c>
      <c r="DX52" s="70">
        <v>0</v>
      </c>
      <c r="DY52" s="70">
        <v>0</v>
      </c>
      <c r="DZ52" s="70">
        <v>0</v>
      </c>
      <c r="EA52" s="69">
        <v>0</v>
      </c>
      <c r="EB52" s="69">
        <v>0</v>
      </c>
      <c r="EC52" s="69">
        <v>0</v>
      </c>
      <c r="ED52" s="69">
        <v>0</v>
      </c>
      <c r="EE52" s="69">
        <v>0</v>
      </c>
      <c r="EF52" s="69">
        <v>0</v>
      </c>
      <c r="EG52" s="69">
        <v>0</v>
      </c>
      <c r="EH52" s="69">
        <v>0</v>
      </c>
      <c r="EI52" s="69">
        <v>0</v>
      </c>
      <c r="EJ52" s="69">
        <v>0</v>
      </c>
      <c r="EK52" s="69">
        <v>0</v>
      </c>
      <c r="EL52" s="70" t="s">
        <v>652</v>
      </c>
      <c r="EM52" s="70" t="s">
        <v>652</v>
      </c>
      <c r="EN52" s="70">
        <v>0</v>
      </c>
      <c r="EO52" s="70">
        <v>0</v>
      </c>
      <c r="EP52" s="70">
        <v>0</v>
      </c>
      <c r="EQ52" s="69">
        <v>0</v>
      </c>
      <c r="ER52" s="69">
        <v>0</v>
      </c>
      <c r="ES52" s="69">
        <v>0</v>
      </c>
      <c r="ET52" s="69">
        <v>0</v>
      </c>
      <c r="EU52" s="69">
        <v>0</v>
      </c>
      <c r="EV52" s="69">
        <v>0</v>
      </c>
      <c r="EW52" s="69">
        <v>0</v>
      </c>
      <c r="EX52" s="69">
        <v>0</v>
      </c>
      <c r="EY52" s="69">
        <v>0</v>
      </c>
      <c r="EZ52" s="69">
        <v>0</v>
      </c>
      <c r="FA52" s="69">
        <v>0</v>
      </c>
      <c r="FB52" s="70" t="s">
        <v>652</v>
      </c>
      <c r="FC52" s="70" t="s">
        <v>652</v>
      </c>
      <c r="FD52" s="70">
        <v>0</v>
      </c>
      <c r="FE52" s="70">
        <v>0</v>
      </c>
      <c r="FF52" s="70">
        <v>0</v>
      </c>
      <c r="FG52" s="69">
        <v>0</v>
      </c>
      <c r="FH52" s="69">
        <v>0</v>
      </c>
      <c r="FI52" s="69">
        <v>0</v>
      </c>
      <c r="FJ52" s="69">
        <v>0</v>
      </c>
      <c r="FK52" s="69">
        <v>0</v>
      </c>
      <c r="FL52" s="69">
        <v>0</v>
      </c>
      <c r="FM52" s="69">
        <v>0</v>
      </c>
      <c r="FN52" s="69">
        <v>0</v>
      </c>
      <c r="FO52" s="69">
        <v>0</v>
      </c>
      <c r="FP52" s="69">
        <v>0</v>
      </c>
      <c r="FQ52" s="69">
        <v>0</v>
      </c>
      <c r="FR52" s="70" t="s">
        <v>652</v>
      </c>
      <c r="FS52" s="70" t="s">
        <v>652</v>
      </c>
      <c r="FT52" s="70">
        <v>0</v>
      </c>
      <c r="FU52" s="70">
        <v>0</v>
      </c>
      <c r="FV52" s="70">
        <v>0</v>
      </c>
      <c r="FW52" s="69">
        <v>0</v>
      </c>
      <c r="FX52" s="69">
        <v>0</v>
      </c>
      <c r="FY52" s="69">
        <v>0</v>
      </c>
      <c r="FZ52" s="69">
        <v>0</v>
      </c>
      <c r="GA52" s="69">
        <v>0</v>
      </c>
      <c r="GB52" s="69">
        <v>0</v>
      </c>
      <c r="GC52" s="69">
        <v>0</v>
      </c>
      <c r="GD52" s="69">
        <v>0</v>
      </c>
      <c r="GE52" s="69">
        <v>0</v>
      </c>
      <c r="GF52" s="69">
        <v>0</v>
      </c>
      <c r="GG52" s="69">
        <v>0</v>
      </c>
      <c r="GH52" s="70" t="s">
        <v>652</v>
      </c>
      <c r="GI52" s="70" t="s">
        <v>652</v>
      </c>
      <c r="GJ52" s="70">
        <v>0</v>
      </c>
      <c r="GK52" s="70">
        <v>0</v>
      </c>
      <c r="GL52" s="70">
        <v>0</v>
      </c>
      <c r="GM52" s="69">
        <v>0</v>
      </c>
      <c r="GN52" s="69">
        <v>0</v>
      </c>
      <c r="GO52" s="69">
        <v>0</v>
      </c>
      <c r="GP52" s="69">
        <v>0</v>
      </c>
      <c r="GQ52" s="69">
        <v>0</v>
      </c>
      <c r="GR52" s="69">
        <v>0</v>
      </c>
      <c r="GS52" s="69">
        <v>0</v>
      </c>
      <c r="GT52" s="69">
        <v>0</v>
      </c>
      <c r="GU52" s="69">
        <v>0</v>
      </c>
      <c r="GV52" s="69">
        <v>0</v>
      </c>
      <c r="GW52" s="69">
        <v>0</v>
      </c>
      <c r="GX52" s="70" t="s">
        <v>652</v>
      </c>
      <c r="GY52" s="70" t="s">
        <v>652</v>
      </c>
      <c r="GZ52" s="70">
        <v>0</v>
      </c>
      <c r="HA52" s="70">
        <v>0</v>
      </c>
      <c r="HB52" s="70">
        <v>0</v>
      </c>
      <c r="HC52" s="69">
        <v>0</v>
      </c>
      <c r="HD52" s="69">
        <v>0</v>
      </c>
      <c r="HE52" s="69">
        <v>0</v>
      </c>
      <c r="HF52" s="69">
        <v>0</v>
      </c>
      <c r="HG52" s="69">
        <v>0</v>
      </c>
      <c r="HH52" s="69">
        <v>0</v>
      </c>
      <c r="HI52" s="69">
        <v>0</v>
      </c>
      <c r="HJ52" s="69">
        <v>0</v>
      </c>
      <c r="HK52" s="69">
        <v>0</v>
      </c>
      <c r="HL52" s="69">
        <v>0</v>
      </c>
      <c r="HM52" s="69">
        <v>0</v>
      </c>
      <c r="HN52" s="70" t="s">
        <v>652</v>
      </c>
      <c r="HO52" s="70" t="s">
        <v>652</v>
      </c>
      <c r="HP52" s="70">
        <v>0</v>
      </c>
      <c r="HQ52" s="70">
        <v>0</v>
      </c>
      <c r="HR52" s="70">
        <v>0</v>
      </c>
      <c r="HS52" s="69">
        <v>0</v>
      </c>
      <c r="HT52" s="69">
        <v>0</v>
      </c>
      <c r="HU52" s="69">
        <v>0</v>
      </c>
      <c r="HV52" s="69">
        <v>0</v>
      </c>
      <c r="HW52" s="69">
        <v>0</v>
      </c>
      <c r="HX52" s="69">
        <v>0</v>
      </c>
      <c r="HY52" s="69">
        <v>0</v>
      </c>
      <c r="HZ52" s="69">
        <v>0</v>
      </c>
      <c r="IA52" s="69">
        <v>0</v>
      </c>
      <c r="IB52" s="69">
        <v>0</v>
      </c>
      <c r="IC52" s="69">
        <v>0</v>
      </c>
      <c r="ID52" s="70" t="s">
        <v>652</v>
      </c>
      <c r="IE52" s="70" t="s">
        <v>652</v>
      </c>
      <c r="IF52" s="70">
        <v>0</v>
      </c>
      <c r="IG52" s="70">
        <v>0</v>
      </c>
      <c r="IH52" s="70">
        <v>0</v>
      </c>
    </row>
    <row r="53" spans="1:242" ht="15.75" x14ac:dyDescent="0.25">
      <c r="A53" s="73">
        <v>42</v>
      </c>
      <c r="B53" s="76" t="s">
        <v>109</v>
      </c>
      <c r="C53" s="64">
        <v>730.33849999999984</v>
      </c>
      <c r="D53" s="64">
        <v>2.7129699999999999</v>
      </c>
      <c r="E53" s="64">
        <v>1063.8586599999999</v>
      </c>
      <c r="F53" s="64">
        <v>733.6857</v>
      </c>
      <c r="G53" s="64">
        <v>330.17295999999999</v>
      </c>
      <c r="H53" s="64">
        <v>731.60334620000003</v>
      </c>
      <c r="I53" s="64">
        <v>0.92335054000000005</v>
      </c>
      <c r="J53" s="64">
        <v>1025.7001567699999</v>
      </c>
      <c r="K53" s="64">
        <v>732.27650947999996</v>
      </c>
      <c r="L53" s="64">
        <v>2.16450327</v>
      </c>
      <c r="M53" s="64">
        <v>293.42364728999996</v>
      </c>
      <c r="N53" s="64">
        <v>99.440227055271563</v>
      </c>
      <c r="O53" s="64">
        <v>88.869678271049196</v>
      </c>
      <c r="P53" s="64">
        <v>28.607156326660917</v>
      </c>
      <c r="Q53" s="64">
        <v>0.89030854000000004</v>
      </c>
      <c r="R53" s="64">
        <v>2.0728487200000241</v>
      </c>
      <c r="S53" s="64">
        <v>225.02100000000002</v>
      </c>
      <c r="T53" s="64">
        <v>0</v>
      </c>
      <c r="U53" s="64">
        <v>310.79510000000005</v>
      </c>
      <c r="V53" s="64">
        <v>225.02100000000002</v>
      </c>
      <c r="W53" s="64">
        <v>85.774100000000004</v>
      </c>
      <c r="X53" s="64">
        <v>225.02100000000002</v>
      </c>
      <c r="Y53" s="64">
        <v>0.89030854000000004</v>
      </c>
      <c r="Z53" s="64">
        <v>310.79510000000005</v>
      </c>
      <c r="AA53" s="64">
        <v>225.02100000000002</v>
      </c>
      <c r="AB53" s="64">
        <v>0</v>
      </c>
      <c r="AC53" s="64">
        <v>85.774100000000004</v>
      </c>
      <c r="AD53" s="64">
        <v>100</v>
      </c>
      <c r="AE53" s="64">
        <v>100</v>
      </c>
      <c r="AF53" s="64">
        <v>27.598279380852524</v>
      </c>
      <c r="AG53" s="64">
        <v>0.89030854000000004</v>
      </c>
      <c r="AH53" s="64">
        <v>-2.3314683517128287E-15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 t="s">
        <v>652</v>
      </c>
      <c r="AU53" s="64" t="s">
        <v>652</v>
      </c>
      <c r="AV53" s="64">
        <v>0</v>
      </c>
      <c r="AW53" s="64">
        <v>0</v>
      </c>
      <c r="AX53" s="64">
        <v>0</v>
      </c>
      <c r="AY53" s="64">
        <v>246.96599999999998</v>
      </c>
      <c r="AZ53" s="64">
        <v>2.7129699999999999</v>
      </c>
      <c r="BA53" s="64">
        <v>409.69153999999997</v>
      </c>
      <c r="BB53" s="64">
        <v>250.06699999999998</v>
      </c>
      <c r="BC53" s="64">
        <v>159.62454000000002</v>
      </c>
      <c r="BD53" s="64">
        <v>249.86964619999998</v>
      </c>
      <c r="BE53" s="64">
        <v>0</v>
      </c>
      <c r="BF53" s="64">
        <v>379.89634476999998</v>
      </c>
      <c r="BG53" s="64">
        <v>250.54280947999999</v>
      </c>
      <c r="BH53" s="64">
        <v>2.16450327</v>
      </c>
      <c r="BI53" s="64">
        <v>129.35353529000002</v>
      </c>
      <c r="BJ53" s="64">
        <v>99.114977140000448</v>
      </c>
      <c r="BK53" s="64">
        <v>81.036120943559183</v>
      </c>
      <c r="BL53" s="64">
        <v>34.049691993829086</v>
      </c>
      <c r="BM53" s="64">
        <v>0</v>
      </c>
      <c r="BN53" s="64">
        <v>2.0398067199999979</v>
      </c>
      <c r="BO53" s="64">
        <v>0</v>
      </c>
      <c r="BP53" s="64">
        <v>0</v>
      </c>
      <c r="BQ53" s="64">
        <v>0</v>
      </c>
      <c r="BR53" s="64">
        <v>0</v>
      </c>
      <c r="BS53" s="64">
        <v>0</v>
      </c>
      <c r="BT53" s="64">
        <v>0</v>
      </c>
      <c r="BU53" s="64">
        <v>0</v>
      </c>
      <c r="BV53" s="64">
        <v>0</v>
      </c>
      <c r="BW53" s="64">
        <v>0</v>
      </c>
      <c r="BX53" s="64">
        <v>0</v>
      </c>
      <c r="BY53" s="64">
        <v>0</v>
      </c>
      <c r="BZ53" s="64" t="s">
        <v>652</v>
      </c>
      <c r="CA53" s="64" t="s">
        <v>652</v>
      </c>
      <c r="CB53" s="64">
        <v>0</v>
      </c>
      <c r="CC53" s="64">
        <v>0</v>
      </c>
      <c r="CD53" s="64">
        <v>0</v>
      </c>
      <c r="CE53" s="64">
        <v>138.78230000000002</v>
      </c>
      <c r="CF53" s="64">
        <v>0</v>
      </c>
      <c r="CG53" s="64">
        <v>203.29580000000001</v>
      </c>
      <c r="CH53" s="64">
        <v>138.78230000000002</v>
      </c>
      <c r="CI53" s="64">
        <v>64.513499999999993</v>
      </c>
      <c r="CJ53" s="64">
        <v>138.78230000000002</v>
      </c>
      <c r="CK53" s="64">
        <v>0</v>
      </c>
      <c r="CL53" s="64">
        <v>201.40369999999999</v>
      </c>
      <c r="CM53" s="64">
        <v>138.78230000000002</v>
      </c>
      <c r="CN53" s="64">
        <v>0</v>
      </c>
      <c r="CO53" s="64">
        <v>62.621400000000001</v>
      </c>
      <c r="CP53" s="64">
        <v>100</v>
      </c>
      <c r="CQ53" s="64">
        <v>97.067125485363533</v>
      </c>
      <c r="CR53" s="64">
        <v>31.092477447037968</v>
      </c>
      <c r="CS53" s="64">
        <v>0</v>
      </c>
      <c r="CT53" s="64">
        <v>0</v>
      </c>
      <c r="CU53" s="64">
        <v>0</v>
      </c>
      <c r="CV53" s="64">
        <v>0</v>
      </c>
      <c r="CW53" s="64">
        <v>0</v>
      </c>
      <c r="CX53" s="64">
        <v>0</v>
      </c>
      <c r="CY53" s="64">
        <v>0</v>
      </c>
      <c r="CZ53" s="64">
        <v>0</v>
      </c>
      <c r="DA53" s="64">
        <v>0</v>
      </c>
      <c r="DB53" s="64">
        <v>0</v>
      </c>
      <c r="DC53" s="64">
        <v>0</v>
      </c>
      <c r="DD53" s="64">
        <v>0</v>
      </c>
      <c r="DE53" s="64">
        <v>0</v>
      </c>
      <c r="DF53" s="64" t="s">
        <v>652</v>
      </c>
      <c r="DG53" s="64" t="s">
        <v>652</v>
      </c>
      <c r="DH53" s="64">
        <v>0</v>
      </c>
      <c r="DI53" s="64">
        <v>0</v>
      </c>
      <c r="DJ53" s="64">
        <v>0</v>
      </c>
      <c r="DK53" s="64">
        <v>38.020000000000003</v>
      </c>
      <c r="DL53" s="64">
        <v>0</v>
      </c>
      <c r="DM53" s="64">
        <v>49.645699999999998</v>
      </c>
      <c r="DN53" s="64">
        <v>38.266200000000005</v>
      </c>
      <c r="DO53" s="64">
        <v>11.3795</v>
      </c>
      <c r="DP53" s="64">
        <v>36.3812</v>
      </c>
      <c r="DQ53" s="64">
        <v>0</v>
      </c>
      <c r="DR53" s="64">
        <v>45.678491999999999</v>
      </c>
      <c r="DS53" s="64">
        <v>36.3812</v>
      </c>
      <c r="DT53" s="64">
        <v>0</v>
      </c>
      <c r="DU53" s="64">
        <v>9.2972920000000006</v>
      </c>
      <c r="DV53" s="64">
        <v>95.073981738453242</v>
      </c>
      <c r="DW53" s="64">
        <v>81.702113449624321</v>
      </c>
      <c r="DX53" s="64">
        <v>20.3537629920007</v>
      </c>
      <c r="DY53" s="64">
        <v>0</v>
      </c>
      <c r="DZ53" s="64">
        <v>0</v>
      </c>
      <c r="EA53" s="64">
        <v>0</v>
      </c>
      <c r="EB53" s="64">
        <v>0</v>
      </c>
      <c r="EC53" s="64">
        <v>0</v>
      </c>
      <c r="ED53" s="64">
        <v>0</v>
      </c>
      <c r="EE53" s="64">
        <v>0</v>
      </c>
      <c r="EF53" s="64">
        <v>0</v>
      </c>
      <c r="EG53" s="64">
        <v>0</v>
      </c>
      <c r="EH53" s="64">
        <v>0</v>
      </c>
      <c r="EI53" s="64">
        <v>0</v>
      </c>
      <c r="EJ53" s="64">
        <v>0</v>
      </c>
      <c r="EK53" s="64">
        <v>0</v>
      </c>
      <c r="EL53" s="64" t="s">
        <v>652</v>
      </c>
      <c r="EM53" s="64" t="s">
        <v>652</v>
      </c>
      <c r="EN53" s="64">
        <v>0</v>
      </c>
      <c r="EO53" s="64">
        <v>0</v>
      </c>
      <c r="EP53" s="64">
        <v>0</v>
      </c>
      <c r="EQ53" s="64">
        <v>32.549999999999997</v>
      </c>
      <c r="ER53" s="64">
        <v>0</v>
      </c>
      <c r="ES53" s="64">
        <v>37.06962</v>
      </c>
      <c r="ET53" s="64">
        <v>32.549999999999997</v>
      </c>
      <c r="EU53" s="64">
        <v>4.5196199999999997</v>
      </c>
      <c r="EV53" s="64">
        <v>32.549999999999997</v>
      </c>
      <c r="EW53" s="64">
        <v>0</v>
      </c>
      <c r="EX53" s="64">
        <v>34.565620000000003</v>
      </c>
      <c r="EY53" s="64">
        <v>32.549999999999997</v>
      </c>
      <c r="EZ53" s="64">
        <v>0</v>
      </c>
      <c r="FA53" s="64">
        <v>2.0156200000000002</v>
      </c>
      <c r="FB53" s="64">
        <v>100</v>
      </c>
      <c r="FC53" s="64">
        <v>44.597112146596402</v>
      </c>
      <c r="FD53" s="64">
        <v>5.8312855374791486</v>
      </c>
      <c r="FE53" s="64">
        <v>0</v>
      </c>
      <c r="FF53" s="64">
        <v>0</v>
      </c>
      <c r="FG53" s="64">
        <v>0</v>
      </c>
      <c r="FH53" s="64">
        <v>0</v>
      </c>
      <c r="FI53" s="64">
        <v>0</v>
      </c>
      <c r="FJ53" s="64">
        <v>0</v>
      </c>
      <c r="FK53" s="64">
        <v>0</v>
      </c>
      <c r="FL53" s="64">
        <v>0</v>
      </c>
      <c r="FM53" s="64">
        <v>0</v>
      </c>
      <c r="FN53" s="64">
        <v>0</v>
      </c>
      <c r="FO53" s="64">
        <v>0</v>
      </c>
      <c r="FP53" s="64">
        <v>0</v>
      </c>
      <c r="FQ53" s="64">
        <v>0</v>
      </c>
      <c r="FR53" s="64" t="s">
        <v>652</v>
      </c>
      <c r="FS53" s="64" t="s">
        <v>652</v>
      </c>
      <c r="FT53" s="64">
        <v>0</v>
      </c>
      <c r="FU53" s="64">
        <v>0</v>
      </c>
      <c r="FV53" s="64">
        <v>0</v>
      </c>
      <c r="FW53" s="64">
        <v>46.284999999999997</v>
      </c>
      <c r="FX53" s="64">
        <v>0</v>
      </c>
      <c r="FY53" s="64">
        <v>50.244999999999997</v>
      </c>
      <c r="FZ53" s="64">
        <v>46.284999999999997</v>
      </c>
      <c r="GA53" s="64">
        <v>3.96</v>
      </c>
      <c r="GB53" s="64">
        <v>46.284999999999997</v>
      </c>
      <c r="GC53" s="64">
        <v>0</v>
      </c>
      <c r="GD53" s="64">
        <v>50.244999999999997</v>
      </c>
      <c r="GE53" s="64">
        <v>46.284999999999997</v>
      </c>
      <c r="GF53" s="64">
        <v>0</v>
      </c>
      <c r="GG53" s="64">
        <v>3.96</v>
      </c>
      <c r="GH53" s="64">
        <v>100</v>
      </c>
      <c r="GI53" s="64">
        <v>100</v>
      </c>
      <c r="GJ53" s="64">
        <v>7.8813812319633803</v>
      </c>
      <c r="GK53" s="64">
        <v>0</v>
      </c>
      <c r="GL53" s="64">
        <v>0</v>
      </c>
      <c r="GM53" s="64">
        <v>0</v>
      </c>
      <c r="GN53" s="64">
        <v>0</v>
      </c>
      <c r="GO53" s="64">
        <v>0</v>
      </c>
      <c r="GP53" s="64">
        <v>0</v>
      </c>
      <c r="GQ53" s="64">
        <v>0</v>
      </c>
      <c r="GR53" s="64">
        <v>0</v>
      </c>
      <c r="GS53" s="64">
        <v>0</v>
      </c>
      <c r="GT53" s="64">
        <v>0</v>
      </c>
      <c r="GU53" s="64">
        <v>0</v>
      </c>
      <c r="GV53" s="64">
        <v>0</v>
      </c>
      <c r="GW53" s="64">
        <v>0</v>
      </c>
      <c r="GX53" s="64" t="s">
        <v>652</v>
      </c>
      <c r="GY53" s="64" t="s">
        <v>652</v>
      </c>
      <c r="GZ53" s="64">
        <v>0</v>
      </c>
      <c r="HA53" s="64">
        <v>0</v>
      </c>
      <c r="HB53" s="64">
        <v>0</v>
      </c>
      <c r="HC53" s="64">
        <v>2.7141999999999999</v>
      </c>
      <c r="HD53" s="64">
        <v>0</v>
      </c>
      <c r="HE53" s="64">
        <v>3.1158999999999999</v>
      </c>
      <c r="HF53" s="64">
        <v>2.7141999999999999</v>
      </c>
      <c r="HG53" s="64">
        <v>0.4017</v>
      </c>
      <c r="HH53" s="64">
        <v>2.7141999999999999</v>
      </c>
      <c r="HI53" s="64">
        <v>3.3042000000000002E-2</v>
      </c>
      <c r="HJ53" s="64">
        <v>3.1158999999999999</v>
      </c>
      <c r="HK53" s="64">
        <v>2.7141999999999999</v>
      </c>
      <c r="HL53" s="64">
        <v>0</v>
      </c>
      <c r="HM53" s="64">
        <v>0.4017</v>
      </c>
      <c r="HN53" s="64">
        <v>100</v>
      </c>
      <c r="HO53" s="64">
        <v>100</v>
      </c>
      <c r="HP53" s="64">
        <v>12.891941333162169</v>
      </c>
      <c r="HQ53" s="64">
        <v>0</v>
      </c>
      <c r="HR53" s="64">
        <v>3.3042000000000016E-2</v>
      </c>
      <c r="HS53" s="64">
        <v>0</v>
      </c>
      <c r="HT53" s="64">
        <v>0</v>
      </c>
      <c r="HU53" s="64">
        <v>0</v>
      </c>
      <c r="HV53" s="64">
        <v>0</v>
      </c>
      <c r="HW53" s="64">
        <v>0</v>
      </c>
      <c r="HX53" s="64">
        <v>0</v>
      </c>
      <c r="HY53" s="64">
        <v>0</v>
      </c>
      <c r="HZ53" s="64">
        <v>0</v>
      </c>
      <c r="IA53" s="64">
        <v>0</v>
      </c>
      <c r="IB53" s="64">
        <v>0</v>
      </c>
      <c r="IC53" s="64">
        <v>0</v>
      </c>
      <c r="ID53" s="64" t="s">
        <v>652</v>
      </c>
      <c r="IE53" s="64" t="s">
        <v>652</v>
      </c>
      <c r="IF53" s="64">
        <v>0</v>
      </c>
      <c r="IG53" s="64">
        <v>0</v>
      </c>
      <c r="IH53" s="64">
        <v>0</v>
      </c>
    </row>
    <row r="54" spans="1:242" ht="15.75" x14ac:dyDescent="0.25">
      <c r="A54" s="75">
        <v>43</v>
      </c>
      <c r="B54" s="17" t="s">
        <v>111</v>
      </c>
      <c r="C54" s="69">
        <v>305.82519999999994</v>
      </c>
      <c r="D54" s="69">
        <v>0</v>
      </c>
      <c r="E54" s="69">
        <v>384.7636</v>
      </c>
      <c r="F54" s="69">
        <v>305.82519999999994</v>
      </c>
      <c r="G54" s="69">
        <v>78.938399999999987</v>
      </c>
      <c r="H54" s="69">
        <v>305.82519999999994</v>
      </c>
      <c r="I54" s="69">
        <v>0</v>
      </c>
      <c r="J54" s="69">
        <v>384.763372</v>
      </c>
      <c r="K54" s="69">
        <v>305.82519999999994</v>
      </c>
      <c r="L54" s="69">
        <v>0</v>
      </c>
      <c r="M54" s="69">
        <v>78.938171999999994</v>
      </c>
      <c r="N54" s="70">
        <v>100</v>
      </c>
      <c r="O54" s="70">
        <v>99.999711167188593</v>
      </c>
      <c r="P54" s="70">
        <v>20.516030824264632</v>
      </c>
      <c r="Q54" s="69">
        <v>0</v>
      </c>
      <c r="R54" s="70">
        <v>0</v>
      </c>
      <c r="S54" s="69">
        <v>73.007900000000006</v>
      </c>
      <c r="T54" s="69">
        <v>0</v>
      </c>
      <c r="U54" s="69">
        <v>78.507900000000006</v>
      </c>
      <c r="V54" s="69">
        <v>73.007900000000006</v>
      </c>
      <c r="W54" s="69">
        <v>5.5</v>
      </c>
      <c r="X54" s="69">
        <v>73.007900000000006</v>
      </c>
      <c r="Y54" s="69">
        <v>0</v>
      </c>
      <c r="Z54" s="69">
        <v>78.507900000000006</v>
      </c>
      <c r="AA54" s="69">
        <v>73.007900000000006</v>
      </c>
      <c r="AB54" s="69">
        <v>0</v>
      </c>
      <c r="AC54" s="69">
        <v>5.5</v>
      </c>
      <c r="AD54" s="70">
        <v>100</v>
      </c>
      <c r="AE54" s="70">
        <v>100</v>
      </c>
      <c r="AF54" s="70">
        <v>7.005664398105159</v>
      </c>
      <c r="AG54" s="70">
        <v>0</v>
      </c>
      <c r="AH54" s="70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69">
        <v>0</v>
      </c>
      <c r="AO54" s="69">
        <v>0</v>
      </c>
      <c r="AP54" s="69">
        <v>0</v>
      </c>
      <c r="AQ54" s="69">
        <v>0</v>
      </c>
      <c r="AR54" s="69">
        <v>0</v>
      </c>
      <c r="AS54" s="69">
        <v>0</v>
      </c>
      <c r="AT54" s="70" t="s">
        <v>652</v>
      </c>
      <c r="AU54" s="70" t="s">
        <v>652</v>
      </c>
      <c r="AV54" s="70">
        <v>0</v>
      </c>
      <c r="AW54" s="70">
        <v>0</v>
      </c>
      <c r="AX54" s="70">
        <v>0</v>
      </c>
      <c r="AY54" s="69">
        <v>58.9</v>
      </c>
      <c r="AZ54" s="69">
        <v>0</v>
      </c>
      <c r="BA54" s="69">
        <v>90.361999999999995</v>
      </c>
      <c r="BB54" s="69">
        <v>58.9</v>
      </c>
      <c r="BC54" s="69">
        <v>31.462</v>
      </c>
      <c r="BD54" s="69">
        <v>58.9</v>
      </c>
      <c r="BE54" s="69">
        <v>0</v>
      </c>
      <c r="BF54" s="69">
        <v>90.361999999999995</v>
      </c>
      <c r="BG54" s="69">
        <v>58.9</v>
      </c>
      <c r="BH54" s="69">
        <v>0</v>
      </c>
      <c r="BI54" s="69">
        <v>31.462</v>
      </c>
      <c r="BJ54" s="70">
        <v>100</v>
      </c>
      <c r="BK54" s="70">
        <v>100</v>
      </c>
      <c r="BL54" s="70">
        <v>34.817733117903543</v>
      </c>
      <c r="BM54" s="70">
        <v>0</v>
      </c>
      <c r="BN54" s="70">
        <v>0</v>
      </c>
      <c r="BO54" s="69">
        <v>0</v>
      </c>
      <c r="BP54" s="69">
        <v>0</v>
      </c>
      <c r="BQ54" s="69">
        <v>0</v>
      </c>
      <c r="BR54" s="69">
        <v>0</v>
      </c>
      <c r="BS54" s="69">
        <v>0</v>
      </c>
      <c r="BT54" s="69">
        <v>0</v>
      </c>
      <c r="BU54" s="69">
        <v>0</v>
      </c>
      <c r="BV54" s="69">
        <v>0</v>
      </c>
      <c r="BW54" s="69">
        <v>0</v>
      </c>
      <c r="BX54" s="69">
        <v>0</v>
      </c>
      <c r="BY54" s="69">
        <v>0</v>
      </c>
      <c r="BZ54" s="70" t="s">
        <v>652</v>
      </c>
      <c r="CA54" s="70" t="s">
        <v>652</v>
      </c>
      <c r="CB54" s="70">
        <v>0</v>
      </c>
      <c r="CC54" s="70">
        <v>0</v>
      </c>
      <c r="CD54" s="70">
        <v>0</v>
      </c>
      <c r="CE54" s="69">
        <v>80.522300000000001</v>
      </c>
      <c r="CF54" s="69">
        <v>0</v>
      </c>
      <c r="CG54" s="69">
        <v>110.6773</v>
      </c>
      <c r="CH54" s="69">
        <v>80.522300000000001</v>
      </c>
      <c r="CI54" s="69">
        <v>30.155000000000001</v>
      </c>
      <c r="CJ54" s="69">
        <v>80.522300000000001</v>
      </c>
      <c r="CK54" s="69">
        <v>0</v>
      </c>
      <c r="CL54" s="69">
        <v>110.6773</v>
      </c>
      <c r="CM54" s="69">
        <v>80.522300000000001</v>
      </c>
      <c r="CN54" s="69">
        <v>0</v>
      </c>
      <c r="CO54" s="69">
        <v>30.155000000000001</v>
      </c>
      <c r="CP54" s="70">
        <v>100</v>
      </c>
      <c r="CQ54" s="70">
        <v>100</v>
      </c>
      <c r="CR54" s="70">
        <v>27.245876073955543</v>
      </c>
      <c r="CS54" s="70">
        <v>0</v>
      </c>
      <c r="CT54" s="70">
        <v>0</v>
      </c>
      <c r="CU54" s="69">
        <v>0</v>
      </c>
      <c r="CV54" s="69">
        <v>0</v>
      </c>
      <c r="CW54" s="69">
        <v>0</v>
      </c>
      <c r="CX54" s="69">
        <v>0</v>
      </c>
      <c r="CY54" s="69">
        <v>0</v>
      </c>
      <c r="CZ54" s="69">
        <v>0</v>
      </c>
      <c r="DA54" s="69">
        <v>0</v>
      </c>
      <c r="DB54" s="69">
        <v>0</v>
      </c>
      <c r="DC54" s="69">
        <v>0</v>
      </c>
      <c r="DD54" s="69">
        <v>0</v>
      </c>
      <c r="DE54" s="69">
        <v>0</v>
      </c>
      <c r="DF54" s="70" t="s">
        <v>652</v>
      </c>
      <c r="DG54" s="70" t="s">
        <v>652</v>
      </c>
      <c r="DH54" s="70">
        <v>0</v>
      </c>
      <c r="DI54" s="70">
        <v>0</v>
      </c>
      <c r="DJ54" s="70">
        <v>0</v>
      </c>
      <c r="DK54" s="69">
        <v>25.52</v>
      </c>
      <c r="DL54" s="69">
        <v>0</v>
      </c>
      <c r="DM54" s="69">
        <v>32.244999999999997</v>
      </c>
      <c r="DN54" s="69">
        <v>25.52</v>
      </c>
      <c r="DO54" s="69">
        <v>6.7249999999999996</v>
      </c>
      <c r="DP54" s="69">
        <v>25.52</v>
      </c>
      <c r="DQ54" s="69">
        <v>0</v>
      </c>
      <c r="DR54" s="69">
        <v>32.244771999999998</v>
      </c>
      <c r="DS54" s="69">
        <v>25.52</v>
      </c>
      <c r="DT54" s="69">
        <v>0</v>
      </c>
      <c r="DU54" s="69">
        <v>6.7247719999999997</v>
      </c>
      <c r="DV54" s="70">
        <v>100</v>
      </c>
      <c r="DW54" s="70">
        <v>99.996609665427513</v>
      </c>
      <c r="DX54" s="70">
        <v>20.855387037625821</v>
      </c>
      <c r="DY54" s="70">
        <v>0</v>
      </c>
      <c r="DZ54" s="70">
        <v>0</v>
      </c>
      <c r="EA54" s="69">
        <v>0</v>
      </c>
      <c r="EB54" s="69">
        <v>0</v>
      </c>
      <c r="EC54" s="69">
        <v>0</v>
      </c>
      <c r="ED54" s="69">
        <v>0</v>
      </c>
      <c r="EE54" s="69">
        <v>0</v>
      </c>
      <c r="EF54" s="69">
        <v>0</v>
      </c>
      <c r="EG54" s="69">
        <v>0</v>
      </c>
      <c r="EH54" s="69">
        <v>0</v>
      </c>
      <c r="EI54" s="69">
        <v>0</v>
      </c>
      <c r="EJ54" s="69">
        <v>0</v>
      </c>
      <c r="EK54" s="69">
        <v>0</v>
      </c>
      <c r="EL54" s="70" t="s">
        <v>652</v>
      </c>
      <c r="EM54" s="70" t="s">
        <v>652</v>
      </c>
      <c r="EN54" s="70">
        <v>0</v>
      </c>
      <c r="EO54" s="70">
        <v>0</v>
      </c>
      <c r="EP54" s="70">
        <v>0</v>
      </c>
      <c r="EQ54" s="69">
        <v>21.59</v>
      </c>
      <c r="ER54" s="69">
        <v>0</v>
      </c>
      <c r="ES54" s="69">
        <v>22.726400000000002</v>
      </c>
      <c r="ET54" s="69">
        <v>21.59</v>
      </c>
      <c r="EU54" s="69">
        <v>1.1364000000000001</v>
      </c>
      <c r="EV54" s="69">
        <v>21.59</v>
      </c>
      <c r="EW54" s="69">
        <v>0</v>
      </c>
      <c r="EX54" s="69">
        <v>22.726400000000002</v>
      </c>
      <c r="EY54" s="69">
        <v>21.59</v>
      </c>
      <c r="EZ54" s="69">
        <v>0</v>
      </c>
      <c r="FA54" s="69">
        <v>1.1364000000000001</v>
      </c>
      <c r="FB54" s="70">
        <v>100</v>
      </c>
      <c r="FC54" s="70">
        <v>100</v>
      </c>
      <c r="FD54" s="70">
        <v>5.0003520135173192</v>
      </c>
      <c r="FE54" s="70">
        <v>0</v>
      </c>
      <c r="FF54" s="70">
        <v>0</v>
      </c>
      <c r="FG54" s="69">
        <v>0</v>
      </c>
      <c r="FH54" s="69">
        <v>0</v>
      </c>
      <c r="FI54" s="69">
        <v>0</v>
      </c>
      <c r="FJ54" s="69">
        <v>0</v>
      </c>
      <c r="FK54" s="69">
        <v>0</v>
      </c>
      <c r="FL54" s="69">
        <v>0</v>
      </c>
      <c r="FM54" s="69">
        <v>0</v>
      </c>
      <c r="FN54" s="69">
        <v>0</v>
      </c>
      <c r="FO54" s="69">
        <v>0</v>
      </c>
      <c r="FP54" s="69">
        <v>0</v>
      </c>
      <c r="FQ54" s="69">
        <v>0</v>
      </c>
      <c r="FR54" s="70" t="s">
        <v>652</v>
      </c>
      <c r="FS54" s="70" t="s">
        <v>652</v>
      </c>
      <c r="FT54" s="70">
        <v>0</v>
      </c>
      <c r="FU54" s="70">
        <v>0</v>
      </c>
      <c r="FV54" s="70">
        <v>0</v>
      </c>
      <c r="FW54" s="69">
        <v>46.284999999999997</v>
      </c>
      <c r="FX54" s="69">
        <v>0</v>
      </c>
      <c r="FY54" s="69">
        <v>50.244999999999997</v>
      </c>
      <c r="FZ54" s="69">
        <v>46.284999999999997</v>
      </c>
      <c r="GA54" s="69">
        <v>3.96</v>
      </c>
      <c r="GB54" s="69">
        <v>46.284999999999997</v>
      </c>
      <c r="GC54" s="69">
        <v>0</v>
      </c>
      <c r="GD54" s="69">
        <v>50.244999999999997</v>
      </c>
      <c r="GE54" s="69">
        <v>46.284999999999997</v>
      </c>
      <c r="GF54" s="69">
        <v>0</v>
      </c>
      <c r="GG54" s="69">
        <v>3.96</v>
      </c>
      <c r="GH54" s="70">
        <v>100</v>
      </c>
      <c r="GI54" s="70">
        <v>100</v>
      </c>
      <c r="GJ54" s="70">
        <v>7.8813812319633803</v>
      </c>
      <c r="GK54" s="70">
        <v>0</v>
      </c>
      <c r="GL54" s="70">
        <v>0</v>
      </c>
      <c r="GM54" s="69">
        <v>0</v>
      </c>
      <c r="GN54" s="69">
        <v>0</v>
      </c>
      <c r="GO54" s="69">
        <v>0</v>
      </c>
      <c r="GP54" s="69">
        <v>0</v>
      </c>
      <c r="GQ54" s="69">
        <v>0</v>
      </c>
      <c r="GR54" s="69">
        <v>0</v>
      </c>
      <c r="GS54" s="69">
        <v>0</v>
      </c>
      <c r="GT54" s="69">
        <v>0</v>
      </c>
      <c r="GU54" s="69">
        <v>0</v>
      </c>
      <c r="GV54" s="69">
        <v>0</v>
      </c>
      <c r="GW54" s="69">
        <v>0</v>
      </c>
      <c r="GX54" s="70" t="s">
        <v>652</v>
      </c>
      <c r="GY54" s="70" t="s">
        <v>652</v>
      </c>
      <c r="GZ54" s="70">
        <v>0</v>
      </c>
      <c r="HA54" s="70">
        <v>0</v>
      </c>
      <c r="HB54" s="70">
        <v>0</v>
      </c>
      <c r="HC54" s="69">
        <v>0</v>
      </c>
      <c r="HD54" s="69">
        <v>0</v>
      </c>
      <c r="HE54" s="69">
        <v>0</v>
      </c>
      <c r="HF54" s="69">
        <v>0</v>
      </c>
      <c r="HG54" s="69">
        <v>0</v>
      </c>
      <c r="HH54" s="69">
        <v>0</v>
      </c>
      <c r="HI54" s="69">
        <v>0</v>
      </c>
      <c r="HJ54" s="69">
        <v>0</v>
      </c>
      <c r="HK54" s="69">
        <v>0</v>
      </c>
      <c r="HL54" s="69">
        <v>0</v>
      </c>
      <c r="HM54" s="69">
        <v>0</v>
      </c>
      <c r="HN54" s="70" t="s">
        <v>652</v>
      </c>
      <c r="HO54" s="70" t="s">
        <v>652</v>
      </c>
      <c r="HP54" s="70">
        <v>0</v>
      </c>
      <c r="HQ54" s="70">
        <v>0</v>
      </c>
      <c r="HR54" s="70">
        <v>0</v>
      </c>
      <c r="HS54" s="69">
        <v>0</v>
      </c>
      <c r="HT54" s="69">
        <v>0</v>
      </c>
      <c r="HU54" s="69">
        <v>0</v>
      </c>
      <c r="HV54" s="69">
        <v>0</v>
      </c>
      <c r="HW54" s="69">
        <v>0</v>
      </c>
      <c r="HX54" s="69">
        <v>0</v>
      </c>
      <c r="HY54" s="69">
        <v>0</v>
      </c>
      <c r="HZ54" s="69">
        <v>0</v>
      </c>
      <c r="IA54" s="69">
        <v>0</v>
      </c>
      <c r="IB54" s="69">
        <v>0</v>
      </c>
      <c r="IC54" s="69">
        <v>0</v>
      </c>
      <c r="ID54" s="70" t="s">
        <v>652</v>
      </c>
      <c r="IE54" s="70" t="s">
        <v>652</v>
      </c>
      <c r="IF54" s="70">
        <v>0</v>
      </c>
      <c r="IG54" s="70">
        <v>0</v>
      </c>
      <c r="IH54" s="70">
        <v>0</v>
      </c>
    </row>
    <row r="55" spans="1:242" ht="15.75" x14ac:dyDescent="0.25">
      <c r="A55" s="75">
        <v>44</v>
      </c>
      <c r="B55" s="17" t="s">
        <v>113</v>
      </c>
      <c r="C55" s="69">
        <v>68.883200000000002</v>
      </c>
      <c r="D55" s="69">
        <v>0</v>
      </c>
      <c r="E55" s="69">
        <v>78.093760000000003</v>
      </c>
      <c r="F55" s="69">
        <v>68.883200000000002</v>
      </c>
      <c r="G55" s="69">
        <v>9.210560000000001</v>
      </c>
      <c r="H55" s="69">
        <v>68.883200000000002</v>
      </c>
      <c r="I55" s="69">
        <v>0</v>
      </c>
      <c r="J55" s="69">
        <v>78.09366</v>
      </c>
      <c r="K55" s="69">
        <v>68.883200000000002</v>
      </c>
      <c r="L55" s="69">
        <v>0</v>
      </c>
      <c r="M55" s="69">
        <v>9.2104599999999994</v>
      </c>
      <c r="N55" s="70">
        <v>100</v>
      </c>
      <c r="O55" s="70">
        <v>99.998914289684876</v>
      </c>
      <c r="P55" s="70">
        <v>11.794120034840216</v>
      </c>
      <c r="Q55" s="69">
        <v>0</v>
      </c>
      <c r="R55" s="70">
        <v>0</v>
      </c>
      <c r="S55" s="69">
        <v>7.8859000000000004</v>
      </c>
      <c r="T55" s="69">
        <v>0</v>
      </c>
      <c r="U55" s="69">
        <v>13.885899999999999</v>
      </c>
      <c r="V55" s="69">
        <v>7.8859000000000004</v>
      </c>
      <c r="W55" s="69">
        <v>6</v>
      </c>
      <c r="X55" s="69">
        <v>7.8859000000000004</v>
      </c>
      <c r="Y55" s="69">
        <v>0</v>
      </c>
      <c r="Z55" s="69">
        <v>13.885899999999999</v>
      </c>
      <c r="AA55" s="69">
        <v>7.8859000000000004</v>
      </c>
      <c r="AB55" s="69">
        <v>0</v>
      </c>
      <c r="AC55" s="69">
        <v>6</v>
      </c>
      <c r="AD55" s="70">
        <v>100</v>
      </c>
      <c r="AE55" s="70">
        <v>100</v>
      </c>
      <c r="AF55" s="70">
        <v>43.209298641067562</v>
      </c>
      <c r="AG55" s="70">
        <v>0</v>
      </c>
      <c r="AH55" s="70">
        <v>0</v>
      </c>
      <c r="AI55" s="69">
        <v>0</v>
      </c>
      <c r="AJ55" s="69">
        <v>0</v>
      </c>
      <c r="AK55" s="69">
        <v>0</v>
      </c>
      <c r="AL55" s="69">
        <v>0</v>
      </c>
      <c r="AM55" s="69">
        <v>0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70" t="s">
        <v>652</v>
      </c>
      <c r="AU55" s="70" t="s">
        <v>652</v>
      </c>
      <c r="AV55" s="70">
        <v>0</v>
      </c>
      <c r="AW55" s="70">
        <v>0</v>
      </c>
      <c r="AX55" s="70">
        <v>0</v>
      </c>
      <c r="AY55" s="69">
        <v>31.37</v>
      </c>
      <c r="AZ55" s="69">
        <v>0</v>
      </c>
      <c r="BA55" s="69">
        <v>33.021140000000003</v>
      </c>
      <c r="BB55" s="69">
        <v>31.37</v>
      </c>
      <c r="BC55" s="69">
        <v>1.6511400000000001</v>
      </c>
      <c r="BD55" s="69">
        <v>31.37</v>
      </c>
      <c r="BE55" s="69">
        <v>0</v>
      </c>
      <c r="BF55" s="69">
        <v>33.021140000000003</v>
      </c>
      <c r="BG55" s="69">
        <v>31.37</v>
      </c>
      <c r="BH55" s="69">
        <v>0</v>
      </c>
      <c r="BI55" s="69">
        <v>1.6511400000000001</v>
      </c>
      <c r="BJ55" s="70">
        <v>100</v>
      </c>
      <c r="BK55" s="70">
        <v>100</v>
      </c>
      <c r="BL55" s="70">
        <v>5.0002513541325344</v>
      </c>
      <c r="BM55" s="70">
        <v>0</v>
      </c>
      <c r="BN55" s="70">
        <v>0</v>
      </c>
      <c r="BO55" s="69">
        <v>0</v>
      </c>
      <c r="BP55" s="69">
        <v>0</v>
      </c>
      <c r="BQ55" s="69">
        <v>0</v>
      </c>
      <c r="BR55" s="69">
        <v>0</v>
      </c>
      <c r="BS55" s="69">
        <v>0</v>
      </c>
      <c r="BT55" s="69">
        <v>0</v>
      </c>
      <c r="BU55" s="69">
        <v>0</v>
      </c>
      <c r="BV55" s="69">
        <v>0</v>
      </c>
      <c r="BW55" s="69">
        <v>0</v>
      </c>
      <c r="BX55" s="69">
        <v>0</v>
      </c>
      <c r="BY55" s="69">
        <v>0</v>
      </c>
      <c r="BZ55" s="70" t="s">
        <v>652</v>
      </c>
      <c r="CA55" s="70" t="s">
        <v>652</v>
      </c>
      <c r="CB55" s="70">
        <v>0</v>
      </c>
      <c r="CC55" s="70">
        <v>0</v>
      </c>
      <c r="CD55" s="70">
        <v>0</v>
      </c>
      <c r="CE55" s="69">
        <v>18.21</v>
      </c>
      <c r="CF55" s="69">
        <v>0</v>
      </c>
      <c r="CG55" s="69">
        <v>19.168500000000002</v>
      </c>
      <c r="CH55" s="69">
        <v>18.21</v>
      </c>
      <c r="CI55" s="69">
        <v>0.95850000000000002</v>
      </c>
      <c r="CJ55" s="69">
        <v>18.21</v>
      </c>
      <c r="CK55" s="69">
        <v>0</v>
      </c>
      <c r="CL55" s="69">
        <v>19.168399999999998</v>
      </c>
      <c r="CM55" s="69">
        <v>18.21</v>
      </c>
      <c r="CN55" s="69">
        <v>0</v>
      </c>
      <c r="CO55" s="69">
        <v>0.95840000000000003</v>
      </c>
      <c r="CP55" s="70">
        <v>100</v>
      </c>
      <c r="CQ55" s="70">
        <v>99.989567031820556</v>
      </c>
      <c r="CR55" s="70">
        <v>4.9998956616097328</v>
      </c>
      <c r="CS55" s="70">
        <v>0</v>
      </c>
      <c r="CT55" s="70">
        <v>0</v>
      </c>
      <c r="CU55" s="69">
        <v>0</v>
      </c>
      <c r="CV55" s="69">
        <v>0</v>
      </c>
      <c r="CW55" s="69">
        <v>0</v>
      </c>
      <c r="CX55" s="69">
        <v>0</v>
      </c>
      <c r="CY55" s="69">
        <v>0</v>
      </c>
      <c r="CZ55" s="69">
        <v>0</v>
      </c>
      <c r="DA55" s="69">
        <v>0</v>
      </c>
      <c r="DB55" s="69">
        <v>0</v>
      </c>
      <c r="DC55" s="69">
        <v>0</v>
      </c>
      <c r="DD55" s="69">
        <v>0</v>
      </c>
      <c r="DE55" s="69">
        <v>0</v>
      </c>
      <c r="DF55" s="70" t="s">
        <v>652</v>
      </c>
      <c r="DG55" s="70" t="s">
        <v>652</v>
      </c>
      <c r="DH55" s="70">
        <v>0</v>
      </c>
      <c r="DI55" s="70">
        <v>0</v>
      </c>
      <c r="DJ55" s="70">
        <v>0</v>
      </c>
      <c r="DK55" s="69">
        <v>4.37</v>
      </c>
      <c r="DL55" s="69">
        <v>0</v>
      </c>
      <c r="DM55" s="69">
        <v>4.5999999999999996</v>
      </c>
      <c r="DN55" s="69">
        <v>4.37</v>
      </c>
      <c r="DO55" s="69">
        <v>0.23</v>
      </c>
      <c r="DP55" s="69">
        <v>4.37</v>
      </c>
      <c r="DQ55" s="69">
        <v>0</v>
      </c>
      <c r="DR55" s="69">
        <v>4.5999999999999996</v>
      </c>
      <c r="DS55" s="69">
        <v>4.37</v>
      </c>
      <c r="DT55" s="69">
        <v>0</v>
      </c>
      <c r="DU55" s="69">
        <v>0.23</v>
      </c>
      <c r="DV55" s="70">
        <v>100</v>
      </c>
      <c r="DW55" s="70">
        <v>100</v>
      </c>
      <c r="DX55" s="70">
        <v>5</v>
      </c>
      <c r="DY55" s="70">
        <v>0</v>
      </c>
      <c r="DZ55" s="70">
        <v>0</v>
      </c>
      <c r="EA55" s="69">
        <v>0</v>
      </c>
      <c r="EB55" s="69">
        <v>0</v>
      </c>
      <c r="EC55" s="69">
        <v>0</v>
      </c>
      <c r="ED55" s="69">
        <v>0</v>
      </c>
      <c r="EE55" s="69">
        <v>0</v>
      </c>
      <c r="EF55" s="69">
        <v>0</v>
      </c>
      <c r="EG55" s="69">
        <v>0</v>
      </c>
      <c r="EH55" s="69">
        <v>0</v>
      </c>
      <c r="EI55" s="69">
        <v>0</v>
      </c>
      <c r="EJ55" s="69">
        <v>0</v>
      </c>
      <c r="EK55" s="69">
        <v>0</v>
      </c>
      <c r="EL55" s="70" t="s">
        <v>652</v>
      </c>
      <c r="EM55" s="70" t="s">
        <v>652</v>
      </c>
      <c r="EN55" s="70">
        <v>0</v>
      </c>
      <c r="EO55" s="70">
        <v>0</v>
      </c>
      <c r="EP55" s="70">
        <v>0</v>
      </c>
      <c r="EQ55" s="69">
        <v>5.0199999999999996</v>
      </c>
      <c r="ER55" s="69">
        <v>0</v>
      </c>
      <c r="ES55" s="69">
        <v>5.2842200000000004</v>
      </c>
      <c r="ET55" s="69">
        <v>5.0199999999999996</v>
      </c>
      <c r="EU55" s="69">
        <v>0.26422000000000001</v>
      </c>
      <c r="EV55" s="69">
        <v>5.0199999999999996</v>
      </c>
      <c r="EW55" s="69">
        <v>0</v>
      </c>
      <c r="EX55" s="69">
        <v>5.2842200000000004</v>
      </c>
      <c r="EY55" s="69">
        <v>5.0199999999999996</v>
      </c>
      <c r="EZ55" s="69">
        <v>0</v>
      </c>
      <c r="FA55" s="69">
        <v>0.26422000000000001</v>
      </c>
      <c r="FB55" s="70">
        <v>100</v>
      </c>
      <c r="FC55" s="70">
        <v>100</v>
      </c>
      <c r="FD55" s="70">
        <v>5.0001703184197481</v>
      </c>
      <c r="FE55" s="70">
        <v>0</v>
      </c>
      <c r="FF55" s="70">
        <v>0</v>
      </c>
      <c r="FG55" s="69">
        <v>0</v>
      </c>
      <c r="FH55" s="69">
        <v>0</v>
      </c>
      <c r="FI55" s="69">
        <v>0</v>
      </c>
      <c r="FJ55" s="69">
        <v>0</v>
      </c>
      <c r="FK55" s="69">
        <v>0</v>
      </c>
      <c r="FL55" s="69">
        <v>0</v>
      </c>
      <c r="FM55" s="69">
        <v>0</v>
      </c>
      <c r="FN55" s="69">
        <v>0</v>
      </c>
      <c r="FO55" s="69">
        <v>0</v>
      </c>
      <c r="FP55" s="69">
        <v>0</v>
      </c>
      <c r="FQ55" s="69">
        <v>0</v>
      </c>
      <c r="FR55" s="70" t="s">
        <v>652</v>
      </c>
      <c r="FS55" s="70" t="s">
        <v>652</v>
      </c>
      <c r="FT55" s="70">
        <v>0</v>
      </c>
      <c r="FU55" s="70">
        <v>0</v>
      </c>
      <c r="FV55" s="70">
        <v>0</v>
      </c>
      <c r="FW55" s="69">
        <v>0</v>
      </c>
      <c r="FX55" s="69">
        <v>0</v>
      </c>
      <c r="FY55" s="69">
        <v>0</v>
      </c>
      <c r="FZ55" s="69">
        <v>0</v>
      </c>
      <c r="GA55" s="69">
        <v>0</v>
      </c>
      <c r="GB55" s="69">
        <v>0</v>
      </c>
      <c r="GC55" s="69">
        <v>0</v>
      </c>
      <c r="GD55" s="69">
        <v>0</v>
      </c>
      <c r="GE55" s="69">
        <v>0</v>
      </c>
      <c r="GF55" s="69">
        <v>0</v>
      </c>
      <c r="GG55" s="69">
        <v>0</v>
      </c>
      <c r="GH55" s="70" t="s">
        <v>652</v>
      </c>
      <c r="GI55" s="70" t="s">
        <v>652</v>
      </c>
      <c r="GJ55" s="70">
        <v>0</v>
      </c>
      <c r="GK55" s="70">
        <v>0</v>
      </c>
      <c r="GL55" s="70">
        <v>0</v>
      </c>
      <c r="GM55" s="69">
        <v>0</v>
      </c>
      <c r="GN55" s="69">
        <v>0</v>
      </c>
      <c r="GO55" s="69">
        <v>0</v>
      </c>
      <c r="GP55" s="69">
        <v>0</v>
      </c>
      <c r="GQ55" s="69">
        <v>0</v>
      </c>
      <c r="GR55" s="69">
        <v>0</v>
      </c>
      <c r="GS55" s="69">
        <v>0</v>
      </c>
      <c r="GT55" s="69">
        <v>0</v>
      </c>
      <c r="GU55" s="69">
        <v>0</v>
      </c>
      <c r="GV55" s="69">
        <v>0</v>
      </c>
      <c r="GW55" s="69">
        <v>0</v>
      </c>
      <c r="GX55" s="70" t="s">
        <v>652</v>
      </c>
      <c r="GY55" s="70" t="s">
        <v>652</v>
      </c>
      <c r="GZ55" s="70">
        <v>0</v>
      </c>
      <c r="HA55" s="70">
        <v>0</v>
      </c>
      <c r="HB55" s="70">
        <v>0</v>
      </c>
      <c r="HC55" s="69">
        <v>2.0272999999999999</v>
      </c>
      <c r="HD55" s="69">
        <v>0</v>
      </c>
      <c r="HE55" s="69">
        <v>2.1339999999999999</v>
      </c>
      <c r="HF55" s="69">
        <v>2.0272999999999999</v>
      </c>
      <c r="HG55" s="69">
        <v>0.1067</v>
      </c>
      <c r="HH55" s="69">
        <v>2.0272999999999999</v>
      </c>
      <c r="HI55" s="69">
        <v>0</v>
      </c>
      <c r="HJ55" s="69">
        <v>2.1339999999999999</v>
      </c>
      <c r="HK55" s="69">
        <v>2.0272999999999999</v>
      </c>
      <c r="HL55" s="69">
        <v>0</v>
      </c>
      <c r="HM55" s="69">
        <v>0.1067</v>
      </c>
      <c r="HN55" s="70">
        <v>100</v>
      </c>
      <c r="HO55" s="70">
        <v>100</v>
      </c>
      <c r="HP55" s="70">
        <v>5</v>
      </c>
      <c r="HQ55" s="70">
        <v>0</v>
      </c>
      <c r="HR55" s="70">
        <v>0</v>
      </c>
      <c r="HS55" s="69">
        <v>0</v>
      </c>
      <c r="HT55" s="69">
        <v>0</v>
      </c>
      <c r="HU55" s="69">
        <v>0</v>
      </c>
      <c r="HV55" s="69">
        <v>0</v>
      </c>
      <c r="HW55" s="69">
        <v>0</v>
      </c>
      <c r="HX55" s="69">
        <v>0</v>
      </c>
      <c r="HY55" s="69">
        <v>0</v>
      </c>
      <c r="HZ55" s="69">
        <v>0</v>
      </c>
      <c r="IA55" s="69">
        <v>0</v>
      </c>
      <c r="IB55" s="69">
        <v>0</v>
      </c>
      <c r="IC55" s="69">
        <v>0</v>
      </c>
      <c r="ID55" s="70" t="s">
        <v>652</v>
      </c>
      <c r="IE55" s="70" t="s">
        <v>652</v>
      </c>
      <c r="IF55" s="70">
        <v>0</v>
      </c>
      <c r="IG55" s="70">
        <v>0</v>
      </c>
      <c r="IH55" s="70">
        <v>0</v>
      </c>
    </row>
    <row r="56" spans="1:242" ht="15.75" x14ac:dyDescent="0.25">
      <c r="A56" s="75">
        <v>45</v>
      </c>
      <c r="B56" s="17" t="s">
        <v>115</v>
      </c>
      <c r="C56" s="69">
        <v>67.832700000000003</v>
      </c>
      <c r="D56" s="69">
        <v>0</v>
      </c>
      <c r="E56" s="69">
        <v>111.0984</v>
      </c>
      <c r="F56" s="69">
        <v>71.179900000000004</v>
      </c>
      <c r="G56" s="69">
        <v>39.918500000000002</v>
      </c>
      <c r="H56" s="69">
        <v>69.103884199999996</v>
      </c>
      <c r="I56" s="69">
        <v>0</v>
      </c>
      <c r="J56" s="69">
        <v>100.32239949000001</v>
      </c>
      <c r="K56" s="69">
        <v>69.103884199999996</v>
      </c>
      <c r="L56" s="69">
        <v>0</v>
      </c>
      <c r="M56" s="69">
        <v>31.218515289999999</v>
      </c>
      <c r="N56" s="70">
        <v>97.083424112705956</v>
      </c>
      <c r="O56" s="70">
        <v>78.205632200608733</v>
      </c>
      <c r="P56" s="70">
        <v>31.118190402843997</v>
      </c>
      <c r="Q56" s="69">
        <v>0</v>
      </c>
      <c r="R56" s="70">
        <v>0</v>
      </c>
      <c r="S56" s="69">
        <v>38.599699999999999</v>
      </c>
      <c r="T56" s="69">
        <v>0</v>
      </c>
      <c r="U56" s="69">
        <v>55.142400000000002</v>
      </c>
      <c r="V56" s="69">
        <v>38.599699999999999</v>
      </c>
      <c r="W56" s="69">
        <v>16.5427</v>
      </c>
      <c r="X56" s="69">
        <v>38.599699999999999</v>
      </c>
      <c r="Y56" s="69">
        <v>0</v>
      </c>
      <c r="Z56" s="69">
        <v>55.142400000000002</v>
      </c>
      <c r="AA56" s="69">
        <v>38.599699999999999</v>
      </c>
      <c r="AB56" s="69">
        <v>0</v>
      </c>
      <c r="AC56" s="69">
        <v>16.5427</v>
      </c>
      <c r="AD56" s="70">
        <v>100</v>
      </c>
      <c r="AE56" s="70">
        <v>100</v>
      </c>
      <c r="AF56" s="70">
        <v>29.999963730269265</v>
      </c>
      <c r="AG56" s="70">
        <v>0</v>
      </c>
      <c r="AH56" s="70">
        <v>0</v>
      </c>
      <c r="AI56" s="69">
        <v>0</v>
      </c>
      <c r="AJ56" s="69">
        <v>0</v>
      </c>
      <c r="AK56" s="69">
        <v>0</v>
      </c>
      <c r="AL56" s="69">
        <v>0</v>
      </c>
      <c r="AM56" s="69">
        <v>0</v>
      </c>
      <c r="AN56" s="69">
        <v>0</v>
      </c>
      <c r="AO56" s="69">
        <v>0</v>
      </c>
      <c r="AP56" s="69">
        <v>0</v>
      </c>
      <c r="AQ56" s="69">
        <v>0</v>
      </c>
      <c r="AR56" s="69">
        <v>0</v>
      </c>
      <c r="AS56" s="69">
        <v>0</v>
      </c>
      <c r="AT56" s="70" t="s">
        <v>652</v>
      </c>
      <c r="AU56" s="70" t="s">
        <v>652</v>
      </c>
      <c r="AV56" s="70">
        <v>0</v>
      </c>
      <c r="AW56" s="70">
        <v>0</v>
      </c>
      <c r="AX56" s="70">
        <v>0</v>
      </c>
      <c r="AY56" s="69">
        <v>22.733000000000001</v>
      </c>
      <c r="AZ56" s="69">
        <v>0</v>
      </c>
      <c r="BA56" s="69">
        <v>45.4193</v>
      </c>
      <c r="BB56" s="69">
        <v>25.834</v>
      </c>
      <c r="BC56" s="69">
        <v>19.5853</v>
      </c>
      <c r="BD56" s="69">
        <v>25.642984200000001</v>
      </c>
      <c r="BE56" s="69">
        <v>0</v>
      </c>
      <c r="BF56" s="69">
        <v>39.043279490000003</v>
      </c>
      <c r="BG56" s="69">
        <v>25.642984200000001</v>
      </c>
      <c r="BH56" s="69">
        <v>0</v>
      </c>
      <c r="BI56" s="69">
        <v>13.400295289999999</v>
      </c>
      <c r="BJ56" s="70">
        <v>99.260603081210803</v>
      </c>
      <c r="BK56" s="70">
        <v>68.42016864689333</v>
      </c>
      <c r="BL56" s="70">
        <v>34.321643737514833</v>
      </c>
      <c r="BM56" s="70">
        <v>0</v>
      </c>
      <c r="BN56" s="70">
        <v>0</v>
      </c>
      <c r="BO56" s="69">
        <v>0</v>
      </c>
      <c r="BP56" s="69">
        <v>0</v>
      </c>
      <c r="BQ56" s="69">
        <v>0</v>
      </c>
      <c r="BR56" s="69">
        <v>0</v>
      </c>
      <c r="BS56" s="69">
        <v>0</v>
      </c>
      <c r="BT56" s="69">
        <v>0</v>
      </c>
      <c r="BU56" s="69">
        <v>0</v>
      </c>
      <c r="BV56" s="69">
        <v>0</v>
      </c>
      <c r="BW56" s="69">
        <v>0</v>
      </c>
      <c r="BX56" s="69">
        <v>0</v>
      </c>
      <c r="BY56" s="69">
        <v>0</v>
      </c>
      <c r="BZ56" s="70" t="s">
        <v>652</v>
      </c>
      <c r="CA56" s="70" t="s">
        <v>652</v>
      </c>
      <c r="CB56" s="70">
        <v>0</v>
      </c>
      <c r="CC56" s="70">
        <v>0</v>
      </c>
      <c r="CD56" s="70">
        <v>0</v>
      </c>
      <c r="CE56" s="69">
        <v>0</v>
      </c>
      <c r="CF56" s="69">
        <v>0</v>
      </c>
      <c r="CG56" s="69">
        <v>0</v>
      </c>
      <c r="CH56" s="69">
        <v>0</v>
      </c>
      <c r="CI56" s="69">
        <v>0</v>
      </c>
      <c r="CJ56" s="69">
        <v>0</v>
      </c>
      <c r="CK56" s="69">
        <v>0</v>
      </c>
      <c r="CL56" s="69">
        <v>0</v>
      </c>
      <c r="CM56" s="69">
        <v>0</v>
      </c>
      <c r="CN56" s="69">
        <v>0</v>
      </c>
      <c r="CO56" s="69">
        <v>0</v>
      </c>
      <c r="CP56" s="70" t="s">
        <v>652</v>
      </c>
      <c r="CQ56" s="70" t="s">
        <v>652</v>
      </c>
      <c r="CR56" s="70">
        <v>0</v>
      </c>
      <c r="CS56" s="70">
        <v>0</v>
      </c>
      <c r="CT56" s="70">
        <v>0</v>
      </c>
      <c r="CU56" s="69">
        <v>0</v>
      </c>
      <c r="CV56" s="69">
        <v>0</v>
      </c>
      <c r="CW56" s="69">
        <v>0</v>
      </c>
      <c r="CX56" s="69">
        <v>0</v>
      </c>
      <c r="CY56" s="69">
        <v>0</v>
      </c>
      <c r="CZ56" s="69">
        <v>0</v>
      </c>
      <c r="DA56" s="69">
        <v>0</v>
      </c>
      <c r="DB56" s="69">
        <v>0</v>
      </c>
      <c r="DC56" s="69">
        <v>0</v>
      </c>
      <c r="DD56" s="69">
        <v>0</v>
      </c>
      <c r="DE56" s="69">
        <v>0</v>
      </c>
      <c r="DF56" s="70" t="s">
        <v>652</v>
      </c>
      <c r="DG56" s="70" t="s">
        <v>652</v>
      </c>
      <c r="DH56" s="70">
        <v>0</v>
      </c>
      <c r="DI56" s="70">
        <v>0</v>
      </c>
      <c r="DJ56" s="70">
        <v>0</v>
      </c>
      <c r="DK56" s="69">
        <v>4.25</v>
      </c>
      <c r="DL56" s="69">
        <v>0</v>
      </c>
      <c r="DM56" s="69">
        <v>6.7866999999999997</v>
      </c>
      <c r="DN56" s="69">
        <v>4.4962</v>
      </c>
      <c r="DO56" s="69">
        <v>2.2905000000000002</v>
      </c>
      <c r="DP56" s="69">
        <v>2.6112000000000002</v>
      </c>
      <c r="DQ56" s="69">
        <v>0</v>
      </c>
      <c r="DR56" s="69">
        <v>3.88672</v>
      </c>
      <c r="DS56" s="69">
        <v>2.6112000000000002</v>
      </c>
      <c r="DT56" s="69">
        <v>0</v>
      </c>
      <c r="DU56" s="69">
        <v>1.27552</v>
      </c>
      <c r="DV56" s="70">
        <v>58.075708375961931</v>
      </c>
      <c r="DW56" s="70">
        <v>55.687404496834745</v>
      </c>
      <c r="DX56" s="70">
        <v>32.817388440638894</v>
      </c>
      <c r="DY56" s="70">
        <v>0</v>
      </c>
      <c r="DZ56" s="70">
        <v>0</v>
      </c>
      <c r="EA56" s="69">
        <v>0</v>
      </c>
      <c r="EB56" s="69">
        <v>0</v>
      </c>
      <c r="EC56" s="69">
        <v>0</v>
      </c>
      <c r="ED56" s="69">
        <v>0</v>
      </c>
      <c r="EE56" s="69">
        <v>0</v>
      </c>
      <c r="EF56" s="69">
        <v>0</v>
      </c>
      <c r="EG56" s="69">
        <v>0</v>
      </c>
      <c r="EH56" s="69">
        <v>0</v>
      </c>
      <c r="EI56" s="69">
        <v>0</v>
      </c>
      <c r="EJ56" s="69">
        <v>0</v>
      </c>
      <c r="EK56" s="69">
        <v>0</v>
      </c>
      <c r="EL56" s="70" t="s">
        <v>652</v>
      </c>
      <c r="EM56" s="70" t="s">
        <v>652</v>
      </c>
      <c r="EN56" s="70">
        <v>0</v>
      </c>
      <c r="EO56" s="70">
        <v>0</v>
      </c>
      <c r="EP56" s="70">
        <v>0</v>
      </c>
      <c r="EQ56" s="69">
        <v>2.25</v>
      </c>
      <c r="ER56" s="69">
        <v>0</v>
      </c>
      <c r="ES56" s="69">
        <v>3.75</v>
      </c>
      <c r="ET56" s="69">
        <v>2.25</v>
      </c>
      <c r="EU56" s="69">
        <v>1.5</v>
      </c>
      <c r="EV56" s="69">
        <v>2.25</v>
      </c>
      <c r="EW56" s="69">
        <v>0</v>
      </c>
      <c r="EX56" s="69">
        <v>2.25</v>
      </c>
      <c r="EY56" s="69">
        <v>2.25</v>
      </c>
      <c r="EZ56" s="69">
        <v>0</v>
      </c>
      <c r="FA56" s="69">
        <v>0</v>
      </c>
      <c r="FB56" s="70">
        <v>100</v>
      </c>
      <c r="FC56" s="70">
        <v>0</v>
      </c>
      <c r="FD56" s="70">
        <v>0</v>
      </c>
      <c r="FE56" s="70">
        <v>0</v>
      </c>
      <c r="FF56" s="70">
        <v>0</v>
      </c>
      <c r="FG56" s="69">
        <v>0</v>
      </c>
      <c r="FH56" s="69">
        <v>0</v>
      </c>
      <c r="FI56" s="69">
        <v>0</v>
      </c>
      <c r="FJ56" s="69">
        <v>0</v>
      </c>
      <c r="FK56" s="69">
        <v>0</v>
      </c>
      <c r="FL56" s="69">
        <v>0</v>
      </c>
      <c r="FM56" s="69">
        <v>0</v>
      </c>
      <c r="FN56" s="69">
        <v>0</v>
      </c>
      <c r="FO56" s="69">
        <v>0</v>
      </c>
      <c r="FP56" s="69">
        <v>0</v>
      </c>
      <c r="FQ56" s="69">
        <v>0</v>
      </c>
      <c r="FR56" s="70" t="s">
        <v>652</v>
      </c>
      <c r="FS56" s="70" t="s">
        <v>652</v>
      </c>
      <c r="FT56" s="70">
        <v>0</v>
      </c>
      <c r="FU56" s="70">
        <v>0</v>
      </c>
      <c r="FV56" s="70">
        <v>0</v>
      </c>
      <c r="FW56" s="69">
        <v>0</v>
      </c>
      <c r="FX56" s="69">
        <v>0</v>
      </c>
      <c r="FY56" s="69">
        <v>0</v>
      </c>
      <c r="FZ56" s="69">
        <v>0</v>
      </c>
      <c r="GA56" s="69">
        <v>0</v>
      </c>
      <c r="GB56" s="69">
        <v>0</v>
      </c>
      <c r="GC56" s="69">
        <v>0</v>
      </c>
      <c r="GD56" s="69">
        <v>0</v>
      </c>
      <c r="GE56" s="69">
        <v>0</v>
      </c>
      <c r="GF56" s="69">
        <v>0</v>
      </c>
      <c r="GG56" s="69">
        <v>0</v>
      </c>
      <c r="GH56" s="70" t="s">
        <v>652</v>
      </c>
      <c r="GI56" s="70" t="s">
        <v>652</v>
      </c>
      <c r="GJ56" s="70">
        <v>0</v>
      </c>
      <c r="GK56" s="70">
        <v>0</v>
      </c>
      <c r="GL56" s="70">
        <v>0</v>
      </c>
      <c r="GM56" s="69">
        <v>0</v>
      </c>
      <c r="GN56" s="69">
        <v>0</v>
      </c>
      <c r="GO56" s="69">
        <v>0</v>
      </c>
      <c r="GP56" s="69">
        <v>0</v>
      </c>
      <c r="GQ56" s="69">
        <v>0</v>
      </c>
      <c r="GR56" s="69">
        <v>0</v>
      </c>
      <c r="GS56" s="69">
        <v>0</v>
      </c>
      <c r="GT56" s="69">
        <v>0</v>
      </c>
      <c r="GU56" s="69">
        <v>0</v>
      </c>
      <c r="GV56" s="69">
        <v>0</v>
      </c>
      <c r="GW56" s="69">
        <v>0</v>
      </c>
      <c r="GX56" s="70" t="s">
        <v>652</v>
      </c>
      <c r="GY56" s="70" t="s">
        <v>652</v>
      </c>
      <c r="GZ56" s="70">
        <v>0</v>
      </c>
      <c r="HA56" s="70">
        <v>0</v>
      </c>
      <c r="HB56" s="70">
        <v>0</v>
      </c>
      <c r="HC56" s="69">
        <v>0</v>
      </c>
      <c r="HD56" s="69">
        <v>0</v>
      </c>
      <c r="HE56" s="69">
        <v>0</v>
      </c>
      <c r="HF56" s="69">
        <v>0</v>
      </c>
      <c r="HG56" s="69">
        <v>0</v>
      </c>
      <c r="HH56" s="69">
        <v>0</v>
      </c>
      <c r="HI56" s="69">
        <v>0</v>
      </c>
      <c r="HJ56" s="69">
        <v>0</v>
      </c>
      <c r="HK56" s="69">
        <v>0</v>
      </c>
      <c r="HL56" s="69">
        <v>0</v>
      </c>
      <c r="HM56" s="69">
        <v>0</v>
      </c>
      <c r="HN56" s="70" t="s">
        <v>652</v>
      </c>
      <c r="HO56" s="70" t="s">
        <v>652</v>
      </c>
      <c r="HP56" s="70">
        <v>0</v>
      </c>
      <c r="HQ56" s="70">
        <v>0</v>
      </c>
      <c r="HR56" s="70">
        <v>0</v>
      </c>
      <c r="HS56" s="69">
        <v>0</v>
      </c>
      <c r="HT56" s="69">
        <v>0</v>
      </c>
      <c r="HU56" s="69">
        <v>0</v>
      </c>
      <c r="HV56" s="69">
        <v>0</v>
      </c>
      <c r="HW56" s="69">
        <v>0</v>
      </c>
      <c r="HX56" s="69">
        <v>0</v>
      </c>
      <c r="HY56" s="69">
        <v>0</v>
      </c>
      <c r="HZ56" s="69">
        <v>0</v>
      </c>
      <c r="IA56" s="69">
        <v>0</v>
      </c>
      <c r="IB56" s="69">
        <v>0</v>
      </c>
      <c r="IC56" s="69">
        <v>0</v>
      </c>
      <c r="ID56" s="70" t="s">
        <v>652</v>
      </c>
      <c r="IE56" s="70" t="s">
        <v>652</v>
      </c>
      <c r="IF56" s="70">
        <v>0</v>
      </c>
      <c r="IG56" s="70">
        <v>0</v>
      </c>
      <c r="IH56" s="70">
        <v>0</v>
      </c>
    </row>
    <row r="57" spans="1:242" ht="15.75" x14ac:dyDescent="0.25">
      <c r="A57" s="75">
        <v>46</v>
      </c>
      <c r="B57" s="17" t="s">
        <v>117</v>
      </c>
      <c r="C57" s="69">
        <v>56.717199999999998</v>
      </c>
      <c r="D57" s="69">
        <v>0</v>
      </c>
      <c r="E57" s="69">
        <v>81.664200000000008</v>
      </c>
      <c r="F57" s="69">
        <v>56.717199999999998</v>
      </c>
      <c r="G57" s="69">
        <v>24.946999999999999</v>
      </c>
      <c r="H57" s="69">
        <v>56.717199999999998</v>
      </c>
      <c r="I57" s="69">
        <v>3.3042000000000002E-2</v>
      </c>
      <c r="J57" s="69">
        <v>69.115200000000016</v>
      </c>
      <c r="K57" s="69">
        <v>56.717199999999998</v>
      </c>
      <c r="L57" s="69">
        <v>0</v>
      </c>
      <c r="M57" s="69">
        <v>12.398000000000001</v>
      </c>
      <c r="N57" s="70">
        <v>100</v>
      </c>
      <c r="O57" s="70">
        <v>49.697358399807598</v>
      </c>
      <c r="P57" s="70">
        <v>17.938167002338123</v>
      </c>
      <c r="Q57" s="69">
        <v>0</v>
      </c>
      <c r="R57" s="70">
        <v>3.3042000000001792E-2</v>
      </c>
      <c r="S57" s="69">
        <v>0.92830000000000001</v>
      </c>
      <c r="T57" s="69">
        <v>0</v>
      </c>
      <c r="U57" s="69">
        <v>1.3263</v>
      </c>
      <c r="V57" s="69">
        <v>0.92830000000000001</v>
      </c>
      <c r="W57" s="69">
        <v>0.39800000000000002</v>
      </c>
      <c r="X57" s="69">
        <v>0.92830000000000001</v>
      </c>
      <c r="Y57" s="69">
        <v>0</v>
      </c>
      <c r="Z57" s="69">
        <v>1.3263</v>
      </c>
      <c r="AA57" s="69">
        <v>0.92830000000000001</v>
      </c>
      <c r="AB57" s="69">
        <v>0</v>
      </c>
      <c r="AC57" s="69">
        <v>0.39800000000000002</v>
      </c>
      <c r="AD57" s="70">
        <v>100</v>
      </c>
      <c r="AE57" s="70">
        <v>100</v>
      </c>
      <c r="AF57" s="70">
        <v>30.008293749528764</v>
      </c>
      <c r="AG57" s="70">
        <v>0</v>
      </c>
      <c r="AH57" s="70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70" t="s">
        <v>652</v>
      </c>
      <c r="AU57" s="70" t="s">
        <v>652</v>
      </c>
      <c r="AV57" s="70">
        <v>0</v>
      </c>
      <c r="AW57" s="70">
        <v>0</v>
      </c>
      <c r="AX57" s="70">
        <v>0</v>
      </c>
      <c r="AY57" s="69">
        <v>39.601999999999997</v>
      </c>
      <c r="AZ57" s="69">
        <v>0</v>
      </c>
      <c r="BA57" s="69">
        <v>56.703000000000003</v>
      </c>
      <c r="BB57" s="69">
        <v>39.601999999999997</v>
      </c>
      <c r="BC57" s="69">
        <v>17.100999999999999</v>
      </c>
      <c r="BD57" s="69">
        <v>39.601999999999997</v>
      </c>
      <c r="BE57" s="69">
        <v>0</v>
      </c>
      <c r="BF57" s="69">
        <v>48.116999999999997</v>
      </c>
      <c r="BG57" s="69">
        <v>39.601999999999997</v>
      </c>
      <c r="BH57" s="69">
        <v>0</v>
      </c>
      <c r="BI57" s="69">
        <v>8.5150000000000006</v>
      </c>
      <c r="BJ57" s="70">
        <v>100</v>
      </c>
      <c r="BK57" s="70">
        <v>49.792409800596459</v>
      </c>
      <c r="BL57" s="70">
        <v>17.696448240746516</v>
      </c>
      <c r="BM57" s="70">
        <v>0</v>
      </c>
      <c r="BN57" s="70">
        <v>0</v>
      </c>
      <c r="BO57" s="69">
        <v>0</v>
      </c>
      <c r="BP57" s="69">
        <v>0</v>
      </c>
      <c r="BQ57" s="69">
        <v>0</v>
      </c>
      <c r="BR57" s="69">
        <v>0</v>
      </c>
      <c r="BS57" s="69">
        <v>0</v>
      </c>
      <c r="BT57" s="69">
        <v>0</v>
      </c>
      <c r="BU57" s="69">
        <v>0</v>
      </c>
      <c r="BV57" s="69">
        <v>0</v>
      </c>
      <c r="BW57" s="69">
        <v>0</v>
      </c>
      <c r="BX57" s="69">
        <v>0</v>
      </c>
      <c r="BY57" s="69">
        <v>0</v>
      </c>
      <c r="BZ57" s="70" t="s">
        <v>652</v>
      </c>
      <c r="CA57" s="70" t="s">
        <v>652</v>
      </c>
      <c r="CB57" s="70">
        <v>0</v>
      </c>
      <c r="CC57" s="70">
        <v>0</v>
      </c>
      <c r="CD57" s="70">
        <v>0</v>
      </c>
      <c r="CE57" s="69">
        <v>7.93</v>
      </c>
      <c r="CF57" s="69">
        <v>0</v>
      </c>
      <c r="CG57" s="69">
        <v>11.33</v>
      </c>
      <c r="CH57" s="69">
        <v>7.93</v>
      </c>
      <c r="CI57" s="69">
        <v>3.4</v>
      </c>
      <c r="CJ57" s="69">
        <v>7.93</v>
      </c>
      <c r="CK57" s="69">
        <v>0</v>
      </c>
      <c r="CL57" s="69">
        <v>9.4380000000000006</v>
      </c>
      <c r="CM57" s="69">
        <v>7.93</v>
      </c>
      <c r="CN57" s="69">
        <v>0</v>
      </c>
      <c r="CO57" s="69">
        <v>1.508</v>
      </c>
      <c r="CP57" s="70">
        <v>100</v>
      </c>
      <c r="CQ57" s="70">
        <v>44.352941176470587</v>
      </c>
      <c r="CR57" s="70">
        <v>15.977961432506884</v>
      </c>
      <c r="CS57" s="70">
        <v>0</v>
      </c>
      <c r="CT57" s="70">
        <v>0</v>
      </c>
      <c r="CU57" s="69">
        <v>0</v>
      </c>
      <c r="CV57" s="69">
        <v>0</v>
      </c>
      <c r="CW57" s="69">
        <v>0</v>
      </c>
      <c r="CX57" s="69">
        <v>0</v>
      </c>
      <c r="CY57" s="69">
        <v>0</v>
      </c>
      <c r="CZ57" s="69">
        <v>0</v>
      </c>
      <c r="DA57" s="69">
        <v>0</v>
      </c>
      <c r="DB57" s="69">
        <v>0</v>
      </c>
      <c r="DC57" s="69">
        <v>0</v>
      </c>
      <c r="DD57" s="69">
        <v>0</v>
      </c>
      <c r="DE57" s="69">
        <v>0</v>
      </c>
      <c r="DF57" s="70" t="s">
        <v>652</v>
      </c>
      <c r="DG57" s="70" t="s">
        <v>652</v>
      </c>
      <c r="DH57" s="70">
        <v>0</v>
      </c>
      <c r="DI57" s="70">
        <v>0</v>
      </c>
      <c r="DJ57" s="70">
        <v>0</v>
      </c>
      <c r="DK57" s="69">
        <v>3.88</v>
      </c>
      <c r="DL57" s="69">
        <v>0</v>
      </c>
      <c r="DM57" s="69">
        <v>6.0140000000000002</v>
      </c>
      <c r="DN57" s="69">
        <v>3.88</v>
      </c>
      <c r="DO57" s="69">
        <v>2.1339999999999999</v>
      </c>
      <c r="DP57" s="69">
        <v>3.88</v>
      </c>
      <c r="DQ57" s="69">
        <v>0</v>
      </c>
      <c r="DR57" s="69">
        <v>4.9470000000000001</v>
      </c>
      <c r="DS57" s="69">
        <v>3.88</v>
      </c>
      <c r="DT57" s="69">
        <v>0</v>
      </c>
      <c r="DU57" s="69">
        <v>1.0669999999999999</v>
      </c>
      <c r="DV57" s="70">
        <v>100</v>
      </c>
      <c r="DW57" s="70">
        <v>50</v>
      </c>
      <c r="DX57" s="70">
        <v>21.56862745098039</v>
      </c>
      <c r="DY57" s="70">
        <v>0</v>
      </c>
      <c r="DZ57" s="70">
        <v>0</v>
      </c>
      <c r="EA57" s="69">
        <v>0</v>
      </c>
      <c r="EB57" s="69">
        <v>0</v>
      </c>
      <c r="EC57" s="69">
        <v>0</v>
      </c>
      <c r="ED57" s="69">
        <v>0</v>
      </c>
      <c r="EE57" s="69">
        <v>0</v>
      </c>
      <c r="EF57" s="69">
        <v>0</v>
      </c>
      <c r="EG57" s="69">
        <v>0</v>
      </c>
      <c r="EH57" s="69">
        <v>0</v>
      </c>
      <c r="EI57" s="69">
        <v>0</v>
      </c>
      <c r="EJ57" s="69">
        <v>0</v>
      </c>
      <c r="EK57" s="69">
        <v>0</v>
      </c>
      <c r="EL57" s="70" t="s">
        <v>652</v>
      </c>
      <c r="EM57" s="70" t="s">
        <v>652</v>
      </c>
      <c r="EN57" s="70">
        <v>0</v>
      </c>
      <c r="EO57" s="70">
        <v>0</v>
      </c>
      <c r="EP57" s="70">
        <v>0</v>
      </c>
      <c r="EQ57" s="69">
        <v>3.69</v>
      </c>
      <c r="ER57" s="69">
        <v>0</v>
      </c>
      <c r="ES57" s="69">
        <v>5.3090000000000002</v>
      </c>
      <c r="ET57" s="69">
        <v>3.69</v>
      </c>
      <c r="EU57" s="69">
        <v>1.619</v>
      </c>
      <c r="EV57" s="69">
        <v>3.69</v>
      </c>
      <c r="EW57" s="69">
        <v>0</v>
      </c>
      <c r="EX57" s="69">
        <v>4.3049999999999997</v>
      </c>
      <c r="EY57" s="69">
        <v>3.69</v>
      </c>
      <c r="EZ57" s="69">
        <v>0</v>
      </c>
      <c r="FA57" s="69">
        <v>0.61499999999999999</v>
      </c>
      <c r="FB57" s="70">
        <v>100</v>
      </c>
      <c r="FC57" s="70">
        <v>37.986411365040148</v>
      </c>
      <c r="FD57" s="70">
        <v>14.285714285714288</v>
      </c>
      <c r="FE57" s="70">
        <v>0</v>
      </c>
      <c r="FF57" s="70">
        <v>0</v>
      </c>
      <c r="FG57" s="69">
        <v>0</v>
      </c>
      <c r="FH57" s="69">
        <v>0</v>
      </c>
      <c r="FI57" s="69">
        <v>0</v>
      </c>
      <c r="FJ57" s="69">
        <v>0</v>
      </c>
      <c r="FK57" s="69">
        <v>0</v>
      </c>
      <c r="FL57" s="69">
        <v>0</v>
      </c>
      <c r="FM57" s="69">
        <v>0</v>
      </c>
      <c r="FN57" s="69">
        <v>0</v>
      </c>
      <c r="FO57" s="69">
        <v>0</v>
      </c>
      <c r="FP57" s="69">
        <v>0</v>
      </c>
      <c r="FQ57" s="69">
        <v>0</v>
      </c>
      <c r="FR57" s="70" t="s">
        <v>652</v>
      </c>
      <c r="FS57" s="70" t="s">
        <v>652</v>
      </c>
      <c r="FT57" s="70">
        <v>0</v>
      </c>
      <c r="FU57" s="70">
        <v>0</v>
      </c>
      <c r="FV57" s="70">
        <v>0</v>
      </c>
      <c r="FW57" s="69">
        <v>0</v>
      </c>
      <c r="FX57" s="69">
        <v>0</v>
      </c>
      <c r="FY57" s="69">
        <v>0</v>
      </c>
      <c r="FZ57" s="69">
        <v>0</v>
      </c>
      <c r="GA57" s="69">
        <v>0</v>
      </c>
      <c r="GB57" s="69">
        <v>0</v>
      </c>
      <c r="GC57" s="69">
        <v>0</v>
      </c>
      <c r="GD57" s="69">
        <v>0</v>
      </c>
      <c r="GE57" s="69">
        <v>0</v>
      </c>
      <c r="GF57" s="69">
        <v>0</v>
      </c>
      <c r="GG57" s="69">
        <v>0</v>
      </c>
      <c r="GH57" s="70" t="s">
        <v>652</v>
      </c>
      <c r="GI57" s="70" t="s">
        <v>652</v>
      </c>
      <c r="GJ57" s="70">
        <v>0</v>
      </c>
      <c r="GK57" s="70">
        <v>0</v>
      </c>
      <c r="GL57" s="70">
        <v>0</v>
      </c>
      <c r="GM57" s="69">
        <v>0</v>
      </c>
      <c r="GN57" s="69">
        <v>0</v>
      </c>
      <c r="GO57" s="69">
        <v>0</v>
      </c>
      <c r="GP57" s="69">
        <v>0</v>
      </c>
      <c r="GQ57" s="69">
        <v>0</v>
      </c>
      <c r="GR57" s="69">
        <v>0</v>
      </c>
      <c r="GS57" s="69">
        <v>0</v>
      </c>
      <c r="GT57" s="69">
        <v>0</v>
      </c>
      <c r="GU57" s="69">
        <v>0</v>
      </c>
      <c r="GV57" s="69">
        <v>0</v>
      </c>
      <c r="GW57" s="69">
        <v>0</v>
      </c>
      <c r="GX57" s="70" t="s">
        <v>652</v>
      </c>
      <c r="GY57" s="70" t="s">
        <v>652</v>
      </c>
      <c r="GZ57" s="70">
        <v>0</v>
      </c>
      <c r="HA57" s="70">
        <v>0</v>
      </c>
      <c r="HB57" s="70">
        <v>0</v>
      </c>
      <c r="HC57" s="69">
        <v>0.68689999999999996</v>
      </c>
      <c r="HD57" s="69">
        <v>0</v>
      </c>
      <c r="HE57" s="69">
        <v>0.9819</v>
      </c>
      <c r="HF57" s="69">
        <v>0.68689999999999996</v>
      </c>
      <c r="HG57" s="69">
        <v>0.29499999999999998</v>
      </c>
      <c r="HH57" s="69">
        <v>0.68689999999999996</v>
      </c>
      <c r="HI57" s="69">
        <v>3.3042000000000002E-2</v>
      </c>
      <c r="HJ57" s="69">
        <v>0.9819</v>
      </c>
      <c r="HK57" s="69">
        <v>0.68689999999999996</v>
      </c>
      <c r="HL57" s="69">
        <v>0</v>
      </c>
      <c r="HM57" s="69">
        <v>0.29499999999999998</v>
      </c>
      <c r="HN57" s="70">
        <v>100</v>
      </c>
      <c r="HO57" s="70">
        <v>100</v>
      </c>
      <c r="HP57" s="70">
        <v>30.043792646909051</v>
      </c>
      <c r="HQ57" s="70">
        <v>0</v>
      </c>
      <c r="HR57" s="70">
        <v>3.3042000000000016E-2</v>
      </c>
      <c r="HS57" s="69">
        <v>0</v>
      </c>
      <c r="HT57" s="69">
        <v>0</v>
      </c>
      <c r="HU57" s="69">
        <v>0</v>
      </c>
      <c r="HV57" s="69">
        <v>0</v>
      </c>
      <c r="HW57" s="69">
        <v>0</v>
      </c>
      <c r="HX57" s="69">
        <v>0</v>
      </c>
      <c r="HY57" s="69">
        <v>0</v>
      </c>
      <c r="HZ57" s="69">
        <v>0</v>
      </c>
      <c r="IA57" s="69">
        <v>0</v>
      </c>
      <c r="IB57" s="69">
        <v>0</v>
      </c>
      <c r="IC57" s="69">
        <v>0</v>
      </c>
      <c r="ID57" s="70" t="s">
        <v>652</v>
      </c>
      <c r="IE57" s="70" t="s">
        <v>652</v>
      </c>
      <c r="IF57" s="70">
        <v>0</v>
      </c>
      <c r="IG57" s="70">
        <v>0</v>
      </c>
      <c r="IH57" s="70">
        <v>0</v>
      </c>
    </row>
    <row r="58" spans="1:242" ht="25.5" x14ac:dyDescent="0.25">
      <c r="A58" s="75">
        <v>47</v>
      </c>
      <c r="B58" s="17" t="s">
        <v>119</v>
      </c>
      <c r="C58" s="69">
        <v>37.231200000000001</v>
      </c>
      <c r="D58" s="69">
        <v>0</v>
      </c>
      <c r="E58" s="69">
        <v>76.653199999999998</v>
      </c>
      <c r="F58" s="69">
        <v>37.231200000000001</v>
      </c>
      <c r="G58" s="69">
        <v>39.421999999999997</v>
      </c>
      <c r="H58" s="69">
        <v>37.231200000000001</v>
      </c>
      <c r="I58" s="69">
        <v>0.36755300000000002</v>
      </c>
      <c r="J58" s="69">
        <v>61.153199999999998</v>
      </c>
      <c r="K58" s="69">
        <v>37.231200000000001</v>
      </c>
      <c r="L58" s="69">
        <v>0</v>
      </c>
      <c r="M58" s="69">
        <v>23.921999999999997</v>
      </c>
      <c r="N58" s="70">
        <v>100</v>
      </c>
      <c r="O58" s="70">
        <v>60.681852772563538</v>
      </c>
      <c r="P58" s="70">
        <v>39.118149172896914</v>
      </c>
      <c r="Q58" s="69">
        <v>0.36755300000000002</v>
      </c>
      <c r="R58" s="70">
        <v>8.8817841970012523E-16</v>
      </c>
      <c r="S58" s="69">
        <v>8.9231999999999996</v>
      </c>
      <c r="T58" s="69">
        <v>0</v>
      </c>
      <c r="U58" s="69">
        <v>14.9452</v>
      </c>
      <c r="V58" s="69">
        <v>8.9231999999999996</v>
      </c>
      <c r="W58" s="69">
        <v>6.0220000000000002</v>
      </c>
      <c r="X58" s="69">
        <v>8.9231999999999996</v>
      </c>
      <c r="Y58" s="69">
        <v>0.36755300000000002</v>
      </c>
      <c r="Z58" s="69">
        <v>14.9452</v>
      </c>
      <c r="AA58" s="69">
        <v>8.9231999999999996</v>
      </c>
      <c r="AB58" s="69">
        <v>0</v>
      </c>
      <c r="AC58" s="69">
        <v>6.0220000000000002</v>
      </c>
      <c r="AD58" s="70">
        <v>100</v>
      </c>
      <c r="AE58" s="70">
        <v>100</v>
      </c>
      <c r="AF58" s="70">
        <v>40.293873618285467</v>
      </c>
      <c r="AG58" s="70">
        <v>0.36755300000000002</v>
      </c>
      <c r="AH58" s="70">
        <v>-8.8817841970012523E-16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70" t="s">
        <v>652</v>
      </c>
      <c r="AU58" s="70" t="s">
        <v>652</v>
      </c>
      <c r="AV58" s="70">
        <v>0</v>
      </c>
      <c r="AW58" s="70">
        <v>0</v>
      </c>
      <c r="AX58" s="70">
        <v>0</v>
      </c>
      <c r="AY58" s="69">
        <v>28.308</v>
      </c>
      <c r="AZ58" s="69">
        <v>0</v>
      </c>
      <c r="BA58" s="69">
        <v>61.707999999999998</v>
      </c>
      <c r="BB58" s="69">
        <v>28.308</v>
      </c>
      <c r="BC58" s="69">
        <v>33.4</v>
      </c>
      <c r="BD58" s="69">
        <v>28.308</v>
      </c>
      <c r="BE58" s="69">
        <v>0</v>
      </c>
      <c r="BF58" s="69">
        <v>46.207999999999998</v>
      </c>
      <c r="BG58" s="69">
        <v>28.308</v>
      </c>
      <c r="BH58" s="69">
        <v>0</v>
      </c>
      <c r="BI58" s="69">
        <v>17.899999999999999</v>
      </c>
      <c r="BJ58" s="70">
        <v>100</v>
      </c>
      <c r="BK58" s="70">
        <v>53.592814371257482</v>
      </c>
      <c r="BL58" s="70">
        <v>38.737880886426588</v>
      </c>
      <c r="BM58" s="70">
        <v>0</v>
      </c>
      <c r="BN58" s="70">
        <v>0</v>
      </c>
      <c r="BO58" s="69">
        <v>0</v>
      </c>
      <c r="BP58" s="69">
        <v>0</v>
      </c>
      <c r="BQ58" s="69">
        <v>0</v>
      </c>
      <c r="BR58" s="69">
        <v>0</v>
      </c>
      <c r="BS58" s="69">
        <v>0</v>
      </c>
      <c r="BT58" s="69">
        <v>0</v>
      </c>
      <c r="BU58" s="69">
        <v>0</v>
      </c>
      <c r="BV58" s="69">
        <v>0</v>
      </c>
      <c r="BW58" s="69">
        <v>0</v>
      </c>
      <c r="BX58" s="69">
        <v>0</v>
      </c>
      <c r="BY58" s="69">
        <v>0</v>
      </c>
      <c r="BZ58" s="70" t="s">
        <v>652</v>
      </c>
      <c r="CA58" s="70" t="s">
        <v>652</v>
      </c>
      <c r="CB58" s="70">
        <v>0</v>
      </c>
      <c r="CC58" s="70">
        <v>0</v>
      </c>
      <c r="CD58" s="70">
        <v>0</v>
      </c>
      <c r="CE58" s="69">
        <v>0</v>
      </c>
      <c r="CF58" s="69">
        <v>0</v>
      </c>
      <c r="CG58" s="69">
        <v>0</v>
      </c>
      <c r="CH58" s="69">
        <v>0</v>
      </c>
      <c r="CI58" s="69">
        <v>0</v>
      </c>
      <c r="CJ58" s="69">
        <v>0</v>
      </c>
      <c r="CK58" s="69">
        <v>0</v>
      </c>
      <c r="CL58" s="69">
        <v>0</v>
      </c>
      <c r="CM58" s="69">
        <v>0</v>
      </c>
      <c r="CN58" s="69">
        <v>0</v>
      </c>
      <c r="CO58" s="69">
        <v>0</v>
      </c>
      <c r="CP58" s="70" t="s">
        <v>652</v>
      </c>
      <c r="CQ58" s="70" t="s">
        <v>652</v>
      </c>
      <c r="CR58" s="70">
        <v>0</v>
      </c>
      <c r="CS58" s="70">
        <v>0</v>
      </c>
      <c r="CT58" s="70">
        <v>0</v>
      </c>
      <c r="CU58" s="69">
        <v>0</v>
      </c>
      <c r="CV58" s="69">
        <v>0</v>
      </c>
      <c r="CW58" s="69">
        <v>0</v>
      </c>
      <c r="CX58" s="69">
        <v>0</v>
      </c>
      <c r="CY58" s="69">
        <v>0</v>
      </c>
      <c r="CZ58" s="69">
        <v>0</v>
      </c>
      <c r="DA58" s="69">
        <v>0</v>
      </c>
      <c r="DB58" s="69">
        <v>0</v>
      </c>
      <c r="DC58" s="69">
        <v>0</v>
      </c>
      <c r="DD58" s="69">
        <v>0</v>
      </c>
      <c r="DE58" s="69">
        <v>0</v>
      </c>
      <c r="DF58" s="70" t="s">
        <v>652</v>
      </c>
      <c r="DG58" s="70" t="s">
        <v>652</v>
      </c>
      <c r="DH58" s="70">
        <v>0</v>
      </c>
      <c r="DI58" s="70">
        <v>0</v>
      </c>
      <c r="DJ58" s="70">
        <v>0</v>
      </c>
      <c r="DK58" s="69">
        <v>0</v>
      </c>
      <c r="DL58" s="69">
        <v>0</v>
      </c>
      <c r="DM58" s="69">
        <v>0</v>
      </c>
      <c r="DN58" s="69">
        <v>0</v>
      </c>
      <c r="DO58" s="69">
        <v>0</v>
      </c>
      <c r="DP58" s="69">
        <v>0</v>
      </c>
      <c r="DQ58" s="69">
        <v>0</v>
      </c>
      <c r="DR58" s="69">
        <v>0</v>
      </c>
      <c r="DS58" s="69">
        <v>0</v>
      </c>
      <c r="DT58" s="69">
        <v>0</v>
      </c>
      <c r="DU58" s="69">
        <v>0</v>
      </c>
      <c r="DV58" s="70" t="s">
        <v>652</v>
      </c>
      <c r="DW58" s="70" t="s">
        <v>652</v>
      </c>
      <c r="DX58" s="70">
        <v>0</v>
      </c>
      <c r="DY58" s="70">
        <v>0</v>
      </c>
      <c r="DZ58" s="70">
        <v>0</v>
      </c>
      <c r="EA58" s="69">
        <v>0</v>
      </c>
      <c r="EB58" s="69">
        <v>0</v>
      </c>
      <c r="EC58" s="69">
        <v>0</v>
      </c>
      <c r="ED58" s="69">
        <v>0</v>
      </c>
      <c r="EE58" s="69">
        <v>0</v>
      </c>
      <c r="EF58" s="69">
        <v>0</v>
      </c>
      <c r="EG58" s="69">
        <v>0</v>
      </c>
      <c r="EH58" s="69">
        <v>0</v>
      </c>
      <c r="EI58" s="69">
        <v>0</v>
      </c>
      <c r="EJ58" s="69">
        <v>0</v>
      </c>
      <c r="EK58" s="69">
        <v>0</v>
      </c>
      <c r="EL58" s="70" t="s">
        <v>652</v>
      </c>
      <c r="EM58" s="70" t="s">
        <v>652</v>
      </c>
      <c r="EN58" s="70">
        <v>0</v>
      </c>
      <c r="EO58" s="70">
        <v>0</v>
      </c>
      <c r="EP58" s="70">
        <v>0</v>
      </c>
      <c r="EQ58" s="69">
        <v>0</v>
      </c>
      <c r="ER58" s="69">
        <v>0</v>
      </c>
      <c r="ES58" s="69">
        <v>0</v>
      </c>
      <c r="ET58" s="69">
        <v>0</v>
      </c>
      <c r="EU58" s="69">
        <v>0</v>
      </c>
      <c r="EV58" s="69">
        <v>0</v>
      </c>
      <c r="EW58" s="69">
        <v>0</v>
      </c>
      <c r="EX58" s="69">
        <v>0</v>
      </c>
      <c r="EY58" s="69">
        <v>0</v>
      </c>
      <c r="EZ58" s="69">
        <v>0</v>
      </c>
      <c r="FA58" s="69">
        <v>0</v>
      </c>
      <c r="FB58" s="70" t="s">
        <v>652</v>
      </c>
      <c r="FC58" s="70" t="s">
        <v>652</v>
      </c>
      <c r="FD58" s="70">
        <v>0</v>
      </c>
      <c r="FE58" s="70">
        <v>0</v>
      </c>
      <c r="FF58" s="70">
        <v>0</v>
      </c>
      <c r="FG58" s="69">
        <v>0</v>
      </c>
      <c r="FH58" s="69">
        <v>0</v>
      </c>
      <c r="FI58" s="69">
        <v>0</v>
      </c>
      <c r="FJ58" s="69">
        <v>0</v>
      </c>
      <c r="FK58" s="69">
        <v>0</v>
      </c>
      <c r="FL58" s="69">
        <v>0</v>
      </c>
      <c r="FM58" s="69">
        <v>0</v>
      </c>
      <c r="FN58" s="69">
        <v>0</v>
      </c>
      <c r="FO58" s="69">
        <v>0</v>
      </c>
      <c r="FP58" s="69">
        <v>0</v>
      </c>
      <c r="FQ58" s="69">
        <v>0</v>
      </c>
      <c r="FR58" s="70" t="s">
        <v>652</v>
      </c>
      <c r="FS58" s="70" t="s">
        <v>652</v>
      </c>
      <c r="FT58" s="70">
        <v>0</v>
      </c>
      <c r="FU58" s="70">
        <v>0</v>
      </c>
      <c r="FV58" s="70">
        <v>0</v>
      </c>
      <c r="FW58" s="69">
        <v>0</v>
      </c>
      <c r="FX58" s="69">
        <v>0</v>
      </c>
      <c r="FY58" s="69">
        <v>0</v>
      </c>
      <c r="FZ58" s="69">
        <v>0</v>
      </c>
      <c r="GA58" s="69">
        <v>0</v>
      </c>
      <c r="GB58" s="69">
        <v>0</v>
      </c>
      <c r="GC58" s="69">
        <v>0</v>
      </c>
      <c r="GD58" s="69">
        <v>0</v>
      </c>
      <c r="GE58" s="69">
        <v>0</v>
      </c>
      <c r="GF58" s="69">
        <v>0</v>
      </c>
      <c r="GG58" s="69">
        <v>0</v>
      </c>
      <c r="GH58" s="70" t="s">
        <v>652</v>
      </c>
      <c r="GI58" s="70" t="s">
        <v>652</v>
      </c>
      <c r="GJ58" s="70">
        <v>0</v>
      </c>
      <c r="GK58" s="70">
        <v>0</v>
      </c>
      <c r="GL58" s="70">
        <v>0</v>
      </c>
      <c r="GM58" s="69">
        <v>0</v>
      </c>
      <c r="GN58" s="69">
        <v>0</v>
      </c>
      <c r="GO58" s="69">
        <v>0</v>
      </c>
      <c r="GP58" s="69">
        <v>0</v>
      </c>
      <c r="GQ58" s="69">
        <v>0</v>
      </c>
      <c r="GR58" s="69">
        <v>0</v>
      </c>
      <c r="GS58" s="69">
        <v>0</v>
      </c>
      <c r="GT58" s="69">
        <v>0</v>
      </c>
      <c r="GU58" s="69">
        <v>0</v>
      </c>
      <c r="GV58" s="69">
        <v>0</v>
      </c>
      <c r="GW58" s="69">
        <v>0</v>
      </c>
      <c r="GX58" s="70" t="s">
        <v>652</v>
      </c>
      <c r="GY58" s="70" t="s">
        <v>652</v>
      </c>
      <c r="GZ58" s="70">
        <v>0</v>
      </c>
      <c r="HA58" s="70">
        <v>0</v>
      </c>
      <c r="HB58" s="70">
        <v>0</v>
      </c>
      <c r="HC58" s="69">
        <v>0</v>
      </c>
      <c r="HD58" s="69">
        <v>0</v>
      </c>
      <c r="HE58" s="69">
        <v>0</v>
      </c>
      <c r="HF58" s="69">
        <v>0</v>
      </c>
      <c r="HG58" s="69">
        <v>0</v>
      </c>
      <c r="HH58" s="69">
        <v>0</v>
      </c>
      <c r="HI58" s="69">
        <v>0</v>
      </c>
      <c r="HJ58" s="69">
        <v>0</v>
      </c>
      <c r="HK58" s="69">
        <v>0</v>
      </c>
      <c r="HL58" s="69">
        <v>0</v>
      </c>
      <c r="HM58" s="69">
        <v>0</v>
      </c>
      <c r="HN58" s="70" t="s">
        <v>652</v>
      </c>
      <c r="HO58" s="70" t="s">
        <v>652</v>
      </c>
      <c r="HP58" s="70">
        <v>0</v>
      </c>
      <c r="HQ58" s="70">
        <v>0</v>
      </c>
      <c r="HR58" s="70">
        <v>0</v>
      </c>
      <c r="HS58" s="69">
        <v>0</v>
      </c>
      <c r="HT58" s="69">
        <v>0</v>
      </c>
      <c r="HU58" s="69">
        <v>0</v>
      </c>
      <c r="HV58" s="69">
        <v>0</v>
      </c>
      <c r="HW58" s="69">
        <v>0</v>
      </c>
      <c r="HX58" s="69">
        <v>0</v>
      </c>
      <c r="HY58" s="69">
        <v>0</v>
      </c>
      <c r="HZ58" s="69">
        <v>0</v>
      </c>
      <c r="IA58" s="69">
        <v>0</v>
      </c>
      <c r="IB58" s="69">
        <v>0</v>
      </c>
      <c r="IC58" s="69">
        <v>0</v>
      </c>
      <c r="ID58" s="70" t="s">
        <v>652</v>
      </c>
      <c r="IE58" s="70" t="s">
        <v>652</v>
      </c>
      <c r="IF58" s="70">
        <v>0</v>
      </c>
      <c r="IG58" s="70">
        <v>0</v>
      </c>
      <c r="IH58" s="70">
        <v>0</v>
      </c>
    </row>
    <row r="59" spans="1:242" ht="15.75" x14ac:dyDescent="0.25">
      <c r="A59" s="11">
        <v>48</v>
      </c>
      <c r="B59" s="17" t="s">
        <v>122</v>
      </c>
      <c r="C59" s="69">
        <v>78.000200000000007</v>
      </c>
      <c r="D59" s="69">
        <v>0</v>
      </c>
      <c r="E59" s="69">
        <v>117.2817</v>
      </c>
      <c r="F59" s="69">
        <v>78.000200000000007</v>
      </c>
      <c r="G59" s="69">
        <v>39.281500000000001</v>
      </c>
      <c r="H59" s="69">
        <v>78.000200000000007</v>
      </c>
      <c r="I59" s="69">
        <v>0</v>
      </c>
      <c r="J59" s="69">
        <v>117.2817</v>
      </c>
      <c r="K59" s="69">
        <v>78.000200000000007</v>
      </c>
      <c r="L59" s="69">
        <v>0</v>
      </c>
      <c r="M59" s="69">
        <v>39.281500000000001</v>
      </c>
      <c r="N59" s="70">
        <v>100</v>
      </c>
      <c r="O59" s="70">
        <v>100</v>
      </c>
      <c r="P59" s="70">
        <v>33.493290087029777</v>
      </c>
      <c r="Q59" s="69">
        <v>0</v>
      </c>
      <c r="R59" s="70">
        <v>0</v>
      </c>
      <c r="S59" s="69">
        <v>40.517200000000003</v>
      </c>
      <c r="T59" s="69">
        <v>0</v>
      </c>
      <c r="U59" s="69">
        <v>48.373600000000003</v>
      </c>
      <c r="V59" s="69">
        <v>40.517200000000003</v>
      </c>
      <c r="W59" s="69">
        <v>7.8563999999999998</v>
      </c>
      <c r="X59" s="69">
        <v>40.517200000000003</v>
      </c>
      <c r="Y59" s="69">
        <v>0</v>
      </c>
      <c r="Z59" s="69">
        <v>48.373600000000003</v>
      </c>
      <c r="AA59" s="69">
        <v>40.517200000000003</v>
      </c>
      <c r="AB59" s="69">
        <v>0</v>
      </c>
      <c r="AC59" s="69">
        <v>7.8563999999999998</v>
      </c>
      <c r="AD59" s="70">
        <v>100</v>
      </c>
      <c r="AE59" s="70">
        <v>100</v>
      </c>
      <c r="AF59" s="70">
        <v>16.241090181421271</v>
      </c>
      <c r="AG59" s="70">
        <v>0</v>
      </c>
      <c r="AH59" s="70">
        <v>0</v>
      </c>
      <c r="AI59" s="69">
        <v>0</v>
      </c>
      <c r="AJ59" s="69">
        <v>0</v>
      </c>
      <c r="AK59" s="69">
        <v>0</v>
      </c>
      <c r="AL59" s="69">
        <v>0</v>
      </c>
      <c r="AM59" s="69">
        <v>0</v>
      </c>
      <c r="AN59" s="69">
        <v>0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70" t="s">
        <v>652</v>
      </c>
      <c r="AU59" s="70" t="s">
        <v>652</v>
      </c>
      <c r="AV59" s="70">
        <v>0</v>
      </c>
      <c r="AW59" s="70">
        <v>0</v>
      </c>
      <c r="AX59" s="70">
        <v>0</v>
      </c>
      <c r="AY59" s="69">
        <v>37.482999999999997</v>
      </c>
      <c r="AZ59" s="69">
        <v>0</v>
      </c>
      <c r="BA59" s="69">
        <v>68.908100000000005</v>
      </c>
      <c r="BB59" s="69">
        <v>37.482999999999997</v>
      </c>
      <c r="BC59" s="69">
        <v>31.4251</v>
      </c>
      <c r="BD59" s="69">
        <v>37.482999999999997</v>
      </c>
      <c r="BE59" s="69">
        <v>0</v>
      </c>
      <c r="BF59" s="69">
        <v>68.908100000000005</v>
      </c>
      <c r="BG59" s="69">
        <v>37.482999999999997</v>
      </c>
      <c r="BH59" s="69">
        <v>0</v>
      </c>
      <c r="BI59" s="69">
        <v>31.4251</v>
      </c>
      <c r="BJ59" s="70">
        <v>100</v>
      </c>
      <c r="BK59" s="70">
        <v>100</v>
      </c>
      <c r="BL59" s="70">
        <v>45.604362912342665</v>
      </c>
      <c r="BM59" s="70">
        <v>0</v>
      </c>
      <c r="BN59" s="70">
        <v>0</v>
      </c>
      <c r="BO59" s="69">
        <v>0</v>
      </c>
      <c r="BP59" s="69">
        <v>0</v>
      </c>
      <c r="BQ59" s="69">
        <v>0</v>
      </c>
      <c r="BR59" s="69">
        <v>0</v>
      </c>
      <c r="BS59" s="69">
        <v>0</v>
      </c>
      <c r="BT59" s="69">
        <v>0</v>
      </c>
      <c r="BU59" s="69">
        <v>0</v>
      </c>
      <c r="BV59" s="69">
        <v>0</v>
      </c>
      <c r="BW59" s="69">
        <v>0</v>
      </c>
      <c r="BX59" s="69">
        <v>0</v>
      </c>
      <c r="BY59" s="69">
        <v>0</v>
      </c>
      <c r="BZ59" s="70" t="s">
        <v>652</v>
      </c>
      <c r="CA59" s="70" t="s">
        <v>652</v>
      </c>
      <c r="CB59" s="70">
        <v>0</v>
      </c>
      <c r="CC59" s="70">
        <v>0</v>
      </c>
      <c r="CD59" s="70">
        <v>0</v>
      </c>
      <c r="CE59" s="69">
        <v>0</v>
      </c>
      <c r="CF59" s="69">
        <v>0</v>
      </c>
      <c r="CG59" s="69">
        <v>0</v>
      </c>
      <c r="CH59" s="69">
        <v>0</v>
      </c>
      <c r="CI59" s="69">
        <v>0</v>
      </c>
      <c r="CJ59" s="69">
        <v>0</v>
      </c>
      <c r="CK59" s="69">
        <v>0</v>
      </c>
      <c r="CL59" s="69">
        <v>0</v>
      </c>
      <c r="CM59" s="69">
        <v>0</v>
      </c>
      <c r="CN59" s="69">
        <v>0</v>
      </c>
      <c r="CO59" s="69">
        <v>0</v>
      </c>
      <c r="CP59" s="70" t="s">
        <v>652</v>
      </c>
      <c r="CQ59" s="70" t="s">
        <v>652</v>
      </c>
      <c r="CR59" s="70">
        <v>0</v>
      </c>
      <c r="CS59" s="70">
        <v>0</v>
      </c>
      <c r="CT59" s="70">
        <v>0</v>
      </c>
      <c r="CU59" s="69">
        <v>0</v>
      </c>
      <c r="CV59" s="69">
        <v>0</v>
      </c>
      <c r="CW59" s="69">
        <v>0</v>
      </c>
      <c r="CX59" s="69">
        <v>0</v>
      </c>
      <c r="CY59" s="69">
        <v>0</v>
      </c>
      <c r="CZ59" s="69">
        <v>0</v>
      </c>
      <c r="DA59" s="69">
        <v>0</v>
      </c>
      <c r="DB59" s="69">
        <v>0</v>
      </c>
      <c r="DC59" s="69">
        <v>0</v>
      </c>
      <c r="DD59" s="69">
        <v>0</v>
      </c>
      <c r="DE59" s="69">
        <v>0</v>
      </c>
      <c r="DF59" s="70" t="s">
        <v>652</v>
      </c>
      <c r="DG59" s="70" t="s">
        <v>652</v>
      </c>
      <c r="DH59" s="70">
        <v>0</v>
      </c>
      <c r="DI59" s="70">
        <v>0</v>
      </c>
      <c r="DJ59" s="70">
        <v>0</v>
      </c>
      <c r="DK59" s="69">
        <v>0</v>
      </c>
      <c r="DL59" s="69">
        <v>0</v>
      </c>
      <c r="DM59" s="69">
        <v>0</v>
      </c>
      <c r="DN59" s="69">
        <v>0</v>
      </c>
      <c r="DO59" s="69">
        <v>0</v>
      </c>
      <c r="DP59" s="69">
        <v>0</v>
      </c>
      <c r="DQ59" s="69">
        <v>0</v>
      </c>
      <c r="DR59" s="69">
        <v>0</v>
      </c>
      <c r="DS59" s="69">
        <v>0</v>
      </c>
      <c r="DT59" s="69">
        <v>0</v>
      </c>
      <c r="DU59" s="69">
        <v>0</v>
      </c>
      <c r="DV59" s="70" t="s">
        <v>652</v>
      </c>
      <c r="DW59" s="70" t="s">
        <v>652</v>
      </c>
      <c r="DX59" s="70">
        <v>0</v>
      </c>
      <c r="DY59" s="70">
        <v>0</v>
      </c>
      <c r="DZ59" s="70">
        <v>0</v>
      </c>
      <c r="EA59" s="69">
        <v>0</v>
      </c>
      <c r="EB59" s="69">
        <v>0</v>
      </c>
      <c r="EC59" s="69">
        <v>0</v>
      </c>
      <c r="ED59" s="69">
        <v>0</v>
      </c>
      <c r="EE59" s="69">
        <v>0</v>
      </c>
      <c r="EF59" s="69">
        <v>0</v>
      </c>
      <c r="EG59" s="69">
        <v>0</v>
      </c>
      <c r="EH59" s="69">
        <v>0</v>
      </c>
      <c r="EI59" s="69">
        <v>0</v>
      </c>
      <c r="EJ59" s="69">
        <v>0</v>
      </c>
      <c r="EK59" s="69">
        <v>0</v>
      </c>
      <c r="EL59" s="70" t="s">
        <v>652</v>
      </c>
      <c r="EM59" s="70" t="s">
        <v>652</v>
      </c>
      <c r="EN59" s="70">
        <v>0</v>
      </c>
      <c r="EO59" s="70">
        <v>0</v>
      </c>
      <c r="EP59" s="70">
        <v>0</v>
      </c>
      <c r="EQ59" s="69">
        <v>0</v>
      </c>
      <c r="ER59" s="69">
        <v>0</v>
      </c>
      <c r="ES59" s="69">
        <v>0</v>
      </c>
      <c r="ET59" s="69">
        <v>0</v>
      </c>
      <c r="EU59" s="69">
        <v>0</v>
      </c>
      <c r="EV59" s="69">
        <v>0</v>
      </c>
      <c r="EW59" s="69">
        <v>0</v>
      </c>
      <c r="EX59" s="69">
        <v>0</v>
      </c>
      <c r="EY59" s="69">
        <v>0</v>
      </c>
      <c r="EZ59" s="69">
        <v>0</v>
      </c>
      <c r="FA59" s="69">
        <v>0</v>
      </c>
      <c r="FB59" s="70" t="s">
        <v>652</v>
      </c>
      <c r="FC59" s="70" t="s">
        <v>652</v>
      </c>
      <c r="FD59" s="70">
        <v>0</v>
      </c>
      <c r="FE59" s="70">
        <v>0</v>
      </c>
      <c r="FF59" s="70">
        <v>0</v>
      </c>
      <c r="FG59" s="69">
        <v>0</v>
      </c>
      <c r="FH59" s="69">
        <v>0</v>
      </c>
      <c r="FI59" s="69">
        <v>0</v>
      </c>
      <c r="FJ59" s="69">
        <v>0</v>
      </c>
      <c r="FK59" s="69">
        <v>0</v>
      </c>
      <c r="FL59" s="69">
        <v>0</v>
      </c>
      <c r="FM59" s="69">
        <v>0</v>
      </c>
      <c r="FN59" s="69">
        <v>0</v>
      </c>
      <c r="FO59" s="69">
        <v>0</v>
      </c>
      <c r="FP59" s="69">
        <v>0</v>
      </c>
      <c r="FQ59" s="69">
        <v>0</v>
      </c>
      <c r="FR59" s="70" t="s">
        <v>652</v>
      </c>
      <c r="FS59" s="70" t="s">
        <v>652</v>
      </c>
      <c r="FT59" s="70">
        <v>0</v>
      </c>
      <c r="FU59" s="70">
        <v>0</v>
      </c>
      <c r="FV59" s="70">
        <v>0</v>
      </c>
      <c r="FW59" s="69">
        <v>0</v>
      </c>
      <c r="FX59" s="69">
        <v>0</v>
      </c>
      <c r="FY59" s="69">
        <v>0</v>
      </c>
      <c r="FZ59" s="69">
        <v>0</v>
      </c>
      <c r="GA59" s="69">
        <v>0</v>
      </c>
      <c r="GB59" s="69">
        <v>0</v>
      </c>
      <c r="GC59" s="69">
        <v>0</v>
      </c>
      <c r="GD59" s="69">
        <v>0</v>
      </c>
      <c r="GE59" s="69">
        <v>0</v>
      </c>
      <c r="GF59" s="69">
        <v>0</v>
      </c>
      <c r="GG59" s="69">
        <v>0</v>
      </c>
      <c r="GH59" s="70" t="s">
        <v>652</v>
      </c>
      <c r="GI59" s="70" t="s">
        <v>652</v>
      </c>
      <c r="GJ59" s="70">
        <v>0</v>
      </c>
      <c r="GK59" s="70">
        <v>0</v>
      </c>
      <c r="GL59" s="70">
        <v>0</v>
      </c>
      <c r="GM59" s="69">
        <v>0</v>
      </c>
      <c r="GN59" s="69">
        <v>0</v>
      </c>
      <c r="GO59" s="69">
        <v>0</v>
      </c>
      <c r="GP59" s="69">
        <v>0</v>
      </c>
      <c r="GQ59" s="69">
        <v>0</v>
      </c>
      <c r="GR59" s="69">
        <v>0</v>
      </c>
      <c r="GS59" s="69">
        <v>0</v>
      </c>
      <c r="GT59" s="69">
        <v>0</v>
      </c>
      <c r="GU59" s="69">
        <v>0</v>
      </c>
      <c r="GV59" s="69">
        <v>0</v>
      </c>
      <c r="GW59" s="69">
        <v>0</v>
      </c>
      <c r="GX59" s="70" t="s">
        <v>652</v>
      </c>
      <c r="GY59" s="70" t="s">
        <v>652</v>
      </c>
      <c r="GZ59" s="70">
        <v>0</v>
      </c>
      <c r="HA59" s="70">
        <v>0</v>
      </c>
      <c r="HB59" s="70">
        <v>0</v>
      </c>
      <c r="HC59" s="69">
        <v>0</v>
      </c>
      <c r="HD59" s="69">
        <v>0</v>
      </c>
      <c r="HE59" s="69">
        <v>0</v>
      </c>
      <c r="HF59" s="69">
        <v>0</v>
      </c>
      <c r="HG59" s="69">
        <v>0</v>
      </c>
      <c r="HH59" s="69">
        <v>0</v>
      </c>
      <c r="HI59" s="69">
        <v>0</v>
      </c>
      <c r="HJ59" s="69">
        <v>0</v>
      </c>
      <c r="HK59" s="69">
        <v>0</v>
      </c>
      <c r="HL59" s="69">
        <v>0</v>
      </c>
      <c r="HM59" s="69">
        <v>0</v>
      </c>
      <c r="HN59" s="70" t="s">
        <v>652</v>
      </c>
      <c r="HO59" s="70" t="s">
        <v>652</v>
      </c>
      <c r="HP59" s="70">
        <v>0</v>
      </c>
      <c r="HQ59" s="70">
        <v>0</v>
      </c>
      <c r="HR59" s="70">
        <v>0</v>
      </c>
      <c r="HS59" s="69">
        <v>0</v>
      </c>
      <c r="HT59" s="69">
        <v>0</v>
      </c>
      <c r="HU59" s="69">
        <v>0</v>
      </c>
      <c r="HV59" s="69">
        <v>0</v>
      </c>
      <c r="HW59" s="69">
        <v>0</v>
      </c>
      <c r="HX59" s="69">
        <v>0</v>
      </c>
      <c r="HY59" s="69">
        <v>0</v>
      </c>
      <c r="HZ59" s="69">
        <v>0</v>
      </c>
      <c r="IA59" s="69">
        <v>0</v>
      </c>
      <c r="IB59" s="69">
        <v>0</v>
      </c>
      <c r="IC59" s="69">
        <v>0</v>
      </c>
      <c r="ID59" s="70" t="s">
        <v>652</v>
      </c>
      <c r="IE59" s="70" t="s">
        <v>652</v>
      </c>
      <c r="IF59" s="70">
        <v>0</v>
      </c>
      <c r="IG59" s="70">
        <v>0</v>
      </c>
      <c r="IH59" s="70">
        <v>0</v>
      </c>
    </row>
    <row r="60" spans="1:242" ht="15.75" x14ac:dyDescent="0.25">
      <c r="A60" s="77">
        <v>49</v>
      </c>
      <c r="B60" s="17" t="s">
        <v>125</v>
      </c>
      <c r="C60" s="69">
        <v>115.84880000000001</v>
      </c>
      <c r="D60" s="69">
        <v>2.7129699999999999</v>
      </c>
      <c r="E60" s="69">
        <v>214.3038</v>
      </c>
      <c r="F60" s="69">
        <v>115.84880000000001</v>
      </c>
      <c r="G60" s="69">
        <v>98.454999999999998</v>
      </c>
      <c r="H60" s="69">
        <v>115.84246200000001</v>
      </c>
      <c r="I60" s="69">
        <v>0.52275554000000002</v>
      </c>
      <c r="J60" s="69">
        <v>214.97062528000001</v>
      </c>
      <c r="K60" s="69">
        <v>116.51562527999999</v>
      </c>
      <c r="L60" s="69">
        <v>2.16450327</v>
      </c>
      <c r="M60" s="69">
        <v>98.454999999999998</v>
      </c>
      <c r="N60" s="70">
        <v>98.274195197996789</v>
      </c>
      <c r="O60" s="70">
        <v>100</v>
      </c>
      <c r="P60" s="70">
        <v>45.799280656025445</v>
      </c>
      <c r="Q60" s="69">
        <v>0.52275554000000002</v>
      </c>
      <c r="R60" s="70">
        <v>2.0398067200000214</v>
      </c>
      <c r="S60" s="69">
        <v>55.158799999999999</v>
      </c>
      <c r="T60" s="69">
        <v>0</v>
      </c>
      <c r="U60" s="69">
        <v>98.613799999999998</v>
      </c>
      <c r="V60" s="69">
        <v>55.158799999999999</v>
      </c>
      <c r="W60" s="69">
        <v>43.454999999999998</v>
      </c>
      <c r="X60" s="69">
        <v>55.158799999999999</v>
      </c>
      <c r="Y60" s="69">
        <v>0.52275554000000002</v>
      </c>
      <c r="Z60" s="69">
        <v>98.613799999999998</v>
      </c>
      <c r="AA60" s="69">
        <v>55.158799999999999</v>
      </c>
      <c r="AB60" s="69">
        <v>0</v>
      </c>
      <c r="AC60" s="69">
        <v>43.454999999999998</v>
      </c>
      <c r="AD60" s="70">
        <v>100</v>
      </c>
      <c r="AE60" s="70">
        <v>100</v>
      </c>
      <c r="AF60" s="70">
        <v>44.065840683555443</v>
      </c>
      <c r="AG60" s="70">
        <v>0.52275554000000002</v>
      </c>
      <c r="AH60" s="70">
        <v>-1.4432899320127035E-15</v>
      </c>
      <c r="AI60" s="69">
        <v>0</v>
      </c>
      <c r="AJ60" s="69">
        <v>0</v>
      </c>
      <c r="AK60" s="69">
        <v>0</v>
      </c>
      <c r="AL60" s="69">
        <v>0</v>
      </c>
      <c r="AM60" s="69">
        <v>0</v>
      </c>
      <c r="AN60" s="69">
        <v>0</v>
      </c>
      <c r="AO60" s="69">
        <v>0</v>
      </c>
      <c r="AP60" s="69">
        <v>0</v>
      </c>
      <c r="AQ60" s="69">
        <v>0</v>
      </c>
      <c r="AR60" s="69">
        <v>0</v>
      </c>
      <c r="AS60" s="69">
        <v>0</v>
      </c>
      <c r="AT60" s="70" t="s">
        <v>652</v>
      </c>
      <c r="AU60" s="70" t="s">
        <v>652</v>
      </c>
      <c r="AV60" s="70">
        <v>0</v>
      </c>
      <c r="AW60" s="70">
        <v>0</v>
      </c>
      <c r="AX60" s="70">
        <v>0</v>
      </c>
      <c r="AY60" s="69">
        <v>28.57</v>
      </c>
      <c r="AZ60" s="69">
        <v>2.7129699999999999</v>
      </c>
      <c r="BA60" s="69">
        <v>53.57</v>
      </c>
      <c r="BB60" s="69">
        <v>28.57</v>
      </c>
      <c r="BC60" s="69">
        <v>25</v>
      </c>
      <c r="BD60" s="69">
        <v>28.563662000000001</v>
      </c>
      <c r="BE60" s="69">
        <v>0</v>
      </c>
      <c r="BF60" s="69">
        <v>54.236825279999998</v>
      </c>
      <c r="BG60" s="69">
        <v>29.236825280000001</v>
      </c>
      <c r="BH60" s="69">
        <v>2.16450327</v>
      </c>
      <c r="BI60" s="69">
        <v>25</v>
      </c>
      <c r="BJ60" s="70">
        <v>93.459237661897205</v>
      </c>
      <c r="BK60" s="70">
        <v>100</v>
      </c>
      <c r="BL60" s="70">
        <v>46.094143362810044</v>
      </c>
      <c r="BM60" s="70">
        <v>0</v>
      </c>
      <c r="BN60" s="70">
        <v>2.0398067199999979</v>
      </c>
      <c r="BO60" s="69">
        <v>0</v>
      </c>
      <c r="BP60" s="69">
        <v>0</v>
      </c>
      <c r="BQ60" s="69">
        <v>0</v>
      </c>
      <c r="BR60" s="69">
        <v>0</v>
      </c>
      <c r="BS60" s="69">
        <v>0</v>
      </c>
      <c r="BT60" s="69">
        <v>0</v>
      </c>
      <c r="BU60" s="69">
        <v>0</v>
      </c>
      <c r="BV60" s="69">
        <v>0</v>
      </c>
      <c r="BW60" s="69">
        <v>0</v>
      </c>
      <c r="BX60" s="69">
        <v>0</v>
      </c>
      <c r="BY60" s="69">
        <v>0</v>
      </c>
      <c r="BZ60" s="70" t="s">
        <v>652</v>
      </c>
      <c r="CA60" s="70" t="s">
        <v>652</v>
      </c>
      <c r="CB60" s="70">
        <v>0</v>
      </c>
      <c r="CC60" s="70">
        <v>0</v>
      </c>
      <c r="CD60" s="70">
        <v>0</v>
      </c>
      <c r="CE60" s="69">
        <v>32.119999999999997</v>
      </c>
      <c r="CF60" s="69">
        <v>0</v>
      </c>
      <c r="CG60" s="69">
        <v>62.12</v>
      </c>
      <c r="CH60" s="69">
        <v>32.119999999999997</v>
      </c>
      <c r="CI60" s="69">
        <v>30</v>
      </c>
      <c r="CJ60" s="69">
        <v>32.119999999999997</v>
      </c>
      <c r="CK60" s="69">
        <v>0</v>
      </c>
      <c r="CL60" s="69">
        <v>62.12</v>
      </c>
      <c r="CM60" s="69">
        <v>32.119999999999997</v>
      </c>
      <c r="CN60" s="69">
        <v>0</v>
      </c>
      <c r="CO60" s="69">
        <v>30</v>
      </c>
      <c r="CP60" s="70">
        <v>100</v>
      </c>
      <c r="CQ60" s="70">
        <v>100</v>
      </c>
      <c r="CR60" s="70">
        <v>48.293625241468128</v>
      </c>
      <c r="CS60" s="70">
        <v>0</v>
      </c>
      <c r="CT60" s="70">
        <v>0</v>
      </c>
      <c r="CU60" s="69">
        <v>0</v>
      </c>
      <c r="CV60" s="69">
        <v>0</v>
      </c>
      <c r="CW60" s="69">
        <v>0</v>
      </c>
      <c r="CX60" s="69">
        <v>0</v>
      </c>
      <c r="CY60" s="69">
        <v>0</v>
      </c>
      <c r="CZ60" s="69">
        <v>0</v>
      </c>
      <c r="DA60" s="69">
        <v>0</v>
      </c>
      <c r="DB60" s="69">
        <v>0</v>
      </c>
      <c r="DC60" s="69">
        <v>0</v>
      </c>
      <c r="DD60" s="69">
        <v>0</v>
      </c>
      <c r="DE60" s="69">
        <v>0</v>
      </c>
      <c r="DF60" s="70" t="s">
        <v>652</v>
      </c>
      <c r="DG60" s="70" t="s">
        <v>652</v>
      </c>
      <c r="DH60" s="70">
        <v>0</v>
      </c>
      <c r="DI60" s="70">
        <v>0</v>
      </c>
      <c r="DJ60" s="70">
        <v>0</v>
      </c>
      <c r="DK60" s="69">
        <v>0</v>
      </c>
      <c r="DL60" s="69">
        <v>0</v>
      </c>
      <c r="DM60" s="69">
        <v>0</v>
      </c>
      <c r="DN60" s="69">
        <v>0</v>
      </c>
      <c r="DO60" s="69">
        <v>0</v>
      </c>
      <c r="DP60" s="69">
        <v>0</v>
      </c>
      <c r="DQ60" s="69">
        <v>0</v>
      </c>
      <c r="DR60" s="69">
        <v>0</v>
      </c>
      <c r="DS60" s="69">
        <v>0</v>
      </c>
      <c r="DT60" s="69">
        <v>0</v>
      </c>
      <c r="DU60" s="69">
        <v>0</v>
      </c>
      <c r="DV60" s="70" t="s">
        <v>652</v>
      </c>
      <c r="DW60" s="70" t="s">
        <v>652</v>
      </c>
      <c r="DX60" s="70">
        <v>0</v>
      </c>
      <c r="DY60" s="70">
        <v>0</v>
      </c>
      <c r="DZ60" s="70">
        <v>0</v>
      </c>
      <c r="EA60" s="69">
        <v>0</v>
      </c>
      <c r="EB60" s="69">
        <v>0</v>
      </c>
      <c r="EC60" s="69">
        <v>0</v>
      </c>
      <c r="ED60" s="69">
        <v>0</v>
      </c>
      <c r="EE60" s="69">
        <v>0</v>
      </c>
      <c r="EF60" s="69">
        <v>0</v>
      </c>
      <c r="EG60" s="69">
        <v>0</v>
      </c>
      <c r="EH60" s="69">
        <v>0</v>
      </c>
      <c r="EI60" s="69">
        <v>0</v>
      </c>
      <c r="EJ60" s="69">
        <v>0</v>
      </c>
      <c r="EK60" s="69">
        <v>0</v>
      </c>
      <c r="EL60" s="70" t="s">
        <v>652</v>
      </c>
      <c r="EM60" s="70" t="s">
        <v>652</v>
      </c>
      <c r="EN60" s="70">
        <v>0</v>
      </c>
      <c r="EO60" s="70">
        <v>0</v>
      </c>
      <c r="EP60" s="70">
        <v>0</v>
      </c>
      <c r="EQ60" s="69">
        <v>0</v>
      </c>
      <c r="ER60" s="69">
        <v>0</v>
      </c>
      <c r="ES60" s="69">
        <v>0</v>
      </c>
      <c r="ET60" s="69">
        <v>0</v>
      </c>
      <c r="EU60" s="69">
        <v>0</v>
      </c>
      <c r="EV60" s="69">
        <v>0</v>
      </c>
      <c r="EW60" s="69">
        <v>0</v>
      </c>
      <c r="EX60" s="69">
        <v>0</v>
      </c>
      <c r="EY60" s="69">
        <v>0</v>
      </c>
      <c r="EZ60" s="69">
        <v>0</v>
      </c>
      <c r="FA60" s="69">
        <v>0</v>
      </c>
      <c r="FB60" s="70" t="s">
        <v>652</v>
      </c>
      <c r="FC60" s="70" t="s">
        <v>652</v>
      </c>
      <c r="FD60" s="70">
        <v>0</v>
      </c>
      <c r="FE60" s="70">
        <v>0</v>
      </c>
      <c r="FF60" s="70">
        <v>0</v>
      </c>
      <c r="FG60" s="69">
        <v>0</v>
      </c>
      <c r="FH60" s="69">
        <v>0</v>
      </c>
      <c r="FI60" s="69">
        <v>0</v>
      </c>
      <c r="FJ60" s="69">
        <v>0</v>
      </c>
      <c r="FK60" s="69">
        <v>0</v>
      </c>
      <c r="FL60" s="69">
        <v>0</v>
      </c>
      <c r="FM60" s="69">
        <v>0</v>
      </c>
      <c r="FN60" s="69">
        <v>0</v>
      </c>
      <c r="FO60" s="69">
        <v>0</v>
      </c>
      <c r="FP60" s="69">
        <v>0</v>
      </c>
      <c r="FQ60" s="69">
        <v>0</v>
      </c>
      <c r="FR60" s="70" t="s">
        <v>652</v>
      </c>
      <c r="FS60" s="70" t="s">
        <v>652</v>
      </c>
      <c r="FT60" s="70">
        <v>0</v>
      </c>
      <c r="FU60" s="70">
        <v>0</v>
      </c>
      <c r="FV60" s="70">
        <v>0</v>
      </c>
      <c r="FW60" s="69">
        <v>0</v>
      </c>
      <c r="FX60" s="69">
        <v>0</v>
      </c>
      <c r="FY60" s="69">
        <v>0</v>
      </c>
      <c r="FZ60" s="69">
        <v>0</v>
      </c>
      <c r="GA60" s="69">
        <v>0</v>
      </c>
      <c r="GB60" s="69">
        <v>0</v>
      </c>
      <c r="GC60" s="69">
        <v>0</v>
      </c>
      <c r="GD60" s="69">
        <v>0</v>
      </c>
      <c r="GE60" s="69">
        <v>0</v>
      </c>
      <c r="GF60" s="69">
        <v>0</v>
      </c>
      <c r="GG60" s="69">
        <v>0</v>
      </c>
      <c r="GH60" s="70" t="s">
        <v>652</v>
      </c>
      <c r="GI60" s="70" t="s">
        <v>652</v>
      </c>
      <c r="GJ60" s="70">
        <v>0</v>
      </c>
      <c r="GK60" s="70">
        <v>0</v>
      </c>
      <c r="GL60" s="70">
        <v>0</v>
      </c>
      <c r="GM60" s="69">
        <v>0</v>
      </c>
      <c r="GN60" s="69">
        <v>0</v>
      </c>
      <c r="GO60" s="69">
        <v>0</v>
      </c>
      <c r="GP60" s="69">
        <v>0</v>
      </c>
      <c r="GQ60" s="69">
        <v>0</v>
      </c>
      <c r="GR60" s="69">
        <v>0</v>
      </c>
      <c r="GS60" s="69">
        <v>0</v>
      </c>
      <c r="GT60" s="69">
        <v>0</v>
      </c>
      <c r="GU60" s="69">
        <v>0</v>
      </c>
      <c r="GV60" s="69">
        <v>0</v>
      </c>
      <c r="GW60" s="69">
        <v>0</v>
      </c>
      <c r="GX60" s="70" t="s">
        <v>652</v>
      </c>
      <c r="GY60" s="70" t="s">
        <v>652</v>
      </c>
      <c r="GZ60" s="70">
        <v>0</v>
      </c>
      <c r="HA60" s="70">
        <v>0</v>
      </c>
      <c r="HB60" s="70">
        <v>0</v>
      </c>
      <c r="HC60" s="69">
        <v>0</v>
      </c>
      <c r="HD60" s="69">
        <v>0</v>
      </c>
      <c r="HE60" s="69">
        <v>0</v>
      </c>
      <c r="HF60" s="69">
        <v>0</v>
      </c>
      <c r="HG60" s="69">
        <v>0</v>
      </c>
      <c r="HH60" s="69">
        <v>0</v>
      </c>
      <c r="HI60" s="69">
        <v>0</v>
      </c>
      <c r="HJ60" s="69">
        <v>0</v>
      </c>
      <c r="HK60" s="69">
        <v>0</v>
      </c>
      <c r="HL60" s="69">
        <v>0</v>
      </c>
      <c r="HM60" s="69">
        <v>0</v>
      </c>
      <c r="HN60" s="70" t="s">
        <v>652</v>
      </c>
      <c r="HO60" s="70" t="s">
        <v>652</v>
      </c>
      <c r="HP60" s="70">
        <v>0</v>
      </c>
      <c r="HQ60" s="70">
        <v>0</v>
      </c>
      <c r="HR60" s="70">
        <v>0</v>
      </c>
      <c r="HS60" s="69">
        <v>0</v>
      </c>
      <c r="HT60" s="69">
        <v>0</v>
      </c>
      <c r="HU60" s="69">
        <v>0</v>
      </c>
      <c r="HV60" s="69">
        <v>0</v>
      </c>
      <c r="HW60" s="69">
        <v>0</v>
      </c>
      <c r="HX60" s="69">
        <v>0</v>
      </c>
      <c r="HY60" s="69">
        <v>0</v>
      </c>
      <c r="HZ60" s="69">
        <v>0</v>
      </c>
      <c r="IA60" s="69">
        <v>0</v>
      </c>
      <c r="IB60" s="69">
        <v>0</v>
      </c>
      <c r="IC60" s="69">
        <v>0</v>
      </c>
      <c r="ID60" s="70" t="s">
        <v>652</v>
      </c>
      <c r="IE60" s="70" t="s">
        <v>652</v>
      </c>
      <c r="IF60" s="70">
        <v>0</v>
      </c>
      <c r="IG60" s="70">
        <v>0</v>
      </c>
      <c r="IH60" s="70">
        <v>0</v>
      </c>
    </row>
    <row r="61" spans="1:242" ht="15.75" x14ac:dyDescent="0.25">
      <c r="A61" s="60">
        <v>50</v>
      </c>
      <c r="B61" s="61" t="s">
        <v>128</v>
      </c>
      <c r="C61" s="64">
        <v>2110.7353000000003</v>
      </c>
      <c r="D61" s="64">
        <v>10.42</v>
      </c>
      <c r="E61" s="64">
        <v>4225.3628900000003</v>
      </c>
      <c r="F61" s="64">
        <v>2110.9354000000003</v>
      </c>
      <c r="G61" s="64">
        <v>2114.42749</v>
      </c>
      <c r="H61" s="64">
        <v>2110.2450167400002</v>
      </c>
      <c r="I61" s="64">
        <v>21.854003949999999</v>
      </c>
      <c r="J61" s="64">
        <v>4156.8023314499997</v>
      </c>
      <c r="K61" s="64">
        <v>2121.8473139600001</v>
      </c>
      <c r="L61" s="64">
        <v>10.42</v>
      </c>
      <c r="M61" s="64">
        <v>2034.95501749</v>
      </c>
      <c r="N61" s="64">
        <v>100.02318866324802</v>
      </c>
      <c r="O61" s="64">
        <v>96.241418876463811</v>
      </c>
      <c r="P61" s="64">
        <v>48.954818036299443</v>
      </c>
      <c r="Q61" s="64">
        <v>19.294757749999999</v>
      </c>
      <c r="R61" s="64">
        <v>1.3769489800000261</v>
      </c>
      <c r="S61" s="64">
        <v>1225.6420000000003</v>
      </c>
      <c r="T61" s="64">
        <v>0</v>
      </c>
      <c r="U61" s="64">
        <v>2082.2499899999998</v>
      </c>
      <c r="V61" s="64">
        <v>1225.6420000000003</v>
      </c>
      <c r="W61" s="64">
        <v>856.60798999999997</v>
      </c>
      <c r="X61" s="64">
        <v>1225.3601117400003</v>
      </c>
      <c r="Y61" s="64">
        <v>18.668727490000002</v>
      </c>
      <c r="Z61" s="64">
        <v>2076.3414779599998</v>
      </c>
      <c r="AA61" s="64">
        <v>1226.7273089600001</v>
      </c>
      <c r="AB61" s="64">
        <v>0</v>
      </c>
      <c r="AC61" s="64">
        <v>849.61416900000017</v>
      </c>
      <c r="AD61" s="64">
        <v>100.08855024224037</v>
      </c>
      <c r="AE61" s="64">
        <v>99.183544739058547</v>
      </c>
      <c r="AF61" s="64">
        <v>40.918807335811827</v>
      </c>
      <c r="AG61" s="64">
        <v>16.11501779</v>
      </c>
      <c r="AH61" s="64">
        <v>1.1865124800000255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2.5788344599999999</v>
      </c>
      <c r="AP61" s="64">
        <v>0</v>
      </c>
      <c r="AQ61" s="64">
        <v>0</v>
      </c>
      <c r="AR61" s="64">
        <v>0</v>
      </c>
      <c r="AS61" s="64">
        <v>0</v>
      </c>
      <c r="AT61" s="64" t="s">
        <v>652</v>
      </c>
      <c r="AU61" s="64" t="s">
        <v>652</v>
      </c>
      <c r="AV61" s="64">
        <v>0</v>
      </c>
      <c r="AW61" s="64">
        <v>2.5732979600000001</v>
      </c>
      <c r="AX61" s="64">
        <v>5.5364999999999998E-3</v>
      </c>
      <c r="AY61" s="64">
        <v>351.79560000000004</v>
      </c>
      <c r="AZ61" s="64">
        <v>0</v>
      </c>
      <c r="BA61" s="64">
        <v>916.93060000000003</v>
      </c>
      <c r="BB61" s="64">
        <v>351.79560000000004</v>
      </c>
      <c r="BC61" s="64">
        <v>565.13499999999999</v>
      </c>
      <c r="BD61" s="64">
        <v>351.64052500000003</v>
      </c>
      <c r="BE61" s="64">
        <v>1.3443E-2</v>
      </c>
      <c r="BF61" s="64">
        <v>899.63681875999998</v>
      </c>
      <c r="BG61" s="64">
        <v>351.455625</v>
      </c>
      <c r="BH61" s="64">
        <v>0</v>
      </c>
      <c r="BI61" s="64">
        <v>548.18119375999993</v>
      </c>
      <c r="BJ61" s="64">
        <v>99.903360076135101</v>
      </c>
      <c r="BK61" s="64">
        <v>97.000043133056693</v>
      </c>
      <c r="BL61" s="64">
        <v>60.93361035574074</v>
      </c>
      <c r="BM61" s="64">
        <v>1.3443E-2</v>
      </c>
      <c r="BN61" s="64">
        <v>0.18489999999999771</v>
      </c>
      <c r="BO61" s="64">
        <v>0</v>
      </c>
      <c r="BP61" s="64">
        <v>0</v>
      </c>
      <c r="BQ61" s="64">
        <v>0</v>
      </c>
      <c r="BR61" s="64">
        <v>0</v>
      </c>
      <c r="BS61" s="64">
        <v>0</v>
      </c>
      <c r="BT61" s="64">
        <v>0</v>
      </c>
      <c r="BU61" s="64">
        <v>0</v>
      </c>
      <c r="BV61" s="64">
        <v>0</v>
      </c>
      <c r="BW61" s="64">
        <v>0</v>
      </c>
      <c r="BX61" s="64">
        <v>0</v>
      </c>
      <c r="BY61" s="64">
        <v>0</v>
      </c>
      <c r="BZ61" s="64" t="s">
        <v>652</v>
      </c>
      <c r="CA61" s="64" t="s">
        <v>652</v>
      </c>
      <c r="CB61" s="64">
        <v>0</v>
      </c>
      <c r="CC61" s="64">
        <v>0</v>
      </c>
      <c r="CD61" s="64">
        <v>0</v>
      </c>
      <c r="CE61" s="64">
        <v>119.1</v>
      </c>
      <c r="CF61" s="64">
        <v>0</v>
      </c>
      <c r="CG61" s="64">
        <v>333.88400000000001</v>
      </c>
      <c r="CH61" s="64">
        <v>119.1</v>
      </c>
      <c r="CI61" s="64">
        <v>214.78399999999999</v>
      </c>
      <c r="CJ61" s="64">
        <v>119.0378</v>
      </c>
      <c r="CK61" s="64">
        <v>0</v>
      </c>
      <c r="CL61" s="64">
        <v>319.52209170000003</v>
      </c>
      <c r="CM61" s="64">
        <v>119.0378</v>
      </c>
      <c r="CN61" s="64">
        <v>0</v>
      </c>
      <c r="CO61" s="64">
        <v>200.4842917</v>
      </c>
      <c r="CP61" s="64">
        <v>99.947774979009239</v>
      </c>
      <c r="CQ61" s="64">
        <v>93.342284201802755</v>
      </c>
      <c r="CR61" s="64">
        <v>62.745048592206622</v>
      </c>
      <c r="CS61" s="64">
        <v>0</v>
      </c>
      <c r="CT61" s="64">
        <v>0</v>
      </c>
      <c r="CU61" s="64">
        <v>0</v>
      </c>
      <c r="CV61" s="64">
        <v>0</v>
      </c>
      <c r="CW61" s="64">
        <v>0</v>
      </c>
      <c r="CX61" s="64">
        <v>0</v>
      </c>
      <c r="CY61" s="64">
        <v>0</v>
      </c>
      <c r="CZ61" s="64">
        <v>0</v>
      </c>
      <c r="DA61" s="64">
        <v>0</v>
      </c>
      <c r="DB61" s="64">
        <v>0</v>
      </c>
      <c r="DC61" s="64">
        <v>0</v>
      </c>
      <c r="DD61" s="64">
        <v>0</v>
      </c>
      <c r="DE61" s="64">
        <v>0</v>
      </c>
      <c r="DF61" s="64" t="s">
        <v>652</v>
      </c>
      <c r="DG61" s="64" t="s">
        <v>652</v>
      </c>
      <c r="DH61" s="64">
        <v>0</v>
      </c>
      <c r="DI61" s="64">
        <v>0</v>
      </c>
      <c r="DJ61" s="64">
        <v>0</v>
      </c>
      <c r="DK61" s="64">
        <v>23.693100000000001</v>
      </c>
      <c r="DL61" s="64">
        <v>0</v>
      </c>
      <c r="DM61" s="64">
        <v>172.85749999999999</v>
      </c>
      <c r="DN61" s="64">
        <v>23.8932</v>
      </c>
      <c r="DO61" s="64">
        <v>148.96430000000001</v>
      </c>
      <c r="DP61" s="64">
        <v>23.8932</v>
      </c>
      <c r="DQ61" s="64">
        <v>0</v>
      </c>
      <c r="DR61" s="64">
        <v>165.18461196000001</v>
      </c>
      <c r="DS61" s="64">
        <v>23.8932</v>
      </c>
      <c r="DT61" s="64">
        <v>0</v>
      </c>
      <c r="DU61" s="64">
        <v>141.29141196</v>
      </c>
      <c r="DV61" s="64">
        <v>100</v>
      </c>
      <c r="DW61" s="64">
        <v>94.849176587947582</v>
      </c>
      <c r="DX61" s="64">
        <v>85.535456531637564</v>
      </c>
      <c r="DY61" s="64">
        <v>0</v>
      </c>
      <c r="DZ61" s="64">
        <v>0</v>
      </c>
      <c r="EA61" s="64">
        <v>0</v>
      </c>
      <c r="EB61" s="64">
        <v>0</v>
      </c>
      <c r="EC61" s="64">
        <v>0</v>
      </c>
      <c r="ED61" s="64">
        <v>0</v>
      </c>
      <c r="EE61" s="64">
        <v>0</v>
      </c>
      <c r="EF61" s="64">
        <v>0</v>
      </c>
      <c r="EG61" s="64">
        <v>0</v>
      </c>
      <c r="EH61" s="64">
        <v>0</v>
      </c>
      <c r="EI61" s="64">
        <v>0</v>
      </c>
      <c r="EJ61" s="64">
        <v>0</v>
      </c>
      <c r="EK61" s="64">
        <v>0</v>
      </c>
      <c r="EL61" s="64" t="s">
        <v>652</v>
      </c>
      <c r="EM61" s="64" t="s">
        <v>652</v>
      </c>
      <c r="EN61" s="64">
        <v>0</v>
      </c>
      <c r="EO61" s="64">
        <v>0</v>
      </c>
      <c r="EP61" s="64">
        <v>0</v>
      </c>
      <c r="EQ61" s="64">
        <v>29.41</v>
      </c>
      <c r="ER61" s="64">
        <v>0</v>
      </c>
      <c r="ES61" s="64">
        <v>59.209400000000002</v>
      </c>
      <c r="ET61" s="64">
        <v>29.41</v>
      </c>
      <c r="EU61" s="64">
        <v>29.799399999999999</v>
      </c>
      <c r="EV61" s="64">
        <v>29.391749999999998</v>
      </c>
      <c r="EW61" s="64">
        <v>0</v>
      </c>
      <c r="EX61" s="64">
        <v>57.768123070000001</v>
      </c>
      <c r="EY61" s="64">
        <v>29.391749999999998</v>
      </c>
      <c r="EZ61" s="64">
        <v>0</v>
      </c>
      <c r="FA61" s="64">
        <v>28.37637307</v>
      </c>
      <c r="FB61" s="64">
        <v>99.9379462767766</v>
      </c>
      <c r="FC61" s="64">
        <v>95.224645697564384</v>
      </c>
      <c r="FD61" s="64">
        <v>49.121161571434797</v>
      </c>
      <c r="FE61" s="64">
        <v>0</v>
      </c>
      <c r="FF61" s="64">
        <v>0</v>
      </c>
      <c r="FG61" s="64">
        <v>0</v>
      </c>
      <c r="FH61" s="64">
        <v>0</v>
      </c>
      <c r="FI61" s="64">
        <v>0</v>
      </c>
      <c r="FJ61" s="64">
        <v>0</v>
      </c>
      <c r="FK61" s="64">
        <v>0</v>
      </c>
      <c r="FL61" s="64">
        <v>0</v>
      </c>
      <c r="FM61" s="64">
        <v>0</v>
      </c>
      <c r="FN61" s="64">
        <v>0</v>
      </c>
      <c r="FO61" s="64">
        <v>0</v>
      </c>
      <c r="FP61" s="64">
        <v>0</v>
      </c>
      <c r="FQ61" s="64">
        <v>0</v>
      </c>
      <c r="FR61" s="64" t="s">
        <v>652</v>
      </c>
      <c r="FS61" s="64" t="s">
        <v>652</v>
      </c>
      <c r="FT61" s="64">
        <v>0</v>
      </c>
      <c r="FU61" s="64">
        <v>0</v>
      </c>
      <c r="FV61" s="64">
        <v>0</v>
      </c>
      <c r="FW61" s="64">
        <v>346.82499999999999</v>
      </c>
      <c r="FX61" s="64">
        <v>10.42</v>
      </c>
      <c r="FY61" s="64">
        <v>634.02109999999993</v>
      </c>
      <c r="FZ61" s="64">
        <v>346.82499999999999</v>
      </c>
      <c r="GA61" s="64">
        <v>287.1961</v>
      </c>
      <c r="GB61" s="64">
        <v>346.65202999999997</v>
      </c>
      <c r="GC61" s="64">
        <v>0.59299900000000005</v>
      </c>
      <c r="GD61" s="64">
        <v>612.1389079999999</v>
      </c>
      <c r="GE61" s="64">
        <v>357.07202999999998</v>
      </c>
      <c r="GF61" s="64">
        <v>10.42</v>
      </c>
      <c r="GG61" s="64">
        <v>255.066878</v>
      </c>
      <c r="GH61" s="64">
        <v>99.951582247477205</v>
      </c>
      <c r="GI61" s="64">
        <v>88.812793070657989</v>
      </c>
      <c r="GJ61" s="64">
        <v>41.668136866738756</v>
      </c>
      <c r="GK61" s="64">
        <v>0.59299900000000005</v>
      </c>
      <c r="GL61" s="64">
        <v>0</v>
      </c>
      <c r="GM61" s="64">
        <v>0</v>
      </c>
      <c r="GN61" s="64">
        <v>0</v>
      </c>
      <c r="GO61" s="64">
        <v>0</v>
      </c>
      <c r="GP61" s="64">
        <v>0</v>
      </c>
      <c r="GQ61" s="64">
        <v>0</v>
      </c>
      <c r="GR61" s="64">
        <v>0</v>
      </c>
      <c r="GS61" s="64">
        <v>0</v>
      </c>
      <c r="GT61" s="64">
        <v>0</v>
      </c>
      <c r="GU61" s="64">
        <v>0</v>
      </c>
      <c r="GV61" s="64">
        <v>0</v>
      </c>
      <c r="GW61" s="64">
        <v>0</v>
      </c>
      <c r="GX61" s="64" t="s">
        <v>652</v>
      </c>
      <c r="GY61" s="64" t="s">
        <v>652</v>
      </c>
      <c r="GZ61" s="64">
        <v>0</v>
      </c>
      <c r="HA61" s="64">
        <v>0</v>
      </c>
      <c r="HB61" s="64">
        <v>0</v>
      </c>
      <c r="HC61" s="64">
        <v>14.269600000000001</v>
      </c>
      <c r="HD61" s="64">
        <v>0</v>
      </c>
      <c r="HE61" s="64">
        <v>26.2103</v>
      </c>
      <c r="HF61" s="64">
        <v>14.269600000000001</v>
      </c>
      <c r="HG61" s="64">
        <v>11.9407</v>
      </c>
      <c r="HH61" s="64">
        <v>14.269600000000001</v>
      </c>
      <c r="HI61" s="64">
        <v>0</v>
      </c>
      <c r="HJ61" s="64">
        <v>26.2103</v>
      </c>
      <c r="HK61" s="64">
        <v>14.269600000000001</v>
      </c>
      <c r="HL61" s="64">
        <v>0</v>
      </c>
      <c r="HM61" s="64">
        <v>11.9407</v>
      </c>
      <c r="HN61" s="64">
        <v>100</v>
      </c>
      <c r="HO61" s="64">
        <v>100</v>
      </c>
      <c r="HP61" s="64">
        <v>45.557280916281002</v>
      </c>
      <c r="HQ61" s="64">
        <v>0</v>
      </c>
      <c r="HR61" s="64">
        <v>0</v>
      </c>
      <c r="HS61" s="64">
        <v>0</v>
      </c>
      <c r="HT61" s="64">
        <v>0</v>
      </c>
      <c r="HU61" s="64">
        <v>0</v>
      </c>
      <c r="HV61" s="64">
        <v>0</v>
      </c>
      <c r="HW61" s="64">
        <v>0</v>
      </c>
      <c r="HX61" s="64">
        <v>0</v>
      </c>
      <c r="HY61" s="64">
        <v>0</v>
      </c>
      <c r="HZ61" s="64">
        <v>0</v>
      </c>
      <c r="IA61" s="64">
        <v>0</v>
      </c>
      <c r="IB61" s="64">
        <v>0</v>
      </c>
      <c r="IC61" s="64">
        <v>0</v>
      </c>
      <c r="ID61" s="64" t="s">
        <v>652</v>
      </c>
      <c r="IE61" s="64" t="s">
        <v>652</v>
      </c>
      <c r="IF61" s="64">
        <v>0</v>
      </c>
      <c r="IG61" s="64">
        <v>0</v>
      </c>
      <c r="IH61" s="64">
        <v>0</v>
      </c>
    </row>
    <row r="62" spans="1:242" ht="15.75" x14ac:dyDescent="0.25">
      <c r="A62" s="11">
        <v>51</v>
      </c>
      <c r="B62" s="66" t="s">
        <v>131</v>
      </c>
      <c r="C62" s="69">
        <v>381.75400000000002</v>
      </c>
      <c r="D62" s="69">
        <v>0</v>
      </c>
      <c r="E62" s="69">
        <v>813.00920000000008</v>
      </c>
      <c r="F62" s="69">
        <v>381.95410000000004</v>
      </c>
      <c r="G62" s="69">
        <v>431.05509999999998</v>
      </c>
      <c r="H62" s="69">
        <v>381.95410000000004</v>
      </c>
      <c r="I62" s="69">
        <v>0.83515556999999996</v>
      </c>
      <c r="J62" s="69">
        <v>778.94743699999992</v>
      </c>
      <c r="K62" s="69">
        <v>381.95410000000004</v>
      </c>
      <c r="L62" s="69">
        <v>0</v>
      </c>
      <c r="M62" s="69">
        <v>396.993337</v>
      </c>
      <c r="N62" s="70">
        <v>100</v>
      </c>
      <c r="O62" s="70">
        <v>92.098048950122617</v>
      </c>
      <c r="P62" s="70">
        <v>50.965356344063565</v>
      </c>
      <c r="Q62" s="69">
        <v>0.83515556999999996</v>
      </c>
      <c r="R62" s="70">
        <v>-1.6431300764452317E-14</v>
      </c>
      <c r="S62" s="69">
        <v>213.64709999999999</v>
      </c>
      <c r="T62" s="69">
        <v>0</v>
      </c>
      <c r="U62" s="69">
        <v>417.52210000000002</v>
      </c>
      <c r="V62" s="69">
        <v>213.64709999999999</v>
      </c>
      <c r="W62" s="69">
        <v>203.875</v>
      </c>
      <c r="X62" s="69">
        <v>213.64709999999999</v>
      </c>
      <c r="Y62" s="69">
        <v>0.83515556999999996</v>
      </c>
      <c r="Z62" s="69">
        <v>417.52210000000002</v>
      </c>
      <c r="AA62" s="69">
        <v>213.64709999999999</v>
      </c>
      <c r="AB62" s="69">
        <v>0</v>
      </c>
      <c r="AC62" s="69">
        <v>203.875</v>
      </c>
      <c r="AD62" s="70">
        <v>100</v>
      </c>
      <c r="AE62" s="70">
        <v>100</v>
      </c>
      <c r="AF62" s="70">
        <v>48.829750568892038</v>
      </c>
      <c r="AG62" s="70">
        <v>0.83515556999999996</v>
      </c>
      <c r="AH62" s="70">
        <v>1.1990408665951691E-14</v>
      </c>
      <c r="AI62" s="69">
        <v>0</v>
      </c>
      <c r="AJ62" s="69">
        <v>0</v>
      </c>
      <c r="AK62" s="69">
        <v>0</v>
      </c>
      <c r="AL62" s="69">
        <v>0</v>
      </c>
      <c r="AM62" s="69">
        <v>0</v>
      </c>
      <c r="AN62" s="69">
        <v>0</v>
      </c>
      <c r="AO62" s="69">
        <v>0</v>
      </c>
      <c r="AP62" s="69">
        <v>0</v>
      </c>
      <c r="AQ62" s="69">
        <v>0</v>
      </c>
      <c r="AR62" s="69">
        <v>0</v>
      </c>
      <c r="AS62" s="69">
        <v>0</v>
      </c>
      <c r="AT62" s="70" t="s">
        <v>652</v>
      </c>
      <c r="AU62" s="70" t="s">
        <v>652</v>
      </c>
      <c r="AV62" s="70">
        <v>0</v>
      </c>
      <c r="AW62" s="70">
        <v>0</v>
      </c>
      <c r="AX62" s="70">
        <v>0</v>
      </c>
      <c r="AY62" s="69">
        <v>40.21</v>
      </c>
      <c r="AZ62" s="69">
        <v>0</v>
      </c>
      <c r="BA62" s="69">
        <v>158.21</v>
      </c>
      <c r="BB62" s="69">
        <v>40.21</v>
      </c>
      <c r="BC62" s="69">
        <v>118</v>
      </c>
      <c r="BD62" s="69">
        <v>40.21</v>
      </c>
      <c r="BE62" s="69">
        <v>0</v>
      </c>
      <c r="BF62" s="69">
        <v>152.21145899999999</v>
      </c>
      <c r="BG62" s="69">
        <v>40.21</v>
      </c>
      <c r="BH62" s="69">
        <v>0</v>
      </c>
      <c r="BI62" s="69">
        <v>112.001459</v>
      </c>
      <c r="BJ62" s="70">
        <v>100</v>
      </c>
      <c r="BK62" s="70">
        <v>94.91649067796611</v>
      </c>
      <c r="BL62" s="70">
        <v>73.582803644238112</v>
      </c>
      <c r="BM62" s="70">
        <v>0</v>
      </c>
      <c r="BN62" s="70">
        <v>0</v>
      </c>
      <c r="BO62" s="69">
        <v>0</v>
      </c>
      <c r="BP62" s="69">
        <v>0</v>
      </c>
      <c r="BQ62" s="69">
        <v>0</v>
      </c>
      <c r="BR62" s="69">
        <v>0</v>
      </c>
      <c r="BS62" s="69">
        <v>0</v>
      </c>
      <c r="BT62" s="69">
        <v>0</v>
      </c>
      <c r="BU62" s="69">
        <v>0</v>
      </c>
      <c r="BV62" s="69">
        <v>0</v>
      </c>
      <c r="BW62" s="69">
        <v>0</v>
      </c>
      <c r="BX62" s="69">
        <v>0</v>
      </c>
      <c r="BY62" s="69">
        <v>0</v>
      </c>
      <c r="BZ62" s="70" t="s">
        <v>652</v>
      </c>
      <c r="CA62" s="70" t="s">
        <v>652</v>
      </c>
      <c r="CB62" s="70">
        <v>0</v>
      </c>
      <c r="CC62" s="70">
        <v>0</v>
      </c>
      <c r="CD62" s="70">
        <v>0</v>
      </c>
      <c r="CE62" s="69">
        <v>0</v>
      </c>
      <c r="CF62" s="69">
        <v>0</v>
      </c>
      <c r="CG62" s="69">
        <v>0</v>
      </c>
      <c r="CH62" s="69">
        <v>0</v>
      </c>
      <c r="CI62" s="69">
        <v>0</v>
      </c>
      <c r="CJ62" s="69">
        <v>0</v>
      </c>
      <c r="CK62" s="69">
        <v>0</v>
      </c>
      <c r="CL62" s="69">
        <v>0</v>
      </c>
      <c r="CM62" s="69">
        <v>0</v>
      </c>
      <c r="CN62" s="69">
        <v>0</v>
      </c>
      <c r="CO62" s="69">
        <v>0</v>
      </c>
      <c r="CP62" s="70" t="s">
        <v>652</v>
      </c>
      <c r="CQ62" s="70" t="s">
        <v>652</v>
      </c>
      <c r="CR62" s="70">
        <v>0</v>
      </c>
      <c r="CS62" s="70">
        <v>0</v>
      </c>
      <c r="CT62" s="70">
        <v>0</v>
      </c>
      <c r="CU62" s="69">
        <v>0</v>
      </c>
      <c r="CV62" s="69">
        <v>0</v>
      </c>
      <c r="CW62" s="69">
        <v>0</v>
      </c>
      <c r="CX62" s="69">
        <v>0</v>
      </c>
      <c r="CY62" s="69">
        <v>0</v>
      </c>
      <c r="CZ62" s="69">
        <v>0</v>
      </c>
      <c r="DA62" s="69">
        <v>0</v>
      </c>
      <c r="DB62" s="69">
        <v>0</v>
      </c>
      <c r="DC62" s="69">
        <v>0</v>
      </c>
      <c r="DD62" s="69">
        <v>0</v>
      </c>
      <c r="DE62" s="69">
        <v>0</v>
      </c>
      <c r="DF62" s="70" t="s">
        <v>652</v>
      </c>
      <c r="DG62" s="70" t="s">
        <v>652</v>
      </c>
      <c r="DH62" s="70">
        <v>0</v>
      </c>
      <c r="DI62" s="70">
        <v>0</v>
      </c>
      <c r="DJ62" s="70">
        <v>0</v>
      </c>
      <c r="DK62" s="69">
        <v>4.6631</v>
      </c>
      <c r="DL62" s="69">
        <v>0</v>
      </c>
      <c r="DM62" s="69">
        <v>6.8632</v>
      </c>
      <c r="DN62" s="69">
        <v>4.8632</v>
      </c>
      <c r="DO62" s="69">
        <v>2</v>
      </c>
      <c r="DP62" s="69">
        <v>4.8632</v>
      </c>
      <c r="DQ62" s="69">
        <v>0</v>
      </c>
      <c r="DR62" s="69">
        <v>6.8632</v>
      </c>
      <c r="DS62" s="69">
        <v>4.8632</v>
      </c>
      <c r="DT62" s="69">
        <v>0</v>
      </c>
      <c r="DU62" s="69">
        <v>2</v>
      </c>
      <c r="DV62" s="70">
        <v>100</v>
      </c>
      <c r="DW62" s="70">
        <v>100</v>
      </c>
      <c r="DX62" s="70">
        <v>29.140925515794379</v>
      </c>
      <c r="DY62" s="70">
        <v>0</v>
      </c>
      <c r="DZ62" s="70">
        <v>0</v>
      </c>
      <c r="EA62" s="69">
        <v>0</v>
      </c>
      <c r="EB62" s="69">
        <v>0</v>
      </c>
      <c r="EC62" s="69">
        <v>0</v>
      </c>
      <c r="ED62" s="69">
        <v>0</v>
      </c>
      <c r="EE62" s="69">
        <v>0</v>
      </c>
      <c r="EF62" s="69">
        <v>0</v>
      </c>
      <c r="EG62" s="69">
        <v>0</v>
      </c>
      <c r="EH62" s="69">
        <v>0</v>
      </c>
      <c r="EI62" s="69">
        <v>0</v>
      </c>
      <c r="EJ62" s="69">
        <v>0</v>
      </c>
      <c r="EK62" s="69">
        <v>0</v>
      </c>
      <c r="EL62" s="70" t="s">
        <v>652</v>
      </c>
      <c r="EM62" s="70" t="s">
        <v>652</v>
      </c>
      <c r="EN62" s="70">
        <v>0</v>
      </c>
      <c r="EO62" s="70">
        <v>0</v>
      </c>
      <c r="EP62" s="70">
        <v>0</v>
      </c>
      <c r="EQ62" s="69">
        <v>0</v>
      </c>
      <c r="ER62" s="69">
        <v>0</v>
      </c>
      <c r="ES62" s="69">
        <v>0</v>
      </c>
      <c r="ET62" s="69">
        <v>0</v>
      </c>
      <c r="EU62" s="69">
        <v>0</v>
      </c>
      <c r="EV62" s="69">
        <v>0</v>
      </c>
      <c r="EW62" s="69">
        <v>0</v>
      </c>
      <c r="EX62" s="69">
        <v>0</v>
      </c>
      <c r="EY62" s="69">
        <v>0</v>
      </c>
      <c r="EZ62" s="69">
        <v>0</v>
      </c>
      <c r="FA62" s="69">
        <v>0</v>
      </c>
      <c r="FB62" s="70" t="s">
        <v>652</v>
      </c>
      <c r="FC62" s="70" t="s">
        <v>652</v>
      </c>
      <c r="FD62" s="70">
        <v>0</v>
      </c>
      <c r="FE62" s="70">
        <v>0</v>
      </c>
      <c r="FF62" s="70">
        <v>0</v>
      </c>
      <c r="FG62" s="69">
        <v>0</v>
      </c>
      <c r="FH62" s="69">
        <v>0</v>
      </c>
      <c r="FI62" s="69">
        <v>0</v>
      </c>
      <c r="FJ62" s="69">
        <v>0</v>
      </c>
      <c r="FK62" s="69">
        <v>0</v>
      </c>
      <c r="FL62" s="69">
        <v>0</v>
      </c>
      <c r="FM62" s="69">
        <v>0</v>
      </c>
      <c r="FN62" s="69">
        <v>0</v>
      </c>
      <c r="FO62" s="69">
        <v>0</v>
      </c>
      <c r="FP62" s="69">
        <v>0</v>
      </c>
      <c r="FQ62" s="69">
        <v>0</v>
      </c>
      <c r="FR62" s="70" t="s">
        <v>652</v>
      </c>
      <c r="FS62" s="70" t="s">
        <v>652</v>
      </c>
      <c r="FT62" s="70">
        <v>0</v>
      </c>
      <c r="FU62" s="70">
        <v>0</v>
      </c>
      <c r="FV62" s="70">
        <v>0</v>
      </c>
      <c r="FW62" s="69">
        <v>121.312</v>
      </c>
      <c r="FX62" s="69">
        <v>0</v>
      </c>
      <c r="FY62" s="69">
        <v>226.49209999999999</v>
      </c>
      <c r="FZ62" s="69">
        <v>121.312</v>
      </c>
      <c r="GA62" s="69">
        <v>105.1801</v>
      </c>
      <c r="GB62" s="69">
        <v>121.312</v>
      </c>
      <c r="GC62" s="69">
        <v>0</v>
      </c>
      <c r="GD62" s="69">
        <v>198.428878</v>
      </c>
      <c r="GE62" s="69">
        <v>121.312</v>
      </c>
      <c r="GF62" s="69">
        <v>0</v>
      </c>
      <c r="GG62" s="69">
        <v>77.116878</v>
      </c>
      <c r="GH62" s="70">
        <v>100</v>
      </c>
      <c r="GI62" s="70">
        <v>73.318886367288115</v>
      </c>
      <c r="GJ62" s="70">
        <v>38.863737363873014</v>
      </c>
      <c r="GK62" s="70">
        <v>0</v>
      </c>
      <c r="GL62" s="70">
        <v>0</v>
      </c>
      <c r="GM62" s="69">
        <v>0</v>
      </c>
      <c r="GN62" s="69">
        <v>0</v>
      </c>
      <c r="GO62" s="69">
        <v>0</v>
      </c>
      <c r="GP62" s="69">
        <v>0</v>
      </c>
      <c r="GQ62" s="69">
        <v>0</v>
      </c>
      <c r="GR62" s="69">
        <v>0</v>
      </c>
      <c r="GS62" s="69">
        <v>0</v>
      </c>
      <c r="GT62" s="69">
        <v>0</v>
      </c>
      <c r="GU62" s="69">
        <v>0</v>
      </c>
      <c r="GV62" s="69">
        <v>0</v>
      </c>
      <c r="GW62" s="69">
        <v>0</v>
      </c>
      <c r="GX62" s="70" t="s">
        <v>652</v>
      </c>
      <c r="GY62" s="70" t="s">
        <v>652</v>
      </c>
      <c r="GZ62" s="70">
        <v>0</v>
      </c>
      <c r="HA62" s="70">
        <v>0</v>
      </c>
      <c r="HB62" s="70">
        <v>0</v>
      </c>
      <c r="HC62" s="69">
        <v>1.9218</v>
      </c>
      <c r="HD62" s="69">
        <v>0</v>
      </c>
      <c r="HE62" s="69">
        <v>3.9218000000000002</v>
      </c>
      <c r="HF62" s="69">
        <v>1.9218</v>
      </c>
      <c r="HG62" s="69">
        <v>2</v>
      </c>
      <c r="HH62" s="69">
        <v>1.9218</v>
      </c>
      <c r="HI62" s="69">
        <v>0</v>
      </c>
      <c r="HJ62" s="69">
        <v>3.9218000000000002</v>
      </c>
      <c r="HK62" s="69">
        <v>1.9218</v>
      </c>
      <c r="HL62" s="69">
        <v>0</v>
      </c>
      <c r="HM62" s="69">
        <v>2</v>
      </c>
      <c r="HN62" s="70">
        <v>100</v>
      </c>
      <c r="HO62" s="70">
        <v>100</v>
      </c>
      <c r="HP62" s="70">
        <v>50.99699117752052</v>
      </c>
      <c r="HQ62" s="70">
        <v>0</v>
      </c>
      <c r="HR62" s="70">
        <v>0</v>
      </c>
      <c r="HS62" s="69">
        <v>0</v>
      </c>
      <c r="HT62" s="69">
        <v>0</v>
      </c>
      <c r="HU62" s="69">
        <v>0</v>
      </c>
      <c r="HV62" s="69">
        <v>0</v>
      </c>
      <c r="HW62" s="69">
        <v>0</v>
      </c>
      <c r="HX62" s="69">
        <v>0</v>
      </c>
      <c r="HY62" s="69">
        <v>0</v>
      </c>
      <c r="HZ62" s="69">
        <v>0</v>
      </c>
      <c r="IA62" s="69">
        <v>0</v>
      </c>
      <c r="IB62" s="69">
        <v>0</v>
      </c>
      <c r="IC62" s="69">
        <v>0</v>
      </c>
      <c r="ID62" s="70" t="s">
        <v>652</v>
      </c>
      <c r="IE62" s="70" t="s">
        <v>652</v>
      </c>
      <c r="IF62" s="70">
        <v>0</v>
      </c>
      <c r="IG62" s="70">
        <v>0</v>
      </c>
      <c r="IH62" s="70">
        <v>0</v>
      </c>
    </row>
    <row r="63" spans="1:242" ht="15.75" x14ac:dyDescent="0.25">
      <c r="A63" s="11">
        <v>52</v>
      </c>
      <c r="B63" s="66" t="s">
        <v>134</v>
      </c>
      <c r="C63" s="69">
        <v>19.197800000000001</v>
      </c>
      <c r="D63" s="69">
        <v>0</v>
      </c>
      <c r="E63" s="69">
        <v>29.197990000000001</v>
      </c>
      <c r="F63" s="69">
        <v>19.197800000000001</v>
      </c>
      <c r="G63" s="69">
        <v>10.00019</v>
      </c>
      <c r="H63" s="69">
        <v>19.197800000000001</v>
      </c>
      <c r="I63" s="69">
        <v>0</v>
      </c>
      <c r="J63" s="69">
        <v>19.363120000000002</v>
      </c>
      <c r="K63" s="69">
        <v>19.197800000000001</v>
      </c>
      <c r="L63" s="69">
        <v>0</v>
      </c>
      <c r="M63" s="69">
        <v>0.16531999999999999</v>
      </c>
      <c r="N63" s="70">
        <v>100</v>
      </c>
      <c r="O63" s="70">
        <v>1.6531685897967936</v>
      </c>
      <c r="P63" s="70">
        <v>0.85378802589665281</v>
      </c>
      <c r="Q63" s="69">
        <v>0</v>
      </c>
      <c r="R63" s="70">
        <v>0</v>
      </c>
      <c r="S63" s="69">
        <v>6.3658000000000001</v>
      </c>
      <c r="T63" s="69">
        <v>0</v>
      </c>
      <c r="U63" s="69">
        <v>10.86599</v>
      </c>
      <c r="V63" s="69">
        <v>6.3658000000000001</v>
      </c>
      <c r="W63" s="69">
        <v>4.5001899999999999</v>
      </c>
      <c r="X63" s="69">
        <v>6.3658000000000001</v>
      </c>
      <c r="Y63" s="69">
        <v>0</v>
      </c>
      <c r="Z63" s="69">
        <v>6.5311199999999996</v>
      </c>
      <c r="AA63" s="69">
        <v>6.3658000000000001</v>
      </c>
      <c r="AB63" s="69">
        <v>0</v>
      </c>
      <c r="AC63" s="69">
        <v>0.16531999999999999</v>
      </c>
      <c r="AD63" s="70">
        <v>100</v>
      </c>
      <c r="AE63" s="70">
        <v>3.6736226692650753</v>
      </c>
      <c r="AF63" s="70">
        <v>2.5312656940922844</v>
      </c>
      <c r="AG63" s="70">
        <v>0</v>
      </c>
      <c r="AH63" s="70">
        <v>0</v>
      </c>
      <c r="AI63" s="69">
        <v>0</v>
      </c>
      <c r="AJ63" s="69">
        <v>0</v>
      </c>
      <c r="AK63" s="69">
        <v>0</v>
      </c>
      <c r="AL63" s="69">
        <v>0</v>
      </c>
      <c r="AM63" s="69">
        <v>0</v>
      </c>
      <c r="AN63" s="69">
        <v>0</v>
      </c>
      <c r="AO63" s="69">
        <v>0</v>
      </c>
      <c r="AP63" s="69">
        <v>0</v>
      </c>
      <c r="AQ63" s="69">
        <v>0</v>
      </c>
      <c r="AR63" s="69">
        <v>0</v>
      </c>
      <c r="AS63" s="69">
        <v>0</v>
      </c>
      <c r="AT63" s="70" t="s">
        <v>652</v>
      </c>
      <c r="AU63" s="70" t="s">
        <v>652</v>
      </c>
      <c r="AV63" s="70">
        <v>0</v>
      </c>
      <c r="AW63" s="70">
        <v>0</v>
      </c>
      <c r="AX63" s="70">
        <v>0</v>
      </c>
      <c r="AY63" s="69">
        <v>12.832000000000001</v>
      </c>
      <c r="AZ63" s="69">
        <v>0</v>
      </c>
      <c r="BA63" s="69">
        <v>18.332000000000001</v>
      </c>
      <c r="BB63" s="69">
        <v>12.832000000000001</v>
      </c>
      <c r="BC63" s="69">
        <v>5.5</v>
      </c>
      <c r="BD63" s="69">
        <v>12.832000000000001</v>
      </c>
      <c r="BE63" s="69">
        <v>0</v>
      </c>
      <c r="BF63" s="69">
        <v>12.832000000000001</v>
      </c>
      <c r="BG63" s="69">
        <v>12.832000000000001</v>
      </c>
      <c r="BH63" s="69">
        <v>0</v>
      </c>
      <c r="BI63" s="69">
        <v>0</v>
      </c>
      <c r="BJ63" s="70">
        <v>100</v>
      </c>
      <c r="BK63" s="70">
        <v>0</v>
      </c>
      <c r="BL63" s="70">
        <v>0</v>
      </c>
      <c r="BM63" s="70">
        <v>0</v>
      </c>
      <c r="BN63" s="70">
        <v>0</v>
      </c>
      <c r="BO63" s="69">
        <v>0</v>
      </c>
      <c r="BP63" s="69">
        <v>0</v>
      </c>
      <c r="BQ63" s="69">
        <v>0</v>
      </c>
      <c r="BR63" s="69">
        <v>0</v>
      </c>
      <c r="BS63" s="69">
        <v>0</v>
      </c>
      <c r="BT63" s="69">
        <v>0</v>
      </c>
      <c r="BU63" s="69">
        <v>0</v>
      </c>
      <c r="BV63" s="69">
        <v>0</v>
      </c>
      <c r="BW63" s="69">
        <v>0</v>
      </c>
      <c r="BX63" s="69">
        <v>0</v>
      </c>
      <c r="BY63" s="69">
        <v>0</v>
      </c>
      <c r="BZ63" s="70" t="s">
        <v>652</v>
      </c>
      <c r="CA63" s="70" t="s">
        <v>652</v>
      </c>
      <c r="CB63" s="70">
        <v>0</v>
      </c>
      <c r="CC63" s="70">
        <v>0</v>
      </c>
      <c r="CD63" s="70">
        <v>0</v>
      </c>
      <c r="CE63" s="69">
        <v>0</v>
      </c>
      <c r="CF63" s="69">
        <v>0</v>
      </c>
      <c r="CG63" s="69">
        <v>0</v>
      </c>
      <c r="CH63" s="69">
        <v>0</v>
      </c>
      <c r="CI63" s="69">
        <v>0</v>
      </c>
      <c r="CJ63" s="69">
        <v>0</v>
      </c>
      <c r="CK63" s="69">
        <v>0</v>
      </c>
      <c r="CL63" s="69">
        <v>0</v>
      </c>
      <c r="CM63" s="69">
        <v>0</v>
      </c>
      <c r="CN63" s="69">
        <v>0</v>
      </c>
      <c r="CO63" s="69">
        <v>0</v>
      </c>
      <c r="CP63" s="70" t="s">
        <v>652</v>
      </c>
      <c r="CQ63" s="70" t="s">
        <v>652</v>
      </c>
      <c r="CR63" s="70">
        <v>0</v>
      </c>
      <c r="CS63" s="70">
        <v>0</v>
      </c>
      <c r="CT63" s="70">
        <v>0</v>
      </c>
      <c r="CU63" s="69">
        <v>0</v>
      </c>
      <c r="CV63" s="69">
        <v>0</v>
      </c>
      <c r="CW63" s="69">
        <v>0</v>
      </c>
      <c r="CX63" s="69">
        <v>0</v>
      </c>
      <c r="CY63" s="69">
        <v>0</v>
      </c>
      <c r="CZ63" s="69">
        <v>0</v>
      </c>
      <c r="DA63" s="69">
        <v>0</v>
      </c>
      <c r="DB63" s="69">
        <v>0</v>
      </c>
      <c r="DC63" s="69">
        <v>0</v>
      </c>
      <c r="DD63" s="69">
        <v>0</v>
      </c>
      <c r="DE63" s="69">
        <v>0</v>
      </c>
      <c r="DF63" s="70" t="s">
        <v>652</v>
      </c>
      <c r="DG63" s="70" t="s">
        <v>652</v>
      </c>
      <c r="DH63" s="70">
        <v>0</v>
      </c>
      <c r="DI63" s="70">
        <v>0</v>
      </c>
      <c r="DJ63" s="70">
        <v>0</v>
      </c>
      <c r="DK63" s="69">
        <v>0</v>
      </c>
      <c r="DL63" s="69">
        <v>0</v>
      </c>
      <c r="DM63" s="69">
        <v>0</v>
      </c>
      <c r="DN63" s="69">
        <v>0</v>
      </c>
      <c r="DO63" s="69">
        <v>0</v>
      </c>
      <c r="DP63" s="69">
        <v>0</v>
      </c>
      <c r="DQ63" s="69">
        <v>0</v>
      </c>
      <c r="DR63" s="69">
        <v>0</v>
      </c>
      <c r="DS63" s="69">
        <v>0</v>
      </c>
      <c r="DT63" s="69">
        <v>0</v>
      </c>
      <c r="DU63" s="69">
        <v>0</v>
      </c>
      <c r="DV63" s="70" t="s">
        <v>652</v>
      </c>
      <c r="DW63" s="70" t="s">
        <v>652</v>
      </c>
      <c r="DX63" s="70">
        <v>0</v>
      </c>
      <c r="DY63" s="70">
        <v>0</v>
      </c>
      <c r="DZ63" s="70">
        <v>0</v>
      </c>
      <c r="EA63" s="69">
        <v>0</v>
      </c>
      <c r="EB63" s="69">
        <v>0</v>
      </c>
      <c r="EC63" s="69">
        <v>0</v>
      </c>
      <c r="ED63" s="69">
        <v>0</v>
      </c>
      <c r="EE63" s="69">
        <v>0</v>
      </c>
      <c r="EF63" s="69">
        <v>0</v>
      </c>
      <c r="EG63" s="69">
        <v>0</v>
      </c>
      <c r="EH63" s="69">
        <v>0</v>
      </c>
      <c r="EI63" s="69">
        <v>0</v>
      </c>
      <c r="EJ63" s="69">
        <v>0</v>
      </c>
      <c r="EK63" s="69">
        <v>0</v>
      </c>
      <c r="EL63" s="70" t="s">
        <v>652</v>
      </c>
      <c r="EM63" s="70" t="s">
        <v>652</v>
      </c>
      <c r="EN63" s="70">
        <v>0</v>
      </c>
      <c r="EO63" s="70">
        <v>0</v>
      </c>
      <c r="EP63" s="70">
        <v>0</v>
      </c>
      <c r="EQ63" s="69">
        <v>0</v>
      </c>
      <c r="ER63" s="69">
        <v>0</v>
      </c>
      <c r="ES63" s="69">
        <v>0</v>
      </c>
      <c r="ET63" s="69">
        <v>0</v>
      </c>
      <c r="EU63" s="69">
        <v>0</v>
      </c>
      <c r="EV63" s="69">
        <v>0</v>
      </c>
      <c r="EW63" s="69">
        <v>0</v>
      </c>
      <c r="EX63" s="69">
        <v>0</v>
      </c>
      <c r="EY63" s="69">
        <v>0</v>
      </c>
      <c r="EZ63" s="69">
        <v>0</v>
      </c>
      <c r="FA63" s="69">
        <v>0</v>
      </c>
      <c r="FB63" s="70" t="s">
        <v>652</v>
      </c>
      <c r="FC63" s="70" t="s">
        <v>652</v>
      </c>
      <c r="FD63" s="70">
        <v>0</v>
      </c>
      <c r="FE63" s="70">
        <v>0</v>
      </c>
      <c r="FF63" s="70">
        <v>0</v>
      </c>
      <c r="FG63" s="69">
        <v>0</v>
      </c>
      <c r="FH63" s="69">
        <v>0</v>
      </c>
      <c r="FI63" s="69">
        <v>0</v>
      </c>
      <c r="FJ63" s="69">
        <v>0</v>
      </c>
      <c r="FK63" s="69">
        <v>0</v>
      </c>
      <c r="FL63" s="69">
        <v>0</v>
      </c>
      <c r="FM63" s="69">
        <v>0</v>
      </c>
      <c r="FN63" s="69">
        <v>0</v>
      </c>
      <c r="FO63" s="69">
        <v>0</v>
      </c>
      <c r="FP63" s="69">
        <v>0</v>
      </c>
      <c r="FQ63" s="69">
        <v>0</v>
      </c>
      <c r="FR63" s="70" t="s">
        <v>652</v>
      </c>
      <c r="FS63" s="70" t="s">
        <v>652</v>
      </c>
      <c r="FT63" s="70">
        <v>0</v>
      </c>
      <c r="FU63" s="70">
        <v>0</v>
      </c>
      <c r="FV63" s="70">
        <v>0</v>
      </c>
      <c r="FW63" s="69">
        <v>0</v>
      </c>
      <c r="FX63" s="69">
        <v>0</v>
      </c>
      <c r="FY63" s="69">
        <v>0</v>
      </c>
      <c r="FZ63" s="69">
        <v>0</v>
      </c>
      <c r="GA63" s="69">
        <v>0</v>
      </c>
      <c r="GB63" s="69">
        <v>0</v>
      </c>
      <c r="GC63" s="69">
        <v>0</v>
      </c>
      <c r="GD63" s="69">
        <v>0</v>
      </c>
      <c r="GE63" s="69">
        <v>0</v>
      </c>
      <c r="GF63" s="69">
        <v>0</v>
      </c>
      <c r="GG63" s="69">
        <v>0</v>
      </c>
      <c r="GH63" s="70" t="s">
        <v>652</v>
      </c>
      <c r="GI63" s="70" t="s">
        <v>652</v>
      </c>
      <c r="GJ63" s="70">
        <v>0</v>
      </c>
      <c r="GK63" s="70">
        <v>0</v>
      </c>
      <c r="GL63" s="70">
        <v>0</v>
      </c>
      <c r="GM63" s="69">
        <v>0</v>
      </c>
      <c r="GN63" s="69">
        <v>0</v>
      </c>
      <c r="GO63" s="69">
        <v>0</v>
      </c>
      <c r="GP63" s="69">
        <v>0</v>
      </c>
      <c r="GQ63" s="69">
        <v>0</v>
      </c>
      <c r="GR63" s="69">
        <v>0</v>
      </c>
      <c r="GS63" s="69">
        <v>0</v>
      </c>
      <c r="GT63" s="69">
        <v>0</v>
      </c>
      <c r="GU63" s="69">
        <v>0</v>
      </c>
      <c r="GV63" s="69">
        <v>0</v>
      </c>
      <c r="GW63" s="69">
        <v>0</v>
      </c>
      <c r="GX63" s="70" t="s">
        <v>652</v>
      </c>
      <c r="GY63" s="70" t="s">
        <v>652</v>
      </c>
      <c r="GZ63" s="70">
        <v>0</v>
      </c>
      <c r="HA63" s="70">
        <v>0</v>
      </c>
      <c r="HB63" s="70">
        <v>0</v>
      </c>
      <c r="HC63" s="69">
        <v>0</v>
      </c>
      <c r="HD63" s="69">
        <v>0</v>
      </c>
      <c r="HE63" s="69">
        <v>0</v>
      </c>
      <c r="HF63" s="69">
        <v>0</v>
      </c>
      <c r="HG63" s="69">
        <v>0</v>
      </c>
      <c r="HH63" s="69">
        <v>0</v>
      </c>
      <c r="HI63" s="69">
        <v>0</v>
      </c>
      <c r="HJ63" s="69">
        <v>0</v>
      </c>
      <c r="HK63" s="69">
        <v>0</v>
      </c>
      <c r="HL63" s="69">
        <v>0</v>
      </c>
      <c r="HM63" s="69">
        <v>0</v>
      </c>
      <c r="HN63" s="70" t="s">
        <v>652</v>
      </c>
      <c r="HO63" s="70" t="s">
        <v>652</v>
      </c>
      <c r="HP63" s="70">
        <v>0</v>
      </c>
      <c r="HQ63" s="70">
        <v>0</v>
      </c>
      <c r="HR63" s="70">
        <v>0</v>
      </c>
      <c r="HS63" s="69">
        <v>0</v>
      </c>
      <c r="HT63" s="69">
        <v>0</v>
      </c>
      <c r="HU63" s="69">
        <v>0</v>
      </c>
      <c r="HV63" s="69">
        <v>0</v>
      </c>
      <c r="HW63" s="69">
        <v>0</v>
      </c>
      <c r="HX63" s="69">
        <v>0</v>
      </c>
      <c r="HY63" s="69">
        <v>0</v>
      </c>
      <c r="HZ63" s="69">
        <v>0</v>
      </c>
      <c r="IA63" s="69">
        <v>0</v>
      </c>
      <c r="IB63" s="69">
        <v>0</v>
      </c>
      <c r="IC63" s="69">
        <v>0</v>
      </c>
      <c r="ID63" s="70" t="s">
        <v>652</v>
      </c>
      <c r="IE63" s="70" t="s">
        <v>652</v>
      </c>
      <c r="IF63" s="70">
        <v>0</v>
      </c>
      <c r="IG63" s="70">
        <v>0</v>
      </c>
      <c r="IH63" s="70">
        <v>0</v>
      </c>
    </row>
    <row r="64" spans="1:242" ht="15.75" x14ac:dyDescent="0.25">
      <c r="A64" s="11">
        <v>53</v>
      </c>
      <c r="B64" s="66" t="s">
        <v>137</v>
      </c>
      <c r="C64" s="69">
        <v>330.18429999999995</v>
      </c>
      <c r="D64" s="69">
        <v>0</v>
      </c>
      <c r="E64" s="69">
        <v>547.38459999999998</v>
      </c>
      <c r="F64" s="69">
        <v>330.18429999999995</v>
      </c>
      <c r="G64" s="69">
        <v>217.20030000000003</v>
      </c>
      <c r="H64" s="69">
        <v>330.18429999999995</v>
      </c>
      <c r="I64" s="69">
        <v>0</v>
      </c>
      <c r="J64" s="69">
        <v>545.62619799999993</v>
      </c>
      <c r="K64" s="69">
        <v>330.18429999999995</v>
      </c>
      <c r="L64" s="69">
        <v>0</v>
      </c>
      <c r="M64" s="69">
        <v>215.44189800000004</v>
      </c>
      <c r="N64" s="70">
        <v>100</v>
      </c>
      <c r="O64" s="70">
        <v>99.190423770132924</v>
      </c>
      <c r="P64" s="70">
        <v>39.485255434893922</v>
      </c>
      <c r="Q64" s="69">
        <v>0</v>
      </c>
      <c r="R64" s="70">
        <v>0</v>
      </c>
      <c r="S64" s="69">
        <v>181.84460000000001</v>
      </c>
      <c r="T64" s="69">
        <v>0</v>
      </c>
      <c r="U64" s="69">
        <v>263.84460000000001</v>
      </c>
      <c r="V64" s="69">
        <v>181.84460000000001</v>
      </c>
      <c r="W64" s="69">
        <v>82</v>
      </c>
      <c r="X64" s="69">
        <v>181.84460000000001</v>
      </c>
      <c r="Y64" s="69">
        <v>0</v>
      </c>
      <c r="Z64" s="69">
        <v>262.08619800000002</v>
      </c>
      <c r="AA64" s="69">
        <v>181.84460000000001</v>
      </c>
      <c r="AB64" s="69">
        <v>0</v>
      </c>
      <c r="AC64" s="69">
        <v>80.241597999999996</v>
      </c>
      <c r="AD64" s="70">
        <v>100</v>
      </c>
      <c r="AE64" s="70">
        <v>97.855607317073165</v>
      </c>
      <c r="AF64" s="70">
        <v>30.616491296500854</v>
      </c>
      <c r="AG64" s="70">
        <v>0</v>
      </c>
      <c r="AH64" s="70">
        <v>0</v>
      </c>
      <c r="AI64" s="69">
        <v>0</v>
      </c>
      <c r="AJ64" s="69">
        <v>0</v>
      </c>
      <c r="AK64" s="69">
        <v>0</v>
      </c>
      <c r="AL64" s="69">
        <v>0</v>
      </c>
      <c r="AM64" s="69">
        <v>0</v>
      </c>
      <c r="AN64" s="69">
        <v>0</v>
      </c>
      <c r="AO64" s="69">
        <v>0</v>
      </c>
      <c r="AP64" s="69">
        <v>0</v>
      </c>
      <c r="AQ64" s="69">
        <v>0</v>
      </c>
      <c r="AR64" s="69">
        <v>0</v>
      </c>
      <c r="AS64" s="69">
        <v>0</v>
      </c>
      <c r="AT64" s="70" t="s">
        <v>652</v>
      </c>
      <c r="AU64" s="70" t="s">
        <v>652</v>
      </c>
      <c r="AV64" s="70">
        <v>0</v>
      </c>
      <c r="AW64" s="70">
        <v>0</v>
      </c>
      <c r="AX64" s="70">
        <v>0</v>
      </c>
      <c r="AY64" s="69">
        <v>30.76</v>
      </c>
      <c r="AZ64" s="69">
        <v>0</v>
      </c>
      <c r="BA64" s="69">
        <v>43.942900000000002</v>
      </c>
      <c r="BB64" s="69">
        <v>30.76</v>
      </c>
      <c r="BC64" s="69">
        <v>13.1829</v>
      </c>
      <c r="BD64" s="69">
        <v>30.76</v>
      </c>
      <c r="BE64" s="69">
        <v>0</v>
      </c>
      <c r="BF64" s="69">
        <v>43.942900000000002</v>
      </c>
      <c r="BG64" s="69">
        <v>30.76</v>
      </c>
      <c r="BH64" s="69">
        <v>0</v>
      </c>
      <c r="BI64" s="69">
        <v>13.1829</v>
      </c>
      <c r="BJ64" s="70">
        <v>100</v>
      </c>
      <c r="BK64" s="70">
        <v>100</v>
      </c>
      <c r="BL64" s="70">
        <v>30.000068270414559</v>
      </c>
      <c r="BM64" s="70">
        <v>0</v>
      </c>
      <c r="BN64" s="70">
        <v>0</v>
      </c>
      <c r="BO64" s="69">
        <v>0</v>
      </c>
      <c r="BP64" s="69">
        <v>0</v>
      </c>
      <c r="BQ64" s="69">
        <v>0</v>
      </c>
      <c r="BR64" s="69">
        <v>0</v>
      </c>
      <c r="BS64" s="69">
        <v>0</v>
      </c>
      <c r="BT64" s="69">
        <v>0</v>
      </c>
      <c r="BU64" s="69">
        <v>0</v>
      </c>
      <c r="BV64" s="69">
        <v>0</v>
      </c>
      <c r="BW64" s="69">
        <v>0</v>
      </c>
      <c r="BX64" s="69">
        <v>0</v>
      </c>
      <c r="BY64" s="69">
        <v>0</v>
      </c>
      <c r="BZ64" s="70" t="s">
        <v>652</v>
      </c>
      <c r="CA64" s="70" t="s">
        <v>652</v>
      </c>
      <c r="CB64" s="70">
        <v>0</v>
      </c>
      <c r="CC64" s="70">
        <v>0</v>
      </c>
      <c r="CD64" s="70">
        <v>0</v>
      </c>
      <c r="CE64" s="69">
        <v>25.59</v>
      </c>
      <c r="CF64" s="69">
        <v>0</v>
      </c>
      <c r="CG64" s="69">
        <v>75.59</v>
      </c>
      <c r="CH64" s="69">
        <v>25.59</v>
      </c>
      <c r="CI64" s="69">
        <v>50</v>
      </c>
      <c r="CJ64" s="69">
        <v>25.59</v>
      </c>
      <c r="CK64" s="69">
        <v>0</v>
      </c>
      <c r="CL64" s="69">
        <v>75.59</v>
      </c>
      <c r="CM64" s="69">
        <v>25.59</v>
      </c>
      <c r="CN64" s="69">
        <v>0</v>
      </c>
      <c r="CO64" s="69">
        <v>50</v>
      </c>
      <c r="CP64" s="70">
        <v>100</v>
      </c>
      <c r="CQ64" s="70">
        <v>100</v>
      </c>
      <c r="CR64" s="70">
        <v>66.146315650218284</v>
      </c>
      <c r="CS64" s="70">
        <v>0</v>
      </c>
      <c r="CT64" s="70">
        <v>0</v>
      </c>
      <c r="CU64" s="69">
        <v>0</v>
      </c>
      <c r="CV64" s="69">
        <v>0</v>
      </c>
      <c r="CW64" s="69">
        <v>0</v>
      </c>
      <c r="CX64" s="69">
        <v>0</v>
      </c>
      <c r="CY64" s="69">
        <v>0</v>
      </c>
      <c r="CZ64" s="69">
        <v>0</v>
      </c>
      <c r="DA64" s="69">
        <v>0</v>
      </c>
      <c r="DB64" s="69">
        <v>0</v>
      </c>
      <c r="DC64" s="69">
        <v>0</v>
      </c>
      <c r="DD64" s="69">
        <v>0</v>
      </c>
      <c r="DE64" s="69">
        <v>0</v>
      </c>
      <c r="DF64" s="70" t="s">
        <v>652</v>
      </c>
      <c r="DG64" s="70" t="s">
        <v>652</v>
      </c>
      <c r="DH64" s="70">
        <v>0</v>
      </c>
      <c r="DI64" s="70">
        <v>0</v>
      </c>
      <c r="DJ64" s="70">
        <v>0</v>
      </c>
      <c r="DK64" s="69">
        <v>0.78</v>
      </c>
      <c r="DL64" s="69">
        <v>0</v>
      </c>
      <c r="DM64" s="69">
        <v>3.78</v>
      </c>
      <c r="DN64" s="69">
        <v>0.78</v>
      </c>
      <c r="DO64" s="69">
        <v>3</v>
      </c>
      <c r="DP64" s="69">
        <v>0.78</v>
      </c>
      <c r="DQ64" s="69">
        <v>0</v>
      </c>
      <c r="DR64" s="69">
        <v>3.78</v>
      </c>
      <c r="DS64" s="69">
        <v>0.78</v>
      </c>
      <c r="DT64" s="69">
        <v>0</v>
      </c>
      <c r="DU64" s="69">
        <v>3</v>
      </c>
      <c r="DV64" s="70">
        <v>100</v>
      </c>
      <c r="DW64" s="70">
        <v>100</v>
      </c>
      <c r="DX64" s="70">
        <v>79.365079365079367</v>
      </c>
      <c r="DY64" s="70">
        <v>0</v>
      </c>
      <c r="DZ64" s="70">
        <v>0</v>
      </c>
      <c r="EA64" s="69">
        <v>0</v>
      </c>
      <c r="EB64" s="69">
        <v>0</v>
      </c>
      <c r="EC64" s="69">
        <v>0</v>
      </c>
      <c r="ED64" s="69">
        <v>0</v>
      </c>
      <c r="EE64" s="69">
        <v>0</v>
      </c>
      <c r="EF64" s="69">
        <v>0</v>
      </c>
      <c r="EG64" s="69">
        <v>0</v>
      </c>
      <c r="EH64" s="69">
        <v>0</v>
      </c>
      <c r="EI64" s="69">
        <v>0</v>
      </c>
      <c r="EJ64" s="69">
        <v>0</v>
      </c>
      <c r="EK64" s="69">
        <v>0</v>
      </c>
      <c r="EL64" s="70" t="s">
        <v>652</v>
      </c>
      <c r="EM64" s="70" t="s">
        <v>652</v>
      </c>
      <c r="EN64" s="70">
        <v>0</v>
      </c>
      <c r="EO64" s="70">
        <v>0</v>
      </c>
      <c r="EP64" s="70">
        <v>0</v>
      </c>
      <c r="EQ64" s="69">
        <v>1.82</v>
      </c>
      <c r="ER64" s="69">
        <v>0</v>
      </c>
      <c r="ES64" s="69">
        <v>4.2569999999999997</v>
      </c>
      <c r="ET64" s="69">
        <v>1.82</v>
      </c>
      <c r="EU64" s="69">
        <v>2.4369999999999998</v>
      </c>
      <c r="EV64" s="69">
        <v>1.82</v>
      </c>
      <c r="EW64" s="69">
        <v>0</v>
      </c>
      <c r="EX64" s="69">
        <v>4.2569999999999997</v>
      </c>
      <c r="EY64" s="69">
        <v>1.82</v>
      </c>
      <c r="EZ64" s="69">
        <v>0</v>
      </c>
      <c r="FA64" s="69">
        <v>2.4369999999999998</v>
      </c>
      <c r="FB64" s="70">
        <v>100</v>
      </c>
      <c r="FC64" s="70">
        <v>100</v>
      </c>
      <c r="FD64" s="70">
        <v>57.246887479445618</v>
      </c>
      <c r="FE64" s="70">
        <v>0</v>
      </c>
      <c r="FF64" s="70">
        <v>0</v>
      </c>
      <c r="FG64" s="69">
        <v>0</v>
      </c>
      <c r="FH64" s="69">
        <v>0</v>
      </c>
      <c r="FI64" s="69">
        <v>0</v>
      </c>
      <c r="FJ64" s="69">
        <v>0</v>
      </c>
      <c r="FK64" s="69">
        <v>0</v>
      </c>
      <c r="FL64" s="69">
        <v>0</v>
      </c>
      <c r="FM64" s="69">
        <v>0</v>
      </c>
      <c r="FN64" s="69">
        <v>0</v>
      </c>
      <c r="FO64" s="69">
        <v>0</v>
      </c>
      <c r="FP64" s="69">
        <v>0</v>
      </c>
      <c r="FQ64" s="69">
        <v>0</v>
      </c>
      <c r="FR64" s="70" t="s">
        <v>652</v>
      </c>
      <c r="FS64" s="70" t="s">
        <v>652</v>
      </c>
      <c r="FT64" s="70">
        <v>0</v>
      </c>
      <c r="FU64" s="70">
        <v>0</v>
      </c>
      <c r="FV64" s="70">
        <v>0</v>
      </c>
      <c r="FW64" s="69">
        <v>87.683000000000007</v>
      </c>
      <c r="FX64" s="69">
        <v>0</v>
      </c>
      <c r="FY64" s="69">
        <v>153.53200000000001</v>
      </c>
      <c r="FZ64" s="69">
        <v>87.683000000000007</v>
      </c>
      <c r="GA64" s="69">
        <v>65.849000000000004</v>
      </c>
      <c r="GB64" s="69">
        <v>87.683000000000007</v>
      </c>
      <c r="GC64" s="69">
        <v>0</v>
      </c>
      <c r="GD64" s="69">
        <v>153.53200000000001</v>
      </c>
      <c r="GE64" s="69">
        <v>87.683000000000007</v>
      </c>
      <c r="GF64" s="69">
        <v>0</v>
      </c>
      <c r="GG64" s="69">
        <v>65.849000000000004</v>
      </c>
      <c r="GH64" s="70">
        <v>100</v>
      </c>
      <c r="GI64" s="70">
        <v>100</v>
      </c>
      <c r="GJ64" s="70">
        <v>42.889430216502092</v>
      </c>
      <c r="GK64" s="70">
        <v>0</v>
      </c>
      <c r="GL64" s="70">
        <v>0</v>
      </c>
      <c r="GM64" s="69">
        <v>0</v>
      </c>
      <c r="GN64" s="69">
        <v>0</v>
      </c>
      <c r="GO64" s="69">
        <v>0</v>
      </c>
      <c r="GP64" s="69">
        <v>0</v>
      </c>
      <c r="GQ64" s="69">
        <v>0</v>
      </c>
      <c r="GR64" s="69">
        <v>0</v>
      </c>
      <c r="GS64" s="69">
        <v>0</v>
      </c>
      <c r="GT64" s="69">
        <v>0</v>
      </c>
      <c r="GU64" s="69">
        <v>0</v>
      </c>
      <c r="GV64" s="69">
        <v>0</v>
      </c>
      <c r="GW64" s="69">
        <v>0</v>
      </c>
      <c r="GX64" s="70" t="s">
        <v>652</v>
      </c>
      <c r="GY64" s="70" t="s">
        <v>652</v>
      </c>
      <c r="GZ64" s="70">
        <v>0</v>
      </c>
      <c r="HA64" s="70">
        <v>0</v>
      </c>
      <c r="HB64" s="70">
        <v>0</v>
      </c>
      <c r="HC64" s="69">
        <v>1.7067000000000001</v>
      </c>
      <c r="HD64" s="69">
        <v>0</v>
      </c>
      <c r="HE64" s="69">
        <v>2.4380999999999999</v>
      </c>
      <c r="HF64" s="69">
        <v>1.7067000000000001</v>
      </c>
      <c r="HG64" s="69">
        <v>0.73140000000000005</v>
      </c>
      <c r="HH64" s="69">
        <v>1.7067000000000001</v>
      </c>
      <c r="HI64" s="69">
        <v>0</v>
      </c>
      <c r="HJ64" s="69">
        <v>2.4380999999999999</v>
      </c>
      <c r="HK64" s="69">
        <v>1.7067000000000001</v>
      </c>
      <c r="HL64" s="69">
        <v>0</v>
      </c>
      <c r="HM64" s="69">
        <v>0.73140000000000005</v>
      </c>
      <c r="HN64" s="70">
        <v>100</v>
      </c>
      <c r="HO64" s="70">
        <v>100</v>
      </c>
      <c r="HP64" s="70">
        <v>29.99876953365326</v>
      </c>
      <c r="HQ64" s="70">
        <v>0</v>
      </c>
      <c r="HR64" s="70">
        <v>0</v>
      </c>
      <c r="HS64" s="69">
        <v>0</v>
      </c>
      <c r="HT64" s="69">
        <v>0</v>
      </c>
      <c r="HU64" s="69">
        <v>0</v>
      </c>
      <c r="HV64" s="69">
        <v>0</v>
      </c>
      <c r="HW64" s="69">
        <v>0</v>
      </c>
      <c r="HX64" s="69">
        <v>0</v>
      </c>
      <c r="HY64" s="69">
        <v>0</v>
      </c>
      <c r="HZ64" s="69">
        <v>0</v>
      </c>
      <c r="IA64" s="69">
        <v>0</v>
      </c>
      <c r="IB64" s="69">
        <v>0</v>
      </c>
      <c r="IC64" s="69">
        <v>0</v>
      </c>
      <c r="ID64" s="70" t="s">
        <v>652</v>
      </c>
      <c r="IE64" s="70" t="s">
        <v>652</v>
      </c>
      <c r="IF64" s="70">
        <v>0</v>
      </c>
      <c r="IG64" s="70">
        <v>0</v>
      </c>
      <c r="IH64" s="70">
        <v>0</v>
      </c>
    </row>
    <row r="65" spans="1:242" ht="15.75" x14ac:dyDescent="0.25">
      <c r="A65" s="11">
        <v>54</v>
      </c>
      <c r="B65" s="66" t="s">
        <v>140</v>
      </c>
      <c r="C65" s="69">
        <v>343.8972</v>
      </c>
      <c r="D65" s="69">
        <v>0</v>
      </c>
      <c r="E65" s="69">
        <v>493.78089999999997</v>
      </c>
      <c r="F65" s="69">
        <v>343.8972</v>
      </c>
      <c r="G65" s="69">
        <v>149.8837</v>
      </c>
      <c r="H65" s="69">
        <v>343.64377999999999</v>
      </c>
      <c r="I65" s="69">
        <v>0.16537300000000002</v>
      </c>
      <c r="J65" s="69">
        <v>493.30630000000002</v>
      </c>
      <c r="K65" s="69">
        <v>343.45887999999997</v>
      </c>
      <c r="L65" s="69">
        <v>0</v>
      </c>
      <c r="M65" s="69">
        <v>149.84742</v>
      </c>
      <c r="N65" s="70">
        <v>99.872543306546248</v>
      </c>
      <c r="O65" s="70">
        <v>99.975794566053537</v>
      </c>
      <c r="P65" s="70">
        <v>30.376141557486697</v>
      </c>
      <c r="Q65" s="69">
        <v>0.16537300000000002</v>
      </c>
      <c r="R65" s="70">
        <v>0.18490000000001558</v>
      </c>
      <c r="S65" s="69">
        <v>256.00970000000001</v>
      </c>
      <c r="T65" s="69">
        <v>0</v>
      </c>
      <c r="U65" s="69">
        <v>365.78039999999999</v>
      </c>
      <c r="V65" s="69">
        <v>256.00970000000001</v>
      </c>
      <c r="W65" s="69">
        <v>109.77070000000001</v>
      </c>
      <c r="X65" s="69">
        <v>256.00970000000001</v>
      </c>
      <c r="Y65" s="69">
        <v>0</v>
      </c>
      <c r="Z65" s="69">
        <v>365.78039999999999</v>
      </c>
      <c r="AA65" s="69">
        <v>256.00970000000001</v>
      </c>
      <c r="AB65" s="69">
        <v>0</v>
      </c>
      <c r="AC65" s="69">
        <v>109.77070000000001</v>
      </c>
      <c r="AD65" s="70">
        <v>100</v>
      </c>
      <c r="AE65" s="70">
        <v>100</v>
      </c>
      <c r="AF65" s="70">
        <v>30.010000535840632</v>
      </c>
      <c r="AG65" s="70">
        <v>0</v>
      </c>
      <c r="AH65" s="70">
        <v>0</v>
      </c>
      <c r="AI65" s="69">
        <v>0</v>
      </c>
      <c r="AJ65" s="69">
        <v>0</v>
      </c>
      <c r="AK65" s="69">
        <v>0</v>
      </c>
      <c r="AL65" s="69">
        <v>0</v>
      </c>
      <c r="AM65" s="69">
        <v>0</v>
      </c>
      <c r="AN65" s="69">
        <v>0</v>
      </c>
      <c r="AO65" s="69">
        <v>0.15193000000000001</v>
      </c>
      <c r="AP65" s="69">
        <v>0</v>
      </c>
      <c r="AQ65" s="69">
        <v>0</v>
      </c>
      <c r="AR65" s="69">
        <v>0</v>
      </c>
      <c r="AS65" s="69">
        <v>0</v>
      </c>
      <c r="AT65" s="70" t="s">
        <v>652</v>
      </c>
      <c r="AU65" s="70" t="s">
        <v>652</v>
      </c>
      <c r="AV65" s="70">
        <v>0</v>
      </c>
      <c r="AW65" s="70">
        <v>0.15193000000000001</v>
      </c>
      <c r="AX65" s="70">
        <v>0</v>
      </c>
      <c r="AY65" s="69">
        <v>18.489999999999998</v>
      </c>
      <c r="AZ65" s="69">
        <v>0</v>
      </c>
      <c r="BA65" s="69">
        <v>27.295999999999999</v>
      </c>
      <c r="BB65" s="69">
        <v>18.489999999999998</v>
      </c>
      <c r="BC65" s="69">
        <v>8.8059999999999992</v>
      </c>
      <c r="BD65" s="69">
        <v>18.489999999999998</v>
      </c>
      <c r="BE65" s="69">
        <v>1.3443E-2</v>
      </c>
      <c r="BF65" s="69">
        <v>27.1111</v>
      </c>
      <c r="BG65" s="69">
        <v>18.305099999999999</v>
      </c>
      <c r="BH65" s="69">
        <v>0</v>
      </c>
      <c r="BI65" s="69">
        <v>8.8059999999999992</v>
      </c>
      <c r="BJ65" s="70">
        <v>99.000000000000014</v>
      </c>
      <c r="BK65" s="70">
        <v>100</v>
      </c>
      <c r="BL65" s="70">
        <v>32.481160852934771</v>
      </c>
      <c r="BM65" s="70">
        <v>1.3443E-2</v>
      </c>
      <c r="BN65" s="70">
        <v>0.18489999999999771</v>
      </c>
      <c r="BO65" s="69">
        <v>0</v>
      </c>
      <c r="BP65" s="69">
        <v>0</v>
      </c>
      <c r="BQ65" s="69">
        <v>0</v>
      </c>
      <c r="BR65" s="69">
        <v>0</v>
      </c>
      <c r="BS65" s="69">
        <v>0</v>
      </c>
      <c r="BT65" s="69">
        <v>0</v>
      </c>
      <c r="BU65" s="69">
        <v>0</v>
      </c>
      <c r="BV65" s="69">
        <v>0</v>
      </c>
      <c r="BW65" s="69">
        <v>0</v>
      </c>
      <c r="BX65" s="69">
        <v>0</v>
      </c>
      <c r="BY65" s="69">
        <v>0</v>
      </c>
      <c r="BZ65" s="70" t="s">
        <v>652</v>
      </c>
      <c r="CA65" s="70" t="s">
        <v>652</v>
      </c>
      <c r="CB65" s="70">
        <v>0</v>
      </c>
      <c r="CC65" s="70">
        <v>0</v>
      </c>
      <c r="CD65" s="70">
        <v>0</v>
      </c>
      <c r="CE65" s="69">
        <v>12.44</v>
      </c>
      <c r="CF65" s="69">
        <v>0</v>
      </c>
      <c r="CG65" s="69">
        <v>18.05</v>
      </c>
      <c r="CH65" s="69">
        <v>12.44</v>
      </c>
      <c r="CI65" s="69">
        <v>5.61</v>
      </c>
      <c r="CJ65" s="69">
        <v>12.377800000000001</v>
      </c>
      <c r="CK65" s="69">
        <v>0</v>
      </c>
      <c r="CL65" s="69">
        <v>17.95975</v>
      </c>
      <c r="CM65" s="69">
        <v>12.377800000000001</v>
      </c>
      <c r="CN65" s="69">
        <v>0</v>
      </c>
      <c r="CO65" s="69">
        <v>5.58195</v>
      </c>
      <c r="CP65" s="70">
        <v>99.500000000000014</v>
      </c>
      <c r="CQ65" s="70">
        <v>99.499999999999986</v>
      </c>
      <c r="CR65" s="70">
        <v>31.0803324099723</v>
      </c>
      <c r="CS65" s="70">
        <v>0</v>
      </c>
      <c r="CT65" s="70">
        <v>0</v>
      </c>
      <c r="CU65" s="69">
        <v>0</v>
      </c>
      <c r="CV65" s="69">
        <v>0</v>
      </c>
      <c r="CW65" s="69">
        <v>0</v>
      </c>
      <c r="CX65" s="69">
        <v>0</v>
      </c>
      <c r="CY65" s="69">
        <v>0</v>
      </c>
      <c r="CZ65" s="69">
        <v>0</v>
      </c>
      <c r="DA65" s="69">
        <v>0</v>
      </c>
      <c r="DB65" s="69">
        <v>0</v>
      </c>
      <c r="DC65" s="69">
        <v>0</v>
      </c>
      <c r="DD65" s="69">
        <v>0</v>
      </c>
      <c r="DE65" s="69">
        <v>0</v>
      </c>
      <c r="DF65" s="70" t="s">
        <v>652</v>
      </c>
      <c r="DG65" s="70" t="s">
        <v>652</v>
      </c>
      <c r="DH65" s="70">
        <v>0</v>
      </c>
      <c r="DI65" s="70">
        <v>0</v>
      </c>
      <c r="DJ65" s="70">
        <v>0</v>
      </c>
      <c r="DK65" s="69">
        <v>0</v>
      </c>
      <c r="DL65" s="69">
        <v>0</v>
      </c>
      <c r="DM65" s="69">
        <v>0</v>
      </c>
      <c r="DN65" s="69">
        <v>0</v>
      </c>
      <c r="DO65" s="69">
        <v>0</v>
      </c>
      <c r="DP65" s="69">
        <v>0</v>
      </c>
      <c r="DQ65" s="69">
        <v>0</v>
      </c>
      <c r="DR65" s="69">
        <v>0</v>
      </c>
      <c r="DS65" s="69">
        <v>0</v>
      </c>
      <c r="DT65" s="69">
        <v>0</v>
      </c>
      <c r="DU65" s="69">
        <v>0</v>
      </c>
      <c r="DV65" s="70" t="s">
        <v>652</v>
      </c>
      <c r="DW65" s="70" t="s">
        <v>652</v>
      </c>
      <c r="DX65" s="70">
        <v>0</v>
      </c>
      <c r="DY65" s="70">
        <v>0</v>
      </c>
      <c r="DZ65" s="70">
        <v>0</v>
      </c>
      <c r="EA65" s="69">
        <v>0</v>
      </c>
      <c r="EB65" s="69">
        <v>0</v>
      </c>
      <c r="EC65" s="69">
        <v>0</v>
      </c>
      <c r="ED65" s="69">
        <v>0</v>
      </c>
      <c r="EE65" s="69">
        <v>0</v>
      </c>
      <c r="EF65" s="69">
        <v>0</v>
      </c>
      <c r="EG65" s="69">
        <v>0</v>
      </c>
      <c r="EH65" s="69">
        <v>0</v>
      </c>
      <c r="EI65" s="69">
        <v>0</v>
      </c>
      <c r="EJ65" s="69">
        <v>0</v>
      </c>
      <c r="EK65" s="69">
        <v>0</v>
      </c>
      <c r="EL65" s="70" t="s">
        <v>652</v>
      </c>
      <c r="EM65" s="70" t="s">
        <v>652</v>
      </c>
      <c r="EN65" s="70">
        <v>0</v>
      </c>
      <c r="EO65" s="70">
        <v>0</v>
      </c>
      <c r="EP65" s="70">
        <v>0</v>
      </c>
      <c r="EQ65" s="69">
        <v>3.65</v>
      </c>
      <c r="ER65" s="69">
        <v>0</v>
      </c>
      <c r="ES65" s="69">
        <v>5.2960000000000003</v>
      </c>
      <c r="ET65" s="69">
        <v>3.65</v>
      </c>
      <c r="EU65" s="69">
        <v>1.6459999999999999</v>
      </c>
      <c r="EV65" s="69">
        <v>3.6317499999999998</v>
      </c>
      <c r="EW65" s="69">
        <v>0</v>
      </c>
      <c r="EX65" s="69">
        <v>5.26952</v>
      </c>
      <c r="EY65" s="69">
        <v>3.6317499999999998</v>
      </c>
      <c r="EZ65" s="69">
        <v>0</v>
      </c>
      <c r="FA65" s="69">
        <v>1.6377699999999999</v>
      </c>
      <c r="FB65" s="70">
        <v>99.5</v>
      </c>
      <c r="FC65" s="70">
        <v>99.5</v>
      </c>
      <c r="FD65" s="70">
        <v>31.080060422960727</v>
      </c>
      <c r="FE65" s="70">
        <v>0</v>
      </c>
      <c r="FF65" s="70">
        <v>0</v>
      </c>
      <c r="FG65" s="69">
        <v>0</v>
      </c>
      <c r="FH65" s="69">
        <v>0</v>
      </c>
      <c r="FI65" s="69">
        <v>0</v>
      </c>
      <c r="FJ65" s="69">
        <v>0</v>
      </c>
      <c r="FK65" s="69">
        <v>0</v>
      </c>
      <c r="FL65" s="69">
        <v>0</v>
      </c>
      <c r="FM65" s="69">
        <v>0</v>
      </c>
      <c r="FN65" s="69">
        <v>0</v>
      </c>
      <c r="FO65" s="69">
        <v>0</v>
      </c>
      <c r="FP65" s="69">
        <v>0</v>
      </c>
      <c r="FQ65" s="69">
        <v>0</v>
      </c>
      <c r="FR65" s="70" t="s">
        <v>652</v>
      </c>
      <c r="FS65" s="70" t="s">
        <v>652</v>
      </c>
      <c r="FT65" s="70">
        <v>0</v>
      </c>
      <c r="FU65" s="70">
        <v>0</v>
      </c>
      <c r="FV65" s="70">
        <v>0</v>
      </c>
      <c r="FW65" s="69">
        <v>52.814</v>
      </c>
      <c r="FX65" s="69">
        <v>0</v>
      </c>
      <c r="FY65" s="69">
        <v>76.641999999999996</v>
      </c>
      <c r="FZ65" s="69">
        <v>52.814</v>
      </c>
      <c r="GA65" s="69">
        <v>23.827999999999999</v>
      </c>
      <c r="GB65" s="69">
        <v>52.641030000000001</v>
      </c>
      <c r="GC65" s="69">
        <v>0</v>
      </c>
      <c r="GD65" s="69">
        <v>76.469030000000004</v>
      </c>
      <c r="GE65" s="69">
        <v>52.641030000000001</v>
      </c>
      <c r="GF65" s="69">
        <v>0</v>
      </c>
      <c r="GG65" s="69">
        <v>23.827999999999999</v>
      </c>
      <c r="GH65" s="70">
        <v>99.672492142235015</v>
      </c>
      <c r="GI65" s="70">
        <v>100</v>
      </c>
      <c r="GJ65" s="70">
        <v>31.160327259283921</v>
      </c>
      <c r="GK65" s="70">
        <v>0</v>
      </c>
      <c r="GL65" s="70">
        <v>0</v>
      </c>
      <c r="GM65" s="69">
        <v>0</v>
      </c>
      <c r="GN65" s="69">
        <v>0</v>
      </c>
      <c r="GO65" s="69">
        <v>0</v>
      </c>
      <c r="GP65" s="69">
        <v>0</v>
      </c>
      <c r="GQ65" s="69">
        <v>0</v>
      </c>
      <c r="GR65" s="69">
        <v>0</v>
      </c>
      <c r="GS65" s="69">
        <v>0</v>
      </c>
      <c r="GT65" s="69">
        <v>0</v>
      </c>
      <c r="GU65" s="69">
        <v>0</v>
      </c>
      <c r="GV65" s="69">
        <v>0</v>
      </c>
      <c r="GW65" s="69">
        <v>0</v>
      </c>
      <c r="GX65" s="70" t="s">
        <v>652</v>
      </c>
      <c r="GY65" s="70" t="s">
        <v>652</v>
      </c>
      <c r="GZ65" s="70">
        <v>0</v>
      </c>
      <c r="HA65" s="70">
        <v>0</v>
      </c>
      <c r="HB65" s="70">
        <v>0</v>
      </c>
      <c r="HC65" s="69">
        <v>0.49349999999999999</v>
      </c>
      <c r="HD65" s="69">
        <v>0</v>
      </c>
      <c r="HE65" s="69">
        <v>0.71650000000000003</v>
      </c>
      <c r="HF65" s="69">
        <v>0.49349999999999999</v>
      </c>
      <c r="HG65" s="69">
        <v>0.223</v>
      </c>
      <c r="HH65" s="69">
        <v>0.49349999999999999</v>
      </c>
      <c r="HI65" s="69">
        <v>0</v>
      </c>
      <c r="HJ65" s="69">
        <v>0.71650000000000003</v>
      </c>
      <c r="HK65" s="69">
        <v>0.49349999999999999</v>
      </c>
      <c r="HL65" s="69">
        <v>0</v>
      </c>
      <c r="HM65" s="69">
        <v>0.223</v>
      </c>
      <c r="HN65" s="70">
        <v>100</v>
      </c>
      <c r="HO65" s="70">
        <v>100</v>
      </c>
      <c r="HP65" s="70">
        <v>31.123517096999304</v>
      </c>
      <c r="HQ65" s="70">
        <v>0</v>
      </c>
      <c r="HR65" s="70">
        <v>0</v>
      </c>
      <c r="HS65" s="69">
        <v>0</v>
      </c>
      <c r="HT65" s="69">
        <v>0</v>
      </c>
      <c r="HU65" s="69">
        <v>0</v>
      </c>
      <c r="HV65" s="69">
        <v>0</v>
      </c>
      <c r="HW65" s="69">
        <v>0</v>
      </c>
      <c r="HX65" s="69">
        <v>0</v>
      </c>
      <c r="HY65" s="69">
        <v>0</v>
      </c>
      <c r="HZ65" s="69">
        <v>0</v>
      </c>
      <c r="IA65" s="69">
        <v>0</v>
      </c>
      <c r="IB65" s="69">
        <v>0</v>
      </c>
      <c r="IC65" s="69">
        <v>0</v>
      </c>
      <c r="ID65" s="70" t="s">
        <v>652</v>
      </c>
      <c r="IE65" s="70" t="s">
        <v>652</v>
      </c>
      <c r="IF65" s="70">
        <v>0</v>
      </c>
      <c r="IG65" s="70">
        <v>0</v>
      </c>
      <c r="IH65" s="70">
        <v>0</v>
      </c>
    </row>
    <row r="66" spans="1:242" ht="15.75" x14ac:dyDescent="0.25">
      <c r="A66" s="11">
        <v>55</v>
      </c>
      <c r="B66" s="66" t="s">
        <v>143</v>
      </c>
      <c r="C66" s="69">
        <v>84.888900000000007</v>
      </c>
      <c r="D66" s="69">
        <v>0</v>
      </c>
      <c r="E66" s="69">
        <v>236.33499999999998</v>
      </c>
      <c r="F66" s="69">
        <v>84.888900000000007</v>
      </c>
      <c r="G66" s="69">
        <v>151.4461</v>
      </c>
      <c r="H66" s="69">
        <v>84.888900000000007</v>
      </c>
      <c r="I66" s="69">
        <v>1.03135171</v>
      </c>
      <c r="J66" s="69">
        <v>236.31245200000001</v>
      </c>
      <c r="K66" s="69">
        <v>84.879731000000007</v>
      </c>
      <c r="L66" s="69">
        <v>0</v>
      </c>
      <c r="M66" s="69">
        <v>151.43272100000002</v>
      </c>
      <c r="N66" s="70">
        <v>99.989198823403285</v>
      </c>
      <c r="O66" s="70">
        <v>99.991165833917165</v>
      </c>
      <c r="P66" s="70">
        <v>64.081566467771239</v>
      </c>
      <c r="Q66" s="69">
        <v>1.03135171</v>
      </c>
      <c r="R66" s="70">
        <v>9.1689999999955418E-3</v>
      </c>
      <c r="S66" s="69">
        <v>41.116900000000001</v>
      </c>
      <c r="T66" s="69">
        <v>0</v>
      </c>
      <c r="U66" s="69">
        <v>101.1169</v>
      </c>
      <c r="V66" s="69">
        <v>41.116900000000001</v>
      </c>
      <c r="W66" s="69">
        <v>60</v>
      </c>
      <c r="X66" s="69">
        <v>41.116900000000001</v>
      </c>
      <c r="Y66" s="69">
        <v>0.43835271000000003</v>
      </c>
      <c r="Z66" s="69">
        <v>101.094352</v>
      </c>
      <c r="AA66" s="69">
        <v>41.107731000000001</v>
      </c>
      <c r="AB66" s="69">
        <v>0</v>
      </c>
      <c r="AC66" s="69">
        <v>59.986621</v>
      </c>
      <c r="AD66" s="70">
        <v>99.977700167084578</v>
      </c>
      <c r="AE66" s="70">
        <v>99.977701666666661</v>
      </c>
      <c r="AF66" s="70">
        <v>59.337262481290743</v>
      </c>
      <c r="AG66" s="70">
        <v>0.43835271000000003</v>
      </c>
      <c r="AH66" s="70">
        <v>9.1689999999965965E-3</v>
      </c>
      <c r="AI66" s="69">
        <v>0</v>
      </c>
      <c r="AJ66" s="69">
        <v>0</v>
      </c>
      <c r="AK66" s="69">
        <v>0</v>
      </c>
      <c r="AL66" s="69">
        <v>0</v>
      </c>
      <c r="AM66" s="69">
        <v>0</v>
      </c>
      <c r="AN66" s="69">
        <v>0</v>
      </c>
      <c r="AO66" s="69">
        <v>0</v>
      </c>
      <c r="AP66" s="69">
        <v>0</v>
      </c>
      <c r="AQ66" s="69">
        <v>0</v>
      </c>
      <c r="AR66" s="69">
        <v>0</v>
      </c>
      <c r="AS66" s="69">
        <v>0</v>
      </c>
      <c r="AT66" s="70" t="s">
        <v>652</v>
      </c>
      <c r="AU66" s="70" t="s">
        <v>652</v>
      </c>
      <c r="AV66" s="70">
        <v>0</v>
      </c>
      <c r="AW66" s="70">
        <v>0</v>
      </c>
      <c r="AX66" s="70">
        <v>0</v>
      </c>
      <c r="AY66" s="69">
        <v>35.762</v>
      </c>
      <c r="AZ66" s="69">
        <v>0</v>
      </c>
      <c r="BA66" s="69">
        <v>119.2081</v>
      </c>
      <c r="BB66" s="69">
        <v>35.762</v>
      </c>
      <c r="BC66" s="69">
        <v>83.446100000000001</v>
      </c>
      <c r="BD66" s="69">
        <v>35.762</v>
      </c>
      <c r="BE66" s="69">
        <v>0</v>
      </c>
      <c r="BF66" s="69">
        <v>119.2081</v>
      </c>
      <c r="BG66" s="69">
        <v>35.762</v>
      </c>
      <c r="BH66" s="69">
        <v>0</v>
      </c>
      <c r="BI66" s="69">
        <v>83.446100000000001</v>
      </c>
      <c r="BJ66" s="70">
        <v>100</v>
      </c>
      <c r="BK66" s="70">
        <v>100</v>
      </c>
      <c r="BL66" s="70">
        <v>70.000360713743447</v>
      </c>
      <c r="BM66" s="70">
        <v>0</v>
      </c>
      <c r="BN66" s="70">
        <v>0</v>
      </c>
      <c r="BO66" s="69">
        <v>0</v>
      </c>
      <c r="BP66" s="69">
        <v>0</v>
      </c>
      <c r="BQ66" s="69">
        <v>0</v>
      </c>
      <c r="BR66" s="69">
        <v>0</v>
      </c>
      <c r="BS66" s="69">
        <v>0</v>
      </c>
      <c r="BT66" s="69">
        <v>0</v>
      </c>
      <c r="BU66" s="69">
        <v>0</v>
      </c>
      <c r="BV66" s="69">
        <v>0</v>
      </c>
      <c r="BW66" s="69">
        <v>0</v>
      </c>
      <c r="BX66" s="69">
        <v>0</v>
      </c>
      <c r="BY66" s="69">
        <v>0</v>
      </c>
      <c r="BZ66" s="70" t="s">
        <v>652</v>
      </c>
      <c r="CA66" s="70" t="s">
        <v>652</v>
      </c>
      <c r="CB66" s="70">
        <v>0</v>
      </c>
      <c r="CC66" s="70">
        <v>0</v>
      </c>
      <c r="CD66" s="70">
        <v>0</v>
      </c>
      <c r="CE66" s="69">
        <v>0</v>
      </c>
      <c r="CF66" s="69">
        <v>0</v>
      </c>
      <c r="CG66" s="69">
        <v>0</v>
      </c>
      <c r="CH66" s="69">
        <v>0</v>
      </c>
      <c r="CI66" s="69">
        <v>0</v>
      </c>
      <c r="CJ66" s="69">
        <v>0</v>
      </c>
      <c r="CK66" s="69">
        <v>0</v>
      </c>
      <c r="CL66" s="69">
        <v>0</v>
      </c>
      <c r="CM66" s="69">
        <v>0</v>
      </c>
      <c r="CN66" s="69">
        <v>0</v>
      </c>
      <c r="CO66" s="69">
        <v>0</v>
      </c>
      <c r="CP66" s="70" t="s">
        <v>652</v>
      </c>
      <c r="CQ66" s="70" t="s">
        <v>652</v>
      </c>
      <c r="CR66" s="70">
        <v>0</v>
      </c>
      <c r="CS66" s="70">
        <v>0</v>
      </c>
      <c r="CT66" s="70">
        <v>0</v>
      </c>
      <c r="CU66" s="69">
        <v>0</v>
      </c>
      <c r="CV66" s="69">
        <v>0</v>
      </c>
      <c r="CW66" s="69">
        <v>0</v>
      </c>
      <c r="CX66" s="69">
        <v>0</v>
      </c>
      <c r="CY66" s="69">
        <v>0</v>
      </c>
      <c r="CZ66" s="69">
        <v>0</v>
      </c>
      <c r="DA66" s="69">
        <v>0</v>
      </c>
      <c r="DB66" s="69">
        <v>0</v>
      </c>
      <c r="DC66" s="69">
        <v>0</v>
      </c>
      <c r="DD66" s="69">
        <v>0</v>
      </c>
      <c r="DE66" s="69">
        <v>0</v>
      </c>
      <c r="DF66" s="70" t="s">
        <v>652</v>
      </c>
      <c r="DG66" s="70" t="s">
        <v>652</v>
      </c>
      <c r="DH66" s="70">
        <v>0</v>
      </c>
      <c r="DI66" s="70">
        <v>0</v>
      </c>
      <c r="DJ66" s="70">
        <v>0</v>
      </c>
      <c r="DK66" s="69">
        <v>3.03</v>
      </c>
      <c r="DL66" s="69">
        <v>0</v>
      </c>
      <c r="DM66" s="69">
        <v>7.03</v>
      </c>
      <c r="DN66" s="69">
        <v>3.03</v>
      </c>
      <c r="DO66" s="69">
        <v>4</v>
      </c>
      <c r="DP66" s="69">
        <v>3.03</v>
      </c>
      <c r="DQ66" s="69">
        <v>0</v>
      </c>
      <c r="DR66" s="69">
        <v>7.03</v>
      </c>
      <c r="DS66" s="69">
        <v>3.03</v>
      </c>
      <c r="DT66" s="69">
        <v>0</v>
      </c>
      <c r="DU66" s="69">
        <v>4</v>
      </c>
      <c r="DV66" s="70">
        <v>100</v>
      </c>
      <c r="DW66" s="70">
        <v>100</v>
      </c>
      <c r="DX66" s="70">
        <v>56.899004267425312</v>
      </c>
      <c r="DY66" s="70">
        <v>0</v>
      </c>
      <c r="DZ66" s="70">
        <v>0</v>
      </c>
      <c r="EA66" s="69">
        <v>0</v>
      </c>
      <c r="EB66" s="69">
        <v>0</v>
      </c>
      <c r="EC66" s="69">
        <v>0</v>
      </c>
      <c r="ED66" s="69">
        <v>0</v>
      </c>
      <c r="EE66" s="69">
        <v>0</v>
      </c>
      <c r="EF66" s="69">
        <v>0</v>
      </c>
      <c r="EG66" s="69">
        <v>0</v>
      </c>
      <c r="EH66" s="69">
        <v>0</v>
      </c>
      <c r="EI66" s="69">
        <v>0</v>
      </c>
      <c r="EJ66" s="69">
        <v>0</v>
      </c>
      <c r="EK66" s="69">
        <v>0</v>
      </c>
      <c r="EL66" s="70" t="s">
        <v>652</v>
      </c>
      <c r="EM66" s="70" t="s">
        <v>652</v>
      </c>
      <c r="EN66" s="70">
        <v>0</v>
      </c>
      <c r="EO66" s="70">
        <v>0</v>
      </c>
      <c r="EP66" s="70">
        <v>0</v>
      </c>
      <c r="EQ66" s="69">
        <v>4.9800000000000004</v>
      </c>
      <c r="ER66" s="69">
        <v>0</v>
      </c>
      <c r="ES66" s="69">
        <v>8.98</v>
      </c>
      <c r="ET66" s="69">
        <v>4.9800000000000004</v>
      </c>
      <c r="EU66" s="69">
        <v>4</v>
      </c>
      <c r="EV66" s="69">
        <v>4.9800000000000004</v>
      </c>
      <c r="EW66" s="69">
        <v>0</v>
      </c>
      <c r="EX66" s="69">
        <v>8.98</v>
      </c>
      <c r="EY66" s="69">
        <v>4.9800000000000004</v>
      </c>
      <c r="EZ66" s="69">
        <v>0</v>
      </c>
      <c r="FA66" s="69">
        <v>4</v>
      </c>
      <c r="FB66" s="70">
        <v>100</v>
      </c>
      <c r="FC66" s="70">
        <v>100</v>
      </c>
      <c r="FD66" s="70">
        <v>44.543429844097993</v>
      </c>
      <c r="FE66" s="70">
        <v>0</v>
      </c>
      <c r="FF66" s="70">
        <v>0</v>
      </c>
      <c r="FG66" s="69">
        <v>0</v>
      </c>
      <c r="FH66" s="69">
        <v>0</v>
      </c>
      <c r="FI66" s="69">
        <v>0</v>
      </c>
      <c r="FJ66" s="69">
        <v>0</v>
      </c>
      <c r="FK66" s="69">
        <v>0</v>
      </c>
      <c r="FL66" s="69">
        <v>0</v>
      </c>
      <c r="FM66" s="69">
        <v>0</v>
      </c>
      <c r="FN66" s="69">
        <v>0</v>
      </c>
      <c r="FO66" s="69">
        <v>0</v>
      </c>
      <c r="FP66" s="69">
        <v>0</v>
      </c>
      <c r="FQ66" s="69">
        <v>0</v>
      </c>
      <c r="FR66" s="70" t="s">
        <v>652</v>
      </c>
      <c r="FS66" s="70" t="s">
        <v>652</v>
      </c>
      <c r="FT66" s="70">
        <v>0</v>
      </c>
      <c r="FU66" s="70">
        <v>0</v>
      </c>
      <c r="FV66" s="70">
        <v>0</v>
      </c>
      <c r="FW66" s="69">
        <v>0</v>
      </c>
      <c r="FX66" s="69">
        <v>0</v>
      </c>
      <c r="FY66" s="69">
        <v>0</v>
      </c>
      <c r="FZ66" s="69">
        <v>0</v>
      </c>
      <c r="GA66" s="69">
        <v>0</v>
      </c>
      <c r="GB66" s="69">
        <v>0</v>
      </c>
      <c r="GC66" s="69">
        <v>0.59299900000000005</v>
      </c>
      <c r="GD66" s="69">
        <v>0</v>
      </c>
      <c r="GE66" s="69">
        <v>0</v>
      </c>
      <c r="GF66" s="69">
        <v>0</v>
      </c>
      <c r="GG66" s="69">
        <v>0</v>
      </c>
      <c r="GH66" s="70" t="s">
        <v>652</v>
      </c>
      <c r="GI66" s="70" t="s">
        <v>652</v>
      </c>
      <c r="GJ66" s="70">
        <v>0</v>
      </c>
      <c r="GK66" s="70">
        <v>0.59299900000000005</v>
      </c>
      <c r="GL66" s="70">
        <v>0</v>
      </c>
      <c r="GM66" s="69">
        <v>0</v>
      </c>
      <c r="GN66" s="69">
        <v>0</v>
      </c>
      <c r="GO66" s="69">
        <v>0</v>
      </c>
      <c r="GP66" s="69">
        <v>0</v>
      </c>
      <c r="GQ66" s="69">
        <v>0</v>
      </c>
      <c r="GR66" s="69">
        <v>0</v>
      </c>
      <c r="GS66" s="69">
        <v>0</v>
      </c>
      <c r="GT66" s="69">
        <v>0</v>
      </c>
      <c r="GU66" s="69">
        <v>0</v>
      </c>
      <c r="GV66" s="69">
        <v>0</v>
      </c>
      <c r="GW66" s="69">
        <v>0</v>
      </c>
      <c r="GX66" s="70" t="s">
        <v>652</v>
      </c>
      <c r="GY66" s="70" t="s">
        <v>652</v>
      </c>
      <c r="GZ66" s="70">
        <v>0</v>
      </c>
      <c r="HA66" s="70">
        <v>0</v>
      </c>
      <c r="HB66" s="70">
        <v>0</v>
      </c>
      <c r="HC66" s="69">
        <v>0</v>
      </c>
      <c r="HD66" s="69">
        <v>0</v>
      </c>
      <c r="HE66" s="69">
        <v>0</v>
      </c>
      <c r="HF66" s="69">
        <v>0</v>
      </c>
      <c r="HG66" s="69">
        <v>0</v>
      </c>
      <c r="HH66" s="69">
        <v>0</v>
      </c>
      <c r="HI66" s="69">
        <v>0</v>
      </c>
      <c r="HJ66" s="69">
        <v>0</v>
      </c>
      <c r="HK66" s="69">
        <v>0</v>
      </c>
      <c r="HL66" s="69">
        <v>0</v>
      </c>
      <c r="HM66" s="69">
        <v>0</v>
      </c>
      <c r="HN66" s="70" t="s">
        <v>652</v>
      </c>
      <c r="HO66" s="70" t="s">
        <v>652</v>
      </c>
      <c r="HP66" s="70">
        <v>0</v>
      </c>
      <c r="HQ66" s="70">
        <v>0</v>
      </c>
      <c r="HR66" s="70">
        <v>0</v>
      </c>
      <c r="HS66" s="69">
        <v>0</v>
      </c>
      <c r="HT66" s="69">
        <v>0</v>
      </c>
      <c r="HU66" s="69">
        <v>0</v>
      </c>
      <c r="HV66" s="69">
        <v>0</v>
      </c>
      <c r="HW66" s="69">
        <v>0</v>
      </c>
      <c r="HX66" s="69">
        <v>0</v>
      </c>
      <c r="HY66" s="69">
        <v>0</v>
      </c>
      <c r="HZ66" s="69">
        <v>0</v>
      </c>
      <c r="IA66" s="69">
        <v>0</v>
      </c>
      <c r="IB66" s="69">
        <v>0</v>
      </c>
      <c r="IC66" s="69">
        <v>0</v>
      </c>
      <c r="ID66" s="70" t="s">
        <v>652</v>
      </c>
      <c r="IE66" s="70" t="s">
        <v>652</v>
      </c>
      <c r="IF66" s="70">
        <v>0</v>
      </c>
      <c r="IG66" s="70">
        <v>0</v>
      </c>
      <c r="IH66" s="70">
        <v>0</v>
      </c>
    </row>
    <row r="67" spans="1:242" ht="15.75" x14ac:dyDescent="0.25">
      <c r="A67" s="11">
        <v>56</v>
      </c>
      <c r="B67" s="66" t="s">
        <v>146</v>
      </c>
      <c r="C67" s="69">
        <v>110.25420000000001</v>
      </c>
      <c r="D67" s="69">
        <v>10.42</v>
      </c>
      <c r="E67" s="69">
        <v>311.39420000000001</v>
      </c>
      <c r="F67" s="69">
        <v>110.25420000000001</v>
      </c>
      <c r="G67" s="69">
        <v>201.14</v>
      </c>
      <c r="H67" s="69">
        <v>110.25420000000001</v>
      </c>
      <c r="I67" s="69">
        <v>0.41669</v>
      </c>
      <c r="J67" s="69">
        <v>303.47654169999998</v>
      </c>
      <c r="K67" s="69">
        <v>120.6742</v>
      </c>
      <c r="L67" s="69">
        <v>10.42</v>
      </c>
      <c r="M67" s="69">
        <v>182.8023417</v>
      </c>
      <c r="N67" s="70">
        <v>99.999999999999986</v>
      </c>
      <c r="O67" s="70">
        <v>90.883136969275142</v>
      </c>
      <c r="P67" s="70">
        <v>60.23606987083312</v>
      </c>
      <c r="Q67" s="69">
        <v>0.41669</v>
      </c>
      <c r="R67" s="70">
        <v>1.6875389974302379E-14</v>
      </c>
      <c r="S67" s="69">
        <v>76.0715</v>
      </c>
      <c r="T67" s="69">
        <v>0</v>
      </c>
      <c r="U67" s="69">
        <v>113.7859</v>
      </c>
      <c r="V67" s="69">
        <v>76.0715</v>
      </c>
      <c r="W67" s="69">
        <v>37.714399999999998</v>
      </c>
      <c r="X67" s="69">
        <v>76.0715</v>
      </c>
      <c r="Y67" s="69">
        <v>0.41669</v>
      </c>
      <c r="Z67" s="69">
        <v>113.7859</v>
      </c>
      <c r="AA67" s="69">
        <v>76.0715</v>
      </c>
      <c r="AB67" s="69">
        <v>0</v>
      </c>
      <c r="AC67" s="69">
        <v>37.714399999999998</v>
      </c>
      <c r="AD67" s="70">
        <v>100</v>
      </c>
      <c r="AE67" s="70">
        <v>100</v>
      </c>
      <c r="AF67" s="70">
        <v>33.145055758226633</v>
      </c>
      <c r="AG67" s="70">
        <v>0.41669</v>
      </c>
      <c r="AH67" s="70">
        <v>2.6645352591003757E-15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70" t="s">
        <v>652</v>
      </c>
      <c r="AU67" s="70" t="s">
        <v>652</v>
      </c>
      <c r="AV67" s="70">
        <v>0</v>
      </c>
      <c r="AW67" s="70">
        <v>0</v>
      </c>
      <c r="AX67" s="70">
        <v>0</v>
      </c>
      <c r="AY67" s="69">
        <v>0</v>
      </c>
      <c r="AZ67" s="69">
        <v>0</v>
      </c>
      <c r="BA67" s="69">
        <v>0</v>
      </c>
      <c r="BB67" s="69">
        <v>0</v>
      </c>
      <c r="BC67" s="69">
        <v>0</v>
      </c>
      <c r="BD67" s="69">
        <v>0</v>
      </c>
      <c r="BE67" s="69">
        <v>0</v>
      </c>
      <c r="BF67" s="69">
        <v>0</v>
      </c>
      <c r="BG67" s="69">
        <v>0</v>
      </c>
      <c r="BH67" s="69">
        <v>0</v>
      </c>
      <c r="BI67" s="69">
        <v>0</v>
      </c>
      <c r="BJ67" s="70" t="s">
        <v>652</v>
      </c>
      <c r="BK67" s="70" t="s">
        <v>652</v>
      </c>
      <c r="BL67" s="70">
        <v>0</v>
      </c>
      <c r="BM67" s="70">
        <v>0</v>
      </c>
      <c r="BN67" s="70">
        <v>0</v>
      </c>
      <c r="BO67" s="69">
        <v>0</v>
      </c>
      <c r="BP67" s="69">
        <v>0</v>
      </c>
      <c r="BQ67" s="69">
        <v>0</v>
      </c>
      <c r="BR67" s="69">
        <v>0</v>
      </c>
      <c r="BS67" s="69">
        <v>0</v>
      </c>
      <c r="BT67" s="69">
        <v>0</v>
      </c>
      <c r="BU67" s="69">
        <v>0</v>
      </c>
      <c r="BV67" s="69">
        <v>0</v>
      </c>
      <c r="BW67" s="69">
        <v>0</v>
      </c>
      <c r="BX67" s="69">
        <v>0</v>
      </c>
      <c r="BY67" s="69">
        <v>0</v>
      </c>
      <c r="BZ67" s="70" t="s">
        <v>652</v>
      </c>
      <c r="CA67" s="70" t="s">
        <v>652</v>
      </c>
      <c r="CB67" s="70">
        <v>0</v>
      </c>
      <c r="CC67" s="70">
        <v>0</v>
      </c>
      <c r="CD67" s="70">
        <v>0</v>
      </c>
      <c r="CE67" s="69">
        <v>12.04</v>
      </c>
      <c r="CF67" s="69">
        <v>0</v>
      </c>
      <c r="CG67" s="69">
        <v>111.8656</v>
      </c>
      <c r="CH67" s="69">
        <v>12.04</v>
      </c>
      <c r="CI67" s="69">
        <v>99.825599999999994</v>
      </c>
      <c r="CJ67" s="69">
        <v>12.04</v>
      </c>
      <c r="CK67" s="69">
        <v>0</v>
      </c>
      <c r="CL67" s="69">
        <v>97.593941700000002</v>
      </c>
      <c r="CM67" s="69">
        <v>12.04</v>
      </c>
      <c r="CN67" s="69">
        <v>0</v>
      </c>
      <c r="CO67" s="69">
        <v>85.55394170000001</v>
      </c>
      <c r="CP67" s="70">
        <v>100</v>
      </c>
      <c r="CQ67" s="70">
        <v>85.703408444326925</v>
      </c>
      <c r="CR67" s="70">
        <v>87.663168645231607</v>
      </c>
      <c r="CS67" s="70">
        <v>0</v>
      </c>
      <c r="CT67" s="70">
        <v>0</v>
      </c>
      <c r="CU67" s="69">
        <v>0</v>
      </c>
      <c r="CV67" s="69">
        <v>0</v>
      </c>
      <c r="CW67" s="69">
        <v>0</v>
      </c>
      <c r="CX67" s="69">
        <v>0</v>
      </c>
      <c r="CY67" s="69">
        <v>0</v>
      </c>
      <c r="CZ67" s="69">
        <v>0</v>
      </c>
      <c r="DA67" s="69">
        <v>0</v>
      </c>
      <c r="DB67" s="69">
        <v>0</v>
      </c>
      <c r="DC67" s="69">
        <v>0</v>
      </c>
      <c r="DD67" s="69">
        <v>0</v>
      </c>
      <c r="DE67" s="69">
        <v>0</v>
      </c>
      <c r="DF67" s="70" t="s">
        <v>652</v>
      </c>
      <c r="DG67" s="70" t="s">
        <v>652</v>
      </c>
      <c r="DH67" s="70">
        <v>0</v>
      </c>
      <c r="DI67" s="70">
        <v>0</v>
      </c>
      <c r="DJ67" s="70">
        <v>0</v>
      </c>
      <c r="DK67" s="69">
        <v>3.04</v>
      </c>
      <c r="DL67" s="69">
        <v>0</v>
      </c>
      <c r="DM67" s="69">
        <v>53.04</v>
      </c>
      <c r="DN67" s="69">
        <v>3.04</v>
      </c>
      <c r="DO67" s="69">
        <v>50</v>
      </c>
      <c r="DP67" s="69">
        <v>3.04</v>
      </c>
      <c r="DQ67" s="69">
        <v>0</v>
      </c>
      <c r="DR67" s="69">
        <v>53.04</v>
      </c>
      <c r="DS67" s="69">
        <v>3.04</v>
      </c>
      <c r="DT67" s="69">
        <v>0</v>
      </c>
      <c r="DU67" s="69">
        <v>50</v>
      </c>
      <c r="DV67" s="70">
        <v>100</v>
      </c>
      <c r="DW67" s="70">
        <v>100</v>
      </c>
      <c r="DX67" s="70">
        <v>94.26847662141779</v>
      </c>
      <c r="DY67" s="70">
        <v>0</v>
      </c>
      <c r="DZ67" s="70">
        <v>0</v>
      </c>
      <c r="EA67" s="69">
        <v>0</v>
      </c>
      <c r="EB67" s="69">
        <v>0</v>
      </c>
      <c r="EC67" s="69">
        <v>0</v>
      </c>
      <c r="ED67" s="69">
        <v>0</v>
      </c>
      <c r="EE67" s="69">
        <v>0</v>
      </c>
      <c r="EF67" s="69">
        <v>0</v>
      </c>
      <c r="EG67" s="69">
        <v>0</v>
      </c>
      <c r="EH67" s="69">
        <v>0</v>
      </c>
      <c r="EI67" s="69">
        <v>0</v>
      </c>
      <c r="EJ67" s="69">
        <v>0</v>
      </c>
      <c r="EK67" s="69">
        <v>0</v>
      </c>
      <c r="EL67" s="70" t="s">
        <v>652</v>
      </c>
      <c r="EM67" s="70" t="s">
        <v>652</v>
      </c>
      <c r="EN67" s="70">
        <v>0</v>
      </c>
      <c r="EO67" s="70">
        <v>0</v>
      </c>
      <c r="EP67" s="70">
        <v>0</v>
      </c>
      <c r="EQ67" s="69">
        <v>0</v>
      </c>
      <c r="ER67" s="69">
        <v>0</v>
      </c>
      <c r="ES67" s="69">
        <v>0</v>
      </c>
      <c r="ET67" s="69">
        <v>0</v>
      </c>
      <c r="EU67" s="69">
        <v>0</v>
      </c>
      <c r="EV67" s="69">
        <v>0</v>
      </c>
      <c r="EW67" s="69">
        <v>0</v>
      </c>
      <c r="EX67" s="69">
        <v>0</v>
      </c>
      <c r="EY67" s="69">
        <v>0</v>
      </c>
      <c r="EZ67" s="69">
        <v>0</v>
      </c>
      <c r="FA67" s="69">
        <v>0</v>
      </c>
      <c r="FB67" s="70" t="s">
        <v>652</v>
      </c>
      <c r="FC67" s="70" t="s">
        <v>652</v>
      </c>
      <c r="FD67" s="70">
        <v>0</v>
      </c>
      <c r="FE67" s="70">
        <v>0</v>
      </c>
      <c r="FF67" s="70">
        <v>0</v>
      </c>
      <c r="FG67" s="69">
        <v>0</v>
      </c>
      <c r="FH67" s="69">
        <v>0</v>
      </c>
      <c r="FI67" s="69">
        <v>0</v>
      </c>
      <c r="FJ67" s="69">
        <v>0</v>
      </c>
      <c r="FK67" s="69">
        <v>0</v>
      </c>
      <c r="FL67" s="69">
        <v>0</v>
      </c>
      <c r="FM67" s="69">
        <v>0</v>
      </c>
      <c r="FN67" s="69">
        <v>0</v>
      </c>
      <c r="FO67" s="69">
        <v>0</v>
      </c>
      <c r="FP67" s="69">
        <v>0</v>
      </c>
      <c r="FQ67" s="69">
        <v>0</v>
      </c>
      <c r="FR67" s="70" t="s">
        <v>652</v>
      </c>
      <c r="FS67" s="70" t="s">
        <v>652</v>
      </c>
      <c r="FT67" s="70">
        <v>0</v>
      </c>
      <c r="FU67" s="70">
        <v>0</v>
      </c>
      <c r="FV67" s="70">
        <v>0</v>
      </c>
      <c r="FW67" s="69">
        <v>18.419</v>
      </c>
      <c r="FX67" s="69">
        <v>10.42</v>
      </c>
      <c r="FY67" s="69">
        <v>31.018999999999998</v>
      </c>
      <c r="FZ67" s="69">
        <v>18.419</v>
      </c>
      <c r="GA67" s="69">
        <v>12.6</v>
      </c>
      <c r="GB67" s="69">
        <v>18.419</v>
      </c>
      <c r="GC67" s="69">
        <v>0</v>
      </c>
      <c r="GD67" s="69">
        <v>37.372999999999998</v>
      </c>
      <c r="GE67" s="69">
        <v>28.838999999999999</v>
      </c>
      <c r="GF67" s="69">
        <v>10.42</v>
      </c>
      <c r="GG67" s="69">
        <v>8.5340000000000007</v>
      </c>
      <c r="GH67" s="70">
        <v>100</v>
      </c>
      <c r="GI67" s="70">
        <v>67.730158730158735</v>
      </c>
      <c r="GJ67" s="70">
        <v>22.834666738019429</v>
      </c>
      <c r="GK67" s="70">
        <v>0</v>
      </c>
      <c r="GL67" s="70">
        <v>0</v>
      </c>
      <c r="GM67" s="69">
        <v>0</v>
      </c>
      <c r="GN67" s="69">
        <v>0</v>
      </c>
      <c r="GO67" s="69">
        <v>0</v>
      </c>
      <c r="GP67" s="69">
        <v>0</v>
      </c>
      <c r="GQ67" s="69">
        <v>0</v>
      </c>
      <c r="GR67" s="69">
        <v>0</v>
      </c>
      <c r="GS67" s="69">
        <v>0</v>
      </c>
      <c r="GT67" s="69">
        <v>0</v>
      </c>
      <c r="GU67" s="69">
        <v>0</v>
      </c>
      <c r="GV67" s="69">
        <v>0</v>
      </c>
      <c r="GW67" s="69">
        <v>0</v>
      </c>
      <c r="GX67" s="70" t="s">
        <v>652</v>
      </c>
      <c r="GY67" s="70" t="s">
        <v>652</v>
      </c>
      <c r="GZ67" s="70">
        <v>0</v>
      </c>
      <c r="HA67" s="70">
        <v>0</v>
      </c>
      <c r="HB67" s="70">
        <v>0</v>
      </c>
      <c r="HC67" s="69">
        <v>0.68369999999999997</v>
      </c>
      <c r="HD67" s="69">
        <v>0</v>
      </c>
      <c r="HE67" s="69">
        <v>1.6837</v>
      </c>
      <c r="HF67" s="69">
        <v>0.68369999999999997</v>
      </c>
      <c r="HG67" s="69">
        <v>1</v>
      </c>
      <c r="HH67" s="69">
        <v>0.68369999999999997</v>
      </c>
      <c r="HI67" s="69">
        <v>0</v>
      </c>
      <c r="HJ67" s="69">
        <v>1.6837</v>
      </c>
      <c r="HK67" s="69">
        <v>0.68369999999999997</v>
      </c>
      <c r="HL67" s="69">
        <v>0</v>
      </c>
      <c r="HM67" s="69">
        <v>1</v>
      </c>
      <c r="HN67" s="70">
        <v>100</v>
      </c>
      <c r="HO67" s="70">
        <v>100</v>
      </c>
      <c r="HP67" s="70">
        <v>59.393003504187206</v>
      </c>
      <c r="HQ67" s="70">
        <v>0</v>
      </c>
      <c r="HR67" s="70">
        <v>0</v>
      </c>
      <c r="HS67" s="69">
        <v>0</v>
      </c>
      <c r="HT67" s="69">
        <v>0</v>
      </c>
      <c r="HU67" s="69">
        <v>0</v>
      </c>
      <c r="HV67" s="69">
        <v>0</v>
      </c>
      <c r="HW67" s="69">
        <v>0</v>
      </c>
      <c r="HX67" s="69">
        <v>0</v>
      </c>
      <c r="HY67" s="69">
        <v>0</v>
      </c>
      <c r="HZ67" s="69">
        <v>0</v>
      </c>
      <c r="IA67" s="69">
        <v>0</v>
      </c>
      <c r="IB67" s="69">
        <v>0</v>
      </c>
      <c r="IC67" s="69">
        <v>0</v>
      </c>
      <c r="ID67" s="70" t="s">
        <v>652</v>
      </c>
      <c r="IE67" s="70" t="s">
        <v>652</v>
      </c>
      <c r="IF67" s="70">
        <v>0</v>
      </c>
      <c r="IG67" s="70">
        <v>0</v>
      </c>
      <c r="IH67" s="70">
        <v>0</v>
      </c>
    </row>
    <row r="68" spans="1:242" ht="15.75" x14ac:dyDescent="0.25">
      <c r="A68" s="11">
        <v>57</v>
      </c>
      <c r="B68" s="66" t="s">
        <v>149</v>
      </c>
      <c r="C68" s="69">
        <v>167.04710000000003</v>
      </c>
      <c r="D68" s="69">
        <v>0</v>
      </c>
      <c r="E68" s="69">
        <v>238.64409999999998</v>
      </c>
      <c r="F68" s="69">
        <v>167.04710000000003</v>
      </c>
      <c r="G68" s="69">
        <v>71.597000000000008</v>
      </c>
      <c r="H68" s="69">
        <v>167.04710000000003</v>
      </c>
      <c r="I68" s="69">
        <v>1.7337098200000001</v>
      </c>
      <c r="J68" s="69">
        <v>239.74347495999996</v>
      </c>
      <c r="K68" s="69">
        <v>168.14647496000001</v>
      </c>
      <c r="L68" s="69">
        <v>0</v>
      </c>
      <c r="M68" s="69">
        <v>71.597000000000008</v>
      </c>
      <c r="N68" s="70">
        <v>100.6581227450222</v>
      </c>
      <c r="O68" s="70">
        <v>100</v>
      </c>
      <c r="P68" s="70">
        <v>29.864003602995087</v>
      </c>
      <c r="Q68" s="69">
        <v>0.48217786000000007</v>
      </c>
      <c r="R68" s="70">
        <v>0.15215700000002397</v>
      </c>
      <c r="S68" s="69">
        <v>77.229500000000002</v>
      </c>
      <c r="T68" s="69">
        <v>0</v>
      </c>
      <c r="U68" s="69">
        <v>110.3295</v>
      </c>
      <c r="V68" s="69">
        <v>77.229500000000002</v>
      </c>
      <c r="W68" s="69">
        <v>33.1</v>
      </c>
      <c r="X68" s="69">
        <v>77.229500000000002</v>
      </c>
      <c r="Y68" s="69">
        <v>1.4265358700000002</v>
      </c>
      <c r="Z68" s="69">
        <v>111.42887495999999</v>
      </c>
      <c r="AA68" s="69">
        <v>78.328874959999993</v>
      </c>
      <c r="AB68" s="69">
        <v>0</v>
      </c>
      <c r="AC68" s="69">
        <v>33.1</v>
      </c>
      <c r="AD68" s="70">
        <v>101.4235168685541</v>
      </c>
      <c r="AE68" s="70">
        <v>100</v>
      </c>
      <c r="AF68" s="70">
        <v>29.705047288579394</v>
      </c>
      <c r="AG68" s="70">
        <v>0.18054041000000001</v>
      </c>
      <c r="AH68" s="70">
        <v>0.14662050000000346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0.30717395000000003</v>
      </c>
      <c r="AP68" s="69">
        <v>0</v>
      </c>
      <c r="AQ68" s="69">
        <v>0</v>
      </c>
      <c r="AR68" s="69">
        <v>0</v>
      </c>
      <c r="AS68" s="69">
        <v>0</v>
      </c>
      <c r="AT68" s="70" t="s">
        <v>652</v>
      </c>
      <c r="AU68" s="70" t="s">
        <v>652</v>
      </c>
      <c r="AV68" s="70">
        <v>0</v>
      </c>
      <c r="AW68" s="70">
        <v>0.30163745000000003</v>
      </c>
      <c r="AX68" s="70">
        <v>5.5364999999999998E-3</v>
      </c>
      <c r="AY68" s="69">
        <v>57.379399999999997</v>
      </c>
      <c r="AZ68" s="69">
        <v>0</v>
      </c>
      <c r="BA68" s="69">
        <v>81.972399999999993</v>
      </c>
      <c r="BB68" s="69">
        <v>57.379399999999997</v>
      </c>
      <c r="BC68" s="69">
        <v>24.593</v>
      </c>
      <c r="BD68" s="69">
        <v>57.379399999999997</v>
      </c>
      <c r="BE68" s="69">
        <v>0</v>
      </c>
      <c r="BF68" s="69">
        <v>81.972399999999993</v>
      </c>
      <c r="BG68" s="69">
        <v>57.379399999999997</v>
      </c>
      <c r="BH68" s="69">
        <v>0</v>
      </c>
      <c r="BI68" s="69">
        <v>24.593</v>
      </c>
      <c r="BJ68" s="70">
        <v>100</v>
      </c>
      <c r="BK68" s="70">
        <v>100</v>
      </c>
      <c r="BL68" s="70">
        <v>30.001561501188206</v>
      </c>
      <c r="BM68" s="70">
        <v>0</v>
      </c>
      <c r="BN68" s="70">
        <v>0</v>
      </c>
      <c r="BO68" s="69">
        <v>0</v>
      </c>
      <c r="BP68" s="69">
        <v>0</v>
      </c>
      <c r="BQ68" s="69">
        <v>0</v>
      </c>
      <c r="BR68" s="69">
        <v>0</v>
      </c>
      <c r="BS68" s="69">
        <v>0</v>
      </c>
      <c r="BT68" s="69">
        <v>0</v>
      </c>
      <c r="BU68" s="69">
        <v>0</v>
      </c>
      <c r="BV68" s="69">
        <v>0</v>
      </c>
      <c r="BW68" s="69">
        <v>0</v>
      </c>
      <c r="BX68" s="69">
        <v>0</v>
      </c>
      <c r="BY68" s="69">
        <v>0</v>
      </c>
      <c r="BZ68" s="70" t="s">
        <v>652</v>
      </c>
      <c r="CA68" s="70" t="s">
        <v>652</v>
      </c>
      <c r="CB68" s="70">
        <v>0</v>
      </c>
      <c r="CC68" s="70">
        <v>0</v>
      </c>
      <c r="CD68" s="70">
        <v>0</v>
      </c>
      <c r="CE68" s="69">
        <v>14.52</v>
      </c>
      <c r="CF68" s="69">
        <v>0</v>
      </c>
      <c r="CG68" s="69">
        <v>20.742999999999999</v>
      </c>
      <c r="CH68" s="69">
        <v>14.52</v>
      </c>
      <c r="CI68" s="69">
        <v>6.2229999999999999</v>
      </c>
      <c r="CJ68" s="69">
        <v>14.52</v>
      </c>
      <c r="CK68" s="69">
        <v>0</v>
      </c>
      <c r="CL68" s="69">
        <v>20.742999999999999</v>
      </c>
      <c r="CM68" s="69">
        <v>14.52</v>
      </c>
      <c r="CN68" s="69">
        <v>0</v>
      </c>
      <c r="CO68" s="69">
        <v>6.2229999999999999</v>
      </c>
      <c r="CP68" s="70">
        <v>100</v>
      </c>
      <c r="CQ68" s="70">
        <v>100</v>
      </c>
      <c r="CR68" s="70">
        <v>30.000482090343734</v>
      </c>
      <c r="CS68" s="70">
        <v>0</v>
      </c>
      <c r="CT68" s="70">
        <v>0</v>
      </c>
      <c r="CU68" s="69">
        <v>0</v>
      </c>
      <c r="CV68" s="69">
        <v>0</v>
      </c>
      <c r="CW68" s="69">
        <v>0</v>
      </c>
      <c r="CX68" s="69">
        <v>0</v>
      </c>
      <c r="CY68" s="69">
        <v>0</v>
      </c>
      <c r="CZ68" s="69">
        <v>0</v>
      </c>
      <c r="DA68" s="69">
        <v>0</v>
      </c>
      <c r="DB68" s="69">
        <v>0</v>
      </c>
      <c r="DC68" s="69">
        <v>0</v>
      </c>
      <c r="DD68" s="69">
        <v>0</v>
      </c>
      <c r="DE68" s="69">
        <v>0</v>
      </c>
      <c r="DF68" s="70" t="s">
        <v>652</v>
      </c>
      <c r="DG68" s="70" t="s">
        <v>652</v>
      </c>
      <c r="DH68" s="70">
        <v>0</v>
      </c>
      <c r="DI68" s="70">
        <v>0</v>
      </c>
      <c r="DJ68" s="70">
        <v>0</v>
      </c>
      <c r="DK68" s="69">
        <v>2.59</v>
      </c>
      <c r="DL68" s="69">
        <v>0</v>
      </c>
      <c r="DM68" s="69">
        <v>3.7</v>
      </c>
      <c r="DN68" s="69">
        <v>2.59</v>
      </c>
      <c r="DO68" s="69">
        <v>1.1100000000000001</v>
      </c>
      <c r="DP68" s="69">
        <v>2.59</v>
      </c>
      <c r="DQ68" s="69">
        <v>0</v>
      </c>
      <c r="DR68" s="69">
        <v>3.7</v>
      </c>
      <c r="DS68" s="69">
        <v>2.59</v>
      </c>
      <c r="DT68" s="69">
        <v>0</v>
      </c>
      <c r="DU68" s="69">
        <v>1.1100000000000001</v>
      </c>
      <c r="DV68" s="70">
        <v>100</v>
      </c>
      <c r="DW68" s="70">
        <v>100</v>
      </c>
      <c r="DX68" s="70">
        <v>30</v>
      </c>
      <c r="DY68" s="70">
        <v>0</v>
      </c>
      <c r="DZ68" s="70">
        <v>0</v>
      </c>
      <c r="EA68" s="69">
        <v>0</v>
      </c>
      <c r="EB68" s="69">
        <v>0</v>
      </c>
      <c r="EC68" s="69">
        <v>0</v>
      </c>
      <c r="ED68" s="69">
        <v>0</v>
      </c>
      <c r="EE68" s="69">
        <v>0</v>
      </c>
      <c r="EF68" s="69">
        <v>0</v>
      </c>
      <c r="EG68" s="69">
        <v>0</v>
      </c>
      <c r="EH68" s="69">
        <v>0</v>
      </c>
      <c r="EI68" s="69">
        <v>0</v>
      </c>
      <c r="EJ68" s="69">
        <v>0</v>
      </c>
      <c r="EK68" s="69">
        <v>0</v>
      </c>
      <c r="EL68" s="70" t="s">
        <v>652</v>
      </c>
      <c r="EM68" s="70" t="s">
        <v>652</v>
      </c>
      <c r="EN68" s="70">
        <v>0</v>
      </c>
      <c r="EO68" s="70">
        <v>0</v>
      </c>
      <c r="EP68" s="70">
        <v>0</v>
      </c>
      <c r="EQ68" s="69">
        <v>12.97</v>
      </c>
      <c r="ER68" s="69">
        <v>0</v>
      </c>
      <c r="ES68" s="69">
        <v>18.53</v>
      </c>
      <c r="ET68" s="69">
        <v>12.97</v>
      </c>
      <c r="EU68" s="69">
        <v>5.56</v>
      </c>
      <c r="EV68" s="69">
        <v>12.97</v>
      </c>
      <c r="EW68" s="69">
        <v>0</v>
      </c>
      <c r="EX68" s="69">
        <v>18.53</v>
      </c>
      <c r="EY68" s="69">
        <v>12.97</v>
      </c>
      <c r="EZ68" s="69">
        <v>0</v>
      </c>
      <c r="FA68" s="69">
        <v>5.56</v>
      </c>
      <c r="FB68" s="70">
        <v>100</v>
      </c>
      <c r="FC68" s="70">
        <v>100</v>
      </c>
      <c r="FD68" s="70">
        <v>30.005396654074467</v>
      </c>
      <c r="FE68" s="70">
        <v>0</v>
      </c>
      <c r="FF68" s="70">
        <v>0</v>
      </c>
      <c r="FG68" s="69">
        <v>0</v>
      </c>
      <c r="FH68" s="69">
        <v>0</v>
      </c>
      <c r="FI68" s="69">
        <v>0</v>
      </c>
      <c r="FJ68" s="69">
        <v>0</v>
      </c>
      <c r="FK68" s="69">
        <v>0</v>
      </c>
      <c r="FL68" s="69">
        <v>0</v>
      </c>
      <c r="FM68" s="69">
        <v>0</v>
      </c>
      <c r="FN68" s="69">
        <v>0</v>
      </c>
      <c r="FO68" s="69">
        <v>0</v>
      </c>
      <c r="FP68" s="69">
        <v>0</v>
      </c>
      <c r="FQ68" s="69">
        <v>0</v>
      </c>
      <c r="FR68" s="70" t="s">
        <v>652</v>
      </c>
      <c r="FS68" s="70" t="s">
        <v>652</v>
      </c>
      <c r="FT68" s="70">
        <v>0</v>
      </c>
      <c r="FU68" s="70">
        <v>0</v>
      </c>
      <c r="FV68" s="70">
        <v>0</v>
      </c>
      <c r="FW68" s="69">
        <v>0</v>
      </c>
      <c r="FX68" s="69">
        <v>0</v>
      </c>
      <c r="FY68" s="69">
        <v>0</v>
      </c>
      <c r="FZ68" s="69">
        <v>0</v>
      </c>
      <c r="GA68" s="69">
        <v>0</v>
      </c>
      <c r="GB68" s="69">
        <v>0</v>
      </c>
      <c r="GC68" s="69">
        <v>0</v>
      </c>
      <c r="GD68" s="69">
        <v>0</v>
      </c>
      <c r="GE68" s="69">
        <v>0</v>
      </c>
      <c r="GF68" s="69">
        <v>0</v>
      </c>
      <c r="GG68" s="69">
        <v>0</v>
      </c>
      <c r="GH68" s="70" t="s">
        <v>652</v>
      </c>
      <c r="GI68" s="70" t="s">
        <v>652</v>
      </c>
      <c r="GJ68" s="70">
        <v>0</v>
      </c>
      <c r="GK68" s="70">
        <v>0</v>
      </c>
      <c r="GL68" s="70">
        <v>0</v>
      </c>
      <c r="GM68" s="69">
        <v>0</v>
      </c>
      <c r="GN68" s="69">
        <v>0</v>
      </c>
      <c r="GO68" s="69">
        <v>0</v>
      </c>
      <c r="GP68" s="69">
        <v>0</v>
      </c>
      <c r="GQ68" s="69">
        <v>0</v>
      </c>
      <c r="GR68" s="69">
        <v>0</v>
      </c>
      <c r="GS68" s="69">
        <v>0</v>
      </c>
      <c r="GT68" s="69">
        <v>0</v>
      </c>
      <c r="GU68" s="69">
        <v>0</v>
      </c>
      <c r="GV68" s="69">
        <v>0</v>
      </c>
      <c r="GW68" s="69">
        <v>0</v>
      </c>
      <c r="GX68" s="70" t="s">
        <v>652</v>
      </c>
      <c r="GY68" s="70" t="s">
        <v>652</v>
      </c>
      <c r="GZ68" s="70">
        <v>0</v>
      </c>
      <c r="HA68" s="70">
        <v>0</v>
      </c>
      <c r="HB68" s="70">
        <v>0</v>
      </c>
      <c r="HC68" s="69">
        <v>2.3582000000000001</v>
      </c>
      <c r="HD68" s="69">
        <v>0</v>
      </c>
      <c r="HE68" s="69">
        <v>3.3692000000000002</v>
      </c>
      <c r="HF68" s="69">
        <v>2.3582000000000001</v>
      </c>
      <c r="HG68" s="69">
        <v>1.0109999999999999</v>
      </c>
      <c r="HH68" s="69">
        <v>2.3582000000000001</v>
      </c>
      <c r="HI68" s="69">
        <v>0</v>
      </c>
      <c r="HJ68" s="69">
        <v>3.3692000000000002</v>
      </c>
      <c r="HK68" s="69">
        <v>2.3582000000000001</v>
      </c>
      <c r="HL68" s="69">
        <v>0</v>
      </c>
      <c r="HM68" s="69">
        <v>1.0109999999999999</v>
      </c>
      <c r="HN68" s="70">
        <v>100</v>
      </c>
      <c r="HO68" s="70">
        <v>100</v>
      </c>
      <c r="HP68" s="70">
        <v>30.00712335272468</v>
      </c>
      <c r="HQ68" s="70">
        <v>0</v>
      </c>
      <c r="HR68" s="70">
        <v>0</v>
      </c>
      <c r="HS68" s="69">
        <v>0</v>
      </c>
      <c r="HT68" s="69">
        <v>0</v>
      </c>
      <c r="HU68" s="69">
        <v>0</v>
      </c>
      <c r="HV68" s="69">
        <v>0</v>
      </c>
      <c r="HW68" s="69">
        <v>0</v>
      </c>
      <c r="HX68" s="69">
        <v>0</v>
      </c>
      <c r="HY68" s="69">
        <v>0</v>
      </c>
      <c r="HZ68" s="69">
        <v>0</v>
      </c>
      <c r="IA68" s="69">
        <v>0</v>
      </c>
      <c r="IB68" s="69">
        <v>0</v>
      </c>
      <c r="IC68" s="69">
        <v>0</v>
      </c>
      <c r="ID68" s="70" t="s">
        <v>652</v>
      </c>
      <c r="IE68" s="70" t="s">
        <v>652</v>
      </c>
      <c r="IF68" s="70">
        <v>0</v>
      </c>
      <c r="IG68" s="70">
        <v>0</v>
      </c>
      <c r="IH68" s="70">
        <v>0</v>
      </c>
    </row>
    <row r="69" spans="1:242" ht="15.75" x14ac:dyDescent="0.25">
      <c r="A69" s="11">
        <v>58</v>
      </c>
      <c r="B69" s="66" t="s">
        <v>152</v>
      </c>
      <c r="C69" s="69">
        <v>31.831099999999999</v>
      </c>
      <c r="D69" s="69">
        <v>0</v>
      </c>
      <c r="E69" s="69">
        <v>50.370800000000003</v>
      </c>
      <c r="F69" s="69">
        <v>31.831099999999999</v>
      </c>
      <c r="G69" s="69">
        <v>18.5397</v>
      </c>
      <c r="H69" s="69">
        <v>31.831099999999999</v>
      </c>
      <c r="I69" s="69">
        <v>0.85099559999999996</v>
      </c>
      <c r="J69" s="69">
        <v>49.642250000000004</v>
      </c>
      <c r="K69" s="69">
        <v>31.831099999999999</v>
      </c>
      <c r="L69" s="69">
        <v>0</v>
      </c>
      <c r="M69" s="69">
        <v>17.811150000000001</v>
      </c>
      <c r="N69" s="70">
        <v>100</v>
      </c>
      <c r="O69" s="70">
        <v>96.070324762536615</v>
      </c>
      <c r="P69" s="70">
        <v>35.879014347657488</v>
      </c>
      <c r="Q69" s="69">
        <v>0.85099559999999996</v>
      </c>
      <c r="R69" s="70">
        <v>-2.55351295663786E-15</v>
      </c>
      <c r="S69" s="69">
        <v>19.104099999999999</v>
      </c>
      <c r="T69" s="69">
        <v>0</v>
      </c>
      <c r="U69" s="69">
        <v>27.291799999999999</v>
      </c>
      <c r="V69" s="69">
        <v>19.104099999999999</v>
      </c>
      <c r="W69" s="69">
        <v>8.1876999999999995</v>
      </c>
      <c r="X69" s="69">
        <v>19.104099999999999</v>
      </c>
      <c r="Y69" s="69">
        <v>0.85099559999999996</v>
      </c>
      <c r="Z69" s="69">
        <v>27.291630000000001</v>
      </c>
      <c r="AA69" s="69">
        <v>19.104099999999999</v>
      </c>
      <c r="AB69" s="69">
        <v>0</v>
      </c>
      <c r="AC69" s="69">
        <v>8.1875300000000006</v>
      </c>
      <c r="AD69" s="70">
        <v>100</v>
      </c>
      <c r="AE69" s="70">
        <v>99.997923714840567</v>
      </c>
      <c r="AF69" s="70">
        <v>30.000150229209471</v>
      </c>
      <c r="AG69" s="70">
        <v>0.85099559999999996</v>
      </c>
      <c r="AH69" s="70">
        <v>9.9920072216264089E-16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70" t="s">
        <v>652</v>
      </c>
      <c r="AU69" s="70" t="s">
        <v>652</v>
      </c>
      <c r="AV69" s="70">
        <v>0</v>
      </c>
      <c r="AW69" s="70">
        <v>0</v>
      </c>
      <c r="AX69" s="70">
        <v>0</v>
      </c>
      <c r="AY69" s="69">
        <v>12.727</v>
      </c>
      <c r="AZ69" s="69">
        <v>0</v>
      </c>
      <c r="BA69" s="69">
        <v>23.079000000000001</v>
      </c>
      <c r="BB69" s="69">
        <v>12.727</v>
      </c>
      <c r="BC69" s="69">
        <v>10.352</v>
      </c>
      <c r="BD69" s="69">
        <v>12.727</v>
      </c>
      <c r="BE69" s="69">
        <v>0</v>
      </c>
      <c r="BF69" s="69">
        <v>22.350619999999999</v>
      </c>
      <c r="BG69" s="69">
        <v>12.727</v>
      </c>
      <c r="BH69" s="69">
        <v>0</v>
      </c>
      <c r="BI69" s="69">
        <v>9.6236200000000007</v>
      </c>
      <c r="BJ69" s="70">
        <v>100</v>
      </c>
      <c r="BK69" s="70">
        <v>92.963871715610509</v>
      </c>
      <c r="BL69" s="70">
        <v>43.057508024385903</v>
      </c>
      <c r="BM69" s="70">
        <v>0</v>
      </c>
      <c r="BN69" s="70">
        <v>0</v>
      </c>
      <c r="BO69" s="69">
        <v>0</v>
      </c>
      <c r="BP69" s="69">
        <v>0</v>
      </c>
      <c r="BQ69" s="69">
        <v>0</v>
      </c>
      <c r="BR69" s="69">
        <v>0</v>
      </c>
      <c r="BS69" s="69">
        <v>0</v>
      </c>
      <c r="BT69" s="69">
        <v>0</v>
      </c>
      <c r="BU69" s="69">
        <v>0</v>
      </c>
      <c r="BV69" s="69">
        <v>0</v>
      </c>
      <c r="BW69" s="69">
        <v>0</v>
      </c>
      <c r="BX69" s="69">
        <v>0</v>
      </c>
      <c r="BY69" s="69">
        <v>0</v>
      </c>
      <c r="BZ69" s="70" t="s">
        <v>652</v>
      </c>
      <c r="CA69" s="70" t="s">
        <v>652</v>
      </c>
      <c r="CB69" s="70">
        <v>0</v>
      </c>
      <c r="CC69" s="70">
        <v>0</v>
      </c>
      <c r="CD69" s="70">
        <v>0</v>
      </c>
      <c r="CE69" s="69">
        <v>0</v>
      </c>
      <c r="CF69" s="69">
        <v>0</v>
      </c>
      <c r="CG69" s="69">
        <v>0</v>
      </c>
      <c r="CH69" s="69">
        <v>0</v>
      </c>
      <c r="CI69" s="69">
        <v>0</v>
      </c>
      <c r="CJ69" s="69">
        <v>0</v>
      </c>
      <c r="CK69" s="69">
        <v>0</v>
      </c>
      <c r="CL69" s="69">
        <v>0</v>
      </c>
      <c r="CM69" s="69">
        <v>0</v>
      </c>
      <c r="CN69" s="69">
        <v>0</v>
      </c>
      <c r="CO69" s="69">
        <v>0</v>
      </c>
      <c r="CP69" s="70" t="s">
        <v>652</v>
      </c>
      <c r="CQ69" s="70" t="s">
        <v>652</v>
      </c>
      <c r="CR69" s="70">
        <v>0</v>
      </c>
      <c r="CS69" s="70">
        <v>0</v>
      </c>
      <c r="CT69" s="70">
        <v>0</v>
      </c>
      <c r="CU69" s="69">
        <v>0</v>
      </c>
      <c r="CV69" s="69">
        <v>0</v>
      </c>
      <c r="CW69" s="69">
        <v>0</v>
      </c>
      <c r="CX69" s="69">
        <v>0</v>
      </c>
      <c r="CY69" s="69">
        <v>0</v>
      </c>
      <c r="CZ69" s="69">
        <v>0</v>
      </c>
      <c r="DA69" s="69">
        <v>0</v>
      </c>
      <c r="DB69" s="69">
        <v>0</v>
      </c>
      <c r="DC69" s="69">
        <v>0</v>
      </c>
      <c r="DD69" s="69">
        <v>0</v>
      </c>
      <c r="DE69" s="69">
        <v>0</v>
      </c>
      <c r="DF69" s="70" t="s">
        <v>652</v>
      </c>
      <c r="DG69" s="70" t="s">
        <v>652</v>
      </c>
      <c r="DH69" s="70">
        <v>0</v>
      </c>
      <c r="DI69" s="70">
        <v>0</v>
      </c>
      <c r="DJ69" s="70">
        <v>0</v>
      </c>
      <c r="DK69" s="69">
        <v>0</v>
      </c>
      <c r="DL69" s="69">
        <v>0</v>
      </c>
      <c r="DM69" s="69">
        <v>0</v>
      </c>
      <c r="DN69" s="69">
        <v>0</v>
      </c>
      <c r="DO69" s="69">
        <v>0</v>
      </c>
      <c r="DP69" s="69">
        <v>0</v>
      </c>
      <c r="DQ69" s="69">
        <v>0</v>
      </c>
      <c r="DR69" s="69">
        <v>0</v>
      </c>
      <c r="DS69" s="69">
        <v>0</v>
      </c>
      <c r="DT69" s="69">
        <v>0</v>
      </c>
      <c r="DU69" s="69">
        <v>0</v>
      </c>
      <c r="DV69" s="70" t="s">
        <v>652</v>
      </c>
      <c r="DW69" s="70" t="s">
        <v>652</v>
      </c>
      <c r="DX69" s="70">
        <v>0</v>
      </c>
      <c r="DY69" s="70">
        <v>0</v>
      </c>
      <c r="DZ69" s="70">
        <v>0</v>
      </c>
      <c r="EA69" s="69">
        <v>0</v>
      </c>
      <c r="EB69" s="69">
        <v>0</v>
      </c>
      <c r="EC69" s="69">
        <v>0</v>
      </c>
      <c r="ED69" s="69">
        <v>0</v>
      </c>
      <c r="EE69" s="69">
        <v>0</v>
      </c>
      <c r="EF69" s="69">
        <v>0</v>
      </c>
      <c r="EG69" s="69">
        <v>0</v>
      </c>
      <c r="EH69" s="69">
        <v>0</v>
      </c>
      <c r="EI69" s="69">
        <v>0</v>
      </c>
      <c r="EJ69" s="69">
        <v>0</v>
      </c>
      <c r="EK69" s="69">
        <v>0</v>
      </c>
      <c r="EL69" s="70" t="s">
        <v>652</v>
      </c>
      <c r="EM69" s="70" t="s">
        <v>652</v>
      </c>
      <c r="EN69" s="70">
        <v>0</v>
      </c>
      <c r="EO69" s="70">
        <v>0</v>
      </c>
      <c r="EP69" s="70">
        <v>0</v>
      </c>
      <c r="EQ69" s="69">
        <v>0</v>
      </c>
      <c r="ER69" s="69">
        <v>0</v>
      </c>
      <c r="ES69" s="69">
        <v>0</v>
      </c>
      <c r="ET69" s="69">
        <v>0</v>
      </c>
      <c r="EU69" s="69">
        <v>0</v>
      </c>
      <c r="EV69" s="69">
        <v>0</v>
      </c>
      <c r="EW69" s="69">
        <v>0</v>
      </c>
      <c r="EX69" s="69">
        <v>0</v>
      </c>
      <c r="EY69" s="69">
        <v>0</v>
      </c>
      <c r="EZ69" s="69">
        <v>0</v>
      </c>
      <c r="FA69" s="69">
        <v>0</v>
      </c>
      <c r="FB69" s="70" t="s">
        <v>652</v>
      </c>
      <c r="FC69" s="70" t="s">
        <v>652</v>
      </c>
      <c r="FD69" s="70">
        <v>0</v>
      </c>
      <c r="FE69" s="70">
        <v>0</v>
      </c>
      <c r="FF69" s="70">
        <v>0</v>
      </c>
      <c r="FG69" s="69">
        <v>0</v>
      </c>
      <c r="FH69" s="69">
        <v>0</v>
      </c>
      <c r="FI69" s="69">
        <v>0</v>
      </c>
      <c r="FJ69" s="69">
        <v>0</v>
      </c>
      <c r="FK69" s="69">
        <v>0</v>
      </c>
      <c r="FL69" s="69">
        <v>0</v>
      </c>
      <c r="FM69" s="69">
        <v>0</v>
      </c>
      <c r="FN69" s="69">
        <v>0</v>
      </c>
      <c r="FO69" s="69">
        <v>0</v>
      </c>
      <c r="FP69" s="69">
        <v>0</v>
      </c>
      <c r="FQ69" s="69">
        <v>0</v>
      </c>
      <c r="FR69" s="70" t="s">
        <v>652</v>
      </c>
      <c r="FS69" s="70" t="s">
        <v>652</v>
      </c>
      <c r="FT69" s="70">
        <v>0</v>
      </c>
      <c r="FU69" s="70">
        <v>0</v>
      </c>
      <c r="FV69" s="70">
        <v>0</v>
      </c>
      <c r="FW69" s="69">
        <v>0</v>
      </c>
      <c r="FX69" s="69">
        <v>0</v>
      </c>
      <c r="FY69" s="69">
        <v>0</v>
      </c>
      <c r="FZ69" s="69">
        <v>0</v>
      </c>
      <c r="GA69" s="69">
        <v>0</v>
      </c>
      <c r="GB69" s="69">
        <v>0</v>
      </c>
      <c r="GC69" s="69">
        <v>0</v>
      </c>
      <c r="GD69" s="69">
        <v>0</v>
      </c>
      <c r="GE69" s="69">
        <v>0</v>
      </c>
      <c r="GF69" s="69">
        <v>0</v>
      </c>
      <c r="GG69" s="69">
        <v>0</v>
      </c>
      <c r="GH69" s="70" t="s">
        <v>652</v>
      </c>
      <c r="GI69" s="70" t="s">
        <v>652</v>
      </c>
      <c r="GJ69" s="70">
        <v>0</v>
      </c>
      <c r="GK69" s="70">
        <v>0</v>
      </c>
      <c r="GL69" s="70">
        <v>0</v>
      </c>
      <c r="GM69" s="69">
        <v>0</v>
      </c>
      <c r="GN69" s="69">
        <v>0</v>
      </c>
      <c r="GO69" s="69">
        <v>0</v>
      </c>
      <c r="GP69" s="69">
        <v>0</v>
      </c>
      <c r="GQ69" s="69">
        <v>0</v>
      </c>
      <c r="GR69" s="69">
        <v>0</v>
      </c>
      <c r="GS69" s="69">
        <v>0</v>
      </c>
      <c r="GT69" s="69">
        <v>0</v>
      </c>
      <c r="GU69" s="69">
        <v>0</v>
      </c>
      <c r="GV69" s="69">
        <v>0</v>
      </c>
      <c r="GW69" s="69">
        <v>0</v>
      </c>
      <c r="GX69" s="70" t="s">
        <v>652</v>
      </c>
      <c r="GY69" s="70" t="s">
        <v>652</v>
      </c>
      <c r="GZ69" s="70">
        <v>0</v>
      </c>
      <c r="HA69" s="70">
        <v>0</v>
      </c>
      <c r="HB69" s="70">
        <v>0</v>
      </c>
      <c r="HC69" s="69">
        <v>0</v>
      </c>
      <c r="HD69" s="69">
        <v>0</v>
      </c>
      <c r="HE69" s="69">
        <v>0</v>
      </c>
      <c r="HF69" s="69">
        <v>0</v>
      </c>
      <c r="HG69" s="69">
        <v>0</v>
      </c>
      <c r="HH69" s="69">
        <v>0</v>
      </c>
      <c r="HI69" s="69">
        <v>0</v>
      </c>
      <c r="HJ69" s="69">
        <v>0</v>
      </c>
      <c r="HK69" s="69">
        <v>0</v>
      </c>
      <c r="HL69" s="69">
        <v>0</v>
      </c>
      <c r="HM69" s="69">
        <v>0</v>
      </c>
      <c r="HN69" s="70" t="s">
        <v>652</v>
      </c>
      <c r="HO69" s="70" t="s">
        <v>652</v>
      </c>
      <c r="HP69" s="70">
        <v>0</v>
      </c>
      <c r="HQ69" s="70">
        <v>0</v>
      </c>
      <c r="HR69" s="70">
        <v>0</v>
      </c>
      <c r="HS69" s="69">
        <v>0</v>
      </c>
      <c r="HT69" s="69">
        <v>0</v>
      </c>
      <c r="HU69" s="69">
        <v>0</v>
      </c>
      <c r="HV69" s="69">
        <v>0</v>
      </c>
      <c r="HW69" s="69">
        <v>0</v>
      </c>
      <c r="HX69" s="69">
        <v>0</v>
      </c>
      <c r="HY69" s="69">
        <v>0</v>
      </c>
      <c r="HZ69" s="69">
        <v>0</v>
      </c>
      <c r="IA69" s="69">
        <v>0</v>
      </c>
      <c r="IB69" s="69">
        <v>0</v>
      </c>
      <c r="IC69" s="69">
        <v>0</v>
      </c>
      <c r="ID69" s="70" t="s">
        <v>652</v>
      </c>
      <c r="IE69" s="70" t="s">
        <v>652</v>
      </c>
      <c r="IF69" s="70">
        <v>0</v>
      </c>
      <c r="IG69" s="70">
        <v>0</v>
      </c>
      <c r="IH69" s="70">
        <v>0</v>
      </c>
    </row>
    <row r="70" spans="1:242" ht="15.75" x14ac:dyDescent="0.25">
      <c r="A70" s="11">
        <v>59</v>
      </c>
      <c r="B70" s="66" t="s">
        <v>155</v>
      </c>
      <c r="C70" s="69">
        <v>71.720200000000006</v>
      </c>
      <c r="D70" s="69">
        <v>0</v>
      </c>
      <c r="E70" s="69">
        <v>254.3202</v>
      </c>
      <c r="F70" s="69">
        <v>71.720200000000006</v>
      </c>
      <c r="G70" s="69">
        <v>182.6</v>
      </c>
      <c r="H70" s="69">
        <v>71.720200000000006</v>
      </c>
      <c r="I70" s="69">
        <v>1.12648149</v>
      </c>
      <c r="J70" s="69">
        <v>254.3202</v>
      </c>
      <c r="K70" s="69">
        <v>71.720200000000006</v>
      </c>
      <c r="L70" s="69">
        <v>0</v>
      </c>
      <c r="M70" s="69">
        <v>182.6</v>
      </c>
      <c r="N70" s="70">
        <v>100</v>
      </c>
      <c r="O70" s="70">
        <v>100</v>
      </c>
      <c r="P70" s="70">
        <v>71.799251494769194</v>
      </c>
      <c r="Q70" s="69">
        <v>1.12648149</v>
      </c>
      <c r="R70" s="70">
        <v>3.3306690738754696E-15</v>
      </c>
      <c r="S70" s="69">
        <v>41.680199999999999</v>
      </c>
      <c r="T70" s="69">
        <v>0</v>
      </c>
      <c r="U70" s="69">
        <v>81.958200000000005</v>
      </c>
      <c r="V70" s="69">
        <v>41.680199999999999</v>
      </c>
      <c r="W70" s="69">
        <v>40.277999999999999</v>
      </c>
      <c r="X70" s="69">
        <v>41.680199999999999</v>
      </c>
      <c r="Y70" s="69">
        <v>0</v>
      </c>
      <c r="Z70" s="69">
        <v>81.958200000000005</v>
      </c>
      <c r="AA70" s="69">
        <v>41.680199999999999</v>
      </c>
      <c r="AB70" s="69">
        <v>0</v>
      </c>
      <c r="AC70" s="69">
        <v>40.277999999999999</v>
      </c>
      <c r="AD70" s="70">
        <v>100</v>
      </c>
      <c r="AE70" s="70">
        <v>100</v>
      </c>
      <c r="AF70" s="70">
        <v>49.144563936250421</v>
      </c>
      <c r="AG70" s="70">
        <v>0</v>
      </c>
      <c r="AH70" s="70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1.12648149</v>
      </c>
      <c r="AP70" s="69">
        <v>0</v>
      </c>
      <c r="AQ70" s="69">
        <v>0</v>
      </c>
      <c r="AR70" s="69">
        <v>0</v>
      </c>
      <c r="AS70" s="69">
        <v>0</v>
      </c>
      <c r="AT70" s="70" t="s">
        <v>652</v>
      </c>
      <c r="AU70" s="70" t="s">
        <v>652</v>
      </c>
      <c r="AV70" s="70">
        <v>0</v>
      </c>
      <c r="AW70" s="70">
        <v>1.12648149</v>
      </c>
      <c r="AX70" s="70">
        <v>0</v>
      </c>
      <c r="AY70" s="69">
        <v>30.04</v>
      </c>
      <c r="AZ70" s="69">
        <v>0</v>
      </c>
      <c r="BA70" s="69">
        <v>172.36199999999999</v>
      </c>
      <c r="BB70" s="69">
        <v>30.04</v>
      </c>
      <c r="BC70" s="69">
        <v>142.322</v>
      </c>
      <c r="BD70" s="69">
        <v>30.04</v>
      </c>
      <c r="BE70" s="69">
        <v>0</v>
      </c>
      <c r="BF70" s="69">
        <v>172.36199999999999</v>
      </c>
      <c r="BG70" s="69">
        <v>30.04</v>
      </c>
      <c r="BH70" s="69">
        <v>0</v>
      </c>
      <c r="BI70" s="69">
        <v>142.322</v>
      </c>
      <c r="BJ70" s="70">
        <v>100</v>
      </c>
      <c r="BK70" s="70">
        <v>100</v>
      </c>
      <c r="BL70" s="70">
        <v>82.571564497975189</v>
      </c>
      <c r="BM70" s="70">
        <v>0</v>
      </c>
      <c r="BN70" s="70">
        <v>0</v>
      </c>
      <c r="BO70" s="69">
        <v>0</v>
      </c>
      <c r="BP70" s="69">
        <v>0</v>
      </c>
      <c r="BQ70" s="69">
        <v>0</v>
      </c>
      <c r="BR70" s="69">
        <v>0</v>
      </c>
      <c r="BS70" s="69">
        <v>0</v>
      </c>
      <c r="BT70" s="69">
        <v>0</v>
      </c>
      <c r="BU70" s="69">
        <v>0</v>
      </c>
      <c r="BV70" s="69">
        <v>0</v>
      </c>
      <c r="BW70" s="69">
        <v>0</v>
      </c>
      <c r="BX70" s="69">
        <v>0</v>
      </c>
      <c r="BY70" s="69">
        <v>0</v>
      </c>
      <c r="BZ70" s="70" t="s">
        <v>652</v>
      </c>
      <c r="CA70" s="70" t="s">
        <v>652</v>
      </c>
      <c r="CB70" s="70">
        <v>0</v>
      </c>
      <c r="CC70" s="70">
        <v>0</v>
      </c>
      <c r="CD70" s="70">
        <v>0</v>
      </c>
      <c r="CE70" s="69">
        <v>0</v>
      </c>
      <c r="CF70" s="69">
        <v>0</v>
      </c>
      <c r="CG70" s="69">
        <v>0</v>
      </c>
      <c r="CH70" s="69">
        <v>0</v>
      </c>
      <c r="CI70" s="69">
        <v>0</v>
      </c>
      <c r="CJ70" s="69">
        <v>0</v>
      </c>
      <c r="CK70" s="69">
        <v>0</v>
      </c>
      <c r="CL70" s="69">
        <v>0</v>
      </c>
      <c r="CM70" s="69">
        <v>0</v>
      </c>
      <c r="CN70" s="69">
        <v>0</v>
      </c>
      <c r="CO70" s="69">
        <v>0</v>
      </c>
      <c r="CP70" s="70" t="s">
        <v>652</v>
      </c>
      <c r="CQ70" s="70" t="s">
        <v>652</v>
      </c>
      <c r="CR70" s="70">
        <v>0</v>
      </c>
      <c r="CS70" s="70">
        <v>0</v>
      </c>
      <c r="CT70" s="70">
        <v>0</v>
      </c>
      <c r="CU70" s="69">
        <v>0</v>
      </c>
      <c r="CV70" s="69">
        <v>0</v>
      </c>
      <c r="CW70" s="69">
        <v>0</v>
      </c>
      <c r="CX70" s="69">
        <v>0</v>
      </c>
      <c r="CY70" s="69">
        <v>0</v>
      </c>
      <c r="CZ70" s="69">
        <v>0</v>
      </c>
      <c r="DA70" s="69">
        <v>0</v>
      </c>
      <c r="DB70" s="69">
        <v>0</v>
      </c>
      <c r="DC70" s="69">
        <v>0</v>
      </c>
      <c r="DD70" s="69">
        <v>0</v>
      </c>
      <c r="DE70" s="69">
        <v>0</v>
      </c>
      <c r="DF70" s="70" t="s">
        <v>652</v>
      </c>
      <c r="DG70" s="70" t="s">
        <v>652</v>
      </c>
      <c r="DH70" s="70">
        <v>0</v>
      </c>
      <c r="DI70" s="70">
        <v>0</v>
      </c>
      <c r="DJ70" s="70">
        <v>0</v>
      </c>
      <c r="DK70" s="69">
        <v>0</v>
      </c>
      <c r="DL70" s="69">
        <v>0</v>
      </c>
      <c r="DM70" s="69">
        <v>0</v>
      </c>
      <c r="DN70" s="69">
        <v>0</v>
      </c>
      <c r="DO70" s="69">
        <v>0</v>
      </c>
      <c r="DP70" s="69">
        <v>0</v>
      </c>
      <c r="DQ70" s="69">
        <v>0</v>
      </c>
      <c r="DR70" s="69">
        <v>0</v>
      </c>
      <c r="DS70" s="69">
        <v>0</v>
      </c>
      <c r="DT70" s="69">
        <v>0</v>
      </c>
      <c r="DU70" s="69">
        <v>0</v>
      </c>
      <c r="DV70" s="70" t="s">
        <v>652</v>
      </c>
      <c r="DW70" s="70" t="s">
        <v>652</v>
      </c>
      <c r="DX70" s="70">
        <v>0</v>
      </c>
      <c r="DY70" s="70">
        <v>0</v>
      </c>
      <c r="DZ70" s="70">
        <v>0</v>
      </c>
      <c r="EA70" s="69">
        <v>0</v>
      </c>
      <c r="EB70" s="69">
        <v>0</v>
      </c>
      <c r="EC70" s="69">
        <v>0</v>
      </c>
      <c r="ED70" s="69">
        <v>0</v>
      </c>
      <c r="EE70" s="69">
        <v>0</v>
      </c>
      <c r="EF70" s="69">
        <v>0</v>
      </c>
      <c r="EG70" s="69">
        <v>0</v>
      </c>
      <c r="EH70" s="69">
        <v>0</v>
      </c>
      <c r="EI70" s="69">
        <v>0</v>
      </c>
      <c r="EJ70" s="69">
        <v>0</v>
      </c>
      <c r="EK70" s="69">
        <v>0</v>
      </c>
      <c r="EL70" s="70" t="s">
        <v>652</v>
      </c>
      <c r="EM70" s="70" t="s">
        <v>652</v>
      </c>
      <c r="EN70" s="70">
        <v>0</v>
      </c>
      <c r="EO70" s="70">
        <v>0</v>
      </c>
      <c r="EP70" s="70">
        <v>0</v>
      </c>
      <c r="EQ70" s="69">
        <v>0</v>
      </c>
      <c r="ER70" s="69">
        <v>0</v>
      </c>
      <c r="ES70" s="69">
        <v>0</v>
      </c>
      <c r="ET70" s="69">
        <v>0</v>
      </c>
      <c r="EU70" s="69">
        <v>0</v>
      </c>
      <c r="EV70" s="69">
        <v>0</v>
      </c>
      <c r="EW70" s="69">
        <v>0</v>
      </c>
      <c r="EX70" s="69">
        <v>0</v>
      </c>
      <c r="EY70" s="69">
        <v>0</v>
      </c>
      <c r="EZ70" s="69">
        <v>0</v>
      </c>
      <c r="FA70" s="69">
        <v>0</v>
      </c>
      <c r="FB70" s="70" t="s">
        <v>652</v>
      </c>
      <c r="FC70" s="70" t="s">
        <v>652</v>
      </c>
      <c r="FD70" s="70">
        <v>0</v>
      </c>
      <c r="FE70" s="70">
        <v>0</v>
      </c>
      <c r="FF70" s="70">
        <v>0</v>
      </c>
      <c r="FG70" s="69">
        <v>0</v>
      </c>
      <c r="FH70" s="69">
        <v>0</v>
      </c>
      <c r="FI70" s="69">
        <v>0</v>
      </c>
      <c r="FJ70" s="69">
        <v>0</v>
      </c>
      <c r="FK70" s="69">
        <v>0</v>
      </c>
      <c r="FL70" s="69">
        <v>0</v>
      </c>
      <c r="FM70" s="69">
        <v>0</v>
      </c>
      <c r="FN70" s="69">
        <v>0</v>
      </c>
      <c r="FO70" s="69">
        <v>0</v>
      </c>
      <c r="FP70" s="69">
        <v>0</v>
      </c>
      <c r="FQ70" s="69">
        <v>0</v>
      </c>
      <c r="FR70" s="70" t="s">
        <v>652</v>
      </c>
      <c r="FS70" s="70" t="s">
        <v>652</v>
      </c>
      <c r="FT70" s="70">
        <v>0</v>
      </c>
      <c r="FU70" s="70">
        <v>0</v>
      </c>
      <c r="FV70" s="70">
        <v>0</v>
      </c>
      <c r="FW70" s="69">
        <v>0</v>
      </c>
      <c r="FX70" s="69">
        <v>0</v>
      </c>
      <c r="FY70" s="69">
        <v>0</v>
      </c>
      <c r="FZ70" s="69">
        <v>0</v>
      </c>
      <c r="GA70" s="69">
        <v>0</v>
      </c>
      <c r="GB70" s="69">
        <v>0</v>
      </c>
      <c r="GC70" s="69">
        <v>0</v>
      </c>
      <c r="GD70" s="69">
        <v>0</v>
      </c>
      <c r="GE70" s="69">
        <v>0</v>
      </c>
      <c r="GF70" s="69">
        <v>0</v>
      </c>
      <c r="GG70" s="69">
        <v>0</v>
      </c>
      <c r="GH70" s="70" t="s">
        <v>652</v>
      </c>
      <c r="GI70" s="70" t="s">
        <v>652</v>
      </c>
      <c r="GJ70" s="70">
        <v>0</v>
      </c>
      <c r="GK70" s="70">
        <v>0</v>
      </c>
      <c r="GL70" s="70">
        <v>0</v>
      </c>
      <c r="GM70" s="69">
        <v>0</v>
      </c>
      <c r="GN70" s="69">
        <v>0</v>
      </c>
      <c r="GO70" s="69">
        <v>0</v>
      </c>
      <c r="GP70" s="69">
        <v>0</v>
      </c>
      <c r="GQ70" s="69">
        <v>0</v>
      </c>
      <c r="GR70" s="69">
        <v>0</v>
      </c>
      <c r="GS70" s="69">
        <v>0</v>
      </c>
      <c r="GT70" s="69">
        <v>0</v>
      </c>
      <c r="GU70" s="69">
        <v>0</v>
      </c>
      <c r="GV70" s="69">
        <v>0</v>
      </c>
      <c r="GW70" s="69">
        <v>0</v>
      </c>
      <c r="GX70" s="70" t="s">
        <v>652</v>
      </c>
      <c r="GY70" s="70" t="s">
        <v>652</v>
      </c>
      <c r="GZ70" s="70">
        <v>0</v>
      </c>
      <c r="HA70" s="70">
        <v>0</v>
      </c>
      <c r="HB70" s="70">
        <v>0</v>
      </c>
      <c r="HC70" s="69">
        <v>0</v>
      </c>
      <c r="HD70" s="69">
        <v>0</v>
      </c>
      <c r="HE70" s="69">
        <v>0</v>
      </c>
      <c r="HF70" s="69">
        <v>0</v>
      </c>
      <c r="HG70" s="69">
        <v>0</v>
      </c>
      <c r="HH70" s="69">
        <v>0</v>
      </c>
      <c r="HI70" s="69">
        <v>0</v>
      </c>
      <c r="HJ70" s="69">
        <v>0</v>
      </c>
      <c r="HK70" s="69">
        <v>0</v>
      </c>
      <c r="HL70" s="69">
        <v>0</v>
      </c>
      <c r="HM70" s="69">
        <v>0</v>
      </c>
      <c r="HN70" s="70" t="s">
        <v>652</v>
      </c>
      <c r="HO70" s="70" t="s">
        <v>652</v>
      </c>
      <c r="HP70" s="70">
        <v>0</v>
      </c>
      <c r="HQ70" s="70">
        <v>0</v>
      </c>
      <c r="HR70" s="70">
        <v>0</v>
      </c>
      <c r="HS70" s="69">
        <v>0</v>
      </c>
      <c r="HT70" s="69">
        <v>0</v>
      </c>
      <c r="HU70" s="69">
        <v>0</v>
      </c>
      <c r="HV70" s="69">
        <v>0</v>
      </c>
      <c r="HW70" s="69">
        <v>0</v>
      </c>
      <c r="HX70" s="69">
        <v>0</v>
      </c>
      <c r="HY70" s="69">
        <v>0</v>
      </c>
      <c r="HZ70" s="69">
        <v>0</v>
      </c>
      <c r="IA70" s="69">
        <v>0</v>
      </c>
      <c r="IB70" s="69">
        <v>0</v>
      </c>
      <c r="IC70" s="69">
        <v>0</v>
      </c>
      <c r="ID70" s="70" t="s">
        <v>652</v>
      </c>
      <c r="IE70" s="70" t="s">
        <v>652</v>
      </c>
      <c r="IF70" s="70">
        <v>0</v>
      </c>
      <c r="IG70" s="70">
        <v>0</v>
      </c>
      <c r="IH70" s="70">
        <v>0</v>
      </c>
    </row>
    <row r="71" spans="1:242" ht="15.75" x14ac:dyDescent="0.25">
      <c r="A71" s="11">
        <v>60</v>
      </c>
      <c r="B71" s="66" t="s">
        <v>158</v>
      </c>
      <c r="C71" s="69">
        <v>122.1234</v>
      </c>
      <c r="D71" s="69">
        <v>0</v>
      </c>
      <c r="E71" s="69">
        <v>398.81470000000002</v>
      </c>
      <c r="F71" s="69">
        <v>122.1234</v>
      </c>
      <c r="G71" s="69">
        <v>276.69130000000001</v>
      </c>
      <c r="H71" s="69">
        <v>121.96832499999999</v>
      </c>
      <c r="I71" s="69">
        <v>0.53383661999999998</v>
      </c>
      <c r="J71" s="69">
        <v>390.42380251000003</v>
      </c>
      <c r="K71" s="69">
        <v>121.96832499999999</v>
      </c>
      <c r="L71" s="69">
        <v>0</v>
      </c>
      <c r="M71" s="69">
        <v>268.45547750999998</v>
      </c>
      <c r="N71" s="70">
        <v>99.873017783651605</v>
      </c>
      <c r="O71" s="70">
        <v>97.023461709854971</v>
      </c>
      <c r="P71" s="70">
        <v>68.76001816080975</v>
      </c>
      <c r="Q71" s="69">
        <v>0.53383661999999998</v>
      </c>
      <c r="R71" s="70">
        <v>2.4424906541753444E-15</v>
      </c>
      <c r="S71" s="69">
        <v>93.3934</v>
      </c>
      <c r="T71" s="69">
        <v>0</v>
      </c>
      <c r="U71" s="69">
        <v>236.39340000000001</v>
      </c>
      <c r="V71" s="69">
        <v>93.3934</v>
      </c>
      <c r="W71" s="69">
        <v>143</v>
      </c>
      <c r="X71" s="69">
        <v>93.3934</v>
      </c>
      <c r="Y71" s="69">
        <v>0.26360600000000001</v>
      </c>
      <c r="Z71" s="69">
        <v>236.39340000000001</v>
      </c>
      <c r="AA71" s="69">
        <v>93.3934</v>
      </c>
      <c r="AB71" s="69">
        <v>0</v>
      </c>
      <c r="AC71" s="69">
        <v>143</v>
      </c>
      <c r="AD71" s="70">
        <v>100</v>
      </c>
      <c r="AE71" s="70">
        <v>100</v>
      </c>
      <c r="AF71" s="70">
        <v>60.492382613050957</v>
      </c>
      <c r="AG71" s="70">
        <v>0.26360600000000001</v>
      </c>
      <c r="AH71" s="70">
        <v>-4.2188474935755949E-15</v>
      </c>
      <c r="AI71" s="69">
        <v>0</v>
      </c>
      <c r="AJ71" s="69">
        <v>0</v>
      </c>
      <c r="AK71" s="69">
        <v>0</v>
      </c>
      <c r="AL71" s="69">
        <v>0</v>
      </c>
      <c r="AM71" s="69">
        <v>0</v>
      </c>
      <c r="AN71" s="69">
        <v>0</v>
      </c>
      <c r="AO71" s="69">
        <v>0.27023061999999998</v>
      </c>
      <c r="AP71" s="69">
        <v>0</v>
      </c>
      <c r="AQ71" s="69">
        <v>0</v>
      </c>
      <c r="AR71" s="69">
        <v>0</v>
      </c>
      <c r="AS71" s="69">
        <v>0</v>
      </c>
      <c r="AT71" s="70" t="s">
        <v>652</v>
      </c>
      <c r="AU71" s="70" t="s">
        <v>652</v>
      </c>
      <c r="AV71" s="70">
        <v>0</v>
      </c>
      <c r="AW71" s="70">
        <v>0.27023061999999998</v>
      </c>
      <c r="AX71" s="70">
        <v>0</v>
      </c>
      <c r="AY71" s="69">
        <v>24.41</v>
      </c>
      <c r="AZ71" s="69">
        <v>0</v>
      </c>
      <c r="BA71" s="69">
        <v>99.141000000000005</v>
      </c>
      <c r="BB71" s="69">
        <v>24.41</v>
      </c>
      <c r="BC71" s="69">
        <v>74.730999999999995</v>
      </c>
      <c r="BD71" s="69">
        <v>24.254925</v>
      </c>
      <c r="BE71" s="69">
        <v>0</v>
      </c>
      <c r="BF71" s="69">
        <v>97.639442680000002</v>
      </c>
      <c r="BG71" s="69">
        <v>24.254925</v>
      </c>
      <c r="BH71" s="69">
        <v>0</v>
      </c>
      <c r="BI71" s="69">
        <v>73.384517680000002</v>
      </c>
      <c r="BJ71" s="70">
        <v>99.364707087259319</v>
      </c>
      <c r="BK71" s="70">
        <v>98.198227884010663</v>
      </c>
      <c r="BL71" s="70">
        <v>75.158681436259101</v>
      </c>
      <c r="BM71" s="70">
        <v>0</v>
      </c>
      <c r="BN71" s="70">
        <v>0</v>
      </c>
      <c r="BO71" s="69">
        <v>0</v>
      </c>
      <c r="BP71" s="69">
        <v>0</v>
      </c>
      <c r="BQ71" s="69">
        <v>0</v>
      </c>
      <c r="BR71" s="69">
        <v>0</v>
      </c>
      <c r="BS71" s="69">
        <v>0</v>
      </c>
      <c r="BT71" s="69">
        <v>0</v>
      </c>
      <c r="BU71" s="69">
        <v>0</v>
      </c>
      <c r="BV71" s="69">
        <v>0</v>
      </c>
      <c r="BW71" s="69">
        <v>0</v>
      </c>
      <c r="BX71" s="69">
        <v>0</v>
      </c>
      <c r="BY71" s="69">
        <v>0</v>
      </c>
      <c r="BZ71" s="70" t="s">
        <v>652</v>
      </c>
      <c r="CA71" s="70" t="s">
        <v>652</v>
      </c>
      <c r="CB71" s="70">
        <v>0</v>
      </c>
      <c r="CC71" s="70">
        <v>0</v>
      </c>
      <c r="CD71" s="70">
        <v>0</v>
      </c>
      <c r="CE71" s="69">
        <v>0</v>
      </c>
      <c r="CF71" s="69">
        <v>0</v>
      </c>
      <c r="CG71" s="69">
        <v>0</v>
      </c>
      <c r="CH71" s="69">
        <v>0</v>
      </c>
      <c r="CI71" s="69">
        <v>0</v>
      </c>
      <c r="CJ71" s="69">
        <v>0</v>
      </c>
      <c r="CK71" s="69">
        <v>0</v>
      </c>
      <c r="CL71" s="69">
        <v>0</v>
      </c>
      <c r="CM71" s="69">
        <v>0</v>
      </c>
      <c r="CN71" s="69">
        <v>0</v>
      </c>
      <c r="CO71" s="69">
        <v>0</v>
      </c>
      <c r="CP71" s="70" t="s">
        <v>652</v>
      </c>
      <c r="CQ71" s="70" t="s">
        <v>652</v>
      </c>
      <c r="CR71" s="70">
        <v>0</v>
      </c>
      <c r="CS71" s="70">
        <v>0</v>
      </c>
      <c r="CT71" s="70">
        <v>0</v>
      </c>
      <c r="CU71" s="69">
        <v>0</v>
      </c>
      <c r="CV71" s="69">
        <v>0</v>
      </c>
      <c r="CW71" s="69">
        <v>0</v>
      </c>
      <c r="CX71" s="69">
        <v>0</v>
      </c>
      <c r="CY71" s="69">
        <v>0</v>
      </c>
      <c r="CZ71" s="69">
        <v>0</v>
      </c>
      <c r="DA71" s="69">
        <v>0</v>
      </c>
      <c r="DB71" s="69">
        <v>0</v>
      </c>
      <c r="DC71" s="69">
        <v>0</v>
      </c>
      <c r="DD71" s="69">
        <v>0</v>
      </c>
      <c r="DE71" s="69">
        <v>0</v>
      </c>
      <c r="DF71" s="70" t="s">
        <v>652</v>
      </c>
      <c r="DG71" s="70" t="s">
        <v>652</v>
      </c>
      <c r="DH71" s="70">
        <v>0</v>
      </c>
      <c r="DI71" s="70">
        <v>0</v>
      </c>
      <c r="DJ71" s="70">
        <v>0</v>
      </c>
      <c r="DK71" s="69">
        <v>4.32</v>
      </c>
      <c r="DL71" s="69">
        <v>0</v>
      </c>
      <c r="DM71" s="69">
        <v>63.280299999999997</v>
      </c>
      <c r="DN71" s="69">
        <v>4.32</v>
      </c>
      <c r="DO71" s="69">
        <v>58.960299999999997</v>
      </c>
      <c r="DP71" s="69">
        <v>4.32</v>
      </c>
      <c r="DQ71" s="69">
        <v>0</v>
      </c>
      <c r="DR71" s="69">
        <v>56.39095983</v>
      </c>
      <c r="DS71" s="69">
        <v>4.32</v>
      </c>
      <c r="DT71" s="69">
        <v>0</v>
      </c>
      <c r="DU71" s="69">
        <v>52.07095983</v>
      </c>
      <c r="DV71" s="70">
        <v>100</v>
      </c>
      <c r="DW71" s="70">
        <v>88.315289830614844</v>
      </c>
      <c r="DX71" s="70">
        <v>92.339197607163698</v>
      </c>
      <c r="DY71" s="70">
        <v>0</v>
      </c>
      <c r="DZ71" s="70">
        <v>0</v>
      </c>
      <c r="EA71" s="69">
        <v>0</v>
      </c>
      <c r="EB71" s="69">
        <v>0</v>
      </c>
      <c r="EC71" s="69">
        <v>0</v>
      </c>
      <c r="ED71" s="69">
        <v>0</v>
      </c>
      <c r="EE71" s="69">
        <v>0</v>
      </c>
      <c r="EF71" s="69">
        <v>0</v>
      </c>
      <c r="EG71" s="69">
        <v>0</v>
      </c>
      <c r="EH71" s="69">
        <v>0</v>
      </c>
      <c r="EI71" s="69">
        <v>0</v>
      </c>
      <c r="EJ71" s="69">
        <v>0</v>
      </c>
      <c r="EK71" s="69">
        <v>0</v>
      </c>
      <c r="EL71" s="70" t="s">
        <v>652</v>
      </c>
      <c r="EM71" s="70" t="s">
        <v>652</v>
      </c>
      <c r="EN71" s="70">
        <v>0</v>
      </c>
      <c r="EO71" s="70">
        <v>0</v>
      </c>
      <c r="EP71" s="70">
        <v>0</v>
      </c>
      <c r="EQ71" s="69">
        <v>0</v>
      </c>
      <c r="ER71" s="69">
        <v>0</v>
      </c>
      <c r="ES71" s="69">
        <v>0</v>
      </c>
      <c r="ET71" s="69">
        <v>0</v>
      </c>
      <c r="EU71" s="69">
        <v>0</v>
      </c>
      <c r="EV71" s="69">
        <v>0</v>
      </c>
      <c r="EW71" s="69">
        <v>0</v>
      </c>
      <c r="EX71" s="69">
        <v>0</v>
      </c>
      <c r="EY71" s="69">
        <v>0</v>
      </c>
      <c r="EZ71" s="69">
        <v>0</v>
      </c>
      <c r="FA71" s="69">
        <v>0</v>
      </c>
      <c r="FB71" s="70" t="s">
        <v>652</v>
      </c>
      <c r="FC71" s="70" t="s">
        <v>652</v>
      </c>
      <c r="FD71" s="70">
        <v>0</v>
      </c>
      <c r="FE71" s="70">
        <v>0</v>
      </c>
      <c r="FF71" s="70">
        <v>0</v>
      </c>
      <c r="FG71" s="69">
        <v>0</v>
      </c>
      <c r="FH71" s="69">
        <v>0</v>
      </c>
      <c r="FI71" s="69">
        <v>0</v>
      </c>
      <c r="FJ71" s="69">
        <v>0</v>
      </c>
      <c r="FK71" s="69">
        <v>0</v>
      </c>
      <c r="FL71" s="69">
        <v>0</v>
      </c>
      <c r="FM71" s="69">
        <v>0</v>
      </c>
      <c r="FN71" s="69">
        <v>0</v>
      </c>
      <c r="FO71" s="69">
        <v>0</v>
      </c>
      <c r="FP71" s="69">
        <v>0</v>
      </c>
      <c r="FQ71" s="69">
        <v>0</v>
      </c>
      <c r="FR71" s="70" t="s">
        <v>652</v>
      </c>
      <c r="FS71" s="70" t="s">
        <v>652</v>
      </c>
      <c r="FT71" s="70">
        <v>0</v>
      </c>
      <c r="FU71" s="70">
        <v>0</v>
      </c>
      <c r="FV71" s="70">
        <v>0</v>
      </c>
      <c r="FW71" s="69">
        <v>0</v>
      </c>
      <c r="FX71" s="69">
        <v>0</v>
      </c>
      <c r="FY71" s="69">
        <v>0</v>
      </c>
      <c r="FZ71" s="69">
        <v>0</v>
      </c>
      <c r="GA71" s="69">
        <v>0</v>
      </c>
      <c r="GB71" s="69">
        <v>0</v>
      </c>
      <c r="GC71" s="69">
        <v>0</v>
      </c>
      <c r="GD71" s="69">
        <v>0</v>
      </c>
      <c r="GE71" s="69">
        <v>0</v>
      </c>
      <c r="GF71" s="69">
        <v>0</v>
      </c>
      <c r="GG71" s="69">
        <v>0</v>
      </c>
      <c r="GH71" s="70" t="s">
        <v>652</v>
      </c>
      <c r="GI71" s="70" t="s">
        <v>652</v>
      </c>
      <c r="GJ71" s="70">
        <v>0</v>
      </c>
      <c r="GK71" s="70">
        <v>0</v>
      </c>
      <c r="GL71" s="70">
        <v>0</v>
      </c>
      <c r="GM71" s="69">
        <v>0</v>
      </c>
      <c r="GN71" s="69">
        <v>0</v>
      </c>
      <c r="GO71" s="69">
        <v>0</v>
      </c>
      <c r="GP71" s="69">
        <v>0</v>
      </c>
      <c r="GQ71" s="69">
        <v>0</v>
      </c>
      <c r="GR71" s="69">
        <v>0</v>
      </c>
      <c r="GS71" s="69">
        <v>0</v>
      </c>
      <c r="GT71" s="69">
        <v>0</v>
      </c>
      <c r="GU71" s="69">
        <v>0</v>
      </c>
      <c r="GV71" s="69">
        <v>0</v>
      </c>
      <c r="GW71" s="69">
        <v>0</v>
      </c>
      <c r="GX71" s="70" t="s">
        <v>652</v>
      </c>
      <c r="GY71" s="70" t="s">
        <v>652</v>
      </c>
      <c r="GZ71" s="70">
        <v>0</v>
      </c>
      <c r="HA71" s="70">
        <v>0</v>
      </c>
      <c r="HB71" s="70">
        <v>0</v>
      </c>
      <c r="HC71" s="69">
        <v>0</v>
      </c>
      <c r="HD71" s="69">
        <v>0</v>
      </c>
      <c r="HE71" s="69">
        <v>0</v>
      </c>
      <c r="HF71" s="69">
        <v>0</v>
      </c>
      <c r="HG71" s="69">
        <v>0</v>
      </c>
      <c r="HH71" s="69">
        <v>0</v>
      </c>
      <c r="HI71" s="69">
        <v>0</v>
      </c>
      <c r="HJ71" s="69">
        <v>0</v>
      </c>
      <c r="HK71" s="69">
        <v>0</v>
      </c>
      <c r="HL71" s="69">
        <v>0</v>
      </c>
      <c r="HM71" s="69">
        <v>0</v>
      </c>
      <c r="HN71" s="70" t="s">
        <v>652</v>
      </c>
      <c r="HO71" s="70" t="s">
        <v>652</v>
      </c>
      <c r="HP71" s="70">
        <v>0</v>
      </c>
      <c r="HQ71" s="70">
        <v>0</v>
      </c>
      <c r="HR71" s="70">
        <v>0</v>
      </c>
      <c r="HS71" s="69">
        <v>0</v>
      </c>
      <c r="HT71" s="69">
        <v>0</v>
      </c>
      <c r="HU71" s="69">
        <v>0</v>
      </c>
      <c r="HV71" s="69">
        <v>0</v>
      </c>
      <c r="HW71" s="69">
        <v>0</v>
      </c>
      <c r="HX71" s="69">
        <v>0</v>
      </c>
      <c r="HY71" s="69">
        <v>0</v>
      </c>
      <c r="HZ71" s="69">
        <v>0</v>
      </c>
      <c r="IA71" s="69">
        <v>0</v>
      </c>
      <c r="IB71" s="69">
        <v>0</v>
      </c>
      <c r="IC71" s="69">
        <v>0</v>
      </c>
      <c r="ID71" s="70" t="s">
        <v>652</v>
      </c>
      <c r="IE71" s="70" t="s">
        <v>652</v>
      </c>
      <c r="IF71" s="70">
        <v>0</v>
      </c>
      <c r="IG71" s="70">
        <v>0</v>
      </c>
      <c r="IH71" s="70">
        <v>0</v>
      </c>
    </row>
    <row r="72" spans="1:242" ht="15.75" x14ac:dyDescent="0.25">
      <c r="A72" s="11">
        <v>61</v>
      </c>
      <c r="B72" s="66" t="s">
        <v>161</v>
      </c>
      <c r="C72" s="69">
        <v>52.963800000000006</v>
      </c>
      <c r="D72" s="69">
        <v>0</v>
      </c>
      <c r="E72" s="69">
        <v>101.97380000000001</v>
      </c>
      <c r="F72" s="69">
        <v>52.963800000000006</v>
      </c>
      <c r="G72" s="69">
        <v>49.010000000000005</v>
      </c>
      <c r="H72" s="69">
        <v>52.963800000000006</v>
      </c>
      <c r="I72" s="69">
        <v>1.81965</v>
      </c>
      <c r="J72" s="69">
        <v>100.45832645</v>
      </c>
      <c r="K72" s="69">
        <v>52.963800000000006</v>
      </c>
      <c r="L72" s="69">
        <v>0</v>
      </c>
      <c r="M72" s="69">
        <v>47.494526450000002</v>
      </c>
      <c r="N72" s="70">
        <v>100</v>
      </c>
      <c r="O72" s="70">
        <v>96.90782789226688</v>
      </c>
      <c r="P72" s="70">
        <v>47.277839606096684</v>
      </c>
      <c r="Q72" s="69">
        <v>1.81965</v>
      </c>
      <c r="R72" s="70">
        <v>2.886579864025407E-15</v>
      </c>
      <c r="S72" s="69">
        <v>33.398000000000003</v>
      </c>
      <c r="T72" s="69">
        <v>0</v>
      </c>
      <c r="U72" s="69">
        <v>52.898000000000003</v>
      </c>
      <c r="V72" s="69">
        <v>33.398000000000003</v>
      </c>
      <c r="W72" s="69">
        <v>19.5</v>
      </c>
      <c r="X72" s="69">
        <v>33.398000000000003</v>
      </c>
      <c r="Y72" s="69">
        <v>1.7139</v>
      </c>
      <c r="Z72" s="69">
        <v>52.011000000000003</v>
      </c>
      <c r="AA72" s="69">
        <v>33.398000000000003</v>
      </c>
      <c r="AB72" s="69">
        <v>0</v>
      </c>
      <c r="AC72" s="69">
        <v>18.613</v>
      </c>
      <c r="AD72" s="70">
        <v>100</v>
      </c>
      <c r="AE72" s="70">
        <v>95.45128205128205</v>
      </c>
      <c r="AF72" s="70">
        <v>35.786660514122012</v>
      </c>
      <c r="AG72" s="70">
        <v>1.7139</v>
      </c>
      <c r="AH72" s="70">
        <v>2.4424906541753444E-15</v>
      </c>
      <c r="AI72" s="69">
        <v>0</v>
      </c>
      <c r="AJ72" s="69">
        <v>0</v>
      </c>
      <c r="AK72" s="69">
        <v>0</v>
      </c>
      <c r="AL72" s="69">
        <v>0</v>
      </c>
      <c r="AM72" s="69">
        <v>0</v>
      </c>
      <c r="AN72" s="69">
        <v>0</v>
      </c>
      <c r="AO72" s="69">
        <v>0.10575</v>
      </c>
      <c r="AP72" s="69">
        <v>0</v>
      </c>
      <c r="AQ72" s="69">
        <v>0</v>
      </c>
      <c r="AR72" s="69">
        <v>0</v>
      </c>
      <c r="AS72" s="69">
        <v>0</v>
      </c>
      <c r="AT72" s="70" t="s">
        <v>652</v>
      </c>
      <c r="AU72" s="70" t="s">
        <v>652</v>
      </c>
      <c r="AV72" s="70">
        <v>0</v>
      </c>
      <c r="AW72" s="70">
        <v>0.10575</v>
      </c>
      <c r="AX72" s="70">
        <v>0</v>
      </c>
      <c r="AY72" s="69">
        <v>5.41</v>
      </c>
      <c r="AZ72" s="69">
        <v>0</v>
      </c>
      <c r="BA72" s="69">
        <v>10.25</v>
      </c>
      <c r="BB72" s="69">
        <v>5.41</v>
      </c>
      <c r="BC72" s="69">
        <v>4.84</v>
      </c>
      <c r="BD72" s="69">
        <v>5.41</v>
      </c>
      <c r="BE72" s="69">
        <v>0</v>
      </c>
      <c r="BF72" s="69">
        <v>10.25</v>
      </c>
      <c r="BG72" s="69">
        <v>5.41</v>
      </c>
      <c r="BH72" s="69">
        <v>0</v>
      </c>
      <c r="BI72" s="69">
        <v>4.84</v>
      </c>
      <c r="BJ72" s="70">
        <v>100</v>
      </c>
      <c r="BK72" s="70">
        <v>100</v>
      </c>
      <c r="BL72" s="70">
        <v>47.219512195121951</v>
      </c>
      <c r="BM72" s="70">
        <v>0</v>
      </c>
      <c r="BN72" s="70">
        <v>0</v>
      </c>
      <c r="BO72" s="69">
        <v>0</v>
      </c>
      <c r="BP72" s="69">
        <v>0</v>
      </c>
      <c r="BQ72" s="69">
        <v>0</v>
      </c>
      <c r="BR72" s="69">
        <v>0</v>
      </c>
      <c r="BS72" s="69">
        <v>0</v>
      </c>
      <c r="BT72" s="69">
        <v>0</v>
      </c>
      <c r="BU72" s="69">
        <v>0</v>
      </c>
      <c r="BV72" s="69">
        <v>0</v>
      </c>
      <c r="BW72" s="69">
        <v>0</v>
      </c>
      <c r="BX72" s="69">
        <v>0</v>
      </c>
      <c r="BY72" s="69">
        <v>0</v>
      </c>
      <c r="BZ72" s="70" t="s">
        <v>652</v>
      </c>
      <c r="CA72" s="70" t="s">
        <v>652</v>
      </c>
      <c r="CB72" s="70">
        <v>0</v>
      </c>
      <c r="CC72" s="70">
        <v>0</v>
      </c>
      <c r="CD72" s="70">
        <v>0</v>
      </c>
      <c r="CE72" s="69">
        <v>8.2899999999999991</v>
      </c>
      <c r="CF72" s="69">
        <v>0</v>
      </c>
      <c r="CG72" s="69">
        <v>23.4343</v>
      </c>
      <c r="CH72" s="69">
        <v>8.2899999999999991</v>
      </c>
      <c r="CI72" s="69">
        <v>15.144299999999999</v>
      </c>
      <c r="CJ72" s="69">
        <v>8.2899999999999991</v>
      </c>
      <c r="CK72" s="69">
        <v>0</v>
      </c>
      <c r="CL72" s="69">
        <v>23.4343</v>
      </c>
      <c r="CM72" s="69">
        <v>8.2899999999999991</v>
      </c>
      <c r="CN72" s="69">
        <v>0</v>
      </c>
      <c r="CO72" s="69">
        <v>15.144299999999999</v>
      </c>
      <c r="CP72" s="70">
        <v>100</v>
      </c>
      <c r="CQ72" s="70">
        <v>100</v>
      </c>
      <c r="CR72" s="70">
        <v>64.62450339886405</v>
      </c>
      <c r="CS72" s="70">
        <v>0</v>
      </c>
      <c r="CT72" s="70">
        <v>0</v>
      </c>
      <c r="CU72" s="69">
        <v>0</v>
      </c>
      <c r="CV72" s="69">
        <v>0</v>
      </c>
      <c r="CW72" s="69">
        <v>0</v>
      </c>
      <c r="CX72" s="69">
        <v>0</v>
      </c>
      <c r="CY72" s="69">
        <v>0</v>
      </c>
      <c r="CZ72" s="69">
        <v>0</v>
      </c>
      <c r="DA72" s="69">
        <v>0</v>
      </c>
      <c r="DB72" s="69">
        <v>0</v>
      </c>
      <c r="DC72" s="69">
        <v>0</v>
      </c>
      <c r="DD72" s="69">
        <v>0</v>
      </c>
      <c r="DE72" s="69">
        <v>0</v>
      </c>
      <c r="DF72" s="70" t="s">
        <v>652</v>
      </c>
      <c r="DG72" s="70" t="s">
        <v>652</v>
      </c>
      <c r="DH72" s="70">
        <v>0</v>
      </c>
      <c r="DI72" s="70">
        <v>0</v>
      </c>
      <c r="DJ72" s="70">
        <v>0</v>
      </c>
      <c r="DK72" s="69">
        <v>1.59</v>
      </c>
      <c r="DL72" s="69">
        <v>0</v>
      </c>
      <c r="DM72" s="69">
        <v>2.8639999999999999</v>
      </c>
      <c r="DN72" s="69">
        <v>1.59</v>
      </c>
      <c r="DO72" s="69">
        <v>1.274</v>
      </c>
      <c r="DP72" s="69">
        <v>1.59</v>
      </c>
      <c r="DQ72" s="69">
        <v>0</v>
      </c>
      <c r="DR72" s="69">
        <v>2.8122759100000003</v>
      </c>
      <c r="DS72" s="69">
        <v>1.59</v>
      </c>
      <c r="DT72" s="69">
        <v>0</v>
      </c>
      <c r="DU72" s="69">
        <v>1.22227591</v>
      </c>
      <c r="DV72" s="70">
        <v>100</v>
      </c>
      <c r="DW72" s="70">
        <v>95.940024332810054</v>
      </c>
      <c r="DX72" s="70">
        <v>43.462161932752892</v>
      </c>
      <c r="DY72" s="70">
        <v>0</v>
      </c>
      <c r="DZ72" s="70">
        <v>0</v>
      </c>
      <c r="EA72" s="69">
        <v>0</v>
      </c>
      <c r="EB72" s="69">
        <v>0</v>
      </c>
      <c r="EC72" s="69">
        <v>0</v>
      </c>
      <c r="ED72" s="69">
        <v>0</v>
      </c>
      <c r="EE72" s="69">
        <v>0</v>
      </c>
      <c r="EF72" s="69">
        <v>0</v>
      </c>
      <c r="EG72" s="69">
        <v>0</v>
      </c>
      <c r="EH72" s="69">
        <v>0</v>
      </c>
      <c r="EI72" s="69">
        <v>0</v>
      </c>
      <c r="EJ72" s="69">
        <v>0</v>
      </c>
      <c r="EK72" s="69">
        <v>0</v>
      </c>
      <c r="EL72" s="70" t="s">
        <v>652</v>
      </c>
      <c r="EM72" s="70" t="s">
        <v>652</v>
      </c>
      <c r="EN72" s="70">
        <v>0</v>
      </c>
      <c r="EO72" s="70">
        <v>0</v>
      </c>
      <c r="EP72" s="70">
        <v>0</v>
      </c>
      <c r="EQ72" s="69">
        <v>2.08</v>
      </c>
      <c r="ER72" s="69">
        <v>0</v>
      </c>
      <c r="ES72" s="69">
        <v>8.3564000000000007</v>
      </c>
      <c r="ET72" s="69">
        <v>2.08</v>
      </c>
      <c r="EU72" s="69">
        <v>6.2763999999999998</v>
      </c>
      <c r="EV72" s="69">
        <v>2.08</v>
      </c>
      <c r="EW72" s="69">
        <v>0</v>
      </c>
      <c r="EX72" s="69">
        <v>7.7796505400000004</v>
      </c>
      <c r="EY72" s="69">
        <v>2.08</v>
      </c>
      <c r="EZ72" s="69">
        <v>0</v>
      </c>
      <c r="FA72" s="69">
        <v>5.6996505400000004</v>
      </c>
      <c r="FB72" s="70">
        <v>100</v>
      </c>
      <c r="FC72" s="70">
        <v>90.810823720604176</v>
      </c>
      <c r="FD72" s="70">
        <v>73.26358055152437</v>
      </c>
      <c r="FE72" s="70">
        <v>0</v>
      </c>
      <c r="FF72" s="70">
        <v>0</v>
      </c>
      <c r="FG72" s="69">
        <v>0</v>
      </c>
      <c r="FH72" s="69">
        <v>0</v>
      </c>
      <c r="FI72" s="69">
        <v>0</v>
      </c>
      <c r="FJ72" s="69">
        <v>0</v>
      </c>
      <c r="FK72" s="69">
        <v>0</v>
      </c>
      <c r="FL72" s="69">
        <v>0</v>
      </c>
      <c r="FM72" s="69">
        <v>0</v>
      </c>
      <c r="FN72" s="69">
        <v>0</v>
      </c>
      <c r="FO72" s="69">
        <v>0</v>
      </c>
      <c r="FP72" s="69">
        <v>0</v>
      </c>
      <c r="FQ72" s="69">
        <v>0</v>
      </c>
      <c r="FR72" s="70" t="s">
        <v>652</v>
      </c>
      <c r="FS72" s="70" t="s">
        <v>652</v>
      </c>
      <c r="FT72" s="70">
        <v>0</v>
      </c>
      <c r="FU72" s="70">
        <v>0</v>
      </c>
      <c r="FV72" s="70">
        <v>0</v>
      </c>
      <c r="FW72" s="69">
        <v>0</v>
      </c>
      <c r="FX72" s="69">
        <v>0</v>
      </c>
      <c r="FY72" s="69">
        <v>0</v>
      </c>
      <c r="FZ72" s="69">
        <v>0</v>
      </c>
      <c r="GA72" s="69">
        <v>0</v>
      </c>
      <c r="GB72" s="69">
        <v>0</v>
      </c>
      <c r="GC72" s="69">
        <v>0</v>
      </c>
      <c r="GD72" s="69">
        <v>0</v>
      </c>
      <c r="GE72" s="69">
        <v>0</v>
      </c>
      <c r="GF72" s="69">
        <v>0</v>
      </c>
      <c r="GG72" s="69">
        <v>0</v>
      </c>
      <c r="GH72" s="70" t="s">
        <v>652</v>
      </c>
      <c r="GI72" s="70" t="s">
        <v>652</v>
      </c>
      <c r="GJ72" s="70">
        <v>0</v>
      </c>
      <c r="GK72" s="70">
        <v>0</v>
      </c>
      <c r="GL72" s="70">
        <v>0</v>
      </c>
      <c r="GM72" s="69">
        <v>0</v>
      </c>
      <c r="GN72" s="69">
        <v>0</v>
      </c>
      <c r="GO72" s="69">
        <v>0</v>
      </c>
      <c r="GP72" s="69">
        <v>0</v>
      </c>
      <c r="GQ72" s="69">
        <v>0</v>
      </c>
      <c r="GR72" s="69">
        <v>0</v>
      </c>
      <c r="GS72" s="69">
        <v>0</v>
      </c>
      <c r="GT72" s="69">
        <v>0</v>
      </c>
      <c r="GU72" s="69">
        <v>0</v>
      </c>
      <c r="GV72" s="69">
        <v>0</v>
      </c>
      <c r="GW72" s="69">
        <v>0</v>
      </c>
      <c r="GX72" s="70" t="s">
        <v>652</v>
      </c>
      <c r="GY72" s="70" t="s">
        <v>652</v>
      </c>
      <c r="GZ72" s="70">
        <v>0</v>
      </c>
      <c r="HA72" s="70">
        <v>0</v>
      </c>
      <c r="HB72" s="70">
        <v>0</v>
      </c>
      <c r="HC72" s="69">
        <v>2.1958000000000002</v>
      </c>
      <c r="HD72" s="69">
        <v>0</v>
      </c>
      <c r="HE72" s="69">
        <v>4.1711</v>
      </c>
      <c r="HF72" s="69">
        <v>2.1958000000000002</v>
      </c>
      <c r="HG72" s="69">
        <v>1.9753000000000001</v>
      </c>
      <c r="HH72" s="69">
        <v>2.1958000000000002</v>
      </c>
      <c r="HI72" s="69">
        <v>0</v>
      </c>
      <c r="HJ72" s="69">
        <v>4.1711</v>
      </c>
      <c r="HK72" s="69">
        <v>2.1958000000000002</v>
      </c>
      <c r="HL72" s="69">
        <v>0</v>
      </c>
      <c r="HM72" s="69">
        <v>1.9753000000000001</v>
      </c>
      <c r="HN72" s="70">
        <v>100</v>
      </c>
      <c r="HO72" s="70">
        <v>100</v>
      </c>
      <c r="HP72" s="70">
        <v>47.356812351657837</v>
      </c>
      <c r="HQ72" s="70">
        <v>0</v>
      </c>
      <c r="HR72" s="70">
        <v>0</v>
      </c>
      <c r="HS72" s="69">
        <v>0</v>
      </c>
      <c r="HT72" s="69">
        <v>0</v>
      </c>
      <c r="HU72" s="69">
        <v>0</v>
      </c>
      <c r="HV72" s="69">
        <v>0</v>
      </c>
      <c r="HW72" s="69">
        <v>0</v>
      </c>
      <c r="HX72" s="69">
        <v>0</v>
      </c>
      <c r="HY72" s="69">
        <v>0</v>
      </c>
      <c r="HZ72" s="69">
        <v>0</v>
      </c>
      <c r="IA72" s="69">
        <v>0</v>
      </c>
      <c r="IB72" s="69">
        <v>0</v>
      </c>
      <c r="IC72" s="69">
        <v>0</v>
      </c>
      <c r="ID72" s="70" t="s">
        <v>652</v>
      </c>
      <c r="IE72" s="70" t="s">
        <v>652</v>
      </c>
      <c r="IF72" s="70">
        <v>0</v>
      </c>
      <c r="IG72" s="70">
        <v>0</v>
      </c>
      <c r="IH72" s="70">
        <v>0</v>
      </c>
    </row>
    <row r="73" spans="1:242" ht="15.75" x14ac:dyDescent="0.25">
      <c r="A73" s="11">
        <v>62</v>
      </c>
      <c r="B73" s="66" t="s">
        <v>164</v>
      </c>
      <c r="C73" s="69">
        <v>215.87129999999999</v>
      </c>
      <c r="D73" s="69">
        <v>0</v>
      </c>
      <c r="E73" s="69">
        <v>381.36730000000006</v>
      </c>
      <c r="F73" s="69">
        <v>215.87129999999999</v>
      </c>
      <c r="G73" s="69">
        <v>165.49600000000001</v>
      </c>
      <c r="H73" s="69">
        <v>215.58941173999997</v>
      </c>
      <c r="I73" s="69">
        <v>11.592697740000002</v>
      </c>
      <c r="J73" s="69">
        <v>379.78215561000002</v>
      </c>
      <c r="K73" s="69">
        <v>215.87129999999999</v>
      </c>
      <c r="L73" s="69">
        <v>0</v>
      </c>
      <c r="M73" s="69">
        <v>163.91085561</v>
      </c>
      <c r="N73" s="70">
        <v>100</v>
      </c>
      <c r="O73" s="70">
        <v>99.042185678203694</v>
      </c>
      <c r="P73" s="70">
        <v>43.159177751974418</v>
      </c>
      <c r="Q73" s="69">
        <v>10.284983499999999</v>
      </c>
      <c r="R73" s="70">
        <v>1.0258259799999898</v>
      </c>
      <c r="S73" s="69">
        <v>127.5903</v>
      </c>
      <c r="T73" s="69">
        <v>0</v>
      </c>
      <c r="U73" s="69">
        <v>182.2723</v>
      </c>
      <c r="V73" s="69">
        <v>127.5903</v>
      </c>
      <c r="W73" s="69">
        <v>54.682000000000002</v>
      </c>
      <c r="X73" s="69">
        <v>127.30841174</v>
      </c>
      <c r="Y73" s="69">
        <v>11.211311740000001</v>
      </c>
      <c r="Z73" s="69">
        <v>182.2723</v>
      </c>
      <c r="AA73" s="69">
        <v>127.5903</v>
      </c>
      <c r="AB73" s="69">
        <v>0</v>
      </c>
      <c r="AC73" s="69">
        <v>54.682000000000002</v>
      </c>
      <c r="AD73" s="70">
        <v>100</v>
      </c>
      <c r="AE73" s="70">
        <v>100</v>
      </c>
      <c r="AF73" s="70">
        <v>30.000170075211646</v>
      </c>
      <c r="AG73" s="70">
        <v>9.9035975000000001</v>
      </c>
      <c r="AH73" s="70">
        <v>1.0258259800000111</v>
      </c>
      <c r="AI73" s="69">
        <v>0</v>
      </c>
      <c r="AJ73" s="69">
        <v>0</v>
      </c>
      <c r="AK73" s="69">
        <v>0</v>
      </c>
      <c r="AL73" s="69">
        <v>0</v>
      </c>
      <c r="AM73" s="69">
        <v>0</v>
      </c>
      <c r="AN73" s="69">
        <v>0</v>
      </c>
      <c r="AO73" s="69">
        <v>0.381386</v>
      </c>
      <c r="AP73" s="69">
        <v>0</v>
      </c>
      <c r="AQ73" s="69">
        <v>0</v>
      </c>
      <c r="AR73" s="69">
        <v>0</v>
      </c>
      <c r="AS73" s="69">
        <v>0</v>
      </c>
      <c r="AT73" s="70" t="s">
        <v>652</v>
      </c>
      <c r="AU73" s="70" t="s">
        <v>652</v>
      </c>
      <c r="AV73" s="70">
        <v>0</v>
      </c>
      <c r="AW73" s="70">
        <v>0.381386</v>
      </c>
      <c r="AX73" s="70">
        <v>0</v>
      </c>
      <c r="AY73" s="69">
        <v>17.774000000000001</v>
      </c>
      <c r="AZ73" s="69">
        <v>0</v>
      </c>
      <c r="BA73" s="69">
        <v>38.969000000000001</v>
      </c>
      <c r="BB73" s="69">
        <v>17.774000000000001</v>
      </c>
      <c r="BC73" s="69">
        <v>21.195</v>
      </c>
      <c r="BD73" s="69">
        <v>17.774000000000001</v>
      </c>
      <c r="BE73" s="69">
        <v>0</v>
      </c>
      <c r="BF73" s="69">
        <v>38.221903079999997</v>
      </c>
      <c r="BG73" s="69">
        <v>17.774000000000001</v>
      </c>
      <c r="BH73" s="69">
        <v>0</v>
      </c>
      <c r="BI73" s="69">
        <v>20.44790308</v>
      </c>
      <c r="BJ73" s="70">
        <v>100</v>
      </c>
      <c r="BK73" s="70">
        <v>96.475126586459069</v>
      </c>
      <c r="BL73" s="70">
        <v>53.497867537369103</v>
      </c>
      <c r="BM73" s="70">
        <v>0</v>
      </c>
      <c r="BN73" s="70">
        <v>0</v>
      </c>
      <c r="BO73" s="69">
        <v>0</v>
      </c>
      <c r="BP73" s="69">
        <v>0</v>
      </c>
      <c r="BQ73" s="69">
        <v>0</v>
      </c>
      <c r="BR73" s="69">
        <v>0</v>
      </c>
      <c r="BS73" s="69">
        <v>0</v>
      </c>
      <c r="BT73" s="69">
        <v>0</v>
      </c>
      <c r="BU73" s="69">
        <v>0</v>
      </c>
      <c r="BV73" s="69">
        <v>0</v>
      </c>
      <c r="BW73" s="69">
        <v>0</v>
      </c>
      <c r="BX73" s="69">
        <v>0</v>
      </c>
      <c r="BY73" s="69">
        <v>0</v>
      </c>
      <c r="BZ73" s="70" t="s">
        <v>652</v>
      </c>
      <c r="CA73" s="70" t="s">
        <v>652</v>
      </c>
      <c r="CB73" s="70">
        <v>0</v>
      </c>
      <c r="CC73" s="70">
        <v>0</v>
      </c>
      <c r="CD73" s="70">
        <v>0</v>
      </c>
      <c r="CE73" s="69">
        <v>0</v>
      </c>
      <c r="CF73" s="69">
        <v>0</v>
      </c>
      <c r="CG73" s="69">
        <v>0</v>
      </c>
      <c r="CH73" s="69">
        <v>0</v>
      </c>
      <c r="CI73" s="69">
        <v>0</v>
      </c>
      <c r="CJ73" s="69">
        <v>0</v>
      </c>
      <c r="CK73" s="69">
        <v>0</v>
      </c>
      <c r="CL73" s="69">
        <v>0</v>
      </c>
      <c r="CM73" s="69">
        <v>0</v>
      </c>
      <c r="CN73" s="69">
        <v>0</v>
      </c>
      <c r="CO73" s="69">
        <v>0</v>
      </c>
      <c r="CP73" s="70" t="s">
        <v>652</v>
      </c>
      <c r="CQ73" s="70" t="s">
        <v>652</v>
      </c>
      <c r="CR73" s="70">
        <v>0</v>
      </c>
      <c r="CS73" s="70">
        <v>0</v>
      </c>
      <c r="CT73" s="70">
        <v>0</v>
      </c>
      <c r="CU73" s="69">
        <v>0</v>
      </c>
      <c r="CV73" s="69">
        <v>0</v>
      </c>
      <c r="CW73" s="69">
        <v>0</v>
      </c>
      <c r="CX73" s="69">
        <v>0</v>
      </c>
      <c r="CY73" s="69">
        <v>0</v>
      </c>
      <c r="CZ73" s="69">
        <v>0</v>
      </c>
      <c r="DA73" s="69">
        <v>0</v>
      </c>
      <c r="DB73" s="69">
        <v>0</v>
      </c>
      <c r="DC73" s="69">
        <v>0</v>
      </c>
      <c r="DD73" s="69">
        <v>0</v>
      </c>
      <c r="DE73" s="69">
        <v>0</v>
      </c>
      <c r="DF73" s="70" t="s">
        <v>652</v>
      </c>
      <c r="DG73" s="70" t="s">
        <v>652</v>
      </c>
      <c r="DH73" s="70">
        <v>0</v>
      </c>
      <c r="DI73" s="70">
        <v>0</v>
      </c>
      <c r="DJ73" s="70">
        <v>0</v>
      </c>
      <c r="DK73" s="69">
        <v>0</v>
      </c>
      <c r="DL73" s="69">
        <v>0</v>
      </c>
      <c r="DM73" s="69">
        <v>0</v>
      </c>
      <c r="DN73" s="69">
        <v>0</v>
      </c>
      <c r="DO73" s="69">
        <v>0</v>
      </c>
      <c r="DP73" s="69">
        <v>0</v>
      </c>
      <c r="DQ73" s="69">
        <v>0</v>
      </c>
      <c r="DR73" s="69">
        <v>0</v>
      </c>
      <c r="DS73" s="69">
        <v>0</v>
      </c>
      <c r="DT73" s="69">
        <v>0</v>
      </c>
      <c r="DU73" s="69">
        <v>0</v>
      </c>
      <c r="DV73" s="70" t="s">
        <v>652</v>
      </c>
      <c r="DW73" s="70" t="s">
        <v>652</v>
      </c>
      <c r="DX73" s="70">
        <v>0</v>
      </c>
      <c r="DY73" s="70">
        <v>0</v>
      </c>
      <c r="DZ73" s="70">
        <v>0</v>
      </c>
      <c r="EA73" s="69">
        <v>0</v>
      </c>
      <c r="EB73" s="69">
        <v>0</v>
      </c>
      <c r="EC73" s="69">
        <v>0</v>
      </c>
      <c r="ED73" s="69">
        <v>0</v>
      </c>
      <c r="EE73" s="69">
        <v>0</v>
      </c>
      <c r="EF73" s="69">
        <v>0</v>
      </c>
      <c r="EG73" s="69">
        <v>0</v>
      </c>
      <c r="EH73" s="69">
        <v>0</v>
      </c>
      <c r="EI73" s="69">
        <v>0</v>
      </c>
      <c r="EJ73" s="69">
        <v>0</v>
      </c>
      <c r="EK73" s="69">
        <v>0</v>
      </c>
      <c r="EL73" s="70" t="s">
        <v>652</v>
      </c>
      <c r="EM73" s="70" t="s">
        <v>652</v>
      </c>
      <c r="EN73" s="70">
        <v>0</v>
      </c>
      <c r="EO73" s="70">
        <v>0</v>
      </c>
      <c r="EP73" s="70">
        <v>0</v>
      </c>
      <c r="EQ73" s="69">
        <v>3.91</v>
      </c>
      <c r="ER73" s="69">
        <v>0</v>
      </c>
      <c r="ES73" s="69">
        <v>13.79</v>
      </c>
      <c r="ET73" s="69">
        <v>3.91</v>
      </c>
      <c r="EU73" s="69">
        <v>9.8800000000000008</v>
      </c>
      <c r="EV73" s="69">
        <v>3.91</v>
      </c>
      <c r="EW73" s="69">
        <v>0</v>
      </c>
      <c r="EX73" s="69">
        <v>12.95195253</v>
      </c>
      <c r="EY73" s="69">
        <v>3.91</v>
      </c>
      <c r="EZ73" s="69">
        <v>0</v>
      </c>
      <c r="FA73" s="69">
        <v>9.0419525299999997</v>
      </c>
      <c r="FB73" s="70">
        <v>100</v>
      </c>
      <c r="FC73" s="70">
        <v>91.517738157894726</v>
      </c>
      <c r="FD73" s="70">
        <v>69.811501463246955</v>
      </c>
      <c r="FE73" s="70">
        <v>0</v>
      </c>
      <c r="FF73" s="70">
        <v>0</v>
      </c>
      <c r="FG73" s="69">
        <v>0</v>
      </c>
      <c r="FH73" s="69">
        <v>0</v>
      </c>
      <c r="FI73" s="69">
        <v>0</v>
      </c>
      <c r="FJ73" s="69">
        <v>0</v>
      </c>
      <c r="FK73" s="69">
        <v>0</v>
      </c>
      <c r="FL73" s="69">
        <v>0</v>
      </c>
      <c r="FM73" s="69">
        <v>0</v>
      </c>
      <c r="FN73" s="69">
        <v>0</v>
      </c>
      <c r="FO73" s="69">
        <v>0</v>
      </c>
      <c r="FP73" s="69">
        <v>0</v>
      </c>
      <c r="FQ73" s="69">
        <v>0</v>
      </c>
      <c r="FR73" s="70" t="s">
        <v>652</v>
      </c>
      <c r="FS73" s="70" t="s">
        <v>652</v>
      </c>
      <c r="FT73" s="70">
        <v>0</v>
      </c>
      <c r="FU73" s="70">
        <v>0</v>
      </c>
      <c r="FV73" s="70">
        <v>0</v>
      </c>
      <c r="FW73" s="69">
        <v>66.596999999999994</v>
      </c>
      <c r="FX73" s="69">
        <v>0</v>
      </c>
      <c r="FY73" s="69">
        <v>146.33600000000001</v>
      </c>
      <c r="FZ73" s="69">
        <v>66.596999999999994</v>
      </c>
      <c r="GA73" s="69">
        <v>79.739000000000004</v>
      </c>
      <c r="GB73" s="69">
        <v>66.596999999999994</v>
      </c>
      <c r="GC73" s="69">
        <v>0</v>
      </c>
      <c r="GD73" s="69">
        <v>146.33600000000001</v>
      </c>
      <c r="GE73" s="69">
        <v>66.596999999999994</v>
      </c>
      <c r="GF73" s="69">
        <v>0</v>
      </c>
      <c r="GG73" s="69">
        <v>79.739000000000004</v>
      </c>
      <c r="GH73" s="70">
        <v>100</v>
      </c>
      <c r="GI73" s="70">
        <v>100</v>
      </c>
      <c r="GJ73" s="70">
        <v>54.490350973102998</v>
      </c>
      <c r="GK73" s="70">
        <v>0</v>
      </c>
      <c r="GL73" s="70">
        <v>0</v>
      </c>
      <c r="GM73" s="69">
        <v>0</v>
      </c>
      <c r="GN73" s="69">
        <v>0</v>
      </c>
      <c r="GO73" s="69">
        <v>0</v>
      </c>
      <c r="GP73" s="69">
        <v>0</v>
      </c>
      <c r="GQ73" s="69">
        <v>0</v>
      </c>
      <c r="GR73" s="69">
        <v>0</v>
      </c>
      <c r="GS73" s="69">
        <v>0</v>
      </c>
      <c r="GT73" s="69">
        <v>0</v>
      </c>
      <c r="GU73" s="69">
        <v>0</v>
      </c>
      <c r="GV73" s="69">
        <v>0</v>
      </c>
      <c r="GW73" s="69">
        <v>0</v>
      </c>
      <c r="GX73" s="70" t="s">
        <v>652</v>
      </c>
      <c r="GY73" s="70" t="s">
        <v>652</v>
      </c>
      <c r="GZ73" s="70">
        <v>0</v>
      </c>
      <c r="HA73" s="70">
        <v>0</v>
      </c>
      <c r="HB73" s="70">
        <v>0</v>
      </c>
      <c r="HC73" s="69">
        <v>0</v>
      </c>
      <c r="HD73" s="69">
        <v>0</v>
      </c>
      <c r="HE73" s="69">
        <v>0</v>
      </c>
      <c r="HF73" s="69">
        <v>0</v>
      </c>
      <c r="HG73" s="69">
        <v>0</v>
      </c>
      <c r="HH73" s="69">
        <v>0</v>
      </c>
      <c r="HI73" s="69">
        <v>0</v>
      </c>
      <c r="HJ73" s="69">
        <v>0</v>
      </c>
      <c r="HK73" s="69">
        <v>0</v>
      </c>
      <c r="HL73" s="69">
        <v>0</v>
      </c>
      <c r="HM73" s="69">
        <v>0</v>
      </c>
      <c r="HN73" s="70" t="s">
        <v>652</v>
      </c>
      <c r="HO73" s="70" t="s">
        <v>652</v>
      </c>
      <c r="HP73" s="70">
        <v>0</v>
      </c>
      <c r="HQ73" s="70">
        <v>0</v>
      </c>
      <c r="HR73" s="70">
        <v>0</v>
      </c>
      <c r="HS73" s="69">
        <v>0</v>
      </c>
      <c r="HT73" s="69">
        <v>0</v>
      </c>
      <c r="HU73" s="69">
        <v>0</v>
      </c>
      <c r="HV73" s="69">
        <v>0</v>
      </c>
      <c r="HW73" s="69">
        <v>0</v>
      </c>
      <c r="HX73" s="69">
        <v>0</v>
      </c>
      <c r="HY73" s="69">
        <v>0</v>
      </c>
      <c r="HZ73" s="69">
        <v>0</v>
      </c>
      <c r="IA73" s="69">
        <v>0</v>
      </c>
      <c r="IB73" s="69">
        <v>0</v>
      </c>
      <c r="IC73" s="69">
        <v>0</v>
      </c>
      <c r="ID73" s="70" t="s">
        <v>652</v>
      </c>
      <c r="IE73" s="70" t="s">
        <v>652</v>
      </c>
      <c r="IF73" s="70">
        <v>0</v>
      </c>
      <c r="IG73" s="70">
        <v>0</v>
      </c>
      <c r="IH73" s="70">
        <v>0</v>
      </c>
    </row>
    <row r="74" spans="1:242" ht="15.75" x14ac:dyDescent="0.25">
      <c r="A74" s="11">
        <v>63</v>
      </c>
      <c r="B74" s="66" t="s">
        <v>167</v>
      </c>
      <c r="C74" s="69">
        <v>67.42</v>
      </c>
      <c r="D74" s="69">
        <v>0</v>
      </c>
      <c r="E74" s="69">
        <v>120.4409</v>
      </c>
      <c r="F74" s="69">
        <v>67.42</v>
      </c>
      <c r="G74" s="69">
        <v>53.020899999999997</v>
      </c>
      <c r="H74" s="69">
        <v>67.42</v>
      </c>
      <c r="I74" s="69">
        <v>0</v>
      </c>
      <c r="J74" s="69">
        <v>117.07577022</v>
      </c>
      <c r="K74" s="69">
        <v>67.42</v>
      </c>
      <c r="L74" s="69">
        <v>0</v>
      </c>
      <c r="M74" s="69">
        <v>49.655770219999994</v>
      </c>
      <c r="N74" s="70">
        <v>100</v>
      </c>
      <c r="O74" s="70">
        <v>93.653201322497353</v>
      </c>
      <c r="P74" s="70">
        <v>42.413361984884318</v>
      </c>
      <c r="Q74" s="69">
        <v>0</v>
      </c>
      <c r="R74" s="70">
        <v>0</v>
      </c>
      <c r="S74" s="69">
        <v>0</v>
      </c>
      <c r="T74" s="69">
        <v>0</v>
      </c>
      <c r="U74" s="69">
        <v>0</v>
      </c>
      <c r="V74" s="69">
        <v>0</v>
      </c>
      <c r="W74" s="69">
        <v>0</v>
      </c>
      <c r="X74" s="69">
        <v>0</v>
      </c>
      <c r="Y74" s="69">
        <v>0</v>
      </c>
      <c r="Z74" s="69">
        <v>0</v>
      </c>
      <c r="AA74" s="69">
        <v>0</v>
      </c>
      <c r="AB74" s="69">
        <v>0</v>
      </c>
      <c r="AC74" s="69">
        <v>0</v>
      </c>
      <c r="AD74" s="70" t="s">
        <v>652</v>
      </c>
      <c r="AE74" s="70" t="s">
        <v>652</v>
      </c>
      <c r="AF74" s="70">
        <v>0</v>
      </c>
      <c r="AG74" s="70">
        <v>0</v>
      </c>
      <c r="AH74" s="70">
        <v>0</v>
      </c>
      <c r="AI74" s="69">
        <v>0</v>
      </c>
      <c r="AJ74" s="69">
        <v>0</v>
      </c>
      <c r="AK74" s="69">
        <v>0</v>
      </c>
      <c r="AL74" s="69">
        <v>0</v>
      </c>
      <c r="AM74" s="69">
        <v>0</v>
      </c>
      <c r="AN74" s="69">
        <v>0</v>
      </c>
      <c r="AO74" s="69">
        <v>0</v>
      </c>
      <c r="AP74" s="69">
        <v>0</v>
      </c>
      <c r="AQ74" s="69">
        <v>0</v>
      </c>
      <c r="AR74" s="69">
        <v>0</v>
      </c>
      <c r="AS74" s="69">
        <v>0</v>
      </c>
      <c r="AT74" s="70" t="s">
        <v>652</v>
      </c>
      <c r="AU74" s="70" t="s">
        <v>652</v>
      </c>
      <c r="AV74" s="70">
        <v>0</v>
      </c>
      <c r="AW74" s="70">
        <v>0</v>
      </c>
      <c r="AX74" s="70">
        <v>0</v>
      </c>
      <c r="AY74" s="69">
        <v>18.43</v>
      </c>
      <c r="AZ74" s="69">
        <v>0</v>
      </c>
      <c r="BA74" s="69">
        <v>31.849799999999998</v>
      </c>
      <c r="BB74" s="69">
        <v>18.43</v>
      </c>
      <c r="BC74" s="69">
        <v>13.4198</v>
      </c>
      <c r="BD74" s="69">
        <v>18.43</v>
      </c>
      <c r="BE74" s="69">
        <v>0</v>
      </c>
      <c r="BF74" s="69">
        <v>29.216494000000001</v>
      </c>
      <c r="BG74" s="69">
        <v>18.43</v>
      </c>
      <c r="BH74" s="69">
        <v>0</v>
      </c>
      <c r="BI74" s="69">
        <v>10.786493999999999</v>
      </c>
      <c r="BJ74" s="70">
        <v>100</v>
      </c>
      <c r="BK74" s="70">
        <v>80.377457190122044</v>
      </c>
      <c r="BL74" s="70">
        <v>36.919193658212372</v>
      </c>
      <c r="BM74" s="70">
        <v>0</v>
      </c>
      <c r="BN74" s="70">
        <v>0</v>
      </c>
      <c r="BO74" s="69">
        <v>0</v>
      </c>
      <c r="BP74" s="69">
        <v>0</v>
      </c>
      <c r="BQ74" s="69">
        <v>0</v>
      </c>
      <c r="BR74" s="69">
        <v>0</v>
      </c>
      <c r="BS74" s="69">
        <v>0</v>
      </c>
      <c r="BT74" s="69">
        <v>0</v>
      </c>
      <c r="BU74" s="69">
        <v>0</v>
      </c>
      <c r="BV74" s="69">
        <v>0</v>
      </c>
      <c r="BW74" s="69">
        <v>0</v>
      </c>
      <c r="BX74" s="69">
        <v>0</v>
      </c>
      <c r="BY74" s="69">
        <v>0</v>
      </c>
      <c r="BZ74" s="70" t="s">
        <v>652</v>
      </c>
      <c r="CA74" s="70" t="s">
        <v>652</v>
      </c>
      <c r="CB74" s="70">
        <v>0</v>
      </c>
      <c r="CC74" s="70">
        <v>0</v>
      </c>
      <c r="CD74" s="70">
        <v>0</v>
      </c>
      <c r="CE74" s="69">
        <v>46.22</v>
      </c>
      <c r="CF74" s="69">
        <v>0</v>
      </c>
      <c r="CG74" s="69">
        <v>84.201099999999997</v>
      </c>
      <c r="CH74" s="69">
        <v>46.22</v>
      </c>
      <c r="CI74" s="69">
        <v>37.981099999999998</v>
      </c>
      <c r="CJ74" s="69">
        <v>46.22</v>
      </c>
      <c r="CK74" s="69">
        <v>0</v>
      </c>
      <c r="CL74" s="69">
        <v>84.201099999999997</v>
      </c>
      <c r="CM74" s="69">
        <v>46.22</v>
      </c>
      <c r="CN74" s="69">
        <v>0</v>
      </c>
      <c r="CO74" s="69">
        <v>37.981099999999998</v>
      </c>
      <c r="CP74" s="70">
        <v>100</v>
      </c>
      <c r="CQ74" s="70">
        <v>100</v>
      </c>
      <c r="CR74" s="70">
        <v>45.10760548258871</v>
      </c>
      <c r="CS74" s="70">
        <v>0</v>
      </c>
      <c r="CT74" s="70">
        <v>0</v>
      </c>
      <c r="CU74" s="69">
        <v>0</v>
      </c>
      <c r="CV74" s="69">
        <v>0</v>
      </c>
      <c r="CW74" s="69">
        <v>0</v>
      </c>
      <c r="CX74" s="69">
        <v>0</v>
      </c>
      <c r="CY74" s="69">
        <v>0</v>
      </c>
      <c r="CZ74" s="69">
        <v>0</v>
      </c>
      <c r="DA74" s="69">
        <v>0</v>
      </c>
      <c r="DB74" s="69">
        <v>0</v>
      </c>
      <c r="DC74" s="69">
        <v>0</v>
      </c>
      <c r="DD74" s="69">
        <v>0</v>
      </c>
      <c r="DE74" s="69">
        <v>0</v>
      </c>
      <c r="DF74" s="70" t="s">
        <v>652</v>
      </c>
      <c r="DG74" s="70" t="s">
        <v>652</v>
      </c>
      <c r="DH74" s="70">
        <v>0</v>
      </c>
      <c r="DI74" s="70">
        <v>0</v>
      </c>
      <c r="DJ74" s="70">
        <v>0</v>
      </c>
      <c r="DK74" s="69">
        <v>2.77</v>
      </c>
      <c r="DL74" s="69">
        <v>0</v>
      </c>
      <c r="DM74" s="69">
        <v>4.3899999999999997</v>
      </c>
      <c r="DN74" s="69">
        <v>2.77</v>
      </c>
      <c r="DO74" s="69">
        <v>1.62</v>
      </c>
      <c r="DP74" s="69">
        <v>2.77</v>
      </c>
      <c r="DQ74" s="69">
        <v>0</v>
      </c>
      <c r="DR74" s="69">
        <v>3.6581762200000001</v>
      </c>
      <c r="DS74" s="69">
        <v>2.77</v>
      </c>
      <c r="DT74" s="69">
        <v>0</v>
      </c>
      <c r="DU74" s="69">
        <v>0.88817621999999996</v>
      </c>
      <c r="DV74" s="70">
        <v>100</v>
      </c>
      <c r="DW74" s="70">
        <v>54.825692592592588</v>
      </c>
      <c r="DX74" s="70">
        <v>24.279208178768378</v>
      </c>
      <c r="DY74" s="70">
        <v>0</v>
      </c>
      <c r="DZ74" s="70">
        <v>0</v>
      </c>
      <c r="EA74" s="69">
        <v>0</v>
      </c>
      <c r="EB74" s="69">
        <v>0</v>
      </c>
      <c r="EC74" s="69">
        <v>0</v>
      </c>
      <c r="ED74" s="69">
        <v>0</v>
      </c>
      <c r="EE74" s="69">
        <v>0</v>
      </c>
      <c r="EF74" s="69">
        <v>0</v>
      </c>
      <c r="EG74" s="69">
        <v>0</v>
      </c>
      <c r="EH74" s="69">
        <v>0</v>
      </c>
      <c r="EI74" s="69">
        <v>0</v>
      </c>
      <c r="EJ74" s="69">
        <v>0</v>
      </c>
      <c r="EK74" s="69">
        <v>0</v>
      </c>
      <c r="EL74" s="70" t="s">
        <v>652</v>
      </c>
      <c r="EM74" s="70" t="s">
        <v>652</v>
      </c>
      <c r="EN74" s="70">
        <v>0</v>
      </c>
      <c r="EO74" s="70">
        <v>0</v>
      </c>
      <c r="EP74" s="70">
        <v>0</v>
      </c>
      <c r="EQ74" s="69">
        <v>0</v>
      </c>
      <c r="ER74" s="69">
        <v>0</v>
      </c>
      <c r="ES74" s="69">
        <v>0</v>
      </c>
      <c r="ET74" s="69">
        <v>0</v>
      </c>
      <c r="EU74" s="69">
        <v>0</v>
      </c>
      <c r="EV74" s="69">
        <v>0</v>
      </c>
      <c r="EW74" s="69">
        <v>0</v>
      </c>
      <c r="EX74" s="69">
        <v>0</v>
      </c>
      <c r="EY74" s="69">
        <v>0</v>
      </c>
      <c r="EZ74" s="69">
        <v>0</v>
      </c>
      <c r="FA74" s="69">
        <v>0</v>
      </c>
      <c r="FB74" s="70" t="s">
        <v>652</v>
      </c>
      <c r="FC74" s="70" t="s">
        <v>652</v>
      </c>
      <c r="FD74" s="70">
        <v>0</v>
      </c>
      <c r="FE74" s="70">
        <v>0</v>
      </c>
      <c r="FF74" s="70">
        <v>0</v>
      </c>
      <c r="FG74" s="69">
        <v>0</v>
      </c>
      <c r="FH74" s="69">
        <v>0</v>
      </c>
      <c r="FI74" s="69">
        <v>0</v>
      </c>
      <c r="FJ74" s="69">
        <v>0</v>
      </c>
      <c r="FK74" s="69">
        <v>0</v>
      </c>
      <c r="FL74" s="69">
        <v>0</v>
      </c>
      <c r="FM74" s="69">
        <v>0</v>
      </c>
      <c r="FN74" s="69">
        <v>0</v>
      </c>
      <c r="FO74" s="69">
        <v>0</v>
      </c>
      <c r="FP74" s="69">
        <v>0</v>
      </c>
      <c r="FQ74" s="69">
        <v>0</v>
      </c>
      <c r="FR74" s="70" t="s">
        <v>652</v>
      </c>
      <c r="FS74" s="70" t="s">
        <v>652</v>
      </c>
      <c r="FT74" s="70">
        <v>0</v>
      </c>
      <c r="FU74" s="70">
        <v>0</v>
      </c>
      <c r="FV74" s="70">
        <v>0</v>
      </c>
      <c r="FW74" s="69">
        <v>0</v>
      </c>
      <c r="FX74" s="69">
        <v>0</v>
      </c>
      <c r="FY74" s="69">
        <v>0</v>
      </c>
      <c r="FZ74" s="69">
        <v>0</v>
      </c>
      <c r="GA74" s="69">
        <v>0</v>
      </c>
      <c r="GB74" s="69">
        <v>0</v>
      </c>
      <c r="GC74" s="69">
        <v>0</v>
      </c>
      <c r="GD74" s="69">
        <v>0</v>
      </c>
      <c r="GE74" s="69">
        <v>0</v>
      </c>
      <c r="GF74" s="69">
        <v>0</v>
      </c>
      <c r="GG74" s="69">
        <v>0</v>
      </c>
      <c r="GH74" s="70" t="s">
        <v>652</v>
      </c>
      <c r="GI74" s="70" t="s">
        <v>652</v>
      </c>
      <c r="GJ74" s="70">
        <v>0</v>
      </c>
      <c r="GK74" s="70">
        <v>0</v>
      </c>
      <c r="GL74" s="70">
        <v>0</v>
      </c>
      <c r="GM74" s="69">
        <v>0</v>
      </c>
      <c r="GN74" s="69">
        <v>0</v>
      </c>
      <c r="GO74" s="69">
        <v>0</v>
      </c>
      <c r="GP74" s="69">
        <v>0</v>
      </c>
      <c r="GQ74" s="69">
        <v>0</v>
      </c>
      <c r="GR74" s="69">
        <v>0</v>
      </c>
      <c r="GS74" s="69">
        <v>0</v>
      </c>
      <c r="GT74" s="69">
        <v>0</v>
      </c>
      <c r="GU74" s="69">
        <v>0</v>
      </c>
      <c r="GV74" s="69">
        <v>0</v>
      </c>
      <c r="GW74" s="69">
        <v>0</v>
      </c>
      <c r="GX74" s="70" t="s">
        <v>652</v>
      </c>
      <c r="GY74" s="70" t="s">
        <v>652</v>
      </c>
      <c r="GZ74" s="70">
        <v>0</v>
      </c>
      <c r="HA74" s="70">
        <v>0</v>
      </c>
      <c r="HB74" s="70">
        <v>0</v>
      </c>
      <c r="HC74" s="69">
        <v>0</v>
      </c>
      <c r="HD74" s="69">
        <v>0</v>
      </c>
      <c r="HE74" s="69">
        <v>0</v>
      </c>
      <c r="HF74" s="69">
        <v>0</v>
      </c>
      <c r="HG74" s="69">
        <v>0</v>
      </c>
      <c r="HH74" s="69">
        <v>0</v>
      </c>
      <c r="HI74" s="69">
        <v>0</v>
      </c>
      <c r="HJ74" s="69">
        <v>0</v>
      </c>
      <c r="HK74" s="69">
        <v>0</v>
      </c>
      <c r="HL74" s="69">
        <v>0</v>
      </c>
      <c r="HM74" s="69">
        <v>0</v>
      </c>
      <c r="HN74" s="70" t="s">
        <v>652</v>
      </c>
      <c r="HO74" s="70" t="s">
        <v>652</v>
      </c>
      <c r="HP74" s="70">
        <v>0</v>
      </c>
      <c r="HQ74" s="70">
        <v>0</v>
      </c>
      <c r="HR74" s="70">
        <v>0</v>
      </c>
      <c r="HS74" s="69">
        <v>0</v>
      </c>
      <c r="HT74" s="69">
        <v>0</v>
      </c>
      <c r="HU74" s="69">
        <v>0</v>
      </c>
      <c r="HV74" s="69">
        <v>0</v>
      </c>
      <c r="HW74" s="69">
        <v>0</v>
      </c>
      <c r="HX74" s="69">
        <v>0</v>
      </c>
      <c r="HY74" s="69">
        <v>0</v>
      </c>
      <c r="HZ74" s="69">
        <v>0</v>
      </c>
      <c r="IA74" s="69">
        <v>0</v>
      </c>
      <c r="IB74" s="69">
        <v>0</v>
      </c>
      <c r="IC74" s="69">
        <v>0</v>
      </c>
      <c r="ID74" s="70" t="s">
        <v>652</v>
      </c>
      <c r="IE74" s="70" t="s">
        <v>652</v>
      </c>
      <c r="IF74" s="70">
        <v>0</v>
      </c>
      <c r="IG74" s="70">
        <v>0</v>
      </c>
      <c r="IH74" s="70">
        <v>0</v>
      </c>
    </row>
    <row r="75" spans="1:242" ht="15.75" x14ac:dyDescent="0.25">
      <c r="A75" s="77">
        <v>64</v>
      </c>
      <c r="B75" s="66" t="s">
        <v>170</v>
      </c>
      <c r="C75" s="69">
        <v>111.58199999999999</v>
      </c>
      <c r="D75" s="69">
        <v>0</v>
      </c>
      <c r="E75" s="69">
        <v>248.32919999999999</v>
      </c>
      <c r="F75" s="69">
        <v>111.58199999999999</v>
      </c>
      <c r="G75" s="69">
        <v>136.74719999999999</v>
      </c>
      <c r="H75" s="69">
        <v>111.58199999999999</v>
      </c>
      <c r="I75" s="69">
        <v>1.7480624</v>
      </c>
      <c r="J75" s="69">
        <v>248.32430299999999</v>
      </c>
      <c r="K75" s="69">
        <v>111.57710299999999</v>
      </c>
      <c r="L75" s="69">
        <v>0</v>
      </c>
      <c r="M75" s="69">
        <v>136.74719999999999</v>
      </c>
      <c r="N75" s="70">
        <v>99.995611299313509</v>
      </c>
      <c r="O75" s="70">
        <v>100</v>
      </c>
      <c r="P75" s="70">
        <v>55.067989056230225</v>
      </c>
      <c r="Q75" s="69">
        <v>1.7480624</v>
      </c>
      <c r="R75" s="70">
        <v>4.8969999999946001E-3</v>
      </c>
      <c r="S75" s="69">
        <v>58.190899999999999</v>
      </c>
      <c r="T75" s="69">
        <v>0</v>
      </c>
      <c r="U75" s="69">
        <v>118.1909</v>
      </c>
      <c r="V75" s="69">
        <v>58.190899999999999</v>
      </c>
      <c r="W75" s="69">
        <v>60</v>
      </c>
      <c r="X75" s="69">
        <v>58.190899999999999</v>
      </c>
      <c r="Y75" s="69">
        <v>1.5121800000000001</v>
      </c>
      <c r="Z75" s="69">
        <v>118.186003</v>
      </c>
      <c r="AA75" s="69">
        <v>58.186002999999999</v>
      </c>
      <c r="AB75" s="69">
        <v>0</v>
      </c>
      <c r="AC75" s="69">
        <v>60</v>
      </c>
      <c r="AD75" s="70">
        <v>99.991584594842152</v>
      </c>
      <c r="AE75" s="70">
        <v>100</v>
      </c>
      <c r="AF75" s="70">
        <v>50.767433094424895</v>
      </c>
      <c r="AG75" s="70">
        <v>1.5121800000000001</v>
      </c>
      <c r="AH75" s="70">
        <v>4.8970000000003733E-3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0.23588239999999999</v>
      </c>
      <c r="AP75" s="69">
        <v>0</v>
      </c>
      <c r="AQ75" s="69">
        <v>0</v>
      </c>
      <c r="AR75" s="69">
        <v>0</v>
      </c>
      <c r="AS75" s="69">
        <v>0</v>
      </c>
      <c r="AT75" s="70" t="s">
        <v>652</v>
      </c>
      <c r="AU75" s="70" t="s">
        <v>652</v>
      </c>
      <c r="AV75" s="70">
        <v>0</v>
      </c>
      <c r="AW75" s="70">
        <v>0.23588239999999999</v>
      </c>
      <c r="AX75" s="70">
        <v>0</v>
      </c>
      <c r="AY75" s="69">
        <v>47.571199999999997</v>
      </c>
      <c r="AZ75" s="69">
        <v>0</v>
      </c>
      <c r="BA75" s="69">
        <v>92.318399999999997</v>
      </c>
      <c r="BB75" s="69">
        <v>47.571199999999997</v>
      </c>
      <c r="BC75" s="69">
        <v>44.747199999999999</v>
      </c>
      <c r="BD75" s="69">
        <v>47.571199999999997</v>
      </c>
      <c r="BE75" s="69">
        <v>0</v>
      </c>
      <c r="BF75" s="69">
        <v>92.318399999999997</v>
      </c>
      <c r="BG75" s="69">
        <v>47.571199999999997</v>
      </c>
      <c r="BH75" s="69">
        <v>0</v>
      </c>
      <c r="BI75" s="69">
        <v>44.747199999999999</v>
      </c>
      <c r="BJ75" s="70">
        <v>100</v>
      </c>
      <c r="BK75" s="70">
        <v>100</v>
      </c>
      <c r="BL75" s="70">
        <v>48.470510754085858</v>
      </c>
      <c r="BM75" s="70">
        <v>0</v>
      </c>
      <c r="BN75" s="70">
        <v>0</v>
      </c>
      <c r="BO75" s="69">
        <v>0</v>
      </c>
      <c r="BP75" s="69">
        <v>0</v>
      </c>
      <c r="BQ75" s="69">
        <v>0</v>
      </c>
      <c r="BR75" s="69">
        <v>0</v>
      </c>
      <c r="BS75" s="69">
        <v>0</v>
      </c>
      <c r="BT75" s="69">
        <v>0</v>
      </c>
      <c r="BU75" s="69">
        <v>0</v>
      </c>
      <c r="BV75" s="69">
        <v>0</v>
      </c>
      <c r="BW75" s="69">
        <v>0</v>
      </c>
      <c r="BX75" s="69">
        <v>0</v>
      </c>
      <c r="BY75" s="69">
        <v>0</v>
      </c>
      <c r="BZ75" s="70" t="s">
        <v>652</v>
      </c>
      <c r="CA75" s="70" t="s">
        <v>652</v>
      </c>
      <c r="CB75" s="70">
        <v>0</v>
      </c>
      <c r="CC75" s="70">
        <v>0</v>
      </c>
      <c r="CD75" s="70">
        <v>0</v>
      </c>
      <c r="CE75" s="69">
        <v>0</v>
      </c>
      <c r="CF75" s="69">
        <v>0</v>
      </c>
      <c r="CG75" s="69">
        <v>0</v>
      </c>
      <c r="CH75" s="69">
        <v>0</v>
      </c>
      <c r="CI75" s="69">
        <v>0</v>
      </c>
      <c r="CJ75" s="69">
        <v>0</v>
      </c>
      <c r="CK75" s="69">
        <v>0</v>
      </c>
      <c r="CL75" s="69">
        <v>0</v>
      </c>
      <c r="CM75" s="69">
        <v>0</v>
      </c>
      <c r="CN75" s="69">
        <v>0</v>
      </c>
      <c r="CO75" s="69">
        <v>0</v>
      </c>
      <c r="CP75" s="70" t="s">
        <v>652</v>
      </c>
      <c r="CQ75" s="70" t="s">
        <v>652</v>
      </c>
      <c r="CR75" s="70">
        <v>0</v>
      </c>
      <c r="CS75" s="70">
        <v>0</v>
      </c>
      <c r="CT75" s="70">
        <v>0</v>
      </c>
      <c r="CU75" s="69">
        <v>0</v>
      </c>
      <c r="CV75" s="69">
        <v>0</v>
      </c>
      <c r="CW75" s="69">
        <v>0</v>
      </c>
      <c r="CX75" s="69">
        <v>0</v>
      </c>
      <c r="CY75" s="69">
        <v>0</v>
      </c>
      <c r="CZ75" s="69">
        <v>0</v>
      </c>
      <c r="DA75" s="69">
        <v>0</v>
      </c>
      <c r="DB75" s="69">
        <v>0</v>
      </c>
      <c r="DC75" s="69">
        <v>0</v>
      </c>
      <c r="DD75" s="69">
        <v>0</v>
      </c>
      <c r="DE75" s="69">
        <v>0</v>
      </c>
      <c r="DF75" s="70" t="s">
        <v>652</v>
      </c>
      <c r="DG75" s="70" t="s">
        <v>652</v>
      </c>
      <c r="DH75" s="70">
        <v>0</v>
      </c>
      <c r="DI75" s="70">
        <v>0</v>
      </c>
      <c r="DJ75" s="70">
        <v>0</v>
      </c>
      <c r="DK75" s="69">
        <v>0.91</v>
      </c>
      <c r="DL75" s="69">
        <v>0</v>
      </c>
      <c r="DM75" s="69">
        <v>27.91</v>
      </c>
      <c r="DN75" s="69">
        <v>0.91</v>
      </c>
      <c r="DO75" s="69">
        <v>27</v>
      </c>
      <c r="DP75" s="69">
        <v>0.91</v>
      </c>
      <c r="DQ75" s="69">
        <v>0</v>
      </c>
      <c r="DR75" s="69">
        <v>27.91</v>
      </c>
      <c r="DS75" s="69">
        <v>0.91</v>
      </c>
      <c r="DT75" s="69">
        <v>0</v>
      </c>
      <c r="DU75" s="69">
        <v>27</v>
      </c>
      <c r="DV75" s="70">
        <v>100</v>
      </c>
      <c r="DW75" s="70">
        <v>100</v>
      </c>
      <c r="DX75" s="70">
        <v>96.739519885345743</v>
      </c>
      <c r="DY75" s="70">
        <v>0</v>
      </c>
      <c r="DZ75" s="70">
        <v>0</v>
      </c>
      <c r="EA75" s="69">
        <v>0</v>
      </c>
      <c r="EB75" s="69">
        <v>0</v>
      </c>
      <c r="EC75" s="69">
        <v>0</v>
      </c>
      <c r="ED75" s="69">
        <v>0</v>
      </c>
      <c r="EE75" s="69">
        <v>0</v>
      </c>
      <c r="EF75" s="69">
        <v>0</v>
      </c>
      <c r="EG75" s="69">
        <v>0</v>
      </c>
      <c r="EH75" s="69">
        <v>0</v>
      </c>
      <c r="EI75" s="69">
        <v>0</v>
      </c>
      <c r="EJ75" s="69">
        <v>0</v>
      </c>
      <c r="EK75" s="69">
        <v>0</v>
      </c>
      <c r="EL75" s="70" t="s">
        <v>652</v>
      </c>
      <c r="EM75" s="70" t="s">
        <v>652</v>
      </c>
      <c r="EN75" s="70">
        <v>0</v>
      </c>
      <c r="EO75" s="70">
        <v>0</v>
      </c>
      <c r="EP75" s="70">
        <v>0</v>
      </c>
      <c r="EQ75" s="69">
        <v>0</v>
      </c>
      <c r="ER75" s="69">
        <v>0</v>
      </c>
      <c r="ES75" s="69">
        <v>0</v>
      </c>
      <c r="ET75" s="69">
        <v>0</v>
      </c>
      <c r="EU75" s="69">
        <v>0</v>
      </c>
      <c r="EV75" s="69">
        <v>0</v>
      </c>
      <c r="EW75" s="69">
        <v>0</v>
      </c>
      <c r="EX75" s="69">
        <v>0</v>
      </c>
      <c r="EY75" s="69">
        <v>0</v>
      </c>
      <c r="EZ75" s="69">
        <v>0</v>
      </c>
      <c r="FA75" s="69">
        <v>0</v>
      </c>
      <c r="FB75" s="70" t="s">
        <v>652</v>
      </c>
      <c r="FC75" s="70" t="s">
        <v>652</v>
      </c>
      <c r="FD75" s="70">
        <v>0</v>
      </c>
      <c r="FE75" s="70">
        <v>0</v>
      </c>
      <c r="FF75" s="70">
        <v>0</v>
      </c>
      <c r="FG75" s="69">
        <v>0</v>
      </c>
      <c r="FH75" s="69">
        <v>0</v>
      </c>
      <c r="FI75" s="69">
        <v>0</v>
      </c>
      <c r="FJ75" s="69">
        <v>0</v>
      </c>
      <c r="FK75" s="69">
        <v>0</v>
      </c>
      <c r="FL75" s="69">
        <v>0</v>
      </c>
      <c r="FM75" s="69">
        <v>0</v>
      </c>
      <c r="FN75" s="69">
        <v>0</v>
      </c>
      <c r="FO75" s="69">
        <v>0</v>
      </c>
      <c r="FP75" s="69">
        <v>0</v>
      </c>
      <c r="FQ75" s="69">
        <v>0</v>
      </c>
      <c r="FR75" s="70" t="s">
        <v>652</v>
      </c>
      <c r="FS75" s="70" t="s">
        <v>652</v>
      </c>
      <c r="FT75" s="70">
        <v>0</v>
      </c>
      <c r="FU75" s="70">
        <v>0</v>
      </c>
      <c r="FV75" s="70">
        <v>0</v>
      </c>
      <c r="FW75" s="69">
        <v>0</v>
      </c>
      <c r="FX75" s="69">
        <v>0</v>
      </c>
      <c r="FY75" s="69">
        <v>0</v>
      </c>
      <c r="FZ75" s="69">
        <v>0</v>
      </c>
      <c r="GA75" s="69">
        <v>0</v>
      </c>
      <c r="GB75" s="69">
        <v>0</v>
      </c>
      <c r="GC75" s="69">
        <v>0</v>
      </c>
      <c r="GD75" s="69">
        <v>0</v>
      </c>
      <c r="GE75" s="69">
        <v>0</v>
      </c>
      <c r="GF75" s="69">
        <v>0</v>
      </c>
      <c r="GG75" s="69">
        <v>0</v>
      </c>
      <c r="GH75" s="70" t="s">
        <v>652</v>
      </c>
      <c r="GI75" s="70" t="s">
        <v>652</v>
      </c>
      <c r="GJ75" s="70">
        <v>0</v>
      </c>
      <c r="GK75" s="70">
        <v>0</v>
      </c>
      <c r="GL75" s="70">
        <v>0</v>
      </c>
      <c r="GM75" s="69">
        <v>0</v>
      </c>
      <c r="GN75" s="69">
        <v>0</v>
      </c>
      <c r="GO75" s="69">
        <v>0</v>
      </c>
      <c r="GP75" s="69">
        <v>0</v>
      </c>
      <c r="GQ75" s="69">
        <v>0</v>
      </c>
      <c r="GR75" s="69">
        <v>0</v>
      </c>
      <c r="GS75" s="69">
        <v>0</v>
      </c>
      <c r="GT75" s="69">
        <v>0</v>
      </c>
      <c r="GU75" s="69">
        <v>0</v>
      </c>
      <c r="GV75" s="69">
        <v>0</v>
      </c>
      <c r="GW75" s="69">
        <v>0</v>
      </c>
      <c r="GX75" s="70" t="s">
        <v>652</v>
      </c>
      <c r="GY75" s="70" t="s">
        <v>652</v>
      </c>
      <c r="GZ75" s="70">
        <v>0</v>
      </c>
      <c r="HA75" s="70">
        <v>0</v>
      </c>
      <c r="HB75" s="70">
        <v>0</v>
      </c>
      <c r="HC75" s="69">
        <v>4.9099000000000004</v>
      </c>
      <c r="HD75" s="69">
        <v>0</v>
      </c>
      <c r="HE75" s="69">
        <v>9.9099000000000004</v>
      </c>
      <c r="HF75" s="69">
        <v>4.9099000000000004</v>
      </c>
      <c r="HG75" s="69">
        <v>5</v>
      </c>
      <c r="HH75" s="69">
        <v>4.9099000000000004</v>
      </c>
      <c r="HI75" s="69">
        <v>0</v>
      </c>
      <c r="HJ75" s="69">
        <v>9.9099000000000004</v>
      </c>
      <c r="HK75" s="69">
        <v>4.9099000000000004</v>
      </c>
      <c r="HL75" s="69">
        <v>0</v>
      </c>
      <c r="HM75" s="69">
        <v>5</v>
      </c>
      <c r="HN75" s="70">
        <v>100</v>
      </c>
      <c r="HO75" s="70">
        <v>100</v>
      </c>
      <c r="HP75" s="70">
        <v>50.454595909141361</v>
      </c>
      <c r="HQ75" s="70">
        <v>0</v>
      </c>
      <c r="HR75" s="70">
        <v>0</v>
      </c>
      <c r="HS75" s="69">
        <v>0</v>
      </c>
      <c r="HT75" s="69">
        <v>0</v>
      </c>
      <c r="HU75" s="69">
        <v>0</v>
      </c>
      <c r="HV75" s="69">
        <v>0</v>
      </c>
      <c r="HW75" s="69">
        <v>0</v>
      </c>
      <c r="HX75" s="69">
        <v>0</v>
      </c>
      <c r="HY75" s="69">
        <v>0</v>
      </c>
      <c r="HZ75" s="69">
        <v>0</v>
      </c>
      <c r="IA75" s="69">
        <v>0</v>
      </c>
      <c r="IB75" s="69">
        <v>0</v>
      </c>
      <c r="IC75" s="69">
        <v>0</v>
      </c>
      <c r="ID75" s="70" t="s">
        <v>652</v>
      </c>
      <c r="IE75" s="70" t="s">
        <v>652</v>
      </c>
      <c r="IF75" s="70">
        <v>0</v>
      </c>
      <c r="IG75" s="70">
        <v>0</v>
      </c>
      <c r="IH75" s="70">
        <v>0</v>
      </c>
    </row>
    <row r="76" spans="1:242" ht="15.75" x14ac:dyDescent="0.25">
      <c r="A76" s="60">
        <v>65</v>
      </c>
      <c r="B76" s="61" t="s">
        <v>173</v>
      </c>
      <c r="C76" s="64">
        <v>486.05030000000005</v>
      </c>
      <c r="D76" s="64">
        <v>0</v>
      </c>
      <c r="E76" s="64">
        <v>1254.9711</v>
      </c>
      <c r="F76" s="64">
        <v>486.05030000000005</v>
      </c>
      <c r="G76" s="64">
        <v>768.92079999999999</v>
      </c>
      <c r="H76" s="64">
        <v>486.04461130999999</v>
      </c>
      <c r="I76" s="64">
        <v>3.2768776399999999</v>
      </c>
      <c r="J76" s="64">
        <v>1249.1177312799998</v>
      </c>
      <c r="K76" s="64">
        <v>485.80894481000001</v>
      </c>
      <c r="L76" s="64">
        <v>0</v>
      </c>
      <c r="M76" s="64">
        <v>763.30878646999997</v>
      </c>
      <c r="N76" s="64">
        <v>99.950343577609146</v>
      </c>
      <c r="O76" s="64">
        <v>99.270144138381994</v>
      </c>
      <c r="P76" s="64">
        <v>61.107833741805898</v>
      </c>
      <c r="Q76" s="64">
        <v>3.2653562500000004</v>
      </c>
      <c r="R76" s="64">
        <v>0.24718789000000965</v>
      </c>
      <c r="S76" s="64">
        <v>317.54340000000002</v>
      </c>
      <c r="T76" s="64">
        <v>0</v>
      </c>
      <c r="U76" s="64">
        <v>785.03420000000017</v>
      </c>
      <c r="V76" s="64">
        <v>317.54340000000002</v>
      </c>
      <c r="W76" s="64">
        <v>467.49080000000004</v>
      </c>
      <c r="X76" s="64">
        <v>317.53771131000002</v>
      </c>
      <c r="Y76" s="64">
        <v>2.6845299199999997</v>
      </c>
      <c r="Z76" s="64">
        <v>784.70516127999997</v>
      </c>
      <c r="AA76" s="64">
        <v>317.30204480999998</v>
      </c>
      <c r="AB76" s="64">
        <v>0</v>
      </c>
      <c r="AC76" s="64">
        <v>467.40311646999999</v>
      </c>
      <c r="AD76" s="64">
        <v>99.923993006940137</v>
      </c>
      <c r="AE76" s="64">
        <v>99.981243795599823</v>
      </c>
      <c r="AF76" s="64">
        <v>59.564170026303721</v>
      </c>
      <c r="AG76" s="64">
        <v>2.6730085300000002</v>
      </c>
      <c r="AH76" s="64">
        <v>0.24718788999999985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0.56892929999999997</v>
      </c>
      <c r="AP76" s="64">
        <v>0</v>
      </c>
      <c r="AQ76" s="64">
        <v>0</v>
      </c>
      <c r="AR76" s="64">
        <v>0</v>
      </c>
      <c r="AS76" s="64">
        <v>0</v>
      </c>
      <c r="AT76" s="64" t="s">
        <v>652</v>
      </c>
      <c r="AU76" s="64" t="s">
        <v>652</v>
      </c>
      <c r="AV76" s="64">
        <v>0</v>
      </c>
      <c r="AW76" s="64">
        <v>0.56892929999999997</v>
      </c>
      <c r="AX76" s="64">
        <v>0</v>
      </c>
      <c r="AY76" s="64">
        <v>128.22000000000003</v>
      </c>
      <c r="AZ76" s="64">
        <v>0</v>
      </c>
      <c r="BA76" s="64">
        <v>332.21999999999997</v>
      </c>
      <c r="BB76" s="64">
        <v>128.22000000000003</v>
      </c>
      <c r="BC76" s="64">
        <v>204</v>
      </c>
      <c r="BD76" s="64">
        <v>128.22000000000003</v>
      </c>
      <c r="BE76" s="64">
        <v>2.3418419999999999E-2</v>
      </c>
      <c r="BF76" s="64">
        <v>326.69566999999995</v>
      </c>
      <c r="BG76" s="64">
        <v>128.22000000000003</v>
      </c>
      <c r="BH76" s="64">
        <v>0</v>
      </c>
      <c r="BI76" s="64">
        <v>198.47566999999998</v>
      </c>
      <c r="BJ76" s="64">
        <v>100</v>
      </c>
      <c r="BK76" s="64">
        <v>97.291995098039209</v>
      </c>
      <c r="BL76" s="64">
        <v>60.752464212335596</v>
      </c>
      <c r="BM76" s="64">
        <v>2.3418419999999999E-2</v>
      </c>
      <c r="BN76" s="64">
        <v>-1.2802259252708836E-15</v>
      </c>
      <c r="BO76" s="64">
        <v>0</v>
      </c>
      <c r="BP76" s="64">
        <v>0</v>
      </c>
      <c r="BQ76" s="64">
        <v>0</v>
      </c>
      <c r="BR76" s="64">
        <v>0</v>
      </c>
      <c r="BS76" s="64">
        <v>0</v>
      </c>
      <c r="BT76" s="64">
        <v>0</v>
      </c>
      <c r="BU76" s="64">
        <v>0</v>
      </c>
      <c r="BV76" s="64">
        <v>0</v>
      </c>
      <c r="BW76" s="64">
        <v>0</v>
      </c>
      <c r="BX76" s="64">
        <v>0</v>
      </c>
      <c r="BY76" s="64">
        <v>0</v>
      </c>
      <c r="BZ76" s="64" t="s">
        <v>652</v>
      </c>
      <c r="CA76" s="64" t="s">
        <v>652</v>
      </c>
      <c r="CB76" s="64">
        <v>0</v>
      </c>
      <c r="CC76" s="64">
        <v>0</v>
      </c>
      <c r="CD76" s="64">
        <v>0</v>
      </c>
      <c r="CE76" s="64">
        <v>1.55</v>
      </c>
      <c r="CF76" s="64">
        <v>0</v>
      </c>
      <c r="CG76" s="64">
        <v>51.55</v>
      </c>
      <c r="CH76" s="64">
        <v>1.55</v>
      </c>
      <c r="CI76" s="64">
        <v>50</v>
      </c>
      <c r="CJ76" s="64">
        <v>1.55</v>
      </c>
      <c r="CK76" s="64">
        <v>0</v>
      </c>
      <c r="CL76" s="64">
        <v>51.55</v>
      </c>
      <c r="CM76" s="64">
        <v>1.55</v>
      </c>
      <c r="CN76" s="64">
        <v>0</v>
      </c>
      <c r="CO76" s="64">
        <v>50</v>
      </c>
      <c r="CP76" s="64">
        <v>100</v>
      </c>
      <c r="CQ76" s="64">
        <v>100</v>
      </c>
      <c r="CR76" s="64">
        <v>96.993210475266736</v>
      </c>
      <c r="CS76" s="64">
        <v>0</v>
      </c>
      <c r="CT76" s="64">
        <v>0</v>
      </c>
      <c r="CU76" s="64">
        <v>0</v>
      </c>
      <c r="CV76" s="64">
        <v>0</v>
      </c>
      <c r="CW76" s="64">
        <v>0</v>
      </c>
      <c r="CX76" s="64">
        <v>0</v>
      </c>
      <c r="CY76" s="64">
        <v>0</v>
      </c>
      <c r="CZ76" s="64">
        <v>0</v>
      </c>
      <c r="DA76" s="64">
        <v>0</v>
      </c>
      <c r="DB76" s="64">
        <v>0</v>
      </c>
      <c r="DC76" s="64">
        <v>0</v>
      </c>
      <c r="DD76" s="64">
        <v>0</v>
      </c>
      <c r="DE76" s="64">
        <v>0</v>
      </c>
      <c r="DF76" s="64" t="s">
        <v>652</v>
      </c>
      <c r="DG76" s="64" t="s">
        <v>652</v>
      </c>
      <c r="DH76" s="64">
        <v>0</v>
      </c>
      <c r="DI76" s="64">
        <v>0</v>
      </c>
      <c r="DJ76" s="64">
        <v>0</v>
      </c>
      <c r="DK76" s="64">
        <v>0</v>
      </c>
      <c r="DL76" s="64">
        <v>0</v>
      </c>
      <c r="DM76" s="64">
        <v>0</v>
      </c>
      <c r="DN76" s="64">
        <v>0</v>
      </c>
      <c r="DO76" s="64">
        <v>0</v>
      </c>
      <c r="DP76" s="64">
        <v>0</v>
      </c>
      <c r="DQ76" s="64">
        <v>0</v>
      </c>
      <c r="DR76" s="64">
        <v>0</v>
      </c>
      <c r="DS76" s="64">
        <v>0</v>
      </c>
      <c r="DT76" s="64">
        <v>0</v>
      </c>
      <c r="DU76" s="64">
        <v>0</v>
      </c>
      <c r="DV76" s="64" t="s">
        <v>652</v>
      </c>
      <c r="DW76" s="64" t="s">
        <v>652</v>
      </c>
      <c r="DX76" s="64">
        <v>0</v>
      </c>
      <c r="DY76" s="64">
        <v>0</v>
      </c>
      <c r="DZ76" s="64">
        <v>0</v>
      </c>
      <c r="EA76" s="64">
        <v>0</v>
      </c>
      <c r="EB76" s="64">
        <v>0</v>
      </c>
      <c r="EC76" s="64">
        <v>0</v>
      </c>
      <c r="ED76" s="64">
        <v>0</v>
      </c>
      <c r="EE76" s="64">
        <v>0</v>
      </c>
      <c r="EF76" s="64">
        <v>0</v>
      </c>
      <c r="EG76" s="64">
        <v>0</v>
      </c>
      <c r="EH76" s="64">
        <v>0</v>
      </c>
      <c r="EI76" s="64">
        <v>0</v>
      </c>
      <c r="EJ76" s="64">
        <v>0</v>
      </c>
      <c r="EK76" s="64">
        <v>0</v>
      </c>
      <c r="EL76" s="64" t="s">
        <v>652</v>
      </c>
      <c r="EM76" s="64" t="s">
        <v>652</v>
      </c>
      <c r="EN76" s="64">
        <v>0</v>
      </c>
      <c r="EO76" s="64">
        <v>0</v>
      </c>
      <c r="EP76" s="64">
        <v>0</v>
      </c>
      <c r="EQ76" s="64">
        <v>0.7</v>
      </c>
      <c r="ER76" s="64">
        <v>0</v>
      </c>
      <c r="ES76" s="64">
        <v>1</v>
      </c>
      <c r="ET76" s="64">
        <v>0.7</v>
      </c>
      <c r="EU76" s="64">
        <v>0.3</v>
      </c>
      <c r="EV76" s="64">
        <v>0.7</v>
      </c>
      <c r="EW76" s="64">
        <v>0</v>
      </c>
      <c r="EX76" s="64">
        <v>1</v>
      </c>
      <c r="EY76" s="64">
        <v>0.7</v>
      </c>
      <c r="EZ76" s="64">
        <v>0</v>
      </c>
      <c r="FA76" s="64">
        <v>0.3</v>
      </c>
      <c r="FB76" s="64">
        <v>100</v>
      </c>
      <c r="FC76" s="64">
        <v>100</v>
      </c>
      <c r="FD76" s="64">
        <v>30</v>
      </c>
      <c r="FE76" s="64">
        <v>0</v>
      </c>
      <c r="FF76" s="64">
        <v>0</v>
      </c>
      <c r="FG76" s="64">
        <v>0</v>
      </c>
      <c r="FH76" s="64">
        <v>0</v>
      </c>
      <c r="FI76" s="64">
        <v>0</v>
      </c>
      <c r="FJ76" s="64">
        <v>0</v>
      </c>
      <c r="FK76" s="64">
        <v>0</v>
      </c>
      <c r="FL76" s="64">
        <v>0</v>
      </c>
      <c r="FM76" s="64">
        <v>0</v>
      </c>
      <c r="FN76" s="64">
        <v>0</v>
      </c>
      <c r="FO76" s="64">
        <v>0</v>
      </c>
      <c r="FP76" s="64">
        <v>0</v>
      </c>
      <c r="FQ76" s="64">
        <v>0</v>
      </c>
      <c r="FR76" s="64" t="s">
        <v>652</v>
      </c>
      <c r="FS76" s="64" t="s">
        <v>652</v>
      </c>
      <c r="FT76" s="64">
        <v>0</v>
      </c>
      <c r="FU76" s="64">
        <v>0</v>
      </c>
      <c r="FV76" s="64">
        <v>0</v>
      </c>
      <c r="FW76" s="64">
        <v>35.155000000000001</v>
      </c>
      <c r="FX76" s="64">
        <v>0</v>
      </c>
      <c r="FY76" s="64">
        <v>79.754999999999995</v>
      </c>
      <c r="FZ76" s="64">
        <v>35.155000000000001</v>
      </c>
      <c r="GA76" s="64">
        <v>44.6</v>
      </c>
      <c r="GB76" s="64">
        <v>35.155000000000001</v>
      </c>
      <c r="GC76" s="64">
        <v>0</v>
      </c>
      <c r="GD76" s="64">
        <v>79.754999999999995</v>
      </c>
      <c r="GE76" s="64">
        <v>35.155000000000001</v>
      </c>
      <c r="GF76" s="64">
        <v>0</v>
      </c>
      <c r="GG76" s="64">
        <v>44.6</v>
      </c>
      <c r="GH76" s="64">
        <v>100</v>
      </c>
      <c r="GI76" s="64">
        <v>100</v>
      </c>
      <c r="GJ76" s="64">
        <v>55.92125885524419</v>
      </c>
      <c r="GK76" s="64">
        <v>0</v>
      </c>
      <c r="GL76" s="64">
        <v>0</v>
      </c>
      <c r="GM76" s="64">
        <v>0</v>
      </c>
      <c r="GN76" s="64">
        <v>0</v>
      </c>
      <c r="GO76" s="64">
        <v>0</v>
      </c>
      <c r="GP76" s="64">
        <v>0</v>
      </c>
      <c r="GQ76" s="64">
        <v>0</v>
      </c>
      <c r="GR76" s="64">
        <v>0</v>
      </c>
      <c r="GS76" s="64">
        <v>0</v>
      </c>
      <c r="GT76" s="64">
        <v>0</v>
      </c>
      <c r="GU76" s="64">
        <v>0</v>
      </c>
      <c r="GV76" s="64">
        <v>0</v>
      </c>
      <c r="GW76" s="64">
        <v>0</v>
      </c>
      <c r="GX76" s="64" t="s">
        <v>652</v>
      </c>
      <c r="GY76" s="64" t="s">
        <v>652</v>
      </c>
      <c r="GZ76" s="64">
        <v>0</v>
      </c>
      <c r="HA76" s="64">
        <v>0</v>
      </c>
      <c r="HB76" s="64">
        <v>0</v>
      </c>
      <c r="HC76" s="64">
        <v>2.8818999999999999</v>
      </c>
      <c r="HD76" s="64">
        <v>0</v>
      </c>
      <c r="HE76" s="64">
        <v>5.411900000000001</v>
      </c>
      <c r="HF76" s="64">
        <v>2.8818999999999999</v>
      </c>
      <c r="HG76" s="64">
        <v>2.5299999999999998</v>
      </c>
      <c r="HH76" s="64">
        <v>2.8818999999999999</v>
      </c>
      <c r="HI76" s="64">
        <v>0</v>
      </c>
      <c r="HJ76" s="64">
        <v>5.411900000000001</v>
      </c>
      <c r="HK76" s="64">
        <v>2.8818999999999999</v>
      </c>
      <c r="HL76" s="64">
        <v>0</v>
      </c>
      <c r="HM76" s="64">
        <v>2.5299999999999998</v>
      </c>
      <c r="HN76" s="64">
        <v>100</v>
      </c>
      <c r="HO76" s="64">
        <v>100</v>
      </c>
      <c r="HP76" s="64">
        <v>46.74883127921801</v>
      </c>
      <c r="HQ76" s="64">
        <v>0</v>
      </c>
      <c r="HR76" s="64">
        <v>0</v>
      </c>
      <c r="HS76" s="64">
        <v>0</v>
      </c>
      <c r="HT76" s="64">
        <v>0</v>
      </c>
      <c r="HU76" s="64">
        <v>0</v>
      </c>
      <c r="HV76" s="64">
        <v>0</v>
      </c>
      <c r="HW76" s="64">
        <v>0</v>
      </c>
      <c r="HX76" s="64">
        <v>0</v>
      </c>
      <c r="HY76" s="64">
        <v>0</v>
      </c>
      <c r="HZ76" s="64">
        <v>0</v>
      </c>
      <c r="IA76" s="64">
        <v>0</v>
      </c>
      <c r="IB76" s="64">
        <v>0</v>
      </c>
      <c r="IC76" s="64">
        <v>0</v>
      </c>
      <c r="ID76" s="64" t="s">
        <v>652</v>
      </c>
      <c r="IE76" s="64" t="s">
        <v>652</v>
      </c>
      <c r="IF76" s="64">
        <v>0</v>
      </c>
      <c r="IG76" s="64">
        <v>0</v>
      </c>
      <c r="IH76" s="64">
        <v>0</v>
      </c>
    </row>
    <row r="77" spans="1:242" ht="15.75" x14ac:dyDescent="0.25">
      <c r="A77" s="11">
        <v>66</v>
      </c>
      <c r="B77" s="66" t="s">
        <v>176</v>
      </c>
      <c r="C77" s="69">
        <v>156.84870000000001</v>
      </c>
      <c r="D77" s="69">
        <v>0</v>
      </c>
      <c r="E77" s="69">
        <v>305.68869999999998</v>
      </c>
      <c r="F77" s="69">
        <v>156.84870000000001</v>
      </c>
      <c r="G77" s="69">
        <v>148.84</v>
      </c>
      <c r="H77" s="69">
        <v>156.84870000000001</v>
      </c>
      <c r="I77" s="69">
        <v>0</v>
      </c>
      <c r="J77" s="69">
        <v>305.68869999999998</v>
      </c>
      <c r="K77" s="69">
        <v>156.84870000000001</v>
      </c>
      <c r="L77" s="69">
        <v>0</v>
      </c>
      <c r="M77" s="69">
        <v>148.84</v>
      </c>
      <c r="N77" s="70">
        <v>100</v>
      </c>
      <c r="O77" s="70">
        <v>100</v>
      </c>
      <c r="P77" s="70">
        <v>48.690056256577364</v>
      </c>
      <c r="Q77" s="69">
        <v>0</v>
      </c>
      <c r="R77" s="70">
        <v>0</v>
      </c>
      <c r="S77" s="69">
        <v>44.300800000000002</v>
      </c>
      <c r="T77" s="69">
        <v>0</v>
      </c>
      <c r="U77" s="69">
        <v>85.400800000000004</v>
      </c>
      <c r="V77" s="69">
        <v>44.300800000000002</v>
      </c>
      <c r="W77" s="69">
        <v>41.1</v>
      </c>
      <c r="X77" s="69">
        <v>44.300800000000002</v>
      </c>
      <c r="Y77" s="69">
        <v>0</v>
      </c>
      <c r="Z77" s="69">
        <v>85.400800000000004</v>
      </c>
      <c r="AA77" s="69">
        <v>44.300800000000002</v>
      </c>
      <c r="AB77" s="69">
        <v>0</v>
      </c>
      <c r="AC77" s="69">
        <v>41.1</v>
      </c>
      <c r="AD77" s="70">
        <v>100</v>
      </c>
      <c r="AE77" s="70">
        <v>100</v>
      </c>
      <c r="AF77" s="70">
        <v>48.126012871073812</v>
      </c>
      <c r="AG77" s="70">
        <v>0</v>
      </c>
      <c r="AH77" s="70">
        <v>0</v>
      </c>
      <c r="AI77" s="69">
        <v>0</v>
      </c>
      <c r="AJ77" s="69">
        <v>0</v>
      </c>
      <c r="AK77" s="69">
        <v>0</v>
      </c>
      <c r="AL77" s="69">
        <v>0</v>
      </c>
      <c r="AM77" s="69">
        <v>0</v>
      </c>
      <c r="AN77" s="69">
        <v>0</v>
      </c>
      <c r="AO77" s="69">
        <v>0</v>
      </c>
      <c r="AP77" s="69">
        <v>0</v>
      </c>
      <c r="AQ77" s="69">
        <v>0</v>
      </c>
      <c r="AR77" s="69">
        <v>0</v>
      </c>
      <c r="AS77" s="69">
        <v>0</v>
      </c>
      <c r="AT77" s="70" t="s">
        <v>652</v>
      </c>
      <c r="AU77" s="70" t="s">
        <v>652</v>
      </c>
      <c r="AV77" s="70">
        <v>0</v>
      </c>
      <c r="AW77" s="70">
        <v>0</v>
      </c>
      <c r="AX77" s="70">
        <v>0</v>
      </c>
      <c r="AY77" s="69">
        <v>74.400000000000006</v>
      </c>
      <c r="AZ77" s="69">
        <v>0</v>
      </c>
      <c r="BA77" s="69">
        <v>135.19999999999999</v>
      </c>
      <c r="BB77" s="69">
        <v>74.400000000000006</v>
      </c>
      <c r="BC77" s="69">
        <v>60.8</v>
      </c>
      <c r="BD77" s="69">
        <v>74.400000000000006</v>
      </c>
      <c r="BE77" s="69">
        <v>0</v>
      </c>
      <c r="BF77" s="69">
        <v>135.19999999999999</v>
      </c>
      <c r="BG77" s="69">
        <v>74.400000000000006</v>
      </c>
      <c r="BH77" s="69">
        <v>0</v>
      </c>
      <c r="BI77" s="69">
        <v>60.8</v>
      </c>
      <c r="BJ77" s="70">
        <v>100</v>
      </c>
      <c r="BK77" s="70">
        <v>100</v>
      </c>
      <c r="BL77" s="70">
        <v>44.970414201183431</v>
      </c>
      <c r="BM77" s="70">
        <v>0</v>
      </c>
      <c r="BN77" s="70">
        <v>0</v>
      </c>
      <c r="BO77" s="69">
        <v>0</v>
      </c>
      <c r="BP77" s="69">
        <v>0</v>
      </c>
      <c r="BQ77" s="69">
        <v>0</v>
      </c>
      <c r="BR77" s="69">
        <v>0</v>
      </c>
      <c r="BS77" s="69">
        <v>0</v>
      </c>
      <c r="BT77" s="69">
        <v>0</v>
      </c>
      <c r="BU77" s="69">
        <v>0</v>
      </c>
      <c r="BV77" s="69">
        <v>0</v>
      </c>
      <c r="BW77" s="69">
        <v>0</v>
      </c>
      <c r="BX77" s="69">
        <v>0</v>
      </c>
      <c r="BY77" s="69">
        <v>0</v>
      </c>
      <c r="BZ77" s="70" t="s">
        <v>652</v>
      </c>
      <c r="CA77" s="70" t="s">
        <v>652</v>
      </c>
      <c r="CB77" s="70">
        <v>0</v>
      </c>
      <c r="CC77" s="70">
        <v>0</v>
      </c>
      <c r="CD77" s="70">
        <v>0</v>
      </c>
      <c r="CE77" s="69">
        <v>0</v>
      </c>
      <c r="CF77" s="69">
        <v>0</v>
      </c>
      <c r="CG77" s="69">
        <v>0</v>
      </c>
      <c r="CH77" s="69">
        <v>0</v>
      </c>
      <c r="CI77" s="69">
        <v>0</v>
      </c>
      <c r="CJ77" s="69">
        <v>0</v>
      </c>
      <c r="CK77" s="69">
        <v>0</v>
      </c>
      <c r="CL77" s="69">
        <v>0</v>
      </c>
      <c r="CM77" s="69">
        <v>0</v>
      </c>
      <c r="CN77" s="69">
        <v>0</v>
      </c>
      <c r="CO77" s="69">
        <v>0</v>
      </c>
      <c r="CP77" s="70" t="s">
        <v>652</v>
      </c>
      <c r="CQ77" s="70" t="s">
        <v>652</v>
      </c>
      <c r="CR77" s="70">
        <v>0</v>
      </c>
      <c r="CS77" s="70">
        <v>0</v>
      </c>
      <c r="CT77" s="70">
        <v>0</v>
      </c>
      <c r="CU77" s="69">
        <v>0</v>
      </c>
      <c r="CV77" s="69">
        <v>0</v>
      </c>
      <c r="CW77" s="69">
        <v>0</v>
      </c>
      <c r="CX77" s="69">
        <v>0</v>
      </c>
      <c r="CY77" s="69">
        <v>0</v>
      </c>
      <c r="CZ77" s="69">
        <v>0</v>
      </c>
      <c r="DA77" s="69">
        <v>0</v>
      </c>
      <c r="DB77" s="69">
        <v>0</v>
      </c>
      <c r="DC77" s="69">
        <v>0</v>
      </c>
      <c r="DD77" s="69">
        <v>0</v>
      </c>
      <c r="DE77" s="69">
        <v>0</v>
      </c>
      <c r="DF77" s="70" t="s">
        <v>652</v>
      </c>
      <c r="DG77" s="70" t="s">
        <v>652</v>
      </c>
      <c r="DH77" s="70">
        <v>0</v>
      </c>
      <c r="DI77" s="70">
        <v>0</v>
      </c>
      <c r="DJ77" s="70">
        <v>0</v>
      </c>
      <c r="DK77" s="69">
        <v>0</v>
      </c>
      <c r="DL77" s="69">
        <v>0</v>
      </c>
      <c r="DM77" s="69">
        <v>0</v>
      </c>
      <c r="DN77" s="69">
        <v>0</v>
      </c>
      <c r="DO77" s="69">
        <v>0</v>
      </c>
      <c r="DP77" s="69">
        <v>0</v>
      </c>
      <c r="DQ77" s="69">
        <v>0</v>
      </c>
      <c r="DR77" s="69">
        <v>0</v>
      </c>
      <c r="DS77" s="69">
        <v>0</v>
      </c>
      <c r="DT77" s="69">
        <v>0</v>
      </c>
      <c r="DU77" s="69">
        <v>0</v>
      </c>
      <c r="DV77" s="70" t="s">
        <v>652</v>
      </c>
      <c r="DW77" s="70" t="s">
        <v>652</v>
      </c>
      <c r="DX77" s="70">
        <v>0</v>
      </c>
      <c r="DY77" s="70">
        <v>0</v>
      </c>
      <c r="DZ77" s="70">
        <v>0</v>
      </c>
      <c r="EA77" s="69">
        <v>0</v>
      </c>
      <c r="EB77" s="69">
        <v>0</v>
      </c>
      <c r="EC77" s="69">
        <v>0</v>
      </c>
      <c r="ED77" s="69">
        <v>0</v>
      </c>
      <c r="EE77" s="69">
        <v>0</v>
      </c>
      <c r="EF77" s="69">
        <v>0</v>
      </c>
      <c r="EG77" s="69">
        <v>0</v>
      </c>
      <c r="EH77" s="69">
        <v>0</v>
      </c>
      <c r="EI77" s="69">
        <v>0</v>
      </c>
      <c r="EJ77" s="69">
        <v>0</v>
      </c>
      <c r="EK77" s="69">
        <v>0</v>
      </c>
      <c r="EL77" s="70" t="s">
        <v>652</v>
      </c>
      <c r="EM77" s="70" t="s">
        <v>652</v>
      </c>
      <c r="EN77" s="70">
        <v>0</v>
      </c>
      <c r="EO77" s="70">
        <v>0</v>
      </c>
      <c r="EP77" s="70">
        <v>0</v>
      </c>
      <c r="EQ77" s="69">
        <v>0.7</v>
      </c>
      <c r="ER77" s="69">
        <v>0</v>
      </c>
      <c r="ES77" s="69">
        <v>1</v>
      </c>
      <c r="ET77" s="69">
        <v>0.7</v>
      </c>
      <c r="EU77" s="69">
        <v>0.3</v>
      </c>
      <c r="EV77" s="69">
        <v>0.7</v>
      </c>
      <c r="EW77" s="69">
        <v>0</v>
      </c>
      <c r="EX77" s="69">
        <v>1</v>
      </c>
      <c r="EY77" s="69">
        <v>0.7</v>
      </c>
      <c r="EZ77" s="69">
        <v>0</v>
      </c>
      <c r="FA77" s="69">
        <v>0.3</v>
      </c>
      <c r="FB77" s="70">
        <v>100</v>
      </c>
      <c r="FC77" s="70">
        <v>100</v>
      </c>
      <c r="FD77" s="70">
        <v>30</v>
      </c>
      <c r="FE77" s="70">
        <v>0</v>
      </c>
      <c r="FF77" s="70">
        <v>0</v>
      </c>
      <c r="FG77" s="69">
        <v>0</v>
      </c>
      <c r="FH77" s="69">
        <v>0</v>
      </c>
      <c r="FI77" s="69">
        <v>0</v>
      </c>
      <c r="FJ77" s="69">
        <v>0</v>
      </c>
      <c r="FK77" s="69">
        <v>0</v>
      </c>
      <c r="FL77" s="69">
        <v>0</v>
      </c>
      <c r="FM77" s="69">
        <v>0</v>
      </c>
      <c r="FN77" s="69">
        <v>0</v>
      </c>
      <c r="FO77" s="69">
        <v>0</v>
      </c>
      <c r="FP77" s="69">
        <v>0</v>
      </c>
      <c r="FQ77" s="69">
        <v>0</v>
      </c>
      <c r="FR77" s="70" t="s">
        <v>652</v>
      </c>
      <c r="FS77" s="70" t="s">
        <v>652</v>
      </c>
      <c r="FT77" s="70">
        <v>0</v>
      </c>
      <c r="FU77" s="70">
        <v>0</v>
      </c>
      <c r="FV77" s="70">
        <v>0</v>
      </c>
      <c r="FW77" s="69">
        <v>35.155000000000001</v>
      </c>
      <c r="FX77" s="69">
        <v>0</v>
      </c>
      <c r="FY77" s="69">
        <v>79.754999999999995</v>
      </c>
      <c r="FZ77" s="69">
        <v>35.155000000000001</v>
      </c>
      <c r="GA77" s="69">
        <v>44.6</v>
      </c>
      <c r="GB77" s="69">
        <v>35.155000000000001</v>
      </c>
      <c r="GC77" s="69">
        <v>0</v>
      </c>
      <c r="GD77" s="69">
        <v>79.754999999999995</v>
      </c>
      <c r="GE77" s="69">
        <v>35.155000000000001</v>
      </c>
      <c r="GF77" s="69">
        <v>0</v>
      </c>
      <c r="GG77" s="69">
        <v>44.6</v>
      </c>
      <c r="GH77" s="70">
        <v>100</v>
      </c>
      <c r="GI77" s="70">
        <v>100</v>
      </c>
      <c r="GJ77" s="70">
        <v>55.92125885524419</v>
      </c>
      <c r="GK77" s="70">
        <v>0</v>
      </c>
      <c r="GL77" s="70">
        <v>0</v>
      </c>
      <c r="GM77" s="69">
        <v>0</v>
      </c>
      <c r="GN77" s="69">
        <v>0</v>
      </c>
      <c r="GO77" s="69">
        <v>0</v>
      </c>
      <c r="GP77" s="69">
        <v>0</v>
      </c>
      <c r="GQ77" s="69">
        <v>0</v>
      </c>
      <c r="GR77" s="69">
        <v>0</v>
      </c>
      <c r="GS77" s="69">
        <v>0</v>
      </c>
      <c r="GT77" s="69">
        <v>0</v>
      </c>
      <c r="GU77" s="69">
        <v>0</v>
      </c>
      <c r="GV77" s="69">
        <v>0</v>
      </c>
      <c r="GW77" s="69">
        <v>0</v>
      </c>
      <c r="GX77" s="70" t="s">
        <v>652</v>
      </c>
      <c r="GY77" s="70" t="s">
        <v>652</v>
      </c>
      <c r="GZ77" s="70">
        <v>0</v>
      </c>
      <c r="HA77" s="70">
        <v>0</v>
      </c>
      <c r="HB77" s="70">
        <v>0</v>
      </c>
      <c r="HC77" s="69">
        <v>2.2928999999999999</v>
      </c>
      <c r="HD77" s="69">
        <v>0</v>
      </c>
      <c r="HE77" s="69">
        <v>4.3329000000000004</v>
      </c>
      <c r="HF77" s="69">
        <v>2.2928999999999999</v>
      </c>
      <c r="HG77" s="69">
        <v>2.04</v>
      </c>
      <c r="HH77" s="69">
        <v>2.2928999999999999</v>
      </c>
      <c r="HI77" s="69">
        <v>0</v>
      </c>
      <c r="HJ77" s="69">
        <v>4.3329000000000004</v>
      </c>
      <c r="HK77" s="69">
        <v>2.2928999999999999</v>
      </c>
      <c r="HL77" s="69">
        <v>0</v>
      </c>
      <c r="HM77" s="69">
        <v>2.04</v>
      </c>
      <c r="HN77" s="70">
        <v>100</v>
      </c>
      <c r="HO77" s="70">
        <v>100</v>
      </c>
      <c r="HP77" s="70">
        <v>47.081631240047081</v>
      </c>
      <c r="HQ77" s="70">
        <v>0</v>
      </c>
      <c r="HR77" s="70">
        <v>0</v>
      </c>
      <c r="HS77" s="69">
        <v>0</v>
      </c>
      <c r="HT77" s="69">
        <v>0</v>
      </c>
      <c r="HU77" s="69">
        <v>0</v>
      </c>
      <c r="HV77" s="69">
        <v>0</v>
      </c>
      <c r="HW77" s="69">
        <v>0</v>
      </c>
      <c r="HX77" s="69">
        <v>0</v>
      </c>
      <c r="HY77" s="69">
        <v>0</v>
      </c>
      <c r="HZ77" s="69">
        <v>0</v>
      </c>
      <c r="IA77" s="69">
        <v>0</v>
      </c>
      <c r="IB77" s="69">
        <v>0</v>
      </c>
      <c r="IC77" s="69">
        <v>0</v>
      </c>
      <c r="ID77" s="70" t="s">
        <v>652</v>
      </c>
      <c r="IE77" s="70" t="s">
        <v>652</v>
      </c>
      <c r="IF77" s="70">
        <v>0</v>
      </c>
      <c r="IG77" s="70">
        <v>0</v>
      </c>
      <c r="IH77" s="70">
        <v>0</v>
      </c>
    </row>
    <row r="78" spans="1:242" ht="15.75" x14ac:dyDescent="0.25">
      <c r="A78" s="11">
        <v>67</v>
      </c>
      <c r="B78" s="66" t="s">
        <v>179</v>
      </c>
      <c r="C78" s="69">
        <v>74.167400000000001</v>
      </c>
      <c r="D78" s="69">
        <v>0</v>
      </c>
      <c r="E78" s="69">
        <v>230.41739999999999</v>
      </c>
      <c r="F78" s="69">
        <v>74.167400000000001</v>
      </c>
      <c r="G78" s="69">
        <v>156.25</v>
      </c>
      <c r="H78" s="69">
        <v>74.167400000000001</v>
      </c>
      <c r="I78" s="69">
        <v>0.52257408000000005</v>
      </c>
      <c r="J78" s="69">
        <v>230.41739999999999</v>
      </c>
      <c r="K78" s="69">
        <v>74.167400000000001</v>
      </c>
      <c r="L78" s="69">
        <v>0</v>
      </c>
      <c r="M78" s="69">
        <v>156.25</v>
      </c>
      <c r="N78" s="70">
        <v>100</v>
      </c>
      <c r="O78" s="70">
        <v>100</v>
      </c>
      <c r="P78" s="70">
        <v>67.811719080243066</v>
      </c>
      <c r="Q78" s="69">
        <v>0.52257408000000005</v>
      </c>
      <c r="R78" s="70">
        <v>-1.7763568394002505E-15</v>
      </c>
      <c r="S78" s="69">
        <v>47.620899999999999</v>
      </c>
      <c r="T78" s="69">
        <v>0</v>
      </c>
      <c r="U78" s="69">
        <v>135.37090000000001</v>
      </c>
      <c r="V78" s="69">
        <v>47.620899999999999</v>
      </c>
      <c r="W78" s="69">
        <v>87.75</v>
      </c>
      <c r="X78" s="69">
        <v>47.620899999999999</v>
      </c>
      <c r="Y78" s="69">
        <v>0.49915566</v>
      </c>
      <c r="Z78" s="69">
        <v>135.37090000000001</v>
      </c>
      <c r="AA78" s="69">
        <v>47.620899999999999</v>
      </c>
      <c r="AB78" s="69">
        <v>0</v>
      </c>
      <c r="AC78" s="69">
        <v>87.75</v>
      </c>
      <c r="AD78" s="70">
        <v>100</v>
      </c>
      <c r="AE78" s="70">
        <v>100</v>
      </c>
      <c r="AF78" s="70">
        <v>64.821907810319644</v>
      </c>
      <c r="AG78" s="70">
        <v>0.49915566</v>
      </c>
      <c r="AH78" s="70">
        <v>-4.4408920985006262E-16</v>
      </c>
      <c r="AI78" s="69">
        <v>0</v>
      </c>
      <c r="AJ78" s="69">
        <v>0</v>
      </c>
      <c r="AK78" s="69">
        <v>0</v>
      </c>
      <c r="AL78" s="69">
        <v>0</v>
      </c>
      <c r="AM78" s="69">
        <v>0</v>
      </c>
      <c r="AN78" s="69">
        <v>0</v>
      </c>
      <c r="AO78" s="69">
        <v>0</v>
      </c>
      <c r="AP78" s="69">
        <v>0</v>
      </c>
      <c r="AQ78" s="69">
        <v>0</v>
      </c>
      <c r="AR78" s="69">
        <v>0</v>
      </c>
      <c r="AS78" s="69">
        <v>0</v>
      </c>
      <c r="AT78" s="70" t="s">
        <v>652</v>
      </c>
      <c r="AU78" s="70" t="s">
        <v>652</v>
      </c>
      <c r="AV78" s="70">
        <v>0</v>
      </c>
      <c r="AW78" s="70">
        <v>0</v>
      </c>
      <c r="AX78" s="70">
        <v>0</v>
      </c>
      <c r="AY78" s="69">
        <v>26.4</v>
      </c>
      <c r="AZ78" s="69">
        <v>0</v>
      </c>
      <c r="BA78" s="69">
        <v>94.6</v>
      </c>
      <c r="BB78" s="69">
        <v>26.4</v>
      </c>
      <c r="BC78" s="69">
        <v>68.2</v>
      </c>
      <c r="BD78" s="69">
        <v>26.4</v>
      </c>
      <c r="BE78" s="69">
        <v>2.3418419999999999E-2</v>
      </c>
      <c r="BF78" s="69">
        <v>94.6</v>
      </c>
      <c r="BG78" s="69">
        <v>26.4</v>
      </c>
      <c r="BH78" s="69">
        <v>0</v>
      </c>
      <c r="BI78" s="69">
        <v>68.2</v>
      </c>
      <c r="BJ78" s="70">
        <v>100</v>
      </c>
      <c r="BK78" s="70">
        <v>100</v>
      </c>
      <c r="BL78" s="70">
        <v>72.093023255813961</v>
      </c>
      <c r="BM78" s="70">
        <v>2.3418419999999999E-2</v>
      </c>
      <c r="BN78" s="70">
        <v>-1.2802259252708836E-15</v>
      </c>
      <c r="BO78" s="69">
        <v>0</v>
      </c>
      <c r="BP78" s="69">
        <v>0</v>
      </c>
      <c r="BQ78" s="69">
        <v>0</v>
      </c>
      <c r="BR78" s="69">
        <v>0</v>
      </c>
      <c r="BS78" s="69">
        <v>0</v>
      </c>
      <c r="BT78" s="69">
        <v>0</v>
      </c>
      <c r="BU78" s="69">
        <v>0</v>
      </c>
      <c r="BV78" s="69">
        <v>0</v>
      </c>
      <c r="BW78" s="69">
        <v>0</v>
      </c>
      <c r="BX78" s="69">
        <v>0</v>
      </c>
      <c r="BY78" s="69">
        <v>0</v>
      </c>
      <c r="BZ78" s="70" t="s">
        <v>652</v>
      </c>
      <c r="CA78" s="70" t="s">
        <v>652</v>
      </c>
      <c r="CB78" s="70">
        <v>0</v>
      </c>
      <c r="CC78" s="70">
        <v>0</v>
      </c>
      <c r="CD78" s="70">
        <v>0</v>
      </c>
      <c r="CE78" s="69">
        <v>0</v>
      </c>
      <c r="CF78" s="69">
        <v>0</v>
      </c>
      <c r="CG78" s="69">
        <v>0</v>
      </c>
      <c r="CH78" s="69">
        <v>0</v>
      </c>
      <c r="CI78" s="69">
        <v>0</v>
      </c>
      <c r="CJ78" s="69">
        <v>0</v>
      </c>
      <c r="CK78" s="69">
        <v>0</v>
      </c>
      <c r="CL78" s="69">
        <v>0</v>
      </c>
      <c r="CM78" s="69">
        <v>0</v>
      </c>
      <c r="CN78" s="69">
        <v>0</v>
      </c>
      <c r="CO78" s="69">
        <v>0</v>
      </c>
      <c r="CP78" s="70" t="s">
        <v>652</v>
      </c>
      <c r="CQ78" s="70" t="s">
        <v>652</v>
      </c>
      <c r="CR78" s="70">
        <v>0</v>
      </c>
      <c r="CS78" s="70">
        <v>0</v>
      </c>
      <c r="CT78" s="70">
        <v>0</v>
      </c>
      <c r="CU78" s="69">
        <v>0</v>
      </c>
      <c r="CV78" s="69">
        <v>0</v>
      </c>
      <c r="CW78" s="69">
        <v>0</v>
      </c>
      <c r="CX78" s="69">
        <v>0</v>
      </c>
      <c r="CY78" s="69">
        <v>0</v>
      </c>
      <c r="CZ78" s="69">
        <v>0</v>
      </c>
      <c r="DA78" s="69">
        <v>0</v>
      </c>
      <c r="DB78" s="69">
        <v>0</v>
      </c>
      <c r="DC78" s="69">
        <v>0</v>
      </c>
      <c r="DD78" s="69">
        <v>0</v>
      </c>
      <c r="DE78" s="69">
        <v>0</v>
      </c>
      <c r="DF78" s="70" t="s">
        <v>652</v>
      </c>
      <c r="DG78" s="70" t="s">
        <v>652</v>
      </c>
      <c r="DH78" s="70">
        <v>0</v>
      </c>
      <c r="DI78" s="70">
        <v>0</v>
      </c>
      <c r="DJ78" s="70">
        <v>0</v>
      </c>
      <c r="DK78" s="69">
        <v>0</v>
      </c>
      <c r="DL78" s="69">
        <v>0</v>
      </c>
      <c r="DM78" s="69">
        <v>0</v>
      </c>
      <c r="DN78" s="69">
        <v>0</v>
      </c>
      <c r="DO78" s="69">
        <v>0</v>
      </c>
      <c r="DP78" s="69">
        <v>0</v>
      </c>
      <c r="DQ78" s="69">
        <v>0</v>
      </c>
      <c r="DR78" s="69">
        <v>0</v>
      </c>
      <c r="DS78" s="69">
        <v>0</v>
      </c>
      <c r="DT78" s="69">
        <v>0</v>
      </c>
      <c r="DU78" s="69">
        <v>0</v>
      </c>
      <c r="DV78" s="70" t="s">
        <v>652</v>
      </c>
      <c r="DW78" s="70" t="s">
        <v>652</v>
      </c>
      <c r="DX78" s="70">
        <v>0</v>
      </c>
      <c r="DY78" s="70">
        <v>0</v>
      </c>
      <c r="DZ78" s="70">
        <v>0</v>
      </c>
      <c r="EA78" s="69">
        <v>0</v>
      </c>
      <c r="EB78" s="69">
        <v>0</v>
      </c>
      <c r="EC78" s="69">
        <v>0</v>
      </c>
      <c r="ED78" s="69">
        <v>0</v>
      </c>
      <c r="EE78" s="69">
        <v>0</v>
      </c>
      <c r="EF78" s="69">
        <v>0</v>
      </c>
      <c r="EG78" s="69">
        <v>0</v>
      </c>
      <c r="EH78" s="69">
        <v>0</v>
      </c>
      <c r="EI78" s="69">
        <v>0</v>
      </c>
      <c r="EJ78" s="69">
        <v>0</v>
      </c>
      <c r="EK78" s="69">
        <v>0</v>
      </c>
      <c r="EL78" s="70" t="s">
        <v>652</v>
      </c>
      <c r="EM78" s="70" t="s">
        <v>652</v>
      </c>
      <c r="EN78" s="70">
        <v>0</v>
      </c>
      <c r="EO78" s="70">
        <v>0</v>
      </c>
      <c r="EP78" s="70">
        <v>0</v>
      </c>
      <c r="EQ78" s="69">
        <v>0</v>
      </c>
      <c r="ER78" s="69">
        <v>0</v>
      </c>
      <c r="ES78" s="69">
        <v>0</v>
      </c>
      <c r="ET78" s="69">
        <v>0</v>
      </c>
      <c r="EU78" s="69">
        <v>0</v>
      </c>
      <c r="EV78" s="69">
        <v>0</v>
      </c>
      <c r="EW78" s="69">
        <v>0</v>
      </c>
      <c r="EX78" s="69">
        <v>0</v>
      </c>
      <c r="EY78" s="69">
        <v>0</v>
      </c>
      <c r="EZ78" s="69">
        <v>0</v>
      </c>
      <c r="FA78" s="69">
        <v>0</v>
      </c>
      <c r="FB78" s="70" t="s">
        <v>652</v>
      </c>
      <c r="FC78" s="70" t="s">
        <v>652</v>
      </c>
      <c r="FD78" s="70">
        <v>0</v>
      </c>
      <c r="FE78" s="70">
        <v>0</v>
      </c>
      <c r="FF78" s="70">
        <v>0</v>
      </c>
      <c r="FG78" s="69">
        <v>0</v>
      </c>
      <c r="FH78" s="69">
        <v>0</v>
      </c>
      <c r="FI78" s="69">
        <v>0</v>
      </c>
      <c r="FJ78" s="69">
        <v>0</v>
      </c>
      <c r="FK78" s="69">
        <v>0</v>
      </c>
      <c r="FL78" s="69">
        <v>0</v>
      </c>
      <c r="FM78" s="69">
        <v>0</v>
      </c>
      <c r="FN78" s="69">
        <v>0</v>
      </c>
      <c r="FO78" s="69">
        <v>0</v>
      </c>
      <c r="FP78" s="69">
        <v>0</v>
      </c>
      <c r="FQ78" s="69">
        <v>0</v>
      </c>
      <c r="FR78" s="70" t="s">
        <v>652</v>
      </c>
      <c r="FS78" s="70" t="s">
        <v>652</v>
      </c>
      <c r="FT78" s="70">
        <v>0</v>
      </c>
      <c r="FU78" s="70">
        <v>0</v>
      </c>
      <c r="FV78" s="70">
        <v>0</v>
      </c>
      <c r="FW78" s="69">
        <v>0</v>
      </c>
      <c r="FX78" s="69">
        <v>0</v>
      </c>
      <c r="FY78" s="69">
        <v>0</v>
      </c>
      <c r="FZ78" s="69">
        <v>0</v>
      </c>
      <c r="GA78" s="69">
        <v>0</v>
      </c>
      <c r="GB78" s="69">
        <v>0</v>
      </c>
      <c r="GC78" s="69">
        <v>0</v>
      </c>
      <c r="GD78" s="69">
        <v>0</v>
      </c>
      <c r="GE78" s="69">
        <v>0</v>
      </c>
      <c r="GF78" s="69">
        <v>0</v>
      </c>
      <c r="GG78" s="69">
        <v>0</v>
      </c>
      <c r="GH78" s="70" t="s">
        <v>652</v>
      </c>
      <c r="GI78" s="70" t="s">
        <v>652</v>
      </c>
      <c r="GJ78" s="70">
        <v>0</v>
      </c>
      <c r="GK78" s="70">
        <v>0</v>
      </c>
      <c r="GL78" s="70">
        <v>0</v>
      </c>
      <c r="GM78" s="69">
        <v>0</v>
      </c>
      <c r="GN78" s="69">
        <v>0</v>
      </c>
      <c r="GO78" s="69">
        <v>0</v>
      </c>
      <c r="GP78" s="69">
        <v>0</v>
      </c>
      <c r="GQ78" s="69">
        <v>0</v>
      </c>
      <c r="GR78" s="69">
        <v>0</v>
      </c>
      <c r="GS78" s="69">
        <v>0</v>
      </c>
      <c r="GT78" s="69">
        <v>0</v>
      </c>
      <c r="GU78" s="69">
        <v>0</v>
      </c>
      <c r="GV78" s="69">
        <v>0</v>
      </c>
      <c r="GW78" s="69">
        <v>0</v>
      </c>
      <c r="GX78" s="70" t="s">
        <v>652</v>
      </c>
      <c r="GY78" s="70" t="s">
        <v>652</v>
      </c>
      <c r="GZ78" s="70">
        <v>0</v>
      </c>
      <c r="HA78" s="70">
        <v>0</v>
      </c>
      <c r="HB78" s="70">
        <v>0</v>
      </c>
      <c r="HC78" s="69">
        <v>0.14649999999999999</v>
      </c>
      <c r="HD78" s="69">
        <v>0</v>
      </c>
      <c r="HE78" s="69">
        <v>0.44650000000000001</v>
      </c>
      <c r="HF78" s="69">
        <v>0.14649999999999999</v>
      </c>
      <c r="HG78" s="69">
        <v>0.3</v>
      </c>
      <c r="HH78" s="69">
        <v>0.14649999999999999</v>
      </c>
      <c r="HI78" s="69">
        <v>0</v>
      </c>
      <c r="HJ78" s="69">
        <v>0.44650000000000001</v>
      </c>
      <c r="HK78" s="69">
        <v>0.14649999999999999</v>
      </c>
      <c r="HL78" s="69">
        <v>0</v>
      </c>
      <c r="HM78" s="69">
        <v>0.3</v>
      </c>
      <c r="HN78" s="70">
        <v>100</v>
      </c>
      <c r="HO78" s="70">
        <v>100</v>
      </c>
      <c r="HP78" s="70">
        <v>67.189249720044785</v>
      </c>
      <c r="HQ78" s="70">
        <v>0</v>
      </c>
      <c r="HR78" s="70">
        <v>0</v>
      </c>
      <c r="HS78" s="69">
        <v>0</v>
      </c>
      <c r="HT78" s="69">
        <v>0</v>
      </c>
      <c r="HU78" s="69">
        <v>0</v>
      </c>
      <c r="HV78" s="69">
        <v>0</v>
      </c>
      <c r="HW78" s="69">
        <v>0</v>
      </c>
      <c r="HX78" s="69">
        <v>0</v>
      </c>
      <c r="HY78" s="69">
        <v>0</v>
      </c>
      <c r="HZ78" s="69">
        <v>0</v>
      </c>
      <c r="IA78" s="69">
        <v>0</v>
      </c>
      <c r="IB78" s="69">
        <v>0</v>
      </c>
      <c r="IC78" s="69">
        <v>0</v>
      </c>
      <c r="ID78" s="70" t="s">
        <v>652</v>
      </c>
      <c r="IE78" s="70" t="s">
        <v>652</v>
      </c>
      <c r="IF78" s="70">
        <v>0</v>
      </c>
      <c r="IG78" s="70">
        <v>0</v>
      </c>
      <c r="IH78" s="70">
        <v>0</v>
      </c>
    </row>
    <row r="79" spans="1:242" ht="15.75" x14ac:dyDescent="0.25">
      <c r="A79" s="11">
        <v>68</v>
      </c>
      <c r="B79" s="66" t="s">
        <v>182</v>
      </c>
      <c r="C79" s="69">
        <v>96.454800000000006</v>
      </c>
      <c r="D79" s="69">
        <v>0</v>
      </c>
      <c r="E79" s="69">
        <v>308.09480000000002</v>
      </c>
      <c r="F79" s="69">
        <v>96.454800000000006</v>
      </c>
      <c r="G79" s="69">
        <v>211.64</v>
      </c>
      <c r="H79" s="69">
        <v>96.449111310000006</v>
      </c>
      <c r="I79" s="69">
        <v>2.5380393999999997</v>
      </c>
      <c r="J79" s="69">
        <v>307.76576127999999</v>
      </c>
      <c r="K79" s="69">
        <v>96.213444809999999</v>
      </c>
      <c r="L79" s="69">
        <v>0</v>
      </c>
      <c r="M79" s="69">
        <v>211.55231646999999</v>
      </c>
      <c r="N79" s="70">
        <v>99.74977379041789</v>
      </c>
      <c r="O79" s="70">
        <v>99.958569490644493</v>
      </c>
      <c r="P79" s="70">
        <v>68.738093409140902</v>
      </c>
      <c r="Q79" s="69">
        <v>2.5265180100000002</v>
      </c>
      <c r="R79" s="70">
        <v>0.24718789000000996</v>
      </c>
      <c r="S79" s="69">
        <v>96.454800000000006</v>
      </c>
      <c r="T79" s="69">
        <v>0</v>
      </c>
      <c r="U79" s="69">
        <v>308.09480000000002</v>
      </c>
      <c r="V79" s="69">
        <v>96.454800000000006</v>
      </c>
      <c r="W79" s="69">
        <v>211.64</v>
      </c>
      <c r="X79" s="69">
        <v>96.449111310000006</v>
      </c>
      <c r="Y79" s="69">
        <v>2.1743742599999996</v>
      </c>
      <c r="Z79" s="69">
        <v>307.76576127999999</v>
      </c>
      <c r="AA79" s="69">
        <v>96.213444809999999</v>
      </c>
      <c r="AB79" s="69">
        <v>0</v>
      </c>
      <c r="AC79" s="69">
        <v>211.55231646999999</v>
      </c>
      <c r="AD79" s="70">
        <v>99.74977379041789</v>
      </c>
      <c r="AE79" s="70">
        <v>99.958569490644493</v>
      </c>
      <c r="AF79" s="70">
        <v>68.738093409140902</v>
      </c>
      <c r="AG79" s="70">
        <v>2.16285287</v>
      </c>
      <c r="AH79" s="70">
        <v>0.24718789000000108</v>
      </c>
      <c r="AI79" s="69">
        <v>0</v>
      </c>
      <c r="AJ79" s="69">
        <v>0</v>
      </c>
      <c r="AK79" s="69">
        <v>0</v>
      </c>
      <c r="AL79" s="69">
        <v>0</v>
      </c>
      <c r="AM79" s="69">
        <v>0</v>
      </c>
      <c r="AN79" s="69">
        <v>0</v>
      </c>
      <c r="AO79" s="69">
        <v>0.36366514</v>
      </c>
      <c r="AP79" s="69">
        <v>0</v>
      </c>
      <c r="AQ79" s="69">
        <v>0</v>
      </c>
      <c r="AR79" s="69">
        <v>0</v>
      </c>
      <c r="AS79" s="69">
        <v>0</v>
      </c>
      <c r="AT79" s="70" t="s">
        <v>652</v>
      </c>
      <c r="AU79" s="70" t="s">
        <v>652</v>
      </c>
      <c r="AV79" s="70">
        <v>0</v>
      </c>
      <c r="AW79" s="70">
        <v>0.36366514</v>
      </c>
      <c r="AX79" s="70">
        <v>0</v>
      </c>
      <c r="AY79" s="69">
        <v>0</v>
      </c>
      <c r="AZ79" s="69">
        <v>0</v>
      </c>
      <c r="BA79" s="69">
        <v>0</v>
      </c>
      <c r="BB79" s="69">
        <v>0</v>
      </c>
      <c r="BC79" s="69">
        <v>0</v>
      </c>
      <c r="BD79" s="69">
        <v>0</v>
      </c>
      <c r="BE79" s="69">
        <v>0</v>
      </c>
      <c r="BF79" s="69">
        <v>0</v>
      </c>
      <c r="BG79" s="69">
        <v>0</v>
      </c>
      <c r="BH79" s="69">
        <v>0</v>
      </c>
      <c r="BI79" s="69">
        <v>0</v>
      </c>
      <c r="BJ79" s="70" t="s">
        <v>652</v>
      </c>
      <c r="BK79" s="70" t="s">
        <v>652</v>
      </c>
      <c r="BL79" s="70">
        <v>0</v>
      </c>
      <c r="BM79" s="70">
        <v>0</v>
      </c>
      <c r="BN79" s="70">
        <v>0</v>
      </c>
      <c r="BO79" s="69">
        <v>0</v>
      </c>
      <c r="BP79" s="69">
        <v>0</v>
      </c>
      <c r="BQ79" s="69">
        <v>0</v>
      </c>
      <c r="BR79" s="69">
        <v>0</v>
      </c>
      <c r="BS79" s="69">
        <v>0</v>
      </c>
      <c r="BT79" s="69">
        <v>0</v>
      </c>
      <c r="BU79" s="69">
        <v>0</v>
      </c>
      <c r="BV79" s="69">
        <v>0</v>
      </c>
      <c r="BW79" s="69">
        <v>0</v>
      </c>
      <c r="BX79" s="69">
        <v>0</v>
      </c>
      <c r="BY79" s="69">
        <v>0</v>
      </c>
      <c r="BZ79" s="70" t="s">
        <v>652</v>
      </c>
      <c r="CA79" s="70" t="s">
        <v>652</v>
      </c>
      <c r="CB79" s="70">
        <v>0</v>
      </c>
      <c r="CC79" s="70">
        <v>0</v>
      </c>
      <c r="CD79" s="70">
        <v>0</v>
      </c>
      <c r="CE79" s="69">
        <v>0</v>
      </c>
      <c r="CF79" s="69">
        <v>0</v>
      </c>
      <c r="CG79" s="69">
        <v>0</v>
      </c>
      <c r="CH79" s="69">
        <v>0</v>
      </c>
      <c r="CI79" s="69">
        <v>0</v>
      </c>
      <c r="CJ79" s="69">
        <v>0</v>
      </c>
      <c r="CK79" s="69">
        <v>0</v>
      </c>
      <c r="CL79" s="69">
        <v>0</v>
      </c>
      <c r="CM79" s="69">
        <v>0</v>
      </c>
      <c r="CN79" s="69">
        <v>0</v>
      </c>
      <c r="CO79" s="69">
        <v>0</v>
      </c>
      <c r="CP79" s="70" t="s">
        <v>652</v>
      </c>
      <c r="CQ79" s="70" t="s">
        <v>652</v>
      </c>
      <c r="CR79" s="70">
        <v>0</v>
      </c>
      <c r="CS79" s="70">
        <v>0</v>
      </c>
      <c r="CT79" s="70">
        <v>0</v>
      </c>
      <c r="CU79" s="69">
        <v>0</v>
      </c>
      <c r="CV79" s="69">
        <v>0</v>
      </c>
      <c r="CW79" s="69">
        <v>0</v>
      </c>
      <c r="CX79" s="69">
        <v>0</v>
      </c>
      <c r="CY79" s="69">
        <v>0</v>
      </c>
      <c r="CZ79" s="69">
        <v>0</v>
      </c>
      <c r="DA79" s="69">
        <v>0</v>
      </c>
      <c r="DB79" s="69">
        <v>0</v>
      </c>
      <c r="DC79" s="69">
        <v>0</v>
      </c>
      <c r="DD79" s="69">
        <v>0</v>
      </c>
      <c r="DE79" s="69">
        <v>0</v>
      </c>
      <c r="DF79" s="70" t="s">
        <v>652</v>
      </c>
      <c r="DG79" s="70" t="s">
        <v>652</v>
      </c>
      <c r="DH79" s="70">
        <v>0</v>
      </c>
      <c r="DI79" s="70">
        <v>0</v>
      </c>
      <c r="DJ79" s="70">
        <v>0</v>
      </c>
      <c r="DK79" s="69">
        <v>0</v>
      </c>
      <c r="DL79" s="69">
        <v>0</v>
      </c>
      <c r="DM79" s="69">
        <v>0</v>
      </c>
      <c r="DN79" s="69">
        <v>0</v>
      </c>
      <c r="DO79" s="69">
        <v>0</v>
      </c>
      <c r="DP79" s="69">
        <v>0</v>
      </c>
      <c r="DQ79" s="69">
        <v>0</v>
      </c>
      <c r="DR79" s="69">
        <v>0</v>
      </c>
      <c r="DS79" s="69">
        <v>0</v>
      </c>
      <c r="DT79" s="69">
        <v>0</v>
      </c>
      <c r="DU79" s="69">
        <v>0</v>
      </c>
      <c r="DV79" s="70" t="s">
        <v>652</v>
      </c>
      <c r="DW79" s="70" t="s">
        <v>652</v>
      </c>
      <c r="DX79" s="70">
        <v>0</v>
      </c>
      <c r="DY79" s="70">
        <v>0</v>
      </c>
      <c r="DZ79" s="70">
        <v>0</v>
      </c>
      <c r="EA79" s="69">
        <v>0</v>
      </c>
      <c r="EB79" s="69">
        <v>0</v>
      </c>
      <c r="EC79" s="69">
        <v>0</v>
      </c>
      <c r="ED79" s="69">
        <v>0</v>
      </c>
      <c r="EE79" s="69">
        <v>0</v>
      </c>
      <c r="EF79" s="69">
        <v>0</v>
      </c>
      <c r="EG79" s="69">
        <v>0</v>
      </c>
      <c r="EH79" s="69">
        <v>0</v>
      </c>
      <c r="EI79" s="69">
        <v>0</v>
      </c>
      <c r="EJ79" s="69">
        <v>0</v>
      </c>
      <c r="EK79" s="69">
        <v>0</v>
      </c>
      <c r="EL79" s="70" t="s">
        <v>652</v>
      </c>
      <c r="EM79" s="70" t="s">
        <v>652</v>
      </c>
      <c r="EN79" s="70">
        <v>0</v>
      </c>
      <c r="EO79" s="70">
        <v>0</v>
      </c>
      <c r="EP79" s="70">
        <v>0</v>
      </c>
      <c r="EQ79" s="69">
        <v>0</v>
      </c>
      <c r="ER79" s="69">
        <v>0</v>
      </c>
      <c r="ES79" s="69">
        <v>0</v>
      </c>
      <c r="ET79" s="69">
        <v>0</v>
      </c>
      <c r="EU79" s="69">
        <v>0</v>
      </c>
      <c r="EV79" s="69">
        <v>0</v>
      </c>
      <c r="EW79" s="69">
        <v>0</v>
      </c>
      <c r="EX79" s="69">
        <v>0</v>
      </c>
      <c r="EY79" s="69">
        <v>0</v>
      </c>
      <c r="EZ79" s="69">
        <v>0</v>
      </c>
      <c r="FA79" s="69">
        <v>0</v>
      </c>
      <c r="FB79" s="70" t="s">
        <v>652</v>
      </c>
      <c r="FC79" s="70" t="s">
        <v>652</v>
      </c>
      <c r="FD79" s="70">
        <v>0</v>
      </c>
      <c r="FE79" s="70">
        <v>0</v>
      </c>
      <c r="FF79" s="70">
        <v>0</v>
      </c>
      <c r="FG79" s="69">
        <v>0</v>
      </c>
      <c r="FH79" s="69">
        <v>0</v>
      </c>
      <c r="FI79" s="69">
        <v>0</v>
      </c>
      <c r="FJ79" s="69">
        <v>0</v>
      </c>
      <c r="FK79" s="69">
        <v>0</v>
      </c>
      <c r="FL79" s="69">
        <v>0</v>
      </c>
      <c r="FM79" s="69">
        <v>0</v>
      </c>
      <c r="FN79" s="69">
        <v>0</v>
      </c>
      <c r="FO79" s="69">
        <v>0</v>
      </c>
      <c r="FP79" s="69">
        <v>0</v>
      </c>
      <c r="FQ79" s="69">
        <v>0</v>
      </c>
      <c r="FR79" s="70" t="s">
        <v>652</v>
      </c>
      <c r="FS79" s="70" t="s">
        <v>652</v>
      </c>
      <c r="FT79" s="70">
        <v>0</v>
      </c>
      <c r="FU79" s="70">
        <v>0</v>
      </c>
      <c r="FV79" s="70">
        <v>0</v>
      </c>
      <c r="FW79" s="69">
        <v>0</v>
      </c>
      <c r="FX79" s="69">
        <v>0</v>
      </c>
      <c r="FY79" s="69">
        <v>0</v>
      </c>
      <c r="FZ79" s="69">
        <v>0</v>
      </c>
      <c r="GA79" s="69">
        <v>0</v>
      </c>
      <c r="GB79" s="69">
        <v>0</v>
      </c>
      <c r="GC79" s="69">
        <v>0</v>
      </c>
      <c r="GD79" s="69">
        <v>0</v>
      </c>
      <c r="GE79" s="69">
        <v>0</v>
      </c>
      <c r="GF79" s="69">
        <v>0</v>
      </c>
      <c r="GG79" s="69">
        <v>0</v>
      </c>
      <c r="GH79" s="70" t="s">
        <v>652</v>
      </c>
      <c r="GI79" s="70" t="s">
        <v>652</v>
      </c>
      <c r="GJ79" s="70">
        <v>0</v>
      </c>
      <c r="GK79" s="70">
        <v>0</v>
      </c>
      <c r="GL79" s="70">
        <v>0</v>
      </c>
      <c r="GM79" s="69">
        <v>0</v>
      </c>
      <c r="GN79" s="69">
        <v>0</v>
      </c>
      <c r="GO79" s="69">
        <v>0</v>
      </c>
      <c r="GP79" s="69">
        <v>0</v>
      </c>
      <c r="GQ79" s="69">
        <v>0</v>
      </c>
      <c r="GR79" s="69">
        <v>0</v>
      </c>
      <c r="GS79" s="69">
        <v>0</v>
      </c>
      <c r="GT79" s="69">
        <v>0</v>
      </c>
      <c r="GU79" s="69">
        <v>0</v>
      </c>
      <c r="GV79" s="69">
        <v>0</v>
      </c>
      <c r="GW79" s="69">
        <v>0</v>
      </c>
      <c r="GX79" s="70" t="s">
        <v>652</v>
      </c>
      <c r="GY79" s="70" t="s">
        <v>652</v>
      </c>
      <c r="GZ79" s="70">
        <v>0</v>
      </c>
      <c r="HA79" s="70">
        <v>0</v>
      </c>
      <c r="HB79" s="70">
        <v>0</v>
      </c>
      <c r="HC79" s="69">
        <v>0</v>
      </c>
      <c r="HD79" s="69">
        <v>0</v>
      </c>
      <c r="HE79" s="69">
        <v>0</v>
      </c>
      <c r="HF79" s="69">
        <v>0</v>
      </c>
      <c r="HG79" s="69">
        <v>0</v>
      </c>
      <c r="HH79" s="69">
        <v>0</v>
      </c>
      <c r="HI79" s="69">
        <v>0</v>
      </c>
      <c r="HJ79" s="69">
        <v>0</v>
      </c>
      <c r="HK79" s="69">
        <v>0</v>
      </c>
      <c r="HL79" s="69">
        <v>0</v>
      </c>
      <c r="HM79" s="69">
        <v>0</v>
      </c>
      <c r="HN79" s="70" t="s">
        <v>652</v>
      </c>
      <c r="HO79" s="70" t="s">
        <v>652</v>
      </c>
      <c r="HP79" s="70">
        <v>0</v>
      </c>
      <c r="HQ79" s="70">
        <v>0</v>
      </c>
      <c r="HR79" s="70">
        <v>0</v>
      </c>
      <c r="HS79" s="69">
        <v>0</v>
      </c>
      <c r="HT79" s="69">
        <v>0</v>
      </c>
      <c r="HU79" s="69">
        <v>0</v>
      </c>
      <c r="HV79" s="69">
        <v>0</v>
      </c>
      <c r="HW79" s="69">
        <v>0</v>
      </c>
      <c r="HX79" s="69">
        <v>0</v>
      </c>
      <c r="HY79" s="69">
        <v>0</v>
      </c>
      <c r="HZ79" s="69">
        <v>0</v>
      </c>
      <c r="IA79" s="69">
        <v>0</v>
      </c>
      <c r="IB79" s="69">
        <v>0</v>
      </c>
      <c r="IC79" s="69">
        <v>0</v>
      </c>
      <c r="ID79" s="70" t="s">
        <v>652</v>
      </c>
      <c r="IE79" s="70" t="s">
        <v>652</v>
      </c>
      <c r="IF79" s="70">
        <v>0</v>
      </c>
      <c r="IG79" s="70">
        <v>0</v>
      </c>
      <c r="IH79" s="70">
        <v>0</v>
      </c>
    </row>
    <row r="80" spans="1:242" ht="26.25" x14ac:dyDescent="0.25">
      <c r="A80" s="11">
        <v>69</v>
      </c>
      <c r="B80" s="78" t="s">
        <v>300</v>
      </c>
      <c r="C80" s="69">
        <v>1.1006</v>
      </c>
      <c r="D80" s="69">
        <v>0</v>
      </c>
      <c r="E80" s="69">
        <v>3.2913999999999999</v>
      </c>
      <c r="F80" s="69">
        <v>1.1006</v>
      </c>
      <c r="G80" s="69">
        <v>2.1907999999999999</v>
      </c>
      <c r="H80" s="69">
        <v>1.1006</v>
      </c>
      <c r="I80" s="69">
        <v>0</v>
      </c>
      <c r="J80" s="69">
        <v>3.2913999999999999</v>
      </c>
      <c r="K80" s="69">
        <v>1.1006</v>
      </c>
      <c r="L80" s="69">
        <v>0</v>
      </c>
      <c r="M80" s="69">
        <v>2.1907999999999999</v>
      </c>
      <c r="N80" s="70">
        <v>100</v>
      </c>
      <c r="O80" s="70">
        <v>100</v>
      </c>
      <c r="P80" s="70">
        <v>66.561341678313184</v>
      </c>
      <c r="Q80" s="69">
        <v>0</v>
      </c>
      <c r="R80" s="70">
        <v>0</v>
      </c>
      <c r="S80" s="69">
        <v>0.65810000000000002</v>
      </c>
      <c r="T80" s="69">
        <v>0</v>
      </c>
      <c r="U80" s="69">
        <v>2.6589</v>
      </c>
      <c r="V80" s="69">
        <v>0.65810000000000002</v>
      </c>
      <c r="W80" s="69">
        <v>2.0007999999999999</v>
      </c>
      <c r="X80" s="69">
        <v>0.65810000000000002</v>
      </c>
      <c r="Y80" s="69">
        <v>0</v>
      </c>
      <c r="Z80" s="69">
        <v>2.6589</v>
      </c>
      <c r="AA80" s="69">
        <v>0.65810000000000002</v>
      </c>
      <c r="AB80" s="69">
        <v>0</v>
      </c>
      <c r="AC80" s="69">
        <v>2.0007999999999999</v>
      </c>
      <c r="AD80" s="70">
        <v>100</v>
      </c>
      <c r="AE80" s="70">
        <v>100</v>
      </c>
      <c r="AF80" s="70">
        <v>75.249163187784418</v>
      </c>
      <c r="AG80" s="70">
        <v>0</v>
      </c>
      <c r="AH80" s="70">
        <v>0</v>
      </c>
      <c r="AI80" s="69">
        <v>0</v>
      </c>
      <c r="AJ80" s="69">
        <v>0</v>
      </c>
      <c r="AK80" s="69">
        <v>0</v>
      </c>
      <c r="AL80" s="69">
        <v>0</v>
      </c>
      <c r="AM80" s="69">
        <v>0</v>
      </c>
      <c r="AN80" s="69">
        <v>0</v>
      </c>
      <c r="AO80" s="69">
        <v>0</v>
      </c>
      <c r="AP80" s="69">
        <v>0</v>
      </c>
      <c r="AQ80" s="69">
        <v>0</v>
      </c>
      <c r="AR80" s="69">
        <v>0</v>
      </c>
      <c r="AS80" s="69">
        <v>0</v>
      </c>
      <c r="AT80" s="70" t="s">
        <v>652</v>
      </c>
      <c r="AU80" s="70" t="s">
        <v>652</v>
      </c>
      <c r="AV80" s="70">
        <v>0</v>
      </c>
      <c r="AW80" s="70">
        <v>0</v>
      </c>
      <c r="AX80" s="70">
        <v>0</v>
      </c>
      <c r="AY80" s="69">
        <v>0</v>
      </c>
      <c r="AZ80" s="69">
        <v>0</v>
      </c>
      <c r="BA80" s="69">
        <v>0</v>
      </c>
      <c r="BB80" s="69">
        <v>0</v>
      </c>
      <c r="BC80" s="69">
        <v>0</v>
      </c>
      <c r="BD80" s="69">
        <v>0</v>
      </c>
      <c r="BE80" s="69">
        <v>0</v>
      </c>
      <c r="BF80" s="69">
        <v>0</v>
      </c>
      <c r="BG80" s="69">
        <v>0</v>
      </c>
      <c r="BH80" s="69">
        <v>0</v>
      </c>
      <c r="BI80" s="69">
        <v>0</v>
      </c>
      <c r="BJ80" s="70" t="s">
        <v>652</v>
      </c>
      <c r="BK80" s="70" t="s">
        <v>652</v>
      </c>
      <c r="BL80" s="70">
        <v>0</v>
      </c>
      <c r="BM80" s="70">
        <v>0</v>
      </c>
      <c r="BN80" s="70">
        <v>0</v>
      </c>
      <c r="BO80" s="69">
        <v>0</v>
      </c>
      <c r="BP80" s="69">
        <v>0</v>
      </c>
      <c r="BQ80" s="69">
        <v>0</v>
      </c>
      <c r="BR80" s="69">
        <v>0</v>
      </c>
      <c r="BS80" s="69">
        <v>0</v>
      </c>
      <c r="BT80" s="69">
        <v>0</v>
      </c>
      <c r="BU80" s="69">
        <v>0</v>
      </c>
      <c r="BV80" s="69">
        <v>0</v>
      </c>
      <c r="BW80" s="69">
        <v>0</v>
      </c>
      <c r="BX80" s="69">
        <v>0</v>
      </c>
      <c r="BY80" s="69">
        <v>0</v>
      </c>
      <c r="BZ80" s="70" t="s">
        <v>652</v>
      </c>
      <c r="CA80" s="70" t="s">
        <v>652</v>
      </c>
      <c r="CB80" s="70">
        <v>0</v>
      </c>
      <c r="CC80" s="70">
        <v>0</v>
      </c>
      <c r="CD80" s="70">
        <v>0</v>
      </c>
      <c r="CE80" s="69">
        <v>0</v>
      </c>
      <c r="CF80" s="69">
        <v>0</v>
      </c>
      <c r="CG80" s="69">
        <v>0</v>
      </c>
      <c r="CH80" s="69">
        <v>0</v>
      </c>
      <c r="CI80" s="69">
        <v>0</v>
      </c>
      <c r="CJ80" s="69">
        <v>0</v>
      </c>
      <c r="CK80" s="69">
        <v>0</v>
      </c>
      <c r="CL80" s="69">
        <v>0</v>
      </c>
      <c r="CM80" s="69">
        <v>0</v>
      </c>
      <c r="CN80" s="69">
        <v>0</v>
      </c>
      <c r="CO80" s="69">
        <v>0</v>
      </c>
      <c r="CP80" s="70" t="s">
        <v>652</v>
      </c>
      <c r="CQ80" s="70" t="s">
        <v>652</v>
      </c>
      <c r="CR80" s="70">
        <v>0</v>
      </c>
      <c r="CS80" s="70">
        <v>0</v>
      </c>
      <c r="CT80" s="70">
        <v>0</v>
      </c>
      <c r="CU80" s="69">
        <v>0</v>
      </c>
      <c r="CV80" s="69">
        <v>0</v>
      </c>
      <c r="CW80" s="69">
        <v>0</v>
      </c>
      <c r="CX80" s="69">
        <v>0</v>
      </c>
      <c r="CY80" s="69">
        <v>0</v>
      </c>
      <c r="CZ80" s="69">
        <v>0</v>
      </c>
      <c r="DA80" s="69">
        <v>0</v>
      </c>
      <c r="DB80" s="69">
        <v>0</v>
      </c>
      <c r="DC80" s="69">
        <v>0</v>
      </c>
      <c r="DD80" s="69">
        <v>0</v>
      </c>
      <c r="DE80" s="69">
        <v>0</v>
      </c>
      <c r="DF80" s="70" t="s">
        <v>652</v>
      </c>
      <c r="DG80" s="70" t="s">
        <v>652</v>
      </c>
      <c r="DH80" s="70">
        <v>0</v>
      </c>
      <c r="DI80" s="70">
        <v>0</v>
      </c>
      <c r="DJ80" s="70">
        <v>0</v>
      </c>
      <c r="DK80" s="69">
        <v>0</v>
      </c>
      <c r="DL80" s="69">
        <v>0</v>
      </c>
      <c r="DM80" s="69">
        <v>0</v>
      </c>
      <c r="DN80" s="69">
        <v>0</v>
      </c>
      <c r="DO80" s="69">
        <v>0</v>
      </c>
      <c r="DP80" s="69">
        <v>0</v>
      </c>
      <c r="DQ80" s="69">
        <v>0</v>
      </c>
      <c r="DR80" s="69">
        <v>0</v>
      </c>
      <c r="DS80" s="69">
        <v>0</v>
      </c>
      <c r="DT80" s="69">
        <v>0</v>
      </c>
      <c r="DU80" s="69">
        <v>0</v>
      </c>
      <c r="DV80" s="70" t="s">
        <v>652</v>
      </c>
      <c r="DW80" s="70" t="s">
        <v>652</v>
      </c>
      <c r="DX80" s="70">
        <v>0</v>
      </c>
      <c r="DY80" s="70">
        <v>0</v>
      </c>
      <c r="DZ80" s="70">
        <v>0</v>
      </c>
      <c r="EA80" s="69">
        <v>0</v>
      </c>
      <c r="EB80" s="69">
        <v>0</v>
      </c>
      <c r="EC80" s="69">
        <v>0</v>
      </c>
      <c r="ED80" s="69">
        <v>0</v>
      </c>
      <c r="EE80" s="69">
        <v>0</v>
      </c>
      <c r="EF80" s="69">
        <v>0</v>
      </c>
      <c r="EG80" s="69">
        <v>0</v>
      </c>
      <c r="EH80" s="69">
        <v>0</v>
      </c>
      <c r="EI80" s="69">
        <v>0</v>
      </c>
      <c r="EJ80" s="69">
        <v>0</v>
      </c>
      <c r="EK80" s="69">
        <v>0</v>
      </c>
      <c r="EL80" s="70" t="s">
        <v>652</v>
      </c>
      <c r="EM80" s="70" t="s">
        <v>652</v>
      </c>
      <c r="EN80" s="70">
        <v>0</v>
      </c>
      <c r="EO80" s="70">
        <v>0</v>
      </c>
      <c r="EP80" s="70">
        <v>0</v>
      </c>
      <c r="EQ80" s="69">
        <v>0</v>
      </c>
      <c r="ER80" s="69">
        <v>0</v>
      </c>
      <c r="ES80" s="69">
        <v>0</v>
      </c>
      <c r="ET80" s="69">
        <v>0</v>
      </c>
      <c r="EU80" s="69">
        <v>0</v>
      </c>
      <c r="EV80" s="69">
        <v>0</v>
      </c>
      <c r="EW80" s="69">
        <v>0</v>
      </c>
      <c r="EX80" s="69">
        <v>0</v>
      </c>
      <c r="EY80" s="69">
        <v>0</v>
      </c>
      <c r="EZ80" s="69">
        <v>0</v>
      </c>
      <c r="FA80" s="69">
        <v>0</v>
      </c>
      <c r="FB80" s="70" t="s">
        <v>652</v>
      </c>
      <c r="FC80" s="70" t="s">
        <v>652</v>
      </c>
      <c r="FD80" s="70">
        <v>0</v>
      </c>
      <c r="FE80" s="70">
        <v>0</v>
      </c>
      <c r="FF80" s="70">
        <v>0</v>
      </c>
      <c r="FG80" s="69">
        <v>0</v>
      </c>
      <c r="FH80" s="69">
        <v>0</v>
      </c>
      <c r="FI80" s="69">
        <v>0</v>
      </c>
      <c r="FJ80" s="69">
        <v>0</v>
      </c>
      <c r="FK80" s="69">
        <v>0</v>
      </c>
      <c r="FL80" s="69">
        <v>0</v>
      </c>
      <c r="FM80" s="69">
        <v>0</v>
      </c>
      <c r="FN80" s="69">
        <v>0</v>
      </c>
      <c r="FO80" s="69">
        <v>0</v>
      </c>
      <c r="FP80" s="69">
        <v>0</v>
      </c>
      <c r="FQ80" s="69">
        <v>0</v>
      </c>
      <c r="FR80" s="70" t="s">
        <v>652</v>
      </c>
      <c r="FS80" s="70" t="s">
        <v>652</v>
      </c>
      <c r="FT80" s="70">
        <v>0</v>
      </c>
      <c r="FU80" s="70">
        <v>0</v>
      </c>
      <c r="FV80" s="70">
        <v>0</v>
      </c>
      <c r="FW80" s="69">
        <v>0</v>
      </c>
      <c r="FX80" s="69">
        <v>0</v>
      </c>
      <c r="FY80" s="69">
        <v>0</v>
      </c>
      <c r="FZ80" s="69">
        <v>0</v>
      </c>
      <c r="GA80" s="69">
        <v>0</v>
      </c>
      <c r="GB80" s="69">
        <v>0</v>
      </c>
      <c r="GC80" s="69">
        <v>0</v>
      </c>
      <c r="GD80" s="69">
        <v>0</v>
      </c>
      <c r="GE80" s="69">
        <v>0</v>
      </c>
      <c r="GF80" s="69">
        <v>0</v>
      </c>
      <c r="GG80" s="69">
        <v>0</v>
      </c>
      <c r="GH80" s="70" t="s">
        <v>652</v>
      </c>
      <c r="GI80" s="70" t="s">
        <v>652</v>
      </c>
      <c r="GJ80" s="70">
        <v>0</v>
      </c>
      <c r="GK80" s="70">
        <v>0</v>
      </c>
      <c r="GL80" s="70">
        <v>0</v>
      </c>
      <c r="GM80" s="69">
        <v>0</v>
      </c>
      <c r="GN80" s="69">
        <v>0</v>
      </c>
      <c r="GO80" s="69">
        <v>0</v>
      </c>
      <c r="GP80" s="69">
        <v>0</v>
      </c>
      <c r="GQ80" s="69">
        <v>0</v>
      </c>
      <c r="GR80" s="69">
        <v>0</v>
      </c>
      <c r="GS80" s="69">
        <v>0</v>
      </c>
      <c r="GT80" s="69">
        <v>0</v>
      </c>
      <c r="GU80" s="69">
        <v>0</v>
      </c>
      <c r="GV80" s="69">
        <v>0</v>
      </c>
      <c r="GW80" s="69">
        <v>0</v>
      </c>
      <c r="GX80" s="70" t="s">
        <v>652</v>
      </c>
      <c r="GY80" s="70" t="s">
        <v>652</v>
      </c>
      <c r="GZ80" s="70">
        <v>0</v>
      </c>
      <c r="HA80" s="70">
        <v>0</v>
      </c>
      <c r="HB80" s="70">
        <v>0</v>
      </c>
      <c r="HC80" s="69">
        <v>0.4425</v>
      </c>
      <c r="HD80" s="69">
        <v>0</v>
      </c>
      <c r="HE80" s="69">
        <v>0.63249999999999995</v>
      </c>
      <c r="HF80" s="69">
        <v>0.4425</v>
      </c>
      <c r="HG80" s="69">
        <v>0.19</v>
      </c>
      <c r="HH80" s="69">
        <v>0.4425</v>
      </c>
      <c r="HI80" s="69">
        <v>0</v>
      </c>
      <c r="HJ80" s="69">
        <v>0.63249999999999995</v>
      </c>
      <c r="HK80" s="69">
        <v>0.4425</v>
      </c>
      <c r="HL80" s="69">
        <v>0</v>
      </c>
      <c r="HM80" s="69">
        <v>0.19</v>
      </c>
      <c r="HN80" s="70">
        <v>100</v>
      </c>
      <c r="HO80" s="70">
        <v>100</v>
      </c>
      <c r="HP80" s="70">
        <v>30.039525691699609</v>
      </c>
      <c r="HQ80" s="70">
        <v>0</v>
      </c>
      <c r="HR80" s="70">
        <v>0</v>
      </c>
      <c r="HS80" s="69">
        <v>0</v>
      </c>
      <c r="HT80" s="69">
        <v>0</v>
      </c>
      <c r="HU80" s="69">
        <v>0</v>
      </c>
      <c r="HV80" s="69">
        <v>0</v>
      </c>
      <c r="HW80" s="69">
        <v>0</v>
      </c>
      <c r="HX80" s="69">
        <v>0</v>
      </c>
      <c r="HY80" s="69">
        <v>0</v>
      </c>
      <c r="HZ80" s="69">
        <v>0</v>
      </c>
      <c r="IA80" s="69">
        <v>0</v>
      </c>
      <c r="IB80" s="69">
        <v>0</v>
      </c>
      <c r="IC80" s="69">
        <v>0</v>
      </c>
      <c r="ID80" s="70" t="s">
        <v>652</v>
      </c>
      <c r="IE80" s="70" t="s">
        <v>652</v>
      </c>
      <c r="IF80" s="70">
        <v>0</v>
      </c>
      <c r="IG80" s="70">
        <v>0</v>
      </c>
      <c r="IH80" s="70">
        <v>0</v>
      </c>
    </row>
    <row r="81" spans="1:242" ht="15.75" x14ac:dyDescent="0.25">
      <c r="A81" s="11">
        <v>70</v>
      </c>
      <c r="B81" s="78" t="s">
        <v>301</v>
      </c>
      <c r="C81" s="69">
        <v>112.2812</v>
      </c>
      <c r="D81" s="69">
        <v>0</v>
      </c>
      <c r="E81" s="69">
        <v>262.28120000000001</v>
      </c>
      <c r="F81" s="69">
        <v>112.2812</v>
      </c>
      <c r="G81" s="69">
        <v>150</v>
      </c>
      <c r="H81" s="69">
        <v>112.2812</v>
      </c>
      <c r="I81" s="69">
        <v>0</v>
      </c>
      <c r="J81" s="69">
        <v>262.28120000000001</v>
      </c>
      <c r="K81" s="69">
        <v>112.2812</v>
      </c>
      <c r="L81" s="69">
        <v>0</v>
      </c>
      <c r="M81" s="69">
        <v>150</v>
      </c>
      <c r="N81" s="70">
        <v>100</v>
      </c>
      <c r="O81" s="70">
        <v>100</v>
      </c>
      <c r="P81" s="70">
        <v>57.190526808631347</v>
      </c>
      <c r="Q81" s="69">
        <v>0</v>
      </c>
      <c r="R81" s="70">
        <v>0</v>
      </c>
      <c r="S81" s="69">
        <v>110.7312</v>
      </c>
      <c r="T81" s="69">
        <v>0</v>
      </c>
      <c r="U81" s="69">
        <v>210.7312</v>
      </c>
      <c r="V81" s="69">
        <v>110.7312</v>
      </c>
      <c r="W81" s="69">
        <v>100</v>
      </c>
      <c r="X81" s="69">
        <v>110.7312</v>
      </c>
      <c r="Y81" s="69">
        <v>0</v>
      </c>
      <c r="Z81" s="69">
        <v>210.7312</v>
      </c>
      <c r="AA81" s="69">
        <v>110.7312</v>
      </c>
      <c r="AB81" s="69">
        <v>0</v>
      </c>
      <c r="AC81" s="69">
        <v>100</v>
      </c>
      <c r="AD81" s="70">
        <v>100</v>
      </c>
      <c r="AE81" s="70">
        <v>100</v>
      </c>
      <c r="AF81" s="70">
        <v>47.453817944376532</v>
      </c>
      <c r="AG81" s="70">
        <v>0</v>
      </c>
      <c r="AH81" s="70">
        <v>0</v>
      </c>
      <c r="AI81" s="69">
        <v>0</v>
      </c>
      <c r="AJ81" s="69">
        <v>0</v>
      </c>
      <c r="AK81" s="69">
        <v>0</v>
      </c>
      <c r="AL81" s="69">
        <v>0</v>
      </c>
      <c r="AM81" s="69">
        <v>0</v>
      </c>
      <c r="AN81" s="69">
        <v>0</v>
      </c>
      <c r="AO81" s="69">
        <v>0</v>
      </c>
      <c r="AP81" s="69">
        <v>0</v>
      </c>
      <c r="AQ81" s="69">
        <v>0</v>
      </c>
      <c r="AR81" s="69">
        <v>0</v>
      </c>
      <c r="AS81" s="69">
        <v>0</v>
      </c>
      <c r="AT81" s="70" t="s">
        <v>652</v>
      </c>
      <c r="AU81" s="70" t="s">
        <v>652</v>
      </c>
      <c r="AV81" s="70">
        <v>0</v>
      </c>
      <c r="AW81" s="70">
        <v>0</v>
      </c>
      <c r="AX81" s="70">
        <v>0</v>
      </c>
      <c r="AY81" s="69">
        <v>0</v>
      </c>
      <c r="AZ81" s="69">
        <v>0</v>
      </c>
      <c r="BA81" s="69">
        <v>0</v>
      </c>
      <c r="BB81" s="69">
        <v>0</v>
      </c>
      <c r="BC81" s="69">
        <v>0</v>
      </c>
      <c r="BD81" s="69">
        <v>0</v>
      </c>
      <c r="BE81" s="69">
        <v>0</v>
      </c>
      <c r="BF81" s="69">
        <v>0</v>
      </c>
      <c r="BG81" s="69">
        <v>0</v>
      </c>
      <c r="BH81" s="69">
        <v>0</v>
      </c>
      <c r="BI81" s="69">
        <v>0</v>
      </c>
      <c r="BJ81" s="70" t="s">
        <v>652</v>
      </c>
      <c r="BK81" s="70" t="s">
        <v>652</v>
      </c>
      <c r="BL81" s="70">
        <v>0</v>
      </c>
      <c r="BM81" s="70">
        <v>0</v>
      </c>
      <c r="BN81" s="70">
        <v>0</v>
      </c>
      <c r="BO81" s="69">
        <v>0</v>
      </c>
      <c r="BP81" s="69">
        <v>0</v>
      </c>
      <c r="BQ81" s="69">
        <v>0</v>
      </c>
      <c r="BR81" s="69">
        <v>0</v>
      </c>
      <c r="BS81" s="69">
        <v>0</v>
      </c>
      <c r="BT81" s="69">
        <v>0</v>
      </c>
      <c r="BU81" s="69">
        <v>0</v>
      </c>
      <c r="BV81" s="69">
        <v>0</v>
      </c>
      <c r="BW81" s="69">
        <v>0</v>
      </c>
      <c r="BX81" s="69">
        <v>0</v>
      </c>
      <c r="BY81" s="69">
        <v>0</v>
      </c>
      <c r="BZ81" s="70" t="s">
        <v>652</v>
      </c>
      <c r="CA81" s="70" t="s">
        <v>652</v>
      </c>
      <c r="CB81" s="70">
        <v>0</v>
      </c>
      <c r="CC81" s="70">
        <v>0</v>
      </c>
      <c r="CD81" s="70">
        <v>0</v>
      </c>
      <c r="CE81" s="69">
        <v>1.55</v>
      </c>
      <c r="CF81" s="69">
        <v>0</v>
      </c>
      <c r="CG81" s="69">
        <v>51.55</v>
      </c>
      <c r="CH81" s="69">
        <v>1.55</v>
      </c>
      <c r="CI81" s="69">
        <v>50</v>
      </c>
      <c r="CJ81" s="69">
        <v>1.55</v>
      </c>
      <c r="CK81" s="69">
        <v>0</v>
      </c>
      <c r="CL81" s="69">
        <v>51.55</v>
      </c>
      <c r="CM81" s="69">
        <v>1.55</v>
      </c>
      <c r="CN81" s="69">
        <v>0</v>
      </c>
      <c r="CO81" s="69">
        <v>50</v>
      </c>
      <c r="CP81" s="70">
        <v>100</v>
      </c>
      <c r="CQ81" s="70">
        <v>100</v>
      </c>
      <c r="CR81" s="70">
        <v>96.993210475266736</v>
      </c>
      <c r="CS81" s="70">
        <v>0</v>
      </c>
      <c r="CT81" s="70">
        <v>0</v>
      </c>
      <c r="CU81" s="69">
        <v>0</v>
      </c>
      <c r="CV81" s="69">
        <v>0</v>
      </c>
      <c r="CW81" s="69">
        <v>0</v>
      </c>
      <c r="CX81" s="69">
        <v>0</v>
      </c>
      <c r="CY81" s="69">
        <v>0</v>
      </c>
      <c r="CZ81" s="69">
        <v>0</v>
      </c>
      <c r="DA81" s="69">
        <v>0</v>
      </c>
      <c r="DB81" s="69">
        <v>0</v>
      </c>
      <c r="DC81" s="69">
        <v>0</v>
      </c>
      <c r="DD81" s="69">
        <v>0</v>
      </c>
      <c r="DE81" s="69">
        <v>0</v>
      </c>
      <c r="DF81" s="70" t="s">
        <v>652</v>
      </c>
      <c r="DG81" s="70" t="s">
        <v>652</v>
      </c>
      <c r="DH81" s="70">
        <v>0</v>
      </c>
      <c r="DI81" s="70">
        <v>0</v>
      </c>
      <c r="DJ81" s="70">
        <v>0</v>
      </c>
      <c r="DK81" s="69">
        <v>0</v>
      </c>
      <c r="DL81" s="69">
        <v>0</v>
      </c>
      <c r="DM81" s="69">
        <v>0</v>
      </c>
      <c r="DN81" s="69">
        <v>0</v>
      </c>
      <c r="DO81" s="69">
        <v>0</v>
      </c>
      <c r="DP81" s="69">
        <v>0</v>
      </c>
      <c r="DQ81" s="69">
        <v>0</v>
      </c>
      <c r="DR81" s="69">
        <v>0</v>
      </c>
      <c r="DS81" s="69">
        <v>0</v>
      </c>
      <c r="DT81" s="69">
        <v>0</v>
      </c>
      <c r="DU81" s="69">
        <v>0</v>
      </c>
      <c r="DV81" s="70" t="s">
        <v>652</v>
      </c>
      <c r="DW81" s="70" t="s">
        <v>652</v>
      </c>
      <c r="DX81" s="70">
        <v>0</v>
      </c>
      <c r="DY81" s="70">
        <v>0</v>
      </c>
      <c r="DZ81" s="70">
        <v>0</v>
      </c>
      <c r="EA81" s="69">
        <v>0</v>
      </c>
      <c r="EB81" s="69">
        <v>0</v>
      </c>
      <c r="EC81" s="69">
        <v>0</v>
      </c>
      <c r="ED81" s="69">
        <v>0</v>
      </c>
      <c r="EE81" s="69">
        <v>0</v>
      </c>
      <c r="EF81" s="69">
        <v>0</v>
      </c>
      <c r="EG81" s="69">
        <v>0</v>
      </c>
      <c r="EH81" s="69">
        <v>0</v>
      </c>
      <c r="EI81" s="69">
        <v>0</v>
      </c>
      <c r="EJ81" s="69">
        <v>0</v>
      </c>
      <c r="EK81" s="69">
        <v>0</v>
      </c>
      <c r="EL81" s="70" t="s">
        <v>652</v>
      </c>
      <c r="EM81" s="70" t="s">
        <v>652</v>
      </c>
      <c r="EN81" s="70">
        <v>0</v>
      </c>
      <c r="EO81" s="70">
        <v>0</v>
      </c>
      <c r="EP81" s="70">
        <v>0</v>
      </c>
      <c r="EQ81" s="69">
        <v>0</v>
      </c>
      <c r="ER81" s="69">
        <v>0</v>
      </c>
      <c r="ES81" s="69">
        <v>0</v>
      </c>
      <c r="ET81" s="69">
        <v>0</v>
      </c>
      <c r="EU81" s="69">
        <v>0</v>
      </c>
      <c r="EV81" s="69">
        <v>0</v>
      </c>
      <c r="EW81" s="69">
        <v>0</v>
      </c>
      <c r="EX81" s="69">
        <v>0</v>
      </c>
      <c r="EY81" s="69">
        <v>0</v>
      </c>
      <c r="EZ81" s="69">
        <v>0</v>
      </c>
      <c r="FA81" s="69">
        <v>0</v>
      </c>
      <c r="FB81" s="70" t="s">
        <v>652</v>
      </c>
      <c r="FC81" s="70" t="s">
        <v>652</v>
      </c>
      <c r="FD81" s="70">
        <v>0</v>
      </c>
      <c r="FE81" s="70">
        <v>0</v>
      </c>
      <c r="FF81" s="70">
        <v>0</v>
      </c>
      <c r="FG81" s="69">
        <v>0</v>
      </c>
      <c r="FH81" s="69">
        <v>0</v>
      </c>
      <c r="FI81" s="69">
        <v>0</v>
      </c>
      <c r="FJ81" s="69">
        <v>0</v>
      </c>
      <c r="FK81" s="69">
        <v>0</v>
      </c>
      <c r="FL81" s="69">
        <v>0</v>
      </c>
      <c r="FM81" s="69">
        <v>0</v>
      </c>
      <c r="FN81" s="69">
        <v>0</v>
      </c>
      <c r="FO81" s="69">
        <v>0</v>
      </c>
      <c r="FP81" s="69">
        <v>0</v>
      </c>
      <c r="FQ81" s="69">
        <v>0</v>
      </c>
      <c r="FR81" s="70" t="s">
        <v>652</v>
      </c>
      <c r="FS81" s="70" t="s">
        <v>652</v>
      </c>
      <c r="FT81" s="70">
        <v>0</v>
      </c>
      <c r="FU81" s="70">
        <v>0</v>
      </c>
      <c r="FV81" s="70">
        <v>0</v>
      </c>
      <c r="FW81" s="69">
        <v>0</v>
      </c>
      <c r="FX81" s="69">
        <v>0</v>
      </c>
      <c r="FY81" s="69">
        <v>0</v>
      </c>
      <c r="FZ81" s="69">
        <v>0</v>
      </c>
      <c r="GA81" s="69">
        <v>0</v>
      </c>
      <c r="GB81" s="69">
        <v>0</v>
      </c>
      <c r="GC81" s="69">
        <v>0</v>
      </c>
      <c r="GD81" s="69">
        <v>0</v>
      </c>
      <c r="GE81" s="69">
        <v>0</v>
      </c>
      <c r="GF81" s="69">
        <v>0</v>
      </c>
      <c r="GG81" s="69">
        <v>0</v>
      </c>
      <c r="GH81" s="70" t="s">
        <v>652</v>
      </c>
      <c r="GI81" s="70" t="s">
        <v>652</v>
      </c>
      <c r="GJ81" s="70">
        <v>0</v>
      </c>
      <c r="GK81" s="70">
        <v>0</v>
      </c>
      <c r="GL81" s="70">
        <v>0</v>
      </c>
      <c r="GM81" s="69">
        <v>0</v>
      </c>
      <c r="GN81" s="69">
        <v>0</v>
      </c>
      <c r="GO81" s="69">
        <v>0</v>
      </c>
      <c r="GP81" s="69">
        <v>0</v>
      </c>
      <c r="GQ81" s="69">
        <v>0</v>
      </c>
      <c r="GR81" s="69">
        <v>0</v>
      </c>
      <c r="GS81" s="69">
        <v>0</v>
      </c>
      <c r="GT81" s="69">
        <v>0</v>
      </c>
      <c r="GU81" s="69">
        <v>0</v>
      </c>
      <c r="GV81" s="69">
        <v>0</v>
      </c>
      <c r="GW81" s="69">
        <v>0</v>
      </c>
      <c r="GX81" s="70" t="s">
        <v>652</v>
      </c>
      <c r="GY81" s="70" t="s">
        <v>652</v>
      </c>
      <c r="GZ81" s="70">
        <v>0</v>
      </c>
      <c r="HA81" s="70">
        <v>0</v>
      </c>
      <c r="HB81" s="70">
        <v>0</v>
      </c>
      <c r="HC81" s="69">
        <v>0</v>
      </c>
      <c r="HD81" s="69">
        <v>0</v>
      </c>
      <c r="HE81" s="69">
        <v>0</v>
      </c>
      <c r="HF81" s="69">
        <v>0</v>
      </c>
      <c r="HG81" s="69">
        <v>0</v>
      </c>
      <c r="HH81" s="69">
        <v>0</v>
      </c>
      <c r="HI81" s="69">
        <v>0</v>
      </c>
      <c r="HJ81" s="69">
        <v>0</v>
      </c>
      <c r="HK81" s="69">
        <v>0</v>
      </c>
      <c r="HL81" s="69">
        <v>0</v>
      </c>
      <c r="HM81" s="69">
        <v>0</v>
      </c>
      <c r="HN81" s="70" t="s">
        <v>652</v>
      </c>
      <c r="HO81" s="70" t="s">
        <v>652</v>
      </c>
      <c r="HP81" s="70">
        <v>0</v>
      </c>
      <c r="HQ81" s="70">
        <v>0</v>
      </c>
      <c r="HR81" s="70">
        <v>0</v>
      </c>
      <c r="HS81" s="69">
        <v>0</v>
      </c>
      <c r="HT81" s="69">
        <v>0</v>
      </c>
      <c r="HU81" s="69">
        <v>0</v>
      </c>
      <c r="HV81" s="69">
        <v>0</v>
      </c>
      <c r="HW81" s="69">
        <v>0</v>
      </c>
      <c r="HX81" s="69">
        <v>0</v>
      </c>
      <c r="HY81" s="69">
        <v>0</v>
      </c>
      <c r="HZ81" s="69">
        <v>0</v>
      </c>
      <c r="IA81" s="69">
        <v>0</v>
      </c>
      <c r="IB81" s="69">
        <v>0</v>
      </c>
      <c r="IC81" s="69">
        <v>0</v>
      </c>
      <c r="ID81" s="70" t="s">
        <v>652</v>
      </c>
      <c r="IE81" s="70" t="s">
        <v>652</v>
      </c>
      <c r="IF81" s="70">
        <v>0</v>
      </c>
      <c r="IG81" s="70">
        <v>0</v>
      </c>
      <c r="IH81" s="70">
        <v>0</v>
      </c>
    </row>
    <row r="82" spans="1:242" ht="15.75" x14ac:dyDescent="0.25">
      <c r="A82" s="77">
        <v>71</v>
      </c>
      <c r="B82" s="66" t="s">
        <v>189</v>
      </c>
      <c r="C82" s="69">
        <v>45.197600000000001</v>
      </c>
      <c r="D82" s="69">
        <v>0</v>
      </c>
      <c r="E82" s="69">
        <v>145.19759999999999</v>
      </c>
      <c r="F82" s="69">
        <v>45.197600000000001</v>
      </c>
      <c r="G82" s="69">
        <v>100</v>
      </c>
      <c r="H82" s="69">
        <v>45.197600000000001</v>
      </c>
      <c r="I82" s="69">
        <v>0.21626416000000001</v>
      </c>
      <c r="J82" s="69">
        <v>139.67327</v>
      </c>
      <c r="K82" s="69">
        <v>45.197600000000001</v>
      </c>
      <c r="L82" s="69">
        <v>0</v>
      </c>
      <c r="M82" s="69">
        <v>94.475669999999994</v>
      </c>
      <c r="N82" s="70">
        <v>100</v>
      </c>
      <c r="O82" s="70">
        <v>94.475669999999994</v>
      </c>
      <c r="P82" s="70">
        <v>67.640479814068925</v>
      </c>
      <c r="Q82" s="69">
        <v>0.21626416000000001</v>
      </c>
      <c r="R82" s="70">
        <v>1.4710455076283324E-15</v>
      </c>
      <c r="S82" s="69">
        <v>17.7776</v>
      </c>
      <c r="T82" s="69">
        <v>0</v>
      </c>
      <c r="U82" s="69">
        <v>42.7776</v>
      </c>
      <c r="V82" s="69">
        <v>17.7776</v>
      </c>
      <c r="W82" s="69">
        <v>25</v>
      </c>
      <c r="X82" s="69">
        <v>17.7776</v>
      </c>
      <c r="Y82" s="69">
        <v>1.0999999999999999E-2</v>
      </c>
      <c r="Z82" s="69">
        <v>42.7776</v>
      </c>
      <c r="AA82" s="69">
        <v>17.7776</v>
      </c>
      <c r="AB82" s="69">
        <v>0</v>
      </c>
      <c r="AC82" s="69">
        <v>25</v>
      </c>
      <c r="AD82" s="70">
        <v>100</v>
      </c>
      <c r="AE82" s="70">
        <v>100</v>
      </c>
      <c r="AF82" s="70">
        <v>58.4418013165769</v>
      </c>
      <c r="AG82" s="70">
        <v>1.0999999999999999E-2</v>
      </c>
      <c r="AH82" s="70">
        <v>-7.6674777638174874E-16</v>
      </c>
      <c r="AI82" s="69">
        <v>0</v>
      </c>
      <c r="AJ82" s="69">
        <v>0</v>
      </c>
      <c r="AK82" s="69">
        <v>0</v>
      </c>
      <c r="AL82" s="69">
        <v>0</v>
      </c>
      <c r="AM82" s="69">
        <v>0</v>
      </c>
      <c r="AN82" s="69">
        <v>0</v>
      </c>
      <c r="AO82" s="69">
        <v>0.20526416</v>
      </c>
      <c r="AP82" s="69">
        <v>0</v>
      </c>
      <c r="AQ82" s="69">
        <v>0</v>
      </c>
      <c r="AR82" s="69">
        <v>0</v>
      </c>
      <c r="AS82" s="69">
        <v>0</v>
      </c>
      <c r="AT82" s="70" t="s">
        <v>652</v>
      </c>
      <c r="AU82" s="70" t="s">
        <v>652</v>
      </c>
      <c r="AV82" s="70">
        <v>0</v>
      </c>
      <c r="AW82" s="70">
        <v>0.20526416</v>
      </c>
      <c r="AX82" s="70">
        <v>0</v>
      </c>
      <c r="AY82" s="69">
        <v>27.42</v>
      </c>
      <c r="AZ82" s="69">
        <v>0</v>
      </c>
      <c r="BA82" s="69">
        <v>102.42</v>
      </c>
      <c r="BB82" s="69">
        <v>27.42</v>
      </c>
      <c r="BC82" s="69">
        <v>75</v>
      </c>
      <c r="BD82" s="69">
        <v>27.42</v>
      </c>
      <c r="BE82" s="69">
        <v>0</v>
      </c>
      <c r="BF82" s="69">
        <v>96.895669999999996</v>
      </c>
      <c r="BG82" s="69">
        <v>27.42</v>
      </c>
      <c r="BH82" s="69">
        <v>0</v>
      </c>
      <c r="BI82" s="69">
        <v>69.475669999999994</v>
      </c>
      <c r="BJ82" s="70">
        <v>100</v>
      </c>
      <c r="BK82" s="70">
        <v>92.634226666666663</v>
      </c>
      <c r="BL82" s="70">
        <v>71.701521853350101</v>
      </c>
      <c r="BM82" s="70">
        <v>0</v>
      </c>
      <c r="BN82" s="70">
        <v>0</v>
      </c>
      <c r="BO82" s="69">
        <v>0</v>
      </c>
      <c r="BP82" s="69">
        <v>0</v>
      </c>
      <c r="BQ82" s="69">
        <v>0</v>
      </c>
      <c r="BR82" s="69">
        <v>0</v>
      </c>
      <c r="BS82" s="69">
        <v>0</v>
      </c>
      <c r="BT82" s="69">
        <v>0</v>
      </c>
      <c r="BU82" s="69">
        <v>0</v>
      </c>
      <c r="BV82" s="69">
        <v>0</v>
      </c>
      <c r="BW82" s="69">
        <v>0</v>
      </c>
      <c r="BX82" s="69">
        <v>0</v>
      </c>
      <c r="BY82" s="69">
        <v>0</v>
      </c>
      <c r="BZ82" s="70" t="s">
        <v>652</v>
      </c>
      <c r="CA82" s="70" t="s">
        <v>652</v>
      </c>
      <c r="CB82" s="70">
        <v>0</v>
      </c>
      <c r="CC82" s="70">
        <v>0</v>
      </c>
      <c r="CD82" s="70">
        <v>0</v>
      </c>
      <c r="CE82" s="69">
        <v>0</v>
      </c>
      <c r="CF82" s="69">
        <v>0</v>
      </c>
      <c r="CG82" s="69">
        <v>0</v>
      </c>
      <c r="CH82" s="69">
        <v>0</v>
      </c>
      <c r="CI82" s="69">
        <v>0</v>
      </c>
      <c r="CJ82" s="69">
        <v>0</v>
      </c>
      <c r="CK82" s="69">
        <v>0</v>
      </c>
      <c r="CL82" s="69">
        <v>0</v>
      </c>
      <c r="CM82" s="69">
        <v>0</v>
      </c>
      <c r="CN82" s="69">
        <v>0</v>
      </c>
      <c r="CO82" s="69">
        <v>0</v>
      </c>
      <c r="CP82" s="70" t="s">
        <v>652</v>
      </c>
      <c r="CQ82" s="70" t="s">
        <v>652</v>
      </c>
      <c r="CR82" s="70">
        <v>0</v>
      </c>
      <c r="CS82" s="70">
        <v>0</v>
      </c>
      <c r="CT82" s="70">
        <v>0</v>
      </c>
      <c r="CU82" s="69">
        <v>0</v>
      </c>
      <c r="CV82" s="69">
        <v>0</v>
      </c>
      <c r="CW82" s="69">
        <v>0</v>
      </c>
      <c r="CX82" s="69">
        <v>0</v>
      </c>
      <c r="CY82" s="69">
        <v>0</v>
      </c>
      <c r="CZ82" s="69">
        <v>0</v>
      </c>
      <c r="DA82" s="69">
        <v>0</v>
      </c>
      <c r="DB82" s="69">
        <v>0</v>
      </c>
      <c r="DC82" s="69">
        <v>0</v>
      </c>
      <c r="DD82" s="69">
        <v>0</v>
      </c>
      <c r="DE82" s="69">
        <v>0</v>
      </c>
      <c r="DF82" s="70" t="s">
        <v>652</v>
      </c>
      <c r="DG82" s="70" t="s">
        <v>652</v>
      </c>
      <c r="DH82" s="70">
        <v>0</v>
      </c>
      <c r="DI82" s="70">
        <v>0</v>
      </c>
      <c r="DJ82" s="70">
        <v>0</v>
      </c>
      <c r="DK82" s="69">
        <v>0</v>
      </c>
      <c r="DL82" s="69">
        <v>0</v>
      </c>
      <c r="DM82" s="69">
        <v>0</v>
      </c>
      <c r="DN82" s="69">
        <v>0</v>
      </c>
      <c r="DO82" s="69">
        <v>0</v>
      </c>
      <c r="DP82" s="69">
        <v>0</v>
      </c>
      <c r="DQ82" s="69">
        <v>0</v>
      </c>
      <c r="DR82" s="69">
        <v>0</v>
      </c>
      <c r="DS82" s="69">
        <v>0</v>
      </c>
      <c r="DT82" s="69">
        <v>0</v>
      </c>
      <c r="DU82" s="69">
        <v>0</v>
      </c>
      <c r="DV82" s="70" t="s">
        <v>652</v>
      </c>
      <c r="DW82" s="70" t="s">
        <v>652</v>
      </c>
      <c r="DX82" s="70">
        <v>0</v>
      </c>
      <c r="DY82" s="70">
        <v>0</v>
      </c>
      <c r="DZ82" s="70">
        <v>0</v>
      </c>
      <c r="EA82" s="69">
        <v>0</v>
      </c>
      <c r="EB82" s="69">
        <v>0</v>
      </c>
      <c r="EC82" s="69">
        <v>0</v>
      </c>
      <c r="ED82" s="69">
        <v>0</v>
      </c>
      <c r="EE82" s="69">
        <v>0</v>
      </c>
      <c r="EF82" s="69">
        <v>0</v>
      </c>
      <c r="EG82" s="69">
        <v>0</v>
      </c>
      <c r="EH82" s="69">
        <v>0</v>
      </c>
      <c r="EI82" s="69">
        <v>0</v>
      </c>
      <c r="EJ82" s="69">
        <v>0</v>
      </c>
      <c r="EK82" s="69">
        <v>0</v>
      </c>
      <c r="EL82" s="70" t="s">
        <v>652</v>
      </c>
      <c r="EM82" s="70" t="s">
        <v>652</v>
      </c>
      <c r="EN82" s="70">
        <v>0</v>
      </c>
      <c r="EO82" s="70">
        <v>0</v>
      </c>
      <c r="EP82" s="70">
        <v>0</v>
      </c>
      <c r="EQ82" s="69">
        <v>0</v>
      </c>
      <c r="ER82" s="69">
        <v>0</v>
      </c>
      <c r="ES82" s="69">
        <v>0</v>
      </c>
      <c r="ET82" s="69">
        <v>0</v>
      </c>
      <c r="EU82" s="69">
        <v>0</v>
      </c>
      <c r="EV82" s="69">
        <v>0</v>
      </c>
      <c r="EW82" s="69">
        <v>0</v>
      </c>
      <c r="EX82" s="69">
        <v>0</v>
      </c>
      <c r="EY82" s="69">
        <v>0</v>
      </c>
      <c r="EZ82" s="69">
        <v>0</v>
      </c>
      <c r="FA82" s="69">
        <v>0</v>
      </c>
      <c r="FB82" s="70" t="s">
        <v>652</v>
      </c>
      <c r="FC82" s="70" t="s">
        <v>652</v>
      </c>
      <c r="FD82" s="70">
        <v>0</v>
      </c>
      <c r="FE82" s="70">
        <v>0</v>
      </c>
      <c r="FF82" s="70">
        <v>0</v>
      </c>
      <c r="FG82" s="69">
        <v>0</v>
      </c>
      <c r="FH82" s="69">
        <v>0</v>
      </c>
      <c r="FI82" s="69">
        <v>0</v>
      </c>
      <c r="FJ82" s="69">
        <v>0</v>
      </c>
      <c r="FK82" s="69">
        <v>0</v>
      </c>
      <c r="FL82" s="69">
        <v>0</v>
      </c>
      <c r="FM82" s="69">
        <v>0</v>
      </c>
      <c r="FN82" s="69">
        <v>0</v>
      </c>
      <c r="FO82" s="69">
        <v>0</v>
      </c>
      <c r="FP82" s="69">
        <v>0</v>
      </c>
      <c r="FQ82" s="69">
        <v>0</v>
      </c>
      <c r="FR82" s="70" t="s">
        <v>652</v>
      </c>
      <c r="FS82" s="70" t="s">
        <v>652</v>
      </c>
      <c r="FT82" s="70">
        <v>0</v>
      </c>
      <c r="FU82" s="70">
        <v>0</v>
      </c>
      <c r="FV82" s="70">
        <v>0</v>
      </c>
      <c r="FW82" s="69">
        <v>0</v>
      </c>
      <c r="FX82" s="69">
        <v>0</v>
      </c>
      <c r="FY82" s="69">
        <v>0</v>
      </c>
      <c r="FZ82" s="69">
        <v>0</v>
      </c>
      <c r="GA82" s="69">
        <v>0</v>
      </c>
      <c r="GB82" s="69">
        <v>0</v>
      </c>
      <c r="GC82" s="69">
        <v>0</v>
      </c>
      <c r="GD82" s="69">
        <v>0</v>
      </c>
      <c r="GE82" s="69">
        <v>0</v>
      </c>
      <c r="GF82" s="69">
        <v>0</v>
      </c>
      <c r="GG82" s="69">
        <v>0</v>
      </c>
      <c r="GH82" s="70" t="s">
        <v>652</v>
      </c>
      <c r="GI82" s="70" t="s">
        <v>652</v>
      </c>
      <c r="GJ82" s="70">
        <v>0</v>
      </c>
      <c r="GK82" s="70">
        <v>0</v>
      </c>
      <c r="GL82" s="70">
        <v>0</v>
      </c>
      <c r="GM82" s="69">
        <v>0</v>
      </c>
      <c r="GN82" s="69">
        <v>0</v>
      </c>
      <c r="GO82" s="69">
        <v>0</v>
      </c>
      <c r="GP82" s="69">
        <v>0</v>
      </c>
      <c r="GQ82" s="69">
        <v>0</v>
      </c>
      <c r="GR82" s="69">
        <v>0</v>
      </c>
      <c r="GS82" s="69">
        <v>0</v>
      </c>
      <c r="GT82" s="69">
        <v>0</v>
      </c>
      <c r="GU82" s="69">
        <v>0</v>
      </c>
      <c r="GV82" s="69">
        <v>0</v>
      </c>
      <c r="GW82" s="69">
        <v>0</v>
      </c>
      <c r="GX82" s="70" t="s">
        <v>652</v>
      </c>
      <c r="GY82" s="70" t="s">
        <v>652</v>
      </c>
      <c r="GZ82" s="70">
        <v>0</v>
      </c>
      <c r="HA82" s="70">
        <v>0</v>
      </c>
      <c r="HB82" s="70">
        <v>0</v>
      </c>
      <c r="HC82" s="69">
        <v>0</v>
      </c>
      <c r="HD82" s="69">
        <v>0</v>
      </c>
      <c r="HE82" s="69">
        <v>0</v>
      </c>
      <c r="HF82" s="69">
        <v>0</v>
      </c>
      <c r="HG82" s="69">
        <v>0</v>
      </c>
      <c r="HH82" s="69">
        <v>0</v>
      </c>
      <c r="HI82" s="69">
        <v>0</v>
      </c>
      <c r="HJ82" s="69">
        <v>0</v>
      </c>
      <c r="HK82" s="69">
        <v>0</v>
      </c>
      <c r="HL82" s="69">
        <v>0</v>
      </c>
      <c r="HM82" s="69">
        <v>0</v>
      </c>
      <c r="HN82" s="70" t="s">
        <v>652</v>
      </c>
      <c r="HO82" s="70" t="s">
        <v>652</v>
      </c>
      <c r="HP82" s="70">
        <v>0</v>
      </c>
      <c r="HQ82" s="70">
        <v>0</v>
      </c>
      <c r="HR82" s="70">
        <v>0</v>
      </c>
      <c r="HS82" s="69">
        <v>0</v>
      </c>
      <c r="HT82" s="69">
        <v>0</v>
      </c>
      <c r="HU82" s="69">
        <v>0</v>
      </c>
      <c r="HV82" s="69">
        <v>0</v>
      </c>
      <c r="HW82" s="69">
        <v>0</v>
      </c>
      <c r="HX82" s="69">
        <v>0</v>
      </c>
      <c r="HY82" s="69">
        <v>0</v>
      </c>
      <c r="HZ82" s="69">
        <v>0</v>
      </c>
      <c r="IA82" s="69">
        <v>0</v>
      </c>
      <c r="IB82" s="69">
        <v>0</v>
      </c>
      <c r="IC82" s="69">
        <v>0</v>
      </c>
      <c r="ID82" s="70" t="s">
        <v>652</v>
      </c>
      <c r="IE82" s="70" t="s">
        <v>652</v>
      </c>
      <c r="IF82" s="70">
        <v>0</v>
      </c>
      <c r="IG82" s="70">
        <v>0</v>
      </c>
      <c r="IH82" s="70">
        <v>0</v>
      </c>
    </row>
    <row r="83" spans="1:242" ht="15.75" x14ac:dyDescent="0.25">
      <c r="A83" s="60">
        <v>72</v>
      </c>
      <c r="B83" s="61" t="s">
        <v>192</v>
      </c>
      <c r="C83" s="64">
        <v>1087.2245499999999</v>
      </c>
      <c r="D83" s="64">
        <v>34.94542981</v>
      </c>
      <c r="E83" s="64">
        <v>2402.5343499999994</v>
      </c>
      <c r="F83" s="64">
        <v>1087.2245499999999</v>
      </c>
      <c r="G83" s="64">
        <v>1315.3098</v>
      </c>
      <c r="H83" s="64">
        <v>1074.6026784599999</v>
      </c>
      <c r="I83" s="64">
        <v>8.6949969900000017</v>
      </c>
      <c r="J83" s="64">
        <v>2351.8439597000006</v>
      </c>
      <c r="K83" s="64">
        <v>1082.6109479800002</v>
      </c>
      <c r="L83" s="64">
        <v>34.94542981</v>
      </c>
      <c r="M83" s="64">
        <v>1269.2330117199999</v>
      </c>
      <c r="N83" s="64">
        <v>96.474773649113516</v>
      </c>
      <c r="O83" s="64">
        <v>96.496887023878315</v>
      </c>
      <c r="P83" s="64">
        <v>53.967568999854151</v>
      </c>
      <c r="Q83" s="64">
        <v>8.6669917400000021</v>
      </c>
      <c r="R83" s="64">
        <v>26.965165539999937</v>
      </c>
      <c r="S83" s="64">
        <v>511.27300000000002</v>
      </c>
      <c r="T83" s="64">
        <v>0</v>
      </c>
      <c r="U83" s="64">
        <v>1129.2745</v>
      </c>
      <c r="V83" s="64">
        <v>511.27300000000002</v>
      </c>
      <c r="W83" s="64">
        <v>618.00150000000008</v>
      </c>
      <c r="X83" s="64">
        <v>511.04134523999994</v>
      </c>
      <c r="Y83" s="64">
        <v>8.327082530000002</v>
      </c>
      <c r="Z83" s="64">
        <v>1127.6909150000001</v>
      </c>
      <c r="AA83" s="64">
        <v>510.47934122999999</v>
      </c>
      <c r="AB83" s="64">
        <v>0</v>
      </c>
      <c r="AC83" s="64">
        <v>617.21157377000009</v>
      </c>
      <c r="AD83" s="64">
        <v>99.844768104319996</v>
      </c>
      <c r="AE83" s="64">
        <v>99.872180531924286</v>
      </c>
      <c r="AF83" s="64">
        <v>54.732335390854857</v>
      </c>
      <c r="AG83" s="64">
        <v>8.2990772800000023</v>
      </c>
      <c r="AH83" s="64">
        <v>0.59000925999997156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0.30095746000000001</v>
      </c>
      <c r="AP83" s="64">
        <v>0</v>
      </c>
      <c r="AQ83" s="64">
        <v>0</v>
      </c>
      <c r="AR83" s="64">
        <v>0</v>
      </c>
      <c r="AS83" s="64">
        <v>0</v>
      </c>
      <c r="AT83" s="64" t="s">
        <v>652</v>
      </c>
      <c r="AU83" s="64" t="s">
        <v>652</v>
      </c>
      <c r="AV83" s="64">
        <v>0</v>
      </c>
      <c r="AW83" s="64">
        <v>0.30095746000000001</v>
      </c>
      <c r="AX83" s="64">
        <v>0</v>
      </c>
      <c r="AY83" s="64">
        <v>387.26600000000008</v>
      </c>
      <c r="AZ83" s="64">
        <v>33.649529809999997</v>
      </c>
      <c r="BA83" s="64">
        <v>672.28340000000003</v>
      </c>
      <c r="BB83" s="64">
        <v>387.26600000000008</v>
      </c>
      <c r="BC83" s="64">
        <v>285.01740000000001</v>
      </c>
      <c r="BD83" s="64">
        <v>377.31923861000007</v>
      </c>
      <c r="BE83" s="64">
        <v>4.8557000000000003E-2</v>
      </c>
      <c r="BF83" s="64">
        <v>628.81388986999991</v>
      </c>
      <c r="BG83" s="64">
        <v>384.70720813999998</v>
      </c>
      <c r="BH83" s="64">
        <v>33.649529809999997</v>
      </c>
      <c r="BI83" s="64">
        <v>244.10668173000002</v>
      </c>
      <c r="BJ83" s="64">
        <v>91.397722558171139</v>
      </c>
      <c r="BK83" s="64">
        <v>85.646238345448396</v>
      </c>
      <c r="BL83" s="64">
        <v>38.820179652912294</v>
      </c>
      <c r="BM83" s="64">
        <v>4.8557000000000003E-2</v>
      </c>
      <c r="BN83" s="64">
        <v>26.261560280000008</v>
      </c>
      <c r="BO83" s="64">
        <v>0</v>
      </c>
      <c r="BP83" s="64">
        <v>0</v>
      </c>
      <c r="BQ83" s="64">
        <v>0</v>
      </c>
      <c r="BR83" s="64">
        <v>0</v>
      </c>
      <c r="BS83" s="64">
        <v>0</v>
      </c>
      <c r="BT83" s="64">
        <v>0</v>
      </c>
      <c r="BU83" s="64">
        <v>0</v>
      </c>
      <c r="BV83" s="64">
        <v>0</v>
      </c>
      <c r="BW83" s="64">
        <v>0</v>
      </c>
      <c r="BX83" s="64">
        <v>0</v>
      </c>
      <c r="BY83" s="64">
        <v>0</v>
      </c>
      <c r="BZ83" s="64" t="s">
        <v>652</v>
      </c>
      <c r="CA83" s="64" t="s">
        <v>652</v>
      </c>
      <c r="CB83" s="64">
        <v>0</v>
      </c>
      <c r="CC83" s="64">
        <v>0</v>
      </c>
      <c r="CD83" s="64">
        <v>0</v>
      </c>
      <c r="CE83" s="64">
        <v>68.739999999999995</v>
      </c>
      <c r="CF83" s="64">
        <v>0</v>
      </c>
      <c r="CG83" s="64">
        <v>341.37389999999999</v>
      </c>
      <c r="CH83" s="64">
        <v>68.739999999999995</v>
      </c>
      <c r="CI83" s="64">
        <v>272.63389999999998</v>
      </c>
      <c r="CJ83" s="64">
        <v>68.739999999999995</v>
      </c>
      <c r="CK83" s="64">
        <v>0</v>
      </c>
      <c r="CL83" s="64">
        <v>341.37389999999999</v>
      </c>
      <c r="CM83" s="64">
        <v>68.739999999999995</v>
      </c>
      <c r="CN83" s="64">
        <v>0</v>
      </c>
      <c r="CO83" s="64">
        <v>272.63389999999998</v>
      </c>
      <c r="CP83" s="64">
        <v>100</v>
      </c>
      <c r="CQ83" s="64">
        <v>100</v>
      </c>
      <c r="CR83" s="64">
        <v>79.863721274532111</v>
      </c>
      <c r="CS83" s="64">
        <v>0</v>
      </c>
      <c r="CT83" s="64">
        <v>0</v>
      </c>
      <c r="CU83" s="64">
        <v>0</v>
      </c>
      <c r="CV83" s="64">
        <v>0</v>
      </c>
      <c r="CW83" s="64">
        <v>0</v>
      </c>
      <c r="CX83" s="64">
        <v>0</v>
      </c>
      <c r="CY83" s="64">
        <v>0</v>
      </c>
      <c r="CZ83" s="64">
        <v>0</v>
      </c>
      <c r="DA83" s="64">
        <v>0</v>
      </c>
      <c r="DB83" s="64">
        <v>0</v>
      </c>
      <c r="DC83" s="64">
        <v>0</v>
      </c>
      <c r="DD83" s="64">
        <v>0</v>
      </c>
      <c r="DE83" s="64">
        <v>0</v>
      </c>
      <c r="DF83" s="64" t="s">
        <v>652</v>
      </c>
      <c r="DG83" s="64" t="s">
        <v>652</v>
      </c>
      <c r="DH83" s="64">
        <v>0</v>
      </c>
      <c r="DI83" s="64">
        <v>0</v>
      </c>
      <c r="DJ83" s="64">
        <v>0</v>
      </c>
      <c r="DK83" s="64">
        <v>28.504449999999999</v>
      </c>
      <c r="DL83" s="64">
        <v>0</v>
      </c>
      <c r="DM83" s="64">
        <v>102.84705000000001</v>
      </c>
      <c r="DN83" s="64">
        <v>28.504449999999999</v>
      </c>
      <c r="DO83" s="64">
        <v>74.342600000000004</v>
      </c>
      <c r="DP83" s="64">
        <v>26.95384121</v>
      </c>
      <c r="DQ83" s="64">
        <v>0</v>
      </c>
      <c r="DR83" s="64">
        <v>100.51715073</v>
      </c>
      <c r="DS83" s="64">
        <v>26.95384121</v>
      </c>
      <c r="DT83" s="64">
        <v>0</v>
      </c>
      <c r="DU83" s="64">
        <v>73.563309520000004</v>
      </c>
      <c r="DV83" s="64">
        <v>94.560116788782111</v>
      </c>
      <c r="DW83" s="64">
        <v>98.951757834673529</v>
      </c>
      <c r="DX83" s="64">
        <v>73.184833618691655</v>
      </c>
      <c r="DY83" s="64">
        <v>0</v>
      </c>
      <c r="DZ83" s="64">
        <v>0</v>
      </c>
      <c r="EA83" s="64">
        <v>0</v>
      </c>
      <c r="EB83" s="64">
        <v>0</v>
      </c>
      <c r="EC83" s="64">
        <v>0</v>
      </c>
      <c r="ED83" s="64">
        <v>0</v>
      </c>
      <c r="EE83" s="64">
        <v>0</v>
      </c>
      <c r="EF83" s="64">
        <v>0</v>
      </c>
      <c r="EG83" s="64">
        <v>0</v>
      </c>
      <c r="EH83" s="64">
        <v>0</v>
      </c>
      <c r="EI83" s="64">
        <v>0</v>
      </c>
      <c r="EJ83" s="64">
        <v>0</v>
      </c>
      <c r="EK83" s="64">
        <v>0</v>
      </c>
      <c r="EL83" s="64" t="s">
        <v>652</v>
      </c>
      <c r="EM83" s="64" t="s">
        <v>652</v>
      </c>
      <c r="EN83" s="64">
        <v>0</v>
      </c>
      <c r="EO83" s="64">
        <v>0</v>
      </c>
      <c r="EP83" s="64">
        <v>0</v>
      </c>
      <c r="EQ83" s="64">
        <v>40.28</v>
      </c>
      <c r="ER83" s="64">
        <v>1.2959000000000001</v>
      </c>
      <c r="ES83" s="64">
        <v>68.907799999999995</v>
      </c>
      <c r="ET83" s="64">
        <v>40.28</v>
      </c>
      <c r="EU83" s="64">
        <v>28.627800000000004</v>
      </c>
      <c r="EV83" s="64">
        <v>39.387153400000003</v>
      </c>
      <c r="EW83" s="64">
        <v>0</v>
      </c>
      <c r="EX83" s="64">
        <v>65.604693099999992</v>
      </c>
      <c r="EY83" s="64">
        <v>40.569457400000005</v>
      </c>
      <c r="EZ83" s="64">
        <v>1.2959000000000001</v>
      </c>
      <c r="FA83" s="64">
        <v>25.035235700000001</v>
      </c>
      <c r="FB83" s="64">
        <v>97.579264429633511</v>
      </c>
      <c r="FC83" s="64">
        <v>87.450784552078744</v>
      </c>
      <c r="FD83" s="64">
        <v>38.160738991400002</v>
      </c>
      <c r="FE83" s="64">
        <v>0</v>
      </c>
      <c r="FF83" s="64">
        <v>0.11359599999999936</v>
      </c>
      <c r="FG83" s="64">
        <v>0</v>
      </c>
      <c r="FH83" s="64">
        <v>0</v>
      </c>
      <c r="FI83" s="64">
        <v>0</v>
      </c>
      <c r="FJ83" s="64">
        <v>0</v>
      </c>
      <c r="FK83" s="64">
        <v>0</v>
      </c>
      <c r="FL83" s="64">
        <v>0</v>
      </c>
      <c r="FM83" s="64">
        <v>0</v>
      </c>
      <c r="FN83" s="64">
        <v>0</v>
      </c>
      <c r="FO83" s="64">
        <v>0</v>
      </c>
      <c r="FP83" s="64">
        <v>0</v>
      </c>
      <c r="FQ83" s="64">
        <v>0</v>
      </c>
      <c r="FR83" s="64" t="s">
        <v>652</v>
      </c>
      <c r="FS83" s="64" t="s">
        <v>652</v>
      </c>
      <c r="FT83" s="64">
        <v>0</v>
      </c>
      <c r="FU83" s="64">
        <v>0</v>
      </c>
      <c r="FV83" s="64">
        <v>0</v>
      </c>
      <c r="FW83" s="64">
        <v>28.687999999999999</v>
      </c>
      <c r="FX83" s="64">
        <v>0</v>
      </c>
      <c r="FY83" s="64">
        <v>40.982900000000001</v>
      </c>
      <c r="FZ83" s="64">
        <v>28.687999999999999</v>
      </c>
      <c r="GA83" s="64">
        <v>12.2949</v>
      </c>
      <c r="GB83" s="64">
        <v>28.687999999999999</v>
      </c>
      <c r="GC83" s="64">
        <v>0</v>
      </c>
      <c r="GD83" s="64">
        <v>40.982900000000001</v>
      </c>
      <c r="GE83" s="64">
        <v>28.687999999999999</v>
      </c>
      <c r="GF83" s="64">
        <v>0</v>
      </c>
      <c r="GG83" s="64">
        <v>12.2949</v>
      </c>
      <c r="GH83" s="64">
        <v>100</v>
      </c>
      <c r="GI83" s="64">
        <v>100</v>
      </c>
      <c r="GJ83" s="64">
        <v>30.000073201261991</v>
      </c>
      <c r="GK83" s="64">
        <v>0</v>
      </c>
      <c r="GL83" s="64">
        <v>0</v>
      </c>
      <c r="GM83" s="64">
        <v>0</v>
      </c>
      <c r="GN83" s="64">
        <v>0</v>
      </c>
      <c r="GO83" s="64">
        <v>0</v>
      </c>
      <c r="GP83" s="64">
        <v>0</v>
      </c>
      <c r="GQ83" s="64">
        <v>0</v>
      </c>
      <c r="GR83" s="64">
        <v>0</v>
      </c>
      <c r="GS83" s="64">
        <v>0</v>
      </c>
      <c r="GT83" s="64">
        <v>0</v>
      </c>
      <c r="GU83" s="64">
        <v>0</v>
      </c>
      <c r="GV83" s="64">
        <v>0</v>
      </c>
      <c r="GW83" s="64">
        <v>0</v>
      </c>
      <c r="GX83" s="64" t="s">
        <v>652</v>
      </c>
      <c r="GY83" s="64" t="s">
        <v>652</v>
      </c>
      <c r="GZ83" s="64">
        <v>0</v>
      </c>
      <c r="HA83" s="64">
        <v>0</v>
      </c>
      <c r="HB83" s="64">
        <v>0</v>
      </c>
      <c r="HC83" s="64">
        <v>22.473100000000002</v>
      </c>
      <c r="HD83" s="64">
        <v>0</v>
      </c>
      <c r="HE83" s="64">
        <v>46.864800000000002</v>
      </c>
      <c r="HF83" s="64">
        <v>22.473100000000002</v>
      </c>
      <c r="HG83" s="64">
        <v>24.391699999999997</v>
      </c>
      <c r="HH83" s="64">
        <v>22.473100000000002</v>
      </c>
      <c r="HI83" s="64">
        <v>1.84E-2</v>
      </c>
      <c r="HJ83" s="64">
        <v>46.860511000000002</v>
      </c>
      <c r="HK83" s="64">
        <v>22.473100000000002</v>
      </c>
      <c r="HL83" s="64">
        <v>0</v>
      </c>
      <c r="HM83" s="64">
        <v>24.387410999999997</v>
      </c>
      <c r="HN83" s="64">
        <v>100</v>
      </c>
      <c r="HO83" s="64">
        <v>99.982416149755863</v>
      </c>
      <c r="HP83" s="64">
        <v>52.042563086860049</v>
      </c>
      <c r="HQ83" s="64">
        <v>1.84E-2</v>
      </c>
      <c r="HR83" s="64">
        <v>-2.4980018054066022E-16</v>
      </c>
      <c r="HS83" s="64">
        <v>0</v>
      </c>
      <c r="HT83" s="64">
        <v>0</v>
      </c>
      <c r="HU83" s="64">
        <v>0</v>
      </c>
      <c r="HV83" s="64">
        <v>0</v>
      </c>
      <c r="HW83" s="64">
        <v>0</v>
      </c>
      <c r="HX83" s="64">
        <v>0</v>
      </c>
      <c r="HY83" s="64">
        <v>0</v>
      </c>
      <c r="HZ83" s="64">
        <v>0</v>
      </c>
      <c r="IA83" s="64">
        <v>0</v>
      </c>
      <c r="IB83" s="64">
        <v>0</v>
      </c>
      <c r="IC83" s="64">
        <v>0</v>
      </c>
      <c r="ID83" s="64" t="s">
        <v>652</v>
      </c>
      <c r="IE83" s="64" t="s">
        <v>652</v>
      </c>
      <c r="IF83" s="64">
        <v>0</v>
      </c>
      <c r="IG83" s="64">
        <v>0</v>
      </c>
      <c r="IH83" s="64">
        <v>0</v>
      </c>
    </row>
    <row r="84" spans="1:242" ht="15.75" x14ac:dyDescent="0.25">
      <c r="A84" s="11">
        <v>73</v>
      </c>
      <c r="B84" s="66" t="s">
        <v>195</v>
      </c>
      <c r="C84" s="69">
        <v>117.17459999999998</v>
      </c>
      <c r="D84" s="69">
        <v>0</v>
      </c>
      <c r="E84" s="69">
        <v>145.0909</v>
      </c>
      <c r="F84" s="69">
        <v>117.17459999999998</v>
      </c>
      <c r="G84" s="69">
        <v>27.9163</v>
      </c>
      <c r="H84" s="69">
        <v>117.17459999999998</v>
      </c>
      <c r="I84" s="69">
        <v>0</v>
      </c>
      <c r="J84" s="69">
        <v>145.0909</v>
      </c>
      <c r="K84" s="69">
        <v>117.17459999999998</v>
      </c>
      <c r="L84" s="69">
        <v>0</v>
      </c>
      <c r="M84" s="69">
        <v>27.9163</v>
      </c>
      <c r="N84" s="70">
        <v>100</v>
      </c>
      <c r="O84" s="70">
        <v>100</v>
      </c>
      <c r="P84" s="70">
        <v>19.240558849659077</v>
      </c>
      <c r="Q84" s="69">
        <v>0</v>
      </c>
      <c r="R84" s="70">
        <v>0</v>
      </c>
      <c r="S84" s="69">
        <v>19.542200000000001</v>
      </c>
      <c r="T84" s="69">
        <v>0</v>
      </c>
      <c r="U84" s="69">
        <v>29.542200000000001</v>
      </c>
      <c r="V84" s="69">
        <v>19.542200000000001</v>
      </c>
      <c r="W84" s="69">
        <v>10</v>
      </c>
      <c r="X84" s="69">
        <v>19.542200000000001</v>
      </c>
      <c r="Y84" s="69">
        <v>0</v>
      </c>
      <c r="Z84" s="69">
        <v>29.542200000000001</v>
      </c>
      <c r="AA84" s="69">
        <v>19.542200000000001</v>
      </c>
      <c r="AB84" s="69">
        <v>0</v>
      </c>
      <c r="AC84" s="69">
        <v>10</v>
      </c>
      <c r="AD84" s="70">
        <v>100</v>
      </c>
      <c r="AE84" s="70">
        <v>100</v>
      </c>
      <c r="AF84" s="70">
        <v>33.849882540907586</v>
      </c>
      <c r="AG84" s="70">
        <v>0</v>
      </c>
      <c r="AH84" s="70">
        <v>0</v>
      </c>
      <c r="AI84" s="69">
        <v>0</v>
      </c>
      <c r="AJ84" s="69">
        <v>0</v>
      </c>
      <c r="AK84" s="69">
        <v>0</v>
      </c>
      <c r="AL84" s="69">
        <v>0</v>
      </c>
      <c r="AM84" s="69">
        <v>0</v>
      </c>
      <c r="AN84" s="69">
        <v>0</v>
      </c>
      <c r="AO84" s="69">
        <v>0</v>
      </c>
      <c r="AP84" s="69">
        <v>0</v>
      </c>
      <c r="AQ84" s="69">
        <v>0</v>
      </c>
      <c r="AR84" s="69">
        <v>0</v>
      </c>
      <c r="AS84" s="69">
        <v>0</v>
      </c>
      <c r="AT84" s="70" t="s">
        <v>652</v>
      </c>
      <c r="AU84" s="70" t="s">
        <v>652</v>
      </c>
      <c r="AV84" s="70">
        <v>0</v>
      </c>
      <c r="AW84" s="70">
        <v>0</v>
      </c>
      <c r="AX84" s="70">
        <v>0</v>
      </c>
      <c r="AY84" s="69">
        <v>91.466999999999999</v>
      </c>
      <c r="AZ84" s="69">
        <v>0</v>
      </c>
      <c r="BA84" s="69">
        <v>106.43559999999999</v>
      </c>
      <c r="BB84" s="69">
        <v>91.466999999999999</v>
      </c>
      <c r="BC84" s="69">
        <v>14.9686</v>
      </c>
      <c r="BD84" s="69">
        <v>91.466999999999999</v>
      </c>
      <c r="BE84" s="69">
        <v>0</v>
      </c>
      <c r="BF84" s="69">
        <v>106.43559999999999</v>
      </c>
      <c r="BG84" s="69">
        <v>91.466999999999999</v>
      </c>
      <c r="BH84" s="69">
        <v>0</v>
      </c>
      <c r="BI84" s="69">
        <v>14.9686</v>
      </c>
      <c r="BJ84" s="70">
        <v>100</v>
      </c>
      <c r="BK84" s="70">
        <v>100</v>
      </c>
      <c r="BL84" s="70">
        <v>14.063527616699679</v>
      </c>
      <c r="BM84" s="70">
        <v>0</v>
      </c>
      <c r="BN84" s="70">
        <v>0</v>
      </c>
      <c r="BO84" s="69">
        <v>0</v>
      </c>
      <c r="BP84" s="69">
        <v>0</v>
      </c>
      <c r="BQ84" s="69">
        <v>0</v>
      </c>
      <c r="BR84" s="69">
        <v>0</v>
      </c>
      <c r="BS84" s="69">
        <v>0</v>
      </c>
      <c r="BT84" s="69">
        <v>0</v>
      </c>
      <c r="BU84" s="69">
        <v>0</v>
      </c>
      <c r="BV84" s="69">
        <v>0</v>
      </c>
      <c r="BW84" s="69">
        <v>0</v>
      </c>
      <c r="BX84" s="69">
        <v>0</v>
      </c>
      <c r="BY84" s="69">
        <v>0</v>
      </c>
      <c r="BZ84" s="70" t="s">
        <v>652</v>
      </c>
      <c r="CA84" s="70" t="s">
        <v>652</v>
      </c>
      <c r="CB84" s="70">
        <v>0</v>
      </c>
      <c r="CC84" s="70">
        <v>0</v>
      </c>
      <c r="CD84" s="70">
        <v>0</v>
      </c>
      <c r="CE84" s="69">
        <v>0</v>
      </c>
      <c r="CF84" s="69">
        <v>0</v>
      </c>
      <c r="CG84" s="69">
        <v>0</v>
      </c>
      <c r="CH84" s="69">
        <v>0</v>
      </c>
      <c r="CI84" s="69">
        <v>0</v>
      </c>
      <c r="CJ84" s="69">
        <v>0</v>
      </c>
      <c r="CK84" s="69">
        <v>0</v>
      </c>
      <c r="CL84" s="69">
        <v>0</v>
      </c>
      <c r="CM84" s="69">
        <v>0</v>
      </c>
      <c r="CN84" s="69">
        <v>0</v>
      </c>
      <c r="CO84" s="69">
        <v>0</v>
      </c>
      <c r="CP84" s="70" t="s">
        <v>652</v>
      </c>
      <c r="CQ84" s="70" t="s">
        <v>652</v>
      </c>
      <c r="CR84" s="70">
        <v>0</v>
      </c>
      <c r="CS84" s="70">
        <v>0</v>
      </c>
      <c r="CT84" s="70">
        <v>0</v>
      </c>
      <c r="CU84" s="69">
        <v>0</v>
      </c>
      <c r="CV84" s="69">
        <v>0</v>
      </c>
      <c r="CW84" s="69">
        <v>0</v>
      </c>
      <c r="CX84" s="69">
        <v>0</v>
      </c>
      <c r="CY84" s="69">
        <v>0</v>
      </c>
      <c r="CZ84" s="69">
        <v>0</v>
      </c>
      <c r="DA84" s="69">
        <v>0</v>
      </c>
      <c r="DB84" s="69">
        <v>0</v>
      </c>
      <c r="DC84" s="69">
        <v>0</v>
      </c>
      <c r="DD84" s="69">
        <v>0</v>
      </c>
      <c r="DE84" s="69">
        <v>0</v>
      </c>
      <c r="DF84" s="70" t="s">
        <v>652</v>
      </c>
      <c r="DG84" s="70" t="s">
        <v>652</v>
      </c>
      <c r="DH84" s="70">
        <v>0</v>
      </c>
      <c r="DI84" s="70">
        <v>0</v>
      </c>
      <c r="DJ84" s="70">
        <v>0</v>
      </c>
      <c r="DK84" s="69">
        <v>1.46</v>
      </c>
      <c r="DL84" s="69">
        <v>0</v>
      </c>
      <c r="DM84" s="69">
        <v>2.9224999999999999</v>
      </c>
      <c r="DN84" s="69">
        <v>1.46</v>
      </c>
      <c r="DO84" s="69">
        <v>1.4624999999999999</v>
      </c>
      <c r="DP84" s="69">
        <v>1.46</v>
      </c>
      <c r="DQ84" s="69">
        <v>0</v>
      </c>
      <c r="DR84" s="69">
        <v>2.9224999999999999</v>
      </c>
      <c r="DS84" s="69">
        <v>1.46</v>
      </c>
      <c r="DT84" s="69">
        <v>0</v>
      </c>
      <c r="DU84" s="69">
        <v>1.4624999999999999</v>
      </c>
      <c r="DV84" s="70">
        <v>100</v>
      </c>
      <c r="DW84" s="70">
        <v>100</v>
      </c>
      <c r="DX84" s="70">
        <v>50.042771599657833</v>
      </c>
      <c r="DY84" s="70">
        <v>0</v>
      </c>
      <c r="DZ84" s="70">
        <v>0</v>
      </c>
      <c r="EA84" s="69">
        <v>0</v>
      </c>
      <c r="EB84" s="69">
        <v>0</v>
      </c>
      <c r="EC84" s="69">
        <v>0</v>
      </c>
      <c r="ED84" s="69">
        <v>0</v>
      </c>
      <c r="EE84" s="69">
        <v>0</v>
      </c>
      <c r="EF84" s="69">
        <v>0</v>
      </c>
      <c r="EG84" s="69">
        <v>0</v>
      </c>
      <c r="EH84" s="69">
        <v>0</v>
      </c>
      <c r="EI84" s="69">
        <v>0</v>
      </c>
      <c r="EJ84" s="69">
        <v>0</v>
      </c>
      <c r="EK84" s="69">
        <v>0</v>
      </c>
      <c r="EL84" s="70" t="s">
        <v>652</v>
      </c>
      <c r="EM84" s="70" t="s">
        <v>652</v>
      </c>
      <c r="EN84" s="70">
        <v>0</v>
      </c>
      <c r="EO84" s="70">
        <v>0</v>
      </c>
      <c r="EP84" s="70">
        <v>0</v>
      </c>
      <c r="EQ84" s="69">
        <v>2.5299999999999998</v>
      </c>
      <c r="ER84" s="69">
        <v>0</v>
      </c>
      <c r="ES84" s="69">
        <v>3.7071999999999998</v>
      </c>
      <c r="ET84" s="69">
        <v>2.5299999999999998</v>
      </c>
      <c r="EU84" s="69">
        <v>1.1772</v>
      </c>
      <c r="EV84" s="69">
        <v>2.5299999999999998</v>
      </c>
      <c r="EW84" s="69">
        <v>0</v>
      </c>
      <c r="EX84" s="69">
        <v>3.7071999999999998</v>
      </c>
      <c r="EY84" s="69">
        <v>2.5299999999999998</v>
      </c>
      <c r="EZ84" s="69">
        <v>0</v>
      </c>
      <c r="FA84" s="69">
        <v>1.1772</v>
      </c>
      <c r="FB84" s="70">
        <v>100</v>
      </c>
      <c r="FC84" s="70">
        <v>100</v>
      </c>
      <c r="FD84" s="70">
        <v>31.754423823910233</v>
      </c>
      <c r="FE84" s="70">
        <v>0</v>
      </c>
      <c r="FF84" s="70">
        <v>0</v>
      </c>
      <c r="FG84" s="69">
        <v>0</v>
      </c>
      <c r="FH84" s="69">
        <v>0</v>
      </c>
      <c r="FI84" s="69">
        <v>0</v>
      </c>
      <c r="FJ84" s="69">
        <v>0</v>
      </c>
      <c r="FK84" s="69">
        <v>0</v>
      </c>
      <c r="FL84" s="69">
        <v>0</v>
      </c>
      <c r="FM84" s="69">
        <v>0</v>
      </c>
      <c r="FN84" s="69">
        <v>0</v>
      </c>
      <c r="FO84" s="69">
        <v>0</v>
      </c>
      <c r="FP84" s="69">
        <v>0</v>
      </c>
      <c r="FQ84" s="69">
        <v>0</v>
      </c>
      <c r="FR84" s="70" t="s">
        <v>652</v>
      </c>
      <c r="FS84" s="70" t="s">
        <v>652</v>
      </c>
      <c r="FT84" s="70">
        <v>0</v>
      </c>
      <c r="FU84" s="70">
        <v>0</v>
      </c>
      <c r="FV84" s="70">
        <v>0</v>
      </c>
      <c r="FW84" s="69">
        <v>0</v>
      </c>
      <c r="FX84" s="69">
        <v>0</v>
      </c>
      <c r="FY84" s="69">
        <v>0</v>
      </c>
      <c r="FZ84" s="69">
        <v>0</v>
      </c>
      <c r="GA84" s="69">
        <v>0</v>
      </c>
      <c r="GB84" s="69">
        <v>0</v>
      </c>
      <c r="GC84" s="69">
        <v>0</v>
      </c>
      <c r="GD84" s="69">
        <v>0</v>
      </c>
      <c r="GE84" s="69">
        <v>0</v>
      </c>
      <c r="GF84" s="69">
        <v>0</v>
      </c>
      <c r="GG84" s="69">
        <v>0</v>
      </c>
      <c r="GH84" s="70" t="s">
        <v>652</v>
      </c>
      <c r="GI84" s="70" t="s">
        <v>652</v>
      </c>
      <c r="GJ84" s="70">
        <v>0</v>
      </c>
      <c r="GK84" s="70">
        <v>0</v>
      </c>
      <c r="GL84" s="70">
        <v>0</v>
      </c>
      <c r="GM84" s="69">
        <v>0</v>
      </c>
      <c r="GN84" s="69">
        <v>0</v>
      </c>
      <c r="GO84" s="69">
        <v>0</v>
      </c>
      <c r="GP84" s="69">
        <v>0</v>
      </c>
      <c r="GQ84" s="69">
        <v>0</v>
      </c>
      <c r="GR84" s="69">
        <v>0</v>
      </c>
      <c r="GS84" s="69">
        <v>0</v>
      </c>
      <c r="GT84" s="69">
        <v>0</v>
      </c>
      <c r="GU84" s="69">
        <v>0</v>
      </c>
      <c r="GV84" s="69">
        <v>0</v>
      </c>
      <c r="GW84" s="69">
        <v>0</v>
      </c>
      <c r="GX84" s="70" t="s">
        <v>652</v>
      </c>
      <c r="GY84" s="70" t="s">
        <v>652</v>
      </c>
      <c r="GZ84" s="70">
        <v>0</v>
      </c>
      <c r="HA84" s="70">
        <v>0</v>
      </c>
      <c r="HB84" s="70">
        <v>0</v>
      </c>
      <c r="HC84" s="69">
        <v>2.1753999999999998</v>
      </c>
      <c r="HD84" s="69">
        <v>0</v>
      </c>
      <c r="HE84" s="69">
        <v>2.4834000000000001</v>
      </c>
      <c r="HF84" s="69">
        <v>2.1753999999999998</v>
      </c>
      <c r="HG84" s="69">
        <v>0.308</v>
      </c>
      <c r="HH84" s="69">
        <v>2.1753999999999998</v>
      </c>
      <c r="HI84" s="69">
        <v>0</v>
      </c>
      <c r="HJ84" s="69">
        <v>2.4834000000000001</v>
      </c>
      <c r="HK84" s="69">
        <v>2.1753999999999998</v>
      </c>
      <c r="HL84" s="69">
        <v>0</v>
      </c>
      <c r="HM84" s="69">
        <v>0.308</v>
      </c>
      <c r="HN84" s="70">
        <v>100</v>
      </c>
      <c r="HO84" s="70">
        <v>100</v>
      </c>
      <c r="HP84" s="70">
        <v>12.402351614721752</v>
      </c>
      <c r="HQ84" s="70">
        <v>0</v>
      </c>
      <c r="HR84" s="70">
        <v>0</v>
      </c>
      <c r="HS84" s="69">
        <v>0</v>
      </c>
      <c r="HT84" s="69">
        <v>0</v>
      </c>
      <c r="HU84" s="69">
        <v>0</v>
      </c>
      <c r="HV84" s="69">
        <v>0</v>
      </c>
      <c r="HW84" s="69">
        <v>0</v>
      </c>
      <c r="HX84" s="69">
        <v>0</v>
      </c>
      <c r="HY84" s="69">
        <v>0</v>
      </c>
      <c r="HZ84" s="69">
        <v>0</v>
      </c>
      <c r="IA84" s="69">
        <v>0</v>
      </c>
      <c r="IB84" s="69">
        <v>0</v>
      </c>
      <c r="IC84" s="69">
        <v>0</v>
      </c>
      <c r="ID84" s="70" t="s">
        <v>652</v>
      </c>
      <c r="IE84" s="70" t="s">
        <v>652</v>
      </c>
      <c r="IF84" s="70">
        <v>0</v>
      </c>
      <c r="IG84" s="70">
        <v>0</v>
      </c>
      <c r="IH84" s="70">
        <v>0</v>
      </c>
    </row>
    <row r="85" spans="1:242" ht="15.75" x14ac:dyDescent="0.25">
      <c r="A85" s="11">
        <v>74</v>
      </c>
      <c r="B85" s="66" t="s">
        <v>198</v>
      </c>
      <c r="C85" s="69">
        <v>55.013650000000005</v>
      </c>
      <c r="D85" s="69">
        <v>0</v>
      </c>
      <c r="E85" s="69">
        <v>78.591049999999996</v>
      </c>
      <c r="F85" s="69">
        <v>55.013650000000005</v>
      </c>
      <c r="G85" s="69">
        <v>23.577400000000001</v>
      </c>
      <c r="H85" s="69">
        <v>52.587006549999998</v>
      </c>
      <c r="I85" s="69">
        <v>6.3585920000000004E-2</v>
      </c>
      <c r="J85" s="69">
        <v>75.311231300000003</v>
      </c>
      <c r="K85" s="69">
        <v>52.587006549999998</v>
      </c>
      <c r="L85" s="69">
        <v>0</v>
      </c>
      <c r="M85" s="69">
        <v>22.724224750000001</v>
      </c>
      <c r="N85" s="70">
        <v>95.58901572609706</v>
      </c>
      <c r="O85" s="70">
        <v>96.381385352074446</v>
      </c>
      <c r="P85" s="70">
        <v>30.17375278260787</v>
      </c>
      <c r="Q85" s="69">
        <v>6.3585920000000004E-2</v>
      </c>
      <c r="R85" s="70">
        <v>1.2906342661267445E-15</v>
      </c>
      <c r="S85" s="69">
        <v>4.1162000000000001</v>
      </c>
      <c r="T85" s="69">
        <v>0</v>
      </c>
      <c r="U85" s="69">
        <v>5.8803000000000001</v>
      </c>
      <c r="V85" s="69">
        <v>4.1162000000000001</v>
      </c>
      <c r="W85" s="69">
        <v>1.7641</v>
      </c>
      <c r="X85" s="69">
        <v>4.1162000000000001</v>
      </c>
      <c r="Y85" s="69">
        <v>6.3585920000000004E-2</v>
      </c>
      <c r="Z85" s="69">
        <v>5.8803000000000001</v>
      </c>
      <c r="AA85" s="69">
        <v>4.1162000000000001</v>
      </c>
      <c r="AB85" s="69">
        <v>0</v>
      </c>
      <c r="AC85" s="69">
        <v>1.7641</v>
      </c>
      <c r="AD85" s="70">
        <v>100</v>
      </c>
      <c r="AE85" s="70">
        <v>100</v>
      </c>
      <c r="AF85" s="70">
        <v>30.000170059350712</v>
      </c>
      <c r="AG85" s="70">
        <v>6.3585920000000004E-2</v>
      </c>
      <c r="AH85" s="70">
        <v>4.0245584642661925E-16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69">
        <v>0</v>
      </c>
      <c r="AO85" s="69">
        <v>0</v>
      </c>
      <c r="AP85" s="69">
        <v>0</v>
      </c>
      <c r="AQ85" s="69">
        <v>0</v>
      </c>
      <c r="AR85" s="69">
        <v>0</v>
      </c>
      <c r="AS85" s="69">
        <v>0</v>
      </c>
      <c r="AT85" s="70" t="s">
        <v>652</v>
      </c>
      <c r="AU85" s="70" t="s">
        <v>652</v>
      </c>
      <c r="AV85" s="70">
        <v>0</v>
      </c>
      <c r="AW85" s="70">
        <v>0</v>
      </c>
      <c r="AX85" s="70">
        <v>0</v>
      </c>
      <c r="AY85" s="69">
        <v>0</v>
      </c>
      <c r="AZ85" s="69">
        <v>0</v>
      </c>
      <c r="BA85" s="69">
        <v>0</v>
      </c>
      <c r="BB85" s="69">
        <v>0</v>
      </c>
      <c r="BC85" s="69">
        <v>0</v>
      </c>
      <c r="BD85" s="69">
        <v>0</v>
      </c>
      <c r="BE85" s="69">
        <v>0</v>
      </c>
      <c r="BF85" s="69">
        <v>0</v>
      </c>
      <c r="BG85" s="69">
        <v>0</v>
      </c>
      <c r="BH85" s="69">
        <v>0</v>
      </c>
      <c r="BI85" s="69">
        <v>0</v>
      </c>
      <c r="BJ85" s="70" t="s">
        <v>652</v>
      </c>
      <c r="BK85" s="70" t="s">
        <v>652</v>
      </c>
      <c r="BL85" s="70">
        <v>0</v>
      </c>
      <c r="BM85" s="70">
        <v>0</v>
      </c>
      <c r="BN85" s="70">
        <v>0</v>
      </c>
      <c r="BO85" s="69">
        <v>0</v>
      </c>
      <c r="BP85" s="69">
        <v>0</v>
      </c>
      <c r="BQ85" s="69">
        <v>0</v>
      </c>
      <c r="BR85" s="69">
        <v>0</v>
      </c>
      <c r="BS85" s="69">
        <v>0</v>
      </c>
      <c r="BT85" s="69">
        <v>0</v>
      </c>
      <c r="BU85" s="69">
        <v>0</v>
      </c>
      <c r="BV85" s="69">
        <v>0</v>
      </c>
      <c r="BW85" s="69">
        <v>0</v>
      </c>
      <c r="BX85" s="69">
        <v>0</v>
      </c>
      <c r="BY85" s="69">
        <v>0</v>
      </c>
      <c r="BZ85" s="70" t="s">
        <v>652</v>
      </c>
      <c r="CA85" s="70" t="s">
        <v>652</v>
      </c>
      <c r="CB85" s="70">
        <v>0</v>
      </c>
      <c r="CC85" s="70">
        <v>0</v>
      </c>
      <c r="CD85" s="70">
        <v>0</v>
      </c>
      <c r="CE85" s="69">
        <v>0</v>
      </c>
      <c r="CF85" s="69">
        <v>0</v>
      </c>
      <c r="CG85" s="69">
        <v>0</v>
      </c>
      <c r="CH85" s="69">
        <v>0</v>
      </c>
      <c r="CI85" s="69">
        <v>0</v>
      </c>
      <c r="CJ85" s="69">
        <v>0</v>
      </c>
      <c r="CK85" s="69">
        <v>0</v>
      </c>
      <c r="CL85" s="69">
        <v>0</v>
      </c>
      <c r="CM85" s="69">
        <v>0</v>
      </c>
      <c r="CN85" s="69">
        <v>0</v>
      </c>
      <c r="CO85" s="69">
        <v>0</v>
      </c>
      <c r="CP85" s="70" t="s">
        <v>652</v>
      </c>
      <c r="CQ85" s="70" t="s">
        <v>652</v>
      </c>
      <c r="CR85" s="70">
        <v>0</v>
      </c>
      <c r="CS85" s="70">
        <v>0</v>
      </c>
      <c r="CT85" s="70">
        <v>0</v>
      </c>
      <c r="CU85" s="69">
        <v>0</v>
      </c>
      <c r="CV85" s="69">
        <v>0</v>
      </c>
      <c r="CW85" s="69">
        <v>0</v>
      </c>
      <c r="CX85" s="69">
        <v>0</v>
      </c>
      <c r="CY85" s="69">
        <v>0</v>
      </c>
      <c r="CZ85" s="69">
        <v>0</v>
      </c>
      <c r="DA85" s="69">
        <v>0</v>
      </c>
      <c r="DB85" s="69">
        <v>0</v>
      </c>
      <c r="DC85" s="69">
        <v>0</v>
      </c>
      <c r="DD85" s="69">
        <v>0</v>
      </c>
      <c r="DE85" s="69">
        <v>0</v>
      </c>
      <c r="DF85" s="70" t="s">
        <v>652</v>
      </c>
      <c r="DG85" s="70" t="s">
        <v>652</v>
      </c>
      <c r="DH85" s="70">
        <v>0</v>
      </c>
      <c r="DI85" s="70">
        <v>0</v>
      </c>
      <c r="DJ85" s="70">
        <v>0</v>
      </c>
      <c r="DK85" s="69">
        <v>4.4544499999999996</v>
      </c>
      <c r="DL85" s="69">
        <v>0</v>
      </c>
      <c r="DM85" s="69">
        <v>6.36355</v>
      </c>
      <c r="DN85" s="69">
        <v>4.4544499999999996</v>
      </c>
      <c r="DO85" s="69">
        <v>1.9091</v>
      </c>
      <c r="DP85" s="69">
        <v>2.9206531499999997</v>
      </c>
      <c r="DQ85" s="69">
        <v>0</v>
      </c>
      <c r="DR85" s="69">
        <v>4.3592265000000001</v>
      </c>
      <c r="DS85" s="69">
        <v>2.9206531499999997</v>
      </c>
      <c r="DT85" s="69">
        <v>0</v>
      </c>
      <c r="DU85" s="69">
        <v>1.4385733500000002</v>
      </c>
      <c r="DV85" s="70">
        <v>65.567087968211567</v>
      </c>
      <c r="DW85" s="70">
        <v>75.353483316746122</v>
      </c>
      <c r="DX85" s="70">
        <v>33.000656194395958</v>
      </c>
      <c r="DY85" s="70">
        <v>0</v>
      </c>
      <c r="DZ85" s="70">
        <v>0</v>
      </c>
      <c r="EA85" s="69">
        <v>0</v>
      </c>
      <c r="EB85" s="69">
        <v>0</v>
      </c>
      <c r="EC85" s="69">
        <v>0</v>
      </c>
      <c r="ED85" s="69">
        <v>0</v>
      </c>
      <c r="EE85" s="69">
        <v>0</v>
      </c>
      <c r="EF85" s="69">
        <v>0</v>
      </c>
      <c r="EG85" s="69">
        <v>0</v>
      </c>
      <c r="EH85" s="69">
        <v>0</v>
      </c>
      <c r="EI85" s="69">
        <v>0</v>
      </c>
      <c r="EJ85" s="69">
        <v>0</v>
      </c>
      <c r="EK85" s="69">
        <v>0</v>
      </c>
      <c r="EL85" s="70" t="s">
        <v>652</v>
      </c>
      <c r="EM85" s="70" t="s">
        <v>652</v>
      </c>
      <c r="EN85" s="70">
        <v>0</v>
      </c>
      <c r="EO85" s="70">
        <v>0</v>
      </c>
      <c r="EP85" s="70">
        <v>0</v>
      </c>
      <c r="EQ85" s="69">
        <v>15.42</v>
      </c>
      <c r="ER85" s="69">
        <v>0</v>
      </c>
      <c r="ES85" s="69">
        <v>22.028600000000001</v>
      </c>
      <c r="ET85" s="69">
        <v>15.42</v>
      </c>
      <c r="EU85" s="69">
        <v>6.6086</v>
      </c>
      <c r="EV85" s="69">
        <v>14.5271534</v>
      </c>
      <c r="EW85" s="69">
        <v>0</v>
      </c>
      <c r="EX85" s="69">
        <v>20.753104799999999</v>
      </c>
      <c r="EY85" s="69">
        <v>14.5271534</v>
      </c>
      <c r="EZ85" s="69">
        <v>0</v>
      </c>
      <c r="FA85" s="69">
        <v>6.2259514000000005</v>
      </c>
      <c r="FB85" s="70">
        <v>94.209814526588843</v>
      </c>
      <c r="FC85" s="70">
        <v>94.209838695033753</v>
      </c>
      <c r="FD85" s="70">
        <v>30.000096178380019</v>
      </c>
      <c r="FE85" s="70">
        <v>0</v>
      </c>
      <c r="FF85" s="70">
        <v>0</v>
      </c>
      <c r="FG85" s="69">
        <v>0</v>
      </c>
      <c r="FH85" s="69">
        <v>0</v>
      </c>
      <c r="FI85" s="69">
        <v>0</v>
      </c>
      <c r="FJ85" s="69">
        <v>0</v>
      </c>
      <c r="FK85" s="69">
        <v>0</v>
      </c>
      <c r="FL85" s="69">
        <v>0</v>
      </c>
      <c r="FM85" s="69">
        <v>0</v>
      </c>
      <c r="FN85" s="69">
        <v>0</v>
      </c>
      <c r="FO85" s="69">
        <v>0</v>
      </c>
      <c r="FP85" s="69">
        <v>0</v>
      </c>
      <c r="FQ85" s="69">
        <v>0</v>
      </c>
      <c r="FR85" s="70" t="s">
        <v>652</v>
      </c>
      <c r="FS85" s="70" t="s">
        <v>652</v>
      </c>
      <c r="FT85" s="70">
        <v>0</v>
      </c>
      <c r="FU85" s="70">
        <v>0</v>
      </c>
      <c r="FV85" s="70">
        <v>0</v>
      </c>
      <c r="FW85" s="69">
        <v>28.687999999999999</v>
      </c>
      <c r="FX85" s="69">
        <v>0</v>
      </c>
      <c r="FY85" s="69">
        <v>40.982900000000001</v>
      </c>
      <c r="FZ85" s="69">
        <v>28.687999999999999</v>
      </c>
      <c r="GA85" s="69">
        <v>12.2949</v>
      </c>
      <c r="GB85" s="69">
        <v>28.687999999999999</v>
      </c>
      <c r="GC85" s="69">
        <v>0</v>
      </c>
      <c r="GD85" s="69">
        <v>40.982900000000001</v>
      </c>
      <c r="GE85" s="69">
        <v>28.687999999999999</v>
      </c>
      <c r="GF85" s="69">
        <v>0</v>
      </c>
      <c r="GG85" s="69">
        <v>12.2949</v>
      </c>
      <c r="GH85" s="70">
        <v>100</v>
      </c>
      <c r="GI85" s="70">
        <v>100</v>
      </c>
      <c r="GJ85" s="70">
        <v>30.000073201261991</v>
      </c>
      <c r="GK85" s="70">
        <v>0</v>
      </c>
      <c r="GL85" s="70">
        <v>0</v>
      </c>
      <c r="GM85" s="69">
        <v>0</v>
      </c>
      <c r="GN85" s="69">
        <v>0</v>
      </c>
      <c r="GO85" s="69">
        <v>0</v>
      </c>
      <c r="GP85" s="69">
        <v>0</v>
      </c>
      <c r="GQ85" s="69">
        <v>0</v>
      </c>
      <c r="GR85" s="69">
        <v>0</v>
      </c>
      <c r="GS85" s="69">
        <v>0</v>
      </c>
      <c r="GT85" s="69">
        <v>0</v>
      </c>
      <c r="GU85" s="69">
        <v>0</v>
      </c>
      <c r="GV85" s="69">
        <v>0</v>
      </c>
      <c r="GW85" s="69">
        <v>0</v>
      </c>
      <c r="GX85" s="70" t="s">
        <v>652</v>
      </c>
      <c r="GY85" s="70" t="s">
        <v>652</v>
      </c>
      <c r="GZ85" s="70">
        <v>0</v>
      </c>
      <c r="HA85" s="70">
        <v>0</v>
      </c>
      <c r="HB85" s="70">
        <v>0</v>
      </c>
      <c r="HC85" s="69">
        <v>2.335</v>
      </c>
      <c r="HD85" s="69">
        <v>0</v>
      </c>
      <c r="HE85" s="69">
        <v>3.3357000000000001</v>
      </c>
      <c r="HF85" s="69">
        <v>2.335</v>
      </c>
      <c r="HG85" s="69">
        <v>1.0006999999999999</v>
      </c>
      <c r="HH85" s="69">
        <v>2.335</v>
      </c>
      <c r="HI85" s="69">
        <v>0</v>
      </c>
      <c r="HJ85" s="69">
        <v>3.3357000000000001</v>
      </c>
      <c r="HK85" s="69">
        <v>2.335</v>
      </c>
      <c r="HL85" s="69">
        <v>0</v>
      </c>
      <c r="HM85" s="69">
        <v>1.0006999999999999</v>
      </c>
      <c r="HN85" s="70">
        <v>100</v>
      </c>
      <c r="HO85" s="70">
        <v>100</v>
      </c>
      <c r="HP85" s="70">
        <v>29.999700212848872</v>
      </c>
      <c r="HQ85" s="70">
        <v>0</v>
      </c>
      <c r="HR85" s="70">
        <v>0</v>
      </c>
      <c r="HS85" s="69">
        <v>0</v>
      </c>
      <c r="HT85" s="69">
        <v>0</v>
      </c>
      <c r="HU85" s="69">
        <v>0</v>
      </c>
      <c r="HV85" s="69">
        <v>0</v>
      </c>
      <c r="HW85" s="69">
        <v>0</v>
      </c>
      <c r="HX85" s="69">
        <v>0</v>
      </c>
      <c r="HY85" s="69">
        <v>0</v>
      </c>
      <c r="HZ85" s="69">
        <v>0</v>
      </c>
      <c r="IA85" s="69">
        <v>0</v>
      </c>
      <c r="IB85" s="69">
        <v>0</v>
      </c>
      <c r="IC85" s="69">
        <v>0</v>
      </c>
      <c r="ID85" s="70" t="s">
        <v>652</v>
      </c>
      <c r="IE85" s="70" t="s">
        <v>652</v>
      </c>
      <c r="IF85" s="70">
        <v>0</v>
      </c>
      <c r="IG85" s="70">
        <v>0</v>
      </c>
      <c r="IH85" s="70">
        <v>0</v>
      </c>
    </row>
    <row r="86" spans="1:242" ht="15.75" x14ac:dyDescent="0.25">
      <c r="A86" s="11">
        <v>75</v>
      </c>
      <c r="B86" s="66" t="s">
        <v>201</v>
      </c>
      <c r="C86" s="69">
        <v>63.448900000000002</v>
      </c>
      <c r="D86" s="69">
        <v>0</v>
      </c>
      <c r="E86" s="69">
        <v>86.901800000000009</v>
      </c>
      <c r="F86" s="69">
        <v>63.448900000000002</v>
      </c>
      <c r="G86" s="69">
        <v>23.4529</v>
      </c>
      <c r="H86" s="69">
        <v>63.448900000000002</v>
      </c>
      <c r="I86" s="69">
        <v>0</v>
      </c>
      <c r="J86" s="69">
        <v>86.901800000000009</v>
      </c>
      <c r="K86" s="69">
        <v>63.448900000000002</v>
      </c>
      <c r="L86" s="69">
        <v>0</v>
      </c>
      <c r="M86" s="69">
        <v>23.4529</v>
      </c>
      <c r="N86" s="70">
        <v>100</v>
      </c>
      <c r="O86" s="70">
        <v>100</v>
      </c>
      <c r="P86" s="70">
        <v>26.987818434140603</v>
      </c>
      <c r="Q86" s="69">
        <v>0</v>
      </c>
      <c r="R86" s="70">
        <v>0</v>
      </c>
      <c r="S86" s="69">
        <v>54.168900000000001</v>
      </c>
      <c r="T86" s="69">
        <v>0</v>
      </c>
      <c r="U86" s="69">
        <v>60.269300000000001</v>
      </c>
      <c r="V86" s="69">
        <v>54.168900000000001</v>
      </c>
      <c r="W86" s="69">
        <v>6.1003999999999996</v>
      </c>
      <c r="X86" s="69">
        <v>54.168900000000001</v>
      </c>
      <c r="Y86" s="69">
        <v>0</v>
      </c>
      <c r="Z86" s="69">
        <v>60.269300000000001</v>
      </c>
      <c r="AA86" s="69">
        <v>54.168900000000001</v>
      </c>
      <c r="AB86" s="69">
        <v>0</v>
      </c>
      <c r="AC86" s="69">
        <v>6.1003999999999996</v>
      </c>
      <c r="AD86" s="70">
        <v>100</v>
      </c>
      <c r="AE86" s="70">
        <v>100</v>
      </c>
      <c r="AF86" s="70">
        <v>10.121902859333026</v>
      </c>
      <c r="AG86" s="70">
        <v>0</v>
      </c>
      <c r="AH86" s="70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69">
        <v>0</v>
      </c>
      <c r="AO86" s="69">
        <v>0</v>
      </c>
      <c r="AP86" s="69">
        <v>0</v>
      </c>
      <c r="AQ86" s="69">
        <v>0</v>
      </c>
      <c r="AR86" s="69">
        <v>0</v>
      </c>
      <c r="AS86" s="69">
        <v>0</v>
      </c>
      <c r="AT86" s="70" t="s">
        <v>652</v>
      </c>
      <c r="AU86" s="70" t="s">
        <v>652</v>
      </c>
      <c r="AV86" s="70">
        <v>0</v>
      </c>
      <c r="AW86" s="70">
        <v>0</v>
      </c>
      <c r="AX86" s="70">
        <v>0</v>
      </c>
      <c r="AY86" s="69">
        <v>0</v>
      </c>
      <c r="AZ86" s="69">
        <v>0</v>
      </c>
      <c r="BA86" s="69">
        <v>0</v>
      </c>
      <c r="BB86" s="69">
        <v>0</v>
      </c>
      <c r="BC86" s="69">
        <v>0</v>
      </c>
      <c r="BD86" s="69">
        <v>0</v>
      </c>
      <c r="BE86" s="69">
        <v>0</v>
      </c>
      <c r="BF86" s="69">
        <v>0</v>
      </c>
      <c r="BG86" s="69">
        <v>0</v>
      </c>
      <c r="BH86" s="69">
        <v>0</v>
      </c>
      <c r="BI86" s="69">
        <v>0</v>
      </c>
      <c r="BJ86" s="70" t="s">
        <v>652</v>
      </c>
      <c r="BK86" s="70" t="s">
        <v>652</v>
      </c>
      <c r="BL86" s="70">
        <v>0</v>
      </c>
      <c r="BM86" s="70">
        <v>0</v>
      </c>
      <c r="BN86" s="70">
        <v>0</v>
      </c>
      <c r="BO86" s="69">
        <v>0</v>
      </c>
      <c r="BP86" s="69">
        <v>0</v>
      </c>
      <c r="BQ86" s="69">
        <v>0</v>
      </c>
      <c r="BR86" s="69">
        <v>0</v>
      </c>
      <c r="BS86" s="69">
        <v>0</v>
      </c>
      <c r="BT86" s="69">
        <v>0</v>
      </c>
      <c r="BU86" s="69">
        <v>0</v>
      </c>
      <c r="BV86" s="69">
        <v>0</v>
      </c>
      <c r="BW86" s="69">
        <v>0</v>
      </c>
      <c r="BX86" s="69">
        <v>0</v>
      </c>
      <c r="BY86" s="69">
        <v>0</v>
      </c>
      <c r="BZ86" s="70" t="s">
        <v>652</v>
      </c>
      <c r="CA86" s="70" t="s">
        <v>652</v>
      </c>
      <c r="CB86" s="70">
        <v>0</v>
      </c>
      <c r="CC86" s="70">
        <v>0</v>
      </c>
      <c r="CD86" s="70">
        <v>0</v>
      </c>
      <c r="CE86" s="69">
        <v>9.2799999999999994</v>
      </c>
      <c r="CF86" s="69">
        <v>0</v>
      </c>
      <c r="CG86" s="69">
        <v>26.6325</v>
      </c>
      <c r="CH86" s="69">
        <v>9.2799999999999994</v>
      </c>
      <c r="CI86" s="69">
        <v>17.352499999999999</v>
      </c>
      <c r="CJ86" s="69">
        <v>9.2799999999999994</v>
      </c>
      <c r="CK86" s="69">
        <v>0</v>
      </c>
      <c r="CL86" s="69">
        <v>26.6325</v>
      </c>
      <c r="CM86" s="69">
        <v>9.2799999999999994</v>
      </c>
      <c r="CN86" s="69">
        <v>0</v>
      </c>
      <c r="CO86" s="69">
        <v>17.352499999999999</v>
      </c>
      <c r="CP86" s="70">
        <v>100</v>
      </c>
      <c r="CQ86" s="70">
        <v>100</v>
      </c>
      <c r="CR86" s="70">
        <v>65.155355298976815</v>
      </c>
      <c r="CS86" s="70">
        <v>0</v>
      </c>
      <c r="CT86" s="70">
        <v>0</v>
      </c>
      <c r="CU86" s="69">
        <v>0</v>
      </c>
      <c r="CV86" s="69">
        <v>0</v>
      </c>
      <c r="CW86" s="69">
        <v>0</v>
      </c>
      <c r="CX86" s="69">
        <v>0</v>
      </c>
      <c r="CY86" s="69">
        <v>0</v>
      </c>
      <c r="CZ86" s="69">
        <v>0</v>
      </c>
      <c r="DA86" s="69">
        <v>0</v>
      </c>
      <c r="DB86" s="69">
        <v>0</v>
      </c>
      <c r="DC86" s="69">
        <v>0</v>
      </c>
      <c r="DD86" s="69">
        <v>0</v>
      </c>
      <c r="DE86" s="69">
        <v>0</v>
      </c>
      <c r="DF86" s="70" t="s">
        <v>652</v>
      </c>
      <c r="DG86" s="70" t="s">
        <v>652</v>
      </c>
      <c r="DH86" s="70">
        <v>0</v>
      </c>
      <c r="DI86" s="70">
        <v>0</v>
      </c>
      <c r="DJ86" s="70">
        <v>0</v>
      </c>
      <c r="DK86" s="69">
        <v>0</v>
      </c>
      <c r="DL86" s="69">
        <v>0</v>
      </c>
      <c r="DM86" s="69">
        <v>0</v>
      </c>
      <c r="DN86" s="69">
        <v>0</v>
      </c>
      <c r="DO86" s="69">
        <v>0</v>
      </c>
      <c r="DP86" s="69">
        <v>0</v>
      </c>
      <c r="DQ86" s="69">
        <v>0</v>
      </c>
      <c r="DR86" s="69">
        <v>0</v>
      </c>
      <c r="DS86" s="69">
        <v>0</v>
      </c>
      <c r="DT86" s="69">
        <v>0</v>
      </c>
      <c r="DU86" s="69">
        <v>0</v>
      </c>
      <c r="DV86" s="70" t="s">
        <v>652</v>
      </c>
      <c r="DW86" s="70" t="s">
        <v>652</v>
      </c>
      <c r="DX86" s="70">
        <v>0</v>
      </c>
      <c r="DY86" s="70">
        <v>0</v>
      </c>
      <c r="DZ86" s="70">
        <v>0</v>
      </c>
      <c r="EA86" s="69">
        <v>0</v>
      </c>
      <c r="EB86" s="69">
        <v>0</v>
      </c>
      <c r="EC86" s="69">
        <v>0</v>
      </c>
      <c r="ED86" s="69">
        <v>0</v>
      </c>
      <c r="EE86" s="69">
        <v>0</v>
      </c>
      <c r="EF86" s="69">
        <v>0</v>
      </c>
      <c r="EG86" s="69">
        <v>0</v>
      </c>
      <c r="EH86" s="69">
        <v>0</v>
      </c>
      <c r="EI86" s="69">
        <v>0</v>
      </c>
      <c r="EJ86" s="69">
        <v>0</v>
      </c>
      <c r="EK86" s="69">
        <v>0</v>
      </c>
      <c r="EL86" s="70" t="s">
        <v>652</v>
      </c>
      <c r="EM86" s="70" t="s">
        <v>652</v>
      </c>
      <c r="EN86" s="70">
        <v>0</v>
      </c>
      <c r="EO86" s="70">
        <v>0</v>
      </c>
      <c r="EP86" s="70">
        <v>0</v>
      </c>
      <c r="EQ86" s="69">
        <v>0</v>
      </c>
      <c r="ER86" s="69">
        <v>0</v>
      </c>
      <c r="ES86" s="69">
        <v>0</v>
      </c>
      <c r="ET86" s="69">
        <v>0</v>
      </c>
      <c r="EU86" s="69">
        <v>0</v>
      </c>
      <c r="EV86" s="69">
        <v>0</v>
      </c>
      <c r="EW86" s="69">
        <v>0</v>
      </c>
      <c r="EX86" s="69">
        <v>0</v>
      </c>
      <c r="EY86" s="69">
        <v>0</v>
      </c>
      <c r="EZ86" s="69">
        <v>0</v>
      </c>
      <c r="FA86" s="69">
        <v>0</v>
      </c>
      <c r="FB86" s="70" t="s">
        <v>652</v>
      </c>
      <c r="FC86" s="70" t="s">
        <v>652</v>
      </c>
      <c r="FD86" s="70">
        <v>0</v>
      </c>
      <c r="FE86" s="70">
        <v>0</v>
      </c>
      <c r="FF86" s="70">
        <v>0</v>
      </c>
      <c r="FG86" s="69">
        <v>0</v>
      </c>
      <c r="FH86" s="69">
        <v>0</v>
      </c>
      <c r="FI86" s="69">
        <v>0</v>
      </c>
      <c r="FJ86" s="69">
        <v>0</v>
      </c>
      <c r="FK86" s="69">
        <v>0</v>
      </c>
      <c r="FL86" s="69">
        <v>0</v>
      </c>
      <c r="FM86" s="69">
        <v>0</v>
      </c>
      <c r="FN86" s="69">
        <v>0</v>
      </c>
      <c r="FO86" s="69">
        <v>0</v>
      </c>
      <c r="FP86" s="69">
        <v>0</v>
      </c>
      <c r="FQ86" s="69">
        <v>0</v>
      </c>
      <c r="FR86" s="70" t="s">
        <v>652</v>
      </c>
      <c r="FS86" s="70" t="s">
        <v>652</v>
      </c>
      <c r="FT86" s="70">
        <v>0</v>
      </c>
      <c r="FU86" s="70">
        <v>0</v>
      </c>
      <c r="FV86" s="70">
        <v>0</v>
      </c>
      <c r="FW86" s="69">
        <v>0</v>
      </c>
      <c r="FX86" s="69">
        <v>0</v>
      </c>
      <c r="FY86" s="69">
        <v>0</v>
      </c>
      <c r="FZ86" s="69">
        <v>0</v>
      </c>
      <c r="GA86" s="69">
        <v>0</v>
      </c>
      <c r="GB86" s="69">
        <v>0</v>
      </c>
      <c r="GC86" s="69">
        <v>0</v>
      </c>
      <c r="GD86" s="69">
        <v>0</v>
      </c>
      <c r="GE86" s="69">
        <v>0</v>
      </c>
      <c r="GF86" s="69">
        <v>0</v>
      </c>
      <c r="GG86" s="69">
        <v>0</v>
      </c>
      <c r="GH86" s="70" t="s">
        <v>652</v>
      </c>
      <c r="GI86" s="70" t="s">
        <v>652</v>
      </c>
      <c r="GJ86" s="70">
        <v>0</v>
      </c>
      <c r="GK86" s="70">
        <v>0</v>
      </c>
      <c r="GL86" s="70">
        <v>0</v>
      </c>
      <c r="GM86" s="69">
        <v>0</v>
      </c>
      <c r="GN86" s="69">
        <v>0</v>
      </c>
      <c r="GO86" s="69">
        <v>0</v>
      </c>
      <c r="GP86" s="69">
        <v>0</v>
      </c>
      <c r="GQ86" s="69">
        <v>0</v>
      </c>
      <c r="GR86" s="69">
        <v>0</v>
      </c>
      <c r="GS86" s="69">
        <v>0</v>
      </c>
      <c r="GT86" s="69">
        <v>0</v>
      </c>
      <c r="GU86" s="69">
        <v>0</v>
      </c>
      <c r="GV86" s="69">
        <v>0</v>
      </c>
      <c r="GW86" s="69">
        <v>0</v>
      </c>
      <c r="GX86" s="70" t="s">
        <v>652</v>
      </c>
      <c r="GY86" s="70" t="s">
        <v>652</v>
      </c>
      <c r="GZ86" s="70">
        <v>0</v>
      </c>
      <c r="HA86" s="70">
        <v>0</v>
      </c>
      <c r="HB86" s="70">
        <v>0</v>
      </c>
      <c r="HC86" s="69">
        <v>0</v>
      </c>
      <c r="HD86" s="69">
        <v>0</v>
      </c>
      <c r="HE86" s="69">
        <v>0</v>
      </c>
      <c r="HF86" s="69">
        <v>0</v>
      </c>
      <c r="HG86" s="69">
        <v>0</v>
      </c>
      <c r="HH86" s="69">
        <v>0</v>
      </c>
      <c r="HI86" s="69">
        <v>0</v>
      </c>
      <c r="HJ86" s="69">
        <v>0</v>
      </c>
      <c r="HK86" s="69">
        <v>0</v>
      </c>
      <c r="HL86" s="69">
        <v>0</v>
      </c>
      <c r="HM86" s="69">
        <v>0</v>
      </c>
      <c r="HN86" s="70" t="s">
        <v>652</v>
      </c>
      <c r="HO86" s="70" t="s">
        <v>652</v>
      </c>
      <c r="HP86" s="70">
        <v>0</v>
      </c>
      <c r="HQ86" s="70">
        <v>0</v>
      </c>
      <c r="HR86" s="70">
        <v>0</v>
      </c>
      <c r="HS86" s="69">
        <v>0</v>
      </c>
      <c r="HT86" s="69">
        <v>0</v>
      </c>
      <c r="HU86" s="69">
        <v>0</v>
      </c>
      <c r="HV86" s="69">
        <v>0</v>
      </c>
      <c r="HW86" s="69">
        <v>0</v>
      </c>
      <c r="HX86" s="69">
        <v>0</v>
      </c>
      <c r="HY86" s="69">
        <v>0</v>
      </c>
      <c r="HZ86" s="69">
        <v>0</v>
      </c>
      <c r="IA86" s="69">
        <v>0</v>
      </c>
      <c r="IB86" s="69">
        <v>0</v>
      </c>
      <c r="IC86" s="69">
        <v>0</v>
      </c>
      <c r="ID86" s="70" t="s">
        <v>652</v>
      </c>
      <c r="IE86" s="70" t="s">
        <v>652</v>
      </c>
      <c r="IF86" s="70">
        <v>0</v>
      </c>
      <c r="IG86" s="70">
        <v>0</v>
      </c>
      <c r="IH86" s="70">
        <v>0</v>
      </c>
    </row>
    <row r="87" spans="1:242" ht="15.75" x14ac:dyDescent="0.25">
      <c r="A87" s="11">
        <v>76</v>
      </c>
      <c r="B87" s="66" t="s">
        <v>204</v>
      </c>
      <c r="C87" s="69">
        <v>19.691200000000002</v>
      </c>
      <c r="D87" s="69">
        <v>0</v>
      </c>
      <c r="E87" s="69">
        <v>99.691200000000009</v>
      </c>
      <c r="F87" s="69">
        <v>19.691200000000002</v>
      </c>
      <c r="G87" s="69">
        <v>80</v>
      </c>
      <c r="H87" s="69">
        <v>19.690270000000002</v>
      </c>
      <c r="I87" s="69">
        <v>0.19057357</v>
      </c>
      <c r="J87" s="69">
        <v>99.39571423000001</v>
      </c>
      <c r="K87" s="69">
        <v>19.690270000000002</v>
      </c>
      <c r="L87" s="69">
        <v>0</v>
      </c>
      <c r="M87" s="69">
        <v>79.705444230000012</v>
      </c>
      <c r="N87" s="70">
        <v>99.99527707808565</v>
      </c>
      <c r="O87" s="70">
        <v>99.631805287500015</v>
      </c>
      <c r="P87" s="70">
        <v>80.190021116567408</v>
      </c>
      <c r="Q87" s="69">
        <v>0.19057357</v>
      </c>
      <c r="R87" s="70">
        <v>1.5265566588595902E-15</v>
      </c>
      <c r="S87" s="69">
        <v>13.071199999999999</v>
      </c>
      <c r="T87" s="69">
        <v>0</v>
      </c>
      <c r="U87" s="69">
        <v>38.071199999999997</v>
      </c>
      <c r="V87" s="69">
        <v>13.071199999999999</v>
      </c>
      <c r="W87" s="69">
        <v>25</v>
      </c>
      <c r="X87" s="69">
        <v>13.070270000000001</v>
      </c>
      <c r="Y87" s="69">
        <v>0.17489431</v>
      </c>
      <c r="Z87" s="69">
        <v>38.069490000000002</v>
      </c>
      <c r="AA87" s="69">
        <v>13.070270000000001</v>
      </c>
      <c r="AB87" s="69">
        <v>0</v>
      </c>
      <c r="AC87" s="69">
        <v>24.999220000000001</v>
      </c>
      <c r="AD87" s="70">
        <v>99.99288512148847</v>
      </c>
      <c r="AE87" s="70">
        <v>99.996880000000004</v>
      </c>
      <c r="AF87" s="70">
        <v>65.667336231717314</v>
      </c>
      <c r="AG87" s="70">
        <v>0.17489431</v>
      </c>
      <c r="AH87" s="70">
        <v>-8.8817841970012523E-16</v>
      </c>
      <c r="AI87" s="69">
        <v>0</v>
      </c>
      <c r="AJ87" s="69">
        <v>0</v>
      </c>
      <c r="AK87" s="69">
        <v>0</v>
      </c>
      <c r="AL87" s="69">
        <v>0</v>
      </c>
      <c r="AM87" s="69">
        <v>0</v>
      </c>
      <c r="AN87" s="69">
        <v>0</v>
      </c>
      <c r="AO87" s="69">
        <v>1.567926E-2</v>
      </c>
      <c r="AP87" s="69">
        <v>0</v>
      </c>
      <c r="AQ87" s="69">
        <v>0</v>
      </c>
      <c r="AR87" s="69">
        <v>0</v>
      </c>
      <c r="AS87" s="69">
        <v>0</v>
      </c>
      <c r="AT87" s="70" t="s">
        <v>652</v>
      </c>
      <c r="AU87" s="70" t="s">
        <v>652</v>
      </c>
      <c r="AV87" s="70">
        <v>0</v>
      </c>
      <c r="AW87" s="70">
        <v>1.567926E-2</v>
      </c>
      <c r="AX87" s="70">
        <v>0</v>
      </c>
      <c r="AY87" s="69">
        <v>0</v>
      </c>
      <c r="AZ87" s="69">
        <v>0</v>
      </c>
      <c r="BA87" s="69">
        <v>0</v>
      </c>
      <c r="BB87" s="69">
        <v>0</v>
      </c>
      <c r="BC87" s="69">
        <v>0</v>
      </c>
      <c r="BD87" s="69">
        <v>0</v>
      </c>
      <c r="BE87" s="69">
        <v>0</v>
      </c>
      <c r="BF87" s="69">
        <v>0</v>
      </c>
      <c r="BG87" s="69">
        <v>0</v>
      </c>
      <c r="BH87" s="69">
        <v>0</v>
      </c>
      <c r="BI87" s="69">
        <v>0</v>
      </c>
      <c r="BJ87" s="70" t="s">
        <v>652</v>
      </c>
      <c r="BK87" s="70" t="s">
        <v>652</v>
      </c>
      <c r="BL87" s="70">
        <v>0</v>
      </c>
      <c r="BM87" s="70">
        <v>0</v>
      </c>
      <c r="BN87" s="70">
        <v>0</v>
      </c>
      <c r="BO87" s="69">
        <v>0</v>
      </c>
      <c r="BP87" s="69">
        <v>0</v>
      </c>
      <c r="BQ87" s="69">
        <v>0</v>
      </c>
      <c r="BR87" s="69">
        <v>0</v>
      </c>
      <c r="BS87" s="69">
        <v>0</v>
      </c>
      <c r="BT87" s="69">
        <v>0</v>
      </c>
      <c r="BU87" s="69">
        <v>0</v>
      </c>
      <c r="BV87" s="69">
        <v>0</v>
      </c>
      <c r="BW87" s="69">
        <v>0</v>
      </c>
      <c r="BX87" s="69">
        <v>0</v>
      </c>
      <c r="BY87" s="69">
        <v>0</v>
      </c>
      <c r="BZ87" s="70" t="s">
        <v>652</v>
      </c>
      <c r="CA87" s="70" t="s">
        <v>652</v>
      </c>
      <c r="CB87" s="70">
        <v>0</v>
      </c>
      <c r="CC87" s="70">
        <v>0</v>
      </c>
      <c r="CD87" s="70">
        <v>0</v>
      </c>
      <c r="CE87" s="69">
        <v>5.09</v>
      </c>
      <c r="CF87" s="69">
        <v>0</v>
      </c>
      <c r="CG87" s="69">
        <v>55.09</v>
      </c>
      <c r="CH87" s="69">
        <v>5.09</v>
      </c>
      <c r="CI87" s="69">
        <v>50</v>
      </c>
      <c r="CJ87" s="69">
        <v>5.09</v>
      </c>
      <c r="CK87" s="69">
        <v>0</v>
      </c>
      <c r="CL87" s="69">
        <v>55.09</v>
      </c>
      <c r="CM87" s="69">
        <v>5.09</v>
      </c>
      <c r="CN87" s="69">
        <v>0</v>
      </c>
      <c r="CO87" s="69">
        <v>50</v>
      </c>
      <c r="CP87" s="70">
        <v>100</v>
      </c>
      <c r="CQ87" s="70">
        <v>100</v>
      </c>
      <c r="CR87" s="70">
        <v>90.76057360682519</v>
      </c>
      <c r="CS87" s="70">
        <v>0</v>
      </c>
      <c r="CT87" s="70">
        <v>0</v>
      </c>
      <c r="CU87" s="69">
        <v>0</v>
      </c>
      <c r="CV87" s="69">
        <v>0</v>
      </c>
      <c r="CW87" s="69">
        <v>0</v>
      </c>
      <c r="CX87" s="69">
        <v>0</v>
      </c>
      <c r="CY87" s="69">
        <v>0</v>
      </c>
      <c r="CZ87" s="69">
        <v>0</v>
      </c>
      <c r="DA87" s="69">
        <v>0</v>
      </c>
      <c r="DB87" s="69">
        <v>0</v>
      </c>
      <c r="DC87" s="69">
        <v>0</v>
      </c>
      <c r="DD87" s="69">
        <v>0</v>
      </c>
      <c r="DE87" s="69">
        <v>0</v>
      </c>
      <c r="DF87" s="70" t="s">
        <v>652</v>
      </c>
      <c r="DG87" s="70" t="s">
        <v>652</v>
      </c>
      <c r="DH87" s="70">
        <v>0</v>
      </c>
      <c r="DI87" s="70">
        <v>0</v>
      </c>
      <c r="DJ87" s="70">
        <v>0</v>
      </c>
      <c r="DK87" s="69">
        <v>1.53</v>
      </c>
      <c r="DL87" s="69">
        <v>0</v>
      </c>
      <c r="DM87" s="69">
        <v>6.53</v>
      </c>
      <c r="DN87" s="69">
        <v>1.53</v>
      </c>
      <c r="DO87" s="69">
        <v>5</v>
      </c>
      <c r="DP87" s="69">
        <v>1.53</v>
      </c>
      <c r="DQ87" s="69">
        <v>0</v>
      </c>
      <c r="DR87" s="69">
        <v>6.2362242300000004</v>
      </c>
      <c r="DS87" s="69">
        <v>1.53</v>
      </c>
      <c r="DT87" s="69">
        <v>0</v>
      </c>
      <c r="DU87" s="69">
        <v>4.7062242300000001</v>
      </c>
      <c r="DV87" s="70">
        <v>100</v>
      </c>
      <c r="DW87" s="70">
        <v>94.124484600000002</v>
      </c>
      <c r="DX87" s="70">
        <v>75.465923873619275</v>
      </c>
      <c r="DY87" s="70">
        <v>0</v>
      </c>
      <c r="DZ87" s="70">
        <v>0</v>
      </c>
      <c r="EA87" s="69">
        <v>0</v>
      </c>
      <c r="EB87" s="69">
        <v>0</v>
      </c>
      <c r="EC87" s="69">
        <v>0</v>
      </c>
      <c r="ED87" s="69">
        <v>0</v>
      </c>
      <c r="EE87" s="69">
        <v>0</v>
      </c>
      <c r="EF87" s="69">
        <v>0</v>
      </c>
      <c r="EG87" s="69">
        <v>0</v>
      </c>
      <c r="EH87" s="69">
        <v>0</v>
      </c>
      <c r="EI87" s="69">
        <v>0</v>
      </c>
      <c r="EJ87" s="69">
        <v>0</v>
      </c>
      <c r="EK87" s="69">
        <v>0</v>
      </c>
      <c r="EL87" s="70" t="s">
        <v>652</v>
      </c>
      <c r="EM87" s="70" t="s">
        <v>652</v>
      </c>
      <c r="EN87" s="70">
        <v>0</v>
      </c>
      <c r="EO87" s="70">
        <v>0</v>
      </c>
      <c r="EP87" s="70">
        <v>0</v>
      </c>
      <c r="EQ87" s="69">
        <v>0</v>
      </c>
      <c r="ER87" s="69">
        <v>0</v>
      </c>
      <c r="ES87" s="69">
        <v>0</v>
      </c>
      <c r="ET87" s="69">
        <v>0</v>
      </c>
      <c r="EU87" s="69">
        <v>0</v>
      </c>
      <c r="EV87" s="69">
        <v>0</v>
      </c>
      <c r="EW87" s="69">
        <v>0</v>
      </c>
      <c r="EX87" s="69">
        <v>0</v>
      </c>
      <c r="EY87" s="69">
        <v>0</v>
      </c>
      <c r="EZ87" s="69">
        <v>0</v>
      </c>
      <c r="FA87" s="69">
        <v>0</v>
      </c>
      <c r="FB87" s="70" t="s">
        <v>652</v>
      </c>
      <c r="FC87" s="70" t="s">
        <v>652</v>
      </c>
      <c r="FD87" s="70">
        <v>0</v>
      </c>
      <c r="FE87" s="70">
        <v>0</v>
      </c>
      <c r="FF87" s="70">
        <v>0</v>
      </c>
      <c r="FG87" s="69">
        <v>0</v>
      </c>
      <c r="FH87" s="69">
        <v>0</v>
      </c>
      <c r="FI87" s="69">
        <v>0</v>
      </c>
      <c r="FJ87" s="69">
        <v>0</v>
      </c>
      <c r="FK87" s="69">
        <v>0</v>
      </c>
      <c r="FL87" s="69">
        <v>0</v>
      </c>
      <c r="FM87" s="69">
        <v>0</v>
      </c>
      <c r="FN87" s="69">
        <v>0</v>
      </c>
      <c r="FO87" s="69">
        <v>0</v>
      </c>
      <c r="FP87" s="69">
        <v>0</v>
      </c>
      <c r="FQ87" s="69">
        <v>0</v>
      </c>
      <c r="FR87" s="70" t="s">
        <v>652</v>
      </c>
      <c r="FS87" s="70" t="s">
        <v>652</v>
      </c>
      <c r="FT87" s="70">
        <v>0</v>
      </c>
      <c r="FU87" s="70">
        <v>0</v>
      </c>
      <c r="FV87" s="70">
        <v>0</v>
      </c>
      <c r="FW87" s="69">
        <v>0</v>
      </c>
      <c r="FX87" s="69">
        <v>0</v>
      </c>
      <c r="FY87" s="69">
        <v>0</v>
      </c>
      <c r="FZ87" s="69">
        <v>0</v>
      </c>
      <c r="GA87" s="69">
        <v>0</v>
      </c>
      <c r="GB87" s="69">
        <v>0</v>
      </c>
      <c r="GC87" s="69">
        <v>0</v>
      </c>
      <c r="GD87" s="69">
        <v>0</v>
      </c>
      <c r="GE87" s="69">
        <v>0</v>
      </c>
      <c r="GF87" s="69">
        <v>0</v>
      </c>
      <c r="GG87" s="69">
        <v>0</v>
      </c>
      <c r="GH87" s="70" t="s">
        <v>652</v>
      </c>
      <c r="GI87" s="70" t="s">
        <v>652</v>
      </c>
      <c r="GJ87" s="70">
        <v>0</v>
      </c>
      <c r="GK87" s="70">
        <v>0</v>
      </c>
      <c r="GL87" s="70">
        <v>0</v>
      </c>
      <c r="GM87" s="69">
        <v>0</v>
      </c>
      <c r="GN87" s="69">
        <v>0</v>
      </c>
      <c r="GO87" s="69">
        <v>0</v>
      </c>
      <c r="GP87" s="69">
        <v>0</v>
      </c>
      <c r="GQ87" s="69">
        <v>0</v>
      </c>
      <c r="GR87" s="69">
        <v>0</v>
      </c>
      <c r="GS87" s="69">
        <v>0</v>
      </c>
      <c r="GT87" s="69">
        <v>0</v>
      </c>
      <c r="GU87" s="69">
        <v>0</v>
      </c>
      <c r="GV87" s="69">
        <v>0</v>
      </c>
      <c r="GW87" s="69">
        <v>0</v>
      </c>
      <c r="GX87" s="70" t="s">
        <v>652</v>
      </c>
      <c r="GY87" s="70" t="s">
        <v>652</v>
      </c>
      <c r="GZ87" s="70">
        <v>0</v>
      </c>
      <c r="HA87" s="70">
        <v>0</v>
      </c>
      <c r="HB87" s="70">
        <v>0</v>
      </c>
      <c r="HC87" s="69">
        <v>0</v>
      </c>
      <c r="HD87" s="69">
        <v>0</v>
      </c>
      <c r="HE87" s="69">
        <v>0</v>
      </c>
      <c r="HF87" s="69">
        <v>0</v>
      </c>
      <c r="HG87" s="69">
        <v>0</v>
      </c>
      <c r="HH87" s="69">
        <v>0</v>
      </c>
      <c r="HI87" s="69">
        <v>0</v>
      </c>
      <c r="HJ87" s="69">
        <v>0</v>
      </c>
      <c r="HK87" s="69">
        <v>0</v>
      </c>
      <c r="HL87" s="69">
        <v>0</v>
      </c>
      <c r="HM87" s="69">
        <v>0</v>
      </c>
      <c r="HN87" s="70" t="s">
        <v>652</v>
      </c>
      <c r="HO87" s="70" t="s">
        <v>652</v>
      </c>
      <c r="HP87" s="70">
        <v>0</v>
      </c>
      <c r="HQ87" s="70">
        <v>0</v>
      </c>
      <c r="HR87" s="70">
        <v>0</v>
      </c>
      <c r="HS87" s="69">
        <v>0</v>
      </c>
      <c r="HT87" s="69">
        <v>0</v>
      </c>
      <c r="HU87" s="69">
        <v>0</v>
      </c>
      <c r="HV87" s="69">
        <v>0</v>
      </c>
      <c r="HW87" s="69">
        <v>0</v>
      </c>
      <c r="HX87" s="69">
        <v>0</v>
      </c>
      <c r="HY87" s="69">
        <v>0</v>
      </c>
      <c r="HZ87" s="69">
        <v>0</v>
      </c>
      <c r="IA87" s="69">
        <v>0</v>
      </c>
      <c r="IB87" s="69">
        <v>0</v>
      </c>
      <c r="IC87" s="69">
        <v>0</v>
      </c>
      <c r="ID87" s="70" t="s">
        <v>652</v>
      </c>
      <c r="IE87" s="70" t="s">
        <v>652</v>
      </c>
      <c r="IF87" s="70">
        <v>0</v>
      </c>
      <c r="IG87" s="70">
        <v>0</v>
      </c>
      <c r="IH87" s="70">
        <v>0</v>
      </c>
    </row>
    <row r="88" spans="1:242" ht="15.75" x14ac:dyDescent="0.25">
      <c r="A88" s="11">
        <v>77</v>
      </c>
      <c r="B88" s="66" t="s">
        <v>207</v>
      </c>
      <c r="C88" s="69">
        <v>208.08849999999998</v>
      </c>
      <c r="D88" s="69">
        <v>0</v>
      </c>
      <c r="E88" s="69">
        <v>439.00049999999993</v>
      </c>
      <c r="F88" s="69">
        <v>208.08849999999998</v>
      </c>
      <c r="G88" s="69">
        <v>230.91200000000001</v>
      </c>
      <c r="H88" s="69">
        <v>208.08849999999998</v>
      </c>
      <c r="I88" s="69">
        <v>1.0022525</v>
      </c>
      <c r="J88" s="69">
        <v>438.50534399999998</v>
      </c>
      <c r="K88" s="69">
        <v>207.593344</v>
      </c>
      <c r="L88" s="69">
        <v>0</v>
      </c>
      <c r="M88" s="69">
        <v>230.91200000000001</v>
      </c>
      <c r="N88" s="70">
        <v>99.762045475843223</v>
      </c>
      <c r="O88" s="70">
        <v>100</v>
      </c>
      <c r="P88" s="70">
        <v>52.658879340818253</v>
      </c>
      <c r="Q88" s="69">
        <v>0.9812472499999999</v>
      </c>
      <c r="R88" s="70">
        <v>0.51616124999997759</v>
      </c>
      <c r="S88" s="69">
        <v>84.181399999999996</v>
      </c>
      <c r="T88" s="69">
        <v>0</v>
      </c>
      <c r="U88" s="69">
        <v>134.1814</v>
      </c>
      <c r="V88" s="69">
        <v>84.181399999999996</v>
      </c>
      <c r="W88" s="69">
        <v>50</v>
      </c>
      <c r="X88" s="69">
        <v>84.181399999999996</v>
      </c>
      <c r="Y88" s="69">
        <v>0.93529549999999995</v>
      </c>
      <c r="Z88" s="69">
        <v>133.68624399999999</v>
      </c>
      <c r="AA88" s="69">
        <v>83.686244000000002</v>
      </c>
      <c r="AB88" s="69">
        <v>0</v>
      </c>
      <c r="AC88" s="69">
        <v>50</v>
      </c>
      <c r="AD88" s="70">
        <v>99.411798805911999</v>
      </c>
      <c r="AE88" s="70">
        <v>100</v>
      </c>
      <c r="AF88" s="70">
        <v>37.40100589556544</v>
      </c>
      <c r="AG88" s="70">
        <v>0.91429024999999997</v>
      </c>
      <c r="AH88" s="70">
        <v>0.51616124999998958</v>
      </c>
      <c r="AI88" s="69">
        <v>0</v>
      </c>
      <c r="AJ88" s="69">
        <v>0</v>
      </c>
      <c r="AK88" s="69">
        <v>0</v>
      </c>
      <c r="AL88" s="69">
        <v>0</v>
      </c>
      <c r="AM88" s="69">
        <v>0</v>
      </c>
      <c r="AN88" s="69">
        <v>0</v>
      </c>
      <c r="AO88" s="69">
        <v>0</v>
      </c>
      <c r="AP88" s="69">
        <v>0</v>
      </c>
      <c r="AQ88" s="69">
        <v>0</v>
      </c>
      <c r="AR88" s="69">
        <v>0</v>
      </c>
      <c r="AS88" s="69">
        <v>0</v>
      </c>
      <c r="AT88" s="70" t="s">
        <v>652</v>
      </c>
      <c r="AU88" s="70" t="s">
        <v>652</v>
      </c>
      <c r="AV88" s="70">
        <v>0</v>
      </c>
      <c r="AW88" s="70">
        <v>0</v>
      </c>
      <c r="AX88" s="70">
        <v>0</v>
      </c>
      <c r="AY88" s="69">
        <v>70.042000000000002</v>
      </c>
      <c r="AZ88" s="69">
        <v>0</v>
      </c>
      <c r="BA88" s="69">
        <v>195.57599999999999</v>
      </c>
      <c r="BB88" s="69">
        <v>70.042000000000002</v>
      </c>
      <c r="BC88" s="69">
        <v>125.53400000000001</v>
      </c>
      <c r="BD88" s="69">
        <v>70.042000000000002</v>
      </c>
      <c r="BE88" s="69">
        <v>4.8557000000000003E-2</v>
      </c>
      <c r="BF88" s="69">
        <v>195.57599999999999</v>
      </c>
      <c r="BG88" s="69">
        <v>70.042000000000002</v>
      </c>
      <c r="BH88" s="69">
        <v>0</v>
      </c>
      <c r="BI88" s="69">
        <v>125.53400000000001</v>
      </c>
      <c r="BJ88" s="70">
        <v>100</v>
      </c>
      <c r="BK88" s="70">
        <v>100</v>
      </c>
      <c r="BL88" s="70">
        <v>64.186812287806276</v>
      </c>
      <c r="BM88" s="70">
        <v>4.8557000000000003E-2</v>
      </c>
      <c r="BN88" s="70">
        <v>2.400857290751901E-15</v>
      </c>
      <c r="BO88" s="69">
        <v>0</v>
      </c>
      <c r="BP88" s="69">
        <v>0</v>
      </c>
      <c r="BQ88" s="69">
        <v>0</v>
      </c>
      <c r="BR88" s="69">
        <v>0</v>
      </c>
      <c r="BS88" s="69">
        <v>0</v>
      </c>
      <c r="BT88" s="69">
        <v>0</v>
      </c>
      <c r="BU88" s="69">
        <v>0</v>
      </c>
      <c r="BV88" s="69">
        <v>0</v>
      </c>
      <c r="BW88" s="69">
        <v>0</v>
      </c>
      <c r="BX88" s="69">
        <v>0</v>
      </c>
      <c r="BY88" s="69">
        <v>0</v>
      </c>
      <c r="BZ88" s="70" t="s">
        <v>652</v>
      </c>
      <c r="CA88" s="70" t="s">
        <v>652</v>
      </c>
      <c r="CB88" s="70">
        <v>0</v>
      </c>
      <c r="CC88" s="70">
        <v>0</v>
      </c>
      <c r="CD88" s="70">
        <v>0</v>
      </c>
      <c r="CE88" s="69">
        <v>32.29</v>
      </c>
      <c r="CF88" s="69">
        <v>0</v>
      </c>
      <c r="CG88" s="69">
        <v>59.564999999999998</v>
      </c>
      <c r="CH88" s="69">
        <v>32.29</v>
      </c>
      <c r="CI88" s="69">
        <v>27.274999999999999</v>
      </c>
      <c r="CJ88" s="69">
        <v>32.29</v>
      </c>
      <c r="CK88" s="69">
        <v>0</v>
      </c>
      <c r="CL88" s="69">
        <v>59.564999999999998</v>
      </c>
      <c r="CM88" s="69">
        <v>32.29</v>
      </c>
      <c r="CN88" s="69">
        <v>0</v>
      </c>
      <c r="CO88" s="69">
        <v>27.274999999999999</v>
      </c>
      <c r="CP88" s="70">
        <v>100</v>
      </c>
      <c r="CQ88" s="70">
        <v>100</v>
      </c>
      <c r="CR88" s="70">
        <v>45.790313103332494</v>
      </c>
      <c r="CS88" s="70">
        <v>0</v>
      </c>
      <c r="CT88" s="70">
        <v>0</v>
      </c>
      <c r="CU88" s="69">
        <v>0</v>
      </c>
      <c r="CV88" s="69">
        <v>0</v>
      </c>
      <c r="CW88" s="69">
        <v>0</v>
      </c>
      <c r="CX88" s="69">
        <v>0</v>
      </c>
      <c r="CY88" s="69">
        <v>0</v>
      </c>
      <c r="CZ88" s="69">
        <v>0</v>
      </c>
      <c r="DA88" s="69">
        <v>0</v>
      </c>
      <c r="DB88" s="69">
        <v>0</v>
      </c>
      <c r="DC88" s="69">
        <v>0</v>
      </c>
      <c r="DD88" s="69">
        <v>0</v>
      </c>
      <c r="DE88" s="69">
        <v>0</v>
      </c>
      <c r="DF88" s="70" t="s">
        <v>652</v>
      </c>
      <c r="DG88" s="70" t="s">
        <v>652</v>
      </c>
      <c r="DH88" s="70">
        <v>0</v>
      </c>
      <c r="DI88" s="70">
        <v>0</v>
      </c>
      <c r="DJ88" s="70">
        <v>0</v>
      </c>
      <c r="DK88" s="69">
        <v>9</v>
      </c>
      <c r="DL88" s="69">
        <v>0</v>
      </c>
      <c r="DM88" s="69">
        <v>18.713999999999999</v>
      </c>
      <c r="DN88" s="69">
        <v>9</v>
      </c>
      <c r="DO88" s="69">
        <v>9.7140000000000004</v>
      </c>
      <c r="DP88" s="69">
        <v>9</v>
      </c>
      <c r="DQ88" s="69">
        <v>0</v>
      </c>
      <c r="DR88" s="69">
        <v>18.713999999999999</v>
      </c>
      <c r="DS88" s="69">
        <v>9</v>
      </c>
      <c r="DT88" s="69">
        <v>0</v>
      </c>
      <c r="DU88" s="69">
        <v>9.7140000000000004</v>
      </c>
      <c r="DV88" s="70">
        <v>100</v>
      </c>
      <c r="DW88" s="70">
        <v>100</v>
      </c>
      <c r="DX88" s="70">
        <v>51.907662712407834</v>
      </c>
      <c r="DY88" s="70">
        <v>0</v>
      </c>
      <c r="DZ88" s="70">
        <v>0</v>
      </c>
      <c r="EA88" s="69">
        <v>0</v>
      </c>
      <c r="EB88" s="69">
        <v>0</v>
      </c>
      <c r="EC88" s="69">
        <v>0</v>
      </c>
      <c r="ED88" s="69">
        <v>0</v>
      </c>
      <c r="EE88" s="69">
        <v>0</v>
      </c>
      <c r="EF88" s="69">
        <v>0</v>
      </c>
      <c r="EG88" s="69">
        <v>0</v>
      </c>
      <c r="EH88" s="69">
        <v>0</v>
      </c>
      <c r="EI88" s="69">
        <v>0</v>
      </c>
      <c r="EJ88" s="69">
        <v>0</v>
      </c>
      <c r="EK88" s="69">
        <v>0</v>
      </c>
      <c r="EL88" s="70" t="s">
        <v>652</v>
      </c>
      <c r="EM88" s="70" t="s">
        <v>652</v>
      </c>
      <c r="EN88" s="70">
        <v>0</v>
      </c>
      <c r="EO88" s="70">
        <v>0</v>
      </c>
      <c r="EP88" s="70">
        <v>0</v>
      </c>
      <c r="EQ88" s="69">
        <v>0</v>
      </c>
      <c r="ER88" s="69">
        <v>0</v>
      </c>
      <c r="ES88" s="69">
        <v>0</v>
      </c>
      <c r="ET88" s="69">
        <v>0</v>
      </c>
      <c r="EU88" s="69">
        <v>0</v>
      </c>
      <c r="EV88" s="69">
        <v>0</v>
      </c>
      <c r="EW88" s="69">
        <v>0</v>
      </c>
      <c r="EX88" s="69">
        <v>0</v>
      </c>
      <c r="EY88" s="69">
        <v>0</v>
      </c>
      <c r="EZ88" s="69">
        <v>0</v>
      </c>
      <c r="FA88" s="69">
        <v>0</v>
      </c>
      <c r="FB88" s="70" t="s">
        <v>652</v>
      </c>
      <c r="FC88" s="70" t="s">
        <v>652</v>
      </c>
      <c r="FD88" s="70">
        <v>0</v>
      </c>
      <c r="FE88" s="70">
        <v>0</v>
      </c>
      <c r="FF88" s="70">
        <v>0</v>
      </c>
      <c r="FG88" s="69">
        <v>0</v>
      </c>
      <c r="FH88" s="69">
        <v>0</v>
      </c>
      <c r="FI88" s="69">
        <v>0</v>
      </c>
      <c r="FJ88" s="69">
        <v>0</v>
      </c>
      <c r="FK88" s="69">
        <v>0</v>
      </c>
      <c r="FL88" s="69">
        <v>0</v>
      </c>
      <c r="FM88" s="69">
        <v>0</v>
      </c>
      <c r="FN88" s="69">
        <v>0</v>
      </c>
      <c r="FO88" s="69">
        <v>0</v>
      </c>
      <c r="FP88" s="69">
        <v>0</v>
      </c>
      <c r="FQ88" s="69">
        <v>0</v>
      </c>
      <c r="FR88" s="70" t="s">
        <v>652</v>
      </c>
      <c r="FS88" s="70" t="s">
        <v>652</v>
      </c>
      <c r="FT88" s="70">
        <v>0</v>
      </c>
      <c r="FU88" s="70">
        <v>0</v>
      </c>
      <c r="FV88" s="70">
        <v>0</v>
      </c>
      <c r="FW88" s="69">
        <v>0</v>
      </c>
      <c r="FX88" s="69">
        <v>0</v>
      </c>
      <c r="FY88" s="69">
        <v>0</v>
      </c>
      <c r="FZ88" s="69">
        <v>0</v>
      </c>
      <c r="GA88" s="69">
        <v>0</v>
      </c>
      <c r="GB88" s="69">
        <v>0</v>
      </c>
      <c r="GC88" s="69">
        <v>0</v>
      </c>
      <c r="GD88" s="69">
        <v>0</v>
      </c>
      <c r="GE88" s="69">
        <v>0</v>
      </c>
      <c r="GF88" s="69">
        <v>0</v>
      </c>
      <c r="GG88" s="69">
        <v>0</v>
      </c>
      <c r="GH88" s="70" t="s">
        <v>652</v>
      </c>
      <c r="GI88" s="70" t="s">
        <v>652</v>
      </c>
      <c r="GJ88" s="70">
        <v>0</v>
      </c>
      <c r="GK88" s="70">
        <v>0</v>
      </c>
      <c r="GL88" s="70">
        <v>0</v>
      </c>
      <c r="GM88" s="69">
        <v>0</v>
      </c>
      <c r="GN88" s="69">
        <v>0</v>
      </c>
      <c r="GO88" s="69">
        <v>0</v>
      </c>
      <c r="GP88" s="69">
        <v>0</v>
      </c>
      <c r="GQ88" s="69">
        <v>0</v>
      </c>
      <c r="GR88" s="69">
        <v>0</v>
      </c>
      <c r="GS88" s="69">
        <v>0</v>
      </c>
      <c r="GT88" s="69">
        <v>0</v>
      </c>
      <c r="GU88" s="69">
        <v>0</v>
      </c>
      <c r="GV88" s="69">
        <v>0</v>
      </c>
      <c r="GW88" s="69">
        <v>0</v>
      </c>
      <c r="GX88" s="70" t="s">
        <v>652</v>
      </c>
      <c r="GY88" s="70" t="s">
        <v>652</v>
      </c>
      <c r="GZ88" s="70">
        <v>0</v>
      </c>
      <c r="HA88" s="70">
        <v>0</v>
      </c>
      <c r="HB88" s="70">
        <v>0</v>
      </c>
      <c r="HC88" s="69">
        <v>12.575100000000001</v>
      </c>
      <c r="HD88" s="69">
        <v>0</v>
      </c>
      <c r="HE88" s="69">
        <v>30.964099999999998</v>
      </c>
      <c r="HF88" s="69">
        <v>12.575100000000001</v>
      </c>
      <c r="HG88" s="69">
        <v>18.388999999999999</v>
      </c>
      <c r="HH88" s="69">
        <v>12.575100000000001</v>
      </c>
      <c r="HI88" s="69">
        <v>1.84E-2</v>
      </c>
      <c r="HJ88" s="69">
        <v>30.964099999999998</v>
      </c>
      <c r="HK88" s="69">
        <v>12.575100000000001</v>
      </c>
      <c r="HL88" s="69">
        <v>0</v>
      </c>
      <c r="HM88" s="69">
        <v>18.388999999999999</v>
      </c>
      <c r="HN88" s="70">
        <v>100</v>
      </c>
      <c r="HO88" s="70">
        <v>100</v>
      </c>
      <c r="HP88" s="70">
        <v>59.388130124886565</v>
      </c>
      <c r="HQ88" s="70">
        <v>1.84E-2</v>
      </c>
      <c r="HR88" s="70">
        <v>-2.4980018054066022E-16</v>
      </c>
      <c r="HS88" s="69">
        <v>0</v>
      </c>
      <c r="HT88" s="69">
        <v>0</v>
      </c>
      <c r="HU88" s="69">
        <v>0</v>
      </c>
      <c r="HV88" s="69">
        <v>0</v>
      </c>
      <c r="HW88" s="69">
        <v>0</v>
      </c>
      <c r="HX88" s="69">
        <v>0</v>
      </c>
      <c r="HY88" s="69">
        <v>0</v>
      </c>
      <c r="HZ88" s="69">
        <v>0</v>
      </c>
      <c r="IA88" s="69">
        <v>0</v>
      </c>
      <c r="IB88" s="69">
        <v>0</v>
      </c>
      <c r="IC88" s="69">
        <v>0</v>
      </c>
      <c r="ID88" s="70" t="s">
        <v>652</v>
      </c>
      <c r="IE88" s="70" t="s">
        <v>652</v>
      </c>
      <c r="IF88" s="70">
        <v>0</v>
      </c>
      <c r="IG88" s="70">
        <v>0</v>
      </c>
      <c r="IH88" s="70">
        <v>0</v>
      </c>
    </row>
    <row r="89" spans="1:242" ht="15.75" x14ac:dyDescent="0.25">
      <c r="A89" s="11">
        <v>78</v>
      </c>
      <c r="B89" s="66" t="s">
        <v>210</v>
      </c>
      <c r="C89" s="69">
        <v>66.117399999999989</v>
      </c>
      <c r="D89" s="69">
        <v>0</v>
      </c>
      <c r="E89" s="69">
        <v>105.02420000000001</v>
      </c>
      <c r="F89" s="69">
        <v>66.117399999999989</v>
      </c>
      <c r="G89" s="69">
        <v>38.906800000000004</v>
      </c>
      <c r="H89" s="69">
        <v>66.100588059999993</v>
      </c>
      <c r="I89" s="69">
        <v>3.2689472500000001</v>
      </c>
      <c r="J89" s="69">
        <v>104.821834</v>
      </c>
      <c r="K89" s="69">
        <v>65.986992060000006</v>
      </c>
      <c r="L89" s="69">
        <v>0</v>
      </c>
      <c r="M89" s="69">
        <v>38.834841940000004</v>
      </c>
      <c r="N89" s="70">
        <v>99.802763054808594</v>
      </c>
      <c r="O89" s="70">
        <v>99.815050171178299</v>
      </c>
      <c r="P89" s="70">
        <v>37.048428231087819</v>
      </c>
      <c r="Q89" s="69">
        <v>3.2689472500000001</v>
      </c>
      <c r="R89" s="70">
        <v>0.11359599999998338</v>
      </c>
      <c r="S89" s="69">
        <v>54.172899999999998</v>
      </c>
      <c r="T89" s="69">
        <v>0</v>
      </c>
      <c r="U89" s="69">
        <v>85.387900000000002</v>
      </c>
      <c r="V89" s="69">
        <v>54.172899999999998</v>
      </c>
      <c r="W89" s="69">
        <v>31.215</v>
      </c>
      <c r="X89" s="69">
        <v>54.172899999999998</v>
      </c>
      <c r="Y89" s="69">
        <v>3.1063767100000002</v>
      </c>
      <c r="Z89" s="69">
        <v>85.387900000000002</v>
      </c>
      <c r="AA89" s="69">
        <v>54.172899999999998</v>
      </c>
      <c r="AB89" s="69">
        <v>0</v>
      </c>
      <c r="AC89" s="69">
        <v>31.215</v>
      </c>
      <c r="AD89" s="70">
        <v>100</v>
      </c>
      <c r="AE89" s="70">
        <v>100</v>
      </c>
      <c r="AF89" s="70">
        <v>36.556701827776536</v>
      </c>
      <c r="AG89" s="70">
        <v>3.1063767100000002</v>
      </c>
      <c r="AH89" s="70">
        <v>-8.8817841970012523E-16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0.16257054000000001</v>
      </c>
      <c r="AP89" s="69">
        <v>0</v>
      </c>
      <c r="AQ89" s="69">
        <v>0</v>
      </c>
      <c r="AR89" s="69">
        <v>0</v>
      </c>
      <c r="AS89" s="69">
        <v>0</v>
      </c>
      <c r="AT89" s="70" t="s">
        <v>652</v>
      </c>
      <c r="AU89" s="70" t="s">
        <v>652</v>
      </c>
      <c r="AV89" s="70">
        <v>0</v>
      </c>
      <c r="AW89" s="70">
        <v>0.16257054000000001</v>
      </c>
      <c r="AX89" s="70">
        <v>0</v>
      </c>
      <c r="AY89" s="69">
        <v>0</v>
      </c>
      <c r="AZ89" s="69">
        <v>0</v>
      </c>
      <c r="BA89" s="69">
        <v>0</v>
      </c>
      <c r="BB89" s="69">
        <v>0</v>
      </c>
      <c r="BC89" s="69">
        <v>0</v>
      </c>
      <c r="BD89" s="69">
        <v>0</v>
      </c>
      <c r="BE89" s="69">
        <v>0</v>
      </c>
      <c r="BF89" s="69">
        <v>0</v>
      </c>
      <c r="BG89" s="69">
        <v>0</v>
      </c>
      <c r="BH89" s="69">
        <v>0</v>
      </c>
      <c r="BI89" s="69">
        <v>0</v>
      </c>
      <c r="BJ89" s="70" t="s">
        <v>652</v>
      </c>
      <c r="BK89" s="70" t="s">
        <v>652</v>
      </c>
      <c r="BL89" s="70">
        <v>0</v>
      </c>
      <c r="BM89" s="70">
        <v>0</v>
      </c>
      <c r="BN89" s="70">
        <v>0</v>
      </c>
      <c r="BO89" s="69">
        <v>0</v>
      </c>
      <c r="BP89" s="69">
        <v>0</v>
      </c>
      <c r="BQ89" s="69">
        <v>0</v>
      </c>
      <c r="BR89" s="69">
        <v>0</v>
      </c>
      <c r="BS89" s="69">
        <v>0</v>
      </c>
      <c r="BT89" s="69">
        <v>0</v>
      </c>
      <c r="BU89" s="69">
        <v>0</v>
      </c>
      <c r="BV89" s="69">
        <v>0</v>
      </c>
      <c r="BW89" s="69">
        <v>0</v>
      </c>
      <c r="BX89" s="69">
        <v>0</v>
      </c>
      <c r="BY89" s="69">
        <v>0</v>
      </c>
      <c r="BZ89" s="70" t="s">
        <v>652</v>
      </c>
      <c r="CA89" s="70" t="s">
        <v>652</v>
      </c>
      <c r="CB89" s="70">
        <v>0</v>
      </c>
      <c r="CC89" s="70">
        <v>0</v>
      </c>
      <c r="CD89" s="70">
        <v>0</v>
      </c>
      <c r="CE89" s="69">
        <v>0</v>
      </c>
      <c r="CF89" s="69">
        <v>0</v>
      </c>
      <c r="CG89" s="69">
        <v>0</v>
      </c>
      <c r="CH89" s="69">
        <v>0</v>
      </c>
      <c r="CI89" s="69">
        <v>0</v>
      </c>
      <c r="CJ89" s="69">
        <v>0</v>
      </c>
      <c r="CK89" s="69">
        <v>0</v>
      </c>
      <c r="CL89" s="69">
        <v>0</v>
      </c>
      <c r="CM89" s="69">
        <v>0</v>
      </c>
      <c r="CN89" s="69">
        <v>0</v>
      </c>
      <c r="CO89" s="69">
        <v>0</v>
      </c>
      <c r="CP89" s="70" t="s">
        <v>652</v>
      </c>
      <c r="CQ89" s="70" t="s">
        <v>652</v>
      </c>
      <c r="CR89" s="70">
        <v>0</v>
      </c>
      <c r="CS89" s="70">
        <v>0</v>
      </c>
      <c r="CT89" s="70">
        <v>0</v>
      </c>
      <c r="CU89" s="69">
        <v>0</v>
      </c>
      <c r="CV89" s="69">
        <v>0</v>
      </c>
      <c r="CW89" s="69">
        <v>0</v>
      </c>
      <c r="CX89" s="69">
        <v>0</v>
      </c>
      <c r="CY89" s="69">
        <v>0</v>
      </c>
      <c r="CZ89" s="69">
        <v>0</v>
      </c>
      <c r="DA89" s="69">
        <v>0</v>
      </c>
      <c r="DB89" s="69">
        <v>0</v>
      </c>
      <c r="DC89" s="69">
        <v>0</v>
      </c>
      <c r="DD89" s="69">
        <v>0</v>
      </c>
      <c r="DE89" s="69">
        <v>0</v>
      </c>
      <c r="DF89" s="70" t="s">
        <v>652</v>
      </c>
      <c r="DG89" s="70" t="s">
        <v>652</v>
      </c>
      <c r="DH89" s="70">
        <v>0</v>
      </c>
      <c r="DI89" s="70">
        <v>0</v>
      </c>
      <c r="DJ89" s="70">
        <v>0</v>
      </c>
      <c r="DK89" s="69">
        <v>3.36</v>
      </c>
      <c r="DL89" s="69">
        <v>0</v>
      </c>
      <c r="DM89" s="69">
        <v>6.36</v>
      </c>
      <c r="DN89" s="69">
        <v>3.36</v>
      </c>
      <c r="DO89" s="69">
        <v>3</v>
      </c>
      <c r="DP89" s="69">
        <v>3.3431880600000001</v>
      </c>
      <c r="DQ89" s="69">
        <v>0</v>
      </c>
      <c r="DR89" s="69">
        <v>6.3281999999999998</v>
      </c>
      <c r="DS89" s="69">
        <v>3.3431880600000001</v>
      </c>
      <c r="DT89" s="69">
        <v>0</v>
      </c>
      <c r="DU89" s="69">
        <v>2.9850119400000001</v>
      </c>
      <c r="DV89" s="70">
        <v>99.499644642857149</v>
      </c>
      <c r="DW89" s="70">
        <v>99.500398000000004</v>
      </c>
      <c r="DX89" s="70">
        <v>47.17</v>
      </c>
      <c r="DY89" s="70">
        <v>0</v>
      </c>
      <c r="DZ89" s="70">
        <v>0</v>
      </c>
      <c r="EA89" s="69">
        <v>0</v>
      </c>
      <c r="EB89" s="69">
        <v>0</v>
      </c>
      <c r="EC89" s="69">
        <v>0</v>
      </c>
      <c r="ED89" s="69">
        <v>0</v>
      </c>
      <c r="EE89" s="69">
        <v>0</v>
      </c>
      <c r="EF89" s="69">
        <v>0</v>
      </c>
      <c r="EG89" s="69">
        <v>0</v>
      </c>
      <c r="EH89" s="69">
        <v>0</v>
      </c>
      <c r="EI89" s="69">
        <v>0</v>
      </c>
      <c r="EJ89" s="69">
        <v>0</v>
      </c>
      <c r="EK89" s="69">
        <v>0</v>
      </c>
      <c r="EL89" s="70" t="s">
        <v>652</v>
      </c>
      <c r="EM89" s="70" t="s">
        <v>652</v>
      </c>
      <c r="EN89" s="70">
        <v>0</v>
      </c>
      <c r="EO89" s="70">
        <v>0</v>
      </c>
      <c r="EP89" s="70">
        <v>0</v>
      </c>
      <c r="EQ89" s="69">
        <v>7.39</v>
      </c>
      <c r="ER89" s="69">
        <v>0</v>
      </c>
      <c r="ES89" s="69">
        <v>11.081799999999999</v>
      </c>
      <c r="ET89" s="69">
        <v>7.39</v>
      </c>
      <c r="EU89" s="69">
        <v>3.6918000000000002</v>
      </c>
      <c r="EV89" s="69">
        <v>7.39</v>
      </c>
      <c r="EW89" s="69">
        <v>0</v>
      </c>
      <c r="EX89" s="69">
        <v>10.911234</v>
      </c>
      <c r="EY89" s="69">
        <v>7.2764040000000003</v>
      </c>
      <c r="EZ89" s="69">
        <v>0</v>
      </c>
      <c r="FA89" s="69">
        <v>3.63483</v>
      </c>
      <c r="FB89" s="70">
        <v>98.462841677943175</v>
      </c>
      <c r="FC89" s="70">
        <v>98.456850316918576</v>
      </c>
      <c r="FD89" s="70">
        <v>33.312730714051227</v>
      </c>
      <c r="FE89" s="70">
        <v>0</v>
      </c>
      <c r="FF89" s="70">
        <v>0.11359599999999936</v>
      </c>
      <c r="FG89" s="69">
        <v>0</v>
      </c>
      <c r="FH89" s="69">
        <v>0</v>
      </c>
      <c r="FI89" s="69">
        <v>0</v>
      </c>
      <c r="FJ89" s="69">
        <v>0</v>
      </c>
      <c r="FK89" s="69">
        <v>0</v>
      </c>
      <c r="FL89" s="69">
        <v>0</v>
      </c>
      <c r="FM89" s="69">
        <v>0</v>
      </c>
      <c r="FN89" s="69">
        <v>0</v>
      </c>
      <c r="FO89" s="69">
        <v>0</v>
      </c>
      <c r="FP89" s="69">
        <v>0</v>
      </c>
      <c r="FQ89" s="69">
        <v>0</v>
      </c>
      <c r="FR89" s="70" t="s">
        <v>652</v>
      </c>
      <c r="FS89" s="70" t="s">
        <v>652</v>
      </c>
      <c r="FT89" s="70">
        <v>0</v>
      </c>
      <c r="FU89" s="70">
        <v>0</v>
      </c>
      <c r="FV89" s="70">
        <v>0</v>
      </c>
      <c r="FW89" s="69">
        <v>0</v>
      </c>
      <c r="FX89" s="69">
        <v>0</v>
      </c>
      <c r="FY89" s="69">
        <v>0</v>
      </c>
      <c r="FZ89" s="69">
        <v>0</v>
      </c>
      <c r="GA89" s="69">
        <v>0</v>
      </c>
      <c r="GB89" s="69">
        <v>0</v>
      </c>
      <c r="GC89" s="69">
        <v>0</v>
      </c>
      <c r="GD89" s="69">
        <v>0</v>
      </c>
      <c r="GE89" s="69">
        <v>0</v>
      </c>
      <c r="GF89" s="69">
        <v>0</v>
      </c>
      <c r="GG89" s="69">
        <v>0</v>
      </c>
      <c r="GH89" s="70" t="s">
        <v>652</v>
      </c>
      <c r="GI89" s="70" t="s">
        <v>652</v>
      </c>
      <c r="GJ89" s="70">
        <v>0</v>
      </c>
      <c r="GK89" s="70">
        <v>0</v>
      </c>
      <c r="GL89" s="70">
        <v>0</v>
      </c>
      <c r="GM89" s="69">
        <v>0</v>
      </c>
      <c r="GN89" s="69">
        <v>0</v>
      </c>
      <c r="GO89" s="69">
        <v>0</v>
      </c>
      <c r="GP89" s="69">
        <v>0</v>
      </c>
      <c r="GQ89" s="69">
        <v>0</v>
      </c>
      <c r="GR89" s="69">
        <v>0</v>
      </c>
      <c r="GS89" s="69">
        <v>0</v>
      </c>
      <c r="GT89" s="69">
        <v>0</v>
      </c>
      <c r="GU89" s="69">
        <v>0</v>
      </c>
      <c r="GV89" s="69">
        <v>0</v>
      </c>
      <c r="GW89" s="69">
        <v>0</v>
      </c>
      <c r="GX89" s="70" t="s">
        <v>652</v>
      </c>
      <c r="GY89" s="70" t="s">
        <v>652</v>
      </c>
      <c r="GZ89" s="70">
        <v>0</v>
      </c>
      <c r="HA89" s="70">
        <v>0</v>
      </c>
      <c r="HB89" s="70">
        <v>0</v>
      </c>
      <c r="HC89" s="69">
        <v>1.1944999999999999</v>
      </c>
      <c r="HD89" s="69">
        <v>0</v>
      </c>
      <c r="HE89" s="69">
        <v>2.1945000000000001</v>
      </c>
      <c r="HF89" s="69">
        <v>1.1944999999999999</v>
      </c>
      <c r="HG89" s="69">
        <v>1</v>
      </c>
      <c r="HH89" s="69">
        <v>1.1944999999999999</v>
      </c>
      <c r="HI89" s="69">
        <v>0</v>
      </c>
      <c r="HJ89" s="69">
        <v>2.1945000000000001</v>
      </c>
      <c r="HK89" s="69">
        <v>1.1944999999999999</v>
      </c>
      <c r="HL89" s="69">
        <v>0</v>
      </c>
      <c r="HM89" s="69">
        <v>1</v>
      </c>
      <c r="HN89" s="70">
        <v>100</v>
      </c>
      <c r="HO89" s="70">
        <v>100</v>
      </c>
      <c r="HP89" s="70">
        <v>45.568466621098196</v>
      </c>
      <c r="HQ89" s="70">
        <v>0</v>
      </c>
      <c r="HR89" s="70">
        <v>0</v>
      </c>
      <c r="HS89" s="69">
        <v>0</v>
      </c>
      <c r="HT89" s="69">
        <v>0</v>
      </c>
      <c r="HU89" s="69">
        <v>0</v>
      </c>
      <c r="HV89" s="69">
        <v>0</v>
      </c>
      <c r="HW89" s="69">
        <v>0</v>
      </c>
      <c r="HX89" s="69">
        <v>0</v>
      </c>
      <c r="HY89" s="69">
        <v>0</v>
      </c>
      <c r="HZ89" s="69">
        <v>0</v>
      </c>
      <c r="IA89" s="69">
        <v>0</v>
      </c>
      <c r="IB89" s="69">
        <v>0</v>
      </c>
      <c r="IC89" s="69">
        <v>0</v>
      </c>
      <c r="ID89" s="70" t="s">
        <v>652</v>
      </c>
      <c r="IE89" s="70" t="s">
        <v>652</v>
      </c>
      <c r="IF89" s="70">
        <v>0</v>
      </c>
      <c r="IG89" s="70">
        <v>0</v>
      </c>
      <c r="IH89" s="70">
        <v>0</v>
      </c>
    </row>
    <row r="90" spans="1:242" ht="15.75" x14ac:dyDescent="0.25">
      <c r="A90" s="11">
        <v>79</v>
      </c>
      <c r="B90" s="66" t="s">
        <v>213</v>
      </c>
      <c r="C90" s="69">
        <v>83.176900000000003</v>
      </c>
      <c r="D90" s="69">
        <v>11.53205</v>
      </c>
      <c r="E90" s="69">
        <v>261.50479999999999</v>
      </c>
      <c r="F90" s="69">
        <v>83.176900000000003</v>
      </c>
      <c r="G90" s="69">
        <v>178.3279</v>
      </c>
      <c r="H90" s="69">
        <v>82.949407239999999</v>
      </c>
      <c r="I90" s="69">
        <v>1.52552661</v>
      </c>
      <c r="J90" s="69">
        <v>272.23866900000002</v>
      </c>
      <c r="K90" s="69">
        <v>94.481457230000004</v>
      </c>
      <c r="L90" s="69">
        <v>11.53205</v>
      </c>
      <c r="M90" s="69">
        <v>177.75721177</v>
      </c>
      <c r="N90" s="70">
        <v>99.75979802331247</v>
      </c>
      <c r="O90" s="70">
        <v>99.679978158213046</v>
      </c>
      <c r="P90" s="70">
        <v>65.294622701082915</v>
      </c>
      <c r="Q90" s="69">
        <v>1.5185266100000001</v>
      </c>
      <c r="R90" s="70">
        <v>7.0000099999936172E-3</v>
      </c>
      <c r="S90" s="69">
        <v>80.536900000000003</v>
      </c>
      <c r="T90" s="69">
        <v>0</v>
      </c>
      <c r="U90" s="69">
        <v>257.10480000000001</v>
      </c>
      <c r="V90" s="69">
        <v>80.536900000000003</v>
      </c>
      <c r="W90" s="69">
        <v>176.56790000000001</v>
      </c>
      <c r="X90" s="69">
        <v>80.309407239999999</v>
      </c>
      <c r="Y90" s="69">
        <v>1.52552661</v>
      </c>
      <c r="Z90" s="69">
        <v>256.30661900000001</v>
      </c>
      <c r="AA90" s="69">
        <v>80.309407230000005</v>
      </c>
      <c r="AB90" s="69">
        <v>0</v>
      </c>
      <c r="AC90" s="69">
        <v>175.99721177000001</v>
      </c>
      <c r="AD90" s="70">
        <v>99.717529765858885</v>
      </c>
      <c r="AE90" s="70">
        <v>99.676788232742183</v>
      </c>
      <c r="AF90" s="70">
        <v>68.666666688775607</v>
      </c>
      <c r="AG90" s="70">
        <v>1.5185266100000001</v>
      </c>
      <c r="AH90" s="70">
        <v>7.0000099999936172E-3</v>
      </c>
      <c r="AI90" s="69">
        <v>0</v>
      </c>
      <c r="AJ90" s="69">
        <v>0</v>
      </c>
      <c r="AK90" s="69">
        <v>0</v>
      </c>
      <c r="AL90" s="69">
        <v>0</v>
      </c>
      <c r="AM90" s="69">
        <v>0</v>
      </c>
      <c r="AN90" s="69">
        <v>0</v>
      </c>
      <c r="AO90" s="69">
        <v>0</v>
      </c>
      <c r="AP90" s="69">
        <v>0</v>
      </c>
      <c r="AQ90" s="69">
        <v>0</v>
      </c>
      <c r="AR90" s="69">
        <v>0</v>
      </c>
      <c r="AS90" s="69">
        <v>0</v>
      </c>
      <c r="AT90" s="70" t="s">
        <v>652</v>
      </c>
      <c r="AU90" s="70" t="s">
        <v>652</v>
      </c>
      <c r="AV90" s="70">
        <v>0</v>
      </c>
      <c r="AW90" s="70">
        <v>0</v>
      </c>
      <c r="AX90" s="70">
        <v>0</v>
      </c>
      <c r="AY90" s="69">
        <v>0</v>
      </c>
      <c r="AZ90" s="69">
        <v>11.53205</v>
      </c>
      <c r="BA90" s="69">
        <v>0</v>
      </c>
      <c r="BB90" s="69">
        <v>0</v>
      </c>
      <c r="BC90" s="69">
        <v>0</v>
      </c>
      <c r="BD90" s="69">
        <v>0</v>
      </c>
      <c r="BE90" s="69">
        <v>0</v>
      </c>
      <c r="BF90" s="69">
        <v>11.53205</v>
      </c>
      <c r="BG90" s="69">
        <v>11.53205</v>
      </c>
      <c r="BH90" s="69">
        <v>11.53205</v>
      </c>
      <c r="BI90" s="69">
        <v>0</v>
      </c>
      <c r="BJ90" s="70">
        <v>100</v>
      </c>
      <c r="BK90" s="70" t="s">
        <v>652</v>
      </c>
      <c r="BL90" s="70">
        <v>0</v>
      </c>
      <c r="BM90" s="70">
        <v>0</v>
      </c>
      <c r="BN90" s="70">
        <v>0</v>
      </c>
      <c r="BO90" s="69">
        <v>0</v>
      </c>
      <c r="BP90" s="69">
        <v>0</v>
      </c>
      <c r="BQ90" s="69">
        <v>0</v>
      </c>
      <c r="BR90" s="69">
        <v>0</v>
      </c>
      <c r="BS90" s="69">
        <v>0</v>
      </c>
      <c r="BT90" s="69">
        <v>0</v>
      </c>
      <c r="BU90" s="69">
        <v>0</v>
      </c>
      <c r="BV90" s="69">
        <v>0</v>
      </c>
      <c r="BW90" s="69">
        <v>0</v>
      </c>
      <c r="BX90" s="69">
        <v>0</v>
      </c>
      <c r="BY90" s="69">
        <v>0</v>
      </c>
      <c r="BZ90" s="70" t="s">
        <v>652</v>
      </c>
      <c r="CA90" s="70" t="s">
        <v>652</v>
      </c>
      <c r="CB90" s="70">
        <v>0</v>
      </c>
      <c r="CC90" s="70">
        <v>0</v>
      </c>
      <c r="CD90" s="70">
        <v>0</v>
      </c>
      <c r="CE90" s="69">
        <v>0</v>
      </c>
      <c r="CF90" s="69">
        <v>0</v>
      </c>
      <c r="CG90" s="69">
        <v>0</v>
      </c>
      <c r="CH90" s="69">
        <v>0</v>
      </c>
      <c r="CI90" s="69">
        <v>0</v>
      </c>
      <c r="CJ90" s="69">
        <v>0</v>
      </c>
      <c r="CK90" s="69">
        <v>0</v>
      </c>
      <c r="CL90" s="69">
        <v>0</v>
      </c>
      <c r="CM90" s="69">
        <v>0</v>
      </c>
      <c r="CN90" s="69">
        <v>0</v>
      </c>
      <c r="CO90" s="69">
        <v>0</v>
      </c>
      <c r="CP90" s="70" t="s">
        <v>652</v>
      </c>
      <c r="CQ90" s="70" t="s">
        <v>652</v>
      </c>
      <c r="CR90" s="70">
        <v>0</v>
      </c>
      <c r="CS90" s="70">
        <v>0</v>
      </c>
      <c r="CT90" s="70">
        <v>0</v>
      </c>
      <c r="CU90" s="69">
        <v>0</v>
      </c>
      <c r="CV90" s="69">
        <v>0</v>
      </c>
      <c r="CW90" s="69">
        <v>0</v>
      </c>
      <c r="CX90" s="69">
        <v>0</v>
      </c>
      <c r="CY90" s="69">
        <v>0</v>
      </c>
      <c r="CZ90" s="69">
        <v>0</v>
      </c>
      <c r="DA90" s="69">
        <v>0</v>
      </c>
      <c r="DB90" s="69">
        <v>0</v>
      </c>
      <c r="DC90" s="69">
        <v>0</v>
      </c>
      <c r="DD90" s="69">
        <v>0</v>
      </c>
      <c r="DE90" s="69">
        <v>0</v>
      </c>
      <c r="DF90" s="70" t="s">
        <v>652</v>
      </c>
      <c r="DG90" s="70" t="s">
        <v>652</v>
      </c>
      <c r="DH90" s="70">
        <v>0</v>
      </c>
      <c r="DI90" s="70">
        <v>0</v>
      </c>
      <c r="DJ90" s="70">
        <v>0</v>
      </c>
      <c r="DK90" s="69">
        <v>2.64</v>
      </c>
      <c r="DL90" s="69">
        <v>0</v>
      </c>
      <c r="DM90" s="69">
        <v>4.4000000000000004</v>
      </c>
      <c r="DN90" s="69">
        <v>2.64</v>
      </c>
      <c r="DO90" s="69">
        <v>1.76</v>
      </c>
      <c r="DP90" s="69">
        <v>2.64</v>
      </c>
      <c r="DQ90" s="69">
        <v>0</v>
      </c>
      <c r="DR90" s="69">
        <v>4.4000000000000004</v>
      </c>
      <c r="DS90" s="69">
        <v>2.64</v>
      </c>
      <c r="DT90" s="69">
        <v>0</v>
      </c>
      <c r="DU90" s="69">
        <v>1.76</v>
      </c>
      <c r="DV90" s="70">
        <v>100</v>
      </c>
      <c r="DW90" s="70">
        <v>100</v>
      </c>
      <c r="DX90" s="70">
        <v>40</v>
      </c>
      <c r="DY90" s="70">
        <v>0</v>
      </c>
      <c r="DZ90" s="70">
        <v>0</v>
      </c>
      <c r="EA90" s="69">
        <v>0</v>
      </c>
      <c r="EB90" s="69">
        <v>0</v>
      </c>
      <c r="EC90" s="69">
        <v>0</v>
      </c>
      <c r="ED90" s="69">
        <v>0</v>
      </c>
      <c r="EE90" s="69">
        <v>0</v>
      </c>
      <c r="EF90" s="69">
        <v>0</v>
      </c>
      <c r="EG90" s="69">
        <v>0</v>
      </c>
      <c r="EH90" s="69">
        <v>0</v>
      </c>
      <c r="EI90" s="69">
        <v>0</v>
      </c>
      <c r="EJ90" s="69">
        <v>0</v>
      </c>
      <c r="EK90" s="69">
        <v>0</v>
      </c>
      <c r="EL90" s="70" t="s">
        <v>652</v>
      </c>
      <c r="EM90" s="70" t="s">
        <v>652</v>
      </c>
      <c r="EN90" s="70">
        <v>0</v>
      </c>
      <c r="EO90" s="70">
        <v>0</v>
      </c>
      <c r="EP90" s="70">
        <v>0</v>
      </c>
      <c r="EQ90" s="69">
        <v>0</v>
      </c>
      <c r="ER90" s="69">
        <v>0</v>
      </c>
      <c r="ES90" s="69">
        <v>0</v>
      </c>
      <c r="ET90" s="69">
        <v>0</v>
      </c>
      <c r="EU90" s="69">
        <v>0</v>
      </c>
      <c r="EV90" s="69">
        <v>0</v>
      </c>
      <c r="EW90" s="69">
        <v>0</v>
      </c>
      <c r="EX90" s="69">
        <v>0</v>
      </c>
      <c r="EY90" s="69">
        <v>0</v>
      </c>
      <c r="EZ90" s="69">
        <v>0</v>
      </c>
      <c r="FA90" s="69">
        <v>0</v>
      </c>
      <c r="FB90" s="70" t="s">
        <v>652</v>
      </c>
      <c r="FC90" s="70" t="s">
        <v>652</v>
      </c>
      <c r="FD90" s="70">
        <v>0</v>
      </c>
      <c r="FE90" s="70">
        <v>0</v>
      </c>
      <c r="FF90" s="70">
        <v>0</v>
      </c>
      <c r="FG90" s="69">
        <v>0</v>
      </c>
      <c r="FH90" s="69">
        <v>0</v>
      </c>
      <c r="FI90" s="69">
        <v>0</v>
      </c>
      <c r="FJ90" s="69">
        <v>0</v>
      </c>
      <c r="FK90" s="69">
        <v>0</v>
      </c>
      <c r="FL90" s="69">
        <v>0</v>
      </c>
      <c r="FM90" s="69">
        <v>0</v>
      </c>
      <c r="FN90" s="69">
        <v>0</v>
      </c>
      <c r="FO90" s="69">
        <v>0</v>
      </c>
      <c r="FP90" s="69">
        <v>0</v>
      </c>
      <c r="FQ90" s="69">
        <v>0</v>
      </c>
      <c r="FR90" s="70" t="s">
        <v>652</v>
      </c>
      <c r="FS90" s="70" t="s">
        <v>652</v>
      </c>
      <c r="FT90" s="70">
        <v>0</v>
      </c>
      <c r="FU90" s="70">
        <v>0</v>
      </c>
      <c r="FV90" s="70">
        <v>0</v>
      </c>
      <c r="FW90" s="69">
        <v>0</v>
      </c>
      <c r="FX90" s="69">
        <v>0</v>
      </c>
      <c r="FY90" s="69">
        <v>0</v>
      </c>
      <c r="FZ90" s="69">
        <v>0</v>
      </c>
      <c r="GA90" s="69">
        <v>0</v>
      </c>
      <c r="GB90" s="69">
        <v>0</v>
      </c>
      <c r="GC90" s="69">
        <v>0</v>
      </c>
      <c r="GD90" s="69">
        <v>0</v>
      </c>
      <c r="GE90" s="69">
        <v>0</v>
      </c>
      <c r="GF90" s="69">
        <v>0</v>
      </c>
      <c r="GG90" s="69">
        <v>0</v>
      </c>
      <c r="GH90" s="70" t="s">
        <v>652</v>
      </c>
      <c r="GI90" s="70" t="s">
        <v>652</v>
      </c>
      <c r="GJ90" s="70">
        <v>0</v>
      </c>
      <c r="GK90" s="70">
        <v>0</v>
      </c>
      <c r="GL90" s="70">
        <v>0</v>
      </c>
      <c r="GM90" s="69">
        <v>0</v>
      </c>
      <c r="GN90" s="69">
        <v>0</v>
      </c>
      <c r="GO90" s="69">
        <v>0</v>
      </c>
      <c r="GP90" s="69">
        <v>0</v>
      </c>
      <c r="GQ90" s="69">
        <v>0</v>
      </c>
      <c r="GR90" s="69">
        <v>0</v>
      </c>
      <c r="GS90" s="69">
        <v>0</v>
      </c>
      <c r="GT90" s="69">
        <v>0</v>
      </c>
      <c r="GU90" s="69">
        <v>0</v>
      </c>
      <c r="GV90" s="69">
        <v>0</v>
      </c>
      <c r="GW90" s="69">
        <v>0</v>
      </c>
      <c r="GX90" s="70" t="s">
        <v>652</v>
      </c>
      <c r="GY90" s="70" t="s">
        <v>652</v>
      </c>
      <c r="GZ90" s="70">
        <v>0</v>
      </c>
      <c r="HA90" s="70">
        <v>0</v>
      </c>
      <c r="HB90" s="70">
        <v>0</v>
      </c>
      <c r="HC90" s="69">
        <v>0</v>
      </c>
      <c r="HD90" s="69">
        <v>0</v>
      </c>
      <c r="HE90" s="69">
        <v>0</v>
      </c>
      <c r="HF90" s="69">
        <v>0</v>
      </c>
      <c r="HG90" s="69">
        <v>0</v>
      </c>
      <c r="HH90" s="69">
        <v>0</v>
      </c>
      <c r="HI90" s="69">
        <v>0</v>
      </c>
      <c r="HJ90" s="69">
        <v>0</v>
      </c>
      <c r="HK90" s="69">
        <v>0</v>
      </c>
      <c r="HL90" s="69">
        <v>0</v>
      </c>
      <c r="HM90" s="69">
        <v>0</v>
      </c>
      <c r="HN90" s="70" t="s">
        <v>652</v>
      </c>
      <c r="HO90" s="70" t="s">
        <v>652</v>
      </c>
      <c r="HP90" s="70">
        <v>0</v>
      </c>
      <c r="HQ90" s="70">
        <v>0</v>
      </c>
      <c r="HR90" s="70">
        <v>0</v>
      </c>
      <c r="HS90" s="69">
        <v>0</v>
      </c>
      <c r="HT90" s="69">
        <v>0</v>
      </c>
      <c r="HU90" s="69">
        <v>0</v>
      </c>
      <c r="HV90" s="69">
        <v>0</v>
      </c>
      <c r="HW90" s="69">
        <v>0</v>
      </c>
      <c r="HX90" s="69">
        <v>0</v>
      </c>
      <c r="HY90" s="69">
        <v>0</v>
      </c>
      <c r="HZ90" s="69">
        <v>0</v>
      </c>
      <c r="IA90" s="69">
        <v>0</v>
      </c>
      <c r="IB90" s="69">
        <v>0</v>
      </c>
      <c r="IC90" s="69">
        <v>0</v>
      </c>
      <c r="ID90" s="70" t="s">
        <v>652</v>
      </c>
      <c r="IE90" s="70" t="s">
        <v>652</v>
      </c>
      <c r="IF90" s="70">
        <v>0</v>
      </c>
      <c r="IG90" s="70">
        <v>0</v>
      </c>
      <c r="IH90" s="70">
        <v>0</v>
      </c>
    </row>
    <row r="91" spans="1:242" ht="15.75" x14ac:dyDescent="0.25">
      <c r="A91" s="11">
        <v>80</v>
      </c>
      <c r="B91" s="66" t="s">
        <v>216</v>
      </c>
      <c r="C91" s="69">
        <v>170.14850000000001</v>
      </c>
      <c r="D91" s="69">
        <v>7.3433798100000001</v>
      </c>
      <c r="E91" s="69">
        <v>561.8288</v>
      </c>
      <c r="F91" s="69">
        <v>170.14850000000001</v>
      </c>
      <c r="G91" s="69">
        <v>391.68029999999999</v>
      </c>
      <c r="H91" s="69">
        <v>170.14526799999999</v>
      </c>
      <c r="I91" s="69">
        <v>5.1568009999999997E-2</v>
      </c>
      <c r="J91" s="69">
        <v>557.02431325999999</v>
      </c>
      <c r="K91" s="69">
        <v>177.48864781</v>
      </c>
      <c r="L91" s="69">
        <v>7.3433798100000001</v>
      </c>
      <c r="M91" s="69">
        <v>379.53566545000001</v>
      </c>
      <c r="N91" s="70">
        <v>99.998179071626566</v>
      </c>
      <c r="O91" s="70">
        <v>96.899350171555739</v>
      </c>
      <c r="P91" s="70">
        <v>68.136283536486445</v>
      </c>
      <c r="Q91" s="69">
        <v>5.1568009999999997E-2</v>
      </c>
      <c r="R91" s="70">
        <v>-1.7319479184152442E-14</v>
      </c>
      <c r="S91" s="69">
        <v>86.362300000000005</v>
      </c>
      <c r="T91" s="69">
        <v>0</v>
      </c>
      <c r="U91" s="69">
        <v>181.52590000000001</v>
      </c>
      <c r="V91" s="69">
        <v>86.362300000000005</v>
      </c>
      <c r="W91" s="69">
        <v>95.163600000000002</v>
      </c>
      <c r="X91" s="69">
        <v>86.359067999999994</v>
      </c>
      <c r="Y91" s="69">
        <v>5.1567059999999998E-2</v>
      </c>
      <c r="Z91" s="69">
        <v>181.52266800000001</v>
      </c>
      <c r="AA91" s="69">
        <v>86.359067999999994</v>
      </c>
      <c r="AB91" s="69">
        <v>0</v>
      </c>
      <c r="AC91" s="69">
        <v>95.163600000000002</v>
      </c>
      <c r="AD91" s="70">
        <v>99.99625762630221</v>
      </c>
      <c r="AE91" s="70">
        <v>100</v>
      </c>
      <c r="AF91" s="70">
        <v>52.425188021145651</v>
      </c>
      <c r="AG91" s="70">
        <v>5.1567059999999998E-2</v>
      </c>
      <c r="AH91" s="70">
        <v>-3.5527136788005009E-15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69">
        <v>0</v>
      </c>
      <c r="AO91" s="69">
        <v>9.499999999999999E-7</v>
      </c>
      <c r="AP91" s="69">
        <v>0</v>
      </c>
      <c r="AQ91" s="69">
        <v>0</v>
      </c>
      <c r="AR91" s="69">
        <v>0</v>
      </c>
      <c r="AS91" s="69">
        <v>0</v>
      </c>
      <c r="AT91" s="70" t="s">
        <v>652</v>
      </c>
      <c r="AU91" s="70" t="s">
        <v>652</v>
      </c>
      <c r="AV91" s="70">
        <v>0</v>
      </c>
      <c r="AW91" s="70">
        <v>9.499999999999999E-7</v>
      </c>
      <c r="AX91" s="70">
        <v>0</v>
      </c>
      <c r="AY91" s="69">
        <v>48.792999999999999</v>
      </c>
      <c r="AZ91" s="69">
        <v>6.0474798099999996</v>
      </c>
      <c r="BA91" s="69">
        <v>100.3411</v>
      </c>
      <c r="BB91" s="69">
        <v>48.792999999999999</v>
      </c>
      <c r="BC91" s="69">
        <v>51.548099999999998</v>
      </c>
      <c r="BD91" s="69">
        <v>48.792999999999999</v>
      </c>
      <c r="BE91" s="69">
        <v>0</v>
      </c>
      <c r="BF91" s="69">
        <v>97.401179959999993</v>
      </c>
      <c r="BG91" s="69">
        <v>54.840479810000005</v>
      </c>
      <c r="BH91" s="69">
        <v>6.0474798099999996</v>
      </c>
      <c r="BI91" s="69">
        <v>42.560700149999995</v>
      </c>
      <c r="BJ91" s="70">
        <v>100.00000000000003</v>
      </c>
      <c r="BK91" s="70">
        <v>82.565022086168057</v>
      </c>
      <c r="BL91" s="70">
        <v>43.69628804032817</v>
      </c>
      <c r="BM91" s="70">
        <v>0</v>
      </c>
      <c r="BN91" s="70">
        <v>-7.1054273576010019E-15</v>
      </c>
      <c r="BO91" s="69">
        <v>0</v>
      </c>
      <c r="BP91" s="69">
        <v>0</v>
      </c>
      <c r="BQ91" s="69">
        <v>0</v>
      </c>
      <c r="BR91" s="69">
        <v>0</v>
      </c>
      <c r="BS91" s="69">
        <v>0</v>
      </c>
      <c r="BT91" s="69">
        <v>0</v>
      </c>
      <c r="BU91" s="69">
        <v>0</v>
      </c>
      <c r="BV91" s="69">
        <v>0</v>
      </c>
      <c r="BW91" s="69">
        <v>0</v>
      </c>
      <c r="BX91" s="69">
        <v>0</v>
      </c>
      <c r="BY91" s="69">
        <v>0</v>
      </c>
      <c r="BZ91" s="70" t="s">
        <v>652</v>
      </c>
      <c r="CA91" s="70" t="s">
        <v>652</v>
      </c>
      <c r="CB91" s="70">
        <v>0</v>
      </c>
      <c r="CC91" s="70">
        <v>0</v>
      </c>
      <c r="CD91" s="70">
        <v>0</v>
      </c>
      <c r="CE91" s="69">
        <v>13.74</v>
      </c>
      <c r="CF91" s="69">
        <v>0</v>
      </c>
      <c r="CG91" s="69">
        <v>188.17140000000001</v>
      </c>
      <c r="CH91" s="69">
        <v>13.74</v>
      </c>
      <c r="CI91" s="69">
        <v>174.4314</v>
      </c>
      <c r="CJ91" s="69">
        <v>13.74</v>
      </c>
      <c r="CK91" s="69">
        <v>0</v>
      </c>
      <c r="CL91" s="69">
        <v>188.17140000000001</v>
      </c>
      <c r="CM91" s="69">
        <v>13.74</v>
      </c>
      <c r="CN91" s="69">
        <v>0</v>
      </c>
      <c r="CO91" s="69">
        <v>174.4314</v>
      </c>
      <c r="CP91" s="70">
        <v>100</v>
      </c>
      <c r="CQ91" s="70">
        <v>100</v>
      </c>
      <c r="CR91" s="70">
        <v>92.698146477094809</v>
      </c>
      <c r="CS91" s="70">
        <v>0</v>
      </c>
      <c r="CT91" s="70">
        <v>0</v>
      </c>
      <c r="CU91" s="69">
        <v>0</v>
      </c>
      <c r="CV91" s="69">
        <v>0</v>
      </c>
      <c r="CW91" s="69">
        <v>0</v>
      </c>
      <c r="CX91" s="69">
        <v>0</v>
      </c>
      <c r="CY91" s="69">
        <v>0</v>
      </c>
      <c r="CZ91" s="69">
        <v>0</v>
      </c>
      <c r="DA91" s="69">
        <v>0</v>
      </c>
      <c r="DB91" s="69">
        <v>0</v>
      </c>
      <c r="DC91" s="69">
        <v>0</v>
      </c>
      <c r="DD91" s="69">
        <v>0</v>
      </c>
      <c r="DE91" s="69">
        <v>0</v>
      </c>
      <c r="DF91" s="70" t="s">
        <v>652</v>
      </c>
      <c r="DG91" s="70" t="s">
        <v>652</v>
      </c>
      <c r="DH91" s="70">
        <v>0</v>
      </c>
      <c r="DI91" s="70">
        <v>0</v>
      </c>
      <c r="DJ91" s="70">
        <v>0</v>
      </c>
      <c r="DK91" s="69">
        <v>4.17</v>
      </c>
      <c r="DL91" s="69">
        <v>0</v>
      </c>
      <c r="DM91" s="69">
        <v>54.856999999999999</v>
      </c>
      <c r="DN91" s="69">
        <v>4.17</v>
      </c>
      <c r="DO91" s="69">
        <v>50.686999999999998</v>
      </c>
      <c r="DP91" s="69">
        <v>4.17</v>
      </c>
      <c r="DQ91" s="69">
        <v>0</v>
      </c>
      <c r="DR91" s="69">
        <v>54.856999999999999</v>
      </c>
      <c r="DS91" s="69">
        <v>4.17</v>
      </c>
      <c r="DT91" s="69">
        <v>0</v>
      </c>
      <c r="DU91" s="69">
        <v>50.686999999999998</v>
      </c>
      <c r="DV91" s="70">
        <v>100</v>
      </c>
      <c r="DW91" s="70">
        <v>100</v>
      </c>
      <c r="DX91" s="70">
        <v>92.398417704212761</v>
      </c>
      <c r="DY91" s="70">
        <v>0</v>
      </c>
      <c r="DZ91" s="70">
        <v>0</v>
      </c>
      <c r="EA91" s="69">
        <v>0</v>
      </c>
      <c r="EB91" s="69">
        <v>0</v>
      </c>
      <c r="EC91" s="69">
        <v>0</v>
      </c>
      <c r="ED91" s="69">
        <v>0</v>
      </c>
      <c r="EE91" s="69">
        <v>0</v>
      </c>
      <c r="EF91" s="69">
        <v>0</v>
      </c>
      <c r="EG91" s="69">
        <v>0</v>
      </c>
      <c r="EH91" s="69">
        <v>0</v>
      </c>
      <c r="EI91" s="69">
        <v>0</v>
      </c>
      <c r="EJ91" s="69">
        <v>0</v>
      </c>
      <c r="EK91" s="69">
        <v>0</v>
      </c>
      <c r="EL91" s="70" t="s">
        <v>652</v>
      </c>
      <c r="EM91" s="70" t="s">
        <v>652</v>
      </c>
      <c r="EN91" s="70">
        <v>0</v>
      </c>
      <c r="EO91" s="70">
        <v>0</v>
      </c>
      <c r="EP91" s="70">
        <v>0</v>
      </c>
      <c r="EQ91" s="69">
        <v>14.24</v>
      </c>
      <c r="ER91" s="69">
        <v>1.2959000000000001</v>
      </c>
      <c r="ES91" s="69">
        <v>31.090199999999999</v>
      </c>
      <c r="ET91" s="69">
        <v>14.24</v>
      </c>
      <c r="EU91" s="69">
        <v>16.850200000000001</v>
      </c>
      <c r="EV91" s="69">
        <v>14.24</v>
      </c>
      <c r="EW91" s="69">
        <v>0</v>
      </c>
      <c r="EX91" s="69">
        <v>29.233154300000002</v>
      </c>
      <c r="EY91" s="69">
        <v>15.5359</v>
      </c>
      <c r="EZ91" s="69">
        <v>1.2959000000000001</v>
      </c>
      <c r="FA91" s="69">
        <v>13.697254300000001</v>
      </c>
      <c r="FB91" s="70">
        <v>100</v>
      </c>
      <c r="FC91" s="70">
        <v>81.288378179487481</v>
      </c>
      <c r="FD91" s="70">
        <v>46.855204742650706</v>
      </c>
      <c r="FE91" s="70">
        <v>0</v>
      </c>
      <c r="FF91" s="70">
        <v>0</v>
      </c>
      <c r="FG91" s="69">
        <v>0</v>
      </c>
      <c r="FH91" s="69">
        <v>0</v>
      </c>
      <c r="FI91" s="69">
        <v>0</v>
      </c>
      <c r="FJ91" s="69">
        <v>0</v>
      </c>
      <c r="FK91" s="69">
        <v>0</v>
      </c>
      <c r="FL91" s="69">
        <v>0</v>
      </c>
      <c r="FM91" s="69">
        <v>0</v>
      </c>
      <c r="FN91" s="69">
        <v>0</v>
      </c>
      <c r="FO91" s="69">
        <v>0</v>
      </c>
      <c r="FP91" s="69">
        <v>0</v>
      </c>
      <c r="FQ91" s="69">
        <v>0</v>
      </c>
      <c r="FR91" s="70" t="s">
        <v>652</v>
      </c>
      <c r="FS91" s="70" t="s">
        <v>652</v>
      </c>
      <c r="FT91" s="70">
        <v>0</v>
      </c>
      <c r="FU91" s="70">
        <v>0</v>
      </c>
      <c r="FV91" s="70">
        <v>0</v>
      </c>
      <c r="FW91" s="69">
        <v>0</v>
      </c>
      <c r="FX91" s="69">
        <v>0</v>
      </c>
      <c r="FY91" s="69">
        <v>0</v>
      </c>
      <c r="FZ91" s="69">
        <v>0</v>
      </c>
      <c r="GA91" s="69">
        <v>0</v>
      </c>
      <c r="GB91" s="69">
        <v>0</v>
      </c>
      <c r="GC91" s="69">
        <v>0</v>
      </c>
      <c r="GD91" s="69">
        <v>0</v>
      </c>
      <c r="GE91" s="69">
        <v>0</v>
      </c>
      <c r="GF91" s="69">
        <v>0</v>
      </c>
      <c r="GG91" s="69">
        <v>0</v>
      </c>
      <c r="GH91" s="70" t="s">
        <v>652</v>
      </c>
      <c r="GI91" s="70" t="s">
        <v>652</v>
      </c>
      <c r="GJ91" s="70">
        <v>0</v>
      </c>
      <c r="GK91" s="70">
        <v>0</v>
      </c>
      <c r="GL91" s="70">
        <v>0</v>
      </c>
      <c r="GM91" s="69">
        <v>0</v>
      </c>
      <c r="GN91" s="69">
        <v>0</v>
      </c>
      <c r="GO91" s="69">
        <v>0</v>
      </c>
      <c r="GP91" s="69">
        <v>0</v>
      </c>
      <c r="GQ91" s="69">
        <v>0</v>
      </c>
      <c r="GR91" s="69">
        <v>0</v>
      </c>
      <c r="GS91" s="69">
        <v>0</v>
      </c>
      <c r="GT91" s="69">
        <v>0</v>
      </c>
      <c r="GU91" s="69">
        <v>0</v>
      </c>
      <c r="GV91" s="69">
        <v>0</v>
      </c>
      <c r="GW91" s="69">
        <v>0</v>
      </c>
      <c r="GX91" s="70" t="s">
        <v>652</v>
      </c>
      <c r="GY91" s="70" t="s">
        <v>652</v>
      </c>
      <c r="GZ91" s="70">
        <v>0</v>
      </c>
      <c r="HA91" s="70">
        <v>0</v>
      </c>
      <c r="HB91" s="70">
        <v>0</v>
      </c>
      <c r="HC91" s="69">
        <v>2.8431999999999999</v>
      </c>
      <c r="HD91" s="69">
        <v>0</v>
      </c>
      <c r="HE91" s="69">
        <v>5.8432000000000004</v>
      </c>
      <c r="HF91" s="69">
        <v>2.8431999999999999</v>
      </c>
      <c r="HG91" s="69">
        <v>3</v>
      </c>
      <c r="HH91" s="69">
        <v>2.8431999999999999</v>
      </c>
      <c r="HI91" s="69">
        <v>0</v>
      </c>
      <c r="HJ91" s="69">
        <v>5.8389110000000004</v>
      </c>
      <c r="HK91" s="69">
        <v>2.8431999999999999</v>
      </c>
      <c r="HL91" s="69">
        <v>0</v>
      </c>
      <c r="HM91" s="69">
        <v>2.995711</v>
      </c>
      <c r="HN91" s="70">
        <v>100</v>
      </c>
      <c r="HO91" s="70">
        <v>99.857033333333334</v>
      </c>
      <c r="HP91" s="70">
        <v>51.305988394068677</v>
      </c>
      <c r="HQ91" s="70">
        <v>0</v>
      </c>
      <c r="HR91" s="70">
        <v>0</v>
      </c>
      <c r="HS91" s="69">
        <v>0</v>
      </c>
      <c r="HT91" s="69">
        <v>0</v>
      </c>
      <c r="HU91" s="69">
        <v>0</v>
      </c>
      <c r="HV91" s="69">
        <v>0</v>
      </c>
      <c r="HW91" s="69">
        <v>0</v>
      </c>
      <c r="HX91" s="69">
        <v>0</v>
      </c>
      <c r="HY91" s="69">
        <v>0</v>
      </c>
      <c r="HZ91" s="69">
        <v>0</v>
      </c>
      <c r="IA91" s="69">
        <v>0</v>
      </c>
      <c r="IB91" s="69">
        <v>0</v>
      </c>
      <c r="IC91" s="69">
        <v>0</v>
      </c>
      <c r="ID91" s="70" t="s">
        <v>652</v>
      </c>
      <c r="IE91" s="70" t="s">
        <v>652</v>
      </c>
      <c r="IF91" s="70">
        <v>0</v>
      </c>
      <c r="IG91" s="70">
        <v>0</v>
      </c>
      <c r="IH91" s="70">
        <v>0</v>
      </c>
    </row>
    <row r="92" spans="1:242" ht="15.75" x14ac:dyDescent="0.25">
      <c r="A92" s="11">
        <v>81</v>
      </c>
      <c r="B92" s="66" t="s">
        <v>219</v>
      </c>
      <c r="C92" s="69">
        <v>93.348400000000012</v>
      </c>
      <c r="D92" s="69">
        <v>0</v>
      </c>
      <c r="E92" s="69">
        <v>133.35639999999998</v>
      </c>
      <c r="F92" s="69">
        <v>93.348400000000012</v>
      </c>
      <c r="G92" s="69">
        <v>40.008000000000003</v>
      </c>
      <c r="H92" s="69">
        <v>93.348400000000012</v>
      </c>
      <c r="I92" s="69">
        <v>1.550017</v>
      </c>
      <c r="J92" s="69">
        <v>97.666399999999996</v>
      </c>
      <c r="K92" s="69">
        <v>75.474400000000003</v>
      </c>
      <c r="L92" s="69">
        <v>0</v>
      </c>
      <c r="M92" s="69">
        <v>22.191999999999997</v>
      </c>
      <c r="N92" s="70">
        <v>80.852376687763254</v>
      </c>
      <c r="O92" s="70">
        <v>55.468906218756246</v>
      </c>
      <c r="P92" s="70">
        <v>22.72224634060434</v>
      </c>
      <c r="Q92" s="69">
        <v>1.550017</v>
      </c>
      <c r="R92" s="70">
        <v>17.874000000000006</v>
      </c>
      <c r="S92" s="69">
        <v>22.266400000000001</v>
      </c>
      <c r="T92" s="69">
        <v>0</v>
      </c>
      <c r="U92" s="69">
        <v>31.8094</v>
      </c>
      <c r="V92" s="69">
        <v>22.266400000000001</v>
      </c>
      <c r="W92" s="69">
        <v>9.5429999999999993</v>
      </c>
      <c r="X92" s="69">
        <v>22.266400000000001</v>
      </c>
      <c r="Y92" s="69">
        <v>1.550017</v>
      </c>
      <c r="Z92" s="69">
        <v>31.8094</v>
      </c>
      <c r="AA92" s="69">
        <v>22.266400000000001</v>
      </c>
      <c r="AB92" s="69">
        <v>0</v>
      </c>
      <c r="AC92" s="69">
        <v>9.5429999999999993</v>
      </c>
      <c r="AD92" s="70">
        <v>100</v>
      </c>
      <c r="AE92" s="70">
        <v>100</v>
      </c>
      <c r="AF92" s="70">
        <v>30.000565870465962</v>
      </c>
      <c r="AG92" s="70">
        <v>1.550017</v>
      </c>
      <c r="AH92" s="70">
        <v>4.4408920985006262E-16</v>
      </c>
      <c r="AI92" s="69">
        <v>0</v>
      </c>
      <c r="AJ92" s="69">
        <v>0</v>
      </c>
      <c r="AK92" s="69">
        <v>0</v>
      </c>
      <c r="AL92" s="69">
        <v>0</v>
      </c>
      <c r="AM92" s="69">
        <v>0</v>
      </c>
      <c r="AN92" s="69">
        <v>0</v>
      </c>
      <c r="AO92" s="69">
        <v>0</v>
      </c>
      <c r="AP92" s="69">
        <v>0</v>
      </c>
      <c r="AQ92" s="69">
        <v>0</v>
      </c>
      <c r="AR92" s="69">
        <v>0</v>
      </c>
      <c r="AS92" s="69">
        <v>0</v>
      </c>
      <c r="AT92" s="70" t="s">
        <v>652</v>
      </c>
      <c r="AU92" s="70" t="s">
        <v>652</v>
      </c>
      <c r="AV92" s="70">
        <v>0</v>
      </c>
      <c r="AW92" s="70">
        <v>0</v>
      </c>
      <c r="AX92" s="70">
        <v>0</v>
      </c>
      <c r="AY92" s="69">
        <v>59</v>
      </c>
      <c r="AZ92" s="69">
        <v>0</v>
      </c>
      <c r="BA92" s="69">
        <v>84.286000000000001</v>
      </c>
      <c r="BB92" s="69">
        <v>59</v>
      </c>
      <c r="BC92" s="69">
        <v>25.286000000000001</v>
      </c>
      <c r="BD92" s="69">
        <v>59</v>
      </c>
      <c r="BE92" s="69">
        <v>0</v>
      </c>
      <c r="BF92" s="69">
        <v>48.595999999999997</v>
      </c>
      <c r="BG92" s="69">
        <v>41.125999999999998</v>
      </c>
      <c r="BH92" s="69">
        <v>0</v>
      </c>
      <c r="BI92" s="69">
        <v>7.47</v>
      </c>
      <c r="BJ92" s="70">
        <v>69.705084745762719</v>
      </c>
      <c r="BK92" s="70">
        <v>29.542039073004823</v>
      </c>
      <c r="BL92" s="70">
        <v>15.371635525557659</v>
      </c>
      <c r="BM92" s="70">
        <v>0</v>
      </c>
      <c r="BN92" s="70">
        <v>17.874000000000002</v>
      </c>
      <c r="BO92" s="69">
        <v>0</v>
      </c>
      <c r="BP92" s="69">
        <v>0</v>
      </c>
      <c r="BQ92" s="69">
        <v>0</v>
      </c>
      <c r="BR92" s="69">
        <v>0</v>
      </c>
      <c r="BS92" s="69">
        <v>0</v>
      </c>
      <c r="BT92" s="69">
        <v>0</v>
      </c>
      <c r="BU92" s="69">
        <v>0</v>
      </c>
      <c r="BV92" s="69">
        <v>0</v>
      </c>
      <c r="BW92" s="69">
        <v>0</v>
      </c>
      <c r="BX92" s="69">
        <v>0</v>
      </c>
      <c r="BY92" s="69">
        <v>0</v>
      </c>
      <c r="BZ92" s="70" t="s">
        <v>652</v>
      </c>
      <c r="CA92" s="70" t="s">
        <v>652</v>
      </c>
      <c r="CB92" s="70">
        <v>0</v>
      </c>
      <c r="CC92" s="70">
        <v>0</v>
      </c>
      <c r="CD92" s="70">
        <v>0</v>
      </c>
      <c r="CE92" s="69">
        <v>8.34</v>
      </c>
      <c r="CF92" s="69">
        <v>0</v>
      </c>
      <c r="CG92" s="69">
        <v>11.914999999999999</v>
      </c>
      <c r="CH92" s="69">
        <v>8.34</v>
      </c>
      <c r="CI92" s="69">
        <v>3.5750000000000002</v>
      </c>
      <c r="CJ92" s="69">
        <v>8.34</v>
      </c>
      <c r="CK92" s="69">
        <v>0</v>
      </c>
      <c r="CL92" s="69">
        <v>11.914999999999999</v>
      </c>
      <c r="CM92" s="69">
        <v>8.34</v>
      </c>
      <c r="CN92" s="69">
        <v>0</v>
      </c>
      <c r="CO92" s="69">
        <v>3.5750000000000002</v>
      </c>
      <c r="CP92" s="70">
        <v>100</v>
      </c>
      <c r="CQ92" s="70">
        <v>100</v>
      </c>
      <c r="CR92" s="70">
        <v>30.004196391103655</v>
      </c>
      <c r="CS92" s="70">
        <v>0</v>
      </c>
      <c r="CT92" s="70">
        <v>0</v>
      </c>
      <c r="CU92" s="69">
        <v>0</v>
      </c>
      <c r="CV92" s="69">
        <v>0</v>
      </c>
      <c r="CW92" s="69">
        <v>0</v>
      </c>
      <c r="CX92" s="69">
        <v>0</v>
      </c>
      <c r="CY92" s="69">
        <v>0</v>
      </c>
      <c r="CZ92" s="69">
        <v>0</v>
      </c>
      <c r="DA92" s="69">
        <v>0</v>
      </c>
      <c r="DB92" s="69">
        <v>0</v>
      </c>
      <c r="DC92" s="69">
        <v>0</v>
      </c>
      <c r="DD92" s="69">
        <v>0</v>
      </c>
      <c r="DE92" s="69">
        <v>0</v>
      </c>
      <c r="DF92" s="70" t="s">
        <v>652</v>
      </c>
      <c r="DG92" s="70" t="s">
        <v>652</v>
      </c>
      <c r="DH92" s="70">
        <v>0</v>
      </c>
      <c r="DI92" s="70">
        <v>0</v>
      </c>
      <c r="DJ92" s="70">
        <v>0</v>
      </c>
      <c r="DK92" s="69">
        <v>1.89</v>
      </c>
      <c r="DL92" s="69">
        <v>0</v>
      </c>
      <c r="DM92" s="69">
        <v>2.7</v>
      </c>
      <c r="DN92" s="69">
        <v>1.89</v>
      </c>
      <c r="DO92" s="69">
        <v>0.81</v>
      </c>
      <c r="DP92" s="69">
        <v>1.89</v>
      </c>
      <c r="DQ92" s="69">
        <v>0</v>
      </c>
      <c r="DR92" s="69">
        <v>2.7</v>
      </c>
      <c r="DS92" s="69">
        <v>1.89</v>
      </c>
      <c r="DT92" s="69">
        <v>0</v>
      </c>
      <c r="DU92" s="69">
        <v>0.81</v>
      </c>
      <c r="DV92" s="70">
        <v>100</v>
      </c>
      <c r="DW92" s="70">
        <v>100</v>
      </c>
      <c r="DX92" s="70">
        <v>30</v>
      </c>
      <c r="DY92" s="70">
        <v>0</v>
      </c>
      <c r="DZ92" s="70">
        <v>0</v>
      </c>
      <c r="EA92" s="69">
        <v>0</v>
      </c>
      <c r="EB92" s="69">
        <v>0</v>
      </c>
      <c r="EC92" s="69">
        <v>0</v>
      </c>
      <c r="ED92" s="69">
        <v>0</v>
      </c>
      <c r="EE92" s="69">
        <v>0</v>
      </c>
      <c r="EF92" s="69">
        <v>0</v>
      </c>
      <c r="EG92" s="69">
        <v>0</v>
      </c>
      <c r="EH92" s="69">
        <v>0</v>
      </c>
      <c r="EI92" s="69">
        <v>0</v>
      </c>
      <c r="EJ92" s="69">
        <v>0</v>
      </c>
      <c r="EK92" s="69">
        <v>0</v>
      </c>
      <c r="EL92" s="70" t="s">
        <v>652</v>
      </c>
      <c r="EM92" s="70" t="s">
        <v>652</v>
      </c>
      <c r="EN92" s="70">
        <v>0</v>
      </c>
      <c r="EO92" s="70">
        <v>0</v>
      </c>
      <c r="EP92" s="70">
        <v>0</v>
      </c>
      <c r="EQ92" s="69">
        <v>0.7</v>
      </c>
      <c r="ER92" s="69">
        <v>0</v>
      </c>
      <c r="ES92" s="69">
        <v>1</v>
      </c>
      <c r="ET92" s="69">
        <v>0.7</v>
      </c>
      <c r="EU92" s="69">
        <v>0.3</v>
      </c>
      <c r="EV92" s="69">
        <v>0.7</v>
      </c>
      <c r="EW92" s="69">
        <v>0</v>
      </c>
      <c r="EX92" s="69">
        <v>1</v>
      </c>
      <c r="EY92" s="69">
        <v>0.7</v>
      </c>
      <c r="EZ92" s="69">
        <v>0</v>
      </c>
      <c r="FA92" s="69">
        <v>0.3</v>
      </c>
      <c r="FB92" s="70">
        <v>100</v>
      </c>
      <c r="FC92" s="70">
        <v>100</v>
      </c>
      <c r="FD92" s="70">
        <v>30</v>
      </c>
      <c r="FE92" s="70">
        <v>0</v>
      </c>
      <c r="FF92" s="70">
        <v>0</v>
      </c>
      <c r="FG92" s="69">
        <v>0</v>
      </c>
      <c r="FH92" s="69">
        <v>0</v>
      </c>
      <c r="FI92" s="69">
        <v>0</v>
      </c>
      <c r="FJ92" s="69">
        <v>0</v>
      </c>
      <c r="FK92" s="69">
        <v>0</v>
      </c>
      <c r="FL92" s="69">
        <v>0</v>
      </c>
      <c r="FM92" s="69">
        <v>0</v>
      </c>
      <c r="FN92" s="69">
        <v>0</v>
      </c>
      <c r="FO92" s="69">
        <v>0</v>
      </c>
      <c r="FP92" s="69">
        <v>0</v>
      </c>
      <c r="FQ92" s="69">
        <v>0</v>
      </c>
      <c r="FR92" s="70" t="s">
        <v>652</v>
      </c>
      <c r="FS92" s="70" t="s">
        <v>652</v>
      </c>
      <c r="FT92" s="70">
        <v>0</v>
      </c>
      <c r="FU92" s="70">
        <v>0</v>
      </c>
      <c r="FV92" s="70">
        <v>0</v>
      </c>
      <c r="FW92" s="69">
        <v>0</v>
      </c>
      <c r="FX92" s="69">
        <v>0</v>
      </c>
      <c r="FY92" s="69">
        <v>0</v>
      </c>
      <c r="FZ92" s="69">
        <v>0</v>
      </c>
      <c r="GA92" s="69">
        <v>0</v>
      </c>
      <c r="GB92" s="69">
        <v>0</v>
      </c>
      <c r="GC92" s="69">
        <v>0</v>
      </c>
      <c r="GD92" s="69">
        <v>0</v>
      </c>
      <c r="GE92" s="69">
        <v>0</v>
      </c>
      <c r="GF92" s="69">
        <v>0</v>
      </c>
      <c r="GG92" s="69">
        <v>0</v>
      </c>
      <c r="GH92" s="70" t="s">
        <v>652</v>
      </c>
      <c r="GI92" s="70" t="s">
        <v>652</v>
      </c>
      <c r="GJ92" s="70">
        <v>0</v>
      </c>
      <c r="GK92" s="70">
        <v>0</v>
      </c>
      <c r="GL92" s="70">
        <v>0</v>
      </c>
      <c r="GM92" s="69">
        <v>0</v>
      </c>
      <c r="GN92" s="69">
        <v>0</v>
      </c>
      <c r="GO92" s="69">
        <v>0</v>
      </c>
      <c r="GP92" s="69">
        <v>0</v>
      </c>
      <c r="GQ92" s="69">
        <v>0</v>
      </c>
      <c r="GR92" s="69">
        <v>0</v>
      </c>
      <c r="GS92" s="69">
        <v>0</v>
      </c>
      <c r="GT92" s="69">
        <v>0</v>
      </c>
      <c r="GU92" s="69">
        <v>0</v>
      </c>
      <c r="GV92" s="69">
        <v>0</v>
      </c>
      <c r="GW92" s="69">
        <v>0</v>
      </c>
      <c r="GX92" s="70" t="s">
        <v>652</v>
      </c>
      <c r="GY92" s="70" t="s">
        <v>652</v>
      </c>
      <c r="GZ92" s="70">
        <v>0</v>
      </c>
      <c r="HA92" s="70">
        <v>0</v>
      </c>
      <c r="HB92" s="70">
        <v>0</v>
      </c>
      <c r="HC92" s="69">
        <v>1.1519999999999999</v>
      </c>
      <c r="HD92" s="69">
        <v>0</v>
      </c>
      <c r="HE92" s="69">
        <v>1.6459999999999999</v>
      </c>
      <c r="HF92" s="69">
        <v>1.1519999999999999</v>
      </c>
      <c r="HG92" s="69">
        <v>0.49399999999999999</v>
      </c>
      <c r="HH92" s="69">
        <v>1.1519999999999999</v>
      </c>
      <c r="HI92" s="69">
        <v>0</v>
      </c>
      <c r="HJ92" s="69">
        <v>1.6459999999999999</v>
      </c>
      <c r="HK92" s="69">
        <v>1.1519999999999999</v>
      </c>
      <c r="HL92" s="69">
        <v>0</v>
      </c>
      <c r="HM92" s="69">
        <v>0.49399999999999999</v>
      </c>
      <c r="HN92" s="70">
        <v>100</v>
      </c>
      <c r="HO92" s="70">
        <v>100</v>
      </c>
      <c r="HP92" s="70">
        <v>30.012150668286758</v>
      </c>
      <c r="HQ92" s="70">
        <v>0</v>
      </c>
      <c r="HR92" s="70">
        <v>0</v>
      </c>
      <c r="HS92" s="69">
        <v>0</v>
      </c>
      <c r="HT92" s="69">
        <v>0</v>
      </c>
      <c r="HU92" s="69">
        <v>0</v>
      </c>
      <c r="HV92" s="69">
        <v>0</v>
      </c>
      <c r="HW92" s="69">
        <v>0</v>
      </c>
      <c r="HX92" s="69">
        <v>0</v>
      </c>
      <c r="HY92" s="69">
        <v>0</v>
      </c>
      <c r="HZ92" s="69">
        <v>0</v>
      </c>
      <c r="IA92" s="69">
        <v>0</v>
      </c>
      <c r="IB92" s="69">
        <v>0</v>
      </c>
      <c r="IC92" s="69">
        <v>0</v>
      </c>
      <c r="ID92" s="70" t="s">
        <v>652</v>
      </c>
      <c r="IE92" s="70" t="s">
        <v>652</v>
      </c>
      <c r="IF92" s="70">
        <v>0</v>
      </c>
      <c r="IG92" s="70">
        <v>0</v>
      </c>
      <c r="IH92" s="70">
        <v>0</v>
      </c>
    </row>
    <row r="93" spans="1:242" ht="15.75" x14ac:dyDescent="0.25">
      <c r="A93" s="11">
        <v>82</v>
      </c>
      <c r="B93" s="66" t="s">
        <v>222</v>
      </c>
      <c r="C93" s="69">
        <v>82.953400000000002</v>
      </c>
      <c r="D93" s="69">
        <v>7.3710000000000004</v>
      </c>
      <c r="E93" s="69">
        <v>283.37119999999999</v>
      </c>
      <c r="F93" s="69">
        <v>82.953400000000002</v>
      </c>
      <c r="G93" s="69">
        <v>200.4178</v>
      </c>
      <c r="H93" s="69">
        <v>79.528499999999994</v>
      </c>
      <c r="I93" s="69">
        <v>0.71469167</v>
      </c>
      <c r="J93" s="69">
        <v>279.97705999999999</v>
      </c>
      <c r="K93" s="69">
        <v>85.165700000000001</v>
      </c>
      <c r="L93" s="69">
        <v>7.3710000000000004</v>
      </c>
      <c r="M93" s="69">
        <v>194.81136000000001</v>
      </c>
      <c r="N93" s="70">
        <v>94.288697184813856</v>
      </c>
      <c r="O93" s="70">
        <v>97.202623719050905</v>
      </c>
      <c r="P93" s="70">
        <v>69.581186401485894</v>
      </c>
      <c r="Q93" s="69">
        <v>0.71469167</v>
      </c>
      <c r="R93" s="70">
        <v>1.7337999999999814</v>
      </c>
      <c r="S93" s="69">
        <v>62.513399999999997</v>
      </c>
      <c r="T93" s="69">
        <v>0</v>
      </c>
      <c r="U93" s="69">
        <v>243.51339999999999</v>
      </c>
      <c r="V93" s="69">
        <v>62.513399999999997</v>
      </c>
      <c r="W93" s="69">
        <v>181</v>
      </c>
      <c r="X93" s="69">
        <v>62.513399999999997</v>
      </c>
      <c r="Y93" s="69">
        <v>0.71469167</v>
      </c>
      <c r="Z93" s="69">
        <v>243.31639999999999</v>
      </c>
      <c r="AA93" s="69">
        <v>62.462400000000002</v>
      </c>
      <c r="AB93" s="69">
        <v>0</v>
      </c>
      <c r="AC93" s="69">
        <v>180.85400000000001</v>
      </c>
      <c r="AD93" s="70">
        <v>99.918417491289873</v>
      </c>
      <c r="AE93" s="70">
        <v>99.919337016574588</v>
      </c>
      <c r="AF93" s="70">
        <v>74.328734109168153</v>
      </c>
      <c r="AG93" s="70">
        <v>0.71469167</v>
      </c>
      <c r="AH93" s="70">
        <v>5.0999999999995382E-2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70" t="s">
        <v>652</v>
      </c>
      <c r="AU93" s="70" t="s">
        <v>652</v>
      </c>
      <c r="AV93" s="70">
        <v>0</v>
      </c>
      <c r="AW93" s="70">
        <v>0</v>
      </c>
      <c r="AX93" s="70">
        <v>0</v>
      </c>
      <c r="AY93" s="69">
        <v>20.440000000000001</v>
      </c>
      <c r="AZ93" s="69">
        <v>7.3710000000000004</v>
      </c>
      <c r="BA93" s="69">
        <v>39.857799999999997</v>
      </c>
      <c r="BB93" s="69">
        <v>20.440000000000001</v>
      </c>
      <c r="BC93" s="69">
        <v>19.4178</v>
      </c>
      <c r="BD93" s="69">
        <v>17.0151</v>
      </c>
      <c r="BE93" s="69">
        <v>0</v>
      </c>
      <c r="BF93" s="69">
        <v>36.66066</v>
      </c>
      <c r="BG93" s="69">
        <v>22.703299999999999</v>
      </c>
      <c r="BH93" s="69">
        <v>7.3710000000000004</v>
      </c>
      <c r="BI93" s="69">
        <v>13.95736</v>
      </c>
      <c r="BJ93" s="70">
        <v>81.634245442450819</v>
      </c>
      <c r="BK93" s="70">
        <v>71.879203617299595</v>
      </c>
      <c r="BL93" s="70">
        <v>38.071764119904003</v>
      </c>
      <c r="BM93" s="70">
        <v>0</v>
      </c>
      <c r="BN93" s="70">
        <v>1.6828000000000003</v>
      </c>
      <c r="BO93" s="69">
        <v>0</v>
      </c>
      <c r="BP93" s="69">
        <v>0</v>
      </c>
      <c r="BQ93" s="69">
        <v>0</v>
      </c>
      <c r="BR93" s="69">
        <v>0</v>
      </c>
      <c r="BS93" s="69">
        <v>0</v>
      </c>
      <c r="BT93" s="69">
        <v>0</v>
      </c>
      <c r="BU93" s="69">
        <v>0</v>
      </c>
      <c r="BV93" s="69">
        <v>0</v>
      </c>
      <c r="BW93" s="69">
        <v>0</v>
      </c>
      <c r="BX93" s="69">
        <v>0</v>
      </c>
      <c r="BY93" s="69">
        <v>0</v>
      </c>
      <c r="BZ93" s="70" t="s">
        <v>652</v>
      </c>
      <c r="CA93" s="70" t="s">
        <v>652</v>
      </c>
      <c r="CB93" s="70">
        <v>0</v>
      </c>
      <c r="CC93" s="70">
        <v>0</v>
      </c>
      <c r="CD93" s="70">
        <v>0</v>
      </c>
      <c r="CE93" s="69">
        <v>0</v>
      </c>
      <c r="CF93" s="69">
        <v>0</v>
      </c>
      <c r="CG93" s="69">
        <v>0</v>
      </c>
      <c r="CH93" s="69">
        <v>0</v>
      </c>
      <c r="CI93" s="69">
        <v>0</v>
      </c>
      <c r="CJ93" s="69">
        <v>0</v>
      </c>
      <c r="CK93" s="69">
        <v>0</v>
      </c>
      <c r="CL93" s="69">
        <v>0</v>
      </c>
      <c r="CM93" s="69">
        <v>0</v>
      </c>
      <c r="CN93" s="69">
        <v>0</v>
      </c>
      <c r="CO93" s="69">
        <v>0</v>
      </c>
      <c r="CP93" s="70" t="s">
        <v>652</v>
      </c>
      <c r="CQ93" s="70" t="s">
        <v>652</v>
      </c>
      <c r="CR93" s="70">
        <v>0</v>
      </c>
      <c r="CS93" s="70">
        <v>0</v>
      </c>
      <c r="CT93" s="70">
        <v>0</v>
      </c>
      <c r="CU93" s="69">
        <v>0</v>
      </c>
      <c r="CV93" s="69">
        <v>0</v>
      </c>
      <c r="CW93" s="69">
        <v>0</v>
      </c>
      <c r="CX93" s="69">
        <v>0</v>
      </c>
      <c r="CY93" s="69">
        <v>0</v>
      </c>
      <c r="CZ93" s="69">
        <v>0</v>
      </c>
      <c r="DA93" s="69">
        <v>0</v>
      </c>
      <c r="DB93" s="69">
        <v>0</v>
      </c>
      <c r="DC93" s="69">
        <v>0</v>
      </c>
      <c r="DD93" s="69">
        <v>0</v>
      </c>
      <c r="DE93" s="69">
        <v>0</v>
      </c>
      <c r="DF93" s="70" t="s">
        <v>652</v>
      </c>
      <c r="DG93" s="70" t="s">
        <v>652</v>
      </c>
      <c r="DH93" s="70">
        <v>0</v>
      </c>
      <c r="DI93" s="70">
        <v>0</v>
      </c>
      <c r="DJ93" s="70">
        <v>0</v>
      </c>
      <c r="DK93" s="69">
        <v>0</v>
      </c>
      <c r="DL93" s="69">
        <v>0</v>
      </c>
      <c r="DM93" s="69">
        <v>0</v>
      </c>
      <c r="DN93" s="69">
        <v>0</v>
      </c>
      <c r="DO93" s="69">
        <v>0</v>
      </c>
      <c r="DP93" s="69">
        <v>0</v>
      </c>
      <c r="DQ93" s="69">
        <v>0</v>
      </c>
      <c r="DR93" s="69">
        <v>0</v>
      </c>
      <c r="DS93" s="69">
        <v>0</v>
      </c>
      <c r="DT93" s="69">
        <v>0</v>
      </c>
      <c r="DU93" s="69">
        <v>0</v>
      </c>
      <c r="DV93" s="70" t="s">
        <v>652</v>
      </c>
      <c r="DW93" s="70" t="s">
        <v>652</v>
      </c>
      <c r="DX93" s="70">
        <v>0</v>
      </c>
      <c r="DY93" s="70">
        <v>0</v>
      </c>
      <c r="DZ93" s="70">
        <v>0</v>
      </c>
      <c r="EA93" s="69">
        <v>0</v>
      </c>
      <c r="EB93" s="69">
        <v>0</v>
      </c>
      <c r="EC93" s="69">
        <v>0</v>
      </c>
      <c r="ED93" s="69">
        <v>0</v>
      </c>
      <c r="EE93" s="69">
        <v>0</v>
      </c>
      <c r="EF93" s="69">
        <v>0</v>
      </c>
      <c r="EG93" s="69">
        <v>0</v>
      </c>
      <c r="EH93" s="69">
        <v>0</v>
      </c>
      <c r="EI93" s="69">
        <v>0</v>
      </c>
      <c r="EJ93" s="69">
        <v>0</v>
      </c>
      <c r="EK93" s="69">
        <v>0</v>
      </c>
      <c r="EL93" s="70" t="s">
        <v>652</v>
      </c>
      <c r="EM93" s="70" t="s">
        <v>652</v>
      </c>
      <c r="EN93" s="70">
        <v>0</v>
      </c>
      <c r="EO93" s="70">
        <v>0</v>
      </c>
      <c r="EP93" s="70">
        <v>0</v>
      </c>
      <c r="EQ93" s="69">
        <v>0</v>
      </c>
      <c r="ER93" s="69">
        <v>0</v>
      </c>
      <c r="ES93" s="69">
        <v>0</v>
      </c>
      <c r="ET93" s="69">
        <v>0</v>
      </c>
      <c r="EU93" s="69">
        <v>0</v>
      </c>
      <c r="EV93" s="69">
        <v>0</v>
      </c>
      <c r="EW93" s="69">
        <v>0</v>
      </c>
      <c r="EX93" s="69">
        <v>0</v>
      </c>
      <c r="EY93" s="69">
        <v>0</v>
      </c>
      <c r="EZ93" s="69">
        <v>0</v>
      </c>
      <c r="FA93" s="69">
        <v>0</v>
      </c>
      <c r="FB93" s="70" t="s">
        <v>652</v>
      </c>
      <c r="FC93" s="70" t="s">
        <v>652</v>
      </c>
      <c r="FD93" s="70">
        <v>0</v>
      </c>
      <c r="FE93" s="70">
        <v>0</v>
      </c>
      <c r="FF93" s="70">
        <v>0</v>
      </c>
      <c r="FG93" s="69">
        <v>0</v>
      </c>
      <c r="FH93" s="69">
        <v>0</v>
      </c>
      <c r="FI93" s="69">
        <v>0</v>
      </c>
      <c r="FJ93" s="69">
        <v>0</v>
      </c>
      <c r="FK93" s="69">
        <v>0</v>
      </c>
      <c r="FL93" s="69">
        <v>0</v>
      </c>
      <c r="FM93" s="69">
        <v>0</v>
      </c>
      <c r="FN93" s="69">
        <v>0</v>
      </c>
      <c r="FO93" s="69">
        <v>0</v>
      </c>
      <c r="FP93" s="69">
        <v>0</v>
      </c>
      <c r="FQ93" s="69">
        <v>0</v>
      </c>
      <c r="FR93" s="70" t="s">
        <v>652</v>
      </c>
      <c r="FS93" s="70" t="s">
        <v>652</v>
      </c>
      <c r="FT93" s="70">
        <v>0</v>
      </c>
      <c r="FU93" s="70">
        <v>0</v>
      </c>
      <c r="FV93" s="70">
        <v>0</v>
      </c>
      <c r="FW93" s="69">
        <v>0</v>
      </c>
      <c r="FX93" s="69">
        <v>0</v>
      </c>
      <c r="FY93" s="69">
        <v>0</v>
      </c>
      <c r="FZ93" s="69">
        <v>0</v>
      </c>
      <c r="GA93" s="69">
        <v>0</v>
      </c>
      <c r="GB93" s="69">
        <v>0</v>
      </c>
      <c r="GC93" s="69">
        <v>0</v>
      </c>
      <c r="GD93" s="69">
        <v>0</v>
      </c>
      <c r="GE93" s="69">
        <v>0</v>
      </c>
      <c r="GF93" s="69">
        <v>0</v>
      </c>
      <c r="GG93" s="69">
        <v>0</v>
      </c>
      <c r="GH93" s="70" t="s">
        <v>652</v>
      </c>
      <c r="GI93" s="70" t="s">
        <v>652</v>
      </c>
      <c r="GJ93" s="70">
        <v>0</v>
      </c>
      <c r="GK93" s="70">
        <v>0</v>
      </c>
      <c r="GL93" s="70">
        <v>0</v>
      </c>
      <c r="GM93" s="69">
        <v>0</v>
      </c>
      <c r="GN93" s="69">
        <v>0</v>
      </c>
      <c r="GO93" s="69">
        <v>0</v>
      </c>
      <c r="GP93" s="69">
        <v>0</v>
      </c>
      <c r="GQ93" s="69">
        <v>0</v>
      </c>
      <c r="GR93" s="69">
        <v>0</v>
      </c>
      <c r="GS93" s="69">
        <v>0</v>
      </c>
      <c r="GT93" s="69">
        <v>0</v>
      </c>
      <c r="GU93" s="69">
        <v>0</v>
      </c>
      <c r="GV93" s="69">
        <v>0</v>
      </c>
      <c r="GW93" s="69">
        <v>0</v>
      </c>
      <c r="GX93" s="70" t="s">
        <v>652</v>
      </c>
      <c r="GY93" s="70" t="s">
        <v>652</v>
      </c>
      <c r="GZ93" s="70">
        <v>0</v>
      </c>
      <c r="HA93" s="70">
        <v>0</v>
      </c>
      <c r="HB93" s="70">
        <v>0</v>
      </c>
      <c r="HC93" s="69">
        <v>0</v>
      </c>
      <c r="HD93" s="69">
        <v>0</v>
      </c>
      <c r="HE93" s="69">
        <v>0</v>
      </c>
      <c r="HF93" s="69">
        <v>0</v>
      </c>
      <c r="HG93" s="69">
        <v>0</v>
      </c>
      <c r="HH93" s="69">
        <v>0</v>
      </c>
      <c r="HI93" s="69">
        <v>0</v>
      </c>
      <c r="HJ93" s="69">
        <v>0</v>
      </c>
      <c r="HK93" s="69">
        <v>0</v>
      </c>
      <c r="HL93" s="69">
        <v>0</v>
      </c>
      <c r="HM93" s="69">
        <v>0</v>
      </c>
      <c r="HN93" s="70" t="s">
        <v>652</v>
      </c>
      <c r="HO93" s="70" t="s">
        <v>652</v>
      </c>
      <c r="HP93" s="70">
        <v>0</v>
      </c>
      <c r="HQ93" s="70">
        <v>0</v>
      </c>
      <c r="HR93" s="70">
        <v>0</v>
      </c>
      <c r="HS93" s="69">
        <v>0</v>
      </c>
      <c r="HT93" s="69">
        <v>0</v>
      </c>
      <c r="HU93" s="69">
        <v>0</v>
      </c>
      <c r="HV93" s="69">
        <v>0</v>
      </c>
      <c r="HW93" s="69">
        <v>0</v>
      </c>
      <c r="HX93" s="69">
        <v>0</v>
      </c>
      <c r="HY93" s="69">
        <v>0</v>
      </c>
      <c r="HZ93" s="69">
        <v>0</v>
      </c>
      <c r="IA93" s="69">
        <v>0</v>
      </c>
      <c r="IB93" s="69">
        <v>0</v>
      </c>
      <c r="IC93" s="69">
        <v>0</v>
      </c>
      <c r="ID93" s="70" t="s">
        <v>652</v>
      </c>
      <c r="IE93" s="70" t="s">
        <v>652</v>
      </c>
      <c r="IF93" s="70">
        <v>0</v>
      </c>
      <c r="IG93" s="70">
        <v>0</v>
      </c>
      <c r="IH93" s="70">
        <v>0</v>
      </c>
    </row>
    <row r="94" spans="1:242" ht="15.75" x14ac:dyDescent="0.25">
      <c r="A94" s="11">
        <v>83</v>
      </c>
      <c r="B94" s="66" t="s">
        <v>225</v>
      </c>
      <c r="C94" s="69">
        <v>60.106099999999998</v>
      </c>
      <c r="D94" s="69">
        <v>0</v>
      </c>
      <c r="E94" s="69">
        <v>88.706100000000006</v>
      </c>
      <c r="F94" s="69">
        <v>60.106099999999998</v>
      </c>
      <c r="G94" s="69">
        <v>28.599999999999998</v>
      </c>
      <c r="H94" s="69">
        <v>60.08805761</v>
      </c>
      <c r="I94" s="69">
        <v>0</v>
      </c>
      <c r="J94" s="69">
        <v>88.307364409999991</v>
      </c>
      <c r="K94" s="69">
        <v>59.749343979999992</v>
      </c>
      <c r="L94" s="69">
        <v>0</v>
      </c>
      <c r="M94" s="69">
        <v>28.558020429999999</v>
      </c>
      <c r="N94" s="70">
        <v>99.406456216590328</v>
      </c>
      <c r="O94" s="70">
        <v>99.853218286713286</v>
      </c>
      <c r="P94" s="70">
        <v>32.339341821378227</v>
      </c>
      <c r="Q94" s="69">
        <v>0</v>
      </c>
      <c r="R94" s="70">
        <v>0.33871363000000798</v>
      </c>
      <c r="S94" s="69">
        <v>8.1761999999999997</v>
      </c>
      <c r="T94" s="69">
        <v>0</v>
      </c>
      <c r="U94" s="69">
        <v>13.1762</v>
      </c>
      <c r="V94" s="69">
        <v>8.1761999999999997</v>
      </c>
      <c r="W94" s="69">
        <v>5</v>
      </c>
      <c r="X94" s="69">
        <v>8.1761999999999997</v>
      </c>
      <c r="Y94" s="69">
        <v>0</v>
      </c>
      <c r="Z94" s="69">
        <v>13.1762</v>
      </c>
      <c r="AA94" s="69">
        <v>8.1761999999999997</v>
      </c>
      <c r="AB94" s="69">
        <v>0</v>
      </c>
      <c r="AC94" s="69">
        <v>5</v>
      </c>
      <c r="AD94" s="70">
        <v>100</v>
      </c>
      <c r="AE94" s="70">
        <v>100</v>
      </c>
      <c r="AF94" s="70">
        <v>37.947207844446808</v>
      </c>
      <c r="AG94" s="70">
        <v>0</v>
      </c>
      <c r="AH94" s="70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v>0</v>
      </c>
      <c r="AN94" s="69">
        <v>0</v>
      </c>
      <c r="AO94" s="69">
        <v>0</v>
      </c>
      <c r="AP94" s="69">
        <v>0</v>
      </c>
      <c r="AQ94" s="69">
        <v>0</v>
      </c>
      <c r="AR94" s="69">
        <v>0</v>
      </c>
      <c r="AS94" s="69">
        <v>0</v>
      </c>
      <c r="AT94" s="70" t="s">
        <v>652</v>
      </c>
      <c r="AU94" s="70" t="s">
        <v>652</v>
      </c>
      <c r="AV94" s="70">
        <v>0</v>
      </c>
      <c r="AW94" s="70">
        <v>0</v>
      </c>
      <c r="AX94" s="70">
        <v>0</v>
      </c>
      <c r="AY94" s="69">
        <v>51.731999999999999</v>
      </c>
      <c r="AZ94" s="69">
        <v>0</v>
      </c>
      <c r="BA94" s="69">
        <v>75.132000000000005</v>
      </c>
      <c r="BB94" s="69">
        <v>51.731999999999999</v>
      </c>
      <c r="BC94" s="69">
        <v>23.4</v>
      </c>
      <c r="BD94" s="69">
        <v>51.713957610000001</v>
      </c>
      <c r="BE94" s="69">
        <v>0</v>
      </c>
      <c r="BF94" s="69">
        <v>74.73326440999999</v>
      </c>
      <c r="BG94" s="69">
        <v>51.375243979999993</v>
      </c>
      <c r="BH94" s="69">
        <v>0</v>
      </c>
      <c r="BI94" s="69">
        <v>23.35802043</v>
      </c>
      <c r="BJ94" s="70">
        <v>99.310376517436012</v>
      </c>
      <c r="BK94" s="70">
        <v>99.820600128205129</v>
      </c>
      <c r="BL94" s="70">
        <v>31.255185511305573</v>
      </c>
      <c r="BM94" s="70">
        <v>0</v>
      </c>
      <c r="BN94" s="70">
        <v>0.33871363000000798</v>
      </c>
      <c r="BO94" s="69">
        <v>0</v>
      </c>
      <c r="BP94" s="69">
        <v>0</v>
      </c>
      <c r="BQ94" s="69">
        <v>0</v>
      </c>
      <c r="BR94" s="69">
        <v>0</v>
      </c>
      <c r="BS94" s="69">
        <v>0</v>
      </c>
      <c r="BT94" s="69">
        <v>0</v>
      </c>
      <c r="BU94" s="69">
        <v>0</v>
      </c>
      <c r="BV94" s="69">
        <v>0</v>
      </c>
      <c r="BW94" s="69">
        <v>0</v>
      </c>
      <c r="BX94" s="69">
        <v>0</v>
      </c>
      <c r="BY94" s="69">
        <v>0</v>
      </c>
      <c r="BZ94" s="70" t="s">
        <v>652</v>
      </c>
      <c r="CA94" s="70" t="s">
        <v>652</v>
      </c>
      <c r="CB94" s="70">
        <v>0</v>
      </c>
      <c r="CC94" s="70">
        <v>0</v>
      </c>
      <c r="CD94" s="70">
        <v>0</v>
      </c>
      <c r="CE94" s="69">
        <v>0</v>
      </c>
      <c r="CF94" s="69">
        <v>0</v>
      </c>
      <c r="CG94" s="69">
        <v>0</v>
      </c>
      <c r="CH94" s="69">
        <v>0</v>
      </c>
      <c r="CI94" s="69">
        <v>0</v>
      </c>
      <c r="CJ94" s="69">
        <v>0</v>
      </c>
      <c r="CK94" s="69">
        <v>0</v>
      </c>
      <c r="CL94" s="69">
        <v>0</v>
      </c>
      <c r="CM94" s="69">
        <v>0</v>
      </c>
      <c r="CN94" s="69">
        <v>0</v>
      </c>
      <c r="CO94" s="69">
        <v>0</v>
      </c>
      <c r="CP94" s="70" t="s">
        <v>652</v>
      </c>
      <c r="CQ94" s="70" t="s">
        <v>652</v>
      </c>
      <c r="CR94" s="70">
        <v>0</v>
      </c>
      <c r="CS94" s="70">
        <v>0</v>
      </c>
      <c r="CT94" s="70">
        <v>0</v>
      </c>
      <c r="CU94" s="69">
        <v>0</v>
      </c>
      <c r="CV94" s="69">
        <v>0</v>
      </c>
      <c r="CW94" s="69">
        <v>0</v>
      </c>
      <c r="CX94" s="69">
        <v>0</v>
      </c>
      <c r="CY94" s="69">
        <v>0</v>
      </c>
      <c r="CZ94" s="69">
        <v>0</v>
      </c>
      <c r="DA94" s="69">
        <v>0</v>
      </c>
      <c r="DB94" s="69">
        <v>0</v>
      </c>
      <c r="DC94" s="69">
        <v>0</v>
      </c>
      <c r="DD94" s="69">
        <v>0</v>
      </c>
      <c r="DE94" s="69">
        <v>0</v>
      </c>
      <c r="DF94" s="70" t="s">
        <v>652</v>
      </c>
      <c r="DG94" s="70" t="s">
        <v>652</v>
      </c>
      <c r="DH94" s="70">
        <v>0</v>
      </c>
      <c r="DI94" s="70">
        <v>0</v>
      </c>
      <c r="DJ94" s="70">
        <v>0</v>
      </c>
      <c r="DK94" s="69">
        <v>0</v>
      </c>
      <c r="DL94" s="69">
        <v>0</v>
      </c>
      <c r="DM94" s="69">
        <v>0</v>
      </c>
      <c r="DN94" s="69">
        <v>0</v>
      </c>
      <c r="DO94" s="69">
        <v>0</v>
      </c>
      <c r="DP94" s="69">
        <v>0</v>
      </c>
      <c r="DQ94" s="69">
        <v>0</v>
      </c>
      <c r="DR94" s="69">
        <v>0</v>
      </c>
      <c r="DS94" s="69">
        <v>0</v>
      </c>
      <c r="DT94" s="69">
        <v>0</v>
      </c>
      <c r="DU94" s="69">
        <v>0</v>
      </c>
      <c r="DV94" s="70" t="s">
        <v>652</v>
      </c>
      <c r="DW94" s="70" t="s">
        <v>652</v>
      </c>
      <c r="DX94" s="70">
        <v>0</v>
      </c>
      <c r="DY94" s="70">
        <v>0</v>
      </c>
      <c r="DZ94" s="70">
        <v>0</v>
      </c>
      <c r="EA94" s="69">
        <v>0</v>
      </c>
      <c r="EB94" s="69">
        <v>0</v>
      </c>
      <c r="EC94" s="69">
        <v>0</v>
      </c>
      <c r="ED94" s="69">
        <v>0</v>
      </c>
      <c r="EE94" s="69">
        <v>0</v>
      </c>
      <c r="EF94" s="69">
        <v>0</v>
      </c>
      <c r="EG94" s="69">
        <v>0</v>
      </c>
      <c r="EH94" s="69">
        <v>0</v>
      </c>
      <c r="EI94" s="69">
        <v>0</v>
      </c>
      <c r="EJ94" s="69">
        <v>0</v>
      </c>
      <c r="EK94" s="69">
        <v>0</v>
      </c>
      <c r="EL94" s="70" t="s">
        <v>652</v>
      </c>
      <c r="EM94" s="70" t="s">
        <v>652</v>
      </c>
      <c r="EN94" s="70">
        <v>0</v>
      </c>
      <c r="EO94" s="70">
        <v>0</v>
      </c>
      <c r="EP94" s="70">
        <v>0</v>
      </c>
      <c r="EQ94" s="69">
        <v>0</v>
      </c>
      <c r="ER94" s="69">
        <v>0</v>
      </c>
      <c r="ES94" s="69">
        <v>0</v>
      </c>
      <c r="ET94" s="69">
        <v>0</v>
      </c>
      <c r="EU94" s="69">
        <v>0</v>
      </c>
      <c r="EV94" s="69">
        <v>0</v>
      </c>
      <c r="EW94" s="69">
        <v>0</v>
      </c>
      <c r="EX94" s="69">
        <v>0</v>
      </c>
      <c r="EY94" s="69">
        <v>0</v>
      </c>
      <c r="EZ94" s="69">
        <v>0</v>
      </c>
      <c r="FA94" s="69">
        <v>0</v>
      </c>
      <c r="FB94" s="70" t="s">
        <v>652</v>
      </c>
      <c r="FC94" s="70" t="s">
        <v>652</v>
      </c>
      <c r="FD94" s="70">
        <v>0</v>
      </c>
      <c r="FE94" s="70">
        <v>0</v>
      </c>
      <c r="FF94" s="70">
        <v>0</v>
      </c>
      <c r="FG94" s="69">
        <v>0</v>
      </c>
      <c r="FH94" s="69">
        <v>0</v>
      </c>
      <c r="FI94" s="69">
        <v>0</v>
      </c>
      <c r="FJ94" s="69">
        <v>0</v>
      </c>
      <c r="FK94" s="69">
        <v>0</v>
      </c>
      <c r="FL94" s="69">
        <v>0</v>
      </c>
      <c r="FM94" s="69">
        <v>0</v>
      </c>
      <c r="FN94" s="69">
        <v>0</v>
      </c>
      <c r="FO94" s="69">
        <v>0</v>
      </c>
      <c r="FP94" s="69">
        <v>0</v>
      </c>
      <c r="FQ94" s="69">
        <v>0</v>
      </c>
      <c r="FR94" s="70" t="s">
        <v>652</v>
      </c>
      <c r="FS94" s="70" t="s">
        <v>652</v>
      </c>
      <c r="FT94" s="70">
        <v>0</v>
      </c>
      <c r="FU94" s="70">
        <v>0</v>
      </c>
      <c r="FV94" s="70">
        <v>0</v>
      </c>
      <c r="FW94" s="69">
        <v>0</v>
      </c>
      <c r="FX94" s="69">
        <v>0</v>
      </c>
      <c r="FY94" s="69">
        <v>0</v>
      </c>
      <c r="FZ94" s="69">
        <v>0</v>
      </c>
      <c r="GA94" s="69">
        <v>0</v>
      </c>
      <c r="GB94" s="69">
        <v>0</v>
      </c>
      <c r="GC94" s="69">
        <v>0</v>
      </c>
      <c r="GD94" s="69">
        <v>0</v>
      </c>
      <c r="GE94" s="69">
        <v>0</v>
      </c>
      <c r="GF94" s="69">
        <v>0</v>
      </c>
      <c r="GG94" s="69">
        <v>0</v>
      </c>
      <c r="GH94" s="70" t="s">
        <v>652</v>
      </c>
      <c r="GI94" s="70" t="s">
        <v>652</v>
      </c>
      <c r="GJ94" s="70">
        <v>0</v>
      </c>
      <c r="GK94" s="70">
        <v>0</v>
      </c>
      <c r="GL94" s="70">
        <v>0</v>
      </c>
      <c r="GM94" s="69">
        <v>0</v>
      </c>
      <c r="GN94" s="69">
        <v>0</v>
      </c>
      <c r="GO94" s="69">
        <v>0</v>
      </c>
      <c r="GP94" s="69">
        <v>0</v>
      </c>
      <c r="GQ94" s="69">
        <v>0</v>
      </c>
      <c r="GR94" s="69">
        <v>0</v>
      </c>
      <c r="GS94" s="69">
        <v>0</v>
      </c>
      <c r="GT94" s="69">
        <v>0</v>
      </c>
      <c r="GU94" s="69">
        <v>0</v>
      </c>
      <c r="GV94" s="69">
        <v>0</v>
      </c>
      <c r="GW94" s="69">
        <v>0</v>
      </c>
      <c r="GX94" s="70" t="s">
        <v>652</v>
      </c>
      <c r="GY94" s="70" t="s">
        <v>652</v>
      </c>
      <c r="GZ94" s="70">
        <v>0</v>
      </c>
      <c r="HA94" s="70">
        <v>0</v>
      </c>
      <c r="HB94" s="70">
        <v>0</v>
      </c>
      <c r="HC94" s="69">
        <v>0.19789999999999999</v>
      </c>
      <c r="HD94" s="69">
        <v>0</v>
      </c>
      <c r="HE94" s="69">
        <v>0.39789999999999998</v>
      </c>
      <c r="HF94" s="69">
        <v>0.19789999999999999</v>
      </c>
      <c r="HG94" s="69">
        <v>0.2</v>
      </c>
      <c r="HH94" s="69">
        <v>0.19789999999999999</v>
      </c>
      <c r="HI94" s="69">
        <v>0</v>
      </c>
      <c r="HJ94" s="69">
        <v>0.39789999999999998</v>
      </c>
      <c r="HK94" s="69">
        <v>0.19789999999999999</v>
      </c>
      <c r="HL94" s="69">
        <v>0</v>
      </c>
      <c r="HM94" s="69">
        <v>0.2</v>
      </c>
      <c r="HN94" s="70">
        <v>100</v>
      </c>
      <c r="HO94" s="70">
        <v>100</v>
      </c>
      <c r="HP94" s="70">
        <v>50.263885398341301</v>
      </c>
      <c r="HQ94" s="70">
        <v>0</v>
      </c>
      <c r="HR94" s="70">
        <v>0</v>
      </c>
      <c r="HS94" s="69">
        <v>0</v>
      </c>
      <c r="HT94" s="69">
        <v>0</v>
      </c>
      <c r="HU94" s="69">
        <v>0</v>
      </c>
      <c r="HV94" s="69">
        <v>0</v>
      </c>
      <c r="HW94" s="69">
        <v>0</v>
      </c>
      <c r="HX94" s="69">
        <v>0</v>
      </c>
      <c r="HY94" s="69">
        <v>0</v>
      </c>
      <c r="HZ94" s="69">
        <v>0</v>
      </c>
      <c r="IA94" s="69">
        <v>0</v>
      </c>
      <c r="IB94" s="69">
        <v>0</v>
      </c>
      <c r="IC94" s="69">
        <v>0</v>
      </c>
      <c r="ID94" s="70" t="s">
        <v>652</v>
      </c>
      <c r="IE94" s="70" t="s">
        <v>652</v>
      </c>
      <c r="IF94" s="70">
        <v>0</v>
      </c>
      <c r="IG94" s="70">
        <v>0</v>
      </c>
      <c r="IH94" s="70">
        <v>0</v>
      </c>
    </row>
    <row r="95" spans="1:242" ht="15.75" x14ac:dyDescent="0.25">
      <c r="A95" s="77">
        <v>84</v>
      </c>
      <c r="B95" s="66" t="s">
        <v>228</v>
      </c>
      <c r="C95" s="69">
        <v>67.956999999999994</v>
      </c>
      <c r="D95" s="69">
        <v>8.6989999999999998</v>
      </c>
      <c r="E95" s="69">
        <v>119.4674</v>
      </c>
      <c r="F95" s="69">
        <v>67.956999999999994</v>
      </c>
      <c r="G95" s="69">
        <v>51.510400000000004</v>
      </c>
      <c r="H95" s="69">
        <v>61.453181000000001</v>
      </c>
      <c r="I95" s="69">
        <v>0.32783445999999999</v>
      </c>
      <c r="J95" s="69">
        <v>106.6033295</v>
      </c>
      <c r="K95" s="69">
        <v>63.770286349999999</v>
      </c>
      <c r="L95" s="69">
        <v>8.6989999999999998</v>
      </c>
      <c r="M95" s="69">
        <v>42.833043150000002</v>
      </c>
      <c r="N95" s="70">
        <v>83.190208659465668</v>
      </c>
      <c r="O95" s="70">
        <v>83.154165275361862</v>
      </c>
      <c r="P95" s="70">
        <v>40.179836174816664</v>
      </c>
      <c r="Q95" s="69">
        <v>0.32783445999999999</v>
      </c>
      <c r="R95" s="70">
        <v>6.3818946500000049</v>
      </c>
      <c r="S95" s="69">
        <v>22.164999999999999</v>
      </c>
      <c r="T95" s="69">
        <v>0</v>
      </c>
      <c r="U95" s="69">
        <v>48.8125</v>
      </c>
      <c r="V95" s="69">
        <v>22.164999999999999</v>
      </c>
      <c r="W95" s="69">
        <v>26.647500000000001</v>
      </c>
      <c r="X95" s="69">
        <v>22.164999999999999</v>
      </c>
      <c r="Y95" s="69">
        <v>0.20512775</v>
      </c>
      <c r="Z95" s="69">
        <v>48.724193999999997</v>
      </c>
      <c r="AA95" s="69">
        <v>22.149152000000001</v>
      </c>
      <c r="AB95" s="69">
        <v>0</v>
      </c>
      <c r="AC95" s="69">
        <v>26.575042</v>
      </c>
      <c r="AD95" s="70">
        <v>99.928499887209583</v>
      </c>
      <c r="AE95" s="70">
        <v>99.728087062576222</v>
      </c>
      <c r="AF95" s="70">
        <v>54.54177856692715</v>
      </c>
      <c r="AG95" s="70">
        <v>0.20512775</v>
      </c>
      <c r="AH95" s="70">
        <v>1.5847999999997364E-2</v>
      </c>
      <c r="AI95" s="69">
        <v>0</v>
      </c>
      <c r="AJ95" s="69">
        <v>0</v>
      </c>
      <c r="AK95" s="69">
        <v>0</v>
      </c>
      <c r="AL95" s="69">
        <v>0</v>
      </c>
      <c r="AM95" s="69">
        <v>0</v>
      </c>
      <c r="AN95" s="69">
        <v>0</v>
      </c>
      <c r="AO95" s="69">
        <v>0.12270671000000001</v>
      </c>
      <c r="AP95" s="69">
        <v>0</v>
      </c>
      <c r="AQ95" s="69">
        <v>0</v>
      </c>
      <c r="AR95" s="69">
        <v>0</v>
      </c>
      <c r="AS95" s="69">
        <v>0</v>
      </c>
      <c r="AT95" s="70" t="s">
        <v>652</v>
      </c>
      <c r="AU95" s="70" t="s">
        <v>652</v>
      </c>
      <c r="AV95" s="70">
        <v>0</v>
      </c>
      <c r="AW95" s="70">
        <v>0.12270671000000001</v>
      </c>
      <c r="AX95" s="70">
        <v>0</v>
      </c>
      <c r="AY95" s="69">
        <v>45.792000000000002</v>
      </c>
      <c r="AZ95" s="69">
        <v>8.6989999999999998</v>
      </c>
      <c r="BA95" s="69">
        <v>70.654899999999998</v>
      </c>
      <c r="BB95" s="69">
        <v>45.792000000000002</v>
      </c>
      <c r="BC95" s="69">
        <v>24.8629</v>
      </c>
      <c r="BD95" s="69">
        <v>39.288181000000002</v>
      </c>
      <c r="BE95" s="69">
        <v>0</v>
      </c>
      <c r="BF95" s="69">
        <v>57.879135499999997</v>
      </c>
      <c r="BG95" s="69">
        <v>41.621134349999998</v>
      </c>
      <c r="BH95" s="69">
        <v>8.6989999999999998</v>
      </c>
      <c r="BI95" s="69">
        <v>16.258001150000002</v>
      </c>
      <c r="BJ95" s="70">
        <v>76.38166733956065</v>
      </c>
      <c r="BK95" s="70">
        <v>65.390606687071909</v>
      </c>
      <c r="BL95" s="70">
        <v>28.089571500251591</v>
      </c>
      <c r="BM95" s="70">
        <v>0</v>
      </c>
      <c r="BN95" s="70">
        <v>6.3660466500000013</v>
      </c>
      <c r="BO95" s="69">
        <v>0</v>
      </c>
      <c r="BP95" s="69">
        <v>0</v>
      </c>
      <c r="BQ95" s="69">
        <v>0</v>
      </c>
      <c r="BR95" s="69">
        <v>0</v>
      </c>
      <c r="BS95" s="69">
        <v>0</v>
      </c>
      <c r="BT95" s="69">
        <v>0</v>
      </c>
      <c r="BU95" s="69">
        <v>0</v>
      </c>
      <c r="BV95" s="69">
        <v>0</v>
      </c>
      <c r="BW95" s="69">
        <v>0</v>
      </c>
      <c r="BX95" s="69">
        <v>0</v>
      </c>
      <c r="BY95" s="69">
        <v>0</v>
      </c>
      <c r="BZ95" s="70" t="s">
        <v>652</v>
      </c>
      <c r="CA95" s="70" t="s">
        <v>652</v>
      </c>
      <c r="CB95" s="70">
        <v>0</v>
      </c>
      <c r="CC95" s="70">
        <v>0</v>
      </c>
      <c r="CD95" s="70">
        <v>0</v>
      </c>
      <c r="CE95" s="69">
        <v>0</v>
      </c>
      <c r="CF95" s="69">
        <v>0</v>
      </c>
      <c r="CG95" s="69">
        <v>0</v>
      </c>
      <c r="CH95" s="69">
        <v>0</v>
      </c>
      <c r="CI95" s="69">
        <v>0</v>
      </c>
      <c r="CJ95" s="69">
        <v>0</v>
      </c>
      <c r="CK95" s="69">
        <v>0</v>
      </c>
      <c r="CL95" s="69">
        <v>0</v>
      </c>
      <c r="CM95" s="69">
        <v>0</v>
      </c>
      <c r="CN95" s="69">
        <v>0</v>
      </c>
      <c r="CO95" s="69">
        <v>0</v>
      </c>
      <c r="CP95" s="70" t="s">
        <v>652</v>
      </c>
      <c r="CQ95" s="70" t="s">
        <v>652</v>
      </c>
      <c r="CR95" s="70">
        <v>0</v>
      </c>
      <c r="CS95" s="70">
        <v>0</v>
      </c>
      <c r="CT95" s="70">
        <v>0</v>
      </c>
      <c r="CU95" s="69">
        <v>0</v>
      </c>
      <c r="CV95" s="69">
        <v>0</v>
      </c>
      <c r="CW95" s="69">
        <v>0</v>
      </c>
      <c r="CX95" s="69">
        <v>0</v>
      </c>
      <c r="CY95" s="69">
        <v>0</v>
      </c>
      <c r="CZ95" s="69">
        <v>0</v>
      </c>
      <c r="DA95" s="69">
        <v>0</v>
      </c>
      <c r="DB95" s="69">
        <v>0</v>
      </c>
      <c r="DC95" s="69">
        <v>0</v>
      </c>
      <c r="DD95" s="69">
        <v>0</v>
      </c>
      <c r="DE95" s="69">
        <v>0</v>
      </c>
      <c r="DF95" s="70" t="s">
        <v>652</v>
      </c>
      <c r="DG95" s="70" t="s">
        <v>652</v>
      </c>
      <c r="DH95" s="70">
        <v>0</v>
      </c>
      <c r="DI95" s="70">
        <v>0</v>
      </c>
      <c r="DJ95" s="70">
        <v>0</v>
      </c>
      <c r="DK95" s="69">
        <v>0</v>
      </c>
      <c r="DL95" s="69">
        <v>0</v>
      </c>
      <c r="DM95" s="69">
        <v>0</v>
      </c>
      <c r="DN95" s="69">
        <v>0</v>
      </c>
      <c r="DO95" s="69">
        <v>0</v>
      </c>
      <c r="DP95" s="69">
        <v>0</v>
      </c>
      <c r="DQ95" s="69">
        <v>0</v>
      </c>
      <c r="DR95" s="69">
        <v>0</v>
      </c>
      <c r="DS95" s="69">
        <v>0</v>
      </c>
      <c r="DT95" s="69">
        <v>0</v>
      </c>
      <c r="DU95" s="69">
        <v>0</v>
      </c>
      <c r="DV95" s="70" t="s">
        <v>652</v>
      </c>
      <c r="DW95" s="70" t="s">
        <v>652</v>
      </c>
      <c r="DX95" s="70">
        <v>0</v>
      </c>
      <c r="DY95" s="70">
        <v>0</v>
      </c>
      <c r="DZ95" s="70">
        <v>0</v>
      </c>
      <c r="EA95" s="69">
        <v>0</v>
      </c>
      <c r="EB95" s="69">
        <v>0</v>
      </c>
      <c r="EC95" s="69">
        <v>0</v>
      </c>
      <c r="ED95" s="69">
        <v>0</v>
      </c>
      <c r="EE95" s="69">
        <v>0</v>
      </c>
      <c r="EF95" s="69">
        <v>0</v>
      </c>
      <c r="EG95" s="69">
        <v>0</v>
      </c>
      <c r="EH95" s="69">
        <v>0</v>
      </c>
      <c r="EI95" s="69">
        <v>0</v>
      </c>
      <c r="EJ95" s="69">
        <v>0</v>
      </c>
      <c r="EK95" s="69">
        <v>0</v>
      </c>
      <c r="EL95" s="70" t="s">
        <v>652</v>
      </c>
      <c r="EM95" s="70" t="s">
        <v>652</v>
      </c>
      <c r="EN95" s="70">
        <v>0</v>
      </c>
      <c r="EO95" s="70">
        <v>0</v>
      </c>
      <c r="EP95" s="70">
        <v>0</v>
      </c>
      <c r="EQ95" s="69">
        <v>0</v>
      </c>
      <c r="ER95" s="69">
        <v>0</v>
      </c>
      <c r="ES95" s="69">
        <v>0</v>
      </c>
      <c r="ET95" s="69">
        <v>0</v>
      </c>
      <c r="EU95" s="69">
        <v>0</v>
      </c>
      <c r="EV95" s="69">
        <v>0</v>
      </c>
      <c r="EW95" s="69">
        <v>0</v>
      </c>
      <c r="EX95" s="69">
        <v>0</v>
      </c>
      <c r="EY95" s="69">
        <v>0</v>
      </c>
      <c r="EZ95" s="69">
        <v>0</v>
      </c>
      <c r="FA95" s="69">
        <v>0</v>
      </c>
      <c r="FB95" s="70" t="s">
        <v>652</v>
      </c>
      <c r="FC95" s="70" t="s">
        <v>652</v>
      </c>
      <c r="FD95" s="70">
        <v>0</v>
      </c>
      <c r="FE95" s="70">
        <v>0</v>
      </c>
      <c r="FF95" s="70">
        <v>0</v>
      </c>
      <c r="FG95" s="69">
        <v>0</v>
      </c>
      <c r="FH95" s="69">
        <v>0</v>
      </c>
      <c r="FI95" s="69">
        <v>0</v>
      </c>
      <c r="FJ95" s="69">
        <v>0</v>
      </c>
      <c r="FK95" s="69">
        <v>0</v>
      </c>
      <c r="FL95" s="69">
        <v>0</v>
      </c>
      <c r="FM95" s="69">
        <v>0</v>
      </c>
      <c r="FN95" s="69">
        <v>0</v>
      </c>
      <c r="FO95" s="69">
        <v>0</v>
      </c>
      <c r="FP95" s="69">
        <v>0</v>
      </c>
      <c r="FQ95" s="69">
        <v>0</v>
      </c>
      <c r="FR95" s="70" t="s">
        <v>652</v>
      </c>
      <c r="FS95" s="70" t="s">
        <v>652</v>
      </c>
      <c r="FT95" s="70">
        <v>0</v>
      </c>
      <c r="FU95" s="70">
        <v>0</v>
      </c>
      <c r="FV95" s="70">
        <v>0</v>
      </c>
      <c r="FW95" s="69">
        <v>0</v>
      </c>
      <c r="FX95" s="69">
        <v>0</v>
      </c>
      <c r="FY95" s="69">
        <v>0</v>
      </c>
      <c r="FZ95" s="69">
        <v>0</v>
      </c>
      <c r="GA95" s="69">
        <v>0</v>
      </c>
      <c r="GB95" s="69">
        <v>0</v>
      </c>
      <c r="GC95" s="69">
        <v>0</v>
      </c>
      <c r="GD95" s="69">
        <v>0</v>
      </c>
      <c r="GE95" s="69">
        <v>0</v>
      </c>
      <c r="GF95" s="69">
        <v>0</v>
      </c>
      <c r="GG95" s="69">
        <v>0</v>
      </c>
      <c r="GH95" s="70" t="s">
        <v>652</v>
      </c>
      <c r="GI95" s="70" t="s">
        <v>652</v>
      </c>
      <c r="GJ95" s="70">
        <v>0</v>
      </c>
      <c r="GK95" s="70">
        <v>0</v>
      </c>
      <c r="GL95" s="70">
        <v>0</v>
      </c>
      <c r="GM95" s="69">
        <v>0</v>
      </c>
      <c r="GN95" s="69">
        <v>0</v>
      </c>
      <c r="GO95" s="69">
        <v>0</v>
      </c>
      <c r="GP95" s="69">
        <v>0</v>
      </c>
      <c r="GQ95" s="69">
        <v>0</v>
      </c>
      <c r="GR95" s="69">
        <v>0</v>
      </c>
      <c r="GS95" s="69">
        <v>0</v>
      </c>
      <c r="GT95" s="69">
        <v>0</v>
      </c>
      <c r="GU95" s="69">
        <v>0</v>
      </c>
      <c r="GV95" s="69">
        <v>0</v>
      </c>
      <c r="GW95" s="69">
        <v>0</v>
      </c>
      <c r="GX95" s="70" t="s">
        <v>652</v>
      </c>
      <c r="GY95" s="70" t="s">
        <v>652</v>
      </c>
      <c r="GZ95" s="70">
        <v>0</v>
      </c>
      <c r="HA95" s="70">
        <v>0</v>
      </c>
      <c r="HB95" s="70">
        <v>0</v>
      </c>
      <c r="HC95" s="69">
        <v>0</v>
      </c>
      <c r="HD95" s="69">
        <v>0</v>
      </c>
      <c r="HE95" s="69">
        <v>0</v>
      </c>
      <c r="HF95" s="69">
        <v>0</v>
      </c>
      <c r="HG95" s="69">
        <v>0</v>
      </c>
      <c r="HH95" s="69">
        <v>0</v>
      </c>
      <c r="HI95" s="69">
        <v>0</v>
      </c>
      <c r="HJ95" s="69">
        <v>0</v>
      </c>
      <c r="HK95" s="69">
        <v>0</v>
      </c>
      <c r="HL95" s="69">
        <v>0</v>
      </c>
      <c r="HM95" s="69">
        <v>0</v>
      </c>
      <c r="HN95" s="70" t="s">
        <v>652</v>
      </c>
      <c r="HO95" s="70" t="s">
        <v>652</v>
      </c>
      <c r="HP95" s="70">
        <v>0</v>
      </c>
      <c r="HQ95" s="70">
        <v>0</v>
      </c>
      <c r="HR95" s="70">
        <v>0</v>
      </c>
      <c r="HS95" s="69">
        <v>0</v>
      </c>
      <c r="HT95" s="69">
        <v>0</v>
      </c>
      <c r="HU95" s="69">
        <v>0</v>
      </c>
      <c r="HV95" s="69">
        <v>0</v>
      </c>
      <c r="HW95" s="69">
        <v>0</v>
      </c>
      <c r="HX95" s="69">
        <v>0</v>
      </c>
      <c r="HY95" s="69">
        <v>0</v>
      </c>
      <c r="HZ95" s="69">
        <v>0</v>
      </c>
      <c r="IA95" s="69">
        <v>0</v>
      </c>
      <c r="IB95" s="69">
        <v>0</v>
      </c>
      <c r="IC95" s="69">
        <v>0</v>
      </c>
      <c r="ID95" s="70" t="s">
        <v>652</v>
      </c>
      <c r="IE95" s="70" t="s">
        <v>652</v>
      </c>
      <c r="IF95" s="70">
        <v>0</v>
      </c>
      <c r="IG95" s="70">
        <v>0</v>
      </c>
      <c r="IH95" s="70">
        <v>0</v>
      </c>
    </row>
    <row r="96" spans="1:242" ht="15.75" x14ac:dyDescent="0.25">
      <c r="A96" s="60">
        <v>85</v>
      </c>
      <c r="B96" s="61" t="s">
        <v>231</v>
      </c>
      <c r="C96" s="64">
        <v>479.31599999999997</v>
      </c>
      <c r="D96" s="64">
        <v>0</v>
      </c>
      <c r="E96" s="64">
        <v>1327.1125709999999</v>
      </c>
      <c r="F96" s="64">
        <v>479.31599999999997</v>
      </c>
      <c r="G96" s="64">
        <v>847.79657100000009</v>
      </c>
      <c r="H96" s="64">
        <v>479.31597599999998</v>
      </c>
      <c r="I96" s="64">
        <v>6.2699900099999999</v>
      </c>
      <c r="J96" s="64">
        <v>1126.5889259599999</v>
      </c>
      <c r="K96" s="64">
        <v>412.54135004999995</v>
      </c>
      <c r="L96" s="64">
        <v>0</v>
      </c>
      <c r="M96" s="64">
        <v>714.04757591000009</v>
      </c>
      <c r="N96" s="64">
        <v>86.068762580427105</v>
      </c>
      <c r="O96" s="64">
        <v>84.223928278898413</v>
      </c>
      <c r="P96" s="64">
        <v>63.381377133770336</v>
      </c>
      <c r="Q96" s="64">
        <v>6.2699900099999999</v>
      </c>
      <c r="R96" s="64">
        <v>66.774625950000029</v>
      </c>
      <c r="S96" s="64">
        <v>239.97389999999996</v>
      </c>
      <c r="T96" s="64">
        <v>0</v>
      </c>
      <c r="U96" s="64">
        <v>612.15417100000013</v>
      </c>
      <c r="V96" s="64">
        <v>239.97389999999996</v>
      </c>
      <c r="W96" s="64">
        <v>372.18027100000006</v>
      </c>
      <c r="X96" s="64">
        <v>239.97387599999996</v>
      </c>
      <c r="Y96" s="64">
        <v>5.6569403600000001</v>
      </c>
      <c r="Z96" s="64">
        <v>599.72914700000001</v>
      </c>
      <c r="AA96" s="64">
        <v>239.97387599999996</v>
      </c>
      <c r="AB96" s="64">
        <v>0</v>
      </c>
      <c r="AC96" s="64">
        <v>359.75527100000005</v>
      </c>
      <c r="AD96" s="64">
        <v>99.999989998912383</v>
      </c>
      <c r="AE96" s="64">
        <v>96.6615640408301</v>
      </c>
      <c r="AF96" s="64">
        <v>59.986290944768783</v>
      </c>
      <c r="AG96" s="64">
        <v>5.6569403600000001</v>
      </c>
      <c r="AH96" s="64">
        <v>-1.762479051592436E-15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0.61304965</v>
      </c>
      <c r="AP96" s="64">
        <v>0</v>
      </c>
      <c r="AQ96" s="64">
        <v>0</v>
      </c>
      <c r="AR96" s="64">
        <v>0</v>
      </c>
      <c r="AS96" s="64">
        <v>0</v>
      </c>
      <c r="AT96" s="64" t="s">
        <v>652</v>
      </c>
      <c r="AU96" s="64" t="s">
        <v>652</v>
      </c>
      <c r="AV96" s="64">
        <v>0</v>
      </c>
      <c r="AW96" s="64">
        <v>0.61304965</v>
      </c>
      <c r="AX96" s="64">
        <v>0</v>
      </c>
      <c r="AY96" s="64">
        <v>89.137</v>
      </c>
      <c r="AZ96" s="64">
        <v>0</v>
      </c>
      <c r="BA96" s="64">
        <v>154.37179999999998</v>
      </c>
      <c r="BB96" s="64">
        <v>89.137</v>
      </c>
      <c r="BC96" s="64">
        <v>65.234800000000007</v>
      </c>
      <c r="BD96" s="64">
        <v>89.137</v>
      </c>
      <c r="BE96" s="64">
        <v>0</v>
      </c>
      <c r="BF96" s="64">
        <v>153.993887</v>
      </c>
      <c r="BG96" s="64">
        <v>89.137</v>
      </c>
      <c r="BH96" s="64">
        <v>0</v>
      </c>
      <c r="BI96" s="64">
        <v>64.856887</v>
      </c>
      <c r="BJ96" s="64">
        <v>100</v>
      </c>
      <c r="BK96" s="64">
        <v>99.420688037673131</v>
      </c>
      <c r="BL96" s="64">
        <v>42.116533495904292</v>
      </c>
      <c r="BM96" s="64">
        <v>0</v>
      </c>
      <c r="BN96" s="64">
        <v>0</v>
      </c>
      <c r="BO96" s="64">
        <v>0</v>
      </c>
      <c r="BP96" s="64">
        <v>0</v>
      </c>
      <c r="BQ96" s="64">
        <v>0</v>
      </c>
      <c r="BR96" s="64">
        <v>0</v>
      </c>
      <c r="BS96" s="64">
        <v>0</v>
      </c>
      <c r="BT96" s="64">
        <v>0</v>
      </c>
      <c r="BU96" s="64">
        <v>0</v>
      </c>
      <c r="BV96" s="64">
        <v>0</v>
      </c>
      <c r="BW96" s="64">
        <v>0</v>
      </c>
      <c r="BX96" s="64">
        <v>0</v>
      </c>
      <c r="BY96" s="64">
        <v>0</v>
      </c>
      <c r="BZ96" s="64" t="s">
        <v>652</v>
      </c>
      <c r="CA96" s="64" t="s">
        <v>652</v>
      </c>
      <c r="CB96" s="64">
        <v>0</v>
      </c>
      <c r="CC96" s="64">
        <v>0</v>
      </c>
      <c r="CD96" s="64">
        <v>0</v>
      </c>
      <c r="CE96" s="64">
        <v>17</v>
      </c>
      <c r="CF96" s="64">
        <v>0</v>
      </c>
      <c r="CG96" s="64">
        <v>313.38150000000002</v>
      </c>
      <c r="CH96" s="64">
        <v>17</v>
      </c>
      <c r="CI96" s="64">
        <v>296.38150000000002</v>
      </c>
      <c r="CJ96" s="64">
        <v>17</v>
      </c>
      <c r="CK96" s="64">
        <v>0</v>
      </c>
      <c r="CL96" s="64">
        <v>258.44553665000001</v>
      </c>
      <c r="CM96" s="64">
        <v>17</v>
      </c>
      <c r="CN96" s="64">
        <v>0</v>
      </c>
      <c r="CO96" s="64">
        <v>241.44553665000001</v>
      </c>
      <c r="CP96" s="64">
        <v>100</v>
      </c>
      <c r="CQ96" s="64">
        <v>81.464442500628408</v>
      </c>
      <c r="CR96" s="64">
        <v>93.422211805103743</v>
      </c>
      <c r="CS96" s="64">
        <v>0</v>
      </c>
      <c r="CT96" s="64">
        <v>0</v>
      </c>
      <c r="CU96" s="64">
        <v>0</v>
      </c>
      <c r="CV96" s="64">
        <v>0</v>
      </c>
      <c r="CW96" s="64">
        <v>0</v>
      </c>
      <c r="CX96" s="64">
        <v>0</v>
      </c>
      <c r="CY96" s="64">
        <v>0</v>
      </c>
      <c r="CZ96" s="64">
        <v>0</v>
      </c>
      <c r="DA96" s="64">
        <v>0</v>
      </c>
      <c r="DB96" s="64">
        <v>0</v>
      </c>
      <c r="DC96" s="64">
        <v>0</v>
      </c>
      <c r="DD96" s="64">
        <v>0</v>
      </c>
      <c r="DE96" s="64">
        <v>0</v>
      </c>
      <c r="DF96" s="64" t="s">
        <v>652</v>
      </c>
      <c r="DG96" s="64" t="s">
        <v>652</v>
      </c>
      <c r="DH96" s="64">
        <v>0</v>
      </c>
      <c r="DI96" s="64">
        <v>0</v>
      </c>
      <c r="DJ96" s="64">
        <v>0</v>
      </c>
      <c r="DK96" s="64">
        <v>5.77</v>
      </c>
      <c r="DL96" s="64">
        <v>0</v>
      </c>
      <c r="DM96" s="64">
        <v>32.57</v>
      </c>
      <c r="DN96" s="64">
        <v>5.77</v>
      </c>
      <c r="DO96" s="64">
        <v>26.8</v>
      </c>
      <c r="DP96" s="64">
        <v>5.77</v>
      </c>
      <c r="DQ96" s="64">
        <v>0</v>
      </c>
      <c r="DR96" s="64">
        <v>26.559881260000001</v>
      </c>
      <c r="DS96" s="64">
        <v>5.77</v>
      </c>
      <c r="DT96" s="64">
        <v>0</v>
      </c>
      <c r="DU96" s="64">
        <v>20.789881260000001</v>
      </c>
      <c r="DV96" s="64">
        <v>100</v>
      </c>
      <c r="DW96" s="64">
        <v>77.574183805970151</v>
      </c>
      <c r="DX96" s="64">
        <v>78.275505287405792</v>
      </c>
      <c r="DY96" s="64">
        <v>0</v>
      </c>
      <c r="DZ96" s="64">
        <v>0</v>
      </c>
      <c r="EA96" s="64">
        <v>0</v>
      </c>
      <c r="EB96" s="64">
        <v>0</v>
      </c>
      <c r="EC96" s="64">
        <v>0</v>
      </c>
      <c r="ED96" s="64">
        <v>0</v>
      </c>
      <c r="EE96" s="64">
        <v>0</v>
      </c>
      <c r="EF96" s="64">
        <v>0</v>
      </c>
      <c r="EG96" s="64">
        <v>0</v>
      </c>
      <c r="EH96" s="64">
        <v>0</v>
      </c>
      <c r="EI96" s="64">
        <v>0</v>
      </c>
      <c r="EJ96" s="64">
        <v>0</v>
      </c>
      <c r="EK96" s="64">
        <v>0</v>
      </c>
      <c r="EL96" s="64" t="s">
        <v>652</v>
      </c>
      <c r="EM96" s="64" t="s">
        <v>652</v>
      </c>
      <c r="EN96" s="64">
        <v>0</v>
      </c>
      <c r="EO96" s="64">
        <v>0</v>
      </c>
      <c r="EP96" s="64">
        <v>0</v>
      </c>
      <c r="EQ96" s="64">
        <v>3.4430999999999998</v>
      </c>
      <c r="ER96" s="64">
        <v>0</v>
      </c>
      <c r="ES96" s="64">
        <v>4.9431000000000003</v>
      </c>
      <c r="ET96" s="64">
        <v>3.4430999999999998</v>
      </c>
      <c r="EU96" s="64">
        <v>1.5</v>
      </c>
      <c r="EV96" s="64">
        <v>3.4430999999999998</v>
      </c>
      <c r="EW96" s="64">
        <v>0</v>
      </c>
      <c r="EX96" s="64">
        <v>4.9431000000000003</v>
      </c>
      <c r="EY96" s="64">
        <v>3.4430999999999998</v>
      </c>
      <c r="EZ96" s="64">
        <v>0</v>
      </c>
      <c r="FA96" s="64">
        <v>1.5</v>
      </c>
      <c r="FB96" s="64">
        <v>100</v>
      </c>
      <c r="FC96" s="64">
        <v>100</v>
      </c>
      <c r="FD96" s="64">
        <v>30.34532985373551</v>
      </c>
      <c r="FE96" s="64">
        <v>0</v>
      </c>
      <c r="FF96" s="64">
        <v>0</v>
      </c>
      <c r="FG96" s="64">
        <v>0</v>
      </c>
      <c r="FH96" s="64">
        <v>0</v>
      </c>
      <c r="FI96" s="64">
        <v>0</v>
      </c>
      <c r="FJ96" s="64">
        <v>0</v>
      </c>
      <c r="FK96" s="64">
        <v>0</v>
      </c>
      <c r="FL96" s="64">
        <v>0</v>
      </c>
      <c r="FM96" s="64">
        <v>0</v>
      </c>
      <c r="FN96" s="64">
        <v>0</v>
      </c>
      <c r="FO96" s="64">
        <v>0</v>
      </c>
      <c r="FP96" s="64">
        <v>0</v>
      </c>
      <c r="FQ96" s="64">
        <v>0</v>
      </c>
      <c r="FR96" s="64" t="s">
        <v>652</v>
      </c>
      <c r="FS96" s="64" t="s">
        <v>652</v>
      </c>
      <c r="FT96" s="64">
        <v>0</v>
      </c>
      <c r="FU96" s="64">
        <v>0</v>
      </c>
      <c r="FV96" s="64">
        <v>0</v>
      </c>
      <c r="FW96" s="64">
        <v>117.752</v>
      </c>
      <c r="FX96" s="64">
        <v>0</v>
      </c>
      <c r="FY96" s="64">
        <v>197.75200000000001</v>
      </c>
      <c r="FZ96" s="64">
        <v>117.752</v>
      </c>
      <c r="GA96" s="64">
        <v>80</v>
      </c>
      <c r="GB96" s="64">
        <v>117.752</v>
      </c>
      <c r="GC96" s="64">
        <v>0</v>
      </c>
      <c r="GD96" s="64">
        <v>70.977374049999995</v>
      </c>
      <c r="GE96" s="64">
        <v>50.977374049999995</v>
      </c>
      <c r="GF96" s="64">
        <v>0</v>
      </c>
      <c r="GG96" s="64">
        <v>20</v>
      </c>
      <c r="GH96" s="64">
        <v>43.292151343501594</v>
      </c>
      <c r="GI96" s="64">
        <v>25</v>
      </c>
      <c r="GJ96" s="64">
        <v>28.177993716576506</v>
      </c>
      <c r="GK96" s="64">
        <v>0</v>
      </c>
      <c r="GL96" s="64">
        <v>66.774625950000001</v>
      </c>
      <c r="GM96" s="64">
        <v>0</v>
      </c>
      <c r="GN96" s="64">
        <v>0</v>
      </c>
      <c r="GO96" s="64">
        <v>0</v>
      </c>
      <c r="GP96" s="64">
        <v>0</v>
      </c>
      <c r="GQ96" s="64">
        <v>0</v>
      </c>
      <c r="GR96" s="64">
        <v>0</v>
      </c>
      <c r="GS96" s="64">
        <v>0</v>
      </c>
      <c r="GT96" s="64">
        <v>0</v>
      </c>
      <c r="GU96" s="64">
        <v>0</v>
      </c>
      <c r="GV96" s="64">
        <v>0</v>
      </c>
      <c r="GW96" s="64">
        <v>0</v>
      </c>
      <c r="GX96" s="64" t="s">
        <v>652</v>
      </c>
      <c r="GY96" s="64" t="s">
        <v>652</v>
      </c>
      <c r="GZ96" s="64">
        <v>0</v>
      </c>
      <c r="HA96" s="64">
        <v>0</v>
      </c>
      <c r="HB96" s="64">
        <v>0</v>
      </c>
      <c r="HC96" s="64">
        <v>6.24</v>
      </c>
      <c r="HD96" s="64">
        <v>0</v>
      </c>
      <c r="HE96" s="64">
        <v>11.940000000000001</v>
      </c>
      <c r="HF96" s="64">
        <v>6.24</v>
      </c>
      <c r="HG96" s="64">
        <v>5.6999999999999993</v>
      </c>
      <c r="HH96" s="64">
        <v>6.24</v>
      </c>
      <c r="HI96" s="64">
        <v>0</v>
      </c>
      <c r="HJ96" s="64">
        <v>11.940000000000001</v>
      </c>
      <c r="HK96" s="64">
        <v>6.24</v>
      </c>
      <c r="HL96" s="64">
        <v>0</v>
      </c>
      <c r="HM96" s="64">
        <v>5.6999999999999993</v>
      </c>
      <c r="HN96" s="64">
        <v>100</v>
      </c>
      <c r="HO96" s="64">
        <v>100</v>
      </c>
      <c r="HP96" s="64">
        <v>47.738693467336674</v>
      </c>
      <c r="HQ96" s="64">
        <v>0</v>
      </c>
      <c r="HR96" s="64">
        <v>0</v>
      </c>
      <c r="HS96" s="64">
        <v>0</v>
      </c>
      <c r="HT96" s="64">
        <v>0</v>
      </c>
      <c r="HU96" s="64">
        <v>0</v>
      </c>
      <c r="HV96" s="64">
        <v>0</v>
      </c>
      <c r="HW96" s="64">
        <v>0</v>
      </c>
      <c r="HX96" s="64">
        <v>0</v>
      </c>
      <c r="HY96" s="64">
        <v>0</v>
      </c>
      <c r="HZ96" s="64">
        <v>0</v>
      </c>
      <c r="IA96" s="64">
        <v>0</v>
      </c>
      <c r="IB96" s="64">
        <v>0</v>
      </c>
      <c r="IC96" s="64">
        <v>0</v>
      </c>
      <c r="ID96" s="64" t="s">
        <v>652</v>
      </c>
      <c r="IE96" s="64" t="s">
        <v>652</v>
      </c>
      <c r="IF96" s="64">
        <v>0</v>
      </c>
      <c r="IG96" s="64">
        <v>0</v>
      </c>
      <c r="IH96" s="64">
        <v>0</v>
      </c>
    </row>
    <row r="97" spans="1:242" ht="15.75" x14ac:dyDescent="0.25">
      <c r="A97" s="11">
        <v>86</v>
      </c>
      <c r="B97" s="66" t="s">
        <v>234</v>
      </c>
      <c r="C97" s="69">
        <v>392.47629999999998</v>
      </c>
      <c r="D97" s="69">
        <v>0</v>
      </c>
      <c r="E97" s="69">
        <v>1109.0966000000001</v>
      </c>
      <c r="F97" s="69">
        <v>392.47629999999998</v>
      </c>
      <c r="G97" s="69">
        <v>716.62030000000004</v>
      </c>
      <c r="H97" s="69">
        <v>392.47629999999998</v>
      </c>
      <c r="I97" s="69">
        <v>0</v>
      </c>
      <c r="J97" s="69">
        <v>921.37589195999999</v>
      </c>
      <c r="K97" s="69">
        <v>325.70167404999995</v>
      </c>
      <c r="L97" s="69">
        <v>0</v>
      </c>
      <c r="M97" s="69">
        <v>595.67421791000004</v>
      </c>
      <c r="N97" s="70">
        <v>82.986329123567444</v>
      </c>
      <c r="O97" s="70">
        <v>83.122710577693653</v>
      </c>
      <c r="P97" s="70">
        <v>64.650510514536037</v>
      </c>
      <c r="Q97" s="69">
        <v>0</v>
      </c>
      <c r="R97" s="70">
        <v>66.774625950000029</v>
      </c>
      <c r="S97" s="69">
        <v>165.13579999999999</v>
      </c>
      <c r="T97" s="69">
        <v>0</v>
      </c>
      <c r="U97" s="69">
        <v>415.13580000000002</v>
      </c>
      <c r="V97" s="69">
        <v>165.13579999999999</v>
      </c>
      <c r="W97" s="69">
        <v>250</v>
      </c>
      <c r="X97" s="69">
        <v>165.13579999999999</v>
      </c>
      <c r="Y97" s="69">
        <v>0</v>
      </c>
      <c r="Z97" s="69">
        <v>415.13580000000002</v>
      </c>
      <c r="AA97" s="69">
        <v>165.13579999999999</v>
      </c>
      <c r="AB97" s="69">
        <v>0</v>
      </c>
      <c r="AC97" s="69">
        <v>250</v>
      </c>
      <c r="AD97" s="70">
        <v>100</v>
      </c>
      <c r="AE97" s="70">
        <v>100</v>
      </c>
      <c r="AF97" s="70">
        <v>60.221257718558597</v>
      </c>
      <c r="AG97" s="70">
        <v>0</v>
      </c>
      <c r="AH97" s="70">
        <v>0</v>
      </c>
      <c r="AI97" s="69">
        <v>0</v>
      </c>
      <c r="AJ97" s="69">
        <v>0</v>
      </c>
      <c r="AK97" s="69">
        <v>0</v>
      </c>
      <c r="AL97" s="69">
        <v>0</v>
      </c>
      <c r="AM97" s="69">
        <v>0</v>
      </c>
      <c r="AN97" s="69">
        <v>0</v>
      </c>
      <c r="AO97" s="69">
        <v>0</v>
      </c>
      <c r="AP97" s="69">
        <v>0</v>
      </c>
      <c r="AQ97" s="69">
        <v>0</v>
      </c>
      <c r="AR97" s="69">
        <v>0</v>
      </c>
      <c r="AS97" s="69">
        <v>0</v>
      </c>
      <c r="AT97" s="70" t="s">
        <v>652</v>
      </c>
      <c r="AU97" s="70" t="s">
        <v>652</v>
      </c>
      <c r="AV97" s="70">
        <v>0</v>
      </c>
      <c r="AW97" s="70">
        <v>0</v>
      </c>
      <c r="AX97" s="70">
        <v>0</v>
      </c>
      <c r="AY97" s="69">
        <v>82.126000000000005</v>
      </c>
      <c r="AZ97" s="69">
        <v>0</v>
      </c>
      <c r="BA97" s="69">
        <v>141.56479999999999</v>
      </c>
      <c r="BB97" s="69">
        <v>82.126000000000005</v>
      </c>
      <c r="BC97" s="69">
        <v>59.438800000000001</v>
      </c>
      <c r="BD97" s="69">
        <v>82.126000000000005</v>
      </c>
      <c r="BE97" s="69">
        <v>0</v>
      </c>
      <c r="BF97" s="69">
        <v>141.56479999999999</v>
      </c>
      <c r="BG97" s="69">
        <v>82.126000000000005</v>
      </c>
      <c r="BH97" s="69">
        <v>0</v>
      </c>
      <c r="BI97" s="69">
        <v>59.438800000000001</v>
      </c>
      <c r="BJ97" s="70">
        <v>100</v>
      </c>
      <c r="BK97" s="70">
        <v>100</v>
      </c>
      <c r="BL97" s="70">
        <v>41.986991116435732</v>
      </c>
      <c r="BM97" s="70">
        <v>0</v>
      </c>
      <c r="BN97" s="70">
        <v>0</v>
      </c>
      <c r="BO97" s="69">
        <v>0</v>
      </c>
      <c r="BP97" s="69">
        <v>0</v>
      </c>
      <c r="BQ97" s="69">
        <v>0</v>
      </c>
      <c r="BR97" s="69">
        <v>0</v>
      </c>
      <c r="BS97" s="69">
        <v>0</v>
      </c>
      <c r="BT97" s="69">
        <v>0</v>
      </c>
      <c r="BU97" s="69">
        <v>0</v>
      </c>
      <c r="BV97" s="69">
        <v>0</v>
      </c>
      <c r="BW97" s="69">
        <v>0</v>
      </c>
      <c r="BX97" s="69">
        <v>0</v>
      </c>
      <c r="BY97" s="69">
        <v>0</v>
      </c>
      <c r="BZ97" s="70" t="s">
        <v>652</v>
      </c>
      <c r="CA97" s="70" t="s">
        <v>652</v>
      </c>
      <c r="CB97" s="70">
        <v>0</v>
      </c>
      <c r="CC97" s="70">
        <v>0</v>
      </c>
      <c r="CD97" s="70">
        <v>0</v>
      </c>
      <c r="CE97" s="69">
        <v>17</v>
      </c>
      <c r="CF97" s="69">
        <v>0</v>
      </c>
      <c r="CG97" s="69">
        <v>313.38150000000002</v>
      </c>
      <c r="CH97" s="69">
        <v>17</v>
      </c>
      <c r="CI97" s="69">
        <v>296.38150000000002</v>
      </c>
      <c r="CJ97" s="69">
        <v>17</v>
      </c>
      <c r="CK97" s="69">
        <v>0</v>
      </c>
      <c r="CL97" s="69">
        <v>258.44553665000001</v>
      </c>
      <c r="CM97" s="69">
        <v>17</v>
      </c>
      <c r="CN97" s="69">
        <v>0</v>
      </c>
      <c r="CO97" s="69">
        <v>241.44553665000001</v>
      </c>
      <c r="CP97" s="70">
        <v>100</v>
      </c>
      <c r="CQ97" s="70">
        <v>81.464442500628408</v>
      </c>
      <c r="CR97" s="70">
        <v>93.422211805103743</v>
      </c>
      <c r="CS97" s="70">
        <v>0</v>
      </c>
      <c r="CT97" s="70">
        <v>0</v>
      </c>
      <c r="CU97" s="69">
        <v>0</v>
      </c>
      <c r="CV97" s="69">
        <v>0</v>
      </c>
      <c r="CW97" s="69">
        <v>0</v>
      </c>
      <c r="CX97" s="69">
        <v>0</v>
      </c>
      <c r="CY97" s="69">
        <v>0</v>
      </c>
      <c r="CZ97" s="69">
        <v>0</v>
      </c>
      <c r="DA97" s="69">
        <v>0</v>
      </c>
      <c r="DB97" s="69">
        <v>0</v>
      </c>
      <c r="DC97" s="69">
        <v>0</v>
      </c>
      <c r="DD97" s="69">
        <v>0</v>
      </c>
      <c r="DE97" s="69">
        <v>0</v>
      </c>
      <c r="DF97" s="70" t="s">
        <v>652</v>
      </c>
      <c r="DG97" s="70" t="s">
        <v>652</v>
      </c>
      <c r="DH97" s="70">
        <v>0</v>
      </c>
      <c r="DI97" s="70">
        <v>0</v>
      </c>
      <c r="DJ97" s="70">
        <v>0</v>
      </c>
      <c r="DK97" s="69">
        <v>5.77</v>
      </c>
      <c r="DL97" s="69">
        <v>0</v>
      </c>
      <c r="DM97" s="69">
        <v>32.57</v>
      </c>
      <c r="DN97" s="69">
        <v>5.77</v>
      </c>
      <c r="DO97" s="69">
        <v>26.8</v>
      </c>
      <c r="DP97" s="69">
        <v>5.77</v>
      </c>
      <c r="DQ97" s="69">
        <v>0</v>
      </c>
      <c r="DR97" s="69">
        <v>26.559881260000001</v>
      </c>
      <c r="DS97" s="69">
        <v>5.77</v>
      </c>
      <c r="DT97" s="69">
        <v>0</v>
      </c>
      <c r="DU97" s="69">
        <v>20.789881260000001</v>
      </c>
      <c r="DV97" s="70">
        <v>100</v>
      </c>
      <c r="DW97" s="70">
        <v>77.574183805970151</v>
      </c>
      <c r="DX97" s="70">
        <v>78.275505287405792</v>
      </c>
      <c r="DY97" s="70">
        <v>0</v>
      </c>
      <c r="DZ97" s="70">
        <v>0</v>
      </c>
      <c r="EA97" s="69">
        <v>0</v>
      </c>
      <c r="EB97" s="69">
        <v>0</v>
      </c>
      <c r="EC97" s="69">
        <v>0</v>
      </c>
      <c r="ED97" s="69">
        <v>0</v>
      </c>
      <c r="EE97" s="69">
        <v>0</v>
      </c>
      <c r="EF97" s="69">
        <v>0</v>
      </c>
      <c r="EG97" s="69">
        <v>0</v>
      </c>
      <c r="EH97" s="69">
        <v>0</v>
      </c>
      <c r="EI97" s="69">
        <v>0</v>
      </c>
      <c r="EJ97" s="69">
        <v>0</v>
      </c>
      <c r="EK97" s="69">
        <v>0</v>
      </c>
      <c r="EL97" s="70" t="s">
        <v>652</v>
      </c>
      <c r="EM97" s="70" t="s">
        <v>652</v>
      </c>
      <c r="EN97" s="70">
        <v>0</v>
      </c>
      <c r="EO97" s="70">
        <v>0</v>
      </c>
      <c r="EP97" s="70">
        <v>0</v>
      </c>
      <c r="EQ97" s="69">
        <v>0</v>
      </c>
      <c r="ER97" s="69">
        <v>0</v>
      </c>
      <c r="ES97" s="69">
        <v>0</v>
      </c>
      <c r="ET97" s="69">
        <v>0</v>
      </c>
      <c r="EU97" s="69">
        <v>0</v>
      </c>
      <c r="EV97" s="69">
        <v>0</v>
      </c>
      <c r="EW97" s="69">
        <v>0</v>
      </c>
      <c r="EX97" s="69">
        <v>0</v>
      </c>
      <c r="EY97" s="69">
        <v>0</v>
      </c>
      <c r="EZ97" s="69">
        <v>0</v>
      </c>
      <c r="FA97" s="69">
        <v>0</v>
      </c>
      <c r="FB97" s="70" t="s">
        <v>652</v>
      </c>
      <c r="FC97" s="70" t="s">
        <v>652</v>
      </c>
      <c r="FD97" s="70">
        <v>0</v>
      </c>
      <c r="FE97" s="70">
        <v>0</v>
      </c>
      <c r="FF97" s="70">
        <v>0</v>
      </c>
      <c r="FG97" s="69">
        <v>0</v>
      </c>
      <c r="FH97" s="69">
        <v>0</v>
      </c>
      <c r="FI97" s="69">
        <v>0</v>
      </c>
      <c r="FJ97" s="69">
        <v>0</v>
      </c>
      <c r="FK97" s="69">
        <v>0</v>
      </c>
      <c r="FL97" s="69">
        <v>0</v>
      </c>
      <c r="FM97" s="69">
        <v>0</v>
      </c>
      <c r="FN97" s="69">
        <v>0</v>
      </c>
      <c r="FO97" s="69">
        <v>0</v>
      </c>
      <c r="FP97" s="69">
        <v>0</v>
      </c>
      <c r="FQ97" s="69">
        <v>0</v>
      </c>
      <c r="FR97" s="70" t="s">
        <v>652</v>
      </c>
      <c r="FS97" s="70" t="s">
        <v>652</v>
      </c>
      <c r="FT97" s="70">
        <v>0</v>
      </c>
      <c r="FU97" s="70">
        <v>0</v>
      </c>
      <c r="FV97" s="70">
        <v>0</v>
      </c>
      <c r="FW97" s="69">
        <v>117.752</v>
      </c>
      <c r="FX97" s="69">
        <v>0</v>
      </c>
      <c r="FY97" s="69">
        <v>197.75200000000001</v>
      </c>
      <c r="FZ97" s="69">
        <v>117.752</v>
      </c>
      <c r="GA97" s="69">
        <v>80</v>
      </c>
      <c r="GB97" s="69">
        <v>117.752</v>
      </c>
      <c r="GC97" s="69">
        <v>0</v>
      </c>
      <c r="GD97" s="69">
        <v>70.977374049999995</v>
      </c>
      <c r="GE97" s="69">
        <v>50.977374049999995</v>
      </c>
      <c r="GF97" s="69">
        <v>0</v>
      </c>
      <c r="GG97" s="69">
        <v>20</v>
      </c>
      <c r="GH97" s="70">
        <v>43.292151343501594</v>
      </c>
      <c r="GI97" s="70">
        <v>25</v>
      </c>
      <c r="GJ97" s="70">
        <v>28.177993716576506</v>
      </c>
      <c r="GK97" s="70">
        <v>0</v>
      </c>
      <c r="GL97" s="70">
        <v>66.774625950000001</v>
      </c>
      <c r="GM97" s="69">
        <v>0</v>
      </c>
      <c r="GN97" s="69">
        <v>0</v>
      </c>
      <c r="GO97" s="69">
        <v>0</v>
      </c>
      <c r="GP97" s="69">
        <v>0</v>
      </c>
      <c r="GQ97" s="69">
        <v>0</v>
      </c>
      <c r="GR97" s="69">
        <v>0</v>
      </c>
      <c r="GS97" s="69">
        <v>0</v>
      </c>
      <c r="GT97" s="69">
        <v>0</v>
      </c>
      <c r="GU97" s="69">
        <v>0</v>
      </c>
      <c r="GV97" s="69">
        <v>0</v>
      </c>
      <c r="GW97" s="69">
        <v>0</v>
      </c>
      <c r="GX97" s="70" t="s">
        <v>652</v>
      </c>
      <c r="GY97" s="70" t="s">
        <v>652</v>
      </c>
      <c r="GZ97" s="70">
        <v>0</v>
      </c>
      <c r="HA97" s="70">
        <v>0</v>
      </c>
      <c r="HB97" s="70">
        <v>0</v>
      </c>
      <c r="HC97" s="69">
        <v>4.6924999999999999</v>
      </c>
      <c r="HD97" s="69">
        <v>0</v>
      </c>
      <c r="HE97" s="69">
        <v>8.6925000000000008</v>
      </c>
      <c r="HF97" s="69">
        <v>4.6924999999999999</v>
      </c>
      <c r="HG97" s="69">
        <v>4</v>
      </c>
      <c r="HH97" s="69">
        <v>4.6924999999999999</v>
      </c>
      <c r="HI97" s="69">
        <v>0</v>
      </c>
      <c r="HJ97" s="69">
        <v>8.6925000000000008</v>
      </c>
      <c r="HK97" s="69">
        <v>4.6924999999999999</v>
      </c>
      <c r="HL97" s="69">
        <v>0</v>
      </c>
      <c r="HM97" s="69">
        <v>4</v>
      </c>
      <c r="HN97" s="70">
        <v>100</v>
      </c>
      <c r="HO97" s="70">
        <v>100</v>
      </c>
      <c r="HP97" s="70">
        <v>46.016681046879491</v>
      </c>
      <c r="HQ97" s="70">
        <v>0</v>
      </c>
      <c r="HR97" s="70">
        <v>0</v>
      </c>
      <c r="HS97" s="69">
        <v>0</v>
      </c>
      <c r="HT97" s="69">
        <v>0</v>
      </c>
      <c r="HU97" s="69">
        <v>0</v>
      </c>
      <c r="HV97" s="69">
        <v>0</v>
      </c>
      <c r="HW97" s="69">
        <v>0</v>
      </c>
      <c r="HX97" s="69">
        <v>0</v>
      </c>
      <c r="HY97" s="69">
        <v>0</v>
      </c>
      <c r="HZ97" s="69">
        <v>0</v>
      </c>
      <c r="IA97" s="69">
        <v>0</v>
      </c>
      <c r="IB97" s="69">
        <v>0</v>
      </c>
      <c r="IC97" s="69">
        <v>0</v>
      </c>
      <c r="ID97" s="70" t="s">
        <v>652</v>
      </c>
      <c r="IE97" s="70" t="s">
        <v>652</v>
      </c>
      <c r="IF97" s="70">
        <v>0</v>
      </c>
      <c r="IG97" s="70">
        <v>0</v>
      </c>
      <c r="IH97" s="70">
        <v>0</v>
      </c>
    </row>
    <row r="98" spans="1:242" ht="15.75" x14ac:dyDescent="0.25">
      <c r="A98" s="11">
        <v>87</v>
      </c>
      <c r="B98" s="66" t="s">
        <v>237</v>
      </c>
      <c r="C98" s="69">
        <v>20.636299999999999</v>
      </c>
      <c r="D98" s="69">
        <v>0</v>
      </c>
      <c r="E98" s="69">
        <v>46.282470999999994</v>
      </c>
      <c r="F98" s="69">
        <v>20.636299999999999</v>
      </c>
      <c r="G98" s="69">
        <v>25.646171000000002</v>
      </c>
      <c r="H98" s="69">
        <v>20.636299999999999</v>
      </c>
      <c r="I98" s="69">
        <v>1.8782509999999999</v>
      </c>
      <c r="J98" s="69">
        <v>46.282470999999994</v>
      </c>
      <c r="K98" s="69">
        <v>20.636299999999999</v>
      </c>
      <c r="L98" s="69">
        <v>0</v>
      </c>
      <c r="M98" s="69">
        <v>25.646171000000002</v>
      </c>
      <c r="N98" s="70">
        <v>100</v>
      </c>
      <c r="O98" s="70">
        <v>100</v>
      </c>
      <c r="P98" s="70">
        <v>55.41227692877505</v>
      </c>
      <c r="Q98" s="69">
        <v>1.8782509999999999</v>
      </c>
      <c r="R98" s="70">
        <v>-1.1102230246251565E-15</v>
      </c>
      <c r="S98" s="69">
        <v>20.251799999999999</v>
      </c>
      <c r="T98" s="69">
        <v>0</v>
      </c>
      <c r="U98" s="69">
        <v>45.797970999999997</v>
      </c>
      <c r="V98" s="69">
        <v>20.251799999999999</v>
      </c>
      <c r="W98" s="69">
        <v>25.546171000000001</v>
      </c>
      <c r="X98" s="69">
        <v>20.251799999999999</v>
      </c>
      <c r="Y98" s="69">
        <v>1.8782509999999999</v>
      </c>
      <c r="Z98" s="69">
        <v>45.797970999999997</v>
      </c>
      <c r="AA98" s="69">
        <v>20.251799999999999</v>
      </c>
      <c r="AB98" s="69">
        <v>0</v>
      </c>
      <c r="AC98" s="69">
        <v>25.546171000000001</v>
      </c>
      <c r="AD98" s="70">
        <v>100</v>
      </c>
      <c r="AE98" s="70">
        <v>100</v>
      </c>
      <c r="AF98" s="70">
        <v>55.780137072011335</v>
      </c>
      <c r="AG98" s="70">
        <v>1.8782509999999999</v>
      </c>
      <c r="AH98" s="70">
        <v>-1.1102230246251565E-15</v>
      </c>
      <c r="AI98" s="69">
        <v>0</v>
      </c>
      <c r="AJ98" s="69">
        <v>0</v>
      </c>
      <c r="AK98" s="69">
        <v>0</v>
      </c>
      <c r="AL98" s="69">
        <v>0</v>
      </c>
      <c r="AM98" s="69">
        <v>0</v>
      </c>
      <c r="AN98" s="69">
        <v>0</v>
      </c>
      <c r="AO98" s="69">
        <v>0</v>
      </c>
      <c r="AP98" s="69">
        <v>0</v>
      </c>
      <c r="AQ98" s="69">
        <v>0</v>
      </c>
      <c r="AR98" s="69">
        <v>0</v>
      </c>
      <c r="AS98" s="69">
        <v>0</v>
      </c>
      <c r="AT98" s="70" t="s">
        <v>652</v>
      </c>
      <c r="AU98" s="70" t="s">
        <v>652</v>
      </c>
      <c r="AV98" s="70">
        <v>0</v>
      </c>
      <c r="AW98" s="70">
        <v>0</v>
      </c>
      <c r="AX98" s="70">
        <v>0</v>
      </c>
      <c r="AY98" s="69">
        <v>0</v>
      </c>
      <c r="AZ98" s="69">
        <v>0</v>
      </c>
      <c r="BA98" s="69">
        <v>0</v>
      </c>
      <c r="BB98" s="69">
        <v>0</v>
      </c>
      <c r="BC98" s="69">
        <v>0</v>
      </c>
      <c r="BD98" s="69">
        <v>0</v>
      </c>
      <c r="BE98" s="69">
        <v>0</v>
      </c>
      <c r="BF98" s="69">
        <v>0</v>
      </c>
      <c r="BG98" s="69">
        <v>0</v>
      </c>
      <c r="BH98" s="69">
        <v>0</v>
      </c>
      <c r="BI98" s="69">
        <v>0</v>
      </c>
      <c r="BJ98" s="70" t="s">
        <v>652</v>
      </c>
      <c r="BK98" s="70" t="s">
        <v>652</v>
      </c>
      <c r="BL98" s="70">
        <v>0</v>
      </c>
      <c r="BM98" s="70">
        <v>0</v>
      </c>
      <c r="BN98" s="70">
        <v>0</v>
      </c>
      <c r="BO98" s="69">
        <v>0</v>
      </c>
      <c r="BP98" s="69">
        <v>0</v>
      </c>
      <c r="BQ98" s="69">
        <v>0</v>
      </c>
      <c r="BR98" s="69">
        <v>0</v>
      </c>
      <c r="BS98" s="69">
        <v>0</v>
      </c>
      <c r="BT98" s="69">
        <v>0</v>
      </c>
      <c r="BU98" s="69">
        <v>0</v>
      </c>
      <c r="BV98" s="69">
        <v>0</v>
      </c>
      <c r="BW98" s="69">
        <v>0</v>
      </c>
      <c r="BX98" s="69">
        <v>0</v>
      </c>
      <c r="BY98" s="69">
        <v>0</v>
      </c>
      <c r="BZ98" s="70" t="s">
        <v>652</v>
      </c>
      <c r="CA98" s="70" t="s">
        <v>652</v>
      </c>
      <c r="CB98" s="70">
        <v>0</v>
      </c>
      <c r="CC98" s="70">
        <v>0</v>
      </c>
      <c r="CD98" s="70">
        <v>0</v>
      </c>
      <c r="CE98" s="69">
        <v>0</v>
      </c>
      <c r="CF98" s="69">
        <v>0</v>
      </c>
      <c r="CG98" s="69">
        <v>0</v>
      </c>
      <c r="CH98" s="69">
        <v>0</v>
      </c>
      <c r="CI98" s="69">
        <v>0</v>
      </c>
      <c r="CJ98" s="69">
        <v>0</v>
      </c>
      <c r="CK98" s="69">
        <v>0</v>
      </c>
      <c r="CL98" s="69">
        <v>0</v>
      </c>
      <c r="CM98" s="69">
        <v>0</v>
      </c>
      <c r="CN98" s="69">
        <v>0</v>
      </c>
      <c r="CO98" s="69">
        <v>0</v>
      </c>
      <c r="CP98" s="70" t="s">
        <v>652</v>
      </c>
      <c r="CQ98" s="70" t="s">
        <v>652</v>
      </c>
      <c r="CR98" s="70">
        <v>0</v>
      </c>
      <c r="CS98" s="70">
        <v>0</v>
      </c>
      <c r="CT98" s="70">
        <v>0</v>
      </c>
      <c r="CU98" s="69">
        <v>0</v>
      </c>
      <c r="CV98" s="69">
        <v>0</v>
      </c>
      <c r="CW98" s="69">
        <v>0</v>
      </c>
      <c r="CX98" s="69">
        <v>0</v>
      </c>
      <c r="CY98" s="69">
        <v>0</v>
      </c>
      <c r="CZ98" s="69">
        <v>0</v>
      </c>
      <c r="DA98" s="69">
        <v>0</v>
      </c>
      <c r="DB98" s="69">
        <v>0</v>
      </c>
      <c r="DC98" s="69">
        <v>0</v>
      </c>
      <c r="DD98" s="69">
        <v>0</v>
      </c>
      <c r="DE98" s="69">
        <v>0</v>
      </c>
      <c r="DF98" s="70" t="s">
        <v>652</v>
      </c>
      <c r="DG98" s="70" t="s">
        <v>652</v>
      </c>
      <c r="DH98" s="70">
        <v>0</v>
      </c>
      <c r="DI98" s="70">
        <v>0</v>
      </c>
      <c r="DJ98" s="70">
        <v>0</v>
      </c>
      <c r="DK98" s="69">
        <v>0</v>
      </c>
      <c r="DL98" s="69">
        <v>0</v>
      </c>
      <c r="DM98" s="69">
        <v>0</v>
      </c>
      <c r="DN98" s="69">
        <v>0</v>
      </c>
      <c r="DO98" s="69">
        <v>0</v>
      </c>
      <c r="DP98" s="69">
        <v>0</v>
      </c>
      <c r="DQ98" s="69">
        <v>0</v>
      </c>
      <c r="DR98" s="69">
        <v>0</v>
      </c>
      <c r="DS98" s="69">
        <v>0</v>
      </c>
      <c r="DT98" s="69">
        <v>0</v>
      </c>
      <c r="DU98" s="69">
        <v>0</v>
      </c>
      <c r="DV98" s="70" t="s">
        <v>652</v>
      </c>
      <c r="DW98" s="70" t="s">
        <v>652</v>
      </c>
      <c r="DX98" s="70">
        <v>0</v>
      </c>
      <c r="DY98" s="70">
        <v>0</v>
      </c>
      <c r="DZ98" s="70">
        <v>0</v>
      </c>
      <c r="EA98" s="69">
        <v>0</v>
      </c>
      <c r="EB98" s="69">
        <v>0</v>
      </c>
      <c r="EC98" s="69">
        <v>0</v>
      </c>
      <c r="ED98" s="69">
        <v>0</v>
      </c>
      <c r="EE98" s="69">
        <v>0</v>
      </c>
      <c r="EF98" s="69">
        <v>0</v>
      </c>
      <c r="EG98" s="69">
        <v>0</v>
      </c>
      <c r="EH98" s="69">
        <v>0</v>
      </c>
      <c r="EI98" s="69">
        <v>0</v>
      </c>
      <c r="EJ98" s="69">
        <v>0</v>
      </c>
      <c r="EK98" s="69">
        <v>0</v>
      </c>
      <c r="EL98" s="70" t="s">
        <v>652</v>
      </c>
      <c r="EM98" s="70" t="s">
        <v>652</v>
      </c>
      <c r="EN98" s="70">
        <v>0</v>
      </c>
      <c r="EO98" s="70">
        <v>0</v>
      </c>
      <c r="EP98" s="70">
        <v>0</v>
      </c>
      <c r="EQ98" s="69">
        <v>0</v>
      </c>
      <c r="ER98" s="69">
        <v>0</v>
      </c>
      <c r="ES98" s="69">
        <v>0</v>
      </c>
      <c r="ET98" s="69">
        <v>0</v>
      </c>
      <c r="EU98" s="69">
        <v>0</v>
      </c>
      <c r="EV98" s="69">
        <v>0</v>
      </c>
      <c r="EW98" s="69">
        <v>0</v>
      </c>
      <c r="EX98" s="69">
        <v>0</v>
      </c>
      <c r="EY98" s="69">
        <v>0</v>
      </c>
      <c r="EZ98" s="69">
        <v>0</v>
      </c>
      <c r="FA98" s="69">
        <v>0</v>
      </c>
      <c r="FB98" s="70" t="s">
        <v>652</v>
      </c>
      <c r="FC98" s="70" t="s">
        <v>652</v>
      </c>
      <c r="FD98" s="70">
        <v>0</v>
      </c>
      <c r="FE98" s="70">
        <v>0</v>
      </c>
      <c r="FF98" s="70">
        <v>0</v>
      </c>
      <c r="FG98" s="69">
        <v>0</v>
      </c>
      <c r="FH98" s="69">
        <v>0</v>
      </c>
      <c r="FI98" s="69">
        <v>0</v>
      </c>
      <c r="FJ98" s="69">
        <v>0</v>
      </c>
      <c r="FK98" s="69">
        <v>0</v>
      </c>
      <c r="FL98" s="69">
        <v>0</v>
      </c>
      <c r="FM98" s="69">
        <v>0</v>
      </c>
      <c r="FN98" s="69">
        <v>0</v>
      </c>
      <c r="FO98" s="69">
        <v>0</v>
      </c>
      <c r="FP98" s="69">
        <v>0</v>
      </c>
      <c r="FQ98" s="69">
        <v>0</v>
      </c>
      <c r="FR98" s="70" t="s">
        <v>652</v>
      </c>
      <c r="FS98" s="70" t="s">
        <v>652</v>
      </c>
      <c r="FT98" s="70">
        <v>0</v>
      </c>
      <c r="FU98" s="70">
        <v>0</v>
      </c>
      <c r="FV98" s="70">
        <v>0</v>
      </c>
      <c r="FW98" s="69">
        <v>0</v>
      </c>
      <c r="FX98" s="69">
        <v>0</v>
      </c>
      <c r="FY98" s="69">
        <v>0</v>
      </c>
      <c r="FZ98" s="69">
        <v>0</v>
      </c>
      <c r="GA98" s="69">
        <v>0</v>
      </c>
      <c r="GB98" s="69">
        <v>0</v>
      </c>
      <c r="GC98" s="69">
        <v>0</v>
      </c>
      <c r="GD98" s="69">
        <v>0</v>
      </c>
      <c r="GE98" s="69">
        <v>0</v>
      </c>
      <c r="GF98" s="69">
        <v>0</v>
      </c>
      <c r="GG98" s="69">
        <v>0</v>
      </c>
      <c r="GH98" s="70" t="s">
        <v>652</v>
      </c>
      <c r="GI98" s="70" t="s">
        <v>652</v>
      </c>
      <c r="GJ98" s="70">
        <v>0</v>
      </c>
      <c r="GK98" s="70">
        <v>0</v>
      </c>
      <c r="GL98" s="70">
        <v>0</v>
      </c>
      <c r="GM98" s="69">
        <v>0</v>
      </c>
      <c r="GN98" s="69">
        <v>0</v>
      </c>
      <c r="GO98" s="69">
        <v>0</v>
      </c>
      <c r="GP98" s="69">
        <v>0</v>
      </c>
      <c r="GQ98" s="69">
        <v>0</v>
      </c>
      <c r="GR98" s="69">
        <v>0</v>
      </c>
      <c r="GS98" s="69">
        <v>0</v>
      </c>
      <c r="GT98" s="69">
        <v>0</v>
      </c>
      <c r="GU98" s="69">
        <v>0</v>
      </c>
      <c r="GV98" s="69">
        <v>0</v>
      </c>
      <c r="GW98" s="69">
        <v>0</v>
      </c>
      <c r="GX98" s="70" t="s">
        <v>652</v>
      </c>
      <c r="GY98" s="70" t="s">
        <v>652</v>
      </c>
      <c r="GZ98" s="70">
        <v>0</v>
      </c>
      <c r="HA98" s="70">
        <v>0</v>
      </c>
      <c r="HB98" s="70">
        <v>0</v>
      </c>
      <c r="HC98" s="69">
        <v>0.38450000000000001</v>
      </c>
      <c r="HD98" s="69">
        <v>0</v>
      </c>
      <c r="HE98" s="69">
        <v>0.48449999999999999</v>
      </c>
      <c r="HF98" s="69">
        <v>0.38450000000000001</v>
      </c>
      <c r="HG98" s="69">
        <v>0.1</v>
      </c>
      <c r="HH98" s="69">
        <v>0.38450000000000001</v>
      </c>
      <c r="HI98" s="69">
        <v>0</v>
      </c>
      <c r="HJ98" s="69">
        <v>0.48449999999999999</v>
      </c>
      <c r="HK98" s="69">
        <v>0.38450000000000001</v>
      </c>
      <c r="HL98" s="69">
        <v>0</v>
      </c>
      <c r="HM98" s="69">
        <v>0.1</v>
      </c>
      <c r="HN98" s="70">
        <v>100</v>
      </c>
      <c r="HO98" s="70">
        <v>100</v>
      </c>
      <c r="HP98" s="70">
        <v>20.639834881320951</v>
      </c>
      <c r="HQ98" s="70">
        <v>0</v>
      </c>
      <c r="HR98" s="70">
        <v>0</v>
      </c>
      <c r="HS98" s="69">
        <v>0</v>
      </c>
      <c r="HT98" s="69">
        <v>0</v>
      </c>
      <c r="HU98" s="69">
        <v>0</v>
      </c>
      <c r="HV98" s="69">
        <v>0</v>
      </c>
      <c r="HW98" s="69">
        <v>0</v>
      </c>
      <c r="HX98" s="69">
        <v>0</v>
      </c>
      <c r="HY98" s="69">
        <v>0</v>
      </c>
      <c r="HZ98" s="69">
        <v>0</v>
      </c>
      <c r="IA98" s="69">
        <v>0</v>
      </c>
      <c r="IB98" s="69">
        <v>0</v>
      </c>
      <c r="IC98" s="69">
        <v>0</v>
      </c>
      <c r="ID98" s="70" t="s">
        <v>652</v>
      </c>
      <c r="IE98" s="70" t="s">
        <v>652</v>
      </c>
      <c r="IF98" s="70">
        <v>0</v>
      </c>
      <c r="IG98" s="70">
        <v>0</v>
      </c>
      <c r="IH98" s="70">
        <v>0</v>
      </c>
    </row>
    <row r="99" spans="1:242" ht="15.75" x14ac:dyDescent="0.25">
      <c r="A99" s="11">
        <v>88</v>
      </c>
      <c r="B99" s="66" t="s">
        <v>240</v>
      </c>
      <c r="C99" s="69">
        <v>0</v>
      </c>
      <c r="D99" s="69">
        <v>0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70" t="s">
        <v>652</v>
      </c>
      <c r="O99" s="70" t="s">
        <v>652</v>
      </c>
      <c r="P99" s="70">
        <v>0</v>
      </c>
      <c r="Q99" s="69">
        <v>0</v>
      </c>
      <c r="R99" s="70">
        <v>0</v>
      </c>
      <c r="S99" s="69">
        <v>0</v>
      </c>
      <c r="T99" s="69">
        <v>0</v>
      </c>
      <c r="U99" s="69">
        <v>0</v>
      </c>
      <c r="V99" s="69">
        <v>0</v>
      </c>
      <c r="W99" s="69">
        <v>0</v>
      </c>
      <c r="X99" s="69">
        <v>0</v>
      </c>
      <c r="Y99" s="69">
        <v>0</v>
      </c>
      <c r="Z99" s="69">
        <v>0</v>
      </c>
      <c r="AA99" s="69">
        <v>0</v>
      </c>
      <c r="AB99" s="69">
        <v>0</v>
      </c>
      <c r="AC99" s="69">
        <v>0</v>
      </c>
      <c r="AD99" s="70" t="s">
        <v>652</v>
      </c>
      <c r="AE99" s="70" t="s">
        <v>652</v>
      </c>
      <c r="AF99" s="70">
        <v>0</v>
      </c>
      <c r="AG99" s="70">
        <v>0</v>
      </c>
      <c r="AH99" s="70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v>0</v>
      </c>
      <c r="AN99" s="69">
        <v>0</v>
      </c>
      <c r="AO99" s="69">
        <v>0</v>
      </c>
      <c r="AP99" s="69">
        <v>0</v>
      </c>
      <c r="AQ99" s="69">
        <v>0</v>
      </c>
      <c r="AR99" s="69">
        <v>0</v>
      </c>
      <c r="AS99" s="69">
        <v>0</v>
      </c>
      <c r="AT99" s="70" t="s">
        <v>652</v>
      </c>
      <c r="AU99" s="70" t="s">
        <v>652</v>
      </c>
      <c r="AV99" s="70">
        <v>0</v>
      </c>
      <c r="AW99" s="70">
        <v>0</v>
      </c>
      <c r="AX99" s="70">
        <v>0</v>
      </c>
      <c r="AY99" s="69">
        <v>0</v>
      </c>
      <c r="AZ99" s="69">
        <v>0</v>
      </c>
      <c r="BA99" s="69">
        <v>0</v>
      </c>
      <c r="BB99" s="69">
        <v>0</v>
      </c>
      <c r="BC99" s="69">
        <v>0</v>
      </c>
      <c r="BD99" s="69">
        <v>0</v>
      </c>
      <c r="BE99" s="69">
        <v>0</v>
      </c>
      <c r="BF99" s="69">
        <v>0</v>
      </c>
      <c r="BG99" s="69">
        <v>0</v>
      </c>
      <c r="BH99" s="69">
        <v>0</v>
      </c>
      <c r="BI99" s="69">
        <v>0</v>
      </c>
      <c r="BJ99" s="70" t="s">
        <v>652</v>
      </c>
      <c r="BK99" s="70" t="s">
        <v>652</v>
      </c>
      <c r="BL99" s="70">
        <v>0</v>
      </c>
      <c r="BM99" s="70">
        <v>0</v>
      </c>
      <c r="BN99" s="70">
        <v>0</v>
      </c>
      <c r="BO99" s="69">
        <v>0</v>
      </c>
      <c r="BP99" s="69">
        <v>0</v>
      </c>
      <c r="BQ99" s="69">
        <v>0</v>
      </c>
      <c r="BR99" s="69">
        <v>0</v>
      </c>
      <c r="BS99" s="69">
        <v>0</v>
      </c>
      <c r="BT99" s="69">
        <v>0</v>
      </c>
      <c r="BU99" s="69">
        <v>0</v>
      </c>
      <c r="BV99" s="69">
        <v>0</v>
      </c>
      <c r="BW99" s="69">
        <v>0</v>
      </c>
      <c r="BX99" s="69">
        <v>0</v>
      </c>
      <c r="BY99" s="69">
        <v>0</v>
      </c>
      <c r="BZ99" s="70" t="s">
        <v>652</v>
      </c>
      <c r="CA99" s="70" t="s">
        <v>652</v>
      </c>
      <c r="CB99" s="70">
        <v>0</v>
      </c>
      <c r="CC99" s="70">
        <v>0</v>
      </c>
      <c r="CD99" s="70">
        <v>0</v>
      </c>
      <c r="CE99" s="69">
        <v>0</v>
      </c>
      <c r="CF99" s="69">
        <v>0</v>
      </c>
      <c r="CG99" s="69">
        <v>0</v>
      </c>
      <c r="CH99" s="69">
        <v>0</v>
      </c>
      <c r="CI99" s="69">
        <v>0</v>
      </c>
      <c r="CJ99" s="69">
        <v>0</v>
      </c>
      <c r="CK99" s="69">
        <v>0</v>
      </c>
      <c r="CL99" s="69">
        <v>0</v>
      </c>
      <c r="CM99" s="69">
        <v>0</v>
      </c>
      <c r="CN99" s="69">
        <v>0</v>
      </c>
      <c r="CO99" s="69">
        <v>0</v>
      </c>
      <c r="CP99" s="70" t="s">
        <v>652</v>
      </c>
      <c r="CQ99" s="70" t="s">
        <v>652</v>
      </c>
      <c r="CR99" s="70">
        <v>0</v>
      </c>
      <c r="CS99" s="70">
        <v>0</v>
      </c>
      <c r="CT99" s="70">
        <v>0</v>
      </c>
      <c r="CU99" s="69">
        <v>0</v>
      </c>
      <c r="CV99" s="69">
        <v>0</v>
      </c>
      <c r="CW99" s="69">
        <v>0</v>
      </c>
      <c r="CX99" s="69">
        <v>0</v>
      </c>
      <c r="CY99" s="69">
        <v>0</v>
      </c>
      <c r="CZ99" s="69">
        <v>0</v>
      </c>
      <c r="DA99" s="69">
        <v>0</v>
      </c>
      <c r="DB99" s="69">
        <v>0</v>
      </c>
      <c r="DC99" s="69">
        <v>0</v>
      </c>
      <c r="DD99" s="69">
        <v>0</v>
      </c>
      <c r="DE99" s="69">
        <v>0</v>
      </c>
      <c r="DF99" s="70" t="s">
        <v>652</v>
      </c>
      <c r="DG99" s="70" t="s">
        <v>652</v>
      </c>
      <c r="DH99" s="70">
        <v>0</v>
      </c>
      <c r="DI99" s="70">
        <v>0</v>
      </c>
      <c r="DJ99" s="70">
        <v>0</v>
      </c>
      <c r="DK99" s="69">
        <v>0</v>
      </c>
      <c r="DL99" s="69">
        <v>0</v>
      </c>
      <c r="DM99" s="69">
        <v>0</v>
      </c>
      <c r="DN99" s="69">
        <v>0</v>
      </c>
      <c r="DO99" s="69">
        <v>0</v>
      </c>
      <c r="DP99" s="69">
        <v>0</v>
      </c>
      <c r="DQ99" s="69">
        <v>0</v>
      </c>
      <c r="DR99" s="69">
        <v>0</v>
      </c>
      <c r="DS99" s="69">
        <v>0</v>
      </c>
      <c r="DT99" s="69">
        <v>0</v>
      </c>
      <c r="DU99" s="69">
        <v>0</v>
      </c>
      <c r="DV99" s="70" t="s">
        <v>652</v>
      </c>
      <c r="DW99" s="70" t="s">
        <v>652</v>
      </c>
      <c r="DX99" s="70">
        <v>0</v>
      </c>
      <c r="DY99" s="70">
        <v>0</v>
      </c>
      <c r="DZ99" s="70">
        <v>0</v>
      </c>
      <c r="EA99" s="69">
        <v>0</v>
      </c>
      <c r="EB99" s="69">
        <v>0</v>
      </c>
      <c r="EC99" s="69">
        <v>0</v>
      </c>
      <c r="ED99" s="69">
        <v>0</v>
      </c>
      <c r="EE99" s="69">
        <v>0</v>
      </c>
      <c r="EF99" s="69">
        <v>0</v>
      </c>
      <c r="EG99" s="69">
        <v>0</v>
      </c>
      <c r="EH99" s="69">
        <v>0</v>
      </c>
      <c r="EI99" s="69">
        <v>0</v>
      </c>
      <c r="EJ99" s="69">
        <v>0</v>
      </c>
      <c r="EK99" s="69">
        <v>0</v>
      </c>
      <c r="EL99" s="70" t="s">
        <v>652</v>
      </c>
      <c r="EM99" s="70" t="s">
        <v>652</v>
      </c>
      <c r="EN99" s="70">
        <v>0</v>
      </c>
      <c r="EO99" s="70">
        <v>0</v>
      </c>
      <c r="EP99" s="70">
        <v>0</v>
      </c>
      <c r="EQ99" s="69">
        <v>0</v>
      </c>
      <c r="ER99" s="69">
        <v>0</v>
      </c>
      <c r="ES99" s="69">
        <v>0</v>
      </c>
      <c r="ET99" s="69">
        <v>0</v>
      </c>
      <c r="EU99" s="69">
        <v>0</v>
      </c>
      <c r="EV99" s="69">
        <v>0</v>
      </c>
      <c r="EW99" s="69">
        <v>0</v>
      </c>
      <c r="EX99" s="69">
        <v>0</v>
      </c>
      <c r="EY99" s="69">
        <v>0</v>
      </c>
      <c r="EZ99" s="69">
        <v>0</v>
      </c>
      <c r="FA99" s="69">
        <v>0</v>
      </c>
      <c r="FB99" s="70" t="s">
        <v>652</v>
      </c>
      <c r="FC99" s="70" t="s">
        <v>652</v>
      </c>
      <c r="FD99" s="70">
        <v>0</v>
      </c>
      <c r="FE99" s="70">
        <v>0</v>
      </c>
      <c r="FF99" s="70">
        <v>0</v>
      </c>
      <c r="FG99" s="69">
        <v>0</v>
      </c>
      <c r="FH99" s="69">
        <v>0</v>
      </c>
      <c r="FI99" s="69">
        <v>0</v>
      </c>
      <c r="FJ99" s="69">
        <v>0</v>
      </c>
      <c r="FK99" s="69">
        <v>0</v>
      </c>
      <c r="FL99" s="69">
        <v>0</v>
      </c>
      <c r="FM99" s="69">
        <v>0</v>
      </c>
      <c r="FN99" s="69">
        <v>0</v>
      </c>
      <c r="FO99" s="69">
        <v>0</v>
      </c>
      <c r="FP99" s="69">
        <v>0</v>
      </c>
      <c r="FQ99" s="69">
        <v>0</v>
      </c>
      <c r="FR99" s="70" t="s">
        <v>652</v>
      </c>
      <c r="FS99" s="70" t="s">
        <v>652</v>
      </c>
      <c r="FT99" s="70">
        <v>0</v>
      </c>
      <c r="FU99" s="70">
        <v>0</v>
      </c>
      <c r="FV99" s="70">
        <v>0</v>
      </c>
      <c r="FW99" s="69">
        <v>0</v>
      </c>
      <c r="FX99" s="69">
        <v>0</v>
      </c>
      <c r="FY99" s="69">
        <v>0</v>
      </c>
      <c r="FZ99" s="69">
        <v>0</v>
      </c>
      <c r="GA99" s="69">
        <v>0</v>
      </c>
      <c r="GB99" s="69">
        <v>0</v>
      </c>
      <c r="GC99" s="69">
        <v>0</v>
      </c>
      <c r="GD99" s="69">
        <v>0</v>
      </c>
      <c r="GE99" s="69">
        <v>0</v>
      </c>
      <c r="GF99" s="69">
        <v>0</v>
      </c>
      <c r="GG99" s="69">
        <v>0</v>
      </c>
      <c r="GH99" s="70" t="s">
        <v>652</v>
      </c>
      <c r="GI99" s="70" t="s">
        <v>652</v>
      </c>
      <c r="GJ99" s="70">
        <v>0</v>
      </c>
      <c r="GK99" s="70">
        <v>0</v>
      </c>
      <c r="GL99" s="70">
        <v>0</v>
      </c>
      <c r="GM99" s="69">
        <v>0</v>
      </c>
      <c r="GN99" s="69">
        <v>0</v>
      </c>
      <c r="GO99" s="69">
        <v>0</v>
      </c>
      <c r="GP99" s="69">
        <v>0</v>
      </c>
      <c r="GQ99" s="69">
        <v>0</v>
      </c>
      <c r="GR99" s="69">
        <v>0</v>
      </c>
      <c r="GS99" s="69">
        <v>0</v>
      </c>
      <c r="GT99" s="69">
        <v>0</v>
      </c>
      <c r="GU99" s="69">
        <v>0</v>
      </c>
      <c r="GV99" s="69">
        <v>0</v>
      </c>
      <c r="GW99" s="69">
        <v>0</v>
      </c>
      <c r="GX99" s="70" t="s">
        <v>652</v>
      </c>
      <c r="GY99" s="70" t="s">
        <v>652</v>
      </c>
      <c r="GZ99" s="70">
        <v>0</v>
      </c>
      <c r="HA99" s="70">
        <v>0</v>
      </c>
      <c r="HB99" s="70">
        <v>0</v>
      </c>
      <c r="HC99" s="69">
        <v>0</v>
      </c>
      <c r="HD99" s="69">
        <v>0</v>
      </c>
      <c r="HE99" s="69">
        <v>0</v>
      </c>
      <c r="HF99" s="69">
        <v>0</v>
      </c>
      <c r="HG99" s="69">
        <v>0</v>
      </c>
      <c r="HH99" s="69">
        <v>0</v>
      </c>
      <c r="HI99" s="69">
        <v>0</v>
      </c>
      <c r="HJ99" s="69">
        <v>0</v>
      </c>
      <c r="HK99" s="69">
        <v>0</v>
      </c>
      <c r="HL99" s="69">
        <v>0</v>
      </c>
      <c r="HM99" s="69">
        <v>0</v>
      </c>
      <c r="HN99" s="70" t="s">
        <v>652</v>
      </c>
      <c r="HO99" s="70" t="s">
        <v>652</v>
      </c>
      <c r="HP99" s="70">
        <v>0</v>
      </c>
      <c r="HQ99" s="70">
        <v>0</v>
      </c>
      <c r="HR99" s="70">
        <v>0</v>
      </c>
      <c r="HS99" s="69">
        <v>0</v>
      </c>
      <c r="HT99" s="69">
        <v>0</v>
      </c>
      <c r="HU99" s="69">
        <v>0</v>
      </c>
      <c r="HV99" s="69">
        <v>0</v>
      </c>
      <c r="HW99" s="69">
        <v>0</v>
      </c>
      <c r="HX99" s="69">
        <v>0</v>
      </c>
      <c r="HY99" s="69">
        <v>0</v>
      </c>
      <c r="HZ99" s="69">
        <v>0</v>
      </c>
      <c r="IA99" s="69">
        <v>0</v>
      </c>
      <c r="IB99" s="69">
        <v>0</v>
      </c>
      <c r="IC99" s="69">
        <v>0</v>
      </c>
      <c r="ID99" s="70" t="s">
        <v>652</v>
      </c>
      <c r="IE99" s="70" t="s">
        <v>652</v>
      </c>
      <c r="IF99" s="70">
        <v>0</v>
      </c>
      <c r="IG99" s="70">
        <v>0</v>
      </c>
      <c r="IH99" s="70">
        <v>0</v>
      </c>
    </row>
    <row r="100" spans="1:242" ht="15.75" x14ac:dyDescent="0.25">
      <c r="A100" s="11">
        <v>89</v>
      </c>
      <c r="B100" s="66" t="s">
        <v>243</v>
      </c>
      <c r="C100" s="69">
        <v>12.5913</v>
      </c>
      <c r="D100" s="69">
        <v>0</v>
      </c>
      <c r="E100" s="69">
        <v>31.7913</v>
      </c>
      <c r="F100" s="69">
        <v>12.5913</v>
      </c>
      <c r="G100" s="69">
        <v>19.2</v>
      </c>
      <c r="H100" s="69">
        <v>12.5913</v>
      </c>
      <c r="I100" s="69">
        <v>0</v>
      </c>
      <c r="J100" s="69">
        <v>31.7913</v>
      </c>
      <c r="K100" s="69">
        <v>12.5913</v>
      </c>
      <c r="L100" s="69">
        <v>0</v>
      </c>
      <c r="M100" s="69">
        <v>19.2</v>
      </c>
      <c r="N100" s="70">
        <v>100</v>
      </c>
      <c r="O100" s="70">
        <v>100</v>
      </c>
      <c r="P100" s="70">
        <v>60.393881344896236</v>
      </c>
      <c r="Q100" s="69">
        <v>0</v>
      </c>
      <c r="R100" s="70">
        <v>0</v>
      </c>
      <c r="S100" s="69">
        <v>12.5913</v>
      </c>
      <c r="T100" s="69">
        <v>0</v>
      </c>
      <c r="U100" s="69">
        <v>31.7913</v>
      </c>
      <c r="V100" s="69">
        <v>12.5913</v>
      </c>
      <c r="W100" s="69">
        <v>19.2</v>
      </c>
      <c r="X100" s="69">
        <v>12.5913</v>
      </c>
      <c r="Y100" s="69">
        <v>0</v>
      </c>
      <c r="Z100" s="69">
        <v>31.7913</v>
      </c>
      <c r="AA100" s="69">
        <v>12.5913</v>
      </c>
      <c r="AB100" s="69">
        <v>0</v>
      </c>
      <c r="AC100" s="69">
        <v>19.2</v>
      </c>
      <c r="AD100" s="70">
        <v>100</v>
      </c>
      <c r="AE100" s="70">
        <v>100</v>
      </c>
      <c r="AF100" s="70">
        <v>60.393881344896236</v>
      </c>
      <c r="AG100" s="70">
        <v>0</v>
      </c>
      <c r="AH100" s="70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v>0</v>
      </c>
      <c r="AN100" s="69">
        <v>0</v>
      </c>
      <c r="AO100" s="69">
        <v>0</v>
      </c>
      <c r="AP100" s="69">
        <v>0</v>
      </c>
      <c r="AQ100" s="69">
        <v>0</v>
      </c>
      <c r="AR100" s="69">
        <v>0</v>
      </c>
      <c r="AS100" s="69">
        <v>0</v>
      </c>
      <c r="AT100" s="70" t="s">
        <v>652</v>
      </c>
      <c r="AU100" s="70" t="s">
        <v>652</v>
      </c>
      <c r="AV100" s="70">
        <v>0</v>
      </c>
      <c r="AW100" s="70">
        <v>0</v>
      </c>
      <c r="AX100" s="70">
        <v>0</v>
      </c>
      <c r="AY100" s="69">
        <v>0</v>
      </c>
      <c r="AZ100" s="69">
        <v>0</v>
      </c>
      <c r="BA100" s="69">
        <v>0</v>
      </c>
      <c r="BB100" s="69">
        <v>0</v>
      </c>
      <c r="BC100" s="69">
        <v>0</v>
      </c>
      <c r="BD100" s="69">
        <v>0</v>
      </c>
      <c r="BE100" s="69">
        <v>0</v>
      </c>
      <c r="BF100" s="69">
        <v>0</v>
      </c>
      <c r="BG100" s="69">
        <v>0</v>
      </c>
      <c r="BH100" s="69">
        <v>0</v>
      </c>
      <c r="BI100" s="69">
        <v>0</v>
      </c>
      <c r="BJ100" s="70" t="s">
        <v>652</v>
      </c>
      <c r="BK100" s="70" t="s">
        <v>652</v>
      </c>
      <c r="BL100" s="70">
        <v>0</v>
      </c>
      <c r="BM100" s="70">
        <v>0</v>
      </c>
      <c r="BN100" s="70">
        <v>0</v>
      </c>
      <c r="BO100" s="69">
        <v>0</v>
      </c>
      <c r="BP100" s="69">
        <v>0</v>
      </c>
      <c r="BQ100" s="69">
        <v>0</v>
      </c>
      <c r="BR100" s="69">
        <v>0</v>
      </c>
      <c r="BS100" s="69">
        <v>0</v>
      </c>
      <c r="BT100" s="69">
        <v>0</v>
      </c>
      <c r="BU100" s="69">
        <v>0</v>
      </c>
      <c r="BV100" s="69">
        <v>0</v>
      </c>
      <c r="BW100" s="69">
        <v>0</v>
      </c>
      <c r="BX100" s="69">
        <v>0</v>
      </c>
      <c r="BY100" s="69">
        <v>0</v>
      </c>
      <c r="BZ100" s="70" t="s">
        <v>652</v>
      </c>
      <c r="CA100" s="70" t="s">
        <v>652</v>
      </c>
      <c r="CB100" s="70">
        <v>0</v>
      </c>
      <c r="CC100" s="70">
        <v>0</v>
      </c>
      <c r="CD100" s="70">
        <v>0</v>
      </c>
      <c r="CE100" s="69">
        <v>0</v>
      </c>
      <c r="CF100" s="69">
        <v>0</v>
      </c>
      <c r="CG100" s="69">
        <v>0</v>
      </c>
      <c r="CH100" s="69">
        <v>0</v>
      </c>
      <c r="CI100" s="69">
        <v>0</v>
      </c>
      <c r="CJ100" s="69">
        <v>0</v>
      </c>
      <c r="CK100" s="69">
        <v>0</v>
      </c>
      <c r="CL100" s="69">
        <v>0</v>
      </c>
      <c r="CM100" s="69">
        <v>0</v>
      </c>
      <c r="CN100" s="69">
        <v>0</v>
      </c>
      <c r="CO100" s="69">
        <v>0</v>
      </c>
      <c r="CP100" s="70" t="s">
        <v>652</v>
      </c>
      <c r="CQ100" s="70" t="s">
        <v>652</v>
      </c>
      <c r="CR100" s="70">
        <v>0</v>
      </c>
      <c r="CS100" s="70">
        <v>0</v>
      </c>
      <c r="CT100" s="70">
        <v>0</v>
      </c>
      <c r="CU100" s="69">
        <v>0</v>
      </c>
      <c r="CV100" s="69">
        <v>0</v>
      </c>
      <c r="CW100" s="69">
        <v>0</v>
      </c>
      <c r="CX100" s="69">
        <v>0</v>
      </c>
      <c r="CY100" s="69">
        <v>0</v>
      </c>
      <c r="CZ100" s="69">
        <v>0</v>
      </c>
      <c r="DA100" s="69">
        <v>0</v>
      </c>
      <c r="DB100" s="69">
        <v>0</v>
      </c>
      <c r="DC100" s="69">
        <v>0</v>
      </c>
      <c r="DD100" s="69">
        <v>0</v>
      </c>
      <c r="DE100" s="69">
        <v>0</v>
      </c>
      <c r="DF100" s="70" t="s">
        <v>652</v>
      </c>
      <c r="DG100" s="70" t="s">
        <v>652</v>
      </c>
      <c r="DH100" s="70">
        <v>0</v>
      </c>
      <c r="DI100" s="70">
        <v>0</v>
      </c>
      <c r="DJ100" s="70">
        <v>0</v>
      </c>
      <c r="DK100" s="69">
        <v>0</v>
      </c>
      <c r="DL100" s="69">
        <v>0</v>
      </c>
      <c r="DM100" s="69">
        <v>0</v>
      </c>
      <c r="DN100" s="69">
        <v>0</v>
      </c>
      <c r="DO100" s="69">
        <v>0</v>
      </c>
      <c r="DP100" s="69">
        <v>0</v>
      </c>
      <c r="DQ100" s="69">
        <v>0</v>
      </c>
      <c r="DR100" s="69">
        <v>0</v>
      </c>
      <c r="DS100" s="69">
        <v>0</v>
      </c>
      <c r="DT100" s="69">
        <v>0</v>
      </c>
      <c r="DU100" s="69">
        <v>0</v>
      </c>
      <c r="DV100" s="70" t="s">
        <v>652</v>
      </c>
      <c r="DW100" s="70" t="s">
        <v>652</v>
      </c>
      <c r="DX100" s="70">
        <v>0</v>
      </c>
      <c r="DY100" s="70">
        <v>0</v>
      </c>
      <c r="DZ100" s="70">
        <v>0</v>
      </c>
      <c r="EA100" s="69">
        <v>0</v>
      </c>
      <c r="EB100" s="69">
        <v>0</v>
      </c>
      <c r="EC100" s="69">
        <v>0</v>
      </c>
      <c r="ED100" s="69">
        <v>0</v>
      </c>
      <c r="EE100" s="69">
        <v>0</v>
      </c>
      <c r="EF100" s="69">
        <v>0</v>
      </c>
      <c r="EG100" s="69">
        <v>0</v>
      </c>
      <c r="EH100" s="69">
        <v>0</v>
      </c>
      <c r="EI100" s="69">
        <v>0</v>
      </c>
      <c r="EJ100" s="69">
        <v>0</v>
      </c>
      <c r="EK100" s="69">
        <v>0</v>
      </c>
      <c r="EL100" s="70" t="s">
        <v>652</v>
      </c>
      <c r="EM100" s="70" t="s">
        <v>652</v>
      </c>
      <c r="EN100" s="70">
        <v>0</v>
      </c>
      <c r="EO100" s="70">
        <v>0</v>
      </c>
      <c r="EP100" s="70">
        <v>0</v>
      </c>
      <c r="EQ100" s="69">
        <v>0</v>
      </c>
      <c r="ER100" s="69">
        <v>0</v>
      </c>
      <c r="ES100" s="69">
        <v>0</v>
      </c>
      <c r="ET100" s="69">
        <v>0</v>
      </c>
      <c r="EU100" s="69">
        <v>0</v>
      </c>
      <c r="EV100" s="69">
        <v>0</v>
      </c>
      <c r="EW100" s="69">
        <v>0</v>
      </c>
      <c r="EX100" s="69">
        <v>0</v>
      </c>
      <c r="EY100" s="69">
        <v>0</v>
      </c>
      <c r="EZ100" s="69">
        <v>0</v>
      </c>
      <c r="FA100" s="69">
        <v>0</v>
      </c>
      <c r="FB100" s="70" t="s">
        <v>652</v>
      </c>
      <c r="FC100" s="70" t="s">
        <v>652</v>
      </c>
      <c r="FD100" s="70">
        <v>0</v>
      </c>
      <c r="FE100" s="70">
        <v>0</v>
      </c>
      <c r="FF100" s="70">
        <v>0</v>
      </c>
      <c r="FG100" s="69">
        <v>0</v>
      </c>
      <c r="FH100" s="69">
        <v>0</v>
      </c>
      <c r="FI100" s="69">
        <v>0</v>
      </c>
      <c r="FJ100" s="69">
        <v>0</v>
      </c>
      <c r="FK100" s="69">
        <v>0</v>
      </c>
      <c r="FL100" s="69">
        <v>0</v>
      </c>
      <c r="FM100" s="69">
        <v>0</v>
      </c>
      <c r="FN100" s="69">
        <v>0</v>
      </c>
      <c r="FO100" s="69">
        <v>0</v>
      </c>
      <c r="FP100" s="69">
        <v>0</v>
      </c>
      <c r="FQ100" s="69">
        <v>0</v>
      </c>
      <c r="FR100" s="70" t="s">
        <v>652</v>
      </c>
      <c r="FS100" s="70" t="s">
        <v>652</v>
      </c>
      <c r="FT100" s="70">
        <v>0</v>
      </c>
      <c r="FU100" s="70">
        <v>0</v>
      </c>
      <c r="FV100" s="70">
        <v>0</v>
      </c>
      <c r="FW100" s="69">
        <v>0</v>
      </c>
      <c r="FX100" s="69">
        <v>0</v>
      </c>
      <c r="FY100" s="69">
        <v>0</v>
      </c>
      <c r="FZ100" s="69">
        <v>0</v>
      </c>
      <c r="GA100" s="69">
        <v>0</v>
      </c>
      <c r="GB100" s="69">
        <v>0</v>
      </c>
      <c r="GC100" s="69">
        <v>0</v>
      </c>
      <c r="GD100" s="69">
        <v>0</v>
      </c>
      <c r="GE100" s="69">
        <v>0</v>
      </c>
      <c r="GF100" s="69">
        <v>0</v>
      </c>
      <c r="GG100" s="69">
        <v>0</v>
      </c>
      <c r="GH100" s="70" t="s">
        <v>652</v>
      </c>
      <c r="GI100" s="70" t="s">
        <v>652</v>
      </c>
      <c r="GJ100" s="70">
        <v>0</v>
      </c>
      <c r="GK100" s="70">
        <v>0</v>
      </c>
      <c r="GL100" s="70">
        <v>0</v>
      </c>
      <c r="GM100" s="69">
        <v>0</v>
      </c>
      <c r="GN100" s="69">
        <v>0</v>
      </c>
      <c r="GO100" s="69">
        <v>0</v>
      </c>
      <c r="GP100" s="69">
        <v>0</v>
      </c>
      <c r="GQ100" s="69">
        <v>0</v>
      </c>
      <c r="GR100" s="69">
        <v>0</v>
      </c>
      <c r="GS100" s="69">
        <v>0</v>
      </c>
      <c r="GT100" s="69">
        <v>0</v>
      </c>
      <c r="GU100" s="69">
        <v>0</v>
      </c>
      <c r="GV100" s="69">
        <v>0</v>
      </c>
      <c r="GW100" s="69">
        <v>0</v>
      </c>
      <c r="GX100" s="70" t="s">
        <v>652</v>
      </c>
      <c r="GY100" s="70" t="s">
        <v>652</v>
      </c>
      <c r="GZ100" s="70">
        <v>0</v>
      </c>
      <c r="HA100" s="70">
        <v>0</v>
      </c>
      <c r="HB100" s="70">
        <v>0</v>
      </c>
      <c r="HC100" s="69">
        <v>0</v>
      </c>
      <c r="HD100" s="69">
        <v>0</v>
      </c>
      <c r="HE100" s="69">
        <v>0</v>
      </c>
      <c r="HF100" s="69">
        <v>0</v>
      </c>
      <c r="HG100" s="69">
        <v>0</v>
      </c>
      <c r="HH100" s="69">
        <v>0</v>
      </c>
      <c r="HI100" s="69">
        <v>0</v>
      </c>
      <c r="HJ100" s="69">
        <v>0</v>
      </c>
      <c r="HK100" s="69">
        <v>0</v>
      </c>
      <c r="HL100" s="69">
        <v>0</v>
      </c>
      <c r="HM100" s="69">
        <v>0</v>
      </c>
      <c r="HN100" s="70" t="s">
        <v>652</v>
      </c>
      <c r="HO100" s="70" t="s">
        <v>652</v>
      </c>
      <c r="HP100" s="70">
        <v>0</v>
      </c>
      <c r="HQ100" s="70">
        <v>0</v>
      </c>
      <c r="HR100" s="70">
        <v>0</v>
      </c>
      <c r="HS100" s="69">
        <v>0</v>
      </c>
      <c r="HT100" s="69">
        <v>0</v>
      </c>
      <c r="HU100" s="69">
        <v>0</v>
      </c>
      <c r="HV100" s="69">
        <v>0</v>
      </c>
      <c r="HW100" s="69">
        <v>0</v>
      </c>
      <c r="HX100" s="69">
        <v>0</v>
      </c>
      <c r="HY100" s="69">
        <v>0</v>
      </c>
      <c r="HZ100" s="69">
        <v>0</v>
      </c>
      <c r="IA100" s="69">
        <v>0</v>
      </c>
      <c r="IB100" s="69">
        <v>0</v>
      </c>
      <c r="IC100" s="69">
        <v>0</v>
      </c>
      <c r="ID100" s="70" t="s">
        <v>652</v>
      </c>
      <c r="IE100" s="70" t="s">
        <v>652</v>
      </c>
      <c r="IF100" s="70">
        <v>0</v>
      </c>
      <c r="IG100" s="70">
        <v>0</v>
      </c>
      <c r="IH100" s="70">
        <v>0</v>
      </c>
    </row>
    <row r="101" spans="1:242" ht="15.75" x14ac:dyDescent="0.25">
      <c r="A101" s="11">
        <v>90</v>
      </c>
      <c r="B101" s="66" t="s">
        <v>246</v>
      </c>
      <c r="C101" s="69">
        <v>32.544199999999996</v>
      </c>
      <c r="D101" s="69">
        <v>0</v>
      </c>
      <c r="E101" s="69">
        <v>61.077199999999998</v>
      </c>
      <c r="F101" s="69">
        <v>32.544199999999996</v>
      </c>
      <c r="G101" s="69">
        <v>28.533000000000001</v>
      </c>
      <c r="H101" s="69">
        <v>32.544199999999996</v>
      </c>
      <c r="I101" s="69">
        <v>0.72535101000000002</v>
      </c>
      <c r="J101" s="69">
        <v>61.077199999999998</v>
      </c>
      <c r="K101" s="69">
        <v>32.544199999999996</v>
      </c>
      <c r="L101" s="69">
        <v>0</v>
      </c>
      <c r="M101" s="69">
        <v>28.533000000000001</v>
      </c>
      <c r="N101" s="70">
        <v>100</v>
      </c>
      <c r="O101" s="70">
        <v>100</v>
      </c>
      <c r="P101" s="70">
        <v>46.716286928673881</v>
      </c>
      <c r="Q101" s="69">
        <v>0.72535101000000002</v>
      </c>
      <c r="R101" s="70">
        <v>-2.886579864025407E-15</v>
      </c>
      <c r="S101" s="69">
        <v>29.101099999999999</v>
      </c>
      <c r="T101" s="69">
        <v>0</v>
      </c>
      <c r="U101" s="69">
        <v>56.134099999999997</v>
      </c>
      <c r="V101" s="69">
        <v>29.101099999999999</v>
      </c>
      <c r="W101" s="69">
        <v>27.033000000000001</v>
      </c>
      <c r="X101" s="69">
        <v>29.101099999999999</v>
      </c>
      <c r="Y101" s="69">
        <v>0.11230136</v>
      </c>
      <c r="Z101" s="69">
        <v>56.134099999999997</v>
      </c>
      <c r="AA101" s="69">
        <v>29.101099999999999</v>
      </c>
      <c r="AB101" s="69">
        <v>0</v>
      </c>
      <c r="AC101" s="69">
        <v>27.033000000000001</v>
      </c>
      <c r="AD101" s="70">
        <v>100</v>
      </c>
      <c r="AE101" s="70">
        <v>100</v>
      </c>
      <c r="AF101" s="70">
        <v>48.157893330435513</v>
      </c>
      <c r="AG101" s="70">
        <v>0.11230136</v>
      </c>
      <c r="AH101" s="70">
        <v>1.3877787807814457E-17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0.61304965</v>
      </c>
      <c r="AP101" s="69">
        <v>0</v>
      </c>
      <c r="AQ101" s="69">
        <v>0</v>
      </c>
      <c r="AR101" s="69">
        <v>0</v>
      </c>
      <c r="AS101" s="69">
        <v>0</v>
      </c>
      <c r="AT101" s="70" t="s">
        <v>652</v>
      </c>
      <c r="AU101" s="70" t="s">
        <v>652</v>
      </c>
      <c r="AV101" s="70">
        <v>0</v>
      </c>
      <c r="AW101" s="70">
        <v>0.61304965</v>
      </c>
      <c r="AX101" s="70">
        <v>0</v>
      </c>
      <c r="AY101" s="69">
        <v>0</v>
      </c>
      <c r="AZ101" s="69">
        <v>0</v>
      </c>
      <c r="BA101" s="69">
        <v>0</v>
      </c>
      <c r="BB101" s="69">
        <v>0</v>
      </c>
      <c r="BC101" s="69">
        <v>0</v>
      </c>
      <c r="BD101" s="69">
        <v>0</v>
      </c>
      <c r="BE101" s="69">
        <v>0</v>
      </c>
      <c r="BF101" s="69">
        <v>0</v>
      </c>
      <c r="BG101" s="69">
        <v>0</v>
      </c>
      <c r="BH101" s="69">
        <v>0</v>
      </c>
      <c r="BI101" s="69">
        <v>0</v>
      </c>
      <c r="BJ101" s="70" t="s">
        <v>652</v>
      </c>
      <c r="BK101" s="70" t="s">
        <v>652</v>
      </c>
      <c r="BL101" s="70">
        <v>0</v>
      </c>
      <c r="BM101" s="70">
        <v>0</v>
      </c>
      <c r="BN101" s="70">
        <v>0</v>
      </c>
      <c r="BO101" s="69">
        <v>0</v>
      </c>
      <c r="BP101" s="69">
        <v>0</v>
      </c>
      <c r="BQ101" s="69">
        <v>0</v>
      </c>
      <c r="BR101" s="69">
        <v>0</v>
      </c>
      <c r="BS101" s="69">
        <v>0</v>
      </c>
      <c r="BT101" s="69">
        <v>0</v>
      </c>
      <c r="BU101" s="69">
        <v>0</v>
      </c>
      <c r="BV101" s="69">
        <v>0</v>
      </c>
      <c r="BW101" s="69">
        <v>0</v>
      </c>
      <c r="BX101" s="69">
        <v>0</v>
      </c>
      <c r="BY101" s="69">
        <v>0</v>
      </c>
      <c r="BZ101" s="70" t="s">
        <v>652</v>
      </c>
      <c r="CA101" s="70" t="s">
        <v>652</v>
      </c>
      <c r="CB101" s="70">
        <v>0</v>
      </c>
      <c r="CC101" s="70">
        <v>0</v>
      </c>
      <c r="CD101" s="70">
        <v>0</v>
      </c>
      <c r="CE101" s="69">
        <v>0</v>
      </c>
      <c r="CF101" s="69">
        <v>0</v>
      </c>
      <c r="CG101" s="69">
        <v>0</v>
      </c>
      <c r="CH101" s="69">
        <v>0</v>
      </c>
      <c r="CI101" s="69">
        <v>0</v>
      </c>
      <c r="CJ101" s="69">
        <v>0</v>
      </c>
      <c r="CK101" s="69">
        <v>0</v>
      </c>
      <c r="CL101" s="69">
        <v>0</v>
      </c>
      <c r="CM101" s="69">
        <v>0</v>
      </c>
      <c r="CN101" s="69">
        <v>0</v>
      </c>
      <c r="CO101" s="69">
        <v>0</v>
      </c>
      <c r="CP101" s="70" t="s">
        <v>652</v>
      </c>
      <c r="CQ101" s="70" t="s">
        <v>652</v>
      </c>
      <c r="CR101" s="70">
        <v>0</v>
      </c>
      <c r="CS101" s="70">
        <v>0</v>
      </c>
      <c r="CT101" s="70">
        <v>0</v>
      </c>
      <c r="CU101" s="69">
        <v>0</v>
      </c>
      <c r="CV101" s="69">
        <v>0</v>
      </c>
      <c r="CW101" s="69">
        <v>0</v>
      </c>
      <c r="CX101" s="69">
        <v>0</v>
      </c>
      <c r="CY101" s="69">
        <v>0</v>
      </c>
      <c r="CZ101" s="69">
        <v>0</v>
      </c>
      <c r="DA101" s="69">
        <v>0</v>
      </c>
      <c r="DB101" s="69">
        <v>0</v>
      </c>
      <c r="DC101" s="69">
        <v>0</v>
      </c>
      <c r="DD101" s="69">
        <v>0</v>
      </c>
      <c r="DE101" s="69">
        <v>0</v>
      </c>
      <c r="DF101" s="70" t="s">
        <v>652</v>
      </c>
      <c r="DG101" s="70" t="s">
        <v>652</v>
      </c>
      <c r="DH101" s="70">
        <v>0</v>
      </c>
      <c r="DI101" s="70">
        <v>0</v>
      </c>
      <c r="DJ101" s="70">
        <v>0</v>
      </c>
      <c r="DK101" s="69">
        <v>0</v>
      </c>
      <c r="DL101" s="69">
        <v>0</v>
      </c>
      <c r="DM101" s="69">
        <v>0</v>
      </c>
      <c r="DN101" s="69">
        <v>0</v>
      </c>
      <c r="DO101" s="69">
        <v>0</v>
      </c>
      <c r="DP101" s="69">
        <v>0</v>
      </c>
      <c r="DQ101" s="69">
        <v>0</v>
      </c>
      <c r="DR101" s="69">
        <v>0</v>
      </c>
      <c r="DS101" s="69">
        <v>0</v>
      </c>
      <c r="DT101" s="69">
        <v>0</v>
      </c>
      <c r="DU101" s="69">
        <v>0</v>
      </c>
      <c r="DV101" s="70" t="s">
        <v>652</v>
      </c>
      <c r="DW101" s="70" t="s">
        <v>652</v>
      </c>
      <c r="DX101" s="70">
        <v>0</v>
      </c>
      <c r="DY101" s="70">
        <v>0</v>
      </c>
      <c r="DZ101" s="70">
        <v>0</v>
      </c>
      <c r="EA101" s="69">
        <v>0</v>
      </c>
      <c r="EB101" s="69">
        <v>0</v>
      </c>
      <c r="EC101" s="69">
        <v>0</v>
      </c>
      <c r="ED101" s="69">
        <v>0</v>
      </c>
      <c r="EE101" s="69">
        <v>0</v>
      </c>
      <c r="EF101" s="69">
        <v>0</v>
      </c>
      <c r="EG101" s="69">
        <v>0</v>
      </c>
      <c r="EH101" s="69">
        <v>0</v>
      </c>
      <c r="EI101" s="69">
        <v>0</v>
      </c>
      <c r="EJ101" s="69">
        <v>0</v>
      </c>
      <c r="EK101" s="69">
        <v>0</v>
      </c>
      <c r="EL101" s="70" t="s">
        <v>652</v>
      </c>
      <c r="EM101" s="70" t="s">
        <v>652</v>
      </c>
      <c r="EN101" s="70">
        <v>0</v>
      </c>
      <c r="EO101" s="70">
        <v>0</v>
      </c>
      <c r="EP101" s="70">
        <v>0</v>
      </c>
      <c r="EQ101" s="69">
        <v>3.4430999999999998</v>
      </c>
      <c r="ER101" s="69">
        <v>0</v>
      </c>
      <c r="ES101" s="69">
        <v>4.9431000000000003</v>
      </c>
      <c r="ET101" s="69">
        <v>3.4430999999999998</v>
      </c>
      <c r="EU101" s="69">
        <v>1.5</v>
      </c>
      <c r="EV101" s="69">
        <v>3.4430999999999998</v>
      </c>
      <c r="EW101" s="69">
        <v>0</v>
      </c>
      <c r="EX101" s="69">
        <v>4.9431000000000003</v>
      </c>
      <c r="EY101" s="69">
        <v>3.4430999999999998</v>
      </c>
      <c r="EZ101" s="69">
        <v>0</v>
      </c>
      <c r="FA101" s="69">
        <v>1.5</v>
      </c>
      <c r="FB101" s="70">
        <v>100</v>
      </c>
      <c r="FC101" s="70">
        <v>100</v>
      </c>
      <c r="FD101" s="70">
        <v>30.34532985373551</v>
      </c>
      <c r="FE101" s="70">
        <v>0</v>
      </c>
      <c r="FF101" s="70">
        <v>0</v>
      </c>
      <c r="FG101" s="69">
        <v>0</v>
      </c>
      <c r="FH101" s="69">
        <v>0</v>
      </c>
      <c r="FI101" s="69">
        <v>0</v>
      </c>
      <c r="FJ101" s="69">
        <v>0</v>
      </c>
      <c r="FK101" s="69">
        <v>0</v>
      </c>
      <c r="FL101" s="69">
        <v>0</v>
      </c>
      <c r="FM101" s="69">
        <v>0</v>
      </c>
      <c r="FN101" s="69">
        <v>0</v>
      </c>
      <c r="FO101" s="69">
        <v>0</v>
      </c>
      <c r="FP101" s="69">
        <v>0</v>
      </c>
      <c r="FQ101" s="69">
        <v>0</v>
      </c>
      <c r="FR101" s="70" t="s">
        <v>652</v>
      </c>
      <c r="FS101" s="70" t="s">
        <v>652</v>
      </c>
      <c r="FT101" s="70">
        <v>0</v>
      </c>
      <c r="FU101" s="70">
        <v>0</v>
      </c>
      <c r="FV101" s="70">
        <v>0</v>
      </c>
      <c r="FW101" s="69">
        <v>0</v>
      </c>
      <c r="FX101" s="69">
        <v>0</v>
      </c>
      <c r="FY101" s="69">
        <v>0</v>
      </c>
      <c r="FZ101" s="69">
        <v>0</v>
      </c>
      <c r="GA101" s="69">
        <v>0</v>
      </c>
      <c r="GB101" s="69">
        <v>0</v>
      </c>
      <c r="GC101" s="69">
        <v>0</v>
      </c>
      <c r="GD101" s="69">
        <v>0</v>
      </c>
      <c r="GE101" s="69">
        <v>0</v>
      </c>
      <c r="GF101" s="69">
        <v>0</v>
      </c>
      <c r="GG101" s="69">
        <v>0</v>
      </c>
      <c r="GH101" s="70" t="s">
        <v>652</v>
      </c>
      <c r="GI101" s="70" t="s">
        <v>652</v>
      </c>
      <c r="GJ101" s="70">
        <v>0</v>
      </c>
      <c r="GK101" s="70">
        <v>0</v>
      </c>
      <c r="GL101" s="70">
        <v>0</v>
      </c>
      <c r="GM101" s="69">
        <v>0</v>
      </c>
      <c r="GN101" s="69">
        <v>0</v>
      </c>
      <c r="GO101" s="69">
        <v>0</v>
      </c>
      <c r="GP101" s="69">
        <v>0</v>
      </c>
      <c r="GQ101" s="69">
        <v>0</v>
      </c>
      <c r="GR101" s="69">
        <v>0</v>
      </c>
      <c r="GS101" s="69">
        <v>0</v>
      </c>
      <c r="GT101" s="69">
        <v>0</v>
      </c>
      <c r="GU101" s="69">
        <v>0</v>
      </c>
      <c r="GV101" s="69">
        <v>0</v>
      </c>
      <c r="GW101" s="69">
        <v>0</v>
      </c>
      <c r="GX101" s="70" t="s">
        <v>652</v>
      </c>
      <c r="GY101" s="70" t="s">
        <v>652</v>
      </c>
      <c r="GZ101" s="70">
        <v>0</v>
      </c>
      <c r="HA101" s="70">
        <v>0</v>
      </c>
      <c r="HB101" s="70">
        <v>0</v>
      </c>
      <c r="HC101" s="69">
        <v>0</v>
      </c>
      <c r="HD101" s="69">
        <v>0</v>
      </c>
      <c r="HE101" s="69">
        <v>0</v>
      </c>
      <c r="HF101" s="69">
        <v>0</v>
      </c>
      <c r="HG101" s="69">
        <v>0</v>
      </c>
      <c r="HH101" s="69">
        <v>0</v>
      </c>
      <c r="HI101" s="69">
        <v>0</v>
      </c>
      <c r="HJ101" s="69">
        <v>0</v>
      </c>
      <c r="HK101" s="69">
        <v>0</v>
      </c>
      <c r="HL101" s="69">
        <v>0</v>
      </c>
      <c r="HM101" s="69">
        <v>0</v>
      </c>
      <c r="HN101" s="70" t="s">
        <v>652</v>
      </c>
      <c r="HO101" s="70" t="s">
        <v>652</v>
      </c>
      <c r="HP101" s="70">
        <v>0</v>
      </c>
      <c r="HQ101" s="70">
        <v>0</v>
      </c>
      <c r="HR101" s="70">
        <v>0</v>
      </c>
      <c r="HS101" s="69">
        <v>0</v>
      </c>
      <c r="HT101" s="69">
        <v>0</v>
      </c>
      <c r="HU101" s="69">
        <v>0</v>
      </c>
      <c r="HV101" s="69">
        <v>0</v>
      </c>
      <c r="HW101" s="69">
        <v>0</v>
      </c>
      <c r="HX101" s="69">
        <v>0</v>
      </c>
      <c r="HY101" s="69">
        <v>0</v>
      </c>
      <c r="HZ101" s="69">
        <v>0</v>
      </c>
      <c r="IA101" s="69">
        <v>0</v>
      </c>
      <c r="IB101" s="69">
        <v>0</v>
      </c>
      <c r="IC101" s="69">
        <v>0</v>
      </c>
      <c r="ID101" s="70" t="s">
        <v>652</v>
      </c>
      <c r="IE101" s="70" t="s">
        <v>652</v>
      </c>
      <c r="IF101" s="70">
        <v>0</v>
      </c>
      <c r="IG101" s="70">
        <v>0</v>
      </c>
      <c r="IH101" s="70">
        <v>0</v>
      </c>
    </row>
    <row r="102" spans="1:242" ht="15.75" x14ac:dyDescent="0.25">
      <c r="A102" s="11">
        <v>91</v>
      </c>
      <c r="B102" s="66" t="s">
        <v>249</v>
      </c>
      <c r="C102" s="69">
        <v>0</v>
      </c>
      <c r="D102" s="69">
        <v>0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70" t="s">
        <v>652</v>
      </c>
      <c r="O102" s="70" t="s">
        <v>652</v>
      </c>
      <c r="P102" s="70">
        <v>0</v>
      </c>
      <c r="Q102" s="69">
        <v>0</v>
      </c>
      <c r="R102" s="70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70" t="s">
        <v>652</v>
      </c>
      <c r="AE102" s="70" t="s">
        <v>652</v>
      </c>
      <c r="AF102" s="70">
        <v>0</v>
      </c>
      <c r="AG102" s="70">
        <v>0</v>
      </c>
      <c r="AH102" s="70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69">
        <v>0</v>
      </c>
      <c r="AO102" s="69">
        <v>0</v>
      </c>
      <c r="AP102" s="69">
        <v>0</v>
      </c>
      <c r="AQ102" s="69">
        <v>0</v>
      </c>
      <c r="AR102" s="69">
        <v>0</v>
      </c>
      <c r="AS102" s="69">
        <v>0</v>
      </c>
      <c r="AT102" s="70" t="s">
        <v>652</v>
      </c>
      <c r="AU102" s="70" t="s">
        <v>652</v>
      </c>
      <c r="AV102" s="70">
        <v>0</v>
      </c>
      <c r="AW102" s="70">
        <v>0</v>
      </c>
      <c r="AX102" s="70">
        <v>0</v>
      </c>
      <c r="AY102" s="69">
        <v>0</v>
      </c>
      <c r="AZ102" s="69">
        <v>0</v>
      </c>
      <c r="BA102" s="69">
        <v>0</v>
      </c>
      <c r="BB102" s="69">
        <v>0</v>
      </c>
      <c r="BC102" s="69">
        <v>0</v>
      </c>
      <c r="BD102" s="69">
        <v>0</v>
      </c>
      <c r="BE102" s="69">
        <v>0</v>
      </c>
      <c r="BF102" s="69">
        <v>0</v>
      </c>
      <c r="BG102" s="69">
        <v>0</v>
      </c>
      <c r="BH102" s="69">
        <v>0</v>
      </c>
      <c r="BI102" s="69">
        <v>0</v>
      </c>
      <c r="BJ102" s="70" t="s">
        <v>652</v>
      </c>
      <c r="BK102" s="70" t="s">
        <v>652</v>
      </c>
      <c r="BL102" s="70">
        <v>0</v>
      </c>
      <c r="BM102" s="70">
        <v>0</v>
      </c>
      <c r="BN102" s="70">
        <v>0</v>
      </c>
      <c r="BO102" s="69">
        <v>0</v>
      </c>
      <c r="BP102" s="69">
        <v>0</v>
      </c>
      <c r="BQ102" s="69">
        <v>0</v>
      </c>
      <c r="BR102" s="69">
        <v>0</v>
      </c>
      <c r="BS102" s="69">
        <v>0</v>
      </c>
      <c r="BT102" s="69">
        <v>0</v>
      </c>
      <c r="BU102" s="69">
        <v>0</v>
      </c>
      <c r="BV102" s="69">
        <v>0</v>
      </c>
      <c r="BW102" s="69">
        <v>0</v>
      </c>
      <c r="BX102" s="69">
        <v>0</v>
      </c>
      <c r="BY102" s="69">
        <v>0</v>
      </c>
      <c r="BZ102" s="70" t="s">
        <v>652</v>
      </c>
      <c r="CA102" s="70" t="s">
        <v>652</v>
      </c>
      <c r="CB102" s="70">
        <v>0</v>
      </c>
      <c r="CC102" s="70">
        <v>0</v>
      </c>
      <c r="CD102" s="70">
        <v>0</v>
      </c>
      <c r="CE102" s="69">
        <v>0</v>
      </c>
      <c r="CF102" s="69">
        <v>0</v>
      </c>
      <c r="CG102" s="69">
        <v>0</v>
      </c>
      <c r="CH102" s="69">
        <v>0</v>
      </c>
      <c r="CI102" s="69">
        <v>0</v>
      </c>
      <c r="CJ102" s="69">
        <v>0</v>
      </c>
      <c r="CK102" s="69">
        <v>0</v>
      </c>
      <c r="CL102" s="69">
        <v>0</v>
      </c>
      <c r="CM102" s="69">
        <v>0</v>
      </c>
      <c r="CN102" s="69">
        <v>0</v>
      </c>
      <c r="CO102" s="69">
        <v>0</v>
      </c>
      <c r="CP102" s="70" t="s">
        <v>652</v>
      </c>
      <c r="CQ102" s="70" t="s">
        <v>652</v>
      </c>
      <c r="CR102" s="70">
        <v>0</v>
      </c>
      <c r="CS102" s="70">
        <v>0</v>
      </c>
      <c r="CT102" s="70">
        <v>0</v>
      </c>
      <c r="CU102" s="69">
        <v>0</v>
      </c>
      <c r="CV102" s="69">
        <v>0</v>
      </c>
      <c r="CW102" s="69">
        <v>0</v>
      </c>
      <c r="CX102" s="69">
        <v>0</v>
      </c>
      <c r="CY102" s="69">
        <v>0</v>
      </c>
      <c r="CZ102" s="69">
        <v>0</v>
      </c>
      <c r="DA102" s="69">
        <v>0</v>
      </c>
      <c r="DB102" s="69">
        <v>0</v>
      </c>
      <c r="DC102" s="69">
        <v>0</v>
      </c>
      <c r="DD102" s="69">
        <v>0</v>
      </c>
      <c r="DE102" s="69">
        <v>0</v>
      </c>
      <c r="DF102" s="70" t="s">
        <v>652</v>
      </c>
      <c r="DG102" s="70" t="s">
        <v>652</v>
      </c>
      <c r="DH102" s="70">
        <v>0</v>
      </c>
      <c r="DI102" s="70">
        <v>0</v>
      </c>
      <c r="DJ102" s="70">
        <v>0</v>
      </c>
      <c r="DK102" s="69">
        <v>0</v>
      </c>
      <c r="DL102" s="69">
        <v>0</v>
      </c>
      <c r="DM102" s="69">
        <v>0</v>
      </c>
      <c r="DN102" s="69">
        <v>0</v>
      </c>
      <c r="DO102" s="69">
        <v>0</v>
      </c>
      <c r="DP102" s="69">
        <v>0</v>
      </c>
      <c r="DQ102" s="69">
        <v>0</v>
      </c>
      <c r="DR102" s="69">
        <v>0</v>
      </c>
      <c r="DS102" s="69">
        <v>0</v>
      </c>
      <c r="DT102" s="69">
        <v>0</v>
      </c>
      <c r="DU102" s="69">
        <v>0</v>
      </c>
      <c r="DV102" s="70" t="s">
        <v>652</v>
      </c>
      <c r="DW102" s="70" t="s">
        <v>652</v>
      </c>
      <c r="DX102" s="70">
        <v>0</v>
      </c>
      <c r="DY102" s="70">
        <v>0</v>
      </c>
      <c r="DZ102" s="70">
        <v>0</v>
      </c>
      <c r="EA102" s="69">
        <v>0</v>
      </c>
      <c r="EB102" s="69">
        <v>0</v>
      </c>
      <c r="EC102" s="69">
        <v>0</v>
      </c>
      <c r="ED102" s="69">
        <v>0</v>
      </c>
      <c r="EE102" s="69">
        <v>0</v>
      </c>
      <c r="EF102" s="69">
        <v>0</v>
      </c>
      <c r="EG102" s="69">
        <v>0</v>
      </c>
      <c r="EH102" s="69">
        <v>0</v>
      </c>
      <c r="EI102" s="69">
        <v>0</v>
      </c>
      <c r="EJ102" s="69">
        <v>0</v>
      </c>
      <c r="EK102" s="69">
        <v>0</v>
      </c>
      <c r="EL102" s="70" t="s">
        <v>652</v>
      </c>
      <c r="EM102" s="70" t="s">
        <v>652</v>
      </c>
      <c r="EN102" s="70">
        <v>0</v>
      </c>
      <c r="EO102" s="70">
        <v>0</v>
      </c>
      <c r="EP102" s="70">
        <v>0</v>
      </c>
      <c r="EQ102" s="69">
        <v>0</v>
      </c>
      <c r="ER102" s="69">
        <v>0</v>
      </c>
      <c r="ES102" s="69">
        <v>0</v>
      </c>
      <c r="ET102" s="69">
        <v>0</v>
      </c>
      <c r="EU102" s="69">
        <v>0</v>
      </c>
      <c r="EV102" s="69">
        <v>0</v>
      </c>
      <c r="EW102" s="69">
        <v>0</v>
      </c>
      <c r="EX102" s="69">
        <v>0</v>
      </c>
      <c r="EY102" s="69">
        <v>0</v>
      </c>
      <c r="EZ102" s="69">
        <v>0</v>
      </c>
      <c r="FA102" s="69">
        <v>0</v>
      </c>
      <c r="FB102" s="70" t="s">
        <v>652</v>
      </c>
      <c r="FC102" s="70" t="s">
        <v>652</v>
      </c>
      <c r="FD102" s="70">
        <v>0</v>
      </c>
      <c r="FE102" s="70">
        <v>0</v>
      </c>
      <c r="FF102" s="70">
        <v>0</v>
      </c>
      <c r="FG102" s="69">
        <v>0</v>
      </c>
      <c r="FH102" s="69">
        <v>0</v>
      </c>
      <c r="FI102" s="69">
        <v>0</v>
      </c>
      <c r="FJ102" s="69">
        <v>0</v>
      </c>
      <c r="FK102" s="69">
        <v>0</v>
      </c>
      <c r="FL102" s="69">
        <v>0</v>
      </c>
      <c r="FM102" s="69">
        <v>0</v>
      </c>
      <c r="FN102" s="69">
        <v>0</v>
      </c>
      <c r="FO102" s="69">
        <v>0</v>
      </c>
      <c r="FP102" s="69">
        <v>0</v>
      </c>
      <c r="FQ102" s="69">
        <v>0</v>
      </c>
      <c r="FR102" s="70" t="s">
        <v>652</v>
      </c>
      <c r="FS102" s="70" t="s">
        <v>652</v>
      </c>
      <c r="FT102" s="70">
        <v>0</v>
      </c>
      <c r="FU102" s="70">
        <v>0</v>
      </c>
      <c r="FV102" s="70">
        <v>0</v>
      </c>
      <c r="FW102" s="69">
        <v>0</v>
      </c>
      <c r="FX102" s="69">
        <v>0</v>
      </c>
      <c r="FY102" s="69">
        <v>0</v>
      </c>
      <c r="FZ102" s="69">
        <v>0</v>
      </c>
      <c r="GA102" s="69">
        <v>0</v>
      </c>
      <c r="GB102" s="69">
        <v>0</v>
      </c>
      <c r="GC102" s="69">
        <v>0</v>
      </c>
      <c r="GD102" s="69">
        <v>0</v>
      </c>
      <c r="GE102" s="69">
        <v>0</v>
      </c>
      <c r="GF102" s="69">
        <v>0</v>
      </c>
      <c r="GG102" s="69">
        <v>0</v>
      </c>
      <c r="GH102" s="70" t="s">
        <v>652</v>
      </c>
      <c r="GI102" s="70" t="s">
        <v>652</v>
      </c>
      <c r="GJ102" s="70">
        <v>0</v>
      </c>
      <c r="GK102" s="70">
        <v>0</v>
      </c>
      <c r="GL102" s="70">
        <v>0</v>
      </c>
      <c r="GM102" s="69">
        <v>0</v>
      </c>
      <c r="GN102" s="69">
        <v>0</v>
      </c>
      <c r="GO102" s="69">
        <v>0</v>
      </c>
      <c r="GP102" s="69">
        <v>0</v>
      </c>
      <c r="GQ102" s="69">
        <v>0</v>
      </c>
      <c r="GR102" s="69">
        <v>0</v>
      </c>
      <c r="GS102" s="69">
        <v>0</v>
      </c>
      <c r="GT102" s="69">
        <v>0</v>
      </c>
      <c r="GU102" s="69">
        <v>0</v>
      </c>
      <c r="GV102" s="69">
        <v>0</v>
      </c>
      <c r="GW102" s="69">
        <v>0</v>
      </c>
      <c r="GX102" s="70" t="s">
        <v>652</v>
      </c>
      <c r="GY102" s="70" t="s">
        <v>652</v>
      </c>
      <c r="GZ102" s="70">
        <v>0</v>
      </c>
      <c r="HA102" s="70">
        <v>0</v>
      </c>
      <c r="HB102" s="70">
        <v>0</v>
      </c>
      <c r="HC102" s="69">
        <v>0</v>
      </c>
      <c r="HD102" s="69">
        <v>0</v>
      </c>
      <c r="HE102" s="69">
        <v>0</v>
      </c>
      <c r="HF102" s="69">
        <v>0</v>
      </c>
      <c r="HG102" s="69">
        <v>0</v>
      </c>
      <c r="HH102" s="69">
        <v>0</v>
      </c>
      <c r="HI102" s="69">
        <v>0</v>
      </c>
      <c r="HJ102" s="69">
        <v>0</v>
      </c>
      <c r="HK102" s="69">
        <v>0</v>
      </c>
      <c r="HL102" s="69">
        <v>0</v>
      </c>
      <c r="HM102" s="69">
        <v>0</v>
      </c>
      <c r="HN102" s="70" t="s">
        <v>652</v>
      </c>
      <c r="HO102" s="70" t="s">
        <v>652</v>
      </c>
      <c r="HP102" s="70">
        <v>0</v>
      </c>
      <c r="HQ102" s="70">
        <v>0</v>
      </c>
      <c r="HR102" s="70">
        <v>0</v>
      </c>
      <c r="HS102" s="69">
        <v>0</v>
      </c>
      <c r="HT102" s="69">
        <v>0</v>
      </c>
      <c r="HU102" s="69">
        <v>0</v>
      </c>
      <c r="HV102" s="69">
        <v>0</v>
      </c>
      <c r="HW102" s="69">
        <v>0</v>
      </c>
      <c r="HX102" s="69">
        <v>0</v>
      </c>
      <c r="HY102" s="69">
        <v>0</v>
      </c>
      <c r="HZ102" s="69">
        <v>0</v>
      </c>
      <c r="IA102" s="69">
        <v>0</v>
      </c>
      <c r="IB102" s="69">
        <v>0</v>
      </c>
      <c r="IC102" s="69">
        <v>0</v>
      </c>
      <c r="ID102" s="70" t="s">
        <v>652</v>
      </c>
      <c r="IE102" s="70" t="s">
        <v>652</v>
      </c>
      <c r="IF102" s="70">
        <v>0</v>
      </c>
      <c r="IG102" s="70">
        <v>0</v>
      </c>
      <c r="IH102" s="70">
        <v>0</v>
      </c>
    </row>
    <row r="103" spans="1:242" ht="15.75" x14ac:dyDescent="0.25">
      <c r="A103" s="11">
        <v>92</v>
      </c>
      <c r="B103" s="66" t="s">
        <v>252</v>
      </c>
      <c r="C103" s="69">
        <v>13.6846</v>
      </c>
      <c r="D103" s="69">
        <v>0</v>
      </c>
      <c r="E103" s="69">
        <v>65.400599999999997</v>
      </c>
      <c r="F103" s="69">
        <v>13.6846</v>
      </c>
      <c r="G103" s="69">
        <v>51.716000000000001</v>
      </c>
      <c r="H103" s="69">
        <v>13.6846</v>
      </c>
      <c r="I103" s="69">
        <v>2.4221460000000001</v>
      </c>
      <c r="J103" s="69">
        <v>52.597687000000001</v>
      </c>
      <c r="K103" s="69">
        <v>13.6846</v>
      </c>
      <c r="L103" s="69">
        <v>0</v>
      </c>
      <c r="M103" s="69">
        <v>38.913086999999997</v>
      </c>
      <c r="N103" s="70">
        <v>100</v>
      </c>
      <c r="O103" s="70">
        <v>75.243806558898598</v>
      </c>
      <c r="P103" s="70">
        <v>73.982506112863859</v>
      </c>
      <c r="Q103" s="69">
        <v>2.4221460000000001</v>
      </c>
      <c r="R103" s="70">
        <v>1.3322676295501878E-15</v>
      </c>
      <c r="S103" s="69">
        <v>6.6736000000000004</v>
      </c>
      <c r="T103" s="69">
        <v>0</v>
      </c>
      <c r="U103" s="69">
        <v>52.593600000000002</v>
      </c>
      <c r="V103" s="69">
        <v>6.6736000000000004</v>
      </c>
      <c r="W103" s="69">
        <v>45.92</v>
      </c>
      <c r="X103" s="69">
        <v>6.6736000000000004</v>
      </c>
      <c r="Y103" s="69">
        <v>2.4221460000000001</v>
      </c>
      <c r="Z103" s="69">
        <v>40.168599999999998</v>
      </c>
      <c r="AA103" s="69">
        <v>6.6736000000000004</v>
      </c>
      <c r="AB103" s="69">
        <v>0</v>
      </c>
      <c r="AC103" s="69">
        <v>33.494999999999997</v>
      </c>
      <c r="AD103" s="70">
        <v>100</v>
      </c>
      <c r="AE103" s="70">
        <v>72.942073170731703</v>
      </c>
      <c r="AF103" s="70">
        <v>83.38602789243339</v>
      </c>
      <c r="AG103" s="70">
        <v>2.4221460000000001</v>
      </c>
      <c r="AH103" s="70">
        <v>-4.4408920985006262E-16</v>
      </c>
      <c r="AI103" s="69">
        <v>0</v>
      </c>
      <c r="AJ103" s="69">
        <v>0</v>
      </c>
      <c r="AK103" s="69">
        <v>0</v>
      </c>
      <c r="AL103" s="69">
        <v>0</v>
      </c>
      <c r="AM103" s="69">
        <v>0</v>
      </c>
      <c r="AN103" s="69">
        <v>0</v>
      </c>
      <c r="AO103" s="69">
        <v>0</v>
      </c>
      <c r="AP103" s="69">
        <v>0</v>
      </c>
      <c r="AQ103" s="69">
        <v>0</v>
      </c>
      <c r="AR103" s="69">
        <v>0</v>
      </c>
      <c r="AS103" s="69">
        <v>0</v>
      </c>
      <c r="AT103" s="70" t="s">
        <v>652</v>
      </c>
      <c r="AU103" s="70" t="s">
        <v>652</v>
      </c>
      <c r="AV103" s="70">
        <v>0</v>
      </c>
      <c r="AW103" s="70">
        <v>0</v>
      </c>
      <c r="AX103" s="70">
        <v>0</v>
      </c>
      <c r="AY103" s="69">
        <v>7.0110000000000001</v>
      </c>
      <c r="AZ103" s="69">
        <v>0</v>
      </c>
      <c r="BA103" s="69">
        <v>12.807</v>
      </c>
      <c r="BB103" s="69">
        <v>7.0110000000000001</v>
      </c>
      <c r="BC103" s="69">
        <v>5.7960000000000003</v>
      </c>
      <c r="BD103" s="69">
        <v>7.0110000000000001</v>
      </c>
      <c r="BE103" s="69">
        <v>0</v>
      </c>
      <c r="BF103" s="69">
        <v>12.429087000000001</v>
      </c>
      <c r="BG103" s="69">
        <v>7.0110000000000001</v>
      </c>
      <c r="BH103" s="69">
        <v>0</v>
      </c>
      <c r="BI103" s="69">
        <v>5.4180869999999999</v>
      </c>
      <c r="BJ103" s="70">
        <v>100</v>
      </c>
      <c r="BK103" s="70">
        <v>93.479761904761887</v>
      </c>
      <c r="BL103" s="70">
        <v>43.591995132064</v>
      </c>
      <c r="BM103" s="70">
        <v>0</v>
      </c>
      <c r="BN103" s="70">
        <v>0</v>
      </c>
      <c r="BO103" s="69">
        <v>0</v>
      </c>
      <c r="BP103" s="69">
        <v>0</v>
      </c>
      <c r="BQ103" s="69">
        <v>0</v>
      </c>
      <c r="BR103" s="69">
        <v>0</v>
      </c>
      <c r="BS103" s="69">
        <v>0</v>
      </c>
      <c r="BT103" s="69">
        <v>0</v>
      </c>
      <c r="BU103" s="69">
        <v>0</v>
      </c>
      <c r="BV103" s="69">
        <v>0</v>
      </c>
      <c r="BW103" s="69">
        <v>0</v>
      </c>
      <c r="BX103" s="69">
        <v>0</v>
      </c>
      <c r="BY103" s="69">
        <v>0</v>
      </c>
      <c r="BZ103" s="70" t="s">
        <v>652</v>
      </c>
      <c r="CA103" s="70" t="s">
        <v>652</v>
      </c>
      <c r="CB103" s="70">
        <v>0</v>
      </c>
      <c r="CC103" s="70">
        <v>0</v>
      </c>
      <c r="CD103" s="70">
        <v>0</v>
      </c>
      <c r="CE103" s="69">
        <v>0</v>
      </c>
      <c r="CF103" s="69">
        <v>0</v>
      </c>
      <c r="CG103" s="69">
        <v>0</v>
      </c>
      <c r="CH103" s="69">
        <v>0</v>
      </c>
      <c r="CI103" s="69">
        <v>0</v>
      </c>
      <c r="CJ103" s="69">
        <v>0</v>
      </c>
      <c r="CK103" s="69">
        <v>0</v>
      </c>
      <c r="CL103" s="69">
        <v>0</v>
      </c>
      <c r="CM103" s="69">
        <v>0</v>
      </c>
      <c r="CN103" s="69">
        <v>0</v>
      </c>
      <c r="CO103" s="69">
        <v>0</v>
      </c>
      <c r="CP103" s="70" t="s">
        <v>652</v>
      </c>
      <c r="CQ103" s="70" t="s">
        <v>652</v>
      </c>
      <c r="CR103" s="70">
        <v>0</v>
      </c>
      <c r="CS103" s="70">
        <v>0</v>
      </c>
      <c r="CT103" s="70">
        <v>0</v>
      </c>
      <c r="CU103" s="69">
        <v>0</v>
      </c>
      <c r="CV103" s="69">
        <v>0</v>
      </c>
      <c r="CW103" s="69">
        <v>0</v>
      </c>
      <c r="CX103" s="69">
        <v>0</v>
      </c>
      <c r="CY103" s="69">
        <v>0</v>
      </c>
      <c r="CZ103" s="69">
        <v>0</v>
      </c>
      <c r="DA103" s="69">
        <v>0</v>
      </c>
      <c r="DB103" s="69">
        <v>0</v>
      </c>
      <c r="DC103" s="69">
        <v>0</v>
      </c>
      <c r="DD103" s="69">
        <v>0</v>
      </c>
      <c r="DE103" s="69">
        <v>0</v>
      </c>
      <c r="DF103" s="70" t="s">
        <v>652</v>
      </c>
      <c r="DG103" s="70" t="s">
        <v>652</v>
      </c>
      <c r="DH103" s="70">
        <v>0</v>
      </c>
      <c r="DI103" s="70">
        <v>0</v>
      </c>
      <c r="DJ103" s="70">
        <v>0</v>
      </c>
      <c r="DK103" s="69">
        <v>0</v>
      </c>
      <c r="DL103" s="69">
        <v>0</v>
      </c>
      <c r="DM103" s="69">
        <v>0</v>
      </c>
      <c r="DN103" s="69">
        <v>0</v>
      </c>
      <c r="DO103" s="69">
        <v>0</v>
      </c>
      <c r="DP103" s="69">
        <v>0</v>
      </c>
      <c r="DQ103" s="69">
        <v>0</v>
      </c>
      <c r="DR103" s="69">
        <v>0</v>
      </c>
      <c r="DS103" s="69">
        <v>0</v>
      </c>
      <c r="DT103" s="69">
        <v>0</v>
      </c>
      <c r="DU103" s="69">
        <v>0</v>
      </c>
      <c r="DV103" s="70" t="s">
        <v>652</v>
      </c>
      <c r="DW103" s="70" t="s">
        <v>652</v>
      </c>
      <c r="DX103" s="70">
        <v>0</v>
      </c>
      <c r="DY103" s="70">
        <v>0</v>
      </c>
      <c r="DZ103" s="70">
        <v>0</v>
      </c>
      <c r="EA103" s="69">
        <v>0</v>
      </c>
      <c r="EB103" s="69">
        <v>0</v>
      </c>
      <c r="EC103" s="69">
        <v>0</v>
      </c>
      <c r="ED103" s="69">
        <v>0</v>
      </c>
      <c r="EE103" s="69">
        <v>0</v>
      </c>
      <c r="EF103" s="69">
        <v>0</v>
      </c>
      <c r="EG103" s="69">
        <v>0</v>
      </c>
      <c r="EH103" s="69">
        <v>0</v>
      </c>
      <c r="EI103" s="69">
        <v>0</v>
      </c>
      <c r="EJ103" s="69">
        <v>0</v>
      </c>
      <c r="EK103" s="69">
        <v>0</v>
      </c>
      <c r="EL103" s="70" t="s">
        <v>652</v>
      </c>
      <c r="EM103" s="70" t="s">
        <v>652</v>
      </c>
      <c r="EN103" s="70">
        <v>0</v>
      </c>
      <c r="EO103" s="70">
        <v>0</v>
      </c>
      <c r="EP103" s="70">
        <v>0</v>
      </c>
      <c r="EQ103" s="69">
        <v>0</v>
      </c>
      <c r="ER103" s="69">
        <v>0</v>
      </c>
      <c r="ES103" s="69">
        <v>0</v>
      </c>
      <c r="ET103" s="69">
        <v>0</v>
      </c>
      <c r="EU103" s="69">
        <v>0</v>
      </c>
      <c r="EV103" s="69">
        <v>0</v>
      </c>
      <c r="EW103" s="69">
        <v>0</v>
      </c>
      <c r="EX103" s="69">
        <v>0</v>
      </c>
      <c r="EY103" s="69">
        <v>0</v>
      </c>
      <c r="EZ103" s="69">
        <v>0</v>
      </c>
      <c r="FA103" s="69">
        <v>0</v>
      </c>
      <c r="FB103" s="70" t="s">
        <v>652</v>
      </c>
      <c r="FC103" s="70" t="s">
        <v>652</v>
      </c>
      <c r="FD103" s="70">
        <v>0</v>
      </c>
      <c r="FE103" s="70">
        <v>0</v>
      </c>
      <c r="FF103" s="70">
        <v>0</v>
      </c>
      <c r="FG103" s="69">
        <v>0</v>
      </c>
      <c r="FH103" s="69">
        <v>0</v>
      </c>
      <c r="FI103" s="69">
        <v>0</v>
      </c>
      <c r="FJ103" s="69">
        <v>0</v>
      </c>
      <c r="FK103" s="69">
        <v>0</v>
      </c>
      <c r="FL103" s="69">
        <v>0</v>
      </c>
      <c r="FM103" s="69">
        <v>0</v>
      </c>
      <c r="FN103" s="69">
        <v>0</v>
      </c>
      <c r="FO103" s="69">
        <v>0</v>
      </c>
      <c r="FP103" s="69">
        <v>0</v>
      </c>
      <c r="FQ103" s="69">
        <v>0</v>
      </c>
      <c r="FR103" s="70" t="s">
        <v>652</v>
      </c>
      <c r="FS103" s="70" t="s">
        <v>652</v>
      </c>
      <c r="FT103" s="70">
        <v>0</v>
      </c>
      <c r="FU103" s="70">
        <v>0</v>
      </c>
      <c r="FV103" s="70">
        <v>0</v>
      </c>
      <c r="FW103" s="69">
        <v>0</v>
      </c>
      <c r="FX103" s="69">
        <v>0</v>
      </c>
      <c r="FY103" s="69">
        <v>0</v>
      </c>
      <c r="FZ103" s="69">
        <v>0</v>
      </c>
      <c r="GA103" s="69">
        <v>0</v>
      </c>
      <c r="GB103" s="69">
        <v>0</v>
      </c>
      <c r="GC103" s="69">
        <v>0</v>
      </c>
      <c r="GD103" s="69">
        <v>0</v>
      </c>
      <c r="GE103" s="69">
        <v>0</v>
      </c>
      <c r="GF103" s="69">
        <v>0</v>
      </c>
      <c r="GG103" s="69">
        <v>0</v>
      </c>
      <c r="GH103" s="70" t="s">
        <v>652</v>
      </c>
      <c r="GI103" s="70" t="s">
        <v>652</v>
      </c>
      <c r="GJ103" s="70">
        <v>0</v>
      </c>
      <c r="GK103" s="70">
        <v>0</v>
      </c>
      <c r="GL103" s="70">
        <v>0</v>
      </c>
      <c r="GM103" s="69">
        <v>0</v>
      </c>
      <c r="GN103" s="69">
        <v>0</v>
      </c>
      <c r="GO103" s="69">
        <v>0</v>
      </c>
      <c r="GP103" s="69">
        <v>0</v>
      </c>
      <c r="GQ103" s="69">
        <v>0</v>
      </c>
      <c r="GR103" s="69">
        <v>0</v>
      </c>
      <c r="GS103" s="69">
        <v>0</v>
      </c>
      <c r="GT103" s="69">
        <v>0</v>
      </c>
      <c r="GU103" s="69">
        <v>0</v>
      </c>
      <c r="GV103" s="69">
        <v>0</v>
      </c>
      <c r="GW103" s="69">
        <v>0</v>
      </c>
      <c r="GX103" s="70" t="s">
        <v>652</v>
      </c>
      <c r="GY103" s="70" t="s">
        <v>652</v>
      </c>
      <c r="GZ103" s="70">
        <v>0</v>
      </c>
      <c r="HA103" s="70">
        <v>0</v>
      </c>
      <c r="HB103" s="70">
        <v>0</v>
      </c>
      <c r="HC103" s="69">
        <v>0</v>
      </c>
      <c r="HD103" s="69">
        <v>0</v>
      </c>
      <c r="HE103" s="69">
        <v>0</v>
      </c>
      <c r="HF103" s="69">
        <v>0</v>
      </c>
      <c r="HG103" s="69">
        <v>0</v>
      </c>
      <c r="HH103" s="69">
        <v>0</v>
      </c>
      <c r="HI103" s="69">
        <v>0</v>
      </c>
      <c r="HJ103" s="69">
        <v>0</v>
      </c>
      <c r="HK103" s="69">
        <v>0</v>
      </c>
      <c r="HL103" s="69">
        <v>0</v>
      </c>
      <c r="HM103" s="69">
        <v>0</v>
      </c>
      <c r="HN103" s="70" t="s">
        <v>652</v>
      </c>
      <c r="HO103" s="70" t="s">
        <v>652</v>
      </c>
      <c r="HP103" s="70">
        <v>0</v>
      </c>
      <c r="HQ103" s="70">
        <v>0</v>
      </c>
      <c r="HR103" s="70">
        <v>0</v>
      </c>
      <c r="HS103" s="69">
        <v>0</v>
      </c>
      <c r="HT103" s="69">
        <v>0</v>
      </c>
      <c r="HU103" s="69">
        <v>0</v>
      </c>
      <c r="HV103" s="69">
        <v>0</v>
      </c>
      <c r="HW103" s="69">
        <v>0</v>
      </c>
      <c r="HX103" s="69">
        <v>0</v>
      </c>
      <c r="HY103" s="69">
        <v>0</v>
      </c>
      <c r="HZ103" s="69">
        <v>0</v>
      </c>
      <c r="IA103" s="69">
        <v>0</v>
      </c>
      <c r="IB103" s="69">
        <v>0</v>
      </c>
      <c r="IC103" s="69">
        <v>0</v>
      </c>
      <c r="ID103" s="70" t="s">
        <v>652</v>
      </c>
      <c r="IE103" s="70" t="s">
        <v>652</v>
      </c>
      <c r="IF103" s="70">
        <v>0</v>
      </c>
      <c r="IG103" s="70">
        <v>0</v>
      </c>
      <c r="IH103" s="70">
        <v>0</v>
      </c>
    </row>
    <row r="104" spans="1:242" ht="15.75" x14ac:dyDescent="0.25">
      <c r="A104" s="11">
        <v>93</v>
      </c>
      <c r="B104" s="66" t="s">
        <v>254</v>
      </c>
      <c r="C104" s="69">
        <v>3.2675999999999998</v>
      </c>
      <c r="D104" s="69">
        <v>0</v>
      </c>
      <c r="E104" s="69">
        <v>6.2675999999999998</v>
      </c>
      <c r="F104" s="69">
        <v>3.2675999999999998</v>
      </c>
      <c r="G104" s="69">
        <v>3</v>
      </c>
      <c r="H104" s="69">
        <v>3.267576</v>
      </c>
      <c r="I104" s="69">
        <v>0</v>
      </c>
      <c r="J104" s="69">
        <v>6.267576</v>
      </c>
      <c r="K104" s="69">
        <v>3.267576</v>
      </c>
      <c r="L104" s="69">
        <v>0</v>
      </c>
      <c r="M104" s="69">
        <v>3</v>
      </c>
      <c r="N104" s="70">
        <v>99.99926551597504</v>
      </c>
      <c r="O104" s="70">
        <v>100</v>
      </c>
      <c r="P104" s="70">
        <v>47.865394851215207</v>
      </c>
      <c r="Q104" s="69">
        <v>0</v>
      </c>
      <c r="R104" s="70">
        <v>0</v>
      </c>
      <c r="S104" s="69">
        <v>2.8422000000000001</v>
      </c>
      <c r="T104" s="69">
        <v>0</v>
      </c>
      <c r="U104" s="69">
        <v>4.8422000000000001</v>
      </c>
      <c r="V104" s="69">
        <v>2.8422000000000001</v>
      </c>
      <c r="W104" s="69">
        <v>2</v>
      </c>
      <c r="X104" s="69">
        <v>2.8421759999999998</v>
      </c>
      <c r="Y104" s="69">
        <v>0</v>
      </c>
      <c r="Z104" s="69">
        <v>4.8421760000000003</v>
      </c>
      <c r="AA104" s="69">
        <v>2.8421759999999998</v>
      </c>
      <c r="AB104" s="69">
        <v>0</v>
      </c>
      <c r="AC104" s="69">
        <v>2</v>
      </c>
      <c r="AD104" s="70">
        <v>99.999155583702759</v>
      </c>
      <c r="AE104" s="70">
        <v>100</v>
      </c>
      <c r="AF104" s="70">
        <v>41.303744432255243</v>
      </c>
      <c r="AG104" s="70">
        <v>0</v>
      </c>
      <c r="AH104" s="70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69">
        <v>0</v>
      </c>
      <c r="AO104" s="69">
        <v>0</v>
      </c>
      <c r="AP104" s="69">
        <v>0</v>
      </c>
      <c r="AQ104" s="69">
        <v>0</v>
      </c>
      <c r="AR104" s="69">
        <v>0</v>
      </c>
      <c r="AS104" s="69">
        <v>0</v>
      </c>
      <c r="AT104" s="70" t="s">
        <v>652</v>
      </c>
      <c r="AU104" s="70" t="s">
        <v>652</v>
      </c>
      <c r="AV104" s="70">
        <v>0</v>
      </c>
      <c r="AW104" s="70">
        <v>0</v>
      </c>
      <c r="AX104" s="70">
        <v>0</v>
      </c>
      <c r="AY104" s="69">
        <v>0</v>
      </c>
      <c r="AZ104" s="69">
        <v>0</v>
      </c>
      <c r="BA104" s="69">
        <v>0</v>
      </c>
      <c r="BB104" s="69">
        <v>0</v>
      </c>
      <c r="BC104" s="69">
        <v>0</v>
      </c>
      <c r="BD104" s="69">
        <v>0</v>
      </c>
      <c r="BE104" s="69">
        <v>0</v>
      </c>
      <c r="BF104" s="69">
        <v>0</v>
      </c>
      <c r="BG104" s="69">
        <v>0</v>
      </c>
      <c r="BH104" s="69">
        <v>0</v>
      </c>
      <c r="BI104" s="69">
        <v>0</v>
      </c>
      <c r="BJ104" s="70" t="s">
        <v>652</v>
      </c>
      <c r="BK104" s="70" t="s">
        <v>652</v>
      </c>
      <c r="BL104" s="70">
        <v>0</v>
      </c>
      <c r="BM104" s="70">
        <v>0</v>
      </c>
      <c r="BN104" s="70">
        <v>0</v>
      </c>
      <c r="BO104" s="69">
        <v>0</v>
      </c>
      <c r="BP104" s="69">
        <v>0</v>
      </c>
      <c r="BQ104" s="69">
        <v>0</v>
      </c>
      <c r="BR104" s="69">
        <v>0</v>
      </c>
      <c r="BS104" s="69">
        <v>0</v>
      </c>
      <c r="BT104" s="69">
        <v>0</v>
      </c>
      <c r="BU104" s="69">
        <v>0</v>
      </c>
      <c r="BV104" s="69">
        <v>0</v>
      </c>
      <c r="BW104" s="69">
        <v>0</v>
      </c>
      <c r="BX104" s="69">
        <v>0</v>
      </c>
      <c r="BY104" s="69">
        <v>0</v>
      </c>
      <c r="BZ104" s="70" t="s">
        <v>652</v>
      </c>
      <c r="CA104" s="70" t="s">
        <v>652</v>
      </c>
      <c r="CB104" s="70">
        <v>0</v>
      </c>
      <c r="CC104" s="70">
        <v>0</v>
      </c>
      <c r="CD104" s="70">
        <v>0</v>
      </c>
      <c r="CE104" s="69">
        <v>0</v>
      </c>
      <c r="CF104" s="69">
        <v>0</v>
      </c>
      <c r="CG104" s="69">
        <v>0</v>
      </c>
      <c r="CH104" s="69">
        <v>0</v>
      </c>
      <c r="CI104" s="69">
        <v>0</v>
      </c>
      <c r="CJ104" s="69">
        <v>0</v>
      </c>
      <c r="CK104" s="69">
        <v>0</v>
      </c>
      <c r="CL104" s="69">
        <v>0</v>
      </c>
      <c r="CM104" s="69">
        <v>0</v>
      </c>
      <c r="CN104" s="69">
        <v>0</v>
      </c>
      <c r="CO104" s="69">
        <v>0</v>
      </c>
      <c r="CP104" s="70" t="s">
        <v>652</v>
      </c>
      <c r="CQ104" s="70" t="s">
        <v>652</v>
      </c>
      <c r="CR104" s="70">
        <v>0</v>
      </c>
      <c r="CS104" s="70">
        <v>0</v>
      </c>
      <c r="CT104" s="70">
        <v>0</v>
      </c>
      <c r="CU104" s="69">
        <v>0</v>
      </c>
      <c r="CV104" s="69">
        <v>0</v>
      </c>
      <c r="CW104" s="69">
        <v>0</v>
      </c>
      <c r="CX104" s="69">
        <v>0</v>
      </c>
      <c r="CY104" s="69">
        <v>0</v>
      </c>
      <c r="CZ104" s="69">
        <v>0</v>
      </c>
      <c r="DA104" s="69">
        <v>0</v>
      </c>
      <c r="DB104" s="69">
        <v>0</v>
      </c>
      <c r="DC104" s="69">
        <v>0</v>
      </c>
      <c r="DD104" s="69">
        <v>0</v>
      </c>
      <c r="DE104" s="69">
        <v>0</v>
      </c>
      <c r="DF104" s="70" t="s">
        <v>652</v>
      </c>
      <c r="DG104" s="70" t="s">
        <v>652</v>
      </c>
      <c r="DH104" s="70">
        <v>0</v>
      </c>
      <c r="DI104" s="70">
        <v>0</v>
      </c>
      <c r="DJ104" s="70">
        <v>0</v>
      </c>
      <c r="DK104" s="69">
        <v>0</v>
      </c>
      <c r="DL104" s="69">
        <v>0</v>
      </c>
      <c r="DM104" s="69">
        <v>0</v>
      </c>
      <c r="DN104" s="69">
        <v>0</v>
      </c>
      <c r="DO104" s="69">
        <v>0</v>
      </c>
      <c r="DP104" s="69">
        <v>0</v>
      </c>
      <c r="DQ104" s="69">
        <v>0</v>
      </c>
      <c r="DR104" s="69">
        <v>0</v>
      </c>
      <c r="DS104" s="69">
        <v>0</v>
      </c>
      <c r="DT104" s="69">
        <v>0</v>
      </c>
      <c r="DU104" s="69">
        <v>0</v>
      </c>
      <c r="DV104" s="70" t="s">
        <v>652</v>
      </c>
      <c r="DW104" s="70" t="s">
        <v>652</v>
      </c>
      <c r="DX104" s="70">
        <v>0</v>
      </c>
      <c r="DY104" s="70">
        <v>0</v>
      </c>
      <c r="DZ104" s="70">
        <v>0</v>
      </c>
      <c r="EA104" s="69">
        <v>0</v>
      </c>
      <c r="EB104" s="69">
        <v>0</v>
      </c>
      <c r="EC104" s="69">
        <v>0</v>
      </c>
      <c r="ED104" s="69">
        <v>0</v>
      </c>
      <c r="EE104" s="69">
        <v>0</v>
      </c>
      <c r="EF104" s="69">
        <v>0</v>
      </c>
      <c r="EG104" s="69">
        <v>0</v>
      </c>
      <c r="EH104" s="69">
        <v>0</v>
      </c>
      <c r="EI104" s="69">
        <v>0</v>
      </c>
      <c r="EJ104" s="69">
        <v>0</v>
      </c>
      <c r="EK104" s="69">
        <v>0</v>
      </c>
      <c r="EL104" s="70" t="s">
        <v>652</v>
      </c>
      <c r="EM104" s="70" t="s">
        <v>652</v>
      </c>
      <c r="EN104" s="70">
        <v>0</v>
      </c>
      <c r="EO104" s="70">
        <v>0</v>
      </c>
      <c r="EP104" s="70">
        <v>0</v>
      </c>
      <c r="EQ104" s="69">
        <v>0</v>
      </c>
      <c r="ER104" s="69">
        <v>0</v>
      </c>
      <c r="ES104" s="69">
        <v>0</v>
      </c>
      <c r="ET104" s="69">
        <v>0</v>
      </c>
      <c r="EU104" s="69">
        <v>0</v>
      </c>
      <c r="EV104" s="69">
        <v>0</v>
      </c>
      <c r="EW104" s="69">
        <v>0</v>
      </c>
      <c r="EX104" s="69">
        <v>0</v>
      </c>
      <c r="EY104" s="69">
        <v>0</v>
      </c>
      <c r="EZ104" s="69">
        <v>0</v>
      </c>
      <c r="FA104" s="69">
        <v>0</v>
      </c>
      <c r="FB104" s="70" t="s">
        <v>652</v>
      </c>
      <c r="FC104" s="70" t="s">
        <v>652</v>
      </c>
      <c r="FD104" s="70">
        <v>0</v>
      </c>
      <c r="FE104" s="70">
        <v>0</v>
      </c>
      <c r="FF104" s="70">
        <v>0</v>
      </c>
      <c r="FG104" s="69">
        <v>0</v>
      </c>
      <c r="FH104" s="69">
        <v>0</v>
      </c>
      <c r="FI104" s="69">
        <v>0</v>
      </c>
      <c r="FJ104" s="69">
        <v>0</v>
      </c>
      <c r="FK104" s="69">
        <v>0</v>
      </c>
      <c r="FL104" s="69">
        <v>0</v>
      </c>
      <c r="FM104" s="69">
        <v>0</v>
      </c>
      <c r="FN104" s="69">
        <v>0</v>
      </c>
      <c r="FO104" s="69">
        <v>0</v>
      </c>
      <c r="FP104" s="69">
        <v>0</v>
      </c>
      <c r="FQ104" s="69">
        <v>0</v>
      </c>
      <c r="FR104" s="70" t="s">
        <v>652</v>
      </c>
      <c r="FS104" s="70" t="s">
        <v>652</v>
      </c>
      <c r="FT104" s="70">
        <v>0</v>
      </c>
      <c r="FU104" s="70">
        <v>0</v>
      </c>
      <c r="FV104" s="70">
        <v>0</v>
      </c>
      <c r="FW104" s="69">
        <v>0</v>
      </c>
      <c r="FX104" s="69">
        <v>0</v>
      </c>
      <c r="FY104" s="69">
        <v>0</v>
      </c>
      <c r="FZ104" s="69">
        <v>0</v>
      </c>
      <c r="GA104" s="69">
        <v>0</v>
      </c>
      <c r="GB104" s="69">
        <v>0</v>
      </c>
      <c r="GC104" s="69">
        <v>0</v>
      </c>
      <c r="GD104" s="69">
        <v>0</v>
      </c>
      <c r="GE104" s="69">
        <v>0</v>
      </c>
      <c r="GF104" s="69">
        <v>0</v>
      </c>
      <c r="GG104" s="69">
        <v>0</v>
      </c>
      <c r="GH104" s="70" t="s">
        <v>652</v>
      </c>
      <c r="GI104" s="70" t="s">
        <v>652</v>
      </c>
      <c r="GJ104" s="70">
        <v>0</v>
      </c>
      <c r="GK104" s="70">
        <v>0</v>
      </c>
      <c r="GL104" s="70">
        <v>0</v>
      </c>
      <c r="GM104" s="69">
        <v>0</v>
      </c>
      <c r="GN104" s="69">
        <v>0</v>
      </c>
      <c r="GO104" s="69">
        <v>0</v>
      </c>
      <c r="GP104" s="69">
        <v>0</v>
      </c>
      <c r="GQ104" s="69">
        <v>0</v>
      </c>
      <c r="GR104" s="69">
        <v>0</v>
      </c>
      <c r="GS104" s="69">
        <v>0</v>
      </c>
      <c r="GT104" s="69">
        <v>0</v>
      </c>
      <c r="GU104" s="69">
        <v>0</v>
      </c>
      <c r="GV104" s="69">
        <v>0</v>
      </c>
      <c r="GW104" s="69">
        <v>0</v>
      </c>
      <c r="GX104" s="70" t="s">
        <v>652</v>
      </c>
      <c r="GY104" s="70" t="s">
        <v>652</v>
      </c>
      <c r="GZ104" s="70">
        <v>0</v>
      </c>
      <c r="HA104" s="70">
        <v>0</v>
      </c>
      <c r="HB104" s="70">
        <v>0</v>
      </c>
      <c r="HC104" s="69">
        <v>0.4254</v>
      </c>
      <c r="HD104" s="69">
        <v>0</v>
      </c>
      <c r="HE104" s="69">
        <v>1.4254</v>
      </c>
      <c r="HF104" s="69">
        <v>0.4254</v>
      </c>
      <c r="HG104" s="69">
        <v>1</v>
      </c>
      <c r="HH104" s="69">
        <v>0.4254</v>
      </c>
      <c r="HI104" s="69">
        <v>0</v>
      </c>
      <c r="HJ104" s="69">
        <v>1.4254</v>
      </c>
      <c r="HK104" s="69">
        <v>0.4254</v>
      </c>
      <c r="HL104" s="69">
        <v>0</v>
      </c>
      <c r="HM104" s="69">
        <v>1</v>
      </c>
      <c r="HN104" s="70">
        <v>100</v>
      </c>
      <c r="HO104" s="70">
        <v>100</v>
      </c>
      <c r="HP104" s="70">
        <v>70.155745755577385</v>
      </c>
      <c r="HQ104" s="70">
        <v>0</v>
      </c>
      <c r="HR104" s="70">
        <v>0</v>
      </c>
      <c r="HS104" s="69">
        <v>0</v>
      </c>
      <c r="HT104" s="69">
        <v>0</v>
      </c>
      <c r="HU104" s="69">
        <v>0</v>
      </c>
      <c r="HV104" s="69">
        <v>0</v>
      </c>
      <c r="HW104" s="69">
        <v>0</v>
      </c>
      <c r="HX104" s="69">
        <v>0</v>
      </c>
      <c r="HY104" s="69">
        <v>0</v>
      </c>
      <c r="HZ104" s="69">
        <v>0</v>
      </c>
      <c r="IA104" s="69">
        <v>0</v>
      </c>
      <c r="IB104" s="69">
        <v>0</v>
      </c>
      <c r="IC104" s="69">
        <v>0</v>
      </c>
      <c r="ID104" s="70" t="s">
        <v>652</v>
      </c>
      <c r="IE104" s="70" t="s">
        <v>652</v>
      </c>
      <c r="IF104" s="70">
        <v>0</v>
      </c>
      <c r="IG104" s="70">
        <v>0</v>
      </c>
      <c r="IH104" s="70">
        <v>0</v>
      </c>
    </row>
    <row r="105" spans="1:242" ht="15.75" x14ac:dyDescent="0.25">
      <c r="A105" s="9">
        <v>94</v>
      </c>
      <c r="B105" s="66" t="s">
        <v>256</v>
      </c>
      <c r="C105" s="69">
        <v>4.1157000000000004</v>
      </c>
      <c r="D105" s="69">
        <v>0</v>
      </c>
      <c r="E105" s="69">
        <v>7.1968000000000005</v>
      </c>
      <c r="F105" s="69">
        <v>4.1157000000000004</v>
      </c>
      <c r="G105" s="69">
        <v>3.0811000000000002</v>
      </c>
      <c r="H105" s="69">
        <v>4.1157000000000004</v>
      </c>
      <c r="I105" s="69">
        <v>1.2442420000000001</v>
      </c>
      <c r="J105" s="69">
        <v>7.1968000000000005</v>
      </c>
      <c r="K105" s="69">
        <v>4.1157000000000004</v>
      </c>
      <c r="L105" s="69">
        <v>0</v>
      </c>
      <c r="M105" s="69">
        <v>3.0811000000000002</v>
      </c>
      <c r="N105" s="70">
        <v>100</v>
      </c>
      <c r="O105" s="70">
        <v>100</v>
      </c>
      <c r="P105" s="70">
        <v>42.812083148065803</v>
      </c>
      <c r="Q105" s="69">
        <v>1.2442420000000001</v>
      </c>
      <c r="R105" s="70">
        <v>-2.2204460492503131E-16</v>
      </c>
      <c r="S105" s="69">
        <v>3.3780999999999999</v>
      </c>
      <c r="T105" s="69">
        <v>0</v>
      </c>
      <c r="U105" s="69">
        <v>5.8592000000000004</v>
      </c>
      <c r="V105" s="69">
        <v>3.3780999999999999</v>
      </c>
      <c r="W105" s="69">
        <v>2.4811000000000001</v>
      </c>
      <c r="X105" s="69">
        <v>3.3780999999999999</v>
      </c>
      <c r="Y105" s="69">
        <v>1.2442420000000001</v>
      </c>
      <c r="Z105" s="69">
        <v>5.8592000000000004</v>
      </c>
      <c r="AA105" s="69">
        <v>3.3780999999999999</v>
      </c>
      <c r="AB105" s="69">
        <v>0</v>
      </c>
      <c r="AC105" s="69">
        <v>2.4811000000000001</v>
      </c>
      <c r="AD105" s="70">
        <v>100</v>
      </c>
      <c r="AE105" s="70">
        <v>100</v>
      </c>
      <c r="AF105" s="70">
        <v>42.345371381758603</v>
      </c>
      <c r="AG105" s="70">
        <v>1.2442420000000001</v>
      </c>
      <c r="AH105" s="70">
        <v>-2.2204460492503131E-16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69">
        <v>0</v>
      </c>
      <c r="AO105" s="69">
        <v>0</v>
      </c>
      <c r="AP105" s="69">
        <v>0</v>
      </c>
      <c r="AQ105" s="69">
        <v>0</v>
      </c>
      <c r="AR105" s="69">
        <v>0</v>
      </c>
      <c r="AS105" s="69">
        <v>0</v>
      </c>
      <c r="AT105" s="70" t="s">
        <v>652</v>
      </c>
      <c r="AU105" s="70" t="s">
        <v>652</v>
      </c>
      <c r="AV105" s="70">
        <v>0</v>
      </c>
      <c r="AW105" s="70">
        <v>0</v>
      </c>
      <c r="AX105" s="70">
        <v>0</v>
      </c>
      <c r="AY105" s="69">
        <v>0</v>
      </c>
      <c r="AZ105" s="69">
        <v>0</v>
      </c>
      <c r="BA105" s="69">
        <v>0</v>
      </c>
      <c r="BB105" s="69">
        <v>0</v>
      </c>
      <c r="BC105" s="69">
        <v>0</v>
      </c>
      <c r="BD105" s="69">
        <v>0</v>
      </c>
      <c r="BE105" s="69">
        <v>0</v>
      </c>
      <c r="BF105" s="69">
        <v>0</v>
      </c>
      <c r="BG105" s="69">
        <v>0</v>
      </c>
      <c r="BH105" s="69">
        <v>0</v>
      </c>
      <c r="BI105" s="69">
        <v>0</v>
      </c>
      <c r="BJ105" s="70" t="s">
        <v>652</v>
      </c>
      <c r="BK105" s="70" t="s">
        <v>652</v>
      </c>
      <c r="BL105" s="70">
        <v>0</v>
      </c>
      <c r="BM105" s="70">
        <v>0</v>
      </c>
      <c r="BN105" s="70">
        <v>0</v>
      </c>
      <c r="BO105" s="69">
        <v>0</v>
      </c>
      <c r="BP105" s="69">
        <v>0</v>
      </c>
      <c r="BQ105" s="69">
        <v>0</v>
      </c>
      <c r="BR105" s="69">
        <v>0</v>
      </c>
      <c r="BS105" s="69">
        <v>0</v>
      </c>
      <c r="BT105" s="69">
        <v>0</v>
      </c>
      <c r="BU105" s="69">
        <v>0</v>
      </c>
      <c r="BV105" s="69">
        <v>0</v>
      </c>
      <c r="BW105" s="69">
        <v>0</v>
      </c>
      <c r="BX105" s="69">
        <v>0</v>
      </c>
      <c r="BY105" s="69">
        <v>0</v>
      </c>
      <c r="BZ105" s="70" t="s">
        <v>652</v>
      </c>
      <c r="CA105" s="70" t="s">
        <v>652</v>
      </c>
      <c r="CB105" s="70">
        <v>0</v>
      </c>
      <c r="CC105" s="70">
        <v>0</v>
      </c>
      <c r="CD105" s="70">
        <v>0</v>
      </c>
      <c r="CE105" s="69">
        <v>0</v>
      </c>
      <c r="CF105" s="69">
        <v>0</v>
      </c>
      <c r="CG105" s="69">
        <v>0</v>
      </c>
      <c r="CH105" s="69">
        <v>0</v>
      </c>
      <c r="CI105" s="69">
        <v>0</v>
      </c>
      <c r="CJ105" s="69">
        <v>0</v>
      </c>
      <c r="CK105" s="69">
        <v>0</v>
      </c>
      <c r="CL105" s="69">
        <v>0</v>
      </c>
      <c r="CM105" s="69">
        <v>0</v>
      </c>
      <c r="CN105" s="69">
        <v>0</v>
      </c>
      <c r="CO105" s="69">
        <v>0</v>
      </c>
      <c r="CP105" s="70" t="s">
        <v>652</v>
      </c>
      <c r="CQ105" s="70" t="s">
        <v>652</v>
      </c>
      <c r="CR105" s="70">
        <v>0</v>
      </c>
      <c r="CS105" s="70">
        <v>0</v>
      </c>
      <c r="CT105" s="70">
        <v>0</v>
      </c>
      <c r="CU105" s="69">
        <v>0</v>
      </c>
      <c r="CV105" s="69">
        <v>0</v>
      </c>
      <c r="CW105" s="69">
        <v>0</v>
      </c>
      <c r="CX105" s="69">
        <v>0</v>
      </c>
      <c r="CY105" s="69">
        <v>0</v>
      </c>
      <c r="CZ105" s="69">
        <v>0</v>
      </c>
      <c r="DA105" s="69">
        <v>0</v>
      </c>
      <c r="DB105" s="69">
        <v>0</v>
      </c>
      <c r="DC105" s="69">
        <v>0</v>
      </c>
      <c r="DD105" s="69">
        <v>0</v>
      </c>
      <c r="DE105" s="69">
        <v>0</v>
      </c>
      <c r="DF105" s="70" t="s">
        <v>652</v>
      </c>
      <c r="DG105" s="70" t="s">
        <v>652</v>
      </c>
      <c r="DH105" s="70">
        <v>0</v>
      </c>
      <c r="DI105" s="70">
        <v>0</v>
      </c>
      <c r="DJ105" s="70">
        <v>0</v>
      </c>
      <c r="DK105" s="69">
        <v>0</v>
      </c>
      <c r="DL105" s="69">
        <v>0</v>
      </c>
      <c r="DM105" s="69">
        <v>0</v>
      </c>
      <c r="DN105" s="69">
        <v>0</v>
      </c>
      <c r="DO105" s="69">
        <v>0</v>
      </c>
      <c r="DP105" s="69">
        <v>0</v>
      </c>
      <c r="DQ105" s="69">
        <v>0</v>
      </c>
      <c r="DR105" s="69">
        <v>0</v>
      </c>
      <c r="DS105" s="69">
        <v>0</v>
      </c>
      <c r="DT105" s="69">
        <v>0</v>
      </c>
      <c r="DU105" s="69">
        <v>0</v>
      </c>
      <c r="DV105" s="70" t="s">
        <v>652</v>
      </c>
      <c r="DW105" s="70" t="s">
        <v>652</v>
      </c>
      <c r="DX105" s="70">
        <v>0</v>
      </c>
      <c r="DY105" s="70">
        <v>0</v>
      </c>
      <c r="DZ105" s="70">
        <v>0</v>
      </c>
      <c r="EA105" s="69">
        <v>0</v>
      </c>
      <c r="EB105" s="69">
        <v>0</v>
      </c>
      <c r="EC105" s="69">
        <v>0</v>
      </c>
      <c r="ED105" s="69">
        <v>0</v>
      </c>
      <c r="EE105" s="69">
        <v>0</v>
      </c>
      <c r="EF105" s="69">
        <v>0</v>
      </c>
      <c r="EG105" s="69">
        <v>0</v>
      </c>
      <c r="EH105" s="69">
        <v>0</v>
      </c>
      <c r="EI105" s="69">
        <v>0</v>
      </c>
      <c r="EJ105" s="69">
        <v>0</v>
      </c>
      <c r="EK105" s="69">
        <v>0</v>
      </c>
      <c r="EL105" s="70" t="s">
        <v>652</v>
      </c>
      <c r="EM105" s="70" t="s">
        <v>652</v>
      </c>
      <c r="EN105" s="70">
        <v>0</v>
      </c>
      <c r="EO105" s="70">
        <v>0</v>
      </c>
      <c r="EP105" s="70">
        <v>0</v>
      </c>
      <c r="EQ105" s="69">
        <v>0</v>
      </c>
      <c r="ER105" s="69">
        <v>0</v>
      </c>
      <c r="ES105" s="69">
        <v>0</v>
      </c>
      <c r="ET105" s="69">
        <v>0</v>
      </c>
      <c r="EU105" s="69">
        <v>0</v>
      </c>
      <c r="EV105" s="69">
        <v>0</v>
      </c>
      <c r="EW105" s="69">
        <v>0</v>
      </c>
      <c r="EX105" s="69">
        <v>0</v>
      </c>
      <c r="EY105" s="69">
        <v>0</v>
      </c>
      <c r="EZ105" s="69">
        <v>0</v>
      </c>
      <c r="FA105" s="69">
        <v>0</v>
      </c>
      <c r="FB105" s="70" t="s">
        <v>652</v>
      </c>
      <c r="FC105" s="70" t="s">
        <v>652</v>
      </c>
      <c r="FD105" s="70">
        <v>0</v>
      </c>
      <c r="FE105" s="70">
        <v>0</v>
      </c>
      <c r="FF105" s="70">
        <v>0</v>
      </c>
      <c r="FG105" s="69">
        <v>0</v>
      </c>
      <c r="FH105" s="69">
        <v>0</v>
      </c>
      <c r="FI105" s="69">
        <v>0</v>
      </c>
      <c r="FJ105" s="69">
        <v>0</v>
      </c>
      <c r="FK105" s="69">
        <v>0</v>
      </c>
      <c r="FL105" s="69">
        <v>0</v>
      </c>
      <c r="FM105" s="69">
        <v>0</v>
      </c>
      <c r="FN105" s="69">
        <v>0</v>
      </c>
      <c r="FO105" s="69">
        <v>0</v>
      </c>
      <c r="FP105" s="69">
        <v>0</v>
      </c>
      <c r="FQ105" s="69">
        <v>0</v>
      </c>
      <c r="FR105" s="70" t="s">
        <v>652</v>
      </c>
      <c r="FS105" s="70" t="s">
        <v>652</v>
      </c>
      <c r="FT105" s="70">
        <v>0</v>
      </c>
      <c r="FU105" s="70">
        <v>0</v>
      </c>
      <c r="FV105" s="70">
        <v>0</v>
      </c>
      <c r="FW105" s="69">
        <v>0</v>
      </c>
      <c r="FX105" s="69">
        <v>0</v>
      </c>
      <c r="FY105" s="69">
        <v>0</v>
      </c>
      <c r="FZ105" s="69">
        <v>0</v>
      </c>
      <c r="GA105" s="69">
        <v>0</v>
      </c>
      <c r="GB105" s="69">
        <v>0</v>
      </c>
      <c r="GC105" s="69">
        <v>0</v>
      </c>
      <c r="GD105" s="69">
        <v>0</v>
      </c>
      <c r="GE105" s="69">
        <v>0</v>
      </c>
      <c r="GF105" s="69">
        <v>0</v>
      </c>
      <c r="GG105" s="69">
        <v>0</v>
      </c>
      <c r="GH105" s="70" t="s">
        <v>652</v>
      </c>
      <c r="GI105" s="70" t="s">
        <v>652</v>
      </c>
      <c r="GJ105" s="70">
        <v>0</v>
      </c>
      <c r="GK105" s="70">
        <v>0</v>
      </c>
      <c r="GL105" s="70">
        <v>0</v>
      </c>
      <c r="GM105" s="69">
        <v>0</v>
      </c>
      <c r="GN105" s="69">
        <v>0</v>
      </c>
      <c r="GO105" s="69">
        <v>0</v>
      </c>
      <c r="GP105" s="69">
        <v>0</v>
      </c>
      <c r="GQ105" s="69">
        <v>0</v>
      </c>
      <c r="GR105" s="69">
        <v>0</v>
      </c>
      <c r="GS105" s="69">
        <v>0</v>
      </c>
      <c r="GT105" s="69">
        <v>0</v>
      </c>
      <c r="GU105" s="69">
        <v>0</v>
      </c>
      <c r="GV105" s="69">
        <v>0</v>
      </c>
      <c r="GW105" s="69">
        <v>0</v>
      </c>
      <c r="GX105" s="70" t="s">
        <v>652</v>
      </c>
      <c r="GY105" s="70" t="s">
        <v>652</v>
      </c>
      <c r="GZ105" s="70">
        <v>0</v>
      </c>
      <c r="HA105" s="70">
        <v>0</v>
      </c>
      <c r="HB105" s="70">
        <v>0</v>
      </c>
      <c r="HC105" s="69">
        <v>0.73760000000000003</v>
      </c>
      <c r="HD105" s="69">
        <v>0</v>
      </c>
      <c r="HE105" s="69">
        <v>1.3375999999999999</v>
      </c>
      <c r="HF105" s="69">
        <v>0.73760000000000003</v>
      </c>
      <c r="HG105" s="69">
        <v>0.6</v>
      </c>
      <c r="HH105" s="69">
        <v>0.73760000000000003</v>
      </c>
      <c r="HI105" s="69">
        <v>0</v>
      </c>
      <c r="HJ105" s="69">
        <v>1.3375999999999999</v>
      </c>
      <c r="HK105" s="69">
        <v>0.73760000000000003</v>
      </c>
      <c r="HL105" s="69">
        <v>0</v>
      </c>
      <c r="HM105" s="69">
        <v>0.6</v>
      </c>
      <c r="HN105" s="70">
        <v>100</v>
      </c>
      <c r="HO105" s="70">
        <v>100</v>
      </c>
      <c r="HP105" s="70">
        <v>44.856459330143544</v>
      </c>
      <c r="HQ105" s="70">
        <v>0</v>
      </c>
      <c r="HR105" s="70">
        <v>0</v>
      </c>
      <c r="HS105" s="69">
        <v>0</v>
      </c>
      <c r="HT105" s="69">
        <v>0</v>
      </c>
      <c r="HU105" s="69">
        <v>0</v>
      </c>
      <c r="HV105" s="69">
        <v>0</v>
      </c>
      <c r="HW105" s="69">
        <v>0</v>
      </c>
      <c r="HX105" s="69">
        <v>0</v>
      </c>
      <c r="HY105" s="69">
        <v>0</v>
      </c>
      <c r="HZ105" s="69">
        <v>0</v>
      </c>
      <c r="IA105" s="69">
        <v>0</v>
      </c>
      <c r="IB105" s="69">
        <v>0</v>
      </c>
      <c r="IC105" s="69">
        <v>0</v>
      </c>
      <c r="ID105" s="70" t="s">
        <v>652</v>
      </c>
      <c r="IE105" s="70" t="s">
        <v>652</v>
      </c>
      <c r="IF105" s="70">
        <v>0</v>
      </c>
      <c r="IG105" s="70">
        <v>0</v>
      </c>
      <c r="IH105" s="70">
        <v>0</v>
      </c>
    </row>
  </sheetData>
  <mergeCells count="227">
    <mergeCell ref="HS7:IH8"/>
    <mergeCell ref="HS9:HS11"/>
    <mergeCell ref="HT9:HT11"/>
    <mergeCell ref="HU9:HW9"/>
    <mergeCell ref="HX9:HX11"/>
    <mergeCell ref="HY9:HY11"/>
    <mergeCell ref="HZ9:IC9"/>
    <mergeCell ref="ID9:IE10"/>
    <mergeCell ref="IF9:IF11"/>
    <mergeCell ref="IG9:IG11"/>
    <mergeCell ref="IH9:IH11"/>
    <mergeCell ref="HU10:HU11"/>
    <mergeCell ref="HV10:HW10"/>
    <mergeCell ref="HZ10:HZ11"/>
    <mergeCell ref="IA10:IC10"/>
    <mergeCell ref="GM7:HB8"/>
    <mergeCell ref="GM9:GM11"/>
    <mergeCell ref="GN9:GN11"/>
    <mergeCell ref="GO9:GQ9"/>
    <mergeCell ref="GR9:GR11"/>
    <mergeCell ref="GS9:GS11"/>
    <mergeCell ref="GT9:GW9"/>
    <mergeCell ref="GX9:GY10"/>
    <mergeCell ref="GZ9:GZ11"/>
    <mergeCell ref="HA9:HA11"/>
    <mergeCell ref="HB9:HB11"/>
    <mergeCell ref="GO10:GO11"/>
    <mergeCell ref="GP10:GQ10"/>
    <mergeCell ref="GT10:GT11"/>
    <mergeCell ref="GU10:GW10"/>
    <mergeCell ref="FG7:FV8"/>
    <mergeCell ref="FG9:FG11"/>
    <mergeCell ref="FH9:FH11"/>
    <mergeCell ref="FI9:FK9"/>
    <mergeCell ref="FL9:FL11"/>
    <mergeCell ref="FM9:FM11"/>
    <mergeCell ref="FN9:FQ9"/>
    <mergeCell ref="FR9:FS10"/>
    <mergeCell ref="FT9:FT11"/>
    <mergeCell ref="FU9:FU11"/>
    <mergeCell ref="FV9:FV11"/>
    <mergeCell ref="FI10:FI11"/>
    <mergeCell ref="FJ10:FK10"/>
    <mergeCell ref="FN10:FN11"/>
    <mergeCell ref="FO10:FQ10"/>
    <mergeCell ref="EQ7:FF8"/>
    <mergeCell ref="EQ9:EQ11"/>
    <mergeCell ref="ER9:ER11"/>
    <mergeCell ref="ES9:EU9"/>
    <mergeCell ref="EV9:EV11"/>
    <mergeCell ref="EW9:EW11"/>
    <mergeCell ref="EX9:FA9"/>
    <mergeCell ref="FB9:FC10"/>
    <mergeCell ref="FD9:FD11"/>
    <mergeCell ref="FE9:FE11"/>
    <mergeCell ref="FF9:FF11"/>
    <mergeCell ref="ES10:ES11"/>
    <mergeCell ref="ET10:EU10"/>
    <mergeCell ref="EX10:EX11"/>
    <mergeCell ref="EY10:FA10"/>
    <mergeCell ref="EA7:EP8"/>
    <mergeCell ref="EA9:EA11"/>
    <mergeCell ref="EB9:EB11"/>
    <mergeCell ref="EC9:EE9"/>
    <mergeCell ref="EF9:EF11"/>
    <mergeCell ref="EG9:EG11"/>
    <mergeCell ref="EH9:EK9"/>
    <mergeCell ref="EL9:EM10"/>
    <mergeCell ref="EN9:EN11"/>
    <mergeCell ref="EO9:EO11"/>
    <mergeCell ref="EP9:EP11"/>
    <mergeCell ref="EC10:EC11"/>
    <mergeCell ref="ED10:EE10"/>
    <mergeCell ref="EH10:EH11"/>
    <mergeCell ref="EI10:EK10"/>
    <mergeCell ref="DK7:DZ8"/>
    <mergeCell ref="DK9:DK11"/>
    <mergeCell ref="DL9:DL11"/>
    <mergeCell ref="DM9:DO9"/>
    <mergeCell ref="DP9:DP11"/>
    <mergeCell ref="DQ9:DQ11"/>
    <mergeCell ref="DR9:DU9"/>
    <mergeCell ref="DV9:DW10"/>
    <mergeCell ref="DX9:DX11"/>
    <mergeCell ref="DY9:DY11"/>
    <mergeCell ref="DZ9:DZ11"/>
    <mergeCell ref="DM10:DM11"/>
    <mergeCell ref="DN10:DO10"/>
    <mergeCell ref="DR10:DR11"/>
    <mergeCell ref="DS10:DU10"/>
    <mergeCell ref="CU7:DJ8"/>
    <mergeCell ref="CU9:CU11"/>
    <mergeCell ref="CV9:CV11"/>
    <mergeCell ref="CW9:CY9"/>
    <mergeCell ref="CZ9:CZ11"/>
    <mergeCell ref="DA9:DA11"/>
    <mergeCell ref="DB9:DE9"/>
    <mergeCell ref="DF9:DG10"/>
    <mergeCell ref="DH9:DH11"/>
    <mergeCell ref="DI9:DI11"/>
    <mergeCell ref="DJ9:DJ11"/>
    <mergeCell ref="CW10:CW11"/>
    <mergeCell ref="CX10:CY10"/>
    <mergeCell ref="DB10:DB11"/>
    <mergeCell ref="DC10:DE10"/>
    <mergeCell ref="CC9:CC11"/>
    <mergeCell ref="CD9:CD11"/>
    <mergeCell ref="BQ10:BQ11"/>
    <mergeCell ref="BR10:BS10"/>
    <mergeCell ref="BW10:BY10"/>
    <mergeCell ref="CE7:CT8"/>
    <mergeCell ref="CE9:CE11"/>
    <mergeCell ref="CF9:CF11"/>
    <mergeCell ref="CG9:CI9"/>
    <mergeCell ref="CJ9:CJ11"/>
    <mergeCell ref="CK9:CK11"/>
    <mergeCell ref="CL9:CO9"/>
    <mergeCell ref="CP9:CQ10"/>
    <mergeCell ref="CR9:CR11"/>
    <mergeCell ref="CS9:CS11"/>
    <mergeCell ref="CT9:CT11"/>
    <mergeCell ref="CG10:CG11"/>
    <mergeCell ref="CH10:CI10"/>
    <mergeCell ref="CL10:CL11"/>
    <mergeCell ref="CM10:CO10"/>
    <mergeCell ref="AA10:AC10"/>
    <mergeCell ref="U9:W9"/>
    <mergeCell ref="X9:X11"/>
    <mergeCell ref="Y9:Y11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AL10:AM10"/>
    <mergeCell ref="AP10:AP11"/>
    <mergeCell ref="AQ10:AS10"/>
    <mergeCell ref="Z9:AC9"/>
    <mergeCell ref="AD9:AE10"/>
    <mergeCell ref="AY7:BN8"/>
    <mergeCell ref="AY9:AY11"/>
    <mergeCell ref="AZ9:AZ11"/>
    <mergeCell ref="BL9:BL11"/>
    <mergeCell ref="BM9:BM11"/>
    <mergeCell ref="BN9:BN11"/>
    <mergeCell ref="BA10:BA11"/>
    <mergeCell ref="BB10:BC10"/>
    <mergeCell ref="BF10:BF11"/>
    <mergeCell ref="BG10:BI10"/>
    <mergeCell ref="BA9:BC9"/>
    <mergeCell ref="BD9:BD11"/>
    <mergeCell ref="BE9:BE11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BF9:BI9"/>
    <mergeCell ref="BJ9:BK10"/>
    <mergeCell ref="GH9:GI10"/>
    <mergeCell ref="FW7:GL8"/>
    <mergeCell ref="FW9:FW11"/>
    <mergeCell ref="FX9:FX11"/>
    <mergeCell ref="FY10:FY11"/>
    <mergeCell ref="FZ10:GA10"/>
    <mergeCell ref="GD10:GD11"/>
    <mergeCell ref="GE10:GG10"/>
    <mergeCell ref="FY9:GA9"/>
    <mergeCell ref="GB9:GB11"/>
    <mergeCell ref="GC9:GC11"/>
    <mergeCell ref="GD9:GG9"/>
    <mergeCell ref="BV10:BV11"/>
    <mergeCell ref="BO7:CD8"/>
    <mergeCell ref="BO9:BO11"/>
    <mergeCell ref="BP9:BP11"/>
    <mergeCell ref="BQ9:BS9"/>
    <mergeCell ref="BT9:BT11"/>
    <mergeCell ref="BU9:BU11"/>
    <mergeCell ref="BV9:BY9"/>
    <mergeCell ref="BZ9:CA10"/>
    <mergeCell ref="CB9:CB11"/>
    <mergeCell ref="A7:A11"/>
    <mergeCell ref="B7:B11"/>
    <mergeCell ref="C9:C11"/>
    <mergeCell ref="HP9:HP11"/>
    <mergeCell ref="HC7:HR8"/>
    <mergeCell ref="HC9:HC11"/>
    <mergeCell ref="HD9:HD11"/>
    <mergeCell ref="GJ9:GJ11"/>
    <mergeCell ref="GK9:GK11"/>
    <mergeCell ref="GL9:GL11"/>
    <mergeCell ref="C7:R8"/>
    <mergeCell ref="N9:O10"/>
    <mergeCell ref="P9:P11"/>
    <mergeCell ref="HQ9:HQ11"/>
    <mergeCell ref="HR9:HR11"/>
    <mergeCell ref="HE10:HE11"/>
    <mergeCell ref="HF10:HG10"/>
    <mergeCell ref="HJ10:HJ11"/>
    <mergeCell ref="HK10:HM10"/>
    <mergeCell ref="HE9:HG9"/>
    <mergeCell ref="HH9:HH11"/>
    <mergeCell ref="HI9:HI11"/>
    <mergeCell ref="HJ9:HM9"/>
    <mergeCell ref="HN9:HO10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R105"/>
  <sheetViews>
    <sheetView view="pageBreakPreview" zoomScale="60" zoomScaleNormal="5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H47" sqref="H47"/>
    </sheetView>
  </sheetViews>
  <sheetFormatPr defaultRowHeight="15" outlineLevelCol="1" x14ac:dyDescent="0.25"/>
  <cols>
    <col min="1" max="1" width="5" customWidth="1"/>
    <col min="2" max="2" width="24.425781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s="130" customFormat="1" ht="18" customHeight="1" x14ac:dyDescent="0.25">
      <c r="B1" s="131"/>
    </row>
    <row r="2" spans="1:18" s="130" customFormat="1" ht="18" customHeight="1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</row>
    <row r="3" spans="1:18" s="130" customFormat="1" ht="18" customHeight="1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</row>
    <row r="4" spans="1:18" s="130" customFormat="1" ht="18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</row>
    <row r="5" spans="1:18" s="130" customFormat="1" ht="18" customHeight="1" x14ac:dyDescent="0.3">
      <c r="A5" s="132"/>
      <c r="B5" s="132"/>
      <c r="D5" s="186"/>
      <c r="E5" s="186"/>
      <c r="F5" s="183"/>
      <c r="G5" s="45"/>
      <c r="H5" s="46"/>
      <c r="I5" s="46"/>
    </row>
    <row r="6" spans="1:18" ht="15.75" x14ac:dyDescent="0.25">
      <c r="B6" s="47" t="s">
        <v>651</v>
      </c>
      <c r="C6" s="79"/>
      <c r="Q6" s="79"/>
      <c r="R6" s="79"/>
    </row>
    <row r="7" spans="1:18" ht="15" customHeight="1" x14ac:dyDescent="0.25">
      <c r="A7" s="271" t="s">
        <v>284</v>
      </c>
      <c r="B7" s="247" t="s">
        <v>285</v>
      </c>
      <c r="C7" s="257" t="s">
        <v>627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</row>
    <row r="8" spans="1:18" ht="15.75" customHeight="1" thickBot="1" x14ac:dyDescent="0.3">
      <c r="A8" s="272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18" ht="15" customHeight="1" x14ac:dyDescent="0.25">
      <c r="A9" s="272"/>
      <c r="B9" s="247"/>
      <c r="C9" s="225" t="s">
        <v>315</v>
      </c>
      <c r="D9" s="226" t="s">
        <v>354</v>
      </c>
      <c r="E9" s="226" t="s">
        <v>287</v>
      </c>
      <c r="F9" s="226"/>
      <c r="G9" s="226"/>
      <c r="H9" s="226" t="s">
        <v>312</v>
      </c>
      <c r="I9" s="226" t="s">
        <v>262</v>
      </c>
      <c r="J9" s="226" t="s">
        <v>288</v>
      </c>
      <c r="K9" s="226"/>
      <c r="L9" s="226"/>
      <c r="M9" s="226"/>
      <c r="N9" s="241" t="s">
        <v>289</v>
      </c>
      <c r="O9" s="241"/>
      <c r="P9" s="226" t="s">
        <v>290</v>
      </c>
      <c r="Q9" s="226" t="s">
        <v>266</v>
      </c>
      <c r="R9" s="226" t="s">
        <v>291</v>
      </c>
    </row>
    <row r="10" spans="1:18" ht="15" customHeight="1" x14ac:dyDescent="0.25">
      <c r="A10" s="272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</row>
    <row r="11" spans="1:18" ht="105" x14ac:dyDescent="0.25">
      <c r="A11" s="273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</row>
    <row r="12" spans="1:18" ht="26.25" x14ac:dyDescent="0.25">
      <c r="A12" s="53" t="s">
        <v>2</v>
      </c>
      <c r="B12" s="54" t="s">
        <v>3</v>
      </c>
      <c r="C12" s="56">
        <v>3902.31</v>
      </c>
      <c r="D12" s="56">
        <v>0</v>
      </c>
      <c r="E12" s="56">
        <v>4670.5468719999999</v>
      </c>
      <c r="F12" s="56">
        <v>3826.0216000000005</v>
      </c>
      <c r="G12" s="56">
        <v>844.52527200000009</v>
      </c>
      <c r="H12" s="56">
        <v>3826.0216000000005</v>
      </c>
      <c r="I12" s="56">
        <v>23.930998230000004</v>
      </c>
      <c r="J12" s="56">
        <v>4651.4714399999993</v>
      </c>
      <c r="K12" s="56">
        <v>3826.0211690000006</v>
      </c>
      <c r="L12" s="56">
        <v>0</v>
      </c>
      <c r="M12" s="56">
        <v>825.45027100000004</v>
      </c>
      <c r="N12" s="56">
        <v>99.999988735034847</v>
      </c>
      <c r="O12" s="56">
        <v>97.74133449496108</v>
      </c>
      <c r="P12" s="56">
        <v>17.746003208825467</v>
      </c>
      <c r="Q12" s="56">
        <v>23.156420319999999</v>
      </c>
      <c r="R12" s="56">
        <v>0.77500890999998118</v>
      </c>
    </row>
    <row r="13" spans="1:18" ht="15.75" x14ac:dyDescent="0.25">
      <c r="A13" s="60" t="s">
        <v>6</v>
      </c>
      <c r="B13" s="61" t="s">
        <v>7</v>
      </c>
      <c r="C13" s="64">
        <v>412.58300000000008</v>
      </c>
      <c r="D13" s="64">
        <v>0</v>
      </c>
      <c r="E13" s="64">
        <v>511.80513999999994</v>
      </c>
      <c r="F13" s="64">
        <v>412.58260000000007</v>
      </c>
      <c r="G13" s="64">
        <v>99.222539999999995</v>
      </c>
      <c r="H13" s="64">
        <v>412.58260000000007</v>
      </c>
      <c r="I13" s="64">
        <v>4.2330787799999996</v>
      </c>
      <c r="J13" s="64">
        <v>511.80513999999994</v>
      </c>
      <c r="K13" s="64">
        <v>412.58260000000007</v>
      </c>
      <c r="L13" s="64">
        <v>0</v>
      </c>
      <c r="M13" s="64">
        <v>99.222539999999995</v>
      </c>
      <c r="N13" s="64">
        <v>100</v>
      </c>
      <c r="O13" s="64">
        <v>100</v>
      </c>
      <c r="P13" s="64">
        <v>19.386780679850148</v>
      </c>
      <c r="Q13" s="64">
        <v>3.5068947800000001</v>
      </c>
      <c r="R13" s="64">
        <v>0.72618399999999972</v>
      </c>
    </row>
    <row r="14" spans="1:18" ht="15.75" x14ac:dyDescent="0.25">
      <c r="A14" s="11" t="s">
        <v>9</v>
      </c>
      <c r="B14" s="66" t="s">
        <v>10</v>
      </c>
      <c r="C14" s="69">
        <v>31.228999999999999</v>
      </c>
      <c r="D14" s="69">
        <v>0</v>
      </c>
      <c r="E14" s="69">
        <v>44.93</v>
      </c>
      <c r="F14" s="69">
        <v>31.228999999999999</v>
      </c>
      <c r="G14" s="69">
        <v>13.701000000000001</v>
      </c>
      <c r="H14" s="69">
        <v>31.228999999999999</v>
      </c>
      <c r="I14" s="69">
        <v>0</v>
      </c>
      <c r="J14" s="69">
        <v>44.93</v>
      </c>
      <c r="K14" s="69">
        <v>31.228999999999999</v>
      </c>
      <c r="L14" s="69">
        <v>0</v>
      </c>
      <c r="M14" s="69">
        <v>13.701000000000001</v>
      </c>
      <c r="N14" s="70">
        <v>100</v>
      </c>
      <c r="O14" s="70">
        <v>100</v>
      </c>
      <c r="P14" s="70">
        <v>30.49410193634543</v>
      </c>
      <c r="Q14" s="70">
        <v>0</v>
      </c>
      <c r="R14" s="70">
        <v>0</v>
      </c>
    </row>
    <row r="15" spans="1:18" ht="15.75" x14ac:dyDescent="0.25">
      <c r="A15" s="11" t="s">
        <v>12</v>
      </c>
      <c r="B15" s="66" t="s">
        <v>13</v>
      </c>
      <c r="C15" s="69">
        <v>25.686</v>
      </c>
      <c r="D15" s="69">
        <v>0</v>
      </c>
      <c r="E15" s="69">
        <v>28.686</v>
      </c>
      <c r="F15" s="69">
        <v>25.686</v>
      </c>
      <c r="G15" s="69">
        <v>3</v>
      </c>
      <c r="H15" s="69">
        <v>25.686</v>
      </c>
      <c r="I15" s="69">
        <v>0.55197194999999999</v>
      </c>
      <c r="J15" s="69">
        <v>28.686</v>
      </c>
      <c r="K15" s="69">
        <v>25.686</v>
      </c>
      <c r="L15" s="69">
        <v>0</v>
      </c>
      <c r="M15" s="69">
        <v>3</v>
      </c>
      <c r="N15" s="70">
        <v>100</v>
      </c>
      <c r="O15" s="70">
        <v>100</v>
      </c>
      <c r="P15" s="70">
        <v>10.458063166701526</v>
      </c>
      <c r="Q15" s="70">
        <v>0.55197194999999999</v>
      </c>
      <c r="R15" s="70">
        <v>-1.3322676295501878E-15</v>
      </c>
    </row>
    <row r="16" spans="1:18" ht="15.75" x14ac:dyDescent="0.25">
      <c r="A16" s="11" t="s">
        <v>15</v>
      </c>
      <c r="B16" s="66" t="s">
        <v>16</v>
      </c>
      <c r="C16" s="69">
        <v>28.263000000000002</v>
      </c>
      <c r="D16" s="69">
        <v>0</v>
      </c>
      <c r="E16" s="69">
        <v>29.750599999999999</v>
      </c>
      <c r="F16" s="69">
        <v>28.263000000000002</v>
      </c>
      <c r="G16" s="69">
        <v>1.4876</v>
      </c>
      <c r="H16" s="69">
        <v>28.263000000000002</v>
      </c>
      <c r="I16" s="69">
        <v>0</v>
      </c>
      <c r="J16" s="69">
        <v>29.750599999999999</v>
      </c>
      <c r="K16" s="69">
        <v>28.263000000000002</v>
      </c>
      <c r="L16" s="69">
        <v>0</v>
      </c>
      <c r="M16" s="69">
        <v>1.4876</v>
      </c>
      <c r="N16" s="70">
        <v>100</v>
      </c>
      <c r="O16" s="70">
        <v>100</v>
      </c>
      <c r="P16" s="70">
        <v>5.0002352893723154</v>
      </c>
      <c r="Q16" s="70">
        <v>0</v>
      </c>
      <c r="R16" s="70">
        <v>0</v>
      </c>
    </row>
    <row r="17" spans="1:18" ht="15.75" x14ac:dyDescent="0.25">
      <c r="A17" s="11" t="s">
        <v>18</v>
      </c>
      <c r="B17" s="66" t="s">
        <v>19</v>
      </c>
      <c r="C17" s="69">
        <v>63.063000000000002</v>
      </c>
      <c r="D17" s="69">
        <v>0</v>
      </c>
      <c r="E17" s="69">
        <v>73.075000000000003</v>
      </c>
      <c r="F17" s="69">
        <v>63.063000000000002</v>
      </c>
      <c r="G17" s="69">
        <v>10.012</v>
      </c>
      <c r="H17" s="69">
        <v>63.063000000000002</v>
      </c>
      <c r="I17" s="69">
        <v>0.84099999999999997</v>
      </c>
      <c r="J17" s="69">
        <v>73.075000000000003</v>
      </c>
      <c r="K17" s="69">
        <v>63.063000000000002</v>
      </c>
      <c r="L17" s="69">
        <v>0</v>
      </c>
      <c r="M17" s="69">
        <v>10.012</v>
      </c>
      <c r="N17" s="70">
        <v>100</v>
      </c>
      <c r="O17" s="70">
        <v>100</v>
      </c>
      <c r="P17" s="70">
        <v>13.700992131371878</v>
      </c>
      <c r="Q17" s="70">
        <v>0.84099999999999997</v>
      </c>
      <c r="R17" s="70">
        <v>1.1102230246251565E-15</v>
      </c>
    </row>
    <row r="18" spans="1:18" ht="15.75" x14ac:dyDescent="0.25">
      <c r="A18" s="11" t="s">
        <v>21</v>
      </c>
      <c r="B18" s="66" t="s">
        <v>22</v>
      </c>
      <c r="C18" s="69">
        <v>11.497</v>
      </c>
      <c r="D18" s="69">
        <v>0</v>
      </c>
      <c r="E18" s="69">
        <v>12.6546</v>
      </c>
      <c r="F18" s="69">
        <v>11.497</v>
      </c>
      <c r="G18" s="69">
        <v>1.1576</v>
      </c>
      <c r="H18" s="69">
        <v>11.497</v>
      </c>
      <c r="I18" s="69">
        <v>0</v>
      </c>
      <c r="J18" s="69">
        <v>12.6546</v>
      </c>
      <c r="K18" s="69">
        <v>11.497</v>
      </c>
      <c r="L18" s="69">
        <v>0</v>
      </c>
      <c r="M18" s="69">
        <v>1.1576</v>
      </c>
      <c r="N18" s="70">
        <v>100</v>
      </c>
      <c r="O18" s="70">
        <v>100</v>
      </c>
      <c r="P18" s="70">
        <v>9.1476617198489087</v>
      </c>
      <c r="Q18" s="70">
        <v>0</v>
      </c>
      <c r="R18" s="70">
        <v>0</v>
      </c>
    </row>
    <row r="19" spans="1:18" ht="15.75" x14ac:dyDescent="0.25">
      <c r="A19" s="11" t="s">
        <v>24</v>
      </c>
      <c r="B19" s="66" t="s">
        <v>25</v>
      </c>
      <c r="C19" s="69">
        <v>11.667</v>
      </c>
      <c r="D19" s="69">
        <v>0</v>
      </c>
      <c r="E19" s="69">
        <v>16.667400000000001</v>
      </c>
      <c r="F19" s="69">
        <v>11.667</v>
      </c>
      <c r="G19" s="69">
        <v>5.0004</v>
      </c>
      <c r="H19" s="69">
        <v>11.667</v>
      </c>
      <c r="I19" s="69">
        <v>0.35005399999999998</v>
      </c>
      <c r="J19" s="69">
        <v>16.667400000000001</v>
      </c>
      <c r="K19" s="69">
        <v>11.667</v>
      </c>
      <c r="L19" s="69">
        <v>0</v>
      </c>
      <c r="M19" s="69">
        <v>5.0004</v>
      </c>
      <c r="N19" s="70">
        <v>100</v>
      </c>
      <c r="O19" s="70">
        <v>100</v>
      </c>
      <c r="P19" s="70">
        <v>30.00107995248209</v>
      </c>
      <c r="Q19" s="70">
        <v>0.35005399999999998</v>
      </c>
      <c r="R19" s="70">
        <v>1.1102230246251565E-16</v>
      </c>
    </row>
    <row r="20" spans="1:18" ht="15.75" x14ac:dyDescent="0.25">
      <c r="A20" s="11" t="s">
        <v>27</v>
      </c>
      <c r="B20" s="66" t="s">
        <v>28</v>
      </c>
      <c r="C20" s="69">
        <v>23.469000000000001</v>
      </c>
      <c r="D20" s="69">
        <v>0</v>
      </c>
      <c r="E20" s="69">
        <v>26.469000000000001</v>
      </c>
      <c r="F20" s="69">
        <v>23.469000000000001</v>
      </c>
      <c r="G20" s="69">
        <v>3</v>
      </c>
      <c r="H20" s="69">
        <v>23.469000000000001</v>
      </c>
      <c r="I20" s="69">
        <v>0.98270671999999992</v>
      </c>
      <c r="J20" s="69">
        <v>26.469000000000001</v>
      </c>
      <c r="K20" s="69">
        <v>23.469000000000001</v>
      </c>
      <c r="L20" s="69">
        <v>0</v>
      </c>
      <c r="M20" s="69">
        <v>3</v>
      </c>
      <c r="N20" s="70">
        <v>100</v>
      </c>
      <c r="O20" s="70">
        <v>100</v>
      </c>
      <c r="P20" s="70">
        <v>11.334013374135781</v>
      </c>
      <c r="Q20" s="70">
        <v>0.98270671999999992</v>
      </c>
      <c r="R20" s="70">
        <v>-4.4408920985006262E-16</v>
      </c>
    </row>
    <row r="21" spans="1:18" ht="15.75" x14ac:dyDescent="0.25">
      <c r="A21" s="11" t="s">
        <v>30</v>
      </c>
      <c r="B21" s="66" t="s">
        <v>31</v>
      </c>
      <c r="C21" s="69">
        <v>10.471</v>
      </c>
      <c r="D21" s="69">
        <v>0</v>
      </c>
      <c r="E21" s="69">
        <v>12.325939999999999</v>
      </c>
      <c r="F21" s="69">
        <v>10.471</v>
      </c>
      <c r="G21" s="69">
        <v>1.85494</v>
      </c>
      <c r="H21" s="69">
        <v>10.471</v>
      </c>
      <c r="I21" s="69">
        <v>0</v>
      </c>
      <c r="J21" s="69">
        <v>12.325939999999999</v>
      </c>
      <c r="K21" s="69">
        <v>10.471</v>
      </c>
      <c r="L21" s="69">
        <v>0</v>
      </c>
      <c r="M21" s="69">
        <v>1.85494</v>
      </c>
      <c r="N21" s="70">
        <v>100</v>
      </c>
      <c r="O21" s="70">
        <v>100</v>
      </c>
      <c r="P21" s="70">
        <v>15.049075364637504</v>
      </c>
      <c r="Q21" s="70">
        <v>0</v>
      </c>
      <c r="R21" s="70">
        <v>0</v>
      </c>
    </row>
    <row r="22" spans="1:18" ht="15.75" x14ac:dyDescent="0.25">
      <c r="A22" s="11" t="s">
        <v>33</v>
      </c>
      <c r="B22" s="66" t="s">
        <v>34</v>
      </c>
      <c r="C22" s="69">
        <v>23.341000000000001</v>
      </c>
      <c r="D22" s="69">
        <v>0</v>
      </c>
      <c r="E22" s="69">
        <v>34.341000000000001</v>
      </c>
      <c r="F22" s="69">
        <v>23.341000000000001</v>
      </c>
      <c r="G22" s="69">
        <v>11</v>
      </c>
      <c r="H22" s="69">
        <v>23.341000000000001</v>
      </c>
      <c r="I22" s="69">
        <v>0</v>
      </c>
      <c r="J22" s="69">
        <v>34.341000000000001</v>
      </c>
      <c r="K22" s="69">
        <v>23.341000000000001</v>
      </c>
      <c r="L22" s="69">
        <v>0</v>
      </c>
      <c r="M22" s="69">
        <v>11</v>
      </c>
      <c r="N22" s="70">
        <v>100</v>
      </c>
      <c r="O22" s="70">
        <v>100</v>
      </c>
      <c r="P22" s="70">
        <v>32.031682245712126</v>
      </c>
      <c r="Q22" s="70">
        <v>0</v>
      </c>
      <c r="R22" s="70">
        <v>0</v>
      </c>
    </row>
    <row r="23" spans="1:18" ht="15.75" x14ac:dyDescent="0.25">
      <c r="A23" s="11" t="s">
        <v>36</v>
      </c>
      <c r="B23" s="66" t="s">
        <v>37</v>
      </c>
      <c r="C23" s="69">
        <v>31.239000000000001</v>
      </c>
      <c r="D23" s="69">
        <v>0</v>
      </c>
      <c r="E23" s="69">
        <v>44.626600000000003</v>
      </c>
      <c r="F23" s="69">
        <v>31.238600000000002</v>
      </c>
      <c r="G23" s="69">
        <v>13.388</v>
      </c>
      <c r="H23" s="69">
        <v>31.238600000000002</v>
      </c>
      <c r="I23" s="69">
        <v>0</v>
      </c>
      <c r="J23" s="69">
        <v>44.626600000000003</v>
      </c>
      <c r="K23" s="69">
        <v>31.238600000000002</v>
      </c>
      <c r="L23" s="69">
        <v>0</v>
      </c>
      <c r="M23" s="69">
        <v>13.388</v>
      </c>
      <c r="N23" s="70">
        <v>100</v>
      </c>
      <c r="O23" s="70">
        <v>100</v>
      </c>
      <c r="P23" s="70">
        <v>30.000044816320308</v>
      </c>
      <c r="Q23" s="70">
        <v>0</v>
      </c>
      <c r="R23" s="70">
        <v>0</v>
      </c>
    </row>
    <row r="24" spans="1:18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70">
        <v>0</v>
      </c>
      <c r="R24" s="70">
        <v>0</v>
      </c>
    </row>
    <row r="25" spans="1:18" ht="15.75" x14ac:dyDescent="0.25">
      <c r="A25" s="11" t="s">
        <v>41</v>
      </c>
      <c r="B25" s="66" t="s">
        <v>42</v>
      </c>
      <c r="C25" s="69">
        <v>23.234999999999999</v>
      </c>
      <c r="D25" s="69">
        <v>0</v>
      </c>
      <c r="E25" s="69">
        <v>24.457899999999999</v>
      </c>
      <c r="F25" s="69">
        <v>23.234999999999999</v>
      </c>
      <c r="G25" s="69">
        <v>1.2229000000000001</v>
      </c>
      <c r="H25" s="69">
        <v>23.234999999999999</v>
      </c>
      <c r="I25" s="69">
        <v>7.066211E-2</v>
      </c>
      <c r="J25" s="69">
        <v>24.457899999999999</v>
      </c>
      <c r="K25" s="69">
        <v>23.234999999999999</v>
      </c>
      <c r="L25" s="69">
        <v>0</v>
      </c>
      <c r="M25" s="69">
        <v>1.2229000000000001</v>
      </c>
      <c r="N25" s="70">
        <v>100</v>
      </c>
      <c r="O25" s="70">
        <v>100</v>
      </c>
      <c r="P25" s="70">
        <v>5.0000204432923523</v>
      </c>
      <c r="Q25" s="70">
        <v>7.066211E-2</v>
      </c>
      <c r="R25" s="70">
        <v>6.6613381477509392E-16</v>
      </c>
    </row>
    <row r="26" spans="1:18" ht="15.75" x14ac:dyDescent="0.25">
      <c r="A26" s="11" t="s">
        <v>44</v>
      </c>
      <c r="B26" s="66" t="s">
        <v>45</v>
      </c>
      <c r="C26" s="69">
        <v>19.091000000000001</v>
      </c>
      <c r="D26" s="69">
        <v>0</v>
      </c>
      <c r="E26" s="69">
        <v>22.097000000000001</v>
      </c>
      <c r="F26" s="69">
        <v>19.091000000000001</v>
      </c>
      <c r="G26" s="69">
        <v>3.0059999999999998</v>
      </c>
      <c r="H26" s="69">
        <v>19.091000000000001</v>
      </c>
      <c r="I26" s="69">
        <v>0</v>
      </c>
      <c r="J26" s="69">
        <v>22.097000000000001</v>
      </c>
      <c r="K26" s="69">
        <v>19.091000000000001</v>
      </c>
      <c r="L26" s="69">
        <v>0</v>
      </c>
      <c r="M26" s="69">
        <v>3.0059999999999998</v>
      </c>
      <c r="N26" s="70">
        <v>100</v>
      </c>
      <c r="O26" s="70">
        <v>100</v>
      </c>
      <c r="P26" s="70">
        <v>13.603656604968997</v>
      </c>
      <c r="Q26" s="70">
        <v>0</v>
      </c>
      <c r="R26" s="70">
        <v>0</v>
      </c>
    </row>
    <row r="27" spans="1:18" ht="15.75" x14ac:dyDescent="0.25">
      <c r="A27" s="11" t="s">
        <v>47</v>
      </c>
      <c r="B27" s="66" t="s">
        <v>48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70" t="s">
        <v>652</v>
      </c>
      <c r="O27" s="70" t="s">
        <v>652</v>
      </c>
      <c r="P27" s="70">
        <v>0</v>
      </c>
      <c r="Q27" s="70">
        <v>0</v>
      </c>
      <c r="R27" s="70">
        <v>0</v>
      </c>
    </row>
    <row r="28" spans="1:18" ht="15.75" x14ac:dyDescent="0.25">
      <c r="A28" s="11" t="s">
        <v>50</v>
      </c>
      <c r="B28" s="66" t="s">
        <v>51</v>
      </c>
      <c r="C28" s="69">
        <v>50.552</v>
      </c>
      <c r="D28" s="69">
        <v>0</v>
      </c>
      <c r="E28" s="69">
        <v>53.777000000000001</v>
      </c>
      <c r="F28" s="69">
        <v>50.552</v>
      </c>
      <c r="G28" s="69">
        <v>3.2250000000000001</v>
      </c>
      <c r="H28" s="69">
        <v>50.552</v>
      </c>
      <c r="I28" s="69">
        <v>1.4366840000000001</v>
      </c>
      <c r="J28" s="69">
        <v>53.777000000000001</v>
      </c>
      <c r="K28" s="69">
        <v>50.552</v>
      </c>
      <c r="L28" s="69">
        <v>0</v>
      </c>
      <c r="M28" s="69">
        <v>3.2250000000000001</v>
      </c>
      <c r="N28" s="70">
        <v>100</v>
      </c>
      <c r="O28" s="70">
        <v>100</v>
      </c>
      <c r="P28" s="70">
        <v>5.996987559737434</v>
      </c>
      <c r="Q28" s="70">
        <v>0.71050000000000002</v>
      </c>
      <c r="R28" s="70">
        <v>0.72618399999999961</v>
      </c>
    </row>
    <row r="29" spans="1:18" ht="15.75" x14ac:dyDescent="0.25">
      <c r="A29" s="11" t="s">
        <v>53</v>
      </c>
      <c r="B29" s="66" t="s">
        <v>54</v>
      </c>
      <c r="C29" s="69">
        <v>12.971</v>
      </c>
      <c r="D29" s="69">
        <v>0</v>
      </c>
      <c r="E29" s="69">
        <v>15.4971</v>
      </c>
      <c r="F29" s="69">
        <v>12.971</v>
      </c>
      <c r="G29" s="69">
        <v>2.5261</v>
      </c>
      <c r="H29" s="69">
        <v>12.971</v>
      </c>
      <c r="I29" s="69">
        <v>0</v>
      </c>
      <c r="J29" s="69">
        <v>15.4971</v>
      </c>
      <c r="K29" s="69">
        <v>12.971</v>
      </c>
      <c r="L29" s="69">
        <v>0</v>
      </c>
      <c r="M29" s="69">
        <v>2.5261</v>
      </c>
      <c r="N29" s="70">
        <v>100</v>
      </c>
      <c r="O29" s="70">
        <v>100</v>
      </c>
      <c r="P29" s="70">
        <v>16.300469120028911</v>
      </c>
      <c r="Q29" s="70">
        <v>0</v>
      </c>
      <c r="R29" s="70">
        <v>0</v>
      </c>
    </row>
    <row r="30" spans="1:18" ht="15.75" x14ac:dyDescent="0.25">
      <c r="A30" s="11" t="s">
        <v>56</v>
      </c>
      <c r="B30" s="66" t="s">
        <v>57</v>
      </c>
      <c r="C30" s="69">
        <v>34.209000000000003</v>
      </c>
      <c r="D30" s="69">
        <v>0</v>
      </c>
      <c r="E30" s="69">
        <v>54.45</v>
      </c>
      <c r="F30" s="69">
        <v>34.209000000000003</v>
      </c>
      <c r="G30" s="69">
        <v>20.241</v>
      </c>
      <c r="H30" s="69">
        <v>34.209000000000003</v>
      </c>
      <c r="I30" s="69">
        <v>0</v>
      </c>
      <c r="J30" s="69">
        <v>54.45</v>
      </c>
      <c r="K30" s="69">
        <v>34.209000000000003</v>
      </c>
      <c r="L30" s="69">
        <v>0</v>
      </c>
      <c r="M30" s="69">
        <v>20.241</v>
      </c>
      <c r="N30" s="70">
        <v>100</v>
      </c>
      <c r="O30" s="70">
        <v>100</v>
      </c>
      <c r="P30" s="70">
        <v>37.173553719008261</v>
      </c>
      <c r="Q30" s="70">
        <v>0</v>
      </c>
      <c r="R30" s="70">
        <v>0</v>
      </c>
    </row>
    <row r="31" spans="1:18" ht="15.75" x14ac:dyDescent="0.25">
      <c r="A31" s="11" t="s">
        <v>59</v>
      </c>
      <c r="B31" s="66" t="s">
        <v>60</v>
      </c>
      <c r="C31" s="69">
        <v>12.6</v>
      </c>
      <c r="D31" s="69">
        <v>0</v>
      </c>
      <c r="E31" s="69">
        <v>18</v>
      </c>
      <c r="F31" s="69">
        <v>12.6</v>
      </c>
      <c r="G31" s="69">
        <v>5.4</v>
      </c>
      <c r="H31" s="69">
        <v>12.6</v>
      </c>
      <c r="I31" s="69">
        <v>0</v>
      </c>
      <c r="J31" s="69">
        <v>18</v>
      </c>
      <c r="K31" s="69">
        <v>12.6</v>
      </c>
      <c r="L31" s="69">
        <v>0</v>
      </c>
      <c r="M31" s="69">
        <v>5.4</v>
      </c>
      <c r="N31" s="70">
        <v>100</v>
      </c>
      <c r="O31" s="70">
        <v>100</v>
      </c>
      <c r="P31" s="70">
        <v>30.000000000000004</v>
      </c>
      <c r="Q31" s="70">
        <v>0</v>
      </c>
      <c r="R31" s="70">
        <v>0</v>
      </c>
    </row>
    <row r="32" spans="1:18" ht="15.75" x14ac:dyDescent="0.25">
      <c r="A32" s="60" t="s">
        <v>62</v>
      </c>
      <c r="B32" s="61" t="s">
        <v>63</v>
      </c>
      <c r="C32" s="64">
        <v>202.92599999999999</v>
      </c>
      <c r="D32" s="64">
        <v>0</v>
      </c>
      <c r="E32" s="64">
        <v>266.59799999999996</v>
      </c>
      <c r="F32" s="64">
        <v>202.92599999999999</v>
      </c>
      <c r="G32" s="64">
        <v>63.671999999999997</v>
      </c>
      <c r="H32" s="64">
        <v>202.92599999999999</v>
      </c>
      <c r="I32" s="64">
        <v>0.95847934000000012</v>
      </c>
      <c r="J32" s="64">
        <v>264.84799999999996</v>
      </c>
      <c r="K32" s="64">
        <v>202.92599999999999</v>
      </c>
      <c r="L32" s="64">
        <v>0</v>
      </c>
      <c r="M32" s="64">
        <v>61.921999999999997</v>
      </c>
      <c r="N32" s="64">
        <v>100</v>
      </c>
      <c r="O32" s="64">
        <v>97.251539138082677</v>
      </c>
      <c r="P32" s="64">
        <v>23.380202984353293</v>
      </c>
      <c r="Q32" s="64">
        <v>0.95847934000000012</v>
      </c>
      <c r="R32" s="64">
        <v>1.3530843112619095E-16</v>
      </c>
    </row>
    <row r="33" spans="1:18" ht="15.75" x14ac:dyDescent="0.25">
      <c r="A33" s="11" t="s">
        <v>65</v>
      </c>
      <c r="B33" s="66" t="s">
        <v>66</v>
      </c>
      <c r="C33" s="69">
        <v>19.486000000000001</v>
      </c>
      <c r="D33" s="69">
        <v>0</v>
      </c>
      <c r="E33" s="69">
        <v>21.236000000000001</v>
      </c>
      <c r="F33" s="69">
        <v>19.486000000000001</v>
      </c>
      <c r="G33" s="69">
        <v>1.75</v>
      </c>
      <c r="H33" s="69">
        <v>19.486000000000001</v>
      </c>
      <c r="I33" s="69">
        <v>0</v>
      </c>
      <c r="J33" s="69">
        <v>21.236000000000001</v>
      </c>
      <c r="K33" s="69">
        <v>19.486000000000001</v>
      </c>
      <c r="L33" s="69">
        <v>0</v>
      </c>
      <c r="M33" s="69">
        <v>1.75</v>
      </c>
      <c r="N33" s="70">
        <v>100</v>
      </c>
      <c r="O33" s="70">
        <v>100</v>
      </c>
      <c r="P33" s="70">
        <v>8.2407233000565068</v>
      </c>
      <c r="Q33" s="70">
        <v>0</v>
      </c>
      <c r="R33" s="70">
        <v>0</v>
      </c>
    </row>
    <row r="34" spans="1:18" ht="15.75" x14ac:dyDescent="0.25">
      <c r="A34" s="11" t="s">
        <v>68</v>
      </c>
      <c r="B34" s="66" t="s">
        <v>69</v>
      </c>
      <c r="C34" s="69">
        <v>7.2910000000000004</v>
      </c>
      <c r="D34" s="69">
        <v>0</v>
      </c>
      <c r="E34" s="69">
        <v>10.057</v>
      </c>
      <c r="F34" s="69">
        <v>7.2910000000000004</v>
      </c>
      <c r="G34" s="69">
        <v>2.766</v>
      </c>
      <c r="H34" s="69">
        <v>7.2910000000000004</v>
      </c>
      <c r="I34" s="69">
        <v>0</v>
      </c>
      <c r="J34" s="69">
        <v>10.057</v>
      </c>
      <c r="K34" s="69">
        <v>7.2910000000000004</v>
      </c>
      <c r="L34" s="69">
        <v>0</v>
      </c>
      <c r="M34" s="69">
        <v>2.766</v>
      </c>
      <c r="N34" s="70">
        <v>100</v>
      </c>
      <c r="O34" s="70">
        <v>100</v>
      </c>
      <c r="P34" s="70">
        <v>27.503231579994029</v>
      </c>
      <c r="Q34" s="70">
        <v>0</v>
      </c>
      <c r="R34" s="70">
        <v>0</v>
      </c>
    </row>
    <row r="35" spans="1:18" ht="15.75" x14ac:dyDescent="0.25">
      <c r="A35" s="11" t="s">
        <v>71</v>
      </c>
      <c r="B35" s="66" t="s">
        <v>72</v>
      </c>
      <c r="C35" s="69">
        <v>35.514000000000003</v>
      </c>
      <c r="D35" s="69">
        <v>0</v>
      </c>
      <c r="E35" s="69">
        <v>41.514000000000003</v>
      </c>
      <c r="F35" s="69">
        <v>35.514000000000003</v>
      </c>
      <c r="G35" s="69">
        <v>6</v>
      </c>
      <c r="H35" s="69">
        <v>35.514000000000003</v>
      </c>
      <c r="I35" s="69">
        <v>0</v>
      </c>
      <c r="J35" s="69">
        <v>41.514000000000003</v>
      </c>
      <c r="K35" s="69">
        <v>35.514000000000003</v>
      </c>
      <c r="L35" s="69">
        <v>0</v>
      </c>
      <c r="M35" s="69">
        <v>6</v>
      </c>
      <c r="N35" s="70">
        <v>100</v>
      </c>
      <c r="O35" s="70">
        <v>100</v>
      </c>
      <c r="P35" s="70">
        <v>14.452955629426217</v>
      </c>
      <c r="Q35" s="70">
        <v>0</v>
      </c>
      <c r="R35" s="70">
        <v>0</v>
      </c>
    </row>
    <row r="36" spans="1:18" ht="15.75" x14ac:dyDescent="0.25">
      <c r="A36" s="11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70">
        <v>0</v>
      </c>
      <c r="R36" s="70">
        <v>0</v>
      </c>
    </row>
    <row r="37" spans="1:18" ht="15.75" x14ac:dyDescent="0.25">
      <c r="A37" s="11" t="s">
        <v>76</v>
      </c>
      <c r="B37" s="66" t="s">
        <v>77</v>
      </c>
      <c r="C37" s="69">
        <v>16.085000000000001</v>
      </c>
      <c r="D37" s="69">
        <v>0</v>
      </c>
      <c r="E37" s="69">
        <v>20.585000000000001</v>
      </c>
      <c r="F37" s="69">
        <v>16.085000000000001</v>
      </c>
      <c r="G37" s="69">
        <v>4.5</v>
      </c>
      <c r="H37" s="69">
        <v>16.085000000000001</v>
      </c>
      <c r="I37" s="69">
        <v>1.3659540000000001E-2</v>
      </c>
      <c r="J37" s="69">
        <v>20.585000000000001</v>
      </c>
      <c r="K37" s="69">
        <v>16.085000000000001</v>
      </c>
      <c r="L37" s="69">
        <v>0</v>
      </c>
      <c r="M37" s="69">
        <v>4.5</v>
      </c>
      <c r="N37" s="70">
        <v>100</v>
      </c>
      <c r="O37" s="70">
        <v>100</v>
      </c>
      <c r="P37" s="70">
        <v>21.860578090842846</v>
      </c>
      <c r="Q37" s="70">
        <v>1.3659540000000001E-2</v>
      </c>
      <c r="R37" s="70">
        <v>-9.7491459349896559E-16</v>
      </c>
    </row>
    <row r="38" spans="1:18" ht="15.75" x14ac:dyDescent="0.25">
      <c r="A38" s="11" t="s">
        <v>79</v>
      </c>
      <c r="B38" s="66" t="s">
        <v>80</v>
      </c>
      <c r="C38" s="69">
        <v>23.169</v>
      </c>
      <c r="D38" s="69">
        <v>0</v>
      </c>
      <c r="E38" s="69">
        <v>35.168999999999997</v>
      </c>
      <c r="F38" s="69">
        <v>23.169</v>
      </c>
      <c r="G38" s="69">
        <v>12</v>
      </c>
      <c r="H38" s="69">
        <v>23.169</v>
      </c>
      <c r="I38" s="69">
        <v>0.9448198000000001</v>
      </c>
      <c r="J38" s="69">
        <v>35.168999999999997</v>
      </c>
      <c r="K38" s="69">
        <v>23.169</v>
      </c>
      <c r="L38" s="69">
        <v>0</v>
      </c>
      <c r="M38" s="69">
        <v>12</v>
      </c>
      <c r="N38" s="70">
        <v>100</v>
      </c>
      <c r="O38" s="70">
        <v>100</v>
      </c>
      <c r="P38" s="70">
        <v>34.120958798942254</v>
      </c>
      <c r="Q38" s="70">
        <v>0.9448198000000001</v>
      </c>
      <c r="R38" s="70">
        <v>1.1102230246251565E-15</v>
      </c>
    </row>
    <row r="39" spans="1:18" ht="15.75" x14ac:dyDescent="0.25">
      <c r="A39" s="11" t="s">
        <v>82</v>
      </c>
      <c r="B39" s="66" t="s">
        <v>83</v>
      </c>
      <c r="C39" s="69">
        <v>54.311</v>
      </c>
      <c r="D39" s="69">
        <v>0</v>
      </c>
      <c r="E39" s="69">
        <v>79.311000000000007</v>
      </c>
      <c r="F39" s="69">
        <v>54.311</v>
      </c>
      <c r="G39" s="69">
        <v>25</v>
      </c>
      <c r="H39" s="69">
        <v>54.311</v>
      </c>
      <c r="I39" s="69">
        <v>0</v>
      </c>
      <c r="J39" s="69">
        <v>79.311000000000007</v>
      </c>
      <c r="K39" s="69">
        <v>54.311</v>
      </c>
      <c r="L39" s="69">
        <v>0</v>
      </c>
      <c r="M39" s="69">
        <v>25</v>
      </c>
      <c r="N39" s="70">
        <v>100</v>
      </c>
      <c r="O39" s="70">
        <v>100</v>
      </c>
      <c r="P39" s="70">
        <v>31.521478735610444</v>
      </c>
      <c r="Q39" s="70">
        <v>0</v>
      </c>
      <c r="R39" s="70">
        <v>0</v>
      </c>
    </row>
    <row r="40" spans="1:18" ht="15.75" x14ac:dyDescent="0.25">
      <c r="A40" s="11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70">
        <v>0</v>
      </c>
      <c r="R40" s="70">
        <v>0</v>
      </c>
    </row>
    <row r="41" spans="1:18" ht="15.75" x14ac:dyDescent="0.25">
      <c r="A41" s="11" t="s">
        <v>87</v>
      </c>
      <c r="B41" s="66" t="s">
        <v>88</v>
      </c>
      <c r="C41" s="69">
        <v>1.2370000000000001</v>
      </c>
      <c r="D41" s="69">
        <v>0</v>
      </c>
      <c r="E41" s="69">
        <v>5.25</v>
      </c>
      <c r="F41" s="69">
        <v>1.2370000000000001</v>
      </c>
      <c r="G41" s="69">
        <v>4.0129999999999999</v>
      </c>
      <c r="H41" s="69">
        <v>1.2370000000000001</v>
      </c>
      <c r="I41" s="69">
        <v>0</v>
      </c>
      <c r="J41" s="69">
        <v>3.5</v>
      </c>
      <c r="K41" s="69">
        <v>1.2370000000000001</v>
      </c>
      <c r="L41" s="69">
        <v>0</v>
      </c>
      <c r="M41" s="69">
        <v>2.2629999999999999</v>
      </c>
      <c r="N41" s="70">
        <v>100</v>
      </c>
      <c r="O41" s="70">
        <v>56.391726887615249</v>
      </c>
      <c r="P41" s="70">
        <v>64.657142857142858</v>
      </c>
      <c r="Q41" s="70">
        <v>0</v>
      </c>
      <c r="R41" s="70">
        <v>0</v>
      </c>
    </row>
    <row r="42" spans="1:18" ht="15.75" x14ac:dyDescent="0.25">
      <c r="A42" s="11" t="s">
        <v>90</v>
      </c>
      <c r="B42" s="66" t="s">
        <v>91</v>
      </c>
      <c r="C42" s="69">
        <v>14.776</v>
      </c>
      <c r="D42" s="69">
        <v>0</v>
      </c>
      <c r="E42" s="69">
        <v>18.975999999999999</v>
      </c>
      <c r="F42" s="69">
        <v>14.776</v>
      </c>
      <c r="G42" s="69">
        <v>4.2</v>
      </c>
      <c r="H42" s="69">
        <v>14.776</v>
      </c>
      <c r="I42" s="69">
        <v>0</v>
      </c>
      <c r="J42" s="69">
        <v>18.975999999999999</v>
      </c>
      <c r="K42" s="69">
        <v>14.776</v>
      </c>
      <c r="L42" s="69">
        <v>0</v>
      </c>
      <c r="M42" s="69">
        <v>4.2</v>
      </c>
      <c r="N42" s="70">
        <v>100</v>
      </c>
      <c r="O42" s="70">
        <v>100</v>
      </c>
      <c r="P42" s="70">
        <v>22.133220910623947</v>
      </c>
      <c r="Q42" s="70">
        <v>0</v>
      </c>
      <c r="R42" s="70">
        <v>0</v>
      </c>
    </row>
    <row r="43" spans="1:18" ht="15.75" x14ac:dyDescent="0.25">
      <c r="A43" s="71">
        <v>32</v>
      </c>
      <c r="B43" s="66" t="s">
        <v>93</v>
      </c>
      <c r="C43" s="69">
        <v>31.056999999999999</v>
      </c>
      <c r="D43" s="69">
        <v>0</v>
      </c>
      <c r="E43" s="69">
        <v>34.5</v>
      </c>
      <c r="F43" s="69">
        <v>31.056999999999999</v>
      </c>
      <c r="G43" s="69">
        <v>3.4430000000000001</v>
      </c>
      <c r="H43" s="69">
        <v>31.056999999999999</v>
      </c>
      <c r="I43" s="69">
        <v>0</v>
      </c>
      <c r="J43" s="69">
        <v>34.5</v>
      </c>
      <c r="K43" s="69">
        <v>31.056999999999999</v>
      </c>
      <c r="L43" s="69">
        <v>0</v>
      </c>
      <c r="M43" s="69">
        <v>3.4430000000000001</v>
      </c>
      <c r="N43" s="70">
        <v>100</v>
      </c>
      <c r="O43" s="70">
        <v>100</v>
      </c>
      <c r="P43" s="70">
        <v>9.9797101449275374</v>
      </c>
      <c r="Q43" s="70">
        <v>0</v>
      </c>
      <c r="R43" s="70">
        <v>0</v>
      </c>
    </row>
    <row r="44" spans="1:18" ht="15.75" x14ac:dyDescent="0.25">
      <c r="A44" s="73">
        <v>33</v>
      </c>
      <c r="B44" s="74" t="s">
        <v>95</v>
      </c>
      <c r="C44" s="64">
        <v>439.11199999999997</v>
      </c>
      <c r="D44" s="64">
        <v>0</v>
      </c>
      <c r="E44" s="64">
        <v>499.44909999999999</v>
      </c>
      <c r="F44" s="64">
        <v>439.09299999999996</v>
      </c>
      <c r="G44" s="64">
        <v>60.356099999999998</v>
      </c>
      <c r="H44" s="64">
        <v>439.09299999999996</v>
      </c>
      <c r="I44" s="64">
        <v>1.85379603</v>
      </c>
      <c r="J44" s="64">
        <v>499.44909999999999</v>
      </c>
      <c r="K44" s="64">
        <v>439.09299999999996</v>
      </c>
      <c r="L44" s="64">
        <v>0</v>
      </c>
      <c r="M44" s="64">
        <v>60.356099999999998</v>
      </c>
      <c r="N44" s="64">
        <v>100</v>
      </c>
      <c r="O44" s="64">
        <v>100</v>
      </c>
      <c r="P44" s="64">
        <v>12.084534740376947</v>
      </c>
      <c r="Q44" s="64">
        <v>1.8536903300000001</v>
      </c>
      <c r="R44" s="64">
        <v>1.0569999999876512E-4</v>
      </c>
    </row>
    <row r="45" spans="1:18" ht="15.75" x14ac:dyDescent="0.25">
      <c r="A45" s="75">
        <v>34</v>
      </c>
      <c r="B45" s="17" t="s">
        <v>97</v>
      </c>
      <c r="C45" s="69">
        <v>45.878999999999998</v>
      </c>
      <c r="D45" s="69">
        <v>0</v>
      </c>
      <c r="E45" s="69">
        <v>51.795999999999999</v>
      </c>
      <c r="F45" s="69">
        <v>45.878999999999998</v>
      </c>
      <c r="G45" s="69">
        <v>5.9169999999999998</v>
      </c>
      <c r="H45" s="69">
        <v>45.878999999999998</v>
      </c>
      <c r="I45" s="69">
        <v>0</v>
      </c>
      <c r="J45" s="69">
        <v>51.795999999999999</v>
      </c>
      <c r="K45" s="69">
        <v>45.878999999999998</v>
      </c>
      <c r="L45" s="69">
        <v>0</v>
      </c>
      <c r="M45" s="69">
        <v>5.9169999999999998</v>
      </c>
      <c r="N45" s="70">
        <v>100</v>
      </c>
      <c r="O45" s="70">
        <v>100</v>
      </c>
      <c r="P45" s="70">
        <v>11.423662058846244</v>
      </c>
      <c r="Q45" s="70">
        <v>0</v>
      </c>
      <c r="R45" s="70">
        <v>0</v>
      </c>
    </row>
    <row r="46" spans="1:18" ht="15.75" x14ac:dyDescent="0.25">
      <c r="A46" s="75">
        <v>35</v>
      </c>
      <c r="B46" s="17" t="s">
        <v>99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0.20002412999999999</v>
      </c>
      <c r="J46" s="69">
        <v>0</v>
      </c>
      <c r="K46" s="69">
        <v>0</v>
      </c>
      <c r="L46" s="69">
        <v>0</v>
      </c>
      <c r="M46" s="69">
        <v>0</v>
      </c>
      <c r="N46" s="70" t="s">
        <v>652</v>
      </c>
      <c r="O46" s="70" t="s">
        <v>652</v>
      </c>
      <c r="P46" s="70">
        <v>0</v>
      </c>
      <c r="Q46" s="70">
        <v>0.20002412999999999</v>
      </c>
      <c r="R46" s="70">
        <v>0</v>
      </c>
    </row>
    <row r="47" spans="1:18" s="130" customFormat="1" ht="15.75" x14ac:dyDescent="0.25">
      <c r="A47" s="140">
        <v>36</v>
      </c>
      <c r="B47" s="66" t="s">
        <v>318</v>
      </c>
      <c r="C47" s="69">
        <v>84.406999999999996</v>
      </c>
      <c r="D47" s="69">
        <v>0</v>
      </c>
      <c r="E47" s="69">
        <v>92.52</v>
      </c>
      <c r="F47" s="69">
        <v>84.406999999999996</v>
      </c>
      <c r="G47" s="69">
        <v>8.1129999999999995</v>
      </c>
      <c r="H47" s="69">
        <v>84.406999999999996</v>
      </c>
      <c r="I47" s="69">
        <v>0</v>
      </c>
      <c r="J47" s="69">
        <v>92.52</v>
      </c>
      <c r="K47" s="69">
        <v>84.406999999999996</v>
      </c>
      <c r="L47" s="69">
        <v>0</v>
      </c>
      <c r="M47" s="69">
        <v>8.1129999999999995</v>
      </c>
      <c r="N47" s="70">
        <v>100</v>
      </c>
      <c r="O47" s="70">
        <v>100</v>
      </c>
      <c r="P47" s="70">
        <v>8.7689148292261123</v>
      </c>
      <c r="Q47" s="70">
        <v>0</v>
      </c>
      <c r="R47" s="70">
        <v>0</v>
      </c>
    </row>
    <row r="48" spans="1:18" ht="15.75" x14ac:dyDescent="0.25">
      <c r="A48" s="75">
        <v>37</v>
      </c>
      <c r="B48" s="17" t="s">
        <v>101</v>
      </c>
      <c r="C48" s="69">
        <v>29.459</v>
      </c>
      <c r="D48" s="69">
        <v>0</v>
      </c>
      <c r="E48" s="69">
        <v>37.455100000000002</v>
      </c>
      <c r="F48" s="69">
        <v>29.459</v>
      </c>
      <c r="G48" s="69">
        <v>7.9961000000000002</v>
      </c>
      <c r="H48" s="69">
        <v>29.459</v>
      </c>
      <c r="I48" s="69">
        <v>1.2330550600000001</v>
      </c>
      <c r="J48" s="69">
        <v>37.455100000000002</v>
      </c>
      <c r="K48" s="69">
        <v>29.459</v>
      </c>
      <c r="L48" s="69">
        <v>0</v>
      </c>
      <c r="M48" s="69">
        <v>7.9961000000000002</v>
      </c>
      <c r="N48" s="70">
        <v>100</v>
      </c>
      <c r="O48" s="70">
        <v>100</v>
      </c>
      <c r="P48" s="70">
        <v>21.348494597531445</v>
      </c>
      <c r="Q48" s="70">
        <v>1.2330550600000001</v>
      </c>
      <c r="R48" s="70">
        <v>1.5543122344752192E-15</v>
      </c>
    </row>
    <row r="49" spans="1:18" ht="15.75" x14ac:dyDescent="0.25">
      <c r="A49" s="75">
        <v>38</v>
      </c>
      <c r="B49" s="17" t="s">
        <v>103</v>
      </c>
      <c r="C49" s="69">
        <v>35.973999999999997</v>
      </c>
      <c r="D49" s="69">
        <v>0</v>
      </c>
      <c r="E49" s="69">
        <v>45</v>
      </c>
      <c r="F49" s="69">
        <v>35.954999999999998</v>
      </c>
      <c r="G49" s="69">
        <v>9.0449999999999999</v>
      </c>
      <c r="H49" s="69">
        <v>35.954999999999998</v>
      </c>
      <c r="I49" s="69">
        <v>0.38492570000000004</v>
      </c>
      <c r="J49" s="69">
        <v>45</v>
      </c>
      <c r="K49" s="69">
        <v>35.954999999999998</v>
      </c>
      <c r="L49" s="69">
        <v>0</v>
      </c>
      <c r="M49" s="69">
        <v>9.0449999999999999</v>
      </c>
      <c r="N49" s="70">
        <v>100</v>
      </c>
      <c r="O49" s="70">
        <v>100</v>
      </c>
      <c r="P49" s="70">
        <v>20.100000000000001</v>
      </c>
      <c r="Q49" s="70">
        <v>0.38482</v>
      </c>
      <c r="R49" s="70">
        <v>1.0569999999660018E-4</v>
      </c>
    </row>
    <row r="50" spans="1:18" ht="15.75" x14ac:dyDescent="0.25">
      <c r="A50" s="75">
        <v>39</v>
      </c>
      <c r="B50" s="17" t="s">
        <v>105</v>
      </c>
      <c r="C50" s="69">
        <v>39.326000000000001</v>
      </c>
      <c r="D50" s="69">
        <v>0</v>
      </c>
      <c r="E50" s="69">
        <v>44.335999999999999</v>
      </c>
      <c r="F50" s="69">
        <v>39.326000000000001</v>
      </c>
      <c r="G50" s="69">
        <v>5.01</v>
      </c>
      <c r="H50" s="69">
        <v>39.326000000000001</v>
      </c>
      <c r="I50" s="69">
        <v>3.5791139999999999E-2</v>
      </c>
      <c r="J50" s="69">
        <v>44.335999999999999</v>
      </c>
      <c r="K50" s="69">
        <v>39.326000000000001</v>
      </c>
      <c r="L50" s="69">
        <v>0</v>
      </c>
      <c r="M50" s="69">
        <v>5.01</v>
      </c>
      <c r="N50" s="70">
        <v>100</v>
      </c>
      <c r="O50" s="70">
        <v>100</v>
      </c>
      <c r="P50" s="70">
        <v>11.300072176109706</v>
      </c>
      <c r="Q50" s="70">
        <v>3.5791139999999999E-2</v>
      </c>
      <c r="R50" s="70">
        <v>6.106226635438361E-16</v>
      </c>
    </row>
    <row r="51" spans="1:18" s="130" customFormat="1" ht="15.75" x14ac:dyDescent="0.25">
      <c r="A51" s="71">
        <v>40</v>
      </c>
      <c r="B51" s="17" t="s">
        <v>107</v>
      </c>
      <c r="C51" s="69">
        <v>194.422</v>
      </c>
      <c r="D51" s="69">
        <v>0</v>
      </c>
      <c r="E51" s="69">
        <v>214.422</v>
      </c>
      <c r="F51" s="69">
        <v>194.422</v>
      </c>
      <c r="G51" s="69">
        <v>20</v>
      </c>
      <c r="H51" s="69">
        <v>194.422</v>
      </c>
      <c r="I51" s="69">
        <v>0</v>
      </c>
      <c r="J51" s="69">
        <v>214.422</v>
      </c>
      <c r="K51" s="69">
        <v>194.422</v>
      </c>
      <c r="L51" s="69">
        <v>0</v>
      </c>
      <c r="M51" s="69">
        <v>20</v>
      </c>
      <c r="N51" s="70">
        <v>100</v>
      </c>
      <c r="O51" s="70">
        <v>100</v>
      </c>
      <c r="P51" s="70">
        <v>9.3274011062297717</v>
      </c>
      <c r="Q51" s="70">
        <v>0</v>
      </c>
      <c r="R51" s="70">
        <v>0</v>
      </c>
    </row>
    <row r="52" spans="1:18" ht="15.75" x14ac:dyDescent="0.25">
      <c r="A52" s="140">
        <v>41</v>
      </c>
      <c r="B52" s="66" t="s">
        <v>319</v>
      </c>
      <c r="C52" s="69">
        <v>9.6449999999999996</v>
      </c>
      <c r="D52" s="69">
        <v>0</v>
      </c>
      <c r="E52" s="69">
        <v>13.92</v>
      </c>
      <c r="F52" s="69">
        <v>9.6449999999999996</v>
      </c>
      <c r="G52" s="69">
        <v>4.2750000000000004</v>
      </c>
      <c r="H52" s="69">
        <v>9.6449999999999996</v>
      </c>
      <c r="I52" s="69">
        <v>0</v>
      </c>
      <c r="J52" s="69">
        <v>13.92</v>
      </c>
      <c r="K52" s="69">
        <v>9.6449999999999996</v>
      </c>
      <c r="L52" s="69">
        <v>0</v>
      </c>
      <c r="M52" s="69">
        <v>4.2750000000000004</v>
      </c>
      <c r="N52" s="70">
        <v>100</v>
      </c>
      <c r="O52" s="70">
        <v>100</v>
      </c>
      <c r="P52" s="70">
        <v>30.71120689655173</v>
      </c>
      <c r="Q52" s="70">
        <v>0</v>
      </c>
      <c r="R52" s="70">
        <v>0</v>
      </c>
    </row>
    <row r="53" spans="1:18" ht="25.5" x14ac:dyDescent="0.25">
      <c r="A53" s="73">
        <v>42</v>
      </c>
      <c r="B53" s="76" t="s">
        <v>109</v>
      </c>
      <c r="C53" s="64">
        <v>798.01400000000001</v>
      </c>
      <c r="D53" s="64">
        <v>0</v>
      </c>
      <c r="E53" s="64">
        <v>852.36770000000001</v>
      </c>
      <c r="F53" s="64">
        <v>798.01400000000001</v>
      </c>
      <c r="G53" s="64">
        <v>54.353700000000003</v>
      </c>
      <c r="H53" s="64">
        <v>798.01400000000001</v>
      </c>
      <c r="I53" s="64">
        <v>10.08894873</v>
      </c>
      <c r="J53" s="64">
        <v>839.66770000000008</v>
      </c>
      <c r="K53" s="64">
        <v>798.01400000000001</v>
      </c>
      <c r="L53" s="64">
        <v>0</v>
      </c>
      <c r="M53" s="64">
        <v>41.653700000000001</v>
      </c>
      <c r="N53" s="64">
        <v>100</v>
      </c>
      <c r="O53" s="64">
        <v>76.634525340501199</v>
      </c>
      <c r="P53" s="64">
        <v>4.9607362531630068</v>
      </c>
      <c r="Q53" s="64">
        <v>10.04394873</v>
      </c>
      <c r="R53" s="64">
        <v>4.4999999999998486E-2</v>
      </c>
    </row>
    <row r="54" spans="1:18" ht="15.75" x14ac:dyDescent="0.25">
      <c r="A54" s="75">
        <v>43</v>
      </c>
      <c r="B54" s="17" t="s">
        <v>111</v>
      </c>
      <c r="C54" s="69">
        <v>152</v>
      </c>
      <c r="D54" s="69">
        <v>0</v>
      </c>
      <c r="E54" s="69">
        <v>160</v>
      </c>
      <c r="F54" s="69">
        <v>152</v>
      </c>
      <c r="G54" s="69">
        <v>8</v>
      </c>
      <c r="H54" s="69">
        <v>152</v>
      </c>
      <c r="I54" s="69">
        <v>0</v>
      </c>
      <c r="J54" s="69">
        <v>160</v>
      </c>
      <c r="K54" s="69">
        <v>152</v>
      </c>
      <c r="L54" s="69">
        <v>0</v>
      </c>
      <c r="M54" s="69">
        <v>8</v>
      </c>
      <c r="N54" s="70">
        <v>100</v>
      </c>
      <c r="O54" s="70">
        <v>100</v>
      </c>
      <c r="P54" s="70">
        <v>5</v>
      </c>
      <c r="Q54" s="70">
        <v>0</v>
      </c>
      <c r="R54" s="70">
        <v>0</v>
      </c>
    </row>
    <row r="55" spans="1:18" ht="15.75" x14ac:dyDescent="0.25">
      <c r="A55" s="75">
        <v>44</v>
      </c>
      <c r="B55" s="17" t="s">
        <v>113</v>
      </c>
      <c r="C55" s="69">
        <v>54.710999999999999</v>
      </c>
      <c r="D55" s="69">
        <v>0</v>
      </c>
      <c r="E55" s="69">
        <v>61.710999999999999</v>
      </c>
      <c r="F55" s="69">
        <v>54.710999999999999</v>
      </c>
      <c r="G55" s="69">
        <v>7</v>
      </c>
      <c r="H55" s="69">
        <v>54.710999999999999</v>
      </c>
      <c r="I55" s="69">
        <v>0</v>
      </c>
      <c r="J55" s="69">
        <v>57.591000000000001</v>
      </c>
      <c r="K55" s="69">
        <v>54.710999999999999</v>
      </c>
      <c r="L55" s="69">
        <v>0</v>
      </c>
      <c r="M55" s="69">
        <v>2.88</v>
      </c>
      <c r="N55" s="70">
        <v>100</v>
      </c>
      <c r="O55" s="70">
        <v>41.142857142857139</v>
      </c>
      <c r="P55" s="70">
        <v>5.0007813720893886</v>
      </c>
      <c r="Q55" s="70">
        <v>0</v>
      </c>
      <c r="R55" s="70">
        <v>0</v>
      </c>
    </row>
    <row r="56" spans="1:18" ht="25.5" x14ac:dyDescent="0.25">
      <c r="A56" s="75">
        <v>45</v>
      </c>
      <c r="B56" s="17" t="s">
        <v>115</v>
      </c>
      <c r="C56" s="69">
        <v>160.62700000000001</v>
      </c>
      <c r="D56" s="69">
        <v>0</v>
      </c>
      <c r="E56" s="69">
        <v>169.20699999999999</v>
      </c>
      <c r="F56" s="69">
        <v>160.62700000000001</v>
      </c>
      <c r="G56" s="69">
        <v>8.58</v>
      </c>
      <c r="H56" s="69">
        <v>160.62700000000001</v>
      </c>
      <c r="I56" s="69">
        <v>0.90558521999999997</v>
      </c>
      <c r="J56" s="69">
        <v>160.62700000000001</v>
      </c>
      <c r="K56" s="69">
        <v>160.62700000000001</v>
      </c>
      <c r="L56" s="69">
        <v>0</v>
      </c>
      <c r="M56" s="69">
        <v>0</v>
      </c>
      <c r="N56" s="70">
        <v>100</v>
      </c>
      <c r="O56" s="70">
        <v>0</v>
      </c>
      <c r="P56" s="70">
        <v>0</v>
      </c>
      <c r="Q56" s="70">
        <v>0.86058521999999993</v>
      </c>
      <c r="R56" s="70">
        <v>4.5000000000006146E-2</v>
      </c>
    </row>
    <row r="57" spans="1:18" ht="25.5" x14ac:dyDescent="0.25">
      <c r="A57" s="75">
        <v>46</v>
      </c>
      <c r="B57" s="17" t="s">
        <v>117</v>
      </c>
      <c r="C57" s="69">
        <v>92.227000000000004</v>
      </c>
      <c r="D57" s="69">
        <v>0</v>
      </c>
      <c r="E57" s="69">
        <v>100.92700000000001</v>
      </c>
      <c r="F57" s="69">
        <v>92.227000000000004</v>
      </c>
      <c r="G57" s="69">
        <v>8.6999999999999993</v>
      </c>
      <c r="H57" s="69">
        <v>92.227000000000004</v>
      </c>
      <c r="I57" s="69">
        <v>0.34399999999999997</v>
      </c>
      <c r="J57" s="69">
        <v>100.92700000000001</v>
      </c>
      <c r="K57" s="69">
        <v>92.227000000000004</v>
      </c>
      <c r="L57" s="69">
        <v>0</v>
      </c>
      <c r="M57" s="69">
        <v>8.6999999999999993</v>
      </c>
      <c r="N57" s="70">
        <v>100</v>
      </c>
      <c r="O57" s="70">
        <v>100</v>
      </c>
      <c r="P57" s="70">
        <v>8.6200917494822971</v>
      </c>
      <c r="Q57" s="70">
        <v>0.34399999999999997</v>
      </c>
      <c r="R57" s="70">
        <v>-5.8841820305133297E-15</v>
      </c>
    </row>
    <row r="58" spans="1:18" ht="25.5" x14ac:dyDescent="0.25">
      <c r="A58" s="75">
        <v>47</v>
      </c>
      <c r="B58" s="17" t="s">
        <v>119</v>
      </c>
      <c r="C58" s="69">
        <v>42.078000000000003</v>
      </c>
      <c r="D58" s="69">
        <v>0</v>
      </c>
      <c r="E58" s="69">
        <v>46.578000000000003</v>
      </c>
      <c r="F58" s="69">
        <v>42.078000000000003</v>
      </c>
      <c r="G58" s="69">
        <v>4.5</v>
      </c>
      <c r="H58" s="69">
        <v>42.078000000000003</v>
      </c>
      <c r="I58" s="69">
        <v>0</v>
      </c>
      <c r="J58" s="69">
        <v>46.578000000000003</v>
      </c>
      <c r="K58" s="69">
        <v>42.078000000000003</v>
      </c>
      <c r="L58" s="69">
        <v>0</v>
      </c>
      <c r="M58" s="69">
        <v>4.5</v>
      </c>
      <c r="N58" s="70">
        <v>100</v>
      </c>
      <c r="O58" s="70">
        <v>100</v>
      </c>
      <c r="P58" s="70">
        <v>9.6612134484091197</v>
      </c>
      <c r="Q58" s="70">
        <v>0</v>
      </c>
      <c r="R58" s="70">
        <v>0</v>
      </c>
    </row>
    <row r="59" spans="1:18" ht="15.75" x14ac:dyDescent="0.25">
      <c r="A59" s="11">
        <v>48</v>
      </c>
      <c r="B59" s="17" t="s">
        <v>122</v>
      </c>
      <c r="C59" s="69">
        <v>123.47199999999999</v>
      </c>
      <c r="D59" s="69">
        <v>0</v>
      </c>
      <c r="E59" s="69">
        <v>131.94569999999999</v>
      </c>
      <c r="F59" s="69">
        <v>123.47199999999999</v>
      </c>
      <c r="G59" s="69">
        <v>8.4736999999999991</v>
      </c>
      <c r="H59" s="69">
        <v>123.47199999999999</v>
      </c>
      <c r="I59" s="69">
        <v>0</v>
      </c>
      <c r="J59" s="69">
        <v>131.94569999999999</v>
      </c>
      <c r="K59" s="69">
        <v>123.47199999999999</v>
      </c>
      <c r="L59" s="69">
        <v>0</v>
      </c>
      <c r="M59" s="69">
        <v>8.4736999999999991</v>
      </c>
      <c r="N59" s="70">
        <v>100</v>
      </c>
      <c r="O59" s="70">
        <v>100</v>
      </c>
      <c r="P59" s="70">
        <v>6.4221115201177454</v>
      </c>
      <c r="Q59" s="70">
        <v>0</v>
      </c>
      <c r="R59" s="70">
        <v>0</v>
      </c>
    </row>
    <row r="60" spans="1:18" ht="15.75" x14ac:dyDescent="0.25">
      <c r="A60" s="77">
        <v>49</v>
      </c>
      <c r="B60" s="17" t="s">
        <v>125</v>
      </c>
      <c r="C60" s="69">
        <v>172.899</v>
      </c>
      <c r="D60" s="69">
        <v>0</v>
      </c>
      <c r="E60" s="69">
        <v>181.999</v>
      </c>
      <c r="F60" s="69">
        <v>172.899</v>
      </c>
      <c r="G60" s="69">
        <v>9.1</v>
      </c>
      <c r="H60" s="69">
        <v>172.899</v>
      </c>
      <c r="I60" s="69">
        <v>8.8393635100000001</v>
      </c>
      <c r="J60" s="69">
        <v>181.999</v>
      </c>
      <c r="K60" s="69">
        <v>172.899</v>
      </c>
      <c r="L60" s="69">
        <v>0</v>
      </c>
      <c r="M60" s="69">
        <v>9.1</v>
      </c>
      <c r="N60" s="70">
        <v>100</v>
      </c>
      <c r="O60" s="70">
        <v>100</v>
      </c>
      <c r="P60" s="70">
        <v>5.0000274726784211</v>
      </c>
      <c r="Q60" s="70">
        <v>8.8393635100000001</v>
      </c>
      <c r="R60" s="70">
        <v>-1.7763568394002505E-15</v>
      </c>
    </row>
    <row r="61" spans="1:18" ht="15.75" x14ac:dyDescent="0.25">
      <c r="A61" s="60">
        <v>50</v>
      </c>
      <c r="B61" s="61" t="s">
        <v>128</v>
      </c>
      <c r="C61" s="64">
        <v>680.84599999999989</v>
      </c>
      <c r="D61" s="64">
        <v>0</v>
      </c>
      <c r="E61" s="64">
        <v>895.08111600000007</v>
      </c>
      <c r="F61" s="64">
        <v>680.84599999999989</v>
      </c>
      <c r="G61" s="64">
        <v>214.23511600000003</v>
      </c>
      <c r="H61" s="64">
        <v>680.84599999999989</v>
      </c>
      <c r="I61" s="64">
        <v>4.5096358400000005</v>
      </c>
      <c r="J61" s="64">
        <v>890.45568400000002</v>
      </c>
      <c r="K61" s="64">
        <v>680.84556899999995</v>
      </c>
      <c r="L61" s="64">
        <v>0</v>
      </c>
      <c r="M61" s="64">
        <v>209.61011500000004</v>
      </c>
      <c r="N61" s="64">
        <v>99.999936696404191</v>
      </c>
      <c r="O61" s="64">
        <v>97.841156442345337</v>
      </c>
      <c r="P61" s="64">
        <v>23.53964591010461</v>
      </c>
      <c r="Q61" s="64">
        <v>4.5087476300000002</v>
      </c>
      <c r="R61" s="64">
        <v>1.3192099999932705E-3</v>
      </c>
    </row>
    <row r="62" spans="1:18" ht="15.75" x14ac:dyDescent="0.25">
      <c r="A62" s="11">
        <v>51</v>
      </c>
      <c r="B62" s="66" t="s">
        <v>131</v>
      </c>
      <c r="C62" s="69">
        <v>139.78700000000001</v>
      </c>
      <c r="D62" s="69">
        <v>0</v>
      </c>
      <c r="E62" s="69">
        <v>161.239</v>
      </c>
      <c r="F62" s="69">
        <v>139.78700000000001</v>
      </c>
      <c r="G62" s="69">
        <v>21.452000000000002</v>
      </c>
      <c r="H62" s="69">
        <v>139.78700000000001</v>
      </c>
      <c r="I62" s="69">
        <v>0.515177</v>
      </c>
      <c r="J62" s="69">
        <v>161.239</v>
      </c>
      <c r="K62" s="69">
        <v>139.78700000000001</v>
      </c>
      <c r="L62" s="69">
        <v>0</v>
      </c>
      <c r="M62" s="69">
        <v>21.452000000000002</v>
      </c>
      <c r="N62" s="70">
        <v>100</v>
      </c>
      <c r="O62" s="70">
        <v>100</v>
      </c>
      <c r="P62" s="70">
        <v>13.30447348346244</v>
      </c>
      <c r="Q62" s="70">
        <v>0.515177</v>
      </c>
      <c r="R62" s="70">
        <v>-5.773159728050814E-15</v>
      </c>
    </row>
    <row r="63" spans="1:18" ht="15.75" x14ac:dyDescent="0.25">
      <c r="A63" s="11">
        <v>52</v>
      </c>
      <c r="B63" s="66" t="s">
        <v>134</v>
      </c>
      <c r="C63" s="69">
        <v>26.866</v>
      </c>
      <c r="D63" s="69">
        <v>0</v>
      </c>
      <c r="E63" s="69">
        <v>31.491</v>
      </c>
      <c r="F63" s="69">
        <v>26.866</v>
      </c>
      <c r="G63" s="69">
        <v>4.625</v>
      </c>
      <c r="H63" s="69">
        <v>26.866</v>
      </c>
      <c r="I63" s="69">
        <v>2.4597859999999999E-2</v>
      </c>
      <c r="J63" s="69">
        <v>26.866</v>
      </c>
      <c r="K63" s="69">
        <v>26.866</v>
      </c>
      <c r="L63" s="69">
        <v>0</v>
      </c>
      <c r="M63" s="69">
        <v>0</v>
      </c>
      <c r="N63" s="70">
        <v>100</v>
      </c>
      <c r="O63" s="70">
        <v>0</v>
      </c>
      <c r="P63" s="70">
        <v>0</v>
      </c>
      <c r="Q63" s="70">
        <v>2.4597859999999999E-2</v>
      </c>
      <c r="R63" s="70">
        <v>8.3266726846886741E-17</v>
      </c>
    </row>
    <row r="64" spans="1:18" ht="15.75" x14ac:dyDescent="0.25">
      <c r="A64" s="11">
        <v>53</v>
      </c>
      <c r="B64" s="66" t="s">
        <v>137</v>
      </c>
      <c r="C64" s="69">
        <v>26.087</v>
      </c>
      <c r="D64" s="69">
        <v>0</v>
      </c>
      <c r="E64" s="69">
        <v>30.228273000000002</v>
      </c>
      <c r="F64" s="69">
        <v>26.087</v>
      </c>
      <c r="G64" s="69">
        <v>4.141273</v>
      </c>
      <c r="H64" s="69">
        <v>26.087</v>
      </c>
      <c r="I64" s="69">
        <v>0</v>
      </c>
      <c r="J64" s="69">
        <v>30.228273000000002</v>
      </c>
      <c r="K64" s="69">
        <v>26.087</v>
      </c>
      <c r="L64" s="69">
        <v>0</v>
      </c>
      <c r="M64" s="69">
        <v>4.141273</v>
      </c>
      <c r="N64" s="70">
        <v>100</v>
      </c>
      <c r="O64" s="70">
        <v>100</v>
      </c>
      <c r="P64" s="70">
        <v>13.699998673427357</v>
      </c>
      <c r="Q64" s="70">
        <v>0</v>
      </c>
      <c r="R64" s="70">
        <v>0</v>
      </c>
    </row>
    <row r="65" spans="1:18" ht="15.75" x14ac:dyDescent="0.25">
      <c r="A65" s="11">
        <v>54</v>
      </c>
      <c r="B65" s="66" t="s">
        <v>140</v>
      </c>
      <c r="C65" s="69">
        <v>68.025000000000006</v>
      </c>
      <c r="D65" s="69">
        <v>0</v>
      </c>
      <c r="E65" s="69">
        <v>108.02500000000001</v>
      </c>
      <c r="F65" s="69">
        <v>68.025000000000006</v>
      </c>
      <c r="G65" s="69">
        <v>40</v>
      </c>
      <c r="H65" s="69">
        <v>68.025000000000006</v>
      </c>
      <c r="I65" s="69">
        <v>0.42</v>
      </c>
      <c r="J65" s="69">
        <v>108.02500000000001</v>
      </c>
      <c r="K65" s="69">
        <v>68.025000000000006</v>
      </c>
      <c r="L65" s="69">
        <v>0</v>
      </c>
      <c r="M65" s="69">
        <v>40</v>
      </c>
      <c r="N65" s="70">
        <v>100</v>
      </c>
      <c r="O65" s="70">
        <v>100</v>
      </c>
      <c r="P65" s="70">
        <v>37.028465632955331</v>
      </c>
      <c r="Q65" s="70">
        <v>0.42</v>
      </c>
      <c r="R65" s="70">
        <v>1.7208456881689926E-15</v>
      </c>
    </row>
    <row r="66" spans="1:18" ht="15.75" x14ac:dyDescent="0.25">
      <c r="A66" s="11">
        <v>55</v>
      </c>
      <c r="B66" s="66" t="s">
        <v>143</v>
      </c>
      <c r="C66" s="69">
        <v>16.030999999999999</v>
      </c>
      <c r="D66" s="69">
        <v>0</v>
      </c>
      <c r="E66" s="69">
        <v>19.967531000000001</v>
      </c>
      <c r="F66" s="69">
        <v>16.030999999999999</v>
      </c>
      <c r="G66" s="69">
        <v>3.936531</v>
      </c>
      <c r="H66" s="69">
        <v>16.030999999999999</v>
      </c>
      <c r="I66" s="69">
        <v>0</v>
      </c>
      <c r="J66" s="69">
        <v>19.967099999999999</v>
      </c>
      <c r="K66" s="69">
        <v>16.030569</v>
      </c>
      <c r="L66" s="69">
        <v>0</v>
      </c>
      <c r="M66" s="69">
        <v>3.936531</v>
      </c>
      <c r="N66" s="70">
        <v>99.997311459048106</v>
      </c>
      <c r="O66" s="70">
        <v>100</v>
      </c>
      <c r="P66" s="70">
        <v>19.715086316991453</v>
      </c>
      <c r="Q66" s="70">
        <v>0</v>
      </c>
      <c r="R66" s="70">
        <v>4.3099999999895999E-4</v>
      </c>
    </row>
    <row r="67" spans="1:18" ht="15.75" x14ac:dyDescent="0.25">
      <c r="A67" s="11">
        <v>56</v>
      </c>
      <c r="B67" s="66" t="s">
        <v>146</v>
      </c>
      <c r="C67" s="69">
        <v>33.762999999999998</v>
      </c>
      <c r="D67" s="69">
        <v>0</v>
      </c>
      <c r="E67" s="69">
        <v>35.563099999999999</v>
      </c>
      <c r="F67" s="69">
        <v>33.762999999999998</v>
      </c>
      <c r="G67" s="69">
        <v>1.8001</v>
      </c>
      <c r="H67" s="69">
        <v>33.762999999999998</v>
      </c>
      <c r="I67" s="69">
        <v>0</v>
      </c>
      <c r="J67" s="69">
        <v>35.563099999999999</v>
      </c>
      <c r="K67" s="69">
        <v>33.762999999999998</v>
      </c>
      <c r="L67" s="69">
        <v>0</v>
      </c>
      <c r="M67" s="69">
        <v>1.8001</v>
      </c>
      <c r="N67" s="70">
        <v>100</v>
      </c>
      <c r="O67" s="70">
        <v>100</v>
      </c>
      <c r="P67" s="70">
        <v>5.0617072189994685</v>
      </c>
      <c r="Q67" s="70">
        <v>0</v>
      </c>
      <c r="R67" s="70">
        <v>0</v>
      </c>
    </row>
    <row r="68" spans="1:18" ht="15.75" x14ac:dyDescent="0.25">
      <c r="A68" s="11">
        <v>57</v>
      </c>
      <c r="B68" s="66" t="s">
        <v>149</v>
      </c>
      <c r="C68" s="69">
        <v>72.921999999999997</v>
      </c>
      <c r="D68" s="69">
        <v>0</v>
      </c>
      <c r="E68" s="69">
        <v>138.33050600000001</v>
      </c>
      <c r="F68" s="69">
        <v>72.921999999999997</v>
      </c>
      <c r="G68" s="69">
        <v>65.408506000000003</v>
      </c>
      <c r="H68" s="69">
        <v>72.921999999999997</v>
      </c>
      <c r="I68" s="69">
        <v>7.855782E-2</v>
      </c>
      <c r="J68" s="69">
        <v>138.33050600000001</v>
      </c>
      <c r="K68" s="69">
        <v>72.921999999999997</v>
      </c>
      <c r="L68" s="69">
        <v>0</v>
      </c>
      <c r="M68" s="69">
        <v>65.408506000000003</v>
      </c>
      <c r="N68" s="70">
        <v>100</v>
      </c>
      <c r="O68" s="70">
        <v>100</v>
      </c>
      <c r="P68" s="70">
        <v>47.284223770568723</v>
      </c>
      <c r="Q68" s="70">
        <v>7.855782E-2</v>
      </c>
      <c r="R68" s="70">
        <v>3.3306690738754696E-16</v>
      </c>
    </row>
    <row r="69" spans="1:18" ht="15.75" x14ac:dyDescent="0.25">
      <c r="A69" s="11">
        <v>58</v>
      </c>
      <c r="B69" s="66" t="s">
        <v>152</v>
      </c>
      <c r="C69" s="69">
        <v>25.434000000000001</v>
      </c>
      <c r="D69" s="69">
        <v>0</v>
      </c>
      <c r="E69" s="69">
        <v>30.434000000000001</v>
      </c>
      <c r="F69" s="69">
        <v>25.434000000000001</v>
      </c>
      <c r="G69" s="69">
        <v>5</v>
      </c>
      <c r="H69" s="69">
        <v>25.434000000000001</v>
      </c>
      <c r="I69" s="69">
        <v>0</v>
      </c>
      <c r="J69" s="69">
        <v>30.434000000000001</v>
      </c>
      <c r="K69" s="69">
        <v>25.434000000000001</v>
      </c>
      <c r="L69" s="69">
        <v>0</v>
      </c>
      <c r="M69" s="69">
        <v>5</v>
      </c>
      <c r="N69" s="70">
        <v>100</v>
      </c>
      <c r="O69" s="70">
        <v>100</v>
      </c>
      <c r="P69" s="70">
        <v>16.428993888414272</v>
      </c>
      <c r="Q69" s="70">
        <v>0</v>
      </c>
      <c r="R69" s="70">
        <v>0</v>
      </c>
    </row>
    <row r="70" spans="1:18" ht="15.75" x14ac:dyDescent="0.25">
      <c r="A70" s="11">
        <v>59</v>
      </c>
      <c r="B70" s="66" t="s">
        <v>155</v>
      </c>
      <c r="C70" s="69">
        <v>31.818000000000001</v>
      </c>
      <c r="D70" s="69">
        <v>0</v>
      </c>
      <c r="E70" s="69">
        <v>41.817999999999998</v>
      </c>
      <c r="F70" s="69">
        <v>31.818000000000001</v>
      </c>
      <c r="G70" s="69">
        <v>10</v>
      </c>
      <c r="H70" s="69">
        <v>31.818000000000001</v>
      </c>
      <c r="I70" s="69">
        <v>0</v>
      </c>
      <c r="J70" s="69">
        <v>41.817999999999998</v>
      </c>
      <c r="K70" s="69">
        <v>31.818000000000001</v>
      </c>
      <c r="L70" s="69">
        <v>0</v>
      </c>
      <c r="M70" s="69">
        <v>10</v>
      </c>
      <c r="N70" s="70">
        <v>100</v>
      </c>
      <c r="O70" s="70">
        <v>100</v>
      </c>
      <c r="P70" s="70">
        <v>23.913147448467168</v>
      </c>
      <c r="Q70" s="70">
        <v>0</v>
      </c>
      <c r="R70" s="70">
        <v>0</v>
      </c>
    </row>
    <row r="71" spans="1:18" ht="15.75" x14ac:dyDescent="0.25">
      <c r="A71" s="11">
        <v>60</v>
      </c>
      <c r="B71" s="66" t="s">
        <v>158</v>
      </c>
      <c r="C71" s="69">
        <v>84.701999999999998</v>
      </c>
      <c r="D71" s="69">
        <v>0</v>
      </c>
      <c r="E71" s="69">
        <v>110.678</v>
      </c>
      <c r="F71" s="69">
        <v>84.701999999999998</v>
      </c>
      <c r="G71" s="69">
        <v>25.975999999999999</v>
      </c>
      <c r="H71" s="69">
        <v>84.701999999999998</v>
      </c>
      <c r="I71" s="69">
        <v>4.4029499999999999E-2</v>
      </c>
      <c r="J71" s="69">
        <v>110.678</v>
      </c>
      <c r="K71" s="69">
        <v>84.701999999999998</v>
      </c>
      <c r="L71" s="69">
        <v>0</v>
      </c>
      <c r="M71" s="69">
        <v>25.975999999999999</v>
      </c>
      <c r="N71" s="70">
        <v>100</v>
      </c>
      <c r="O71" s="70">
        <v>100</v>
      </c>
      <c r="P71" s="70">
        <v>23.469885614123854</v>
      </c>
      <c r="Q71" s="70">
        <v>4.4029499999999999E-2</v>
      </c>
      <c r="R71" s="70">
        <v>-6.4948046940571658E-15</v>
      </c>
    </row>
    <row r="72" spans="1:18" ht="15.75" x14ac:dyDescent="0.25">
      <c r="A72" s="11">
        <v>61</v>
      </c>
      <c r="B72" s="66" t="s">
        <v>161</v>
      </c>
      <c r="C72" s="69">
        <v>53.582000000000001</v>
      </c>
      <c r="D72" s="69">
        <v>0</v>
      </c>
      <c r="E72" s="69">
        <v>56.402106000000003</v>
      </c>
      <c r="F72" s="69">
        <v>53.582000000000001</v>
      </c>
      <c r="G72" s="69">
        <v>2.820106</v>
      </c>
      <c r="H72" s="69">
        <v>53.582000000000001</v>
      </c>
      <c r="I72" s="69">
        <v>2.43038131</v>
      </c>
      <c r="J72" s="69">
        <v>56.402104999999999</v>
      </c>
      <c r="K72" s="69">
        <v>53.582000000000001</v>
      </c>
      <c r="L72" s="69">
        <v>0</v>
      </c>
      <c r="M72" s="69">
        <v>2.8201049999999999</v>
      </c>
      <c r="N72" s="70">
        <v>100</v>
      </c>
      <c r="O72" s="70">
        <v>99.999964540339974</v>
      </c>
      <c r="P72" s="70">
        <v>4.9999995567541315</v>
      </c>
      <c r="Q72" s="70">
        <v>2.43038131</v>
      </c>
      <c r="R72" s="70">
        <v>1.3322676295501878E-15</v>
      </c>
    </row>
    <row r="73" spans="1:18" ht="15.75" x14ac:dyDescent="0.25">
      <c r="A73" s="11">
        <v>62</v>
      </c>
      <c r="B73" s="66" t="s">
        <v>164</v>
      </c>
      <c r="C73" s="69">
        <v>34.381</v>
      </c>
      <c r="D73" s="69">
        <v>0</v>
      </c>
      <c r="E73" s="69">
        <v>50.536000000000001</v>
      </c>
      <c r="F73" s="69">
        <v>34.381</v>
      </c>
      <c r="G73" s="69">
        <v>16.155000000000001</v>
      </c>
      <c r="H73" s="69">
        <v>34.381</v>
      </c>
      <c r="I73" s="69">
        <v>0.39006605999999999</v>
      </c>
      <c r="J73" s="69">
        <v>50.536000000000001</v>
      </c>
      <c r="K73" s="69">
        <v>34.381</v>
      </c>
      <c r="L73" s="69">
        <v>0</v>
      </c>
      <c r="M73" s="69">
        <v>16.155000000000001</v>
      </c>
      <c r="N73" s="70">
        <v>100</v>
      </c>
      <c r="O73" s="70">
        <v>100</v>
      </c>
      <c r="P73" s="70">
        <v>31.967310432167167</v>
      </c>
      <c r="Q73" s="70">
        <v>0.38917784999999999</v>
      </c>
      <c r="R73" s="70">
        <v>8.8821000000233186E-4</v>
      </c>
    </row>
    <row r="74" spans="1:18" ht="15.75" x14ac:dyDescent="0.25">
      <c r="A74" s="11">
        <v>63</v>
      </c>
      <c r="B74" s="66" t="s">
        <v>167</v>
      </c>
      <c r="C74" s="69">
        <v>29.53</v>
      </c>
      <c r="D74" s="69">
        <v>0</v>
      </c>
      <c r="E74" s="69">
        <v>32.450600000000001</v>
      </c>
      <c r="F74" s="69">
        <v>29.53</v>
      </c>
      <c r="G74" s="69">
        <v>2.9205999999999999</v>
      </c>
      <c r="H74" s="69">
        <v>29.53</v>
      </c>
      <c r="I74" s="69">
        <v>0</v>
      </c>
      <c r="J74" s="69">
        <v>32.450600000000001</v>
      </c>
      <c r="K74" s="69">
        <v>29.53</v>
      </c>
      <c r="L74" s="69">
        <v>0</v>
      </c>
      <c r="M74" s="69">
        <v>2.9205999999999999</v>
      </c>
      <c r="N74" s="70">
        <v>100</v>
      </c>
      <c r="O74" s="70">
        <v>100</v>
      </c>
      <c r="P74" s="70">
        <v>9.0001417539275064</v>
      </c>
      <c r="Q74" s="70">
        <v>0</v>
      </c>
      <c r="R74" s="70">
        <v>0</v>
      </c>
    </row>
    <row r="75" spans="1:18" ht="15.75" x14ac:dyDescent="0.25">
      <c r="A75" s="77">
        <v>64</v>
      </c>
      <c r="B75" s="66" t="s">
        <v>170</v>
      </c>
      <c r="C75" s="69">
        <v>37.917999999999999</v>
      </c>
      <c r="D75" s="69">
        <v>0</v>
      </c>
      <c r="E75" s="69">
        <v>47.917999999999999</v>
      </c>
      <c r="F75" s="69">
        <v>37.917999999999999</v>
      </c>
      <c r="G75" s="69">
        <v>10</v>
      </c>
      <c r="H75" s="69">
        <v>37.917999999999999</v>
      </c>
      <c r="I75" s="69">
        <v>0.60682628999999999</v>
      </c>
      <c r="J75" s="69">
        <v>47.917999999999999</v>
      </c>
      <c r="K75" s="69">
        <v>37.917999999999999</v>
      </c>
      <c r="L75" s="69">
        <v>0</v>
      </c>
      <c r="M75" s="69">
        <v>10</v>
      </c>
      <c r="N75" s="70">
        <v>100</v>
      </c>
      <c r="O75" s="70">
        <v>100</v>
      </c>
      <c r="P75" s="70">
        <v>20.868984515213491</v>
      </c>
      <c r="Q75" s="70">
        <v>0.60682628999999999</v>
      </c>
      <c r="R75" s="70">
        <v>7.7715611723760958E-16</v>
      </c>
    </row>
    <row r="76" spans="1:18" ht="15.75" x14ac:dyDescent="0.25">
      <c r="A76" s="60">
        <v>65</v>
      </c>
      <c r="B76" s="61" t="s">
        <v>173</v>
      </c>
      <c r="C76" s="64">
        <v>104.03700000000001</v>
      </c>
      <c r="D76" s="64">
        <v>0</v>
      </c>
      <c r="E76" s="64">
        <v>134.33150000000001</v>
      </c>
      <c r="F76" s="64">
        <v>102.541</v>
      </c>
      <c r="G76" s="64">
        <v>31.790499999999998</v>
      </c>
      <c r="H76" s="64">
        <v>102.541</v>
      </c>
      <c r="I76" s="64">
        <v>0.63032970999999993</v>
      </c>
      <c r="J76" s="64">
        <v>134.33150000000001</v>
      </c>
      <c r="K76" s="64">
        <v>102.541</v>
      </c>
      <c r="L76" s="64">
        <v>0</v>
      </c>
      <c r="M76" s="64">
        <v>31.790499999999998</v>
      </c>
      <c r="N76" s="64">
        <v>100</v>
      </c>
      <c r="O76" s="64">
        <v>100</v>
      </c>
      <c r="P76" s="64">
        <v>23.665707596505655</v>
      </c>
      <c r="Q76" s="64">
        <v>0.62792970999999997</v>
      </c>
      <c r="R76" s="64">
        <v>2.4000000000007765E-3</v>
      </c>
    </row>
    <row r="77" spans="1:18" ht="15.75" x14ac:dyDescent="0.25">
      <c r="A77" s="11">
        <v>66</v>
      </c>
      <c r="B77" s="66" t="s">
        <v>176</v>
      </c>
      <c r="C77" s="69">
        <v>34.789000000000001</v>
      </c>
      <c r="D77" s="69">
        <v>0</v>
      </c>
      <c r="E77" s="69">
        <v>36.619999999999997</v>
      </c>
      <c r="F77" s="69">
        <v>34.789000000000001</v>
      </c>
      <c r="G77" s="69">
        <v>1.831</v>
      </c>
      <c r="H77" s="69">
        <v>34.789000000000001</v>
      </c>
      <c r="I77" s="69">
        <v>0</v>
      </c>
      <c r="J77" s="69">
        <v>36.619999999999997</v>
      </c>
      <c r="K77" s="69">
        <v>34.789000000000001</v>
      </c>
      <c r="L77" s="69">
        <v>0</v>
      </c>
      <c r="M77" s="69">
        <v>1.831</v>
      </c>
      <c r="N77" s="70">
        <v>100</v>
      </c>
      <c r="O77" s="70">
        <v>100</v>
      </c>
      <c r="P77" s="70">
        <v>5</v>
      </c>
      <c r="Q77" s="70">
        <v>0</v>
      </c>
      <c r="R77" s="70">
        <v>0</v>
      </c>
    </row>
    <row r="78" spans="1:18" ht="15.75" x14ac:dyDescent="0.25">
      <c r="A78" s="11">
        <v>67</v>
      </c>
      <c r="B78" s="66" t="s">
        <v>179</v>
      </c>
      <c r="C78" s="69">
        <v>17.408999999999999</v>
      </c>
      <c r="D78" s="69">
        <v>0</v>
      </c>
      <c r="E78" s="69">
        <v>24.87</v>
      </c>
      <c r="F78" s="69">
        <v>17.408999999999999</v>
      </c>
      <c r="G78" s="69">
        <v>7.4610000000000003</v>
      </c>
      <c r="H78" s="69">
        <v>17.408999999999999</v>
      </c>
      <c r="I78" s="69">
        <v>0</v>
      </c>
      <c r="J78" s="69">
        <v>24.87</v>
      </c>
      <c r="K78" s="69">
        <v>17.408999999999999</v>
      </c>
      <c r="L78" s="69">
        <v>0</v>
      </c>
      <c r="M78" s="69">
        <v>7.4610000000000003</v>
      </c>
      <c r="N78" s="70">
        <v>100</v>
      </c>
      <c r="O78" s="70">
        <v>100</v>
      </c>
      <c r="P78" s="70">
        <v>30</v>
      </c>
      <c r="Q78" s="70">
        <v>0</v>
      </c>
      <c r="R78" s="70">
        <v>0</v>
      </c>
    </row>
    <row r="79" spans="1:18" ht="15.75" x14ac:dyDescent="0.25">
      <c r="A79" s="11">
        <v>68</v>
      </c>
      <c r="B79" s="66" t="s">
        <v>182</v>
      </c>
      <c r="C79" s="69">
        <v>5.9029999999999996</v>
      </c>
      <c r="D79" s="69">
        <v>0</v>
      </c>
      <c r="E79" s="69">
        <v>10.29</v>
      </c>
      <c r="F79" s="69">
        <v>5.9029999999999996</v>
      </c>
      <c r="G79" s="69">
        <v>4.3869999999999996</v>
      </c>
      <c r="H79" s="69">
        <v>5.9029999999999996</v>
      </c>
      <c r="I79" s="69">
        <v>3.9300000000000002E-2</v>
      </c>
      <c r="J79" s="69">
        <v>10.29</v>
      </c>
      <c r="K79" s="69">
        <v>5.9029999999999996</v>
      </c>
      <c r="L79" s="69">
        <v>0</v>
      </c>
      <c r="M79" s="69">
        <v>4.3869999999999996</v>
      </c>
      <c r="N79" s="70">
        <v>100</v>
      </c>
      <c r="O79" s="70">
        <v>100</v>
      </c>
      <c r="P79" s="70">
        <v>42.633624878522838</v>
      </c>
      <c r="Q79" s="70">
        <v>3.6900000000000002E-2</v>
      </c>
      <c r="R79" s="70">
        <v>2.3999999999998883E-3</v>
      </c>
    </row>
    <row r="80" spans="1:18" ht="26.25" x14ac:dyDescent="0.25">
      <c r="A80" s="11">
        <v>69</v>
      </c>
      <c r="B80" s="78" t="s">
        <v>300</v>
      </c>
      <c r="C80" s="69">
        <v>10.667999999999999</v>
      </c>
      <c r="D80" s="69">
        <v>0</v>
      </c>
      <c r="E80" s="69">
        <v>18.779499999999999</v>
      </c>
      <c r="F80" s="69">
        <v>10.667999999999999</v>
      </c>
      <c r="G80" s="69">
        <v>8.1114999999999995</v>
      </c>
      <c r="H80" s="69">
        <v>10.667999999999999</v>
      </c>
      <c r="I80" s="69">
        <v>0</v>
      </c>
      <c r="J80" s="69">
        <v>18.779499999999999</v>
      </c>
      <c r="K80" s="69">
        <v>10.667999999999999</v>
      </c>
      <c r="L80" s="69">
        <v>0</v>
      </c>
      <c r="M80" s="69">
        <v>8.1114999999999995</v>
      </c>
      <c r="N80" s="70">
        <v>100</v>
      </c>
      <c r="O80" s="70">
        <v>100</v>
      </c>
      <c r="P80" s="70">
        <v>43.193375755478044</v>
      </c>
      <c r="Q80" s="70">
        <v>0</v>
      </c>
      <c r="R80" s="70">
        <v>0</v>
      </c>
    </row>
    <row r="81" spans="1:18" ht="26.25" x14ac:dyDescent="0.25">
      <c r="A81" s="11">
        <v>70</v>
      </c>
      <c r="B81" s="78" t="s">
        <v>301</v>
      </c>
      <c r="C81" s="69">
        <v>1.496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70" t="s">
        <v>652</v>
      </c>
      <c r="O81" s="70" t="s">
        <v>652</v>
      </c>
      <c r="P81" s="70">
        <v>0</v>
      </c>
      <c r="Q81" s="70">
        <v>0</v>
      </c>
      <c r="R81" s="70">
        <v>0</v>
      </c>
    </row>
    <row r="82" spans="1:18" ht="15.75" x14ac:dyDescent="0.25">
      <c r="A82" s="77">
        <v>71</v>
      </c>
      <c r="B82" s="66" t="s">
        <v>189</v>
      </c>
      <c r="C82" s="69">
        <v>33.771999999999998</v>
      </c>
      <c r="D82" s="69">
        <v>0</v>
      </c>
      <c r="E82" s="69">
        <v>43.771999999999998</v>
      </c>
      <c r="F82" s="69">
        <v>33.771999999999998</v>
      </c>
      <c r="G82" s="69">
        <v>10</v>
      </c>
      <c r="H82" s="69">
        <v>33.771999999999998</v>
      </c>
      <c r="I82" s="69">
        <v>0.59102970999999993</v>
      </c>
      <c r="J82" s="69">
        <v>43.771999999999998</v>
      </c>
      <c r="K82" s="69">
        <v>33.771999999999998</v>
      </c>
      <c r="L82" s="69">
        <v>0</v>
      </c>
      <c r="M82" s="69">
        <v>10</v>
      </c>
      <c r="N82" s="70">
        <v>100</v>
      </c>
      <c r="O82" s="70">
        <v>100</v>
      </c>
      <c r="P82" s="70">
        <v>22.845654756465322</v>
      </c>
      <c r="Q82" s="70">
        <v>0.59102970999999993</v>
      </c>
      <c r="R82" s="70">
        <v>8.8817841970012523E-16</v>
      </c>
    </row>
    <row r="83" spans="1:18" ht="15.75" x14ac:dyDescent="0.25">
      <c r="A83" s="60">
        <v>72</v>
      </c>
      <c r="B83" s="61" t="s">
        <v>192</v>
      </c>
      <c r="C83" s="64">
        <v>781.95100000000002</v>
      </c>
      <c r="D83" s="64">
        <v>0</v>
      </c>
      <c r="E83" s="64">
        <v>947.303316</v>
      </c>
      <c r="F83" s="64">
        <v>713.48300000000006</v>
      </c>
      <c r="G83" s="64">
        <v>233.82031599999999</v>
      </c>
      <c r="H83" s="64">
        <v>713.48300000000006</v>
      </c>
      <c r="I83" s="64">
        <v>1.6567297999999999</v>
      </c>
      <c r="J83" s="64">
        <v>947.303316</v>
      </c>
      <c r="K83" s="64">
        <v>713.48300000000006</v>
      </c>
      <c r="L83" s="64">
        <v>0</v>
      </c>
      <c r="M83" s="64">
        <v>233.82031599999999</v>
      </c>
      <c r="N83" s="64">
        <v>100</v>
      </c>
      <c r="O83" s="64">
        <v>100</v>
      </c>
      <c r="P83" s="64">
        <v>24.682729602099272</v>
      </c>
      <c r="Q83" s="64">
        <v>1.6567297999999999</v>
      </c>
      <c r="R83" s="64">
        <v>-9.9243055722182671E-15</v>
      </c>
    </row>
    <row r="84" spans="1:18" ht="15.75" x14ac:dyDescent="0.25">
      <c r="A84" s="11">
        <v>73</v>
      </c>
      <c r="B84" s="66" t="s">
        <v>195</v>
      </c>
      <c r="C84" s="69">
        <v>89.337999999999994</v>
      </c>
      <c r="D84" s="69">
        <v>0</v>
      </c>
      <c r="E84" s="69">
        <v>103.33799999999999</v>
      </c>
      <c r="F84" s="69">
        <v>89.337999999999994</v>
      </c>
      <c r="G84" s="69">
        <v>14</v>
      </c>
      <c r="H84" s="69">
        <v>89.337999999999994</v>
      </c>
      <c r="I84" s="69">
        <v>0.95020000000000004</v>
      </c>
      <c r="J84" s="69">
        <v>103.33799999999999</v>
      </c>
      <c r="K84" s="69">
        <v>89.337999999999994</v>
      </c>
      <c r="L84" s="69">
        <v>0</v>
      </c>
      <c r="M84" s="69">
        <v>14</v>
      </c>
      <c r="N84" s="70">
        <v>100</v>
      </c>
      <c r="O84" s="70">
        <v>100</v>
      </c>
      <c r="P84" s="70">
        <v>13.547775261762373</v>
      </c>
      <c r="Q84" s="70">
        <v>0.95020000000000004</v>
      </c>
      <c r="R84" s="70">
        <v>-4.7739590058881731E-15</v>
      </c>
    </row>
    <row r="85" spans="1:18" ht="15.75" x14ac:dyDescent="0.25">
      <c r="A85" s="11">
        <v>74</v>
      </c>
      <c r="B85" s="66" t="s">
        <v>198</v>
      </c>
      <c r="C85" s="69">
        <v>75.197000000000003</v>
      </c>
      <c r="D85" s="69">
        <v>0</v>
      </c>
      <c r="E85" s="69">
        <v>89.197000000000003</v>
      </c>
      <c r="F85" s="69">
        <v>75.197000000000003</v>
      </c>
      <c r="G85" s="69">
        <v>14</v>
      </c>
      <c r="H85" s="69">
        <v>75.197000000000003</v>
      </c>
      <c r="I85" s="69">
        <v>0</v>
      </c>
      <c r="J85" s="69">
        <v>89.197000000000003</v>
      </c>
      <c r="K85" s="69">
        <v>75.197000000000003</v>
      </c>
      <c r="L85" s="69">
        <v>0</v>
      </c>
      <c r="M85" s="69">
        <v>14</v>
      </c>
      <c r="N85" s="70">
        <v>100</v>
      </c>
      <c r="O85" s="70">
        <v>100</v>
      </c>
      <c r="P85" s="70">
        <v>15.695595143334417</v>
      </c>
      <c r="Q85" s="70">
        <v>0</v>
      </c>
      <c r="R85" s="70">
        <v>0</v>
      </c>
    </row>
    <row r="86" spans="1:18" ht="15.75" x14ac:dyDescent="0.25">
      <c r="A86" s="11">
        <v>75</v>
      </c>
      <c r="B86" s="66" t="s">
        <v>201</v>
      </c>
      <c r="C86" s="69">
        <v>60.469000000000001</v>
      </c>
      <c r="D86" s="69">
        <v>0</v>
      </c>
      <c r="E86" s="69">
        <v>70.468999999999994</v>
      </c>
      <c r="F86" s="69">
        <v>60.469000000000001</v>
      </c>
      <c r="G86" s="69">
        <v>10</v>
      </c>
      <c r="H86" s="69">
        <v>60.469000000000001</v>
      </c>
      <c r="I86" s="69">
        <v>0</v>
      </c>
      <c r="J86" s="69">
        <v>70.468999999999994</v>
      </c>
      <c r="K86" s="69">
        <v>60.469000000000001</v>
      </c>
      <c r="L86" s="69">
        <v>0</v>
      </c>
      <c r="M86" s="69">
        <v>10</v>
      </c>
      <c r="N86" s="70">
        <v>100</v>
      </c>
      <c r="O86" s="70">
        <v>100</v>
      </c>
      <c r="P86" s="70">
        <v>14.190637017695726</v>
      </c>
      <c r="Q86" s="70">
        <v>0</v>
      </c>
      <c r="R86" s="70">
        <v>0</v>
      </c>
    </row>
    <row r="87" spans="1:18" ht="15.75" x14ac:dyDescent="0.25">
      <c r="A87" s="11">
        <v>76</v>
      </c>
      <c r="B87" s="66" t="s">
        <v>204</v>
      </c>
      <c r="C87" s="69">
        <v>98.391999999999996</v>
      </c>
      <c r="D87" s="69">
        <v>0</v>
      </c>
      <c r="E87" s="69">
        <v>88.391999999999996</v>
      </c>
      <c r="F87" s="69">
        <v>78.391999999999996</v>
      </c>
      <c r="G87" s="69">
        <v>10</v>
      </c>
      <c r="H87" s="69">
        <v>78.391999999999996</v>
      </c>
      <c r="I87" s="69">
        <v>0.21666825000000001</v>
      </c>
      <c r="J87" s="69">
        <v>88.391999999999996</v>
      </c>
      <c r="K87" s="69">
        <v>78.391999999999996</v>
      </c>
      <c r="L87" s="69">
        <v>0</v>
      </c>
      <c r="M87" s="69">
        <v>10</v>
      </c>
      <c r="N87" s="70">
        <v>100</v>
      </c>
      <c r="O87" s="70">
        <v>100</v>
      </c>
      <c r="P87" s="70">
        <v>11.313241017286632</v>
      </c>
      <c r="Q87" s="70">
        <v>0.21666825000000001</v>
      </c>
      <c r="R87" s="70">
        <v>-2.1094237467877974E-15</v>
      </c>
    </row>
    <row r="88" spans="1:18" ht="15.75" x14ac:dyDescent="0.25">
      <c r="A88" s="11">
        <v>77</v>
      </c>
      <c r="B88" s="66" t="s">
        <v>207</v>
      </c>
      <c r="C88" s="69">
        <v>111.16800000000001</v>
      </c>
      <c r="D88" s="69">
        <v>0</v>
      </c>
      <c r="E88" s="69">
        <v>66</v>
      </c>
      <c r="F88" s="69">
        <v>62.7</v>
      </c>
      <c r="G88" s="69">
        <v>3.3</v>
      </c>
      <c r="H88" s="69">
        <v>62.7</v>
      </c>
      <c r="I88" s="69">
        <v>0.39895000000000003</v>
      </c>
      <c r="J88" s="69">
        <v>66</v>
      </c>
      <c r="K88" s="69">
        <v>62.7</v>
      </c>
      <c r="L88" s="69">
        <v>0</v>
      </c>
      <c r="M88" s="69">
        <v>3.3</v>
      </c>
      <c r="N88" s="70">
        <v>100</v>
      </c>
      <c r="O88" s="70">
        <v>100</v>
      </c>
      <c r="P88" s="70">
        <v>5</v>
      </c>
      <c r="Q88" s="70">
        <v>0.39895000000000003</v>
      </c>
      <c r="R88" s="70">
        <v>-7.7715611723760958E-16</v>
      </c>
    </row>
    <row r="89" spans="1:18" ht="15.75" x14ac:dyDescent="0.25">
      <c r="A89" s="11">
        <v>78</v>
      </c>
      <c r="B89" s="66" t="s">
        <v>210</v>
      </c>
      <c r="C89" s="69">
        <v>58.439</v>
      </c>
      <c r="D89" s="69">
        <v>0</v>
      </c>
      <c r="E89" s="69">
        <v>66.313999999999993</v>
      </c>
      <c r="F89" s="69">
        <v>58.439</v>
      </c>
      <c r="G89" s="69">
        <v>7.875</v>
      </c>
      <c r="H89" s="69">
        <v>58.439</v>
      </c>
      <c r="I89" s="69">
        <v>0</v>
      </c>
      <c r="J89" s="69">
        <v>66.313999999999993</v>
      </c>
      <c r="K89" s="69">
        <v>58.439</v>
      </c>
      <c r="L89" s="69">
        <v>0</v>
      </c>
      <c r="M89" s="69">
        <v>7.875</v>
      </c>
      <c r="N89" s="70">
        <v>100</v>
      </c>
      <c r="O89" s="70">
        <v>100</v>
      </c>
      <c r="P89" s="70">
        <v>11.87532044515487</v>
      </c>
      <c r="Q89" s="70">
        <v>0</v>
      </c>
      <c r="R89" s="70">
        <v>0</v>
      </c>
    </row>
    <row r="90" spans="1:18" ht="15.75" x14ac:dyDescent="0.25">
      <c r="A90" s="11">
        <v>79</v>
      </c>
      <c r="B90" s="66" t="s">
        <v>213</v>
      </c>
      <c r="C90" s="69">
        <v>46.139000000000003</v>
      </c>
      <c r="D90" s="69">
        <v>0</v>
      </c>
      <c r="E90" s="69">
        <v>153.03781599999999</v>
      </c>
      <c r="F90" s="69">
        <v>46.139000000000003</v>
      </c>
      <c r="G90" s="69">
        <v>106.898816</v>
      </c>
      <c r="H90" s="69">
        <v>46.139000000000003</v>
      </c>
      <c r="I90" s="69">
        <v>0</v>
      </c>
      <c r="J90" s="69">
        <v>153.03781599999999</v>
      </c>
      <c r="K90" s="69">
        <v>46.139000000000003</v>
      </c>
      <c r="L90" s="69">
        <v>0</v>
      </c>
      <c r="M90" s="69">
        <v>106.898816</v>
      </c>
      <c r="N90" s="70">
        <v>100</v>
      </c>
      <c r="O90" s="70">
        <v>100</v>
      </c>
      <c r="P90" s="70">
        <v>69.851242519038564</v>
      </c>
      <c r="Q90" s="70">
        <v>0</v>
      </c>
      <c r="R90" s="70">
        <v>0</v>
      </c>
    </row>
    <row r="91" spans="1:18" ht="15.75" x14ac:dyDescent="0.25">
      <c r="A91" s="11">
        <v>80</v>
      </c>
      <c r="B91" s="66" t="s">
        <v>216</v>
      </c>
      <c r="C91" s="69">
        <v>87.022999999999996</v>
      </c>
      <c r="D91" s="69">
        <v>0</v>
      </c>
      <c r="E91" s="69">
        <v>113.151</v>
      </c>
      <c r="F91" s="69">
        <v>87.022999999999996</v>
      </c>
      <c r="G91" s="69">
        <v>26.128</v>
      </c>
      <c r="H91" s="69">
        <v>87.022999999999996</v>
      </c>
      <c r="I91" s="69">
        <v>3.8549999999999995E-5</v>
      </c>
      <c r="J91" s="69">
        <v>113.151</v>
      </c>
      <c r="K91" s="69">
        <v>87.022999999999996</v>
      </c>
      <c r="L91" s="69">
        <v>0</v>
      </c>
      <c r="M91" s="69">
        <v>26.128</v>
      </c>
      <c r="N91" s="70">
        <v>100</v>
      </c>
      <c r="O91" s="70">
        <v>100</v>
      </c>
      <c r="P91" s="70">
        <v>23.091267421410329</v>
      </c>
      <c r="Q91" s="70">
        <v>3.8549999999999995E-5</v>
      </c>
      <c r="R91" s="70">
        <v>-6.955766800216534E-16</v>
      </c>
    </row>
    <row r="92" spans="1:18" ht="15.75" x14ac:dyDescent="0.25">
      <c r="A92" s="11">
        <v>81</v>
      </c>
      <c r="B92" s="66" t="s">
        <v>219</v>
      </c>
      <c r="C92" s="69">
        <v>31.532</v>
      </c>
      <c r="D92" s="69">
        <v>0</v>
      </c>
      <c r="E92" s="69">
        <v>37.427999999999997</v>
      </c>
      <c r="F92" s="69">
        <v>31.532</v>
      </c>
      <c r="G92" s="69">
        <v>5.8959999999999999</v>
      </c>
      <c r="H92" s="69">
        <v>31.532</v>
      </c>
      <c r="I92" s="69">
        <v>0</v>
      </c>
      <c r="J92" s="69">
        <v>37.427999999999997</v>
      </c>
      <c r="K92" s="69">
        <v>31.532</v>
      </c>
      <c r="L92" s="69">
        <v>0</v>
      </c>
      <c r="M92" s="69">
        <v>5.8959999999999999</v>
      </c>
      <c r="N92" s="70">
        <v>100</v>
      </c>
      <c r="O92" s="70">
        <v>100</v>
      </c>
      <c r="P92" s="70">
        <v>15.752912258202418</v>
      </c>
      <c r="Q92" s="70">
        <v>0</v>
      </c>
      <c r="R92" s="70">
        <v>0</v>
      </c>
    </row>
    <row r="93" spans="1:18" ht="15.75" x14ac:dyDescent="0.25">
      <c r="A93" s="11">
        <v>82</v>
      </c>
      <c r="B93" s="66" t="s">
        <v>222</v>
      </c>
      <c r="C93" s="69">
        <v>50.91</v>
      </c>
      <c r="D93" s="69">
        <v>0</v>
      </c>
      <c r="E93" s="69">
        <v>67.732500000000002</v>
      </c>
      <c r="F93" s="69">
        <v>50.91</v>
      </c>
      <c r="G93" s="69">
        <v>16.822500000000002</v>
      </c>
      <c r="H93" s="69">
        <v>50.91</v>
      </c>
      <c r="I93" s="69">
        <v>0</v>
      </c>
      <c r="J93" s="69">
        <v>67.732500000000002</v>
      </c>
      <c r="K93" s="69">
        <v>50.91</v>
      </c>
      <c r="L93" s="69">
        <v>0</v>
      </c>
      <c r="M93" s="69">
        <v>16.822500000000002</v>
      </c>
      <c r="N93" s="70">
        <v>100</v>
      </c>
      <c r="O93" s="70">
        <v>100</v>
      </c>
      <c r="P93" s="70">
        <v>24.836673679548223</v>
      </c>
      <c r="Q93" s="70">
        <v>0</v>
      </c>
      <c r="R93" s="70">
        <v>0</v>
      </c>
    </row>
    <row r="94" spans="1:18" ht="15.75" x14ac:dyDescent="0.25">
      <c r="A94" s="11">
        <v>83</v>
      </c>
      <c r="B94" s="66" t="s">
        <v>225</v>
      </c>
      <c r="C94" s="69">
        <v>42.143000000000001</v>
      </c>
      <c r="D94" s="69">
        <v>0</v>
      </c>
      <c r="E94" s="69">
        <v>51.042999999999999</v>
      </c>
      <c r="F94" s="69">
        <v>42.143000000000001</v>
      </c>
      <c r="G94" s="69">
        <v>8.9</v>
      </c>
      <c r="H94" s="69">
        <v>42.143000000000001</v>
      </c>
      <c r="I94" s="69">
        <v>0</v>
      </c>
      <c r="J94" s="69">
        <v>51.042999999999999</v>
      </c>
      <c r="K94" s="69">
        <v>42.143000000000001</v>
      </c>
      <c r="L94" s="69">
        <v>0</v>
      </c>
      <c r="M94" s="69">
        <v>8.9</v>
      </c>
      <c r="N94" s="70">
        <v>100</v>
      </c>
      <c r="O94" s="70">
        <v>100</v>
      </c>
      <c r="P94" s="70">
        <v>17.436279215563349</v>
      </c>
      <c r="Q94" s="70">
        <v>0</v>
      </c>
      <c r="R94" s="70">
        <v>0</v>
      </c>
    </row>
    <row r="95" spans="1:18" ht="15.75" x14ac:dyDescent="0.25">
      <c r="A95" s="77">
        <v>84</v>
      </c>
      <c r="B95" s="66" t="s">
        <v>228</v>
      </c>
      <c r="C95" s="69">
        <v>31.201000000000001</v>
      </c>
      <c r="D95" s="69">
        <v>0</v>
      </c>
      <c r="E95" s="69">
        <v>41.201000000000001</v>
      </c>
      <c r="F95" s="69">
        <v>31.201000000000001</v>
      </c>
      <c r="G95" s="69">
        <v>10</v>
      </c>
      <c r="H95" s="69">
        <v>31.201000000000001</v>
      </c>
      <c r="I95" s="69">
        <v>9.0872999999999995E-2</v>
      </c>
      <c r="J95" s="69">
        <v>41.201000000000001</v>
      </c>
      <c r="K95" s="69">
        <v>31.201000000000001</v>
      </c>
      <c r="L95" s="69">
        <v>0</v>
      </c>
      <c r="M95" s="69">
        <v>10</v>
      </c>
      <c r="N95" s="70">
        <v>100</v>
      </c>
      <c r="O95" s="70">
        <v>100</v>
      </c>
      <c r="P95" s="70">
        <v>24.271255552049706</v>
      </c>
      <c r="Q95" s="70">
        <v>9.0872999999999995E-2</v>
      </c>
      <c r="R95" s="70">
        <v>-1.5681900222830336E-15</v>
      </c>
    </row>
    <row r="96" spans="1:18" ht="15.75" x14ac:dyDescent="0.25">
      <c r="A96" s="60">
        <v>85</v>
      </c>
      <c r="B96" s="61" t="s">
        <v>231</v>
      </c>
      <c r="C96" s="64">
        <v>482.84099999999995</v>
      </c>
      <c r="D96" s="64">
        <v>0</v>
      </c>
      <c r="E96" s="64">
        <v>563.61099999999988</v>
      </c>
      <c r="F96" s="64">
        <v>476.53599999999994</v>
      </c>
      <c r="G96" s="64">
        <v>87.075000000000003</v>
      </c>
      <c r="H96" s="64">
        <v>476.53599999999994</v>
      </c>
      <c r="I96" s="64">
        <v>0</v>
      </c>
      <c r="J96" s="64">
        <v>563.61099999999988</v>
      </c>
      <c r="K96" s="64">
        <v>476.53599999999994</v>
      </c>
      <c r="L96" s="64">
        <v>0</v>
      </c>
      <c r="M96" s="64">
        <v>87.075000000000003</v>
      </c>
      <c r="N96" s="64">
        <v>100</v>
      </c>
      <c r="O96" s="64">
        <v>100</v>
      </c>
      <c r="P96" s="64">
        <v>15.449485549430372</v>
      </c>
      <c r="Q96" s="64">
        <v>0</v>
      </c>
      <c r="R96" s="64">
        <v>0</v>
      </c>
    </row>
    <row r="97" spans="1:18" ht="15.75" x14ac:dyDescent="0.25">
      <c r="A97" s="11">
        <v>86</v>
      </c>
      <c r="B97" s="66" t="s">
        <v>234</v>
      </c>
      <c r="C97" s="69">
        <v>306.38499999999999</v>
      </c>
      <c r="D97" s="69">
        <v>0</v>
      </c>
      <c r="E97" s="69">
        <v>351.38499999999999</v>
      </c>
      <c r="F97" s="69">
        <v>306.38499999999999</v>
      </c>
      <c r="G97" s="69">
        <v>45</v>
      </c>
      <c r="H97" s="69">
        <v>306.38499999999999</v>
      </c>
      <c r="I97" s="69">
        <v>0</v>
      </c>
      <c r="J97" s="69">
        <v>351.38499999999999</v>
      </c>
      <c r="K97" s="69">
        <v>306.38499999999999</v>
      </c>
      <c r="L97" s="69">
        <v>0</v>
      </c>
      <c r="M97" s="69">
        <v>45</v>
      </c>
      <c r="N97" s="70">
        <v>100</v>
      </c>
      <c r="O97" s="70">
        <v>100</v>
      </c>
      <c r="P97" s="70">
        <v>12.806465842309716</v>
      </c>
      <c r="Q97" s="70">
        <v>0</v>
      </c>
      <c r="R97" s="70">
        <v>0</v>
      </c>
    </row>
    <row r="98" spans="1:18" ht="15.75" x14ac:dyDescent="0.25">
      <c r="A98" s="11">
        <v>87</v>
      </c>
      <c r="B98" s="66" t="s">
        <v>237</v>
      </c>
      <c r="C98" s="69">
        <v>16.919</v>
      </c>
      <c r="D98" s="69">
        <v>0</v>
      </c>
      <c r="E98" s="69">
        <v>18.919</v>
      </c>
      <c r="F98" s="69">
        <v>16.919</v>
      </c>
      <c r="G98" s="69">
        <v>2</v>
      </c>
      <c r="H98" s="69">
        <v>16.919</v>
      </c>
      <c r="I98" s="69">
        <v>0</v>
      </c>
      <c r="J98" s="69">
        <v>18.919</v>
      </c>
      <c r="K98" s="69">
        <v>16.919</v>
      </c>
      <c r="L98" s="69">
        <v>0</v>
      </c>
      <c r="M98" s="69">
        <v>2</v>
      </c>
      <c r="N98" s="70">
        <v>100</v>
      </c>
      <c r="O98" s="70">
        <v>100</v>
      </c>
      <c r="P98" s="70">
        <v>10.571383265500291</v>
      </c>
      <c r="Q98" s="70">
        <v>0</v>
      </c>
      <c r="R98" s="70">
        <v>0</v>
      </c>
    </row>
    <row r="99" spans="1:18" ht="15.75" x14ac:dyDescent="0.25">
      <c r="A99" s="11">
        <v>88</v>
      </c>
      <c r="B99" s="66" t="s">
        <v>240</v>
      </c>
      <c r="C99" s="69">
        <v>63.832000000000001</v>
      </c>
      <c r="D99" s="69">
        <v>0</v>
      </c>
      <c r="E99" s="69">
        <v>80.831999999999994</v>
      </c>
      <c r="F99" s="69">
        <v>63.832000000000001</v>
      </c>
      <c r="G99" s="69">
        <v>17</v>
      </c>
      <c r="H99" s="69">
        <v>63.832000000000001</v>
      </c>
      <c r="I99" s="69">
        <v>0</v>
      </c>
      <c r="J99" s="69">
        <v>80.831999999999994</v>
      </c>
      <c r="K99" s="69">
        <v>63.832000000000001</v>
      </c>
      <c r="L99" s="69">
        <v>0</v>
      </c>
      <c r="M99" s="69">
        <v>17</v>
      </c>
      <c r="N99" s="70">
        <v>100</v>
      </c>
      <c r="O99" s="70">
        <v>100</v>
      </c>
      <c r="P99" s="70">
        <v>21.031274742676171</v>
      </c>
      <c r="Q99" s="70">
        <v>0</v>
      </c>
      <c r="R99" s="70">
        <v>0</v>
      </c>
    </row>
    <row r="100" spans="1:18" ht="15.75" x14ac:dyDescent="0.25">
      <c r="A100" s="11">
        <v>89</v>
      </c>
      <c r="B100" s="66" t="s">
        <v>243</v>
      </c>
      <c r="C100" s="69">
        <v>35.905000000000001</v>
      </c>
      <c r="D100" s="69">
        <v>0</v>
      </c>
      <c r="E100" s="69">
        <v>46.505000000000003</v>
      </c>
      <c r="F100" s="69">
        <v>35.905000000000001</v>
      </c>
      <c r="G100" s="69">
        <v>10.6</v>
      </c>
      <c r="H100" s="69">
        <v>35.905000000000001</v>
      </c>
      <c r="I100" s="69">
        <v>0</v>
      </c>
      <c r="J100" s="69">
        <v>46.505000000000003</v>
      </c>
      <c r="K100" s="69">
        <v>35.905000000000001</v>
      </c>
      <c r="L100" s="69">
        <v>0</v>
      </c>
      <c r="M100" s="69">
        <v>10.6</v>
      </c>
      <c r="N100" s="70">
        <v>100</v>
      </c>
      <c r="O100" s="70">
        <v>100</v>
      </c>
      <c r="P100" s="70">
        <v>22.793248037845391</v>
      </c>
      <c r="Q100" s="70">
        <v>0</v>
      </c>
      <c r="R100" s="70">
        <v>0</v>
      </c>
    </row>
    <row r="101" spans="1:18" ht="15.75" x14ac:dyDescent="0.25">
      <c r="A101" s="11">
        <v>90</v>
      </c>
      <c r="B101" s="66" t="s">
        <v>246</v>
      </c>
      <c r="C101" s="69">
        <v>34.146000000000001</v>
      </c>
      <c r="D101" s="69">
        <v>0</v>
      </c>
      <c r="E101" s="69">
        <v>40.146000000000001</v>
      </c>
      <c r="F101" s="69">
        <v>34.146000000000001</v>
      </c>
      <c r="G101" s="69">
        <v>6</v>
      </c>
      <c r="H101" s="69">
        <v>34.146000000000001</v>
      </c>
      <c r="I101" s="69">
        <v>0</v>
      </c>
      <c r="J101" s="69">
        <v>40.146000000000001</v>
      </c>
      <c r="K101" s="69">
        <v>34.146000000000001</v>
      </c>
      <c r="L101" s="69">
        <v>0</v>
      </c>
      <c r="M101" s="69">
        <v>6</v>
      </c>
      <c r="N101" s="70">
        <v>100</v>
      </c>
      <c r="O101" s="70">
        <v>100</v>
      </c>
      <c r="P101" s="70">
        <v>14.945449110745779</v>
      </c>
      <c r="Q101" s="70">
        <v>0</v>
      </c>
      <c r="R101" s="70">
        <v>0</v>
      </c>
    </row>
    <row r="102" spans="1:18" ht="15.75" x14ac:dyDescent="0.25">
      <c r="A102" s="11">
        <v>91</v>
      </c>
      <c r="B102" s="66" t="s">
        <v>249</v>
      </c>
      <c r="C102" s="69">
        <v>9.6300000000000008</v>
      </c>
      <c r="D102" s="69">
        <v>0</v>
      </c>
      <c r="E102" s="69">
        <v>3.5</v>
      </c>
      <c r="F102" s="69">
        <v>3.3250000000000002</v>
      </c>
      <c r="G102" s="69">
        <v>0.17499999999999999</v>
      </c>
      <c r="H102" s="69">
        <v>3.3250000000000002</v>
      </c>
      <c r="I102" s="69">
        <v>0</v>
      </c>
      <c r="J102" s="69">
        <v>3.5</v>
      </c>
      <c r="K102" s="69">
        <v>3.3250000000000002</v>
      </c>
      <c r="L102" s="69">
        <v>0</v>
      </c>
      <c r="M102" s="69">
        <v>0.17499999999999999</v>
      </c>
      <c r="N102" s="70">
        <v>100</v>
      </c>
      <c r="O102" s="70">
        <v>100</v>
      </c>
      <c r="P102" s="70">
        <v>5</v>
      </c>
      <c r="Q102" s="70">
        <v>0</v>
      </c>
      <c r="R102" s="70">
        <v>0</v>
      </c>
    </row>
    <row r="103" spans="1:18" ht="15.75" x14ac:dyDescent="0.25">
      <c r="A103" s="11">
        <v>92</v>
      </c>
      <c r="B103" s="66" t="s">
        <v>252</v>
      </c>
      <c r="C103" s="69">
        <v>13.475</v>
      </c>
      <c r="D103" s="69">
        <v>0</v>
      </c>
      <c r="E103" s="69">
        <v>19.25</v>
      </c>
      <c r="F103" s="69">
        <v>13.475</v>
      </c>
      <c r="G103" s="69">
        <v>5.7750000000000004</v>
      </c>
      <c r="H103" s="69">
        <v>13.475</v>
      </c>
      <c r="I103" s="69">
        <v>0</v>
      </c>
      <c r="J103" s="69">
        <v>19.25</v>
      </c>
      <c r="K103" s="69">
        <v>13.475</v>
      </c>
      <c r="L103" s="69">
        <v>0</v>
      </c>
      <c r="M103" s="69">
        <v>5.7750000000000004</v>
      </c>
      <c r="N103" s="70">
        <v>100</v>
      </c>
      <c r="O103" s="70">
        <v>100</v>
      </c>
      <c r="P103" s="70">
        <v>30.000000000000004</v>
      </c>
      <c r="Q103" s="70">
        <v>0</v>
      </c>
      <c r="R103" s="70">
        <v>0</v>
      </c>
    </row>
    <row r="104" spans="1:18" ht="15.75" x14ac:dyDescent="0.25">
      <c r="A104" s="11">
        <v>93</v>
      </c>
      <c r="B104" s="66" t="s">
        <v>254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70" t="s">
        <v>652</v>
      </c>
      <c r="O104" s="70" t="s">
        <v>652</v>
      </c>
      <c r="P104" s="70">
        <v>0</v>
      </c>
      <c r="Q104" s="70">
        <v>0</v>
      </c>
      <c r="R104" s="70">
        <v>0</v>
      </c>
    </row>
    <row r="105" spans="1:18" ht="15.75" x14ac:dyDescent="0.25">
      <c r="A105" s="9">
        <v>94</v>
      </c>
      <c r="B105" s="66" t="s">
        <v>256</v>
      </c>
      <c r="C105" s="69">
        <v>2.5489999999999999</v>
      </c>
      <c r="D105" s="69">
        <v>0</v>
      </c>
      <c r="E105" s="69">
        <v>3.0739999999999998</v>
      </c>
      <c r="F105" s="69">
        <v>2.5489999999999999</v>
      </c>
      <c r="G105" s="69">
        <v>0.52500000000000002</v>
      </c>
      <c r="H105" s="69">
        <v>2.5489999999999999</v>
      </c>
      <c r="I105" s="69">
        <v>0</v>
      </c>
      <c r="J105" s="69">
        <v>3.0739999999999998</v>
      </c>
      <c r="K105" s="69">
        <v>2.5489999999999999</v>
      </c>
      <c r="L105" s="69">
        <v>0</v>
      </c>
      <c r="M105" s="69">
        <v>0.52500000000000002</v>
      </c>
      <c r="N105" s="70">
        <v>100</v>
      </c>
      <c r="O105" s="70">
        <v>100</v>
      </c>
      <c r="P105" s="70">
        <v>17.078724788549124</v>
      </c>
      <c r="Q105" s="70">
        <v>0</v>
      </c>
      <c r="R105" s="70">
        <v>0</v>
      </c>
    </row>
  </sheetData>
  <mergeCells count="17">
    <mergeCell ref="E9:G9"/>
    <mergeCell ref="A7:A11"/>
    <mergeCell ref="Q9:Q11"/>
    <mergeCell ref="R9:R11"/>
    <mergeCell ref="E10:E11"/>
    <mergeCell ref="F10:G10"/>
    <mergeCell ref="J10:J11"/>
    <mergeCell ref="K10:M10"/>
    <mergeCell ref="H9:H11"/>
    <mergeCell ref="I9:I11"/>
    <mergeCell ref="J9:M9"/>
    <mergeCell ref="N9:O10"/>
    <mergeCell ref="P9:P11"/>
    <mergeCell ref="B7:B11"/>
    <mergeCell ref="C7:R8"/>
    <mergeCell ref="C9:C11"/>
    <mergeCell ref="D9:D11"/>
  </mergeCells>
  <printOptions horizontalCentered="1"/>
  <pageMargins left="0.11811023622047245" right="0.11811023622047245" top="0.11811023622047245" bottom="0.11811023622047245" header="0.31496062992125984" footer="0.31496062992125984"/>
  <pageSetup paperSize="9" scale="4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R105"/>
  <sheetViews>
    <sheetView view="pageBreakPreview" zoomScale="60" zoomScaleNormal="55" workbookViewId="0">
      <selection activeCell="H44" sqref="H44"/>
    </sheetView>
  </sheetViews>
  <sheetFormatPr defaultRowHeight="15" outlineLevelCol="1" x14ac:dyDescent="0.25"/>
  <cols>
    <col min="1" max="1" width="5" customWidth="1"/>
    <col min="2" max="2" width="31.57031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s="130" customFormat="1" ht="15.75" x14ac:dyDescent="0.25">
      <c r="B1" s="131"/>
    </row>
    <row r="2" spans="1:18" s="130" customFormat="1" ht="15" customHeight="1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</row>
    <row r="3" spans="1:18" s="130" customFormat="1" ht="20.25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</row>
    <row r="4" spans="1:18" s="130" customFormat="1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</row>
    <row r="5" spans="1:18" s="130" customFormat="1" ht="20.25" x14ac:dyDescent="0.3">
      <c r="A5" s="132"/>
      <c r="B5" s="132"/>
      <c r="D5" s="186"/>
      <c r="E5" s="186"/>
      <c r="F5" s="183"/>
      <c r="G5" s="45"/>
      <c r="H5" s="46"/>
      <c r="I5" s="46"/>
    </row>
    <row r="6" spans="1:18" ht="15.75" x14ac:dyDescent="0.25">
      <c r="B6" s="47" t="s">
        <v>651</v>
      </c>
      <c r="C6" s="79"/>
      <c r="Q6" s="79"/>
      <c r="R6" s="79"/>
    </row>
    <row r="7" spans="1:18" ht="15" customHeight="1" x14ac:dyDescent="0.25">
      <c r="A7" s="271" t="s">
        <v>284</v>
      </c>
      <c r="B7" s="247" t="s">
        <v>285</v>
      </c>
      <c r="C7" s="257" t="s">
        <v>626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</row>
    <row r="8" spans="1:18" ht="15.75" customHeight="1" thickBot="1" x14ac:dyDescent="0.3">
      <c r="A8" s="272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18" ht="15" customHeight="1" x14ac:dyDescent="0.25">
      <c r="A9" s="272"/>
      <c r="B9" s="247"/>
      <c r="C9" s="225" t="s">
        <v>315</v>
      </c>
      <c r="D9" s="226" t="s">
        <v>354</v>
      </c>
      <c r="E9" s="226" t="s">
        <v>287</v>
      </c>
      <c r="F9" s="226"/>
      <c r="G9" s="226"/>
      <c r="H9" s="226" t="s">
        <v>312</v>
      </c>
      <c r="I9" s="226" t="s">
        <v>262</v>
      </c>
      <c r="J9" s="226" t="s">
        <v>288</v>
      </c>
      <c r="K9" s="226"/>
      <c r="L9" s="226"/>
      <c r="M9" s="226"/>
      <c r="N9" s="241" t="s">
        <v>289</v>
      </c>
      <c r="O9" s="241"/>
      <c r="P9" s="226" t="s">
        <v>290</v>
      </c>
      <c r="Q9" s="226" t="s">
        <v>266</v>
      </c>
      <c r="R9" s="226" t="s">
        <v>291</v>
      </c>
    </row>
    <row r="10" spans="1:18" ht="15" customHeight="1" x14ac:dyDescent="0.25">
      <c r="A10" s="272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</row>
    <row r="11" spans="1:18" ht="105" x14ac:dyDescent="0.25">
      <c r="A11" s="273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</row>
    <row r="12" spans="1:18" ht="21" customHeight="1" x14ac:dyDescent="0.25">
      <c r="A12" s="53" t="s">
        <v>2</v>
      </c>
      <c r="B12" s="188" t="s">
        <v>3</v>
      </c>
      <c r="C12" s="56">
        <v>3474.8999999999996</v>
      </c>
      <c r="D12" s="56">
        <v>0</v>
      </c>
      <c r="E12" s="56">
        <v>4547.2673599999998</v>
      </c>
      <c r="F12" s="56">
        <v>3451.1046899999997</v>
      </c>
      <c r="G12" s="56">
        <v>1096.1626699999999</v>
      </c>
      <c r="H12" s="56">
        <v>3449.9461420000002</v>
      </c>
      <c r="I12" s="56">
        <v>42.602873279999997</v>
      </c>
      <c r="J12" s="56">
        <v>4510.5590759999995</v>
      </c>
      <c r="K12" s="56">
        <v>3449.9461420000002</v>
      </c>
      <c r="L12" s="56">
        <v>0</v>
      </c>
      <c r="M12" s="56">
        <v>1060.612934</v>
      </c>
      <c r="N12" s="56">
        <v>99.966429647777517</v>
      </c>
      <c r="O12" s="56">
        <v>96.75689229592173</v>
      </c>
      <c r="P12" s="56">
        <v>23.514001615528336</v>
      </c>
      <c r="Q12" s="56">
        <v>42.601026599999997</v>
      </c>
      <c r="R12" s="56">
        <v>1.846679999996536E-3</v>
      </c>
    </row>
    <row r="13" spans="1:18" ht="15.75" x14ac:dyDescent="0.25">
      <c r="A13" s="60" t="s">
        <v>6</v>
      </c>
      <c r="B13" s="61" t="s">
        <v>7</v>
      </c>
      <c r="C13" s="64">
        <v>410.24700000000001</v>
      </c>
      <c r="D13" s="64">
        <v>0</v>
      </c>
      <c r="E13" s="64">
        <v>585.49252000000001</v>
      </c>
      <c r="F13" s="64">
        <v>407.89969000000002</v>
      </c>
      <c r="G13" s="64">
        <v>177.59283000000002</v>
      </c>
      <c r="H13" s="64">
        <v>406.74114200000002</v>
      </c>
      <c r="I13" s="64">
        <v>4.5894926599999994</v>
      </c>
      <c r="J13" s="64">
        <v>584.10823600000015</v>
      </c>
      <c r="K13" s="64">
        <v>406.74114200000002</v>
      </c>
      <c r="L13" s="64">
        <v>0</v>
      </c>
      <c r="M13" s="64">
        <v>177.36709400000001</v>
      </c>
      <c r="N13" s="64">
        <v>99.71597232643154</v>
      </c>
      <c r="O13" s="64">
        <v>99.872891264810619</v>
      </c>
      <c r="P13" s="64">
        <v>30.365449940342899</v>
      </c>
      <c r="Q13" s="64">
        <v>4.5894926599999994</v>
      </c>
      <c r="R13" s="64">
        <v>-5.6855561925139853E-16</v>
      </c>
    </row>
    <row r="14" spans="1:18" ht="15.75" x14ac:dyDescent="0.25">
      <c r="A14" s="11" t="s">
        <v>9</v>
      </c>
      <c r="B14" s="66" t="s">
        <v>10</v>
      </c>
      <c r="C14" s="69">
        <v>26.896999999999998</v>
      </c>
      <c r="D14" s="69">
        <v>0</v>
      </c>
      <c r="E14" s="69">
        <v>36.300060000000002</v>
      </c>
      <c r="F14" s="69">
        <v>26.896999999999998</v>
      </c>
      <c r="G14" s="69">
        <v>9.40306</v>
      </c>
      <c r="H14" s="69">
        <v>26.896999999999998</v>
      </c>
      <c r="I14" s="69">
        <v>0</v>
      </c>
      <c r="J14" s="69">
        <v>36.300060000000002</v>
      </c>
      <c r="K14" s="69">
        <v>26.896999999999998</v>
      </c>
      <c r="L14" s="69">
        <v>0</v>
      </c>
      <c r="M14" s="69">
        <v>9.40306</v>
      </c>
      <c r="N14" s="70">
        <v>100</v>
      </c>
      <c r="O14" s="70">
        <v>100</v>
      </c>
      <c r="P14" s="70">
        <v>25.903703740434587</v>
      </c>
      <c r="Q14" s="70">
        <v>0</v>
      </c>
      <c r="R14" s="70">
        <v>0</v>
      </c>
    </row>
    <row r="15" spans="1:18" ht="15.75" x14ac:dyDescent="0.25">
      <c r="A15" s="11" t="s">
        <v>12</v>
      </c>
      <c r="B15" s="66" t="s">
        <v>13</v>
      </c>
      <c r="C15" s="69">
        <v>20.728999999999999</v>
      </c>
      <c r="D15" s="69">
        <v>0</v>
      </c>
      <c r="E15" s="69">
        <v>25.728999999999999</v>
      </c>
      <c r="F15" s="69">
        <v>20.728999999999999</v>
      </c>
      <c r="G15" s="69">
        <v>5</v>
      </c>
      <c r="H15" s="69">
        <v>20.728999999999999</v>
      </c>
      <c r="I15" s="69">
        <v>0.43968239000000003</v>
      </c>
      <c r="J15" s="69">
        <v>25.728999999999999</v>
      </c>
      <c r="K15" s="69">
        <v>20.728999999999999</v>
      </c>
      <c r="L15" s="69">
        <v>0</v>
      </c>
      <c r="M15" s="69">
        <v>5</v>
      </c>
      <c r="N15" s="70">
        <v>100</v>
      </c>
      <c r="O15" s="70">
        <v>100</v>
      </c>
      <c r="P15" s="70">
        <v>19.433324264448675</v>
      </c>
      <c r="Q15" s="70">
        <v>0.43968239000000003</v>
      </c>
      <c r="R15" s="70">
        <v>1.4988010832439613E-15</v>
      </c>
    </row>
    <row r="16" spans="1:18" ht="15.75" x14ac:dyDescent="0.25">
      <c r="A16" s="11" t="s">
        <v>15</v>
      </c>
      <c r="B16" s="66" t="s">
        <v>16</v>
      </c>
      <c r="C16" s="69">
        <v>19.018999999999998</v>
      </c>
      <c r="D16" s="69">
        <v>0</v>
      </c>
      <c r="E16" s="69">
        <v>20.02</v>
      </c>
      <c r="F16" s="69">
        <v>19.018999999999998</v>
      </c>
      <c r="G16" s="69">
        <v>1.0009999999999999</v>
      </c>
      <c r="H16" s="69">
        <v>19.018999999999998</v>
      </c>
      <c r="I16" s="69">
        <v>0</v>
      </c>
      <c r="J16" s="69">
        <v>20.02</v>
      </c>
      <c r="K16" s="69">
        <v>19.018999999999998</v>
      </c>
      <c r="L16" s="69">
        <v>0</v>
      </c>
      <c r="M16" s="69">
        <v>1.0009999999999999</v>
      </c>
      <c r="N16" s="70">
        <v>100</v>
      </c>
      <c r="O16" s="70">
        <v>100</v>
      </c>
      <c r="P16" s="70">
        <v>5</v>
      </c>
      <c r="Q16" s="70">
        <v>0</v>
      </c>
      <c r="R16" s="70">
        <v>0</v>
      </c>
    </row>
    <row r="17" spans="1:18" ht="15.75" x14ac:dyDescent="0.25">
      <c r="A17" s="11" t="s">
        <v>18</v>
      </c>
      <c r="B17" s="66" t="s">
        <v>19</v>
      </c>
      <c r="C17" s="69">
        <v>66.385999999999996</v>
      </c>
      <c r="D17" s="69">
        <v>0</v>
      </c>
      <c r="E17" s="69">
        <v>89.786000000000001</v>
      </c>
      <c r="F17" s="69">
        <v>66.385999999999996</v>
      </c>
      <c r="G17" s="69">
        <v>23.4</v>
      </c>
      <c r="H17" s="69">
        <v>66.385999999999996</v>
      </c>
      <c r="I17" s="69">
        <v>0</v>
      </c>
      <c r="J17" s="69">
        <v>89.786000000000001</v>
      </c>
      <c r="K17" s="69">
        <v>66.385999999999996</v>
      </c>
      <c r="L17" s="69">
        <v>0</v>
      </c>
      <c r="M17" s="69">
        <v>23.4</v>
      </c>
      <c r="N17" s="70">
        <v>100</v>
      </c>
      <c r="O17" s="70">
        <v>100</v>
      </c>
      <c r="P17" s="70">
        <v>26.061969572093641</v>
      </c>
      <c r="Q17" s="70">
        <v>0</v>
      </c>
      <c r="R17" s="70">
        <v>0</v>
      </c>
    </row>
    <row r="18" spans="1:18" ht="15.75" x14ac:dyDescent="0.25">
      <c r="A18" s="11" t="s">
        <v>21</v>
      </c>
      <c r="B18" s="66" t="s">
        <v>22</v>
      </c>
      <c r="C18" s="69">
        <v>9.3010000000000002</v>
      </c>
      <c r="D18" s="69">
        <v>0</v>
      </c>
      <c r="E18" s="69">
        <v>10.901</v>
      </c>
      <c r="F18" s="69">
        <v>9.3010000000000002</v>
      </c>
      <c r="G18" s="69">
        <v>1.6</v>
      </c>
      <c r="H18" s="69">
        <v>9.3010000000000002</v>
      </c>
      <c r="I18" s="69">
        <v>0</v>
      </c>
      <c r="J18" s="69">
        <v>10.901</v>
      </c>
      <c r="K18" s="69">
        <v>9.3010000000000002</v>
      </c>
      <c r="L18" s="69">
        <v>0</v>
      </c>
      <c r="M18" s="69">
        <v>1.6</v>
      </c>
      <c r="N18" s="70">
        <v>100</v>
      </c>
      <c r="O18" s="70">
        <v>100</v>
      </c>
      <c r="P18" s="70">
        <v>14.677552518117604</v>
      </c>
      <c r="Q18" s="70">
        <v>0</v>
      </c>
      <c r="R18" s="70">
        <v>0</v>
      </c>
    </row>
    <row r="19" spans="1:18" ht="15.75" x14ac:dyDescent="0.25">
      <c r="A19" s="11" t="s">
        <v>24</v>
      </c>
      <c r="B19" s="66" t="s">
        <v>25</v>
      </c>
      <c r="C19" s="69">
        <v>32.213000000000001</v>
      </c>
      <c r="D19" s="69">
        <v>0</v>
      </c>
      <c r="E19" s="69">
        <v>97.198999999999998</v>
      </c>
      <c r="F19" s="69">
        <v>32.213000000000001</v>
      </c>
      <c r="G19" s="69">
        <v>64.986000000000004</v>
      </c>
      <c r="H19" s="69">
        <v>32.213000000000001</v>
      </c>
      <c r="I19" s="69">
        <v>0</v>
      </c>
      <c r="J19" s="69">
        <v>97.198999999999998</v>
      </c>
      <c r="K19" s="69">
        <v>32.213000000000001</v>
      </c>
      <c r="L19" s="69">
        <v>0</v>
      </c>
      <c r="M19" s="69">
        <v>64.986000000000004</v>
      </c>
      <c r="N19" s="70">
        <v>100</v>
      </c>
      <c r="O19" s="70">
        <v>100</v>
      </c>
      <c r="P19" s="70">
        <v>66.858712538194837</v>
      </c>
      <c r="Q19" s="70">
        <v>0</v>
      </c>
      <c r="R19" s="70">
        <v>0</v>
      </c>
    </row>
    <row r="20" spans="1:18" ht="15.75" x14ac:dyDescent="0.25">
      <c r="A20" s="11" t="s">
        <v>27</v>
      </c>
      <c r="B20" s="66" t="s">
        <v>28</v>
      </c>
      <c r="C20" s="69">
        <v>16.280999999999999</v>
      </c>
      <c r="D20" s="69">
        <v>0</v>
      </c>
      <c r="E20" s="69">
        <v>19.280999999999999</v>
      </c>
      <c r="F20" s="69">
        <v>16.280999999999999</v>
      </c>
      <c r="G20" s="69">
        <v>3</v>
      </c>
      <c r="H20" s="69">
        <v>16.280999999999999</v>
      </c>
      <c r="I20" s="69">
        <v>3.98</v>
      </c>
      <c r="J20" s="69">
        <v>19.280999999999999</v>
      </c>
      <c r="K20" s="69">
        <v>16.280999999999999</v>
      </c>
      <c r="L20" s="69">
        <v>0</v>
      </c>
      <c r="M20" s="69">
        <v>3</v>
      </c>
      <c r="N20" s="70">
        <v>100</v>
      </c>
      <c r="O20" s="70">
        <v>100</v>
      </c>
      <c r="P20" s="70">
        <v>15.55935895441108</v>
      </c>
      <c r="Q20" s="70">
        <v>3.98</v>
      </c>
      <c r="R20" s="70">
        <v>4.4408920985006262E-16</v>
      </c>
    </row>
    <row r="21" spans="1:18" ht="15.75" x14ac:dyDescent="0.25">
      <c r="A21" s="11" t="s">
        <v>30</v>
      </c>
      <c r="B21" s="66" t="s">
        <v>31</v>
      </c>
      <c r="C21" s="69">
        <v>7.5519999999999996</v>
      </c>
      <c r="D21" s="69">
        <v>0</v>
      </c>
      <c r="E21" s="69">
        <v>8.8896700000000006</v>
      </c>
      <c r="F21" s="69">
        <v>7.5519999999999996</v>
      </c>
      <c r="G21" s="69">
        <v>1.3376699999999999</v>
      </c>
      <c r="H21" s="69">
        <v>7.5519999999999996</v>
      </c>
      <c r="I21" s="69">
        <v>0</v>
      </c>
      <c r="J21" s="69">
        <v>8.8896700000000006</v>
      </c>
      <c r="K21" s="69">
        <v>7.5519999999999996</v>
      </c>
      <c r="L21" s="69">
        <v>0</v>
      </c>
      <c r="M21" s="69">
        <v>1.3376699999999999</v>
      </c>
      <c r="N21" s="70">
        <v>100</v>
      </c>
      <c r="O21" s="70">
        <v>100</v>
      </c>
      <c r="P21" s="70">
        <v>15.047465203995197</v>
      </c>
      <c r="Q21" s="70">
        <v>0</v>
      </c>
      <c r="R21" s="70">
        <v>0</v>
      </c>
    </row>
    <row r="22" spans="1:18" ht="15.75" x14ac:dyDescent="0.25">
      <c r="A22" s="11" t="s">
        <v>33</v>
      </c>
      <c r="B22" s="66" t="s">
        <v>34</v>
      </c>
      <c r="C22" s="69">
        <v>19.427</v>
      </c>
      <c r="D22" s="69">
        <v>0</v>
      </c>
      <c r="E22" s="69">
        <v>31.427</v>
      </c>
      <c r="F22" s="69">
        <v>19.427</v>
      </c>
      <c r="G22" s="69">
        <v>12</v>
      </c>
      <c r="H22" s="69">
        <v>19.427</v>
      </c>
      <c r="I22" s="69">
        <v>0</v>
      </c>
      <c r="J22" s="69">
        <v>31.427</v>
      </c>
      <c r="K22" s="69">
        <v>19.427</v>
      </c>
      <c r="L22" s="69">
        <v>0</v>
      </c>
      <c r="M22" s="69">
        <v>12</v>
      </c>
      <c r="N22" s="70">
        <v>100</v>
      </c>
      <c r="O22" s="70">
        <v>100</v>
      </c>
      <c r="P22" s="70">
        <v>38.183727368186595</v>
      </c>
      <c r="Q22" s="70">
        <v>0</v>
      </c>
      <c r="R22" s="70">
        <v>0</v>
      </c>
    </row>
    <row r="23" spans="1:18" ht="15.75" x14ac:dyDescent="0.25">
      <c r="A23" s="11" t="s">
        <v>36</v>
      </c>
      <c r="B23" s="66" t="s">
        <v>37</v>
      </c>
      <c r="C23" s="69">
        <v>52.784999999999997</v>
      </c>
      <c r="D23" s="69">
        <v>0</v>
      </c>
      <c r="E23" s="69">
        <v>73.060689999999994</v>
      </c>
      <c r="F23" s="69">
        <v>50.437690000000003</v>
      </c>
      <c r="G23" s="69">
        <v>22.623000000000001</v>
      </c>
      <c r="H23" s="69">
        <v>50.437690000000003</v>
      </c>
      <c r="I23" s="69">
        <v>0</v>
      </c>
      <c r="J23" s="69">
        <v>73.060689999999994</v>
      </c>
      <c r="K23" s="69">
        <v>50.437690000000003</v>
      </c>
      <c r="L23" s="69">
        <v>0</v>
      </c>
      <c r="M23" s="69">
        <v>22.623000000000001</v>
      </c>
      <c r="N23" s="70">
        <v>100</v>
      </c>
      <c r="O23" s="70">
        <v>100</v>
      </c>
      <c r="P23" s="70">
        <v>30.964667867221081</v>
      </c>
      <c r="Q23" s="70">
        <v>0</v>
      </c>
      <c r="R23" s="70">
        <v>0</v>
      </c>
    </row>
    <row r="24" spans="1:18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70">
        <v>0</v>
      </c>
      <c r="R24" s="70">
        <v>0</v>
      </c>
    </row>
    <row r="25" spans="1:18" ht="15.75" x14ac:dyDescent="0.25">
      <c r="A25" s="11" t="s">
        <v>41</v>
      </c>
      <c r="B25" s="66" t="s">
        <v>42</v>
      </c>
      <c r="C25" s="69">
        <v>11.66</v>
      </c>
      <c r="D25" s="69">
        <v>0</v>
      </c>
      <c r="E25" s="69">
        <v>12.2737</v>
      </c>
      <c r="F25" s="69">
        <v>11.66</v>
      </c>
      <c r="G25" s="69">
        <v>0.61370000000000002</v>
      </c>
      <c r="H25" s="69">
        <v>11.66</v>
      </c>
      <c r="I25" s="69">
        <v>0</v>
      </c>
      <c r="J25" s="69">
        <v>12.2737</v>
      </c>
      <c r="K25" s="69">
        <v>11.66</v>
      </c>
      <c r="L25" s="69">
        <v>0</v>
      </c>
      <c r="M25" s="69">
        <v>0.61370000000000002</v>
      </c>
      <c r="N25" s="70">
        <v>100</v>
      </c>
      <c r="O25" s="70">
        <v>100</v>
      </c>
      <c r="P25" s="70">
        <v>5.0001222125357474</v>
      </c>
      <c r="Q25" s="70">
        <v>0</v>
      </c>
      <c r="R25" s="70">
        <v>0</v>
      </c>
    </row>
    <row r="26" spans="1:18" ht="15.75" x14ac:dyDescent="0.25">
      <c r="A26" s="11" t="s">
        <v>44</v>
      </c>
      <c r="B26" s="66" t="s">
        <v>45</v>
      </c>
      <c r="C26" s="69">
        <v>28.125</v>
      </c>
      <c r="D26" s="69">
        <v>0</v>
      </c>
      <c r="E26" s="69">
        <v>34.119</v>
      </c>
      <c r="F26" s="69">
        <v>28.125</v>
      </c>
      <c r="G26" s="69">
        <v>5.9939999999999998</v>
      </c>
      <c r="H26" s="69">
        <v>28.125</v>
      </c>
      <c r="I26" s="69">
        <v>0</v>
      </c>
      <c r="J26" s="69">
        <v>34.119</v>
      </c>
      <c r="K26" s="69">
        <v>28.125</v>
      </c>
      <c r="L26" s="69">
        <v>0</v>
      </c>
      <c r="M26" s="69">
        <v>5.9939999999999998</v>
      </c>
      <c r="N26" s="70">
        <v>100</v>
      </c>
      <c r="O26" s="70">
        <v>100</v>
      </c>
      <c r="P26" s="70">
        <v>17.567924030598785</v>
      </c>
      <c r="Q26" s="70">
        <v>0</v>
      </c>
      <c r="R26" s="70">
        <v>0</v>
      </c>
    </row>
    <row r="27" spans="1:18" ht="15.75" x14ac:dyDescent="0.25">
      <c r="A27" s="11" t="s">
        <v>47</v>
      </c>
      <c r="B27" s="66" t="s">
        <v>48</v>
      </c>
      <c r="C27" s="69">
        <v>13.083</v>
      </c>
      <c r="D27" s="69">
        <v>0</v>
      </c>
      <c r="E27" s="69">
        <v>20.082999999999998</v>
      </c>
      <c r="F27" s="69">
        <v>13.083</v>
      </c>
      <c r="G27" s="69">
        <v>7</v>
      </c>
      <c r="H27" s="69">
        <v>13.083</v>
      </c>
      <c r="I27" s="69">
        <v>0</v>
      </c>
      <c r="J27" s="69">
        <v>20.082892000000001</v>
      </c>
      <c r="K27" s="69">
        <v>13.083</v>
      </c>
      <c r="L27" s="69">
        <v>0</v>
      </c>
      <c r="M27" s="69">
        <v>6.999892</v>
      </c>
      <c r="N27" s="70">
        <v>100</v>
      </c>
      <c r="O27" s="70">
        <v>99.998457142857148</v>
      </c>
      <c r="P27" s="70">
        <v>34.854999967136209</v>
      </c>
      <c r="Q27" s="70">
        <v>0</v>
      </c>
      <c r="R27" s="70">
        <v>0</v>
      </c>
    </row>
    <row r="28" spans="1:18" ht="15.75" x14ac:dyDescent="0.25">
      <c r="A28" s="11" t="s">
        <v>50</v>
      </c>
      <c r="B28" s="66" t="s">
        <v>51</v>
      </c>
      <c r="C28" s="69">
        <v>44.804000000000002</v>
      </c>
      <c r="D28" s="69">
        <v>0</v>
      </c>
      <c r="E28" s="69">
        <v>48.853999999999999</v>
      </c>
      <c r="F28" s="69">
        <v>44.804000000000002</v>
      </c>
      <c r="G28" s="69">
        <v>4.05</v>
      </c>
      <c r="H28" s="69">
        <v>44.804000000000002</v>
      </c>
      <c r="I28" s="69">
        <v>0.16699712</v>
      </c>
      <c r="J28" s="69">
        <v>48.853999999999999</v>
      </c>
      <c r="K28" s="69">
        <v>44.804000000000002</v>
      </c>
      <c r="L28" s="69">
        <v>0</v>
      </c>
      <c r="M28" s="69">
        <v>4.05</v>
      </c>
      <c r="N28" s="70">
        <v>100</v>
      </c>
      <c r="O28" s="70">
        <v>100</v>
      </c>
      <c r="P28" s="70">
        <v>8.2900069595120147</v>
      </c>
      <c r="Q28" s="70">
        <v>0.16699712</v>
      </c>
      <c r="R28" s="70">
        <v>-2.2204460492503131E-15</v>
      </c>
    </row>
    <row r="29" spans="1:18" ht="15.75" x14ac:dyDescent="0.25">
      <c r="A29" s="11" t="s">
        <v>53</v>
      </c>
      <c r="B29" s="66" t="s">
        <v>54</v>
      </c>
      <c r="C29" s="69">
        <v>13.712</v>
      </c>
      <c r="D29" s="69">
        <v>0</v>
      </c>
      <c r="E29" s="69">
        <v>16.382400000000001</v>
      </c>
      <c r="F29" s="69">
        <v>13.712</v>
      </c>
      <c r="G29" s="69">
        <v>2.6703999999999999</v>
      </c>
      <c r="H29" s="69">
        <v>12.553452</v>
      </c>
      <c r="I29" s="69">
        <v>2.8131499999999999E-3</v>
      </c>
      <c r="J29" s="69">
        <v>14.998224</v>
      </c>
      <c r="K29" s="69">
        <v>12.553452</v>
      </c>
      <c r="L29" s="69">
        <v>0</v>
      </c>
      <c r="M29" s="69">
        <v>2.4447719999999999</v>
      </c>
      <c r="N29" s="70">
        <v>91.55084597432905</v>
      </c>
      <c r="O29" s="70">
        <v>91.55077890952667</v>
      </c>
      <c r="P29" s="70">
        <v>16.300409968540276</v>
      </c>
      <c r="Q29" s="70">
        <v>2.8131499999999999E-3</v>
      </c>
      <c r="R29" s="70">
        <v>-2.9099986309510939E-16</v>
      </c>
    </row>
    <row r="30" spans="1:18" ht="15.75" x14ac:dyDescent="0.25">
      <c r="A30" s="11" t="s">
        <v>56</v>
      </c>
      <c r="B30" s="66" t="s">
        <v>57</v>
      </c>
      <c r="C30" s="69">
        <v>15.284000000000001</v>
      </c>
      <c r="D30" s="69">
        <v>0</v>
      </c>
      <c r="E30" s="69">
        <v>20.297999999999998</v>
      </c>
      <c r="F30" s="69">
        <v>15.284000000000001</v>
      </c>
      <c r="G30" s="69">
        <v>5.0140000000000002</v>
      </c>
      <c r="H30" s="69">
        <v>15.284000000000001</v>
      </c>
      <c r="I30" s="69">
        <v>0</v>
      </c>
      <c r="J30" s="69">
        <v>20.297999999999998</v>
      </c>
      <c r="K30" s="69">
        <v>15.284000000000001</v>
      </c>
      <c r="L30" s="69">
        <v>0</v>
      </c>
      <c r="M30" s="69">
        <v>5.0140000000000002</v>
      </c>
      <c r="N30" s="70">
        <v>100</v>
      </c>
      <c r="O30" s="70">
        <v>100</v>
      </c>
      <c r="P30" s="70">
        <v>24.701941077938717</v>
      </c>
      <c r="Q30" s="70">
        <v>0</v>
      </c>
      <c r="R30" s="70">
        <v>0</v>
      </c>
    </row>
    <row r="31" spans="1:18" ht="15.75" x14ac:dyDescent="0.25">
      <c r="A31" s="11" t="s">
        <v>59</v>
      </c>
      <c r="B31" s="66" t="s">
        <v>60</v>
      </c>
      <c r="C31" s="69">
        <v>12.989000000000001</v>
      </c>
      <c r="D31" s="69">
        <v>0</v>
      </c>
      <c r="E31" s="69">
        <v>20.888999999999999</v>
      </c>
      <c r="F31" s="69">
        <v>12.989000000000001</v>
      </c>
      <c r="G31" s="69">
        <v>7.9</v>
      </c>
      <c r="H31" s="69">
        <v>12.989000000000001</v>
      </c>
      <c r="I31" s="69">
        <v>0</v>
      </c>
      <c r="J31" s="69">
        <v>20.888999999999999</v>
      </c>
      <c r="K31" s="69">
        <v>12.989000000000001</v>
      </c>
      <c r="L31" s="69">
        <v>0</v>
      </c>
      <c r="M31" s="69">
        <v>7.9</v>
      </c>
      <c r="N31" s="70">
        <v>100</v>
      </c>
      <c r="O31" s="70">
        <v>100</v>
      </c>
      <c r="P31" s="70">
        <v>37.818947771554413</v>
      </c>
      <c r="Q31" s="70">
        <v>0</v>
      </c>
      <c r="R31" s="70">
        <v>0</v>
      </c>
    </row>
    <row r="32" spans="1:18" ht="15.75" x14ac:dyDescent="0.25">
      <c r="A32" s="60" t="s">
        <v>62</v>
      </c>
      <c r="B32" s="61" t="s">
        <v>63</v>
      </c>
      <c r="C32" s="64">
        <v>159.15899999999999</v>
      </c>
      <c r="D32" s="64">
        <v>0</v>
      </c>
      <c r="E32" s="64">
        <v>276.67700000000002</v>
      </c>
      <c r="F32" s="64">
        <v>159.15899999999999</v>
      </c>
      <c r="G32" s="64">
        <v>117.518</v>
      </c>
      <c r="H32" s="64">
        <v>159.15899999999999</v>
      </c>
      <c r="I32" s="64">
        <v>3.4950980200000004</v>
      </c>
      <c r="J32" s="64">
        <v>276.67700000000002</v>
      </c>
      <c r="K32" s="64">
        <v>159.15899999999999</v>
      </c>
      <c r="L32" s="64">
        <v>0</v>
      </c>
      <c r="M32" s="64">
        <v>117.518</v>
      </c>
      <c r="N32" s="64">
        <v>100</v>
      </c>
      <c r="O32" s="64">
        <v>100</v>
      </c>
      <c r="P32" s="64">
        <v>42.474799134008244</v>
      </c>
      <c r="Q32" s="64">
        <v>3.4950980200000004</v>
      </c>
      <c r="R32" s="64">
        <v>1.9984014443252818E-15</v>
      </c>
    </row>
    <row r="33" spans="1:18" ht="15.75" x14ac:dyDescent="0.25">
      <c r="A33" s="11" t="s">
        <v>65</v>
      </c>
      <c r="B33" s="66" t="s">
        <v>66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70" t="s">
        <v>652</v>
      </c>
      <c r="O33" s="70" t="s">
        <v>652</v>
      </c>
      <c r="P33" s="70">
        <v>0</v>
      </c>
      <c r="Q33" s="70">
        <v>0</v>
      </c>
      <c r="R33" s="70">
        <v>0</v>
      </c>
    </row>
    <row r="34" spans="1:18" ht="15.75" x14ac:dyDescent="0.25">
      <c r="A34" s="11" t="s">
        <v>68</v>
      </c>
      <c r="B34" s="66" t="s">
        <v>69</v>
      </c>
      <c r="C34" s="69">
        <v>11.159000000000001</v>
      </c>
      <c r="D34" s="69">
        <v>0</v>
      </c>
      <c r="E34" s="69">
        <v>23.376999999999999</v>
      </c>
      <c r="F34" s="69">
        <v>11.159000000000001</v>
      </c>
      <c r="G34" s="69">
        <v>12.218</v>
      </c>
      <c r="H34" s="69">
        <v>11.159000000000001</v>
      </c>
      <c r="I34" s="69">
        <v>0</v>
      </c>
      <c r="J34" s="69">
        <v>23.376999999999999</v>
      </c>
      <c r="K34" s="69">
        <v>11.159000000000001</v>
      </c>
      <c r="L34" s="69">
        <v>0</v>
      </c>
      <c r="M34" s="69">
        <v>12.218</v>
      </c>
      <c r="N34" s="70">
        <v>100</v>
      </c>
      <c r="O34" s="70">
        <v>100</v>
      </c>
      <c r="P34" s="70">
        <v>52.265046840912014</v>
      </c>
      <c r="Q34" s="70">
        <v>0</v>
      </c>
      <c r="R34" s="70">
        <v>0</v>
      </c>
    </row>
    <row r="35" spans="1:18" ht="15.75" x14ac:dyDescent="0.25">
      <c r="A35" s="11" t="s">
        <v>71</v>
      </c>
      <c r="B35" s="66" t="s">
        <v>72</v>
      </c>
      <c r="C35" s="69">
        <v>27.045000000000002</v>
      </c>
      <c r="D35" s="69">
        <v>0</v>
      </c>
      <c r="E35" s="69">
        <v>39.045000000000002</v>
      </c>
      <c r="F35" s="69">
        <v>27.045000000000002</v>
      </c>
      <c r="G35" s="69">
        <v>12</v>
      </c>
      <c r="H35" s="69">
        <v>27.045000000000002</v>
      </c>
      <c r="I35" s="69">
        <v>0</v>
      </c>
      <c r="J35" s="69">
        <v>39.045000000000002</v>
      </c>
      <c r="K35" s="69">
        <v>27.045000000000002</v>
      </c>
      <c r="L35" s="69">
        <v>0</v>
      </c>
      <c r="M35" s="69">
        <v>12</v>
      </c>
      <c r="N35" s="70">
        <v>100</v>
      </c>
      <c r="O35" s="70">
        <v>100</v>
      </c>
      <c r="P35" s="70">
        <v>30.733768728390316</v>
      </c>
      <c r="Q35" s="70">
        <v>0</v>
      </c>
      <c r="R35" s="70">
        <v>0</v>
      </c>
    </row>
    <row r="36" spans="1:18" ht="15.75" x14ac:dyDescent="0.25">
      <c r="A36" s="11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70">
        <v>0</v>
      </c>
      <c r="R36" s="70">
        <v>0</v>
      </c>
    </row>
    <row r="37" spans="1:18" ht="15.75" x14ac:dyDescent="0.25">
      <c r="A37" s="11" t="s">
        <v>76</v>
      </c>
      <c r="B37" s="66" t="s">
        <v>77</v>
      </c>
      <c r="C37" s="69">
        <v>15.012</v>
      </c>
      <c r="D37" s="69">
        <v>0</v>
      </c>
      <c r="E37" s="69">
        <v>25.012</v>
      </c>
      <c r="F37" s="69">
        <v>15.012</v>
      </c>
      <c r="G37" s="69">
        <v>10</v>
      </c>
      <c r="H37" s="69">
        <v>15.012</v>
      </c>
      <c r="I37" s="69">
        <v>2.1097170200000002</v>
      </c>
      <c r="J37" s="69">
        <v>25.012</v>
      </c>
      <c r="K37" s="69">
        <v>15.012</v>
      </c>
      <c r="L37" s="69">
        <v>0</v>
      </c>
      <c r="M37" s="69">
        <v>10</v>
      </c>
      <c r="N37" s="70">
        <v>100</v>
      </c>
      <c r="O37" s="70">
        <v>100</v>
      </c>
      <c r="P37" s="70">
        <v>39.980809211578446</v>
      </c>
      <c r="Q37" s="70">
        <v>2.1097170200000002</v>
      </c>
      <c r="R37" s="70">
        <v>1.3322676295501878E-15</v>
      </c>
    </row>
    <row r="38" spans="1:18" ht="15.75" x14ac:dyDescent="0.25">
      <c r="A38" s="11" t="s">
        <v>79</v>
      </c>
      <c r="B38" s="66" t="s">
        <v>80</v>
      </c>
      <c r="C38" s="69">
        <v>16.175000000000001</v>
      </c>
      <c r="D38" s="69">
        <v>0</v>
      </c>
      <c r="E38" s="69">
        <v>26.175000000000001</v>
      </c>
      <c r="F38" s="69">
        <v>16.175000000000001</v>
      </c>
      <c r="G38" s="69">
        <v>10</v>
      </c>
      <c r="H38" s="69">
        <v>16.175000000000001</v>
      </c>
      <c r="I38" s="69">
        <v>0</v>
      </c>
      <c r="J38" s="69">
        <v>26.175000000000001</v>
      </c>
      <c r="K38" s="69">
        <v>16.175000000000001</v>
      </c>
      <c r="L38" s="69">
        <v>0</v>
      </c>
      <c r="M38" s="69">
        <v>10</v>
      </c>
      <c r="N38" s="70">
        <v>100</v>
      </c>
      <c r="O38" s="70">
        <v>100</v>
      </c>
      <c r="P38" s="70">
        <v>38.204393505253101</v>
      </c>
      <c r="Q38" s="70">
        <v>0</v>
      </c>
      <c r="R38" s="70">
        <v>0</v>
      </c>
    </row>
    <row r="39" spans="1:18" ht="15.75" x14ac:dyDescent="0.25">
      <c r="A39" s="11" t="s">
        <v>82</v>
      </c>
      <c r="B39" s="66" t="s">
        <v>83</v>
      </c>
      <c r="C39" s="69">
        <v>53.457999999999998</v>
      </c>
      <c r="D39" s="69">
        <v>0</v>
      </c>
      <c r="E39" s="69">
        <v>118.05800000000001</v>
      </c>
      <c r="F39" s="69">
        <v>53.457999999999998</v>
      </c>
      <c r="G39" s="69">
        <v>64.599999999999994</v>
      </c>
      <c r="H39" s="69">
        <v>53.457999999999998</v>
      </c>
      <c r="I39" s="69">
        <v>0</v>
      </c>
      <c r="J39" s="69">
        <v>118.05800000000001</v>
      </c>
      <c r="K39" s="69">
        <v>53.457999999999998</v>
      </c>
      <c r="L39" s="69">
        <v>0</v>
      </c>
      <c r="M39" s="69">
        <v>64.599999999999994</v>
      </c>
      <c r="N39" s="70">
        <v>100</v>
      </c>
      <c r="O39" s="70">
        <v>100</v>
      </c>
      <c r="P39" s="70">
        <v>54.71886699757745</v>
      </c>
      <c r="Q39" s="70">
        <v>0</v>
      </c>
      <c r="R39" s="70">
        <v>0</v>
      </c>
    </row>
    <row r="40" spans="1:18" ht="15.75" x14ac:dyDescent="0.25">
      <c r="A40" s="11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70">
        <v>0</v>
      </c>
      <c r="R40" s="70">
        <v>0</v>
      </c>
    </row>
    <row r="41" spans="1:18" ht="15.75" x14ac:dyDescent="0.25">
      <c r="A41" s="11" t="s">
        <v>87</v>
      </c>
      <c r="B41" s="66" t="s">
        <v>88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70" t="s">
        <v>652</v>
      </c>
      <c r="O41" s="70" t="s">
        <v>652</v>
      </c>
      <c r="P41" s="70">
        <v>0</v>
      </c>
      <c r="Q41" s="70">
        <v>0</v>
      </c>
      <c r="R41" s="70">
        <v>0</v>
      </c>
    </row>
    <row r="42" spans="1:18" ht="15.75" x14ac:dyDescent="0.25">
      <c r="A42" s="11" t="s">
        <v>90</v>
      </c>
      <c r="B42" s="66" t="s">
        <v>91</v>
      </c>
      <c r="C42" s="69">
        <v>13.265000000000001</v>
      </c>
      <c r="D42" s="69">
        <v>0</v>
      </c>
      <c r="E42" s="69">
        <v>18.265000000000001</v>
      </c>
      <c r="F42" s="69">
        <v>13.265000000000001</v>
      </c>
      <c r="G42" s="69">
        <v>5</v>
      </c>
      <c r="H42" s="69">
        <v>13.265000000000001</v>
      </c>
      <c r="I42" s="69">
        <v>1.385381</v>
      </c>
      <c r="J42" s="69">
        <v>18.265000000000001</v>
      </c>
      <c r="K42" s="69">
        <v>13.265000000000001</v>
      </c>
      <c r="L42" s="69">
        <v>0</v>
      </c>
      <c r="M42" s="69">
        <v>5</v>
      </c>
      <c r="N42" s="70">
        <v>100</v>
      </c>
      <c r="O42" s="70">
        <v>100</v>
      </c>
      <c r="P42" s="70">
        <v>27.374760470845878</v>
      </c>
      <c r="Q42" s="70">
        <v>1.385381</v>
      </c>
      <c r="R42" s="70">
        <v>6.6613381477509392E-16</v>
      </c>
    </row>
    <row r="43" spans="1:18" ht="15.75" x14ac:dyDescent="0.25">
      <c r="A43" s="71">
        <v>32</v>
      </c>
      <c r="B43" s="66" t="s">
        <v>93</v>
      </c>
      <c r="C43" s="69">
        <v>23.045000000000002</v>
      </c>
      <c r="D43" s="69">
        <v>0</v>
      </c>
      <c r="E43" s="69">
        <v>26.745000000000001</v>
      </c>
      <c r="F43" s="69">
        <v>23.045000000000002</v>
      </c>
      <c r="G43" s="69">
        <v>3.7</v>
      </c>
      <c r="H43" s="69">
        <v>23.045000000000002</v>
      </c>
      <c r="I43" s="69">
        <v>0</v>
      </c>
      <c r="J43" s="69">
        <v>26.745000000000001</v>
      </c>
      <c r="K43" s="69">
        <v>23.045000000000002</v>
      </c>
      <c r="L43" s="69">
        <v>0</v>
      </c>
      <c r="M43" s="69">
        <v>3.7</v>
      </c>
      <c r="N43" s="70">
        <v>100</v>
      </c>
      <c r="O43" s="70">
        <v>100</v>
      </c>
      <c r="P43" s="70">
        <v>13.834361562908956</v>
      </c>
      <c r="Q43" s="70">
        <v>0</v>
      </c>
      <c r="R43" s="70">
        <v>0</v>
      </c>
    </row>
    <row r="44" spans="1:18" ht="15.75" x14ac:dyDescent="0.25">
      <c r="A44" s="73">
        <v>33</v>
      </c>
      <c r="B44" s="74" t="s">
        <v>95</v>
      </c>
      <c r="C44" s="64">
        <v>500.50400000000002</v>
      </c>
      <c r="D44" s="64">
        <v>0</v>
      </c>
      <c r="E44" s="64">
        <v>627.68669999999997</v>
      </c>
      <c r="F44" s="64">
        <v>500.47399999999999</v>
      </c>
      <c r="G44" s="64">
        <v>127.2127</v>
      </c>
      <c r="H44" s="64">
        <v>500.47399999999999</v>
      </c>
      <c r="I44" s="64">
        <v>27.532722179999997</v>
      </c>
      <c r="J44" s="64">
        <v>627.68669999999997</v>
      </c>
      <c r="K44" s="64">
        <v>500.47399999999999</v>
      </c>
      <c r="L44" s="64">
        <v>0</v>
      </c>
      <c r="M44" s="64">
        <v>127.2127</v>
      </c>
      <c r="N44" s="64">
        <v>100</v>
      </c>
      <c r="O44" s="64">
        <v>100</v>
      </c>
      <c r="P44" s="64">
        <v>20.266910227666127</v>
      </c>
      <c r="Q44" s="64">
        <v>27.532722179999997</v>
      </c>
      <c r="R44" s="64">
        <v>-1.2613174393827364E-14</v>
      </c>
    </row>
    <row r="45" spans="1:18" ht="15.75" x14ac:dyDescent="0.25">
      <c r="A45" s="75">
        <v>34</v>
      </c>
      <c r="B45" s="17" t="s">
        <v>97</v>
      </c>
      <c r="C45" s="69">
        <v>35.533000000000001</v>
      </c>
      <c r="D45" s="69">
        <v>0</v>
      </c>
      <c r="E45" s="69">
        <v>45.055999999999997</v>
      </c>
      <c r="F45" s="69">
        <v>35.533000000000001</v>
      </c>
      <c r="G45" s="69">
        <v>9.5229999999999997</v>
      </c>
      <c r="H45" s="69">
        <v>35.533000000000001</v>
      </c>
      <c r="I45" s="69">
        <v>0</v>
      </c>
      <c r="J45" s="69">
        <v>45.055999999999997</v>
      </c>
      <c r="K45" s="69">
        <v>35.533000000000001</v>
      </c>
      <c r="L45" s="69">
        <v>0</v>
      </c>
      <c r="M45" s="69">
        <v>9.5229999999999997</v>
      </c>
      <c r="N45" s="70">
        <v>100</v>
      </c>
      <c r="O45" s="70">
        <v>100</v>
      </c>
      <c r="P45" s="70">
        <v>21.135919744318183</v>
      </c>
      <c r="Q45" s="70">
        <v>0</v>
      </c>
      <c r="R45" s="70">
        <v>0</v>
      </c>
    </row>
    <row r="46" spans="1:18" ht="15.75" x14ac:dyDescent="0.25">
      <c r="A46" s="75">
        <v>35</v>
      </c>
      <c r="B46" s="17" t="s">
        <v>99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70" t="s">
        <v>652</v>
      </c>
      <c r="O46" s="70" t="s">
        <v>652</v>
      </c>
      <c r="P46" s="70">
        <v>0</v>
      </c>
      <c r="Q46" s="70">
        <v>0</v>
      </c>
      <c r="R46" s="70">
        <v>0</v>
      </c>
    </row>
    <row r="47" spans="1:18" s="130" customFormat="1" ht="15.75" x14ac:dyDescent="0.25">
      <c r="A47" s="140">
        <v>36</v>
      </c>
      <c r="B47" s="66" t="s">
        <v>318</v>
      </c>
      <c r="C47" s="69">
        <v>50</v>
      </c>
      <c r="D47" s="69">
        <v>0</v>
      </c>
      <c r="E47" s="69">
        <v>52.631599999999999</v>
      </c>
      <c r="F47" s="69">
        <v>50</v>
      </c>
      <c r="G47" s="69">
        <v>2.6316000000000002</v>
      </c>
      <c r="H47" s="69">
        <v>50</v>
      </c>
      <c r="I47" s="69">
        <v>15.660379499999999</v>
      </c>
      <c r="J47" s="69">
        <v>52.631599999999999</v>
      </c>
      <c r="K47" s="69">
        <v>50</v>
      </c>
      <c r="L47" s="69">
        <v>0</v>
      </c>
      <c r="M47" s="69">
        <v>2.6316000000000002</v>
      </c>
      <c r="N47" s="70">
        <v>100</v>
      </c>
      <c r="O47" s="70">
        <v>100</v>
      </c>
      <c r="P47" s="70">
        <v>5.0000379999848006</v>
      </c>
      <c r="Q47" s="70">
        <v>15.660379499999999</v>
      </c>
      <c r="R47" s="70">
        <v>5.3290705182007514E-15</v>
      </c>
    </row>
    <row r="48" spans="1:18" ht="15.75" x14ac:dyDescent="0.25">
      <c r="A48" s="75">
        <v>37</v>
      </c>
      <c r="B48" s="17" t="s">
        <v>101</v>
      </c>
      <c r="C48" s="69">
        <v>88.376999999999995</v>
      </c>
      <c r="D48" s="69">
        <v>0</v>
      </c>
      <c r="E48" s="69">
        <v>112.3651</v>
      </c>
      <c r="F48" s="69">
        <v>88.376999999999995</v>
      </c>
      <c r="G48" s="69">
        <v>23.988099999999999</v>
      </c>
      <c r="H48" s="69">
        <v>88.376999999999995</v>
      </c>
      <c r="I48" s="69">
        <v>8.9416504999999997</v>
      </c>
      <c r="J48" s="69">
        <v>112.3651</v>
      </c>
      <c r="K48" s="69">
        <v>88.376999999999995</v>
      </c>
      <c r="L48" s="69">
        <v>0</v>
      </c>
      <c r="M48" s="69">
        <v>23.988099999999999</v>
      </c>
      <c r="N48" s="70">
        <v>100</v>
      </c>
      <c r="O48" s="70">
        <v>100</v>
      </c>
      <c r="P48" s="70">
        <v>21.348354604766069</v>
      </c>
      <c r="Q48" s="70">
        <v>8.9416504999999997</v>
      </c>
      <c r="R48" s="70">
        <v>-5.3290705182007514E-15</v>
      </c>
    </row>
    <row r="49" spans="1:18" ht="15.75" x14ac:dyDescent="0.25">
      <c r="A49" s="75">
        <v>38</v>
      </c>
      <c r="B49" s="17" t="s">
        <v>103</v>
      </c>
      <c r="C49" s="69">
        <v>55.96</v>
      </c>
      <c r="D49" s="69">
        <v>0</v>
      </c>
      <c r="E49" s="69">
        <v>70</v>
      </c>
      <c r="F49" s="69">
        <v>55.93</v>
      </c>
      <c r="G49" s="69">
        <v>14.07</v>
      </c>
      <c r="H49" s="69">
        <v>55.93</v>
      </c>
      <c r="I49" s="69">
        <v>3.4289200000000002E-3</v>
      </c>
      <c r="J49" s="69">
        <v>70</v>
      </c>
      <c r="K49" s="69">
        <v>55.93</v>
      </c>
      <c r="L49" s="69">
        <v>0</v>
      </c>
      <c r="M49" s="69">
        <v>14.07</v>
      </c>
      <c r="N49" s="70">
        <v>100</v>
      </c>
      <c r="O49" s="70">
        <v>100</v>
      </c>
      <c r="P49" s="70">
        <v>20.100000000000001</v>
      </c>
      <c r="Q49" s="70">
        <v>3.4289200000000002E-3</v>
      </c>
      <c r="R49" s="70">
        <v>-2.4962670819306254E-15</v>
      </c>
    </row>
    <row r="50" spans="1:18" ht="15.75" x14ac:dyDescent="0.25">
      <c r="A50" s="75">
        <v>39</v>
      </c>
      <c r="B50" s="17" t="s">
        <v>105</v>
      </c>
      <c r="C50" s="69">
        <v>88.825999999999993</v>
      </c>
      <c r="D50" s="69">
        <v>0</v>
      </c>
      <c r="E50" s="69">
        <v>128.82599999999999</v>
      </c>
      <c r="F50" s="69">
        <v>88.825999999999993</v>
      </c>
      <c r="G50" s="69">
        <v>40</v>
      </c>
      <c r="H50" s="69">
        <v>88.825999999999993</v>
      </c>
      <c r="I50" s="69">
        <v>4.9500000000000002E-2</v>
      </c>
      <c r="J50" s="69">
        <v>128.82599999999999</v>
      </c>
      <c r="K50" s="69">
        <v>88.825999999999993</v>
      </c>
      <c r="L50" s="69">
        <v>0</v>
      </c>
      <c r="M50" s="69">
        <v>40</v>
      </c>
      <c r="N50" s="70">
        <v>100</v>
      </c>
      <c r="O50" s="70">
        <v>100</v>
      </c>
      <c r="P50" s="70">
        <v>31.049632838091689</v>
      </c>
      <c r="Q50" s="70">
        <v>4.9500000000000002E-2</v>
      </c>
      <c r="R50" s="70">
        <v>-5.2319260035460502E-15</v>
      </c>
    </row>
    <row r="51" spans="1:18" s="130" customFormat="1" ht="15.75" x14ac:dyDescent="0.25">
      <c r="A51" s="71">
        <v>40</v>
      </c>
      <c r="B51" s="17" t="s">
        <v>107</v>
      </c>
      <c r="C51" s="69">
        <v>181.80799999999999</v>
      </c>
      <c r="D51" s="69">
        <v>0</v>
      </c>
      <c r="E51" s="69">
        <v>218.80799999999999</v>
      </c>
      <c r="F51" s="69">
        <v>181.80799999999999</v>
      </c>
      <c r="G51" s="69">
        <v>37</v>
      </c>
      <c r="H51" s="69">
        <v>181.80799999999999</v>
      </c>
      <c r="I51" s="69">
        <v>2.8777632599999996</v>
      </c>
      <c r="J51" s="69">
        <v>218.80799999999999</v>
      </c>
      <c r="K51" s="69">
        <v>181.80799999999999</v>
      </c>
      <c r="L51" s="69">
        <v>0</v>
      </c>
      <c r="M51" s="69">
        <v>37</v>
      </c>
      <c r="N51" s="70">
        <v>100</v>
      </c>
      <c r="O51" s="70">
        <v>100</v>
      </c>
      <c r="P51" s="70">
        <v>16.909802201016415</v>
      </c>
      <c r="Q51" s="70">
        <v>2.8777632599999996</v>
      </c>
      <c r="R51" s="70">
        <v>-4.8849813083506888E-15</v>
      </c>
    </row>
    <row r="52" spans="1:18" ht="15.75" x14ac:dyDescent="0.25">
      <c r="A52" s="140">
        <v>41</v>
      </c>
      <c r="B52" s="66" t="s">
        <v>319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70" t="s">
        <v>652</v>
      </c>
      <c r="O52" s="70" t="s">
        <v>652</v>
      </c>
      <c r="P52" s="70">
        <v>0</v>
      </c>
      <c r="Q52" s="70">
        <v>0</v>
      </c>
      <c r="R52" s="70">
        <v>0</v>
      </c>
    </row>
    <row r="53" spans="1:18" ht="15.75" x14ac:dyDescent="0.25">
      <c r="A53" s="73">
        <v>42</v>
      </c>
      <c r="B53" s="76" t="s">
        <v>109</v>
      </c>
      <c r="C53" s="64">
        <v>800.19100000000003</v>
      </c>
      <c r="D53" s="64">
        <v>0</v>
      </c>
      <c r="E53" s="64">
        <v>862.10599999999999</v>
      </c>
      <c r="F53" s="64">
        <v>800.19100000000003</v>
      </c>
      <c r="G53" s="64">
        <v>61.914999999999999</v>
      </c>
      <c r="H53" s="64">
        <v>800.19100000000003</v>
      </c>
      <c r="I53" s="64">
        <v>8.0549999999999997E-2</v>
      </c>
      <c r="J53" s="64">
        <v>844.98700000000008</v>
      </c>
      <c r="K53" s="64">
        <v>800.19100000000003</v>
      </c>
      <c r="L53" s="64">
        <v>0</v>
      </c>
      <c r="M53" s="64">
        <v>44.795999999999999</v>
      </c>
      <c r="N53" s="64">
        <v>100</v>
      </c>
      <c r="O53" s="64">
        <v>72.350803520956148</v>
      </c>
      <c r="P53" s="64">
        <v>5.3013833348915425</v>
      </c>
      <c r="Q53" s="64">
        <v>8.0549999999999997E-2</v>
      </c>
      <c r="R53" s="64">
        <v>1.6556200854722647E-14</v>
      </c>
    </row>
    <row r="54" spans="1:18" ht="15.75" x14ac:dyDescent="0.25">
      <c r="A54" s="75">
        <v>43</v>
      </c>
      <c r="B54" s="17" t="s">
        <v>111</v>
      </c>
      <c r="C54" s="69">
        <v>217.47900000000001</v>
      </c>
      <c r="D54" s="69">
        <v>0</v>
      </c>
      <c r="E54" s="69">
        <v>231.91399999999999</v>
      </c>
      <c r="F54" s="69">
        <v>217.47900000000001</v>
      </c>
      <c r="G54" s="69">
        <v>14.435</v>
      </c>
      <c r="H54" s="69">
        <v>217.47900000000001</v>
      </c>
      <c r="I54" s="69">
        <v>0</v>
      </c>
      <c r="J54" s="69">
        <v>231.91399999999999</v>
      </c>
      <c r="K54" s="69">
        <v>217.47900000000001</v>
      </c>
      <c r="L54" s="69">
        <v>0</v>
      </c>
      <c r="M54" s="69">
        <v>14.435</v>
      </c>
      <c r="N54" s="70">
        <v>100</v>
      </c>
      <c r="O54" s="70">
        <v>100</v>
      </c>
      <c r="P54" s="70">
        <v>6.2242900385487729</v>
      </c>
      <c r="Q54" s="70">
        <v>0</v>
      </c>
      <c r="R54" s="70">
        <v>0</v>
      </c>
    </row>
    <row r="55" spans="1:18" ht="15.75" x14ac:dyDescent="0.25">
      <c r="A55" s="75">
        <v>44</v>
      </c>
      <c r="B55" s="17" t="s">
        <v>113</v>
      </c>
      <c r="C55" s="69">
        <v>44.851999999999997</v>
      </c>
      <c r="D55" s="69">
        <v>0</v>
      </c>
      <c r="E55" s="69">
        <v>58.332000000000001</v>
      </c>
      <c r="F55" s="69">
        <v>44.851999999999997</v>
      </c>
      <c r="G55" s="69">
        <v>13.48</v>
      </c>
      <c r="H55" s="69">
        <v>44.851999999999997</v>
      </c>
      <c r="I55" s="69">
        <v>0</v>
      </c>
      <c r="J55" s="69">
        <v>47.213000000000001</v>
      </c>
      <c r="K55" s="69">
        <v>44.851999999999997</v>
      </c>
      <c r="L55" s="69">
        <v>0</v>
      </c>
      <c r="M55" s="69">
        <v>2.3610000000000002</v>
      </c>
      <c r="N55" s="70">
        <v>100</v>
      </c>
      <c r="O55" s="70">
        <v>17.514836795252226</v>
      </c>
      <c r="P55" s="70">
        <v>5.0007413212462675</v>
      </c>
      <c r="Q55" s="70">
        <v>0</v>
      </c>
      <c r="R55" s="70">
        <v>0</v>
      </c>
    </row>
    <row r="56" spans="1:18" ht="15.75" x14ac:dyDescent="0.25">
      <c r="A56" s="75">
        <v>45</v>
      </c>
      <c r="B56" s="17" t="s">
        <v>115</v>
      </c>
      <c r="C56" s="69">
        <v>113.18</v>
      </c>
      <c r="D56" s="69">
        <v>0</v>
      </c>
      <c r="E56" s="69">
        <v>119.18</v>
      </c>
      <c r="F56" s="69">
        <v>113.18</v>
      </c>
      <c r="G56" s="69">
        <v>6</v>
      </c>
      <c r="H56" s="69">
        <v>113.18</v>
      </c>
      <c r="I56" s="69">
        <v>0</v>
      </c>
      <c r="J56" s="69">
        <v>113.18</v>
      </c>
      <c r="K56" s="69">
        <v>113.18</v>
      </c>
      <c r="L56" s="69">
        <v>0</v>
      </c>
      <c r="M56" s="69">
        <v>0</v>
      </c>
      <c r="N56" s="70">
        <v>100</v>
      </c>
      <c r="O56" s="70">
        <v>0</v>
      </c>
      <c r="P56" s="70">
        <v>0</v>
      </c>
      <c r="Q56" s="70">
        <v>0</v>
      </c>
      <c r="R56" s="70">
        <v>0</v>
      </c>
    </row>
    <row r="57" spans="1:18" ht="15.75" x14ac:dyDescent="0.25">
      <c r="A57" s="75">
        <v>46</v>
      </c>
      <c r="B57" s="17" t="s">
        <v>117</v>
      </c>
      <c r="C57" s="69">
        <v>67.950999999999993</v>
      </c>
      <c r="D57" s="69">
        <v>0</v>
      </c>
      <c r="E57" s="69">
        <v>72.450999999999993</v>
      </c>
      <c r="F57" s="69">
        <v>67.950999999999993</v>
      </c>
      <c r="G57" s="69">
        <v>4.5</v>
      </c>
      <c r="H57" s="69">
        <v>67.950999999999993</v>
      </c>
      <c r="I57" s="69">
        <v>0</v>
      </c>
      <c r="J57" s="69">
        <v>72.450999999999993</v>
      </c>
      <c r="K57" s="69">
        <v>67.950999999999993</v>
      </c>
      <c r="L57" s="69">
        <v>0</v>
      </c>
      <c r="M57" s="69">
        <v>4.5</v>
      </c>
      <c r="N57" s="70">
        <v>100</v>
      </c>
      <c r="O57" s="70">
        <v>100</v>
      </c>
      <c r="P57" s="70">
        <v>6.2110943948323696</v>
      </c>
      <c r="Q57" s="70">
        <v>0</v>
      </c>
      <c r="R57" s="70">
        <v>0</v>
      </c>
    </row>
    <row r="58" spans="1:18" ht="25.5" x14ac:dyDescent="0.25">
      <c r="A58" s="75">
        <v>47</v>
      </c>
      <c r="B58" s="17" t="s">
        <v>119</v>
      </c>
      <c r="C58" s="69">
        <v>33.728999999999999</v>
      </c>
      <c r="D58" s="69">
        <v>0</v>
      </c>
      <c r="E58" s="69">
        <v>40.228999999999999</v>
      </c>
      <c r="F58" s="69">
        <v>33.728999999999999</v>
      </c>
      <c r="G58" s="69">
        <v>6.5</v>
      </c>
      <c r="H58" s="69">
        <v>33.728999999999999</v>
      </c>
      <c r="I58" s="69">
        <v>0</v>
      </c>
      <c r="J58" s="69">
        <v>40.228999999999999</v>
      </c>
      <c r="K58" s="69">
        <v>33.728999999999999</v>
      </c>
      <c r="L58" s="69">
        <v>0</v>
      </c>
      <c r="M58" s="69">
        <v>6.5</v>
      </c>
      <c r="N58" s="70">
        <v>100</v>
      </c>
      <c r="O58" s="70">
        <v>100</v>
      </c>
      <c r="P58" s="70">
        <v>16.157498322105944</v>
      </c>
      <c r="Q58" s="70">
        <v>0</v>
      </c>
      <c r="R58" s="70">
        <v>0</v>
      </c>
    </row>
    <row r="59" spans="1:18" ht="15.75" x14ac:dyDescent="0.25">
      <c r="A59" s="11">
        <v>48</v>
      </c>
      <c r="B59" s="17" t="s">
        <v>122</v>
      </c>
      <c r="C59" s="69">
        <v>57</v>
      </c>
      <c r="D59" s="69">
        <v>0</v>
      </c>
      <c r="E59" s="69">
        <v>60</v>
      </c>
      <c r="F59" s="69">
        <v>57</v>
      </c>
      <c r="G59" s="69">
        <v>3</v>
      </c>
      <c r="H59" s="69">
        <v>57</v>
      </c>
      <c r="I59" s="69">
        <v>0</v>
      </c>
      <c r="J59" s="69">
        <v>60</v>
      </c>
      <c r="K59" s="69">
        <v>57</v>
      </c>
      <c r="L59" s="69">
        <v>0</v>
      </c>
      <c r="M59" s="69">
        <v>3</v>
      </c>
      <c r="N59" s="70">
        <v>100</v>
      </c>
      <c r="O59" s="70">
        <v>100</v>
      </c>
      <c r="P59" s="70">
        <v>5</v>
      </c>
      <c r="Q59" s="70">
        <v>0</v>
      </c>
      <c r="R59" s="70">
        <v>0</v>
      </c>
    </row>
    <row r="60" spans="1:18" ht="15.75" x14ac:dyDescent="0.25">
      <c r="A60" s="77">
        <v>49</v>
      </c>
      <c r="B60" s="17" t="s">
        <v>125</v>
      </c>
      <c r="C60" s="69">
        <v>266</v>
      </c>
      <c r="D60" s="69">
        <v>0</v>
      </c>
      <c r="E60" s="69">
        <v>280</v>
      </c>
      <c r="F60" s="69">
        <v>266</v>
      </c>
      <c r="G60" s="69">
        <v>14</v>
      </c>
      <c r="H60" s="69">
        <v>266</v>
      </c>
      <c r="I60" s="69">
        <v>8.0549999999999997E-2</v>
      </c>
      <c r="J60" s="69">
        <v>280</v>
      </c>
      <c r="K60" s="69">
        <v>266</v>
      </c>
      <c r="L60" s="69">
        <v>0</v>
      </c>
      <c r="M60" s="69">
        <v>14</v>
      </c>
      <c r="N60" s="70">
        <v>100</v>
      </c>
      <c r="O60" s="70">
        <v>100</v>
      </c>
      <c r="P60" s="70">
        <v>5</v>
      </c>
      <c r="Q60" s="70">
        <v>8.0549999999999997E-2</v>
      </c>
      <c r="R60" s="70">
        <v>1.6556200854722647E-14</v>
      </c>
    </row>
    <row r="61" spans="1:18" ht="15.75" x14ac:dyDescent="0.25">
      <c r="A61" s="60">
        <v>50</v>
      </c>
      <c r="B61" s="61" t="s">
        <v>128</v>
      </c>
      <c r="C61" s="64">
        <v>584.78399999999999</v>
      </c>
      <c r="D61" s="64">
        <v>0</v>
      </c>
      <c r="E61" s="64">
        <v>828.17995600000006</v>
      </c>
      <c r="F61" s="64">
        <v>584.78399999999999</v>
      </c>
      <c r="G61" s="64">
        <v>243.39595599999998</v>
      </c>
      <c r="H61" s="64">
        <v>584.78399999999999</v>
      </c>
      <c r="I61" s="64">
        <v>5.9125620400000001</v>
      </c>
      <c r="J61" s="64">
        <v>823.67995600000006</v>
      </c>
      <c r="K61" s="64">
        <v>584.78399999999999</v>
      </c>
      <c r="L61" s="64">
        <v>0</v>
      </c>
      <c r="M61" s="64">
        <v>238.89595599999998</v>
      </c>
      <c r="N61" s="64">
        <v>100</v>
      </c>
      <c r="O61" s="64">
        <v>98.151160736622927</v>
      </c>
      <c r="P61" s="64">
        <v>29.003492710948031</v>
      </c>
      <c r="Q61" s="64">
        <v>5.9107153600000002</v>
      </c>
      <c r="R61" s="64">
        <v>1.8466799999992123E-3</v>
      </c>
    </row>
    <row r="62" spans="1:18" ht="15.75" x14ac:dyDescent="0.25">
      <c r="A62" s="11">
        <v>51</v>
      </c>
      <c r="B62" s="66" t="s">
        <v>131</v>
      </c>
      <c r="C62" s="69">
        <v>117.227</v>
      </c>
      <c r="D62" s="69">
        <v>0</v>
      </c>
      <c r="E62" s="69">
        <v>141.24199999999999</v>
      </c>
      <c r="F62" s="69">
        <v>117.227</v>
      </c>
      <c r="G62" s="69">
        <v>24.015000000000001</v>
      </c>
      <c r="H62" s="69">
        <v>117.227</v>
      </c>
      <c r="I62" s="69">
        <v>0.32829999999999998</v>
      </c>
      <c r="J62" s="69">
        <v>141.24199999999999</v>
      </c>
      <c r="K62" s="69">
        <v>117.227</v>
      </c>
      <c r="L62" s="69">
        <v>0</v>
      </c>
      <c r="M62" s="69">
        <v>24.015000000000001</v>
      </c>
      <c r="N62" s="70">
        <v>100</v>
      </c>
      <c r="O62" s="70">
        <v>100</v>
      </c>
      <c r="P62" s="70">
        <v>17.002732898146444</v>
      </c>
      <c r="Q62" s="70">
        <v>0.32829999999999998</v>
      </c>
      <c r="R62" s="70">
        <v>-1.27675647831893E-15</v>
      </c>
    </row>
    <row r="63" spans="1:18" ht="15.75" x14ac:dyDescent="0.25">
      <c r="A63" s="11">
        <v>52</v>
      </c>
      <c r="B63" s="66" t="s">
        <v>134</v>
      </c>
      <c r="C63" s="69">
        <v>15.247999999999999</v>
      </c>
      <c r="D63" s="69">
        <v>0</v>
      </c>
      <c r="E63" s="69">
        <v>19.748000000000001</v>
      </c>
      <c r="F63" s="69">
        <v>15.247999999999999</v>
      </c>
      <c r="G63" s="69">
        <v>4.5</v>
      </c>
      <c r="H63" s="69">
        <v>15.247999999999999</v>
      </c>
      <c r="I63" s="69">
        <v>1.21123866</v>
      </c>
      <c r="J63" s="69">
        <v>15.247999999999999</v>
      </c>
      <c r="K63" s="69">
        <v>15.247999999999999</v>
      </c>
      <c r="L63" s="69">
        <v>0</v>
      </c>
      <c r="M63" s="69">
        <v>0</v>
      </c>
      <c r="N63" s="70">
        <v>100</v>
      </c>
      <c r="O63" s="70">
        <v>0</v>
      </c>
      <c r="P63" s="70">
        <v>0</v>
      </c>
      <c r="Q63" s="70">
        <v>1.21123866</v>
      </c>
      <c r="R63" s="70">
        <v>1.1102230246251565E-15</v>
      </c>
    </row>
    <row r="64" spans="1:18" ht="15.75" x14ac:dyDescent="0.25">
      <c r="A64" s="11">
        <v>53</v>
      </c>
      <c r="B64" s="66" t="s">
        <v>137</v>
      </c>
      <c r="C64" s="69">
        <v>18.14</v>
      </c>
      <c r="D64" s="69">
        <v>0</v>
      </c>
      <c r="E64" s="69">
        <v>21.02</v>
      </c>
      <c r="F64" s="69">
        <v>18.14</v>
      </c>
      <c r="G64" s="69">
        <v>2.88</v>
      </c>
      <c r="H64" s="69">
        <v>18.14</v>
      </c>
      <c r="I64" s="69">
        <v>0</v>
      </c>
      <c r="J64" s="69">
        <v>21.02</v>
      </c>
      <c r="K64" s="69">
        <v>18.14</v>
      </c>
      <c r="L64" s="69">
        <v>0</v>
      </c>
      <c r="M64" s="69">
        <v>2.88</v>
      </c>
      <c r="N64" s="70">
        <v>100</v>
      </c>
      <c r="O64" s="70">
        <v>100</v>
      </c>
      <c r="P64" s="70">
        <v>13.701236917221692</v>
      </c>
      <c r="Q64" s="70">
        <v>0</v>
      </c>
      <c r="R64" s="70">
        <v>0</v>
      </c>
    </row>
    <row r="65" spans="1:18" ht="15.75" x14ac:dyDescent="0.25">
      <c r="A65" s="11">
        <v>54</v>
      </c>
      <c r="B65" s="66" t="s">
        <v>140</v>
      </c>
      <c r="C65" s="69">
        <v>59.505000000000003</v>
      </c>
      <c r="D65" s="69">
        <v>0</v>
      </c>
      <c r="E65" s="69">
        <v>114.505</v>
      </c>
      <c r="F65" s="69">
        <v>59.505000000000003</v>
      </c>
      <c r="G65" s="69">
        <v>55</v>
      </c>
      <c r="H65" s="69">
        <v>59.505000000000003</v>
      </c>
      <c r="I65" s="69">
        <v>0.99</v>
      </c>
      <c r="J65" s="69">
        <v>114.505</v>
      </c>
      <c r="K65" s="69">
        <v>59.505000000000003</v>
      </c>
      <c r="L65" s="69">
        <v>0</v>
      </c>
      <c r="M65" s="69">
        <v>55</v>
      </c>
      <c r="N65" s="70">
        <v>100</v>
      </c>
      <c r="O65" s="70">
        <v>100</v>
      </c>
      <c r="P65" s="70">
        <v>48.032836994017728</v>
      </c>
      <c r="Q65" s="70">
        <v>0.99</v>
      </c>
      <c r="R65" s="70">
        <v>1.9984014443252818E-15</v>
      </c>
    </row>
    <row r="66" spans="1:18" ht="15.75" x14ac:dyDescent="0.25">
      <c r="A66" s="11">
        <v>55</v>
      </c>
      <c r="B66" s="66" t="s">
        <v>143</v>
      </c>
      <c r="C66" s="69">
        <v>19.972000000000001</v>
      </c>
      <c r="D66" s="69">
        <v>0</v>
      </c>
      <c r="E66" s="69">
        <v>32.695099999999996</v>
      </c>
      <c r="F66" s="69">
        <v>19.972000000000001</v>
      </c>
      <c r="G66" s="69">
        <v>12.723100000000001</v>
      </c>
      <c r="H66" s="69">
        <v>19.972000000000001</v>
      </c>
      <c r="I66" s="69">
        <v>0</v>
      </c>
      <c r="J66" s="69">
        <v>32.695099999999996</v>
      </c>
      <c r="K66" s="69">
        <v>19.972000000000001</v>
      </c>
      <c r="L66" s="69">
        <v>0</v>
      </c>
      <c r="M66" s="69">
        <v>12.723100000000001</v>
      </c>
      <c r="N66" s="70">
        <v>100</v>
      </c>
      <c r="O66" s="70">
        <v>100</v>
      </c>
      <c r="P66" s="70">
        <v>38.914393900003368</v>
      </c>
      <c r="Q66" s="70">
        <v>0</v>
      </c>
      <c r="R66" s="70">
        <v>0</v>
      </c>
    </row>
    <row r="67" spans="1:18" ht="15.75" x14ac:dyDescent="0.25">
      <c r="A67" s="11">
        <v>56</v>
      </c>
      <c r="B67" s="66" t="s">
        <v>146</v>
      </c>
      <c r="C67" s="69">
        <v>30.350999999999999</v>
      </c>
      <c r="D67" s="69">
        <v>0</v>
      </c>
      <c r="E67" s="69">
        <v>32.194600000000001</v>
      </c>
      <c r="F67" s="69">
        <v>30.350999999999999</v>
      </c>
      <c r="G67" s="69">
        <v>1.8435999999999999</v>
      </c>
      <c r="H67" s="69">
        <v>30.350999999999999</v>
      </c>
      <c r="I67" s="69">
        <v>0.29824204999999998</v>
      </c>
      <c r="J67" s="69">
        <v>32.194600000000001</v>
      </c>
      <c r="K67" s="69">
        <v>30.350999999999999</v>
      </c>
      <c r="L67" s="69">
        <v>0</v>
      </c>
      <c r="M67" s="69">
        <v>1.8435999999999999</v>
      </c>
      <c r="N67" s="70">
        <v>100</v>
      </c>
      <c r="O67" s="70">
        <v>100</v>
      </c>
      <c r="P67" s="70">
        <v>5.7264261708485265</v>
      </c>
      <c r="Q67" s="70">
        <v>0.29824204999999998</v>
      </c>
      <c r="R67" s="70">
        <v>-1.0547118733938987E-15</v>
      </c>
    </row>
    <row r="68" spans="1:18" ht="15.75" x14ac:dyDescent="0.25">
      <c r="A68" s="11">
        <v>57</v>
      </c>
      <c r="B68" s="66" t="s">
        <v>149</v>
      </c>
      <c r="C68" s="69">
        <v>42.972999999999999</v>
      </c>
      <c r="D68" s="69">
        <v>0</v>
      </c>
      <c r="E68" s="69">
        <v>110.40024</v>
      </c>
      <c r="F68" s="69">
        <v>42.972999999999999</v>
      </c>
      <c r="G68" s="69">
        <v>67.427239999999998</v>
      </c>
      <c r="H68" s="69">
        <v>42.972999999999999</v>
      </c>
      <c r="I68" s="69">
        <v>0</v>
      </c>
      <c r="J68" s="69">
        <v>110.40024</v>
      </c>
      <c r="K68" s="69">
        <v>42.972999999999999</v>
      </c>
      <c r="L68" s="69">
        <v>0</v>
      </c>
      <c r="M68" s="69">
        <v>67.427239999999998</v>
      </c>
      <c r="N68" s="70">
        <v>100</v>
      </c>
      <c r="O68" s="70">
        <v>100</v>
      </c>
      <c r="P68" s="70">
        <v>61.075265778407726</v>
      </c>
      <c r="Q68" s="70">
        <v>0</v>
      </c>
      <c r="R68" s="70">
        <v>0</v>
      </c>
    </row>
    <row r="69" spans="1:18" ht="15.75" x14ac:dyDescent="0.25">
      <c r="A69" s="11">
        <v>58</v>
      </c>
      <c r="B69" s="66" t="s">
        <v>152</v>
      </c>
      <c r="C69" s="69">
        <v>33.56</v>
      </c>
      <c r="D69" s="69">
        <v>0</v>
      </c>
      <c r="E69" s="69">
        <v>46.442337000000002</v>
      </c>
      <c r="F69" s="69">
        <v>33.56</v>
      </c>
      <c r="G69" s="69">
        <v>12.882337</v>
      </c>
      <c r="H69" s="69">
        <v>33.56</v>
      </c>
      <c r="I69" s="69">
        <v>0</v>
      </c>
      <c r="J69" s="69">
        <v>46.442337000000002</v>
      </c>
      <c r="K69" s="69">
        <v>33.56</v>
      </c>
      <c r="L69" s="69">
        <v>0</v>
      </c>
      <c r="M69" s="69">
        <v>12.882337</v>
      </c>
      <c r="N69" s="70">
        <v>100</v>
      </c>
      <c r="O69" s="70">
        <v>100</v>
      </c>
      <c r="P69" s="70">
        <v>27.738347878574672</v>
      </c>
      <c r="Q69" s="70">
        <v>0</v>
      </c>
      <c r="R69" s="70">
        <v>0</v>
      </c>
    </row>
    <row r="70" spans="1:18" ht="15.75" x14ac:dyDescent="0.25">
      <c r="A70" s="11">
        <v>59</v>
      </c>
      <c r="B70" s="66" t="s">
        <v>155</v>
      </c>
      <c r="C70" s="69">
        <v>31.818000000000001</v>
      </c>
      <c r="D70" s="69">
        <v>0</v>
      </c>
      <c r="E70" s="69">
        <v>41.817999999999998</v>
      </c>
      <c r="F70" s="69">
        <v>31.818000000000001</v>
      </c>
      <c r="G70" s="69">
        <v>10</v>
      </c>
      <c r="H70" s="69">
        <v>31.818000000000001</v>
      </c>
      <c r="I70" s="69">
        <v>0</v>
      </c>
      <c r="J70" s="69">
        <v>41.817999999999998</v>
      </c>
      <c r="K70" s="69">
        <v>31.818000000000001</v>
      </c>
      <c r="L70" s="69">
        <v>0</v>
      </c>
      <c r="M70" s="69">
        <v>10</v>
      </c>
      <c r="N70" s="70">
        <v>100</v>
      </c>
      <c r="O70" s="70">
        <v>100</v>
      </c>
      <c r="P70" s="70">
        <v>23.913147448467168</v>
      </c>
      <c r="Q70" s="70">
        <v>0</v>
      </c>
      <c r="R70" s="70">
        <v>0</v>
      </c>
    </row>
    <row r="71" spans="1:18" ht="15.75" x14ac:dyDescent="0.25">
      <c r="A71" s="11">
        <v>60</v>
      </c>
      <c r="B71" s="66" t="s">
        <v>158</v>
      </c>
      <c r="C71" s="69">
        <v>72.808000000000007</v>
      </c>
      <c r="D71" s="69">
        <v>0</v>
      </c>
      <c r="E71" s="69">
        <v>99.628</v>
      </c>
      <c r="F71" s="69">
        <v>72.808000000000007</v>
      </c>
      <c r="G71" s="69">
        <v>26.82</v>
      </c>
      <c r="H71" s="69">
        <v>72.808000000000007</v>
      </c>
      <c r="I71" s="69">
        <v>2.407511</v>
      </c>
      <c r="J71" s="69">
        <v>99.628</v>
      </c>
      <c r="K71" s="69">
        <v>72.808000000000007</v>
      </c>
      <c r="L71" s="69">
        <v>0</v>
      </c>
      <c r="M71" s="69">
        <v>26.82</v>
      </c>
      <c r="N71" s="70">
        <v>100</v>
      </c>
      <c r="O71" s="70">
        <v>100</v>
      </c>
      <c r="P71" s="70">
        <v>26.920142931705946</v>
      </c>
      <c r="Q71" s="70">
        <v>2.407511</v>
      </c>
      <c r="R71" s="70">
        <v>-4.4408920985006262E-16</v>
      </c>
    </row>
    <row r="72" spans="1:18" ht="15.75" x14ac:dyDescent="0.25">
      <c r="A72" s="11">
        <v>61</v>
      </c>
      <c r="B72" s="66" t="s">
        <v>161</v>
      </c>
      <c r="C72" s="69">
        <v>45.591999999999999</v>
      </c>
      <c r="D72" s="69">
        <v>0</v>
      </c>
      <c r="E72" s="69">
        <v>47.991579000000002</v>
      </c>
      <c r="F72" s="69">
        <v>45.591999999999999</v>
      </c>
      <c r="G72" s="69">
        <v>2.3995790000000001</v>
      </c>
      <c r="H72" s="69">
        <v>45.591999999999999</v>
      </c>
      <c r="I72" s="69">
        <v>0</v>
      </c>
      <c r="J72" s="69">
        <v>47.991579000000002</v>
      </c>
      <c r="K72" s="69">
        <v>45.591999999999999</v>
      </c>
      <c r="L72" s="69">
        <v>0</v>
      </c>
      <c r="M72" s="69">
        <v>2.3995790000000001</v>
      </c>
      <c r="N72" s="70">
        <v>100</v>
      </c>
      <c r="O72" s="70">
        <v>100</v>
      </c>
      <c r="P72" s="70">
        <v>5.0000001041849451</v>
      </c>
      <c r="Q72" s="70">
        <v>0</v>
      </c>
      <c r="R72" s="70">
        <v>0</v>
      </c>
    </row>
    <row r="73" spans="1:18" ht="15.75" x14ac:dyDescent="0.25">
      <c r="A73" s="11">
        <v>62</v>
      </c>
      <c r="B73" s="66" t="s">
        <v>164</v>
      </c>
      <c r="C73" s="69">
        <v>30.084</v>
      </c>
      <c r="D73" s="69">
        <v>0</v>
      </c>
      <c r="E73" s="69">
        <v>43.473999999999997</v>
      </c>
      <c r="F73" s="69">
        <v>30.084</v>
      </c>
      <c r="G73" s="69">
        <v>13.39</v>
      </c>
      <c r="H73" s="69">
        <v>30.084</v>
      </c>
      <c r="I73" s="69">
        <v>0.67727032999999992</v>
      </c>
      <c r="J73" s="69">
        <v>43.473999999999997</v>
      </c>
      <c r="K73" s="69">
        <v>30.084</v>
      </c>
      <c r="L73" s="69">
        <v>0</v>
      </c>
      <c r="M73" s="69">
        <v>13.39</v>
      </c>
      <c r="N73" s="70">
        <v>100</v>
      </c>
      <c r="O73" s="70">
        <v>100</v>
      </c>
      <c r="P73" s="70">
        <v>30.800018401803381</v>
      </c>
      <c r="Q73" s="70">
        <v>0.67542365000000004</v>
      </c>
      <c r="R73" s="70">
        <v>1.8466799999988792E-3</v>
      </c>
    </row>
    <row r="74" spans="1:18" ht="15.75" x14ac:dyDescent="0.25">
      <c r="A74" s="11">
        <v>63</v>
      </c>
      <c r="B74" s="66" t="s">
        <v>167</v>
      </c>
      <c r="C74" s="69">
        <v>45.652000000000001</v>
      </c>
      <c r="D74" s="69">
        <v>0</v>
      </c>
      <c r="E74" s="69">
        <v>50.167099999999998</v>
      </c>
      <c r="F74" s="69">
        <v>45.652000000000001</v>
      </c>
      <c r="G74" s="69">
        <v>4.5151000000000003</v>
      </c>
      <c r="H74" s="69">
        <v>45.652000000000001</v>
      </c>
      <c r="I74" s="69">
        <v>0</v>
      </c>
      <c r="J74" s="69">
        <v>50.167099999999998</v>
      </c>
      <c r="K74" s="69">
        <v>45.652000000000001</v>
      </c>
      <c r="L74" s="69">
        <v>0</v>
      </c>
      <c r="M74" s="69">
        <v>4.5151000000000003</v>
      </c>
      <c r="N74" s="70">
        <v>100</v>
      </c>
      <c r="O74" s="70">
        <v>100</v>
      </c>
      <c r="P74" s="70">
        <v>9.000121593634077</v>
      </c>
      <c r="Q74" s="70">
        <v>0</v>
      </c>
      <c r="R74" s="70">
        <v>0</v>
      </c>
    </row>
    <row r="75" spans="1:18" ht="15.75" x14ac:dyDescent="0.25">
      <c r="A75" s="77">
        <v>64</v>
      </c>
      <c r="B75" s="66" t="s">
        <v>170</v>
      </c>
      <c r="C75" s="69">
        <v>21.853999999999999</v>
      </c>
      <c r="D75" s="69">
        <v>0</v>
      </c>
      <c r="E75" s="69">
        <v>26.853999999999999</v>
      </c>
      <c r="F75" s="69">
        <v>21.853999999999999</v>
      </c>
      <c r="G75" s="69">
        <v>5</v>
      </c>
      <c r="H75" s="69">
        <v>21.853999999999999</v>
      </c>
      <c r="I75" s="69">
        <v>0</v>
      </c>
      <c r="J75" s="69">
        <v>26.853999999999999</v>
      </c>
      <c r="K75" s="69">
        <v>21.853999999999999</v>
      </c>
      <c r="L75" s="69">
        <v>0</v>
      </c>
      <c r="M75" s="69">
        <v>5</v>
      </c>
      <c r="N75" s="70">
        <v>100</v>
      </c>
      <c r="O75" s="70">
        <v>100</v>
      </c>
      <c r="P75" s="70">
        <v>18.619200119162883</v>
      </c>
      <c r="Q75" s="70">
        <v>0</v>
      </c>
      <c r="R75" s="70">
        <v>0</v>
      </c>
    </row>
    <row r="76" spans="1:18" ht="15.75" x14ac:dyDescent="0.25">
      <c r="A76" s="60">
        <v>65</v>
      </c>
      <c r="B76" s="61" t="s">
        <v>173</v>
      </c>
      <c r="C76" s="64">
        <v>86.47</v>
      </c>
      <c r="D76" s="64">
        <v>0</v>
      </c>
      <c r="E76" s="64">
        <v>143.23599999999999</v>
      </c>
      <c r="F76" s="64">
        <v>86.47</v>
      </c>
      <c r="G76" s="64">
        <v>56.765999999999998</v>
      </c>
      <c r="H76" s="64">
        <v>86.47</v>
      </c>
      <c r="I76" s="64">
        <v>0</v>
      </c>
      <c r="J76" s="64">
        <v>143.23599999999999</v>
      </c>
      <c r="K76" s="64">
        <v>86.47</v>
      </c>
      <c r="L76" s="64">
        <v>0</v>
      </c>
      <c r="M76" s="64">
        <v>56.765999999999998</v>
      </c>
      <c r="N76" s="64">
        <v>100</v>
      </c>
      <c r="O76" s="64">
        <v>100</v>
      </c>
      <c r="P76" s="64">
        <v>39.631098327236167</v>
      </c>
      <c r="Q76" s="64">
        <v>0</v>
      </c>
      <c r="R76" s="64">
        <v>0</v>
      </c>
    </row>
    <row r="77" spans="1:18" ht="15.75" x14ac:dyDescent="0.25">
      <c r="A77" s="11">
        <v>66</v>
      </c>
      <c r="B77" s="66" t="s">
        <v>176</v>
      </c>
      <c r="C77" s="69">
        <v>28.984999999999999</v>
      </c>
      <c r="D77" s="69">
        <v>0</v>
      </c>
      <c r="E77" s="69">
        <v>30.510999999999999</v>
      </c>
      <c r="F77" s="69">
        <v>28.984999999999999</v>
      </c>
      <c r="G77" s="69">
        <v>1.526</v>
      </c>
      <c r="H77" s="69">
        <v>28.984999999999999</v>
      </c>
      <c r="I77" s="69">
        <v>0</v>
      </c>
      <c r="J77" s="69">
        <v>30.510999999999999</v>
      </c>
      <c r="K77" s="69">
        <v>28.984999999999999</v>
      </c>
      <c r="L77" s="69">
        <v>0</v>
      </c>
      <c r="M77" s="69">
        <v>1.526</v>
      </c>
      <c r="N77" s="70">
        <v>100</v>
      </c>
      <c r="O77" s="70">
        <v>100</v>
      </c>
      <c r="P77" s="70">
        <v>5.0014748779128846</v>
      </c>
      <c r="Q77" s="70">
        <v>0</v>
      </c>
      <c r="R77" s="70">
        <v>0</v>
      </c>
    </row>
    <row r="78" spans="1:18" ht="15.75" x14ac:dyDescent="0.25">
      <c r="A78" s="11">
        <v>67</v>
      </c>
      <c r="B78" s="66" t="s">
        <v>179</v>
      </c>
      <c r="C78" s="69">
        <v>23</v>
      </c>
      <c r="D78" s="69">
        <v>0</v>
      </c>
      <c r="E78" s="69">
        <v>43</v>
      </c>
      <c r="F78" s="69">
        <v>23</v>
      </c>
      <c r="G78" s="69">
        <v>20</v>
      </c>
      <c r="H78" s="69">
        <v>23</v>
      </c>
      <c r="I78" s="69">
        <v>0</v>
      </c>
      <c r="J78" s="69">
        <v>43</v>
      </c>
      <c r="K78" s="69">
        <v>23</v>
      </c>
      <c r="L78" s="69">
        <v>0</v>
      </c>
      <c r="M78" s="69">
        <v>20</v>
      </c>
      <c r="N78" s="70">
        <v>100</v>
      </c>
      <c r="O78" s="70">
        <v>100</v>
      </c>
      <c r="P78" s="70">
        <v>46.511627906976742</v>
      </c>
      <c r="Q78" s="70">
        <v>0</v>
      </c>
      <c r="R78" s="70">
        <v>0</v>
      </c>
    </row>
    <row r="79" spans="1:18" ht="15.75" x14ac:dyDescent="0.25">
      <c r="A79" s="11">
        <v>68</v>
      </c>
      <c r="B79" s="66" t="s">
        <v>182</v>
      </c>
      <c r="C79" s="69">
        <v>0</v>
      </c>
      <c r="D79" s="69">
        <v>0</v>
      </c>
      <c r="E79" s="69">
        <v>0</v>
      </c>
      <c r="F79" s="69">
        <v>0</v>
      </c>
      <c r="G79" s="69">
        <v>0</v>
      </c>
      <c r="H79" s="69">
        <v>0</v>
      </c>
      <c r="I79" s="69">
        <v>0</v>
      </c>
      <c r="J79" s="69">
        <v>0</v>
      </c>
      <c r="K79" s="69">
        <v>0</v>
      </c>
      <c r="L79" s="69">
        <v>0</v>
      </c>
      <c r="M79" s="69">
        <v>0</v>
      </c>
      <c r="N79" s="70" t="s">
        <v>652</v>
      </c>
      <c r="O79" s="70" t="s">
        <v>652</v>
      </c>
      <c r="P79" s="70">
        <v>0</v>
      </c>
      <c r="Q79" s="70">
        <v>0</v>
      </c>
      <c r="R79" s="70">
        <v>0</v>
      </c>
    </row>
    <row r="80" spans="1:18" ht="26.25" x14ac:dyDescent="0.25">
      <c r="A80" s="11">
        <v>69</v>
      </c>
      <c r="B80" s="78" t="s">
        <v>300</v>
      </c>
      <c r="C80" s="69">
        <v>11.305999999999999</v>
      </c>
      <c r="D80" s="69">
        <v>0</v>
      </c>
      <c r="E80" s="69">
        <v>41.545999999999999</v>
      </c>
      <c r="F80" s="69">
        <v>11.305999999999999</v>
      </c>
      <c r="G80" s="69">
        <v>30.24</v>
      </c>
      <c r="H80" s="69">
        <v>11.305999999999999</v>
      </c>
      <c r="I80" s="69">
        <v>0</v>
      </c>
      <c r="J80" s="69">
        <v>41.545999999999999</v>
      </c>
      <c r="K80" s="69">
        <v>11.305999999999999</v>
      </c>
      <c r="L80" s="69">
        <v>0</v>
      </c>
      <c r="M80" s="69">
        <v>30.24</v>
      </c>
      <c r="N80" s="70">
        <v>100</v>
      </c>
      <c r="O80" s="70">
        <v>100</v>
      </c>
      <c r="P80" s="70">
        <v>72.786790545419535</v>
      </c>
      <c r="Q80" s="70">
        <v>0</v>
      </c>
      <c r="R80" s="70">
        <v>0</v>
      </c>
    </row>
    <row r="81" spans="1:18" ht="15.75" x14ac:dyDescent="0.25">
      <c r="A81" s="11">
        <v>70</v>
      </c>
      <c r="B81" s="78" t="s">
        <v>301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70" t="s">
        <v>652</v>
      </c>
      <c r="O81" s="70" t="s">
        <v>652</v>
      </c>
      <c r="P81" s="70">
        <v>0</v>
      </c>
      <c r="Q81" s="70">
        <v>0</v>
      </c>
      <c r="R81" s="70">
        <v>0</v>
      </c>
    </row>
    <row r="82" spans="1:18" ht="15.75" x14ac:dyDescent="0.25">
      <c r="A82" s="77">
        <v>71</v>
      </c>
      <c r="B82" s="66" t="s">
        <v>189</v>
      </c>
      <c r="C82" s="69">
        <v>23.178999999999998</v>
      </c>
      <c r="D82" s="69">
        <v>0</v>
      </c>
      <c r="E82" s="69">
        <v>28.178999999999998</v>
      </c>
      <c r="F82" s="69">
        <v>23.178999999999998</v>
      </c>
      <c r="G82" s="69">
        <v>5</v>
      </c>
      <c r="H82" s="69">
        <v>23.178999999999998</v>
      </c>
      <c r="I82" s="69">
        <v>0</v>
      </c>
      <c r="J82" s="69">
        <v>28.178999999999998</v>
      </c>
      <c r="K82" s="69">
        <v>23.178999999999998</v>
      </c>
      <c r="L82" s="69">
        <v>0</v>
      </c>
      <c r="M82" s="69">
        <v>5</v>
      </c>
      <c r="N82" s="70">
        <v>100</v>
      </c>
      <c r="O82" s="70">
        <v>100</v>
      </c>
      <c r="P82" s="70">
        <v>17.743709854856455</v>
      </c>
      <c r="Q82" s="70">
        <v>0</v>
      </c>
      <c r="R82" s="70">
        <v>0</v>
      </c>
    </row>
    <row r="83" spans="1:18" ht="15.75" x14ac:dyDescent="0.25">
      <c r="A83" s="60">
        <v>72</v>
      </c>
      <c r="B83" s="61" t="s">
        <v>192</v>
      </c>
      <c r="C83" s="64">
        <v>565.649</v>
      </c>
      <c r="D83" s="64">
        <v>0</v>
      </c>
      <c r="E83" s="64">
        <v>746.019184</v>
      </c>
      <c r="F83" s="64">
        <v>550.88300000000004</v>
      </c>
      <c r="G83" s="64">
        <v>195.13618400000001</v>
      </c>
      <c r="H83" s="64">
        <v>550.88300000000004</v>
      </c>
      <c r="I83" s="64">
        <v>0.99244837999999991</v>
      </c>
      <c r="J83" s="64">
        <v>746.019184</v>
      </c>
      <c r="K83" s="64">
        <v>550.88300000000004</v>
      </c>
      <c r="L83" s="64">
        <v>0</v>
      </c>
      <c r="M83" s="64">
        <v>195.13618400000001</v>
      </c>
      <c r="N83" s="64">
        <v>100</v>
      </c>
      <c r="O83" s="64">
        <v>100</v>
      </c>
      <c r="P83" s="64">
        <v>26.15699276709217</v>
      </c>
      <c r="Q83" s="64">
        <v>0.99244837999999991</v>
      </c>
      <c r="R83" s="64">
        <v>-8.0491169285323849E-15</v>
      </c>
    </row>
    <row r="84" spans="1:18" ht="15.75" x14ac:dyDescent="0.25">
      <c r="A84" s="11">
        <v>73</v>
      </c>
      <c r="B84" s="66" t="s">
        <v>195</v>
      </c>
      <c r="C84" s="69">
        <v>44.252000000000002</v>
      </c>
      <c r="D84" s="69">
        <v>0</v>
      </c>
      <c r="E84" s="69">
        <v>48.252000000000002</v>
      </c>
      <c r="F84" s="69">
        <v>44.252000000000002</v>
      </c>
      <c r="G84" s="69">
        <v>4</v>
      </c>
      <c r="H84" s="69">
        <v>44.252000000000002</v>
      </c>
      <c r="I84" s="69">
        <v>0.136599</v>
      </c>
      <c r="J84" s="69">
        <v>48.252000000000002</v>
      </c>
      <c r="K84" s="69">
        <v>44.252000000000002</v>
      </c>
      <c r="L84" s="69">
        <v>0</v>
      </c>
      <c r="M84" s="69">
        <v>4</v>
      </c>
      <c r="N84" s="70">
        <v>100</v>
      </c>
      <c r="O84" s="70">
        <v>100</v>
      </c>
      <c r="P84" s="70">
        <v>8.2898118212716572</v>
      </c>
      <c r="Q84" s="70">
        <v>0.136599</v>
      </c>
      <c r="R84" s="70">
        <v>-3.1918911957973251E-15</v>
      </c>
    </row>
    <row r="85" spans="1:18" ht="15.75" x14ac:dyDescent="0.25">
      <c r="A85" s="11">
        <v>74</v>
      </c>
      <c r="B85" s="66" t="s">
        <v>198</v>
      </c>
      <c r="C85" s="69">
        <v>43.368000000000002</v>
      </c>
      <c r="D85" s="69">
        <v>0</v>
      </c>
      <c r="E85" s="69">
        <v>60.368000000000002</v>
      </c>
      <c r="F85" s="69">
        <v>43.368000000000002</v>
      </c>
      <c r="G85" s="69">
        <v>17</v>
      </c>
      <c r="H85" s="69">
        <v>43.368000000000002</v>
      </c>
      <c r="I85" s="69">
        <v>0</v>
      </c>
      <c r="J85" s="69">
        <v>60.368000000000002</v>
      </c>
      <c r="K85" s="69">
        <v>43.368000000000002</v>
      </c>
      <c r="L85" s="69">
        <v>0</v>
      </c>
      <c r="M85" s="69">
        <v>17</v>
      </c>
      <c r="N85" s="70">
        <v>100</v>
      </c>
      <c r="O85" s="70">
        <v>100</v>
      </c>
      <c r="P85" s="70">
        <v>28.160614895308772</v>
      </c>
      <c r="Q85" s="70">
        <v>0</v>
      </c>
      <c r="R85" s="70">
        <v>0</v>
      </c>
    </row>
    <row r="86" spans="1:18" ht="15.75" x14ac:dyDescent="0.25">
      <c r="A86" s="11">
        <v>75</v>
      </c>
      <c r="B86" s="66" t="s">
        <v>201</v>
      </c>
      <c r="C86" s="69">
        <v>28.273</v>
      </c>
      <c r="D86" s="69">
        <v>0</v>
      </c>
      <c r="E86" s="69">
        <v>31.273</v>
      </c>
      <c r="F86" s="69">
        <v>28.273</v>
      </c>
      <c r="G86" s="69">
        <v>3</v>
      </c>
      <c r="H86" s="69">
        <v>28.273</v>
      </c>
      <c r="I86" s="69">
        <v>0</v>
      </c>
      <c r="J86" s="69">
        <v>31.273</v>
      </c>
      <c r="K86" s="69">
        <v>28.273</v>
      </c>
      <c r="L86" s="69">
        <v>0</v>
      </c>
      <c r="M86" s="69">
        <v>3</v>
      </c>
      <c r="N86" s="70">
        <v>100</v>
      </c>
      <c r="O86" s="70">
        <v>100</v>
      </c>
      <c r="P86" s="70">
        <v>9.5929395964570077</v>
      </c>
      <c r="Q86" s="70">
        <v>0</v>
      </c>
      <c r="R86" s="70">
        <v>0</v>
      </c>
    </row>
    <row r="87" spans="1:18" ht="15.75" x14ac:dyDescent="0.25">
      <c r="A87" s="11">
        <v>76</v>
      </c>
      <c r="B87" s="66" t="s">
        <v>204</v>
      </c>
      <c r="C87" s="69">
        <v>61.633000000000003</v>
      </c>
      <c r="D87" s="69">
        <v>0</v>
      </c>
      <c r="E87" s="69">
        <v>71.632999999999996</v>
      </c>
      <c r="F87" s="69">
        <v>61.633000000000003</v>
      </c>
      <c r="G87" s="69">
        <v>10</v>
      </c>
      <c r="H87" s="69">
        <v>61.633000000000003</v>
      </c>
      <c r="I87" s="69">
        <v>0.50366299999999997</v>
      </c>
      <c r="J87" s="69">
        <v>71.632999999999996</v>
      </c>
      <c r="K87" s="69">
        <v>61.633000000000003</v>
      </c>
      <c r="L87" s="69">
        <v>0</v>
      </c>
      <c r="M87" s="69">
        <v>10</v>
      </c>
      <c r="N87" s="70">
        <v>100</v>
      </c>
      <c r="O87" s="70">
        <v>100</v>
      </c>
      <c r="P87" s="70">
        <v>13.960046347353874</v>
      </c>
      <c r="Q87" s="70">
        <v>0.50366299999999997</v>
      </c>
      <c r="R87" s="70">
        <v>3.1086244689504383E-15</v>
      </c>
    </row>
    <row r="88" spans="1:18" ht="15.75" x14ac:dyDescent="0.25">
      <c r="A88" s="11">
        <v>77</v>
      </c>
      <c r="B88" s="66" t="s">
        <v>207</v>
      </c>
      <c r="C88" s="69">
        <v>87.902000000000001</v>
      </c>
      <c r="D88" s="69">
        <v>0</v>
      </c>
      <c r="E88" s="69">
        <v>76.986000000000004</v>
      </c>
      <c r="F88" s="69">
        <v>73.135999999999996</v>
      </c>
      <c r="G88" s="69">
        <v>3.85</v>
      </c>
      <c r="H88" s="69">
        <v>73.135999999999996</v>
      </c>
      <c r="I88" s="69">
        <v>6.9355689999999998E-2</v>
      </c>
      <c r="J88" s="69">
        <v>76.986000000000004</v>
      </c>
      <c r="K88" s="69">
        <v>73.135999999999996</v>
      </c>
      <c r="L88" s="69">
        <v>0</v>
      </c>
      <c r="M88" s="69">
        <v>3.85</v>
      </c>
      <c r="N88" s="70">
        <v>100</v>
      </c>
      <c r="O88" s="70">
        <v>100</v>
      </c>
      <c r="P88" s="70">
        <v>5.0009092562284048</v>
      </c>
      <c r="Q88" s="70">
        <v>6.9355689999999998E-2</v>
      </c>
      <c r="R88" s="70">
        <v>-5.2458037913538647E-15</v>
      </c>
    </row>
    <row r="89" spans="1:18" ht="15.75" x14ac:dyDescent="0.25">
      <c r="A89" s="11">
        <v>78</v>
      </c>
      <c r="B89" s="66" t="s">
        <v>210</v>
      </c>
      <c r="C89" s="69">
        <v>54.932000000000002</v>
      </c>
      <c r="D89" s="69">
        <v>0</v>
      </c>
      <c r="E89" s="69">
        <v>77.331999999999994</v>
      </c>
      <c r="F89" s="69">
        <v>54.932000000000002</v>
      </c>
      <c r="G89" s="69">
        <v>22.4</v>
      </c>
      <c r="H89" s="69">
        <v>54.932000000000002</v>
      </c>
      <c r="I89" s="69">
        <v>0</v>
      </c>
      <c r="J89" s="69">
        <v>77.331999999999994</v>
      </c>
      <c r="K89" s="69">
        <v>54.932000000000002</v>
      </c>
      <c r="L89" s="69">
        <v>0</v>
      </c>
      <c r="M89" s="69">
        <v>22.4</v>
      </c>
      <c r="N89" s="70">
        <v>100</v>
      </c>
      <c r="O89" s="70">
        <v>100</v>
      </c>
      <c r="P89" s="70">
        <v>28.966016655459576</v>
      </c>
      <c r="Q89" s="70">
        <v>0</v>
      </c>
      <c r="R89" s="70">
        <v>0</v>
      </c>
    </row>
    <row r="90" spans="1:18" ht="15.75" x14ac:dyDescent="0.25">
      <c r="A90" s="11">
        <v>79</v>
      </c>
      <c r="B90" s="66" t="s">
        <v>213</v>
      </c>
      <c r="C90" s="69">
        <v>37.262999999999998</v>
      </c>
      <c r="D90" s="69">
        <v>0</v>
      </c>
      <c r="E90" s="69">
        <v>91.393184000000005</v>
      </c>
      <c r="F90" s="69">
        <v>37.262999999999998</v>
      </c>
      <c r="G90" s="69">
        <v>54.130184</v>
      </c>
      <c r="H90" s="69">
        <v>37.262999999999998</v>
      </c>
      <c r="I90" s="69">
        <v>0</v>
      </c>
      <c r="J90" s="69">
        <v>91.393184000000005</v>
      </c>
      <c r="K90" s="69">
        <v>37.262999999999998</v>
      </c>
      <c r="L90" s="69">
        <v>0</v>
      </c>
      <c r="M90" s="69">
        <v>54.130184</v>
      </c>
      <c r="N90" s="70">
        <v>100</v>
      </c>
      <c r="O90" s="70">
        <v>100</v>
      </c>
      <c r="P90" s="70">
        <v>59.227812874973253</v>
      </c>
      <c r="Q90" s="70">
        <v>0</v>
      </c>
      <c r="R90" s="70">
        <v>0</v>
      </c>
    </row>
    <row r="91" spans="1:18" ht="15.75" x14ac:dyDescent="0.25">
      <c r="A91" s="11">
        <v>80</v>
      </c>
      <c r="B91" s="66" t="s">
        <v>216</v>
      </c>
      <c r="C91" s="69">
        <v>72.093000000000004</v>
      </c>
      <c r="D91" s="69">
        <v>0</v>
      </c>
      <c r="E91" s="69">
        <v>90.492999999999995</v>
      </c>
      <c r="F91" s="69">
        <v>72.093000000000004</v>
      </c>
      <c r="G91" s="69">
        <v>18.399999999999999</v>
      </c>
      <c r="H91" s="69">
        <v>72.093000000000004</v>
      </c>
      <c r="I91" s="69">
        <v>0.28283069</v>
      </c>
      <c r="J91" s="69">
        <v>90.492999999999995</v>
      </c>
      <c r="K91" s="69">
        <v>72.093000000000004</v>
      </c>
      <c r="L91" s="69">
        <v>0</v>
      </c>
      <c r="M91" s="69">
        <v>18.399999999999999</v>
      </c>
      <c r="N91" s="70">
        <v>100</v>
      </c>
      <c r="O91" s="70">
        <v>100</v>
      </c>
      <c r="P91" s="70">
        <v>20.33306443592322</v>
      </c>
      <c r="Q91" s="70">
        <v>0.28283069</v>
      </c>
      <c r="R91" s="70">
        <v>-2.7200464103316335E-15</v>
      </c>
    </row>
    <row r="92" spans="1:18" ht="15.75" x14ac:dyDescent="0.25">
      <c r="A92" s="11">
        <v>81</v>
      </c>
      <c r="B92" s="66" t="s">
        <v>219</v>
      </c>
      <c r="C92" s="69">
        <v>27.696999999999999</v>
      </c>
      <c r="D92" s="69">
        <v>0</v>
      </c>
      <c r="E92" s="69">
        <v>33.753</v>
      </c>
      <c r="F92" s="69">
        <v>27.696999999999999</v>
      </c>
      <c r="G92" s="69">
        <v>6.056</v>
      </c>
      <c r="H92" s="69">
        <v>27.696999999999999</v>
      </c>
      <c r="I92" s="69">
        <v>0</v>
      </c>
      <c r="J92" s="69">
        <v>33.753</v>
      </c>
      <c r="K92" s="69">
        <v>27.696999999999999</v>
      </c>
      <c r="L92" s="69">
        <v>0</v>
      </c>
      <c r="M92" s="69">
        <v>6.056</v>
      </c>
      <c r="N92" s="70">
        <v>100</v>
      </c>
      <c r="O92" s="70">
        <v>100</v>
      </c>
      <c r="P92" s="70">
        <v>17.94210884958374</v>
      </c>
      <c r="Q92" s="70">
        <v>0</v>
      </c>
      <c r="R92" s="70">
        <v>0</v>
      </c>
    </row>
    <row r="93" spans="1:18" ht="15.75" x14ac:dyDescent="0.25">
      <c r="A93" s="11">
        <v>82</v>
      </c>
      <c r="B93" s="66" t="s">
        <v>222</v>
      </c>
      <c r="C93" s="69">
        <v>46.923000000000002</v>
      </c>
      <c r="D93" s="69">
        <v>0</v>
      </c>
      <c r="E93" s="69">
        <v>76.923000000000002</v>
      </c>
      <c r="F93" s="69">
        <v>46.923000000000002</v>
      </c>
      <c r="G93" s="69">
        <v>30</v>
      </c>
      <c r="H93" s="69">
        <v>46.923000000000002</v>
      </c>
      <c r="I93" s="69">
        <v>0</v>
      </c>
      <c r="J93" s="69">
        <v>76.923000000000002</v>
      </c>
      <c r="K93" s="69">
        <v>46.923000000000002</v>
      </c>
      <c r="L93" s="69">
        <v>0</v>
      </c>
      <c r="M93" s="69">
        <v>30</v>
      </c>
      <c r="N93" s="70">
        <v>100</v>
      </c>
      <c r="O93" s="70">
        <v>100</v>
      </c>
      <c r="P93" s="70">
        <v>39.000039000039003</v>
      </c>
      <c r="Q93" s="70">
        <v>0</v>
      </c>
      <c r="R93" s="70">
        <v>0</v>
      </c>
    </row>
    <row r="94" spans="1:18" ht="15.75" x14ac:dyDescent="0.25">
      <c r="A94" s="11">
        <v>83</v>
      </c>
      <c r="B94" s="66" t="s">
        <v>225</v>
      </c>
      <c r="C94" s="69">
        <v>33.880000000000003</v>
      </c>
      <c r="D94" s="69">
        <v>0</v>
      </c>
      <c r="E94" s="69">
        <v>40.18</v>
      </c>
      <c r="F94" s="69">
        <v>33.880000000000003</v>
      </c>
      <c r="G94" s="69">
        <v>6.3</v>
      </c>
      <c r="H94" s="69">
        <v>33.880000000000003</v>
      </c>
      <c r="I94" s="69">
        <v>0</v>
      </c>
      <c r="J94" s="69">
        <v>40.18</v>
      </c>
      <c r="K94" s="69">
        <v>33.880000000000003</v>
      </c>
      <c r="L94" s="69">
        <v>0</v>
      </c>
      <c r="M94" s="69">
        <v>6.3</v>
      </c>
      <c r="N94" s="70">
        <v>100</v>
      </c>
      <c r="O94" s="70">
        <v>100</v>
      </c>
      <c r="P94" s="70">
        <v>15.6794425087108</v>
      </c>
      <c r="Q94" s="70">
        <v>0</v>
      </c>
      <c r="R94" s="70">
        <v>0</v>
      </c>
    </row>
    <row r="95" spans="1:18" ht="15.75" x14ac:dyDescent="0.25">
      <c r="A95" s="77">
        <v>84</v>
      </c>
      <c r="B95" s="66" t="s">
        <v>228</v>
      </c>
      <c r="C95" s="69">
        <v>27.433</v>
      </c>
      <c r="D95" s="69">
        <v>0</v>
      </c>
      <c r="E95" s="69">
        <v>47.433</v>
      </c>
      <c r="F95" s="69">
        <v>27.433</v>
      </c>
      <c r="G95" s="69">
        <v>20</v>
      </c>
      <c r="H95" s="69">
        <v>27.433</v>
      </c>
      <c r="I95" s="69">
        <v>0</v>
      </c>
      <c r="J95" s="69">
        <v>47.433</v>
      </c>
      <c r="K95" s="69">
        <v>27.433</v>
      </c>
      <c r="L95" s="69">
        <v>0</v>
      </c>
      <c r="M95" s="69">
        <v>20</v>
      </c>
      <c r="N95" s="70">
        <v>100</v>
      </c>
      <c r="O95" s="70">
        <v>100</v>
      </c>
      <c r="P95" s="70">
        <v>42.164737629920097</v>
      </c>
      <c r="Q95" s="70">
        <v>0</v>
      </c>
      <c r="R95" s="70">
        <v>0</v>
      </c>
    </row>
    <row r="96" spans="1:18" ht="15.75" x14ac:dyDescent="0.25">
      <c r="A96" s="60">
        <v>85</v>
      </c>
      <c r="B96" s="61" t="s">
        <v>231</v>
      </c>
      <c r="C96" s="64">
        <v>367.89600000000002</v>
      </c>
      <c r="D96" s="64">
        <v>0</v>
      </c>
      <c r="E96" s="64">
        <v>477.87</v>
      </c>
      <c r="F96" s="64">
        <v>361.24400000000003</v>
      </c>
      <c r="G96" s="64">
        <v>116.626</v>
      </c>
      <c r="H96" s="64">
        <v>361.24400000000003</v>
      </c>
      <c r="I96" s="64">
        <v>0</v>
      </c>
      <c r="J96" s="64">
        <v>464.16500000000002</v>
      </c>
      <c r="K96" s="64">
        <v>361.24400000000003</v>
      </c>
      <c r="L96" s="64">
        <v>0</v>
      </c>
      <c r="M96" s="64">
        <v>102.92100000000001</v>
      </c>
      <c r="N96" s="64">
        <v>100</v>
      </c>
      <c r="O96" s="64">
        <v>88.24876099669028</v>
      </c>
      <c r="P96" s="64">
        <v>22.173365074919481</v>
      </c>
      <c r="Q96" s="64">
        <v>0</v>
      </c>
      <c r="R96" s="64">
        <v>0</v>
      </c>
    </row>
    <row r="97" spans="1:18" ht="15.75" x14ac:dyDescent="0.25">
      <c r="A97" s="11">
        <v>86</v>
      </c>
      <c r="B97" s="66" t="s">
        <v>234</v>
      </c>
      <c r="C97" s="69">
        <v>186.83</v>
      </c>
      <c r="D97" s="69">
        <v>0</v>
      </c>
      <c r="E97" s="69">
        <v>222.67599999999999</v>
      </c>
      <c r="F97" s="69">
        <v>186.83</v>
      </c>
      <c r="G97" s="69">
        <v>35.845999999999997</v>
      </c>
      <c r="H97" s="69">
        <v>186.83</v>
      </c>
      <c r="I97" s="69">
        <v>0</v>
      </c>
      <c r="J97" s="69">
        <v>222.67599999999999</v>
      </c>
      <c r="K97" s="69">
        <v>186.83</v>
      </c>
      <c r="L97" s="69">
        <v>0</v>
      </c>
      <c r="M97" s="69">
        <v>35.845999999999997</v>
      </c>
      <c r="N97" s="70">
        <v>100</v>
      </c>
      <c r="O97" s="70">
        <v>100</v>
      </c>
      <c r="P97" s="70">
        <v>16.09782823474465</v>
      </c>
      <c r="Q97" s="70">
        <v>0</v>
      </c>
      <c r="R97" s="70">
        <v>0</v>
      </c>
    </row>
    <row r="98" spans="1:18" ht="15.75" x14ac:dyDescent="0.25">
      <c r="A98" s="11">
        <v>87</v>
      </c>
      <c r="B98" s="66" t="s">
        <v>237</v>
      </c>
      <c r="C98" s="69">
        <v>20.292000000000002</v>
      </c>
      <c r="D98" s="69">
        <v>0</v>
      </c>
      <c r="E98" s="69">
        <v>29.891999999999999</v>
      </c>
      <c r="F98" s="69">
        <v>20.292000000000002</v>
      </c>
      <c r="G98" s="69">
        <v>9.6</v>
      </c>
      <c r="H98" s="69">
        <v>20.292000000000002</v>
      </c>
      <c r="I98" s="69">
        <v>0</v>
      </c>
      <c r="J98" s="69">
        <v>29.891999999999999</v>
      </c>
      <c r="K98" s="69">
        <v>20.292000000000002</v>
      </c>
      <c r="L98" s="69">
        <v>0</v>
      </c>
      <c r="M98" s="69">
        <v>9.6</v>
      </c>
      <c r="N98" s="70">
        <v>100</v>
      </c>
      <c r="O98" s="70">
        <v>100</v>
      </c>
      <c r="P98" s="70">
        <v>32.115616218386187</v>
      </c>
      <c r="Q98" s="70">
        <v>0</v>
      </c>
      <c r="R98" s="70">
        <v>0</v>
      </c>
    </row>
    <row r="99" spans="1:18" ht="15.75" x14ac:dyDescent="0.25">
      <c r="A99" s="11">
        <v>88</v>
      </c>
      <c r="B99" s="66" t="s">
        <v>240</v>
      </c>
      <c r="C99" s="69">
        <v>68.704999999999998</v>
      </c>
      <c r="D99" s="69">
        <v>0</v>
      </c>
      <c r="E99" s="69">
        <v>103.705</v>
      </c>
      <c r="F99" s="69">
        <v>68.704999999999998</v>
      </c>
      <c r="G99" s="69">
        <v>35</v>
      </c>
      <c r="H99" s="69">
        <v>68.704999999999998</v>
      </c>
      <c r="I99" s="69">
        <v>0</v>
      </c>
      <c r="J99" s="69">
        <v>90</v>
      </c>
      <c r="K99" s="69">
        <v>68.704999999999998</v>
      </c>
      <c r="L99" s="69">
        <v>0</v>
      </c>
      <c r="M99" s="69">
        <v>21.295000000000002</v>
      </c>
      <c r="N99" s="70">
        <v>100</v>
      </c>
      <c r="O99" s="70">
        <v>60.842857142857142</v>
      </c>
      <c r="P99" s="70">
        <v>23.661111111111115</v>
      </c>
      <c r="Q99" s="70">
        <v>0</v>
      </c>
      <c r="R99" s="70">
        <v>0</v>
      </c>
    </row>
    <row r="100" spans="1:18" ht="15.75" x14ac:dyDescent="0.25">
      <c r="A100" s="11">
        <v>89</v>
      </c>
      <c r="B100" s="66" t="s">
        <v>243</v>
      </c>
      <c r="C100" s="69">
        <v>22.943999999999999</v>
      </c>
      <c r="D100" s="69">
        <v>0</v>
      </c>
      <c r="E100" s="69">
        <v>28.32</v>
      </c>
      <c r="F100" s="69">
        <v>22.943999999999999</v>
      </c>
      <c r="G100" s="69">
        <v>5.3760000000000003</v>
      </c>
      <c r="H100" s="69">
        <v>22.943999999999999</v>
      </c>
      <c r="I100" s="69">
        <v>0</v>
      </c>
      <c r="J100" s="69">
        <v>28.32</v>
      </c>
      <c r="K100" s="69">
        <v>22.943999999999999</v>
      </c>
      <c r="L100" s="69">
        <v>0</v>
      </c>
      <c r="M100" s="69">
        <v>5.3760000000000003</v>
      </c>
      <c r="N100" s="70">
        <v>100</v>
      </c>
      <c r="O100" s="70">
        <v>100</v>
      </c>
      <c r="P100" s="70">
        <v>18.983050847457626</v>
      </c>
      <c r="Q100" s="70">
        <v>0</v>
      </c>
      <c r="R100" s="70">
        <v>0</v>
      </c>
    </row>
    <row r="101" spans="1:18" ht="15.75" x14ac:dyDescent="0.25">
      <c r="A101" s="11">
        <v>90</v>
      </c>
      <c r="B101" s="66" t="s">
        <v>246</v>
      </c>
      <c r="C101" s="69">
        <v>37.548000000000002</v>
      </c>
      <c r="D101" s="69">
        <v>0</v>
      </c>
      <c r="E101" s="69">
        <v>48.847999999999999</v>
      </c>
      <c r="F101" s="69">
        <v>37.548000000000002</v>
      </c>
      <c r="G101" s="69">
        <v>11.3</v>
      </c>
      <c r="H101" s="69">
        <v>37.548000000000002</v>
      </c>
      <c r="I101" s="69">
        <v>0</v>
      </c>
      <c r="J101" s="69">
        <v>48.847999999999999</v>
      </c>
      <c r="K101" s="69">
        <v>37.548000000000002</v>
      </c>
      <c r="L101" s="69">
        <v>0</v>
      </c>
      <c r="M101" s="69">
        <v>11.3</v>
      </c>
      <c r="N101" s="70">
        <v>100</v>
      </c>
      <c r="O101" s="70">
        <v>100</v>
      </c>
      <c r="P101" s="70">
        <v>23.132983950212907</v>
      </c>
      <c r="Q101" s="70">
        <v>0</v>
      </c>
      <c r="R101" s="70">
        <v>0</v>
      </c>
    </row>
    <row r="102" spans="1:18" ht="15.75" x14ac:dyDescent="0.25">
      <c r="A102" s="11">
        <v>91</v>
      </c>
      <c r="B102" s="66" t="s">
        <v>249</v>
      </c>
      <c r="C102" s="69">
        <v>16.652000000000001</v>
      </c>
      <c r="D102" s="69">
        <v>0</v>
      </c>
      <c r="E102" s="69">
        <v>19.504000000000001</v>
      </c>
      <c r="F102" s="69">
        <v>10</v>
      </c>
      <c r="G102" s="69">
        <v>9.5039999999999996</v>
      </c>
      <c r="H102" s="69">
        <v>10</v>
      </c>
      <c r="I102" s="69">
        <v>0</v>
      </c>
      <c r="J102" s="69">
        <v>19.504000000000001</v>
      </c>
      <c r="K102" s="69">
        <v>10</v>
      </c>
      <c r="L102" s="69">
        <v>0</v>
      </c>
      <c r="M102" s="69">
        <v>9.5039999999999996</v>
      </c>
      <c r="N102" s="70">
        <v>100</v>
      </c>
      <c r="O102" s="70">
        <v>100</v>
      </c>
      <c r="P102" s="70">
        <v>48.728465955701388</v>
      </c>
      <c r="Q102" s="70">
        <v>0</v>
      </c>
      <c r="R102" s="70">
        <v>0</v>
      </c>
    </row>
    <row r="103" spans="1:18" ht="15.75" x14ac:dyDescent="0.25">
      <c r="A103" s="11">
        <v>92</v>
      </c>
      <c r="B103" s="66" t="s">
        <v>252</v>
      </c>
      <c r="C103" s="69">
        <v>14.925000000000001</v>
      </c>
      <c r="D103" s="69">
        <v>0</v>
      </c>
      <c r="E103" s="69">
        <v>24.925000000000001</v>
      </c>
      <c r="F103" s="69">
        <v>14.925000000000001</v>
      </c>
      <c r="G103" s="69">
        <v>10</v>
      </c>
      <c r="H103" s="69">
        <v>14.925000000000001</v>
      </c>
      <c r="I103" s="69">
        <v>0</v>
      </c>
      <c r="J103" s="69">
        <v>24.925000000000001</v>
      </c>
      <c r="K103" s="69">
        <v>14.925000000000001</v>
      </c>
      <c r="L103" s="69">
        <v>0</v>
      </c>
      <c r="M103" s="69">
        <v>10</v>
      </c>
      <c r="N103" s="70">
        <v>100</v>
      </c>
      <c r="O103" s="70">
        <v>100</v>
      </c>
      <c r="P103" s="70">
        <v>40.120361083249747</v>
      </c>
      <c r="Q103" s="70">
        <v>0</v>
      </c>
      <c r="R103" s="70">
        <v>0</v>
      </c>
    </row>
    <row r="104" spans="1:18" ht="15.75" x14ac:dyDescent="0.25">
      <c r="A104" s="11">
        <v>93</v>
      </c>
      <c r="B104" s="66" t="s">
        <v>254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70" t="s">
        <v>652</v>
      </c>
      <c r="O104" s="70" t="s">
        <v>652</v>
      </c>
      <c r="P104" s="70">
        <v>0</v>
      </c>
      <c r="Q104" s="70">
        <v>0</v>
      </c>
      <c r="R104" s="70">
        <v>0</v>
      </c>
    </row>
    <row r="105" spans="1:18" ht="15.75" x14ac:dyDescent="0.25">
      <c r="A105" s="9">
        <v>94</v>
      </c>
      <c r="B105" s="66" t="s">
        <v>256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70" t="s">
        <v>652</v>
      </c>
      <c r="O105" s="70" t="s">
        <v>652</v>
      </c>
      <c r="P105" s="70">
        <v>0</v>
      </c>
      <c r="Q105" s="70">
        <v>0</v>
      </c>
      <c r="R105" s="70">
        <v>0</v>
      </c>
    </row>
  </sheetData>
  <mergeCells count="17">
    <mergeCell ref="E9:G9"/>
    <mergeCell ref="A7:A11"/>
    <mergeCell ref="Q9:Q11"/>
    <mergeCell ref="R9:R11"/>
    <mergeCell ref="E10:E11"/>
    <mergeCell ref="F10:G10"/>
    <mergeCell ref="J10:J11"/>
    <mergeCell ref="K10:M10"/>
    <mergeCell ref="H9:H11"/>
    <mergeCell ref="I9:I11"/>
    <mergeCell ref="J9:M9"/>
    <mergeCell ref="N9:O10"/>
    <mergeCell ref="P9:P11"/>
    <mergeCell ref="B7:B11"/>
    <mergeCell ref="C7:R8"/>
    <mergeCell ref="C9:C11"/>
    <mergeCell ref="D9:D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R105"/>
  <sheetViews>
    <sheetView view="pageBreakPreview" zoomScale="60" zoomScaleNormal="5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G49" sqref="G49"/>
    </sheetView>
  </sheetViews>
  <sheetFormatPr defaultRowHeight="15" outlineLevelCol="1" x14ac:dyDescent="0.25"/>
  <cols>
    <col min="1" max="1" width="5" customWidth="1"/>
    <col min="2" max="2" width="28.710937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s="130" customFormat="1" ht="15.75" x14ac:dyDescent="0.25">
      <c r="B1" s="131"/>
    </row>
    <row r="2" spans="1:18" s="130" customFormat="1" ht="15" customHeight="1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</row>
    <row r="3" spans="1:18" s="130" customFormat="1" ht="20.25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</row>
    <row r="4" spans="1:18" s="130" customFormat="1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</row>
    <row r="5" spans="1:18" s="130" customFormat="1" ht="20.25" x14ac:dyDescent="0.3">
      <c r="A5" s="132"/>
      <c r="B5" s="132"/>
      <c r="D5" s="186"/>
      <c r="E5" s="186"/>
      <c r="F5" s="183"/>
      <c r="G5" s="45"/>
      <c r="H5" s="46"/>
      <c r="I5" s="46"/>
    </row>
    <row r="6" spans="1:18" ht="15.75" x14ac:dyDescent="0.25">
      <c r="B6" s="47" t="s">
        <v>651</v>
      </c>
      <c r="C6" s="79"/>
      <c r="Q6" s="79"/>
      <c r="R6" s="79"/>
    </row>
    <row r="7" spans="1:18" x14ac:dyDescent="0.25">
      <c r="A7" s="247" t="s">
        <v>284</v>
      </c>
      <c r="B7" s="247" t="s">
        <v>285</v>
      </c>
      <c r="C7" s="257" t="s">
        <v>643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</row>
    <row r="8" spans="1:18" ht="15.75" thickBot="1" x14ac:dyDescent="0.3">
      <c r="A8" s="247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18" ht="15" customHeight="1" x14ac:dyDescent="0.25">
      <c r="A9" s="247"/>
      <c r="B9" s="247"/>
      <c r="C9" s="225" t="s">
        <v>315</v>
      </c>
      <c r="D9" s="226" t="s">
        <v>354</v>
      </c>
      <c r="E9" s="226" t="s">
        <v>287</v>
      </c>
      <c r="F9" s="226"/>
      <c r="G9" s="226"/>
      <c r="H9" s="226" t="s">
        <v>312</v>
      </c>
      <c r="I9" s="226" t="s">
        <v>262</v>
      </c>
      <c r="J9" s="226" t="s">
        <v>288</v>
      </c>
      <c r="K9" s="226"/>
      <c r="L9" s="226"/>
      <c r="M9" s="226"/>
      <c r="N9" s="241" t="s">
        <v>289</v>
      </c>
      <c r="O9" s="241"/>
      <c r="P9" s="226" t="s">
        <v>290</v>
      </c>
      <c r="Q9" s="226" t="s">
        <v>266</v>
      </c>
      <c r="R9" s="226" t="s">
        <v>291</v>
      </c>
    </row>
    <row r="10" spans="1:18" x14ac:dyDescent="0.25">
      <c r="A10" s="247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</row>
    <row r="11" spans="1:18" ht="105" x14ac:dyDescent="0.25">
      <c r="A11" s="247"/>
      <c r="B11" s="247"/>
      <c r="C11" s="226"/>
      <c r="D11" s="202"/>
      <c r="E11" s="202"/>
      <c r="F11" s="107" t="s">
        <v>259</v>
      </c>
      <c r="G11" s="107" t="s">
        <v>260</v>
      </c>
      <c r="H11" s="202"/>
      <c r="I11" s="202"/>
      <c r="J11" s="202"/>
      <c r="K11" s="107" t="s">
        <v>264</v>
      </c>
      <c r="L11" s="107" t="s">
        <v>303</v>
      </c>
      <c r="M11" s="107" t="s">
        <v>260</v>
      </c>
      <c r="N11" s="107" t="s">
        <v>621</v>
      </c>
      <c r="O11" s="107" t="s">
        <v>295</v>
      </c>
      <c r="P11" s="202"/>
      <c r="Q11" s="202"/>
      <c r="R11" s="202"/>
    </row>
    <row r="12" spans="1:18" s="190" customFormat="1" ht="28.5" customHeight="1" x14ac:dyDescent="0.25">
      <c r="A12" s="189" t="s">
        <v>2</v>
      </c>
      <c r="B12" s="188" t="s">
        <v>3</v>
      </c>
      <c r="C12" s="56">
        <v>899.99999999999989</v>
      </c>
      <c r="D12" s="56">
        <v>0</v>
      </c>
      <c r="E12" s="56">
        <v>1269.4065060000003</v>
      </c>
      <c r="F12" s="56">
        <v>899.99999999999989</v>
      </c>
      <c r="G12" s="56">
        <v>369.40650600000004</v>
      </c>
      <c r="H12" s="56">
        <v>899.99999999999989</v>
      </c>
      <c r="I12" s="56">
        <v>0.29730600000000001</v>
      </c>
      <c r="J12" s="56">
        <v>1262.141175</v>
      </c>
      <c r="K12" s="56">
        <v>899.99999999999989</v>
      </c>
      <c r="L12" s="56">
        <v>0</v>
      </c>
      <c r="M12" s="56">
        <v>362.14117500000003</v>
      </c>
      <c r="N12" s="56">
        <v>100</v>
      </c>
      <c r="O12" s="56">
        <v>98.033242273215407</v>
      </c>
      <c r="P12" s="56">
        <v>28.69260445448981</v>
      </c>
      <c r="Q12" s="56">
        <v>0.29730600000000001</v>
      </c>
      <c r="R12" s="56">
        <v>7.2164496600635175E-16</v>
      </c>
    </row>
    <row r="13" spans="1:18" ht="15.75" x14ac:dyDescent="0.25">
      <c r="A13" s="60" t="s">
        <v>6</v>
      </c>
      <c r="B13" s="61" t="s">
        <v>7</v>
      </c>
      <c r="C13" s="64">
        <v>98.781999999999996</v>
      </c>
      <c r="D13" s="64">
        <v>0</v>
      </c>
      <c r="E13" s="64">
        <v>133.30200000000002</v>
      </c>
      <c r="F13" s="64">
        <v>98.781999999999996</v>
      </c>
      <c r="G13" s="64">
        <v>34.520000000000003</v>
      </c>
      <c r="H13" s="64">
        <v>98.781999999999996</v>
      </c>
      <c r="I13" s="64">
        <v>0.29730600000000001</v>
      </c>
      <c r="J13" s="64">
        <v>133.30200000000002</v>
      </c>
      <c r="K13" s="64">
        <v>98.781999999999996</v>
      </c>
      <c r="L13" s="64">
        <v>0</v>
      </c>
      <c r="M13" s="64">
        <v>34.520000000000003</v>
      </c>
      <c r="N13" s="64">
        <v>100</v>
      </c>
      <c r="O13" s="64">
        <v>100</v>
      </c>
      <c r="P13" s="64">
        <v>25.896085580111322</v>
      </c>
      <c r="Q13" s="64">
        <v>0.29730600000000001</v>
      </c>
      <c r="R13" s="64">
        <v>7.2164496600635175E-16</v>
      </c>
    </row>
    <row r="14" spans="1:18" ht="15.75" x14ac:dyDescent="0.25">
      <c r="A14" s="11" t="s">
        <v>9</v>
      </c>
      <c r="B14" s="66" t="s">
        <v>10</v>
      </c>
      <c r="C14" s="69">
        <v>24.701000000000001</v>
      </c>
      <c r="D14" s="69">
        <v>0</v>
      </c>
      <c r="E14" s="69">
        <v>33.74</v>
      </c>
      <c r="F14" s="69">
        <v>24.701000000000001</v>
      </c>
      <c r="G14" s="69">
        <v>9.0389999999999997</v>
      </c>
      <c r="H14" s="69">
        <v>24.701000000000001</v>
      </c>
      <c r="I14" s="69">
        <v>0</v>
      </c>
      <c r="J14" s="69">
        <v>33.74</v>
      </c>
      <c r="K14" s="69">
        <v>24.701000000000001</v>
      </c>
      <c r="L14" s="69">
        <v>0</v>
      </c>
      <c r="M14" s="69">
        <v>9.0389999999999997</v>
      </c>
      <c r="N14" s="70">
        <v>100</v>
      </c>
      <c r="O14" s="70">
        <v>100</v>
      </c>
      <c r="P14" s="70">
        <v>26.790160047421459</v>
      </c>
      <c r="Q14" s="70">
        <v>0</v>
      </c>
      <c r="R14" s="70">
        <v>0</v>
      </c>
    </row>
    <row r="15" spans="1:18" ht="15.75" x14ac:dyDescent="0.25">
      <c r="A15" s="11" t="s">
        <v>12</v>
      </c>
      <c r="B15" s="66" t="s">
        <v>13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70" t="s">
        <v>652</v>
      </c>
      <c r="O15" s="70" t="s">
        <v>652</v>
      </c>
      <c r="P15" s="70">
        <v>0</v>
      </c>
      <c r="Q15" s="70">
        <v>0</v>
      </c>
      <c r="R15" s="70">
        <v>0</v>
      </c>
    </row>
    <row r="16" spans="1:18" ht="15.75" x14ac:dyDescent="0.25">
      <c r="A16" s="11" t="s">
        <v>15</v>
      </c>
      <c r="B16" s="66" t="s">
        <v>16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70" t="s">
        <v>652</v>
      </c>
      <c r="O16" s="70" t="s">
        <v>652</v>
      </c>
      <c r="P16" s="70">
        <v>0</v>
      </c>
      <c r="Q16" s="70">
        <v>0</v>
      </c>
      <c r="R16" s="70">
        <v>0</v>
      </c>
    </row>
    <row r="17" spans="1:18" ht="15.75" x14ac:dyDescent="0.25">
      <c r="A17" s="11" t="s">
        <v>18</v>
      </c>
      <c r="B17" s="66" t="s">
        <v>19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70" t="s">
        <v>652</v>
      </c>
      <c r="O17" s="70" t="s">
        <v>652</v>
      </c>
      <c r="P17" s="70">
        <v>0</v>
      </c>
      <c r="Q17" s="70">
        <v>0</v>
      </c>
      <c r="R17" s="70">
        <v>0</v>
      </c>
    </row>
    <row r="18" spans="1:18" ht="15.75" x14ac:dyDescent="0.25">
      <c r="A18" s="11" t="s">
        <v>21</v>
      </c>
      <c r="B18" s="66" t="s">
        <v>22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70" t="s">
        <v>652</v>
      </c>
      <c r="O18" s="70" t="s">
        <v>652</v>
      </c>
      <c r="P18" s="70">
        <v>0</v>
      </c>
      <c r="Q18" s="70">
        <v>0</v>
      </c>
      <c r="R18" s="70">
        <v>0</v>
      </c>
    </row>
    <row r="19" spans="1:18" ht="15.75" x14ac:dyDescent="0.25">
      <c r="A19" s="11" t="s">
        <v>24</v>
      </c>
      <c r="B19" s="66" t="s">
        <v>25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70" t="s">
        <v>652</v>
      </c>
      <c r="O19" s="70" t="s">
        <v>652</v>
      </c>
      <c r="P19" s="70">
        <v>0</v>
      </c>
      <c r="Q19" s="70">
        <v>0</v>
      </c>
      <c r="R19" s="70">
        <v>0</v>
      </c>
    </row>
    <row r="20" spans="1:18" ht="15.75" x14ac:dyDescent="0.25">
      <c r="A20" s="11" t="s">
        <v>27</v>
      </c>
      <c r="B20" s="66" t="s">
        <v>28</v>
      </c>
      <c r="C20" s="69">
        <v>4.758</v>
      </c>
      <c r="D20" s="69">
        <v>0</v>
      </c>
      <c r="E20" s="69">
        <v>5.758</v>
      </c>
      <c r="F20" s="69">
        <v>4.758</v>
      </c>
      <c r="G20" s="69">
        <v>1</v>
      </c>
      <c r="H20" s="69">
        <v>4.758</v>
      </c>
      <c r="I20" s="69">
        <v>0</v>
      </c>
      <c r="J20" s="69">
        <v>5.758</v>
      </c>
      <c r="K20" s="69">
        <v>4.758</v>
      </c>
      <c r="L20" s="69">
        <v>0</v>
      </c>
      <c r="M20" s="69">
        <v>1</v>
      </c>
      <c r="N20" s="70">
        <v>100</v>
      </c>
      <c r="O20" s="70">
        <v>100</v>
      </c>
      <c r="P20" s="70">
        <v>17.367141368530739</v>
      </c>
      <c r="Q20" s="70">
        <v>0</v>
      </c>
      <c r="R20" s="70">
        <v>0</v>
      </c>
    </row>
    <row r="21" spans="1:18" ht="15.75" x14ac:dyDescent="0.25">
      <c r="A21" s="11" t="s">
        <v>30</v>
      </c>
      <c r="B21" s="66" t="s">
        <v>31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0" t="s">
        <v>652</v>
      </c>
      <c r="O21" s="70" t="s">
        <v>652</v>
      </c>
      <c r="P21" s="70">
        <v>0</v>
      </c>
      <c r="Q21" s="70">
        <v>0</v>
      </c>
      <c r="R21" s="70">
        <v>0</v>
      </c>
    </row>
    <row r="22" spans="1:18" ht="15.75" x14ac:dyDescent="0.25">
      <c r="A22" s="11" t="s">
        <v>33</v>
      </c>
      <c r="B22" s="66" t="s">
        <v>34</v>
      </c>
      <c r="C22" s="69">
        <v>24.936</v>
      </c>
      <c r="D22" s="69">
        <v>0</v>
      </c>
      <c r="E22" s="69">
        <v>34.936</v>
      </c>
      <c r="F22" s="69">
        <v>24.936</v>
      </c>
      <c r="G22" s="69">
        <v>10</v>
      </c>
      <c r="H22" s="69">
        <v>24.936</v>
      </c>
      <c r="I22" s="69">
        <v>0</v>
      </c>
      <c r="J22" s="69">
        <v>34.936</v>
      </c>
      <c r="K22" s="69">
        <v>24.936</v>
      </c>
      <c r="L22" s="69">
        <v>0</v>
      </c>
      <c r="M22" s="69">
        <v>10</v>
      </c>
      <c r="N22" s="70">
        <v>100</v>
      </c>
      <c r="O22" s="70">
        <v>100</v>
      </c>
      <c r="P22" s="70">
        <v>28.62376917792535</v>
      </c>
      <c r="Q22" s="70">
        <v>0</v>
      </c>
      <c r="R22" s="70">
        <v>0</v>
      </c>
    </row>
    <row r="23" spans="1:18" ht="15.75" x14ac:dyDescent="0.25">
      <c r="A23" s="11" t="s">
        <v>36</v>
      </c>
      <c r="B23" s="66" t="s">
        <v>37</v>
      </c>
      <c r="C23" s="69">
        <v>25.622</v>
      </c>
      <c r="D23" s="69">
        <v>0</v>
      </c>
      <c r="E23" s="69">
        <v>36.603000000000002</v>
      </c>
      <c r="F23" s="69">
        <v>25.622</v>
      </c>
      <c r="G23" s="69">
        <v>10.981</v>
      </c>
      <c r="H23" s="69">
        <v>25.622</v>
      </c>
      <c r="I23" s="69">
        <v>0</v>
      </c>
      <c r="J23" s="69">
        <v>36.603000000000002</v>
      </c>
      <c r="K23" s="69">
        <v>25.622</v>
      </c>
      <c r="L23" s="69">
        <v>0</v>
      </c>
      <c r="M23" s="69">
        <v>10.981</v>
      </c>
      <c r="N23" s="70">
        <v>100</v>
      </c>
      <c r="O23" s="70">
        <v>100</v>
      </c>
      <c r="P23" s="70">
        <v>30.000273201650135</v>
      </c>
      <c r="Q23" s="70">
        <v>0</v>
      </c>
      <c r="R23" s="70">
        <v>0</v>
      </c>
    </row>
    <row r="24" spans="1:18" ht="15.75" x14ac:dyDescent="0.25">
      <c r="A24" s="11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70">
        <v>0</v>
      </c>
      <c r="R24" s="70">
        <v>0</v>
      </c>
    </row>
    <row r="25" spans="1:18" ht="15.75" x14ac:dyDescent="0.25">
      <c r="A25" s="11" t="s">
        <v>41</v>
      </c>
      <c r="B25" s="66" t="s">
        <v>42</v>
      </c>
      <c r="C25" s="69">
        <v>9.5</v>
      </c>
      <c r="D25" s="69">
        <v>0</v>
      </c>
      <c r="E25" s="69">
        <v>10</v>
      </c>
      <c r="F25" s="69">
        <v>9.5</v>
      </c>
      <c r="G25" s="69">
        <v>0.5</v>
      </c>
      <c r="H25" s="69">
        <v>9.5</v>
      </c>
      <c r="I25" s="69">
        <v>0.29730600000000001</v>
      </c>
      <c r="J25" s="69">
        <v>10</v>
      </c>
      <c r="K25" s="69">
        <v>9.5</v>
      </c>
      <c r="L25" s="69">
        <v>0</v>
      </c>
      <c r="M25" s="69">
        <v>0.5</v>
      </c>
      <c r="N25" s="70">
        <v>100</v>
      </c>
      <c r="O25" s="70">
        <v>100</v>
      </c>
      <c r="P25" s="70">
        <v>5</v>
      </c>
      <c r="Q25" s="70">
        <v>0.29730600000000001</v>
      </c>
      <c r="R25" s="70">
        <v>7.2164496600635175E-16</v>
      </c>
    </row>
    <row r="26" spans="1:18" ht="15.75" x14ac:dyDescent="0.25">
      <c r="A26" s="11" t="s">
        <v>44</v>
      </c>
      <c r="B26" s="66" t="s">
        <v>45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70" t="s">
        <v>652</v>
      </c>
      <c r="O26" s="70" t="s">
        <v>652</v>
      </c>
      <c r="P26" s="70">
        <v>0</v>
      </c>
      <c r="Q26" s="70">
        <v>0</v>
      </c>
      <c r="R26" s="70">
        <v>0</v>
      </c>
    </row>
    <row r="27" spans="1:18" ht="15.75" x14ac:dyDescent="0.25">
      <c r="A27" s="11" t="s">
        <v>47</v>
      </c>
      <c r="B27" s="66" t="s">
        <v>48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70" t="s">
        <v>652</v>
      </c>
      <c r="O27" s="70" t="s">
        <v>652</v>
      </c>
      <c r="P27" s="70">
        <v>0</v>
      </c>
      <c r="Q27" s="70">
        <v>0</v>
      </c>
      <c r="R27" s="70">
        <v>0</v>
      </c>
    </row>
    <row r="28" spans="1:18" ht="15.75" x14ac:dyDescent="0.25">
      <c r="A28" s="11" t="s">
        <v>50</v>
      </c>
      <c r="B28" s="66" t="s">
        <v>51</v>
      </c>
      <c r="C28" s="69">
        <v>6.2169999999999996</v>
      </c>
      <c r="D28" s="69">
        <v>0</v>
      </c>
      <c r="E28" s="69">
        <v>8.2170000000000005</v>
      </c>
      <c r="F28" s="69">
        <v>6.2169999999999996</v>
      </c>
      <c r="G28" s="69">
        <v>2</v>
      </c>
      <c r="H28" s="69">
        <v>6.2169999999999996</v>
      </c>
      <c r="I28" s="69">
        <v>0</v>
      </c>
      <c r="J28" s="69">
        <v>8.2170000000000005</v>
      </c>
      <c r="K28" s="69">
        <v>6.2169999999999996</v>
      </c>
      <c r="L28" s="69">
        <v>0</v>
      </c>
      <c r="M28" s="69">
        <v>2</v>
      </c>
      <c r="N28" s="70">
        <v>100</v>
      </c>
      <c r="O28" s="70">
        <v>100</v>
      </c>
      <c r="P28" s="70">
        <v>24.339783375927954</v>
      </c>
      <c r="Q28" s="70">
        <v>0</v>
      </c>
      <c r="R28" s="70">
        <v>0</v>
      </c>
    </row>
    <row r="29" spans="1:18" ht="15.75" x14ac:dyDescent="0.25">
      <c r="A29" s="11" t="s">
        <v>53</v>
      </c>
      <c r="B29" s="66" t="s">
        <v>54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70" t="s">
        <v>652</v>
      </c>
      <c r="O29" s="70" t="s">
        <v>652</v>
      </c>
      <c r="P29" s="70">
        <v>0</v>
      </c>
      <c r="Q29" s="70">
        <v>0</v>
      </c>
      <c r="R29" s="70">
        <v>0</v>
      </c>
    </row>
    <row r="30" spans="1:18" ht="15.75" x14ac:dyDescent="0.25">
      <c r="A30" s="11" t="s">
        <v>56</v>
      </c>
      <c r="B30" s="66" t="s">
        <v>57</v>
      </c>
      <c r="C30" s="69">
        <v>3.048</v>
      </c>
      <c r="D30" s="69">
        <v>0</v>
      </c>
      <c r="E30" s="69">
        <v>4.048</v>
      </c>
      <c r="F30" s="69">
        <v>3.048</v>
      </c>
      <c r="G30" s="69">
        <v>1</v>
      </c>
      <c r="H30" s="69">
        <v>3.048</v>
      </c>
      <c r="I30" s="69">
        <v>0</v>
      </c>
      <c r="J30" s="69">
        <v>4.048</v>
      </c>
      <c r="K30" s="69">
        <v>3.048</v>
      </c>
      <c r="L30" s="69">
        <v>0</v>
      </c>
      <c r="M30" s="69">
        <v>1</v>
      </c>
      <c r="N30" s="70">
        <v>100</v>
      </c>
      <c r="O30" s="70">
        <v>100</v>
      </c>
      <c r="P30" s="70">
        <v>24.703557312252965</v>
      </c>
      <c r="Q30" s="70">
        <v>0</v>
      </c>
      <c r="R30" s="70">
        <v>0</v>
      </c>
    </row>
    <row r="31" spans="1:18" ht="15.75" x14ac:dyDescent="0.25">
      <c r="A31" s="11" t="s">
        <v>59</v>
      </c>
      <c r="B31" s="66" t="s">
        <v>60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70" t="s">
        <v>652</v>
      </c>
      <c r="O31" s="70" t="s">
        <v>652</v>
      </c>
      <c r="P31" s="70">
        <v>0</v>
      </c>
      <c r="Q31" s="70">
        <v>0</v>
      </c>
      <c r="R31" s="70">
        <v>0</v>
      </c>
    </row>
    <row r="32" spans="1:18" ht="15.75" x14ac:dyDescent="0.25">
      <c r="A32" s="60" t="s">
        <v>62</v>
      </c>
      <c r="B32" s="61" t="s">
        <v>63</v>
      </c>
      <c r="C32" s="64">
        <v>72.825999999999993</v>
      </c>
      <c r="D32" s="64">
        <v>0</v>
      </c>
      <c r="E32" s="64">
        <v>95.699269999999999</v>
      </c>
      <c r="F32" s="64">
        <v>72.825999999999993</v>
      </c>
      <c r="G32" s="64">
        <v>22.873269999999998</v>
      </c>
      <c r="H32" s="64">
        <v>72.825999999999993</v>
      </c>
      <c r="I32" s="64">
        <v>0</v>
      </c>
      <c r="J32" s="64">
        <v>95.699269999999999</v>
      </c>
      <c r="K32" s="64">
        <v>72.825999999999993</v>
      </c>
      <c r="L32" s="64">
        <v>0</v>
      </c>
      <c r="M32" s="64">
        <v>22.873269999999998</v>
      </c>
      <c r="N32" s="64">
        <v>100</v>
      </c>
      <c r="O32" s="64">
        <v>100</v>
      </c>
      <c r="P32" s="64">
        <v>23.901195902539278</v>
      </c>
      <c r="Q32" s="64">
        <v>0</v>
      </c>
      <c r="R32" s="64">
        <v>0</v>
      </c>
    </row>
    <row r="33" spans="1:18" ht="15.75" x14ac:dyDescent="0.25">
      <c r="A33" s="11" t="s">
        <v>65</v>
      </c>
      <c r="B33" s="66" t="s">
        <v>66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70" t="s">
        <v>652</v>
      </c>
      <c r="O33" s="70" t="s">
        <v>652</v>
      </c>
      <c r="P33" s="70">
        <v>0</v>
      </c>
      <c r="Q33" s="70">
        <v>0</v>
      </c>
      <c r="R33" s="70">
        <v>0</v>
      </c>
    </row>
    <row r="34" spans="1:18" ht="15.75" x14ac:dyDescent="0.25">
      <c r="A34" s="11" t="s">
        <v>68</v>
      </c>
      <c r="B34" s="66" t="s">
        <v>69</v>
      </c>
      <c r="C34" s="69">
        <v>1.341</v>
      </c>
      <c r="D34" s="69">
        <v>0</v>
      </c>
      <c r="E34" s="69">
        <v>2.3410000000000002</v>
      </c>
      <c r="F34" s="69">
        <v>1.341</v>
      </c>
      <c r="G34" s="69">
        <v>1</v>
      </c>
      <c r="H34" s="69">
        <v>1.341</v>
      </c>
      <c r="I34" s="69">
        <v>0</v>
      </c>
      <c r="J34" s="69">
        <v>2.3410000000000002</v>
      </c>
      <c r="K34" s="69">
        <v>1.341</v>
      </c>
      <c r="L34" s="69">
        <v>0</v>
      </c>
      <c r="M34" s="69">
        <v>1</v>
      </c>
      <c r="N34" s="70">
        <v>100</v>
      </c>
      <c r="O34" s="70">
        <v>100</v>
      </c>
      <c r="P34" s="70">
        <v>42.716787697565138</v>
      </c>
      <c r="Q34" s="70">
        <v>0</v>
      </c>
      <c r="R34" s="70">
        <v>0</v>
      </c>
    </row>
    <row r="35" spans="1:18" ht="15.75" x14ac:dyDescent="0.25">
      <c r="A35" s="11" t="s">
        <v>71</v>
      </c>
      <c r="B35" s="66" t="s">
        <v>72</v>
      </c>
      <c r="C35" s="69">
        <v>35.591999999999999</v>
      </c>
      <c r="D35" s="69">
        <v>0</v>
      </c>
      <c r="E35" s="69">
        <v>37.465269999999997</v>
      </c>
      <c r="F35" s="69">
        <v>35.591999999999999</v>
      </c>
      <c r="G35" s="69">
        <v>1.87327</v>
      </c>
      <c r="H35" s="69">
        <v>35.591999999999999</v>
      </c>
      <c r="I35" s="69">
        <v>0</v>
      </c>
      <c r="J35" s="69">
        <v>37.465269999999997</v>
      </c>
      <c r="K35" s="69">
        <v>35.591999999999999</v>
      </c>
      <c r="L35" s="69">
        <v>0</v>
      </c>
      <c r="M35" s="69">
        <v>1.87327</v>
      </c>
      <c r="N35" s="70">
        <v>100</v>
      </c>
      <c r="O35" s="70">
        <v>100</v>
      </c>
      <c r="P35" s="70">
        <v>5.0000173494011921</v>
      </c>
      <c r="Q35" s="70">
        <v>0</v>
      </c>
      <c r="R35" s="70">
        <v>0</v>
      </c>
    </row>
    <row r="36" spans="1:18" ht="15.75" x14ac:dyDescent="0.25">
      <c r="A36" s="11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70">
        <v>0</v>
      </c>
      <c r="R36" s="70">
        <v>0</v>
      </c>
    </row>
    <row r="37" spans="1:18" ht="15.75" x14ac:dyDescent="0.25">
      <c r="A37" s="11" t="s">
        <v>76</v>
      </c>
      <c r="B37" s="66" t="s">
        <v>77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69">
        <v>0</v>
      </c>
      <c r="M37" s="69">
        <v>0</v>
      </c>
      <c r="N37" s="70" t="s">
        <v>652</v>
      </c>
      <c r="O37" s="70" t="s">
        <v>652</v>
      </c>
      <c r="P37" s="70">
        <v>0</v>
      </c>
      <c r="Q37" s="70">
        <v>0</v>
      </c>
      <c r="R37" s="70">
        <v>0</v>
      </c>
    </row>
    <row r="38" spans="1:18" ht="15.75" x14ac:dyDescent="0.25">
      <c r="A38" s="11" t="s">
        <v>79</v>
      </c>
      <c r="B38" s="66" t="s">
        <v>80</v>
      </c>
      <c r="C38" s="69">
        <v>35.893000000000001</v>
      </c>
      <c r="D38" s="69">
        <v>0</v>
      </c>
      <c r="E38" s="69">
        <v>55.893000000000001</v>
      </c>
      <c r="F38" s="69">
        <v>35.893000000000001</v>
      </c>
      <c r="G38" s="69">
        <v>20</v>
      </c>
      <c r="H38" s="69">
        <v>35.893000000000001</v>
      </c>
      <c r="I38" s="69">
        <v>0</v>
      </c>
      <c r="J38" s="69">
        <v>55.893000000000001</v>
      </c>
      <c r="K38" s="69">
        <v>35.893000000000001</v>
      </c>
      <c r="L38" s="69">
        <v>0</v>
      </c>
      <c r="M38" s="69">
        <v>20</v>
      </c>
      <c r="N38" s="70">
        <v>100</v>
      </c>
      <c r="O38" s="70">
        <v>100</v>
      </c>
      <c r="P38" s="70">
        <v>35.782656146565763</v>
      </c>
      <c r="Q38" s="70">
        <v>0</v>
      </c>
      <c r="R38" s="70">
        <v>0</v>
      </c>
    </row>
    <row r="39" spans="1:18" ht="15.75" x14ac:dyDescent="0.25">
      <c r="A39" s="11" t="s">
        <v>82</v>
      </c>
      <c r="B39" s="66" t="s">
        <v>83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70" t="s">
        <v>652</v>
      </c>
      <c r="O39" s="70" t="s">
        <v>652</v>
      </c>
      <c r="P39" s="70">
        <v>0</v>
      </c>
      <c r="Q39" s="70">
        <v>0</v>
      </c>
      <c r="R39" s="70">
        <v>0</v>
      </c>
    </row>
    <row r="40" spans="1:18" ht="15.75" x14ac:dyDescent="0.25">
      <c r="A40" s="11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70">
        <v>0</v>
      </c>
      <c r="R40" s="70">
        <v>0</v>
      </c>
    </row>
    <row r="41" spans="1:18" ht="15.75" x14ac:dyDescent="0.25">
      <c r="A41" s="11" t="s">
        <v>87</v>
      </c>
      <c r="B41" s="66" t="s">
        <v>88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70" t="s">
        <v>652</v>
      </c>
      <c r="O41" s="70" t="s">
        <v>652</v>
      </c>
      <c r="P41" s="70">
        <v>0</v>
      </c>
      <c r="Q41" s="70">
        <v>0</v>
      </c>
      <c r="R41" s="70">
        <v>0</v>
      </c>
    </row>
    <row r="42" spans="1:18" ht="15.75" x14ac:dyDescent="0.25">
      <c r="A42" s="11" t="s">
        <v>90</v>
      </c>
      <c r="B42" s="66" t="s">
        <v>91</v>
      </c>
      <c r="C42" s="69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70" t="s">
        <v>652</v>
      </c>
      <c r="O42" s="70" t="s">
        <v>652</v>
      </c>
      <c r="P42" s="70">
        <v>0</v>
      </c>
      <c r="Q42" s="70">
        <v>0</v>
      </c>
      <c r="R42" s="70">
        <v>0</v>
      </c>
    </row>
    <row r="43" spans="1:18" ht="15.75" x14ac:dyDescent="0.25">
      <c r="A43" s="71">
        <v>32</v>
      </c>
      <c r="B43" s="66" t="s">
        <v>93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70" t="s">
        <v>652</v>
      </c>
      <c r="O43" s="70" t="s">
        <v>652</v>
      </c>
      <c r="P43" s="70">
        <v>0</v>
      </c>
      <c r="Q43" s="70">
        <v>0</v>
      </c>
      <c r="R43" s="70">
        <v>0</v>
      </c>
    </row>
    <row r="44" spans="1:18" ht="15.75" x14ac:dyDescent="0.25">
      <c r="A44" s="73">
        <v>33</v>
      </c>
      <c r="B44" s="74" t="s">
        <v>95</v>
      </c>
      <c r="C44" s="64">
        <v>38.858999999999995</v>
      </c>
      <c r="D44" s="64">
        <v>0</v>
      </c>
      <c r="E44" s="64">
        <v>71.981999999999999</v>
      </c>
      <c r="F44" s="64">
        <v>38.858999999999995</v>
      </c>
      <c r="G44" s="64">
        <v>33.123000000000005</v>
      </c>
      <c r="H44" s="64">
        <v>38.858999999999995</v>
      </c>
      <c r="I44" s="64">
        <v>0</v>
      </c>
      <c r="J44" s="64">
        <v>71.981999999999999</v>
      </c>
      <c r="K44" s="64">
        <v>38.858999999999995</v>
      </c>
      <c r="L44" s="64">
        <v>0</v>
      </c>
      <c r="M44" s="64">
        <v>33.123000000000005</v>
      </c>
      <c r="N44" s="64">
        <v>100</v>
      </c>
      <c r="O44" s="64">
        <v>100</v>
      </c>
      <c r="P44" s="64">
        <v>46.015670584312751</v>
      </c>
      <c r="Q44" s="64">
        <v>0</v>
      </c>
      <c r="R44" s="64">
        <v>0</v>
      </c>
    </row>
    <row r="45" spans="1:18" ht="15.75" x14ac:dyDescent="0.25">
      <c r="A45" s="75">
        <v>34</v>
      </c>
      <c r="B45" s="17" t="s">
        <v>97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70" t="s">
        <v>652</v>
      </c>
      <c r="O45" s="70" t="s">
        <v>652</v>
      </c>
      <c r="P45" s="70">
        <v>0</v>
      </c>
      <c r="Q45" s="70">
        <v>0</v>
      </c>
      <c r="R45" s="70">
        <v>0</v>
      </c>
    </row>
    <row r="46" spans="1:18" ht="15.75" x14ac:dyDescent="0.25">
      <c r="A46" s="75">
        <v>35</v>
      </c>
      <c r="B46" s="17" t="s">
        <v>99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70" t="s">
        <v>652</v>
      </c>
      <c r="O46" s="70" t="s">
        <v>652</v>
      </c>
      <c r="P46" s="70">
        <v>0</v>
      </c>
      <c r="Q46" s="70">
        <v>0</v>
      </c>
      <c r="R46" s="70">
        <v>0</v>
      </c>
    </row>
    <row r="47" spans="1:18" s="130" customFormat="1" ht="15.75" x14ac:dyDescent="0.25">
      <c r="A47" s="140">
        <v>36</v>
      </c>
      <c r="B47" s="66" t="s">
        <v>318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70" t="s">
        <v>652</v>
      </c>
      <c r="O47" s="70" t="s">
        <v>652</v>
      </c>
      <c r="P47" s="70">
        <v>0</v>
      </c>
      <c r="Q47" s="70">
        <v>0</v>
      </c>
      <c r="R47" s="70">
        <v>0</v>
      </c>
    </row>
    <row r="48" spans="1:18" ht="15.75" x14ac:dyDescent="0.25">
      <c r="A48" s="75">
        <v>37</v>
      </c>
      <c r="B48" s="17" t="s">
        <v>101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70" t="s">
        <v>652</v>
      </c>
      <c r="O48" s="70" t="s">
        <v>652</v>
      </c>
      <c r="P48" s="70">
        <v>0</v>
      </c>
      <c r="Q48" s="70">
        <v>0</v>
      </c>
      <c r="R48" s="70">
        <v>0</v>
      </c>
    </row>
    <row r="49" spans="1:18" ht="15.75" x14ac:dyDescent="0.25">
      <c r="A49" s="75">
        <v>38</v>
      </c>
      <c r="B49" s="17" t="s">
        <v>103</v>
      </c>
      <c r="C49" s="69">
        <v>21.994</v>
      </c>
      <c r="D49" s="69">
        <v>0</v>
      </c>
      <c r="E49" s="69">
        <v>31.994</v>
      </c>
      <c r="F49" s="69">
        <v>21.994</v>
      </c>
      <c r="G49" s="69">
        <v>10</v>
      </c>
      <c r="H49" s="69">
        <v>21.994</v>
      </c>
      <c r="I49" s="69">
        <v>0</v>
      </c>
      <c r="J49" s="69">
        <v>31.994</v>
      </c>
      <c r="K49" s="69">
        <v>21.994</v>
      </c>
      <c r="L49" s="69">
        <v>0</v>
      </c>
      <c r="M49" s="69">
        <v>10</v>
      </c>
      <c r="N49" s="70">
        <v>100</v>
      </c>
      <c r="O49" s="70">
        <v>100</v>
      </c>
      <c r="P49" s="70">
        <v>31.255860473838844</v>
      </c>
      <c r="Q49" s="70">
        <v>0</v>
      </c>
      <c r="R49" s="70">
        <v>0</v>
      </c>
    </row>
    <row r="50" spans="1:18" ht="15.75" x14ac:dyDescent="0.25">
      <c r="A50" s="75">
        <v>39</v>
      </c>
      <c r="B50" s="17" t="s">
        <v>105</v>
      </c>
      <c r="C50" s="69">
        <v>7.3769999999999998</v>
      </c>
      <c r="D50" s="69">
        <v>0</v>
      </c>
      <c r="E50" s="69">
        <v>12</v>
      </c>
      <c r="F50" s="69">
        <v>7.3769999999999998</v>
      </c>
      <c r="G50" s="69">
        <v>4.6230000000000002</v>
      </c>
      <c r="H50" s="69">
        <v>7.3769999999999998</v>
      </c>
      <c r="I50" s="69">
        <v>0</v>
      </c>
      <c r="J50" s="69">
        <v>12</v>
      </c>
      <c r="K50" s="69">
        <v>7.3769999999999998</v>
      </c>
      <c r="L50" s="69">
        <v>0</v>
      </c>
      <c r="M50" s="69">
        <v>4.6230000000000002</v>
      </c>
      <c r="N50" s="70">
        <v>100</v>
      </c>
      <c r="O50" s="70">
        <v>100</v>
      </c>
      <c r="P50" s="70">
        <v>38.525000000000006</v>
      </c>
      <c r="Q50" s="70">
        <v>0</v>
      </c>
      <c r="R50" s="70">
        <v>0</v>
      </c>
    </row>
    <row r="51" spans="1:18" s="130" customFormat="1" ht="15.75" x14ac:dyDescent="0.25">
      <c r="A51" s="71">
        <v>40</v>
      </c>
      <c r="B51" s="17" t="s">
        <v>107</v>
      </c>
      <c r="C51" s="69">
        <v>9.4879999999999995</v>
      </c>
      <c r="D51" s="69">
        <v>0</v>
      </c>
      <c r="E51" s="69">
        <v>27.988</v>
      </c>
      <c r="F51" s="69">
        <v>9.4879999999999995</v>
      </c>
      <c r="G51" s="69">
        <v>18.5</v>
      </c>
      <c r="H51" s="69">
        <v>9.4879999999999995</v>
      </c>
      <c r="I51" s="69">
        <v>0</v>
      </c>
      <c r="J51" s="69">
        <v>27.988</v>
      </c>
      <c r="K51" s="69">
        <v>9.4879999999999995</v>
      </c>
      <c r="L51" s="69">
        <v>0</v>
      </c>
      <c r="M51" s="69">
        <v>18.5</v>
      </c>
      <c r="N51" s="70">
        <v>100</v>
      </c>
      <c r="O51" s="70">
        <v>100</v>
      </c>
      <c r="P51" s="70">
        <v>66.099757038730885</v>
      </c>
      <c r="Q51" s="70">
        <v>0</v>
      </c>
      <c r="R51" s="70">
        <v>0</v>
      </c>
    </row>
    <row r="52" spans="1:18" ht="15.75" x14ac:dyDescent="0.25">
      <c r="A52" s="140">
        <v>41</v>
      </c>
      <c r="B52" s="66" t="s">
        <v>319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70" t="s">
        <v>652</v>
      </c>
      <c r="O52" s="70" t="s">
        <v>652</v>
      </c>
      <c r="P52" s="70">
        <v>0</v>
      </c>
      <c r="Q52" s="70">
        <v>0</v>
      </c>
      <c r="R52" s="70">
        <v>0</v>
      </c>
    </row>
    <row r="53" spans="1:18" ht="15.75" x14ac:dyDescent="0.25">
      <c r="A53" s="73">
        <v>42</v>
      </c>
      <c r="B53" s="76" t="s">
        <v>109</v>
      </c>
      <c r="C53" s="64">
        <v>14.097</v>
      </c>
      <c r="D53" s="64">
        <v>0</v>
      </c>
      <c r="E53" s="64">
        <v>29.447000000000003</v>
      </c>
      <c r="F53" s="64">
        <v>14.097</v>
      </c>
      <c r="G53" s="64">
        <v>15.35</v>
      </c>
      <c r="H53" s="64">
        <v>14.097</v>
      </c>
      <c r="I53" s="64">
        <v>0</v>
      </c>
      <c r="J53" s="64">
        <v>29.247</v>
      </c>
      <c r="K53" s="64">
        <v>14.097</v>
      </c>
      <c r="L53" s="64">
        <v>0</v>
      </c>
      <c r="M53" s="64">
        <v>15.15</v>
      </c>
      <c r="N53" s="64">
        <v>100</v>
      </c>
      <c r="O53" s="64">
        <v>98.697068403908787</v>
      </c>
      <c r="P53" s="64">
        <v>51.800184634321468</v>
      </c>
      <c r="Q53" s="64">
        <v>0</v>
      </c>
      <c r="R53" s="64">
        <v>0</v>
      </c>
    </row>
    <row r="54" spans="1:18" ht="15.75" x14ac:dyDescent="0.25">
      <c r="A54" s="75">
        <v>43</v>
      </c>
      <c r="B54" s="17" t="s">
        <v>111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70" t="s">
        <v>652</v>
      </c>
      <c r="O54" s="70" t="s">
        <v>652</v>
      </c>
      <c r="P54" s="70">
        <v>0</v>
      </c>
      <c r="Q54" s="70">
        <v>0</v>
      </c>
      <c r="R54" s="70">
        <v>0</v>
      </c>
    </row>
    <row r="55" spans="1:18" ht="15.75" x14ac:dyDescent="0.25">
      <c r="A55" s="75">
        <v>44</v>
      </c>
      <c r="B55" s="17" t="s">
        <v>113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70" t="s">
        <v>652</v>
      </c>
      <c r="O55" s="70" t="s">
        <v>652</v>
      </c>
      <c r="P55" s="70">
        <v>0</v>
      </c>
      <c r="Q55" s="70">
        <v>0</v>
      </c>
      <c r="R55" s="70">
        <v>0</v>
      </c>
    </row>
    <row r="56" spans="1:18" ht="25.5" x14ac:dyDescent="0.25">
      <c r="A56" s="75">
        <v>45</v>
      </c>
      <c r="B56" s="17" t="s">
        <v>115</v>
      </c>
      <c r="C56" s="69">
        <v>3.3570000000000002</v>
      </c>
      <c r="D56" s="69">
        <v>0</v>
      </c>
      <c r="E56" s="69">
        <v>3.5569999999999999</v>
      </c>
      <c r="F56" s="69">
        <v>3.3570000000000002</v>
      </c>
      <c r="G56" s="69">
        <v>0.2</v>
      </c>
      <c r="H56" s="69">
        <v>3.3570000000000002</v>
      </c>
      <c r="I56" s="69">
        <v>0</v>
      </c>
      <c r="J56" s="69">
        <v>3.3570000000000002</v>
      </c>
      <c r="K56" s="69">
        <v>3.3570000000000002</v>
      </c>
      <c r="L56" s="69">
        <v>0</v>
      </c>
      <c r="M56" s="69">
        <v>0</v>
      </c>
      <c r="N56" s="70">
        <v>100</v>
      </c>
      <c r="O56" s="70">
        <v>0</v>
      </c>
      <c r="P56" s="70">
        <v>0</v>
      </c>
      <c r="Q56" s="70">
        <v>0</v>
      </c>
      <c r="R56" s="70">
        <v>0</v>
      </c>
    </row>
    <row r="57" spans="1:18" ht="25.5" x14ac:dyDescent="0.25">
      <c r="A57" s="75">
        <v>46</v>
      </c>
      <c r="B57" s="17" t="s">
        <v>117</v>
      </c>
      <c r="C57" s="69">
        <v>5.1950000000000003</v>
      </c>
      <c r="D57" s="69">
        <v>0</v>
      </c>
      <c r="E57" s="69">
        <v>15.345000000000001</v>
      </c>
      <c r="F57" s="69">
        <v>5.1950000000000003</v>
      </c>
      <c r="G57" s="69">
        <v>10.15</v>
      </c>
      <c r="H57" s="69">
        <v>5.1950000000000003</v>
      </c>
      <c r="I57" s="69">
        <v>0</v>
      </c>
      <c r="J57" s="69">
        <v>15.345000000000001</v>
      </c>
      <c r="K57" s="69">
        <v>5.1950000000000003</v>
      </c>
      <c r="L57" s="69">
        <v>0</v>
      </c>
      <c r="M57" s="69">
        <v>10.15</v>
      </c>
      <c r="N57" s="70">
        <v>100</v>
      </c>
      <c r="O57" s="70">
        <v>100</v>
      </c>
      <c r="P57" s="70">
        <v>66.145324209840339</v>
      </c>
      <c r="Q57" s="70">
        <v>0</v>
      </c>
      <c r="R57" s="70">
        <v>0</v>
      </c>
    </row>
    <row r="58" spans="1:18" ht="25.5" x14ac:dyDescent="0.25">
      <c r="A58" s="75">
        <v>47</v>
      </c>
      <c r="B58" s="17" t="s">
        <v>119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70" t="s">
        <v>652</v>
      </c>
      <c r="O58" s="70" t="s">
        <v>652</v>
      </c>
      <c r="P58" s="70">
        <v>0</v>
      </c>
      <c r="Q58" s="70">
        <v>0</v>
      </c>
      <c r="R58" s="70">
        <v>0</v>
      </c>
    </row>
    <row r="59" spans="1:18" ht="15.75" x14ac:dyDescent="0.25">
      <c r="A59" s="11">
        <v>48</v>
      </c>
      <c r="B59" s="17" t="s">
        <v>122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70" t="s">
        <v>652</v>
      </c>
      <c r="O59" s="70" t="s">
        <v>652</v>
      </c>
      <c r="P59" s="70">
        <v>0</v>
      </c>
      <c r="Q59" s="70">
        <v>0</v>
      </c>
      <c r="R59" s="70">
        <v>0</v>
      </c>
    </row>
    <row r="60" spans="1:18" ht="15.75" x14ac:dyDescent="0.25">
      <c r="A60" s="77">
        <v>49</v>
      </c>
      <c r="B60" s="17" t="s">
        <v>125</v>
      </c>
      <c r="C60" s="69">
        <v>5.5449999999999999</v>
      </c>
      <c r="D60" s="69">
        <v>0</v>
      </c>
      <c r="E60" s="69">
        <v>10.545</v>
      </c>
      <c r="F60" s="69">
        <v>5.5449999999999999</v>
      </c>
      <c r="G60" s="69">
        <v>5</v>
      </c>
      <c r="H60" s="69">
        <v>5.5449999999999999</v>
      </c>
      <c r="I60" s="69">
        <v>0</v>
      </c>
      <c r="J60" s="69">
        <v>10.545</v>
      </c>
      <c r="K60" s="69">
        <v>5.5449999999999999</v>
      </c>
      <c r="L60" s="69">
        <v>0</v>
      </c>
      <c r="M60" s="69">
        <v>5</v>
      </c>
      <c r="N60" s="70">
        <v>100</v>
      </c>
      <c r="O60" s="70">
        <v>100</v>
      </c>
      <c r="P60" s="70">
        <v>47.415836889521103</v>
      </c>
      <c r="Q60" s="70">
        <v>0</v>
      </c>
      <c r="R60" s="70">
        <v>0</v>
      </c>
    </row>
    <row r="61" spans="1:18" ht="15.75" x14ac:dyDescent="0.25">
      <c r="A61" s="60">
        <v>50</v>
      </c>
      <c r="B61" s="61" t="s">
        <v>128</v>
      </c>
      <c r="C61" s="64">
        <v>240.27699999999996</v>
      </c>
      <c r="D61" s="64">
        <v>0</v>
      </c>
      <c r="E61" s="64">
        <v>325.74763000000002</v>
      </c>
      <c r="F61" s="64">
        <v>240.27699999999996</v>
      </c>
      <c r="G61" s="64">
        <v>85.47063</v>
      </c>
      <c r="H61" s="64">
        <v>240.27699999999996</v>
      </c>
      <c r="I61" s="64">
        <v>0</v>
      </c>
      <c r="J61" s="64">
        <v>325.74762900000002</v>
      </c>
      <c r="K61" s="64">
        <v>240.27699999999996</v>
      </c>
      <c r="L61" s="64">
        <v>0</v>
      </c>
      <c r="M61" s="64">
        <v>85.470629000000002</v>
      </c>
      <c r="N61" s="64">
        <v>100</v>
      </c>
      <c r="O61" s="64">
        <v>99.999998830007456</v>
      </c>
      <c r="P61" s="64">
        <v>26.238296580203198</v>
      </c>
      <c r="Q61" s="64">
        <v>0</v>
      </c>
      <c r="R61" s="64">
        <v>0</v>
      </c>
    </row>
    <row r="62" spans="1:18" ht="15.75" x14ac:dyDescent="0.25">
      <c r="A62" s="11">
        <v>51</v>
      </c>
      <c r="B62" s="66" t="s">
        <v>131</v>
      </c>
      <c r="C62" s="69">
        <v>4.7110000000000003</v>
      </c>
      <c r="D62" s="69">
        <v>0</v>
      </c>
      <c r="E62" s="69">
        <v>13.711</v>
      </c>
      <c r="F62" s="69">
        <v>4.7110000000000003</v>
      </c>
      <c r="G62" s="69">
        <v>9</v>
      </c>
      <c r="H62" s="69">
        <v>4.7110000000000003</v>
      </c>
      <c r="I62" s="69">
        <v>0</v>
      </c>
      <c r="J62" s="69">
        <v>13.711</v>
      </c>
      <c r="K62" s="69">
        <v>4.7110000000000003</v>
      </c>
      <c r="L62" s="69">
        <v>0</v>
      </c>
      <c r="M62" s="69">
        <v>9</v>
      </c>
      <c r="N62" s="70">
        <v>100</v>
      </c>
      <c r="O62" s="70">
        <v>100</v>
      </c>
      <c r="P62" s="70">
        <v>65.640726424039087</v>
      </c>
      <c r="Q62" s="70">
        <v>0</v>
      </c>
      <c r="R62" s="70">
        <v>0</v>
      </c>
    </row>
    <row r="63" spans="1:18" ht="15.75" x14ac:dyDescent="0.25">
      <c r="A63" s="11">
        <v>52</v>
      </c>
      <c r="B63" s="66" t="s">
        <v>134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70" t="s">
        <v>652</v>
      </c>
      <c r="O63" s="70" t="s">
        <v>652</v>
      </c>
      <c r="P63" s="70">
        <v>0</v>
      </c>
      <c r="Q63" s="70">
        <v>0</v>
      </c>
      <c r="R63" s="70">
        <v>0</v>
      </c>
    </row>
    <row r="64" spans="1:18" ht="15.75" x14ac:dyDescent="0.25">
      <c r="A64" s="11">
        <v>53</v>
      </c>
      <c r="B64" s="66" t="s">
        <v>137</v>
      </c>
      <c r="C64" s="69">
        <v>19.544</v>
      </c>
      <c r="D64" s="69">
        <v>0</v>
      </c>
      <c r="E64" s="69">
        <v>22.646581999999999</v>
      </c>
      <c r="F64" s="69">
        <v>19.544</v>
      </c>
      <c r="G64" s="69">
        <v>3.102582</v>
      </c>
      <c r="H64" s="69">
        <v>19.544</v>
      </c>
      <c r="I64" s="69">
        <v>0</v>
      </c>
      <c r="J64" s="69">
        <v>22.646581999999999</v>
      </c>
      <c r="K64" s="69">
        <v>19.544</v>
      </c>
      <c r="L64" s="69">
        <v>0</v>
      </c>
      <c r="M64" s="69">
        <v>3.102582</v>
      </c>
      <c r="N64" s="70">
        <v>100</v>
      </c>
      <c r="O64" s="70">
        <v>100</v>
      </c>
      <c r="P64" s="70">
        <v>13.700001174570184</v>
      </c>
      <c r="Q64" s="70">
        <v>0</v>
      </c>
      <c r="R64" s="70">
        <v>0</v>
      </c>
    </row>
    <row r="65" spans="1:18" ht="15.75" x14ac:dyDescent="0.25">
      <c r="A65" s="11">
        <v>54</v>
      </c>
      <c r="B65" s="66" t="s">
        <v>140</v>
      </c>
      <c r="C65" s="69">
        <v>58.932000000000002</v>
      </c>
      <c r="D65" s="69">
        <v>0</v>
      </c>
      <c r="E65" s="69">
        <v>88.932000000000002</v>
      </c>
      <c r="F65" s="69">
        <v>58.932000000000002</v>
      </c>
      <c r="G65" s="69">
        <v>30</v>
      </c>
      <c r="H65" s="69">
        <v>58.932000000000002</v>
      </c>
      <c r="I65" s="69">
        <v>0</v>
      </c>
      <c r="J65" s="69">
        <v>88.932000000000002</v>
      </c>
      <c r="K65" s="69">
        <v>58.932000000000002</v>
      </c>
      <c r="L65" s="69">
        <v>0</v>
      </c>
      <c r="M65" s="69">
        <v>30</v>
      </c>
      <c r="N65" s="70">
        <v>100</v>
      </c>
      <c r="O65" s="70">
        <v>100</v>
      </c>
      <c r="P65" s="70">
        <v>33.733639184995276</v>
      </c>
      <c r="Q65" s="70">
        <v>0</v>
      </c>
      <c r="R65" s="70">
        <v>0</v>
      </c>
    </row>
    <row r="66" spans="1:18" ht="15.75" x14ac:dyDescent="0.25">
      <c r="A66" s="11">
        <v>55</v>
      </c>
      <c r="B66" s="66" t="s">
        <v>143</v>
      </c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69">
        <v>0</v>
      </c>
      <c r="I66" s="69">
        <v>0</v>
      </c>
      <c r="J66" s="69">
        <v>0</v>
      </c>
      <c r="K66" s="69">
        <v>0</v>
      </c>
      <c r="L66" s="69">
        <v>0</v>
      </c>
      <c r="M66" s="69">
        <v>0</v>
      </c>
      <c r="N66" s="70" t="s">
        <v>652</v>
      </c>
      <c r="O66" s="70" t="s">
        <v>652</v>
      </c>
      <c r="P66" s="70">
        <v>0</v>
      </c>
      <c r="Q66" s="70">
        <v>0</v>
      </c>
      <c r="R66" s="70">
        <v>0</v>
      </c>
    </row>
    <row r="67" spans="1:18" ht="15.75" x14ac:dyDescent="0.25">
      <c r="A67" s="11">
        <v>56</v>
      </c>
      <c r="B67" s="66" t="s">
        <v>146</v>
      </c>
      <c r="C67" s="69">
        <v>10.731</v>
      </c>
      <c r="D67" s="69">
        <v>0</v>
      </c>
      <c r="E67" s="69">
        <v>11.731</v>
      </c>
      <c r="F67" s="69">
        <v>10.731</v>
      </c>
      <c r="G67" s="69">
        <v>1</v>
      </c>
      <c r="H67" s="69">
        <v>10.731</v>
      </c>
      <c r="I67" s="69">
        <v>0</v>
      </c>
      <c r="J67" s="69">
        <v>11.731</v>
      </c>
      <c r="K67" s="69">
        <v>10.731</v>
      </c>
      <c r="L67" s="69">
        <v>0</v>
      </c>
      <c r="M67" s="69">
        <v>1</v>
      </c>
      <c r="N67" s="70">
        <v>100</v>
      </c>
      <c r="O67" s="70">
        <v>100</v>
      </c>
      <c r="P67" s="70">
        <v>8.5244224703776315</v>
      </c>
      <c r="Q67" s="70">
        <v>0</v>
      </c>
      <c r="R67" s="70">
        <v>0</v>
      </c>
    </row>
    <row r="68" spans="1:18" ht="15.75" x14ac:dyDescent="0.25">
      <c r="A68" s="11">
        <v>57</v>
      </c>
      <c r="B68" s="66" t="s">
        <v>149</v>
      </c>
      <c r="C68" s="69">
        <v>69.576999999999998</v>
      </c>
      <c r="D68" s="69">
        <v>0</v>
      </c>
      <c r="E68" s="69">
        <v>99.076999999999998</v>
      </c>
      <c r="F68" s="69">
        <v>69.576999999999998</v>
      </c>
      <c r="G68" s="69">
        <v>29.5</v>
      </c>
      <c r="H68" s="69">
        <v>69.576999999999998</v>
      </c>
      <c r="I68" s="69">
        <v>0</v>
      </c>
      <c r="J68" s="69">
        <v>99.076999999999998</v>
      </c>
      <c r="K68" s="69">
        <v>69.576999999999998</v>
      </c>
      <c r="L68" s="69">
        <v>0</v>
      </c>
      <c r="M68" s="69">
        <v>29.5</v>
      </c>
      <c r="N68" s="70">
        <v>100</v>
      </c>
      <c r="O68" s="70">
        <v>100</v>
      </c>
      <c r="P68" s="70">
        <v>29.774821603399378</v>
      </c>
      <c r="Q68" s="70">
        <v>0</v>
      </c>
      <c r="R68" s="70">
        <v>0</v>
      </c>
    </row>
    <row r="69" spans="1:18" ht="15.75" x14ac:dyDescent="0.25">
      <c r="A69" s="11">
        <v>58</v>
      </c>
      <c r="B69" s="66" t="s">
        <v>152</v>
      </c>
      <c r="C69" s="69">
        <v>7.6180000000000003</v>
      </c>
      <c r="D69" s="69">
        <v>0</v>
      </c>
      <c r="E69" s="69">
        <v>10.768000000000001</v>
      </c>
      <c r="F69" s="69">
        <v>7.6180000000000003</v>
      </c>
      <c r="G69" s="69">
        <v>3.15</v>
      </c>
      <c r="H69" s="69">
        <v>7.6180000000000003</v>
      </c>
      <c r="I69" s="69">
        <v>0</v>
      </c>
      <c r="J69" s="69">
        <v>10.768000000000001</v>
      </c>
      <c r="K69" s="69">
        <v>7.6180000000000003</v>
      </c>
      <c r="L69" s="69">
        <v>0</v>
      </c>
      <c r="M69" s="69">
        <v>3.15</v>
      </c>
      <c r="N69" s="70">
        <v>100</v>
      </c>
      <c r="O69" s="70">
        <v>100</v>
      </c>
      <c r="P69" s="70">
        <v>29.253343239227338</v>
      </c>
      <c r="Q69" s="70">
        <v>0</v>
      </c>
      <c r="R69" s="70">
        <v>0</v>
      </c>
    </row>
    <row r="70" spans="1:18" ht="15.75" x14ac:dyDescent="0.25">
      <c r="A70" s="11">
        <v>59</v>
      </c>
      <c r="B70" s="66" t="s">
        <v>155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70" t="s">
        <v>652</v>
      </c>
      <c r="O70" s="70" t="s">
        <v>652</v>
      </c>
      <c r="P70" s="70">
        <v>0</v>
      </c>
      <c r="Q70" s="70">
        <v>0</v>
      </c>
      <c r="R70" s="70">
        <v>0</v>
      </c>
    </row>
    <row r="71" spans="1:18" ht="15.75" x14ac:dyDescent="0.25">
      <c r="A71" s="11">
        <v>60</v>
      </c>
      <c r="B71" s="66" t="s">
        <v>158</v>
      </c>
      <c r="C71" s="69">
        <v>16.64</v>
      </c>
      <c r="D71" s="69">
        <v>0</v>
      </c>
      <c r="E71" s="69">
        <v>20.594100000000001</v>
      </c>
      <c r="F71" s="69">
        <v>16.64</v>
      </c>
      <c r="G71" s="69">
        <v>3.9540999999999999</v>
      </c>
      <c r="H71" s="69">
        <v>16.64</v>
      </c>
      <c r="I71" s="69">
        <v>0</v>
      </c>
      <c r="J71" s="69">
        <v>20.594100000000001</v>
      </c>
      <c r="K71" s="69">
        <v>16.64</v>
      </c>
      <c r="L71" s="69">
        <v>0</v>
      </c>
      <c r="M71" s="69">
        <v>3.9540999999999999</v>
      </c>
      <c r="N71" s="70">
        <v>100</v>
      </c>
      <c r="O71" s="70">
        <v>100</v>
      </c>
      <c r="P71" s="70">
        <v>19.200159268916824</v>
      </c>
      <c r="Q71" s="70">
        <v>0</v>
      </c>
      <c r="R71" s="70">
        <v>0</v>
      </c>
    </row>
    <row r="72" spans="1:18" ht="15.75" x14ac:dyDescent="0.25">
      <c r="A72" s="11">
        <v>61</v>
      </c>
      <c r="B72" s="66" t="s">
        <v>161</v>
      </c>
      <c r="C72" s="69">
        <v>33.515000000000001</v>
      </c>
      <c r="D72" s="69">
        <v>0</v>
      </c>
      <c r="E72" s="69">
        <v>35.278948</v>
      </c>
      <c r="F72" s="69">
        <v>33.515000000000001</v>
      </c>
      <c r="G72" s="69">
        <v>1.7639480000000001</v>
      </c>
      <c r="H72" s="69">
        <v>33.515000000000001</v>
      </c>
      <c r="I72" s="69">
        <v>0</v>
      </c>
      <c r="J72" s="69">
        <v>35.278947000000002</v>
      </c>
      <c r="K72" s="69">
        <v>33.515000000000001</v>
      </c>
      <c r="L72" s="69">
        <v>0</v>
      </c>
      <c r="M72" s="69">
        <v>1.7639469999999999</v>
      </c>
      <c r="N72" s="70">
        <v>100</v>
      </c>
      <c r="O72" s="70">
        <v>99.999943308986431</v>
      </c>
      <c r="P72" s="70">
        <v>4.9999990079068972</v>
      </c>
      <c r="Q72" s="70">
        <v>0</v>
      </c>
      <c r="R72" s="70">
        <v>0</v>
      </c>
    </row>
    <row r="73" spans="1:18" ht="15.75" x14ac:dyDescent="0.25">
      <c r="A73" s="11">
        <v>62</v>
      </c>
      <c r="B73" s="66" t="s">
        <v>164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70" t="s">
        <v>652</v>
      </c>
      <c r="O73" s="70" t="s">
        <v>652</v>
      </c>
      <c r="P73" s="70">
        <v>0</v>
      </c>
      <c r="Q73" s="70">
        <v>0</v>
      </c>
      <c r="R73" s="70">
        <v>0</v>
      </c>
    </row>
    <row r="74" spans="1:18" ht="15.75" x14ac:dyDescent="0.25">
      <c r="A74" s="11">
        <v>63</v>
      </c>
      <c r="B74" s="66" t="s">
        <v>167</v>
      </c>
      <c r="C74" s="69">
        <v>10.111000000000001</v>
      </c>
      <c r="D74" s="69">
        <v>0</v>
      </c>
      <c r="E74" s="69">
        <v>11.111000000000001</v>
      </c>
      <c r="F74" s="69">
        <v>10.111000000000001</v>
      </c>
      <c r="G74" s="69">
        <v>1</v>
      </c>
      <c r="H74" s="69">
        <v>10.111000000000001</v>
      </c>
      <c r="I74" s="69">
        <v>0</v>
      </c>
      <c r="J74" s="69">
        <v>11.111000000000001</v>
      </c>
      <c r="K74" s="69">
        <v>10.111000000000001</v>
      </c>
      <c r="L74" s="69">
        <v>0</v>
      </c>
      <c r="M74" s="69">
        <v>1</v>
      </c>
      <c r="N74" s="70">
        <v>100</v>
      </c>
      <c r="O74" s="70">
        <v>100</v>
      </c>
      <c r="P74" s="70">
        <v>9.0000900009000091</v>
      </c>
      <c r="Q74" s="70">
        <v>0</v>
      </c>
      <c r="R74" s="70">
        <v>0</v>
      </c>
    </row>
    <row r="75" spans="1:18" ht="15.75" x14ac:dyDescent="0.25">
      <c r="A75" s="77">
        <v>64</v>
      </c>
      <c r="B75" s="66" t="s">
        <v>170</v>
      </c>
      <c r="C75" s="69">
        <v>8.8979999999999997</v>
      </c>
      <c r="D75" s="69">
        <v>0</v>
      </c>
      <c r="E75" s="69">
        <v>11.898</v>
      </c>
      <c r="F75" s="69">
        <v>8.8979999999999997</v>
      </c>
      <c r="G75" s="69">
        <v>3</v>
      </c>
      <c r="H75" s="69">
        <v>8.8979999999999997</v>
      </c>
      <c r="I75" s="69">
        <v>0</v>
      </c>
      <c r="J75" s="69">
        <v>11.898</v>
      </c>
      <c r="K75" s="69">
        <v>8.8979999999999997</v>
      </c>
      <c r="L75" s="69">
        <v>0</v>
      </c>
      <c r="M75" s="69">
        <v>3</v>
      </c>
      <c r="N75" s="70">
        <v>100</v>
      </c>
      <c r="O75" s="70">
        <v>100</v>
      </c>
      <c r="P75" s="70">
        <v>25.214321734745337</v>
      </c>
      <c r="Q75" s="70">
        <v>0</v>
      </c>
      <c r="R75" s="70">
        <v>0</v>
      </c>
    </row>
    <row r="76" spans="1:18" ht="15.75" x14ac:dyDescent="0.25">
      <c r="A76" s="60">
        <v>65</v>
      </c>
      <c r="B76" s="61" t="s">
        <v>173</v>
      </c>
      <c r="C76" s="64">
        <v>21.384999999999998</v>
      </c>
      <c r="D76" s="64">
        <v>0</v>
      </c>
      <c r="E76" s="64">
        <v>46.864999999999995</v>
      </c>
      <c r="F76" s="64">
        <v>21.384999999999998</v>
      </c>
      <c r="G76" s="64">
        <v>25.48</v>
      </c>
      <c r="H76" s="64">
        <v>21.384999999999998</v>
      </c>
      <c r="I76" s="64">
        <v>0</v>
      </c>
      <c r="J76" s="64">
        <v>46.864999999999995</v>
      </c>
      <c r="K76" s="64">
        <v>21.384999999999998</v>
      </c>
      <c r="L76" s="64">
        <v>0</v>
      </c>
      <c r="M76" s="64">
        <v>25.48</v>
      </c>
      <c r="N76" s="64">
        <v>100</v>
      </c>
      <c r="O76" s="64">
        <v>100</v>
      </c>
      <c r="P76" s="64">
        <v>54.368932038834963</v>
      </c>
      <c r="Q76" s="64">
        <v>0</v>
      </c>
      <c r="R76" s="64">
        <v>0</v>
      </c>
    </row>
    <row r="77" spans="1:18" ht="15.75" x14ac:dyDescent="0.25">
      <c r="A77" s="11">
        <v>66</v>
      </c>
      <c r="B77" s="66" t="s">
        <v>176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70" t="s">
        <v>652</v>
      </c>
      <c r="O77" s="70" t="s">
        <v>652</v>
      </c>
      <c r="P77" s="70">
        <v>0</v>
      </c>
      <c r="Q77" s="70">
        <v>0</v>
      </c>
      <c r="R77" s="70">
        <v>0</v>
      </c>
    </row>
    <row r="78" spans="1:18" ht="15.75" x14ac:dyDescent="0.25">
      <c r="A78" s="11">
        <v>67</v>
      </c>
      <c r="B78" s="66" t="s">
        <v>179</v>
      </c>
      <c r="C78" s="69">
        <v>18.103999999999999</v>
      </c>
      <c r="D78" s="69">
        <v>0</v>
      </c>
      <c r="E78" s="69">
        <v>28.103999999999999</v>
      </c>
      <c r="F78" s="69">
        <v>18.103999999999999</v>
      </c>
      <c r="G78" s="69">
        <v>10</v>
      </c>
      <c r="H78" s="69">
        <v>18.103999999999999</v>
      </c>
      <c r="I78" s="69">
        <v>0</v>
      </c>
      <c r="J78" s="69">
        <v>28.103999999999999</v>
      </c>
      <c r="K78" s="69">
        <v>18.103999999999999</v>
      </c>
      <c r="L78" s="69">
        <v>0</v>
      </c>
      <c r="M78" s="69">
        <v>10</v>
      </c>
      <c r="N78" s="70">
        <v>100</v>
      </c>
      <c r="O78" s="70">
        <v>100</v>
      </c>
      <c r="P78" s="70">
        <v>35.582123541132937</v>
      </c>
      <c r="Q78" s="70">
        <v>0</v>
      </c>
      <c r="R78" s="70">
        <v>0</v>
      </c>
    </row>
    <row r="79" spans="1:18" ht="15.75" x14ac:dyDescent="0.25">
      <c r="A79" s="11">
        <v>68</v>
      </c>
      <c r="B79" s="66" t="s">
        <v>182</v>
      </c>
      <c r="C79" s="69">
        <v>3.2810000000000001</v>
      </c>
      <c r="D79" s="69">
        <v>0</v>
      </c>
      <c r="E79" s="69">
        <v>18.760999999999999</v>
      </c>
      <c r="F79" s="69">
        <v>3.2810000000000001</v>
      </c>
      <c r="G79" s="69">
        <v>15.48</v>
      </c>
      <c r="H79" s="69">
        <v>3.2810000000000001</v>
      </c>
      <c r="I79" s="69">
        <v>0</v>
      </c>
      <c r="J79" s="69">
        <v>18.760999999999999</v>
      </c>
      <c r="K79" s="69">
        <v>3.2810000000000001</v>
      </c>
      <c r="L79" s="69">
        <v>0</v>
      </c>
      <c r="M79" s="69">
        <v>15.48</v>
      </c>
      <c r="N79" s="70">
        <v>100</v>
      </c>
      <c r="O79" s="70">
        <v>100</v>
      </c>
      <c r="P79" s="70">
        <v>82.511593198656797</v>
      </c>
      <c r="Q79" s="70">
        <v>0</v>
      </c>
      <c r="R79" s="70">
        <v>0</v>
      </c>
    </row>
    <row r="80" spans="1:18" ht="26.25" x14ac:dyDescent="0.25">
      <c r="A80" s="11">
        <v>69</v>
      </c>
      <c r="B80" s="78" t="s">
        <v>300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70" t="s">
        <v>652</v>
      </c>
      <c r="O80" s="70" t="s">
        <v>652</v>
      </c>
      <c r="P80" s="70">
        <v>0</v>
      </c>
      <c r="Q80" s="70">
        <v>0</v>
      </c>
      <c r="R80" s="70">
        <v>0</v>
      </c>
    </row>
    <row r="81" spans="1:18" ht="26.25" x14ac:dyDescent="0.25">
      <c r="A81" s="11">
        <v>70</v>
      </c>
      <c r="B81" s="78" t="s">
        <v>301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70" t="s">
        <v>652</v>
      </c>
      <c r="O81" s="70" t="s">
        <v>652</v>
      </c>
      <c r="P81" s="70">
        <v>0</v>
      </c>
      <c r="Q81" s="70">
        <v>0</v>
      </c>
      <c r="R81" s="70">
        <v>0</v>
      </c>
    </row>
    <row r="82" spans="1:18" ht="15.75" x14ac:dyDescent="0.25">
      <c r="A82" s="77">
        <v>71</v>
      </c>
      <c r="B82" s="66" t="s">
        <v>189</v>
      </c>
      <c r="C82" s="69">
        <v>0</v>
      </c>
      <c r="D82" s="69">
        <v>0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70" t="s">
        <v>652</v>
      </c>
      <c r="O82" s="70" t="s">
        <v>652</v>
      </c>
      <c r="P82" s="70">
        <v>0</v>
      </c>
      <c r="Q82" s="70">
        <v>0</v>
      </c>
      <c r="R82" s="70">
        <v>0</v>
      </c>
    </row>
    <row r="83" spans="1:18" ht="15.75" x14ac:dyDescent="0.25">
      <c r="A83" s="60">
        <v>72</v>
      </c>
      <c r="B83" s="61" t="s">
        <v>192</v>
      </c>
      <c r="C83" s="64">
        <v>336.25099999999998</v>
      </c>
      <c r="D83" s="64">
        <v>0</v>
      </c>
      <c r="E83" s="64">
        <v>455.61749999999995</v>
      </c>
      <c r="F83" s="64">
        <v>336.25099999999998</v>
      </c>
      <c r="G83" s="64">
        <v>119.36649999999999</v>
      </c>
      <c r="H83" s="64">
        <v>336.25099999999998</v>
      </c>
      <c r="I83" s="64">
        <v>0</v>
      </c>
      <c r="J83" s="64">
        <v>455.61749999999995</v>
      </c>
      <c r="K83" s="64">
        <v>336.25099999999998</v>
      </c>
      <c r="L83" s="64">
        <v>0</v>
      </c>
      <c r="M83" s="64">
        <v>119.36649999999999</v>
      </c>
      <c r="N83" s="64">
        <v>100</v>
      </c>
      <c r="O83" s="64">
        <v>100</v>
      </c>
      <c r="P83" s="64">
        <v>26.198840035775621</v>
      </c>
      <c r="Q83" s="64">
        <v>0</v>
      </c>
      <c r="R83" s="64">
        <v>0</v>
      </c>
    </row>
    <row r="84" spans="1:18" ht="15.75" x14ac:dyDescent="0.25">
      <c r="A84" s="11">
        <v>73</v>
      </c>
      <c r="B84" s="66" t="s">
        <v>195</v>
      </c>
      <c r="C84" s="69">
        <v>21.259</v>
      </c>
      <c r="D84" s="69">
        <v>0</v>
      </c>
      <c r="E84" s="69">
        <v>23.259</v>
      </c>
      <c r="F84" s="69">
        <v>21.259</v>
      </c>
      <c r="G84" s="69">
        <v>2</v>
      </c>
      <c r="H84" s="69">
        <v>21.259</v>
      </c>
      <c r="I84" s="69">
        <v>0</v>
      </c>
      <c r="J84" s="69">
        <v>23.259</v>
      </c>
      <c r="K84" s="69">
        <v>21.259</v>
      </c>
      <c r="L84" s="69">
        <v>0</v>
      </c>
      <c r="M84" s="69">
        <v>2</v>
      </c>
      <c r="N84" s="70">
        <v>100</v>
      </c>
      <c r="O84" s="70">
        <v>100</v>
      </c>
      <c r="P84" s="70">
        <v>8.5988219613912893</v>
      </c>
      <c r="Q84" s="70">
        <v>0</v>
      </c>
      <c r="R84" s="70">
        <v>0</v>
      </c>
    </row>
    <row r="85" spans="1:18" ht="15.75" x14ac:dyDescent="0.25">
      <c r="A85" s="11">
        <v>74</v>
      </c>
      <c r="B85" s="66" t="s">
        <v>198</v>
      </c>
      <c r="C85" s="69">
        <v>15.88</v>
      </c>
      <c r="D85" s="69">
        <v>0</v>
      </c>
      <c r="E85" s="69">
        <v>20.88</v>
      </c>
      <c r="F85" s="69">
        <v>15.88</v>
      </c>
      <c r="G85" s="69">
        <v>5</v>
      </c>
      <c r="H85" s="69">
        <v>15.88</v>
      </c>
      <c r="I85" s="69">
        <v>0</v>
      </c>
      <c r="J85" s="69">
        <v>20.88</v>
      </c>
      <c r="K85" s="69">
        <v>15.88</v>
      </c>
      <c r="L85" s="69">
        <v>0</v>
      </c>
      <c r="M85" s="69">
        <v>5</v>
      </c>
      <c r="N85" s="70">
        <v>100</v>
      </c>
      <c r="O85" s="70">
        <v>100</v>
      </c>
      <c r="P85" s="70">
        <v>23.946360153256705</v>
      </c>
      <c r="Q85" s="70">
        <v>0</v>
      </c>
      <c r="R85" s="70">
        <v>0</v>
      </c>
    </row>
    <row r="86" spans="1:18" ht="15.75" x14ac:dyDescent="0.25">
      <c r="A86" s="11">
        <v>75</v>
      </c>
      <c r="B86" s="66" t="s">
        <v>201</v>
      </c>
      <c r="C86" s="69">
        <v>40.279000000000003</v>
      </c>
      <c r="D86" s="69">
        <v>0</v>
      </c>
      <c r="E86" s="69">
        <v>45.279000000000003</v>
      </c>
      <c r="F86" s="69">
        <v>40.279000000000003</v>
      </c>
      <c r="G86" s="69">
        <v>5</v>
      </c>
      <c r="H86" s="69">
        <v>40.279000000000003</v>
      </c>
      <c r="I86" s="69">
        <v>0</v>
      </c>
      <c r="J86" s="69">
        <v>45.279000000000003</v>
      </c>
      <c r="K86" s="69">
        <v>40.279000000000003</v>
      </c>
      <c r="L86" s="69">
        <v>0</v>
      </c>
      <c r="M86" s="69">
        <v>5</v>
      </c>
      <c r="N86" s="70">
        <v>100</v>
      </c>
      <c r="O86" s="70">
        <v>100</v>
      </c>
      <c r="P86" s="70">
        <v>11.042646701561429</v>
      </c>
      <c r="Q86" s="70">
        <v>0</v>
      </c>
      <c r="R86" s="70">
        <v>0</v>
      </c>
    </row>
    <row r="87" spans="1:18" ht="15.75" x14ac:dyDescent="0.25">
      <c r="A87" s="11">
        <v>76</v>
      </c>
      <c r="B87" s="66" t="s">
        <v>204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70" t="s">
        <v>652</v>
      </c>
      <c r="O87" s="70" t="s">
        <v>652</v>
      </c>
      <c r="P87" s="70">
        <v>0</v>
      </c>
      <c r="Q87" s="70">
        <v>0</v>
      </c>
      <c r="R87" s="70">
        <v>0</v>
      </c>
    </row>
    <row r="88" spans="1:18" ht="15.75" x14ac:dyDescent="0.25">
      <c r="A88" s="11">
        <v>77</v>
      </c>
      <c r="B88" s="66" t="s">
        <v>207</v>
      </c>
      <c r="C88" s="69">
        <v>30.605</v>
      </c>
      <c r="D88" s="69">
        <v>0</v>
      </c>
      <c r="E88" s="69">
        <v>45.604999999999997</v>
      </c>
      <c r="F88" s="69">
        <v>30.605</v>
      </c>
      <c r="G88" s="69">
        <v>15</v>
      </c>
      <c r="H88" s="69">
        <v>30.605</v>
      </c>
      <c r="I88" s="69">
        <v>0</v>
      </c>
      <c r="J88" s="69">
        <v>45.604999999999997</v>
      </c>
      <c r="K88" s="69">
        <v>30.605</v>
      </c>
      <c r="L88" s="69">
        <v>0</v>
      </c>
      <c r="M88" s="69">
        <v>15</v>
      </c>
      <c r="N88" s="70">
        <v>100</v>
      </c>
      <c r="O88" s="70">
        <v>100</v>
      </c>
      <c r="P88" s="70">
        <v>32.891130358513323</v>
      </c>
      <c r="Q88" s="70">
        <v>0</v>
      </c>
      <c r="R88" s="70">
        <v>0</v>
      </c>
    </row>
    <row r="89" spans="1:18" ht="15.75" x14ac:dyDescent="0.25">
      <c r="A89" s="11">
        <v>78</v>
      </c>
      <c r="B89" s="66" t="s">
        <v>210</v>
      </c>
      <c r="C89" s="69">
        <v>36.884999999999998</v>
      </c>
      <c r="D89" s="69">
        <v>0</v>
      </c>
      <c r="E89" s="69">
        <v>46.884999999999998</v>
      </c>
      <c r="F89" s="69">
        <v>36.884999999999998</v>
      </c>
      <c r="G89" s="69">
        <v>10</v>
      </c>
      <c r="H89" s="69">
        <v>36.884999999999998</v>
      </c>
      <c r="I89" s="69">
        <v>0</v>
      </c>
      <c r="J89" s="69">
        <v>46.884999999999998</v>
      </c>
      <c r="K89" s="69">
        <v>36.884999999999998</v>
      </c>
      <c r="L89" s="69">
        <v>0</v>
      </c>
      <c r="M89" s="69">
        <v>10</v>
      </c>
      <c r="N89" s="70">
        <v>100</v>
      </c>
      <c r="O89" s="70">
        <v>100</v>
      </c>
      <c r="P89" s="70">
        <v>21.328783192918845</v>
      </c>
      <c r="Q89" s="70">
        <v>0</v>
      </c>
      <c r="R89" s="70">
        <v>0</v>
      </c>
    </row>
    <row r="90" spans="1:18" ht="15.75" x14ac:dyDescent="0.25">
      <c r="A90" s="11">
        <v>79</v>
      </c>
      <c r="B90" s="66" t="s">
        <v>213</v>
      </c>
      <c r="C90" s="69">
        <v>56.180999999999997</v>
      </c>
      <c r="D90" s="69">
        <v>0</v>
      </c>
      <c r="E90" s="69">
        <v>89.781000000000006</v>
      </c>
      <c r="F90" s="69">
        <v>56.180999999999997</v>
      </c>
      <c r="G90" s="69">
        <v>33.6</v>
      </c>
      <c r="H90" s="69">
        <v>56.180999999999997</v>
      </c>
      <c r="I90" s="69">
        <v>0</v>
      </c>
      <c r="J90" s="69">
        <v>89.781000000000006</v>
      </c>
      <c r="K90" s="69">
        <v>56.180999999999997</v>
      </c>
      <c r="L90" s="69">
        <v>0</v>
      </c>
      <c r="M90" s="69">
        <v>33.6</v>
      </c>
      <c r="N90" s="70">
        <v>100</v>
      </c>
      <c r="O90" s="70">
        <v>100</v>
      </c>
      <c r="P90" s="70">
        <v>37.424399371804725</v>
      </c>
      <c r="Q90" s="70">
        <v>0</v>
      </c>
      <c r="R90" s="70">
        <v>0</v>
      </c>
    </row>
    <row r="91" spans="1:18" ht="15.75" x14ac:dyDescent="0.25">
      <c r="A91" s="11">
        <v>80</v>
      </c>
      <c r="B91" s="66" t="s">
        <v>216</v>
      </c>
      <c r="C91" s="69">
        <v>52.866999999999997</v>
      </c>
      <c r="D91" s="69">
        <v>0</v>
      </c>
      <c r="E91" s="69">
        <v>77.779499999999999</v>
      </c>
      <c r="F91" s="69">
        <v>52.866999999999997</v>
      </c>
      <c r="G91" s="69">
        <v>24.912500000000001</v>
      </c>
      <c r="H91" s="69">
        <v>52.866999999999997</v>
      </c>
      <c r="I91" s="69">
        <v>0</v>
      </c>
      <c r="J91" s="69">
        <v>77.779499999999999</v>
      </c>
      <c r="K91" s="69">
        <v>52.866999999999997</v>
      </c>
      <c r="L91" s="69">
        <v>0</v>
      </c>
      <c r="M91" s="69">
        <v>24.912500000000001</v>
      </c>
      <c r="N91" s="70">
        <v>100</v>
      </c>
      <c r="O91" s="70">
        <v>100</v>
      </c>
      <c r="P91" s="70">
        <v>32.029647914939034</v>
      </c>
      <c r="Q91" s="70">
        <v>0</v>
      </c>
      <c r="R91" s="70">
        <v>0</v>
      </c>
    </row>
    <row r="92" spans="1:18" ht="15.75" x14ac:dyDescent="0.25">
      <c r="A92" s="11">
        <v>81</v>
      </c>
      <c r="B92" s="66" t="s">
        <v>219</v>
      </c>
      <c r="C92" s="69">
        <v>11.483000000000001</v>
      </c>
      <c r="D92" s="69">
        <v>0</v>
      </c>
      <c r="E92" s="69">
        <v>13.337</v>
      </c>
      <c r="F92" s="69">
        <v>11.483000000000001</v>
      </c>
      <c r="G92" s="69">
        <v>1.8540000000000001</v>
      </c>
      <c r="H92" s="69">
        <v>11.483000000000001</v>
      </c>
      <c r="I92" s="69">
        <v>0</v>
      </c>
      <c r="J92" s="69">
        <v>13.337</v>
      </c>
      <c r="K92" s="69">
        <v>11.483000000000001</v>
      </c>
      <c r="L92" s="69">
        <v>0</v>
      </c>
      <c r="M92" s="69">
        <v>1.8540000000000001</v>
      </c>
      <c r="N92" s="70">
        <v>100</v>
      </c>
      <c r="O92" s="70">
        <v>100</v>
      </c>
      <c r="P92" s="70">
        <v>13.901177176276525</v>
      </c>
      <c r="Q92" s="70">
        <v>0</v>
      </c>
      <c r="R92" s="70">
        <v>0</v>
      </c>
    </row>
    <row r="93" spans="1:18" ht="15.75" x14ac:dyDescent="0.25">
      <c r="A93" s="11">
        <v>82</v>
      </c>
      <c r="B93" s="66" t="s">
        <v>222</v>
      </c>
      <c r="C93" s="69">
        <v>0</v>
      </c>
      <c r="D93" s="69">
        <v>0</v>
      </c>
      <c r="E93" s="69">
        <v>0</v>
      </c>
      <c r="F93" s="69">
        <v>0</v>
      </c>
      <c r="G93" s="69">
        <v>0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69">
        <v>0</v>
      </c>
      <c r="N93" s="70" t="s">
        <v>652</v>
      </c>
      <c r="O93" s="70" t="s">
        <v>652</v>
      </c>
      <c r="P93" s="70">
        <v>0</v>
      </c>
      <c r="Q93" s="70">
        <v>0</v>
      </c>
      <c r="R93" s="70">
        <v>0</v>
      </c>
    </row>
    <row r="94" spans="1:18" ht="15.75" x14ac:dyDescent="0.25">
      <c r="A94" s="11">
        <v>83</v>
      </c>
      <c r="B94" s="66" t="s">
        <v>225</v>
      </c>
      <c r="C94" s="69">
        <v>45.92</v>
      </c>
      <c r="D94" s="69">
        <v>0</v>
      </c>
      <c r="E94" s="69">
        <v>55.92</v>
      </c>
      <c r="F94" s="69">
        <v>45.92</v>
      </c>
      <c r="G94" s="69">
        <v>10</v>
      </c>
      <c r="H94" s="69">
        <v>45.92</v>
      </c>
      <c r="I94" s="69">
        <v>0</v>
      </c>
      <c r="J94" s="69">
        <v>55.92</v>
      </c>
      <c r="K94" s="69">
        <v>45.92</v>
      </c>
      <c r="L94" s="69">
        <v>0</v>
      </c>
      <c r="M94" s="69">
        <v>10</v>
      </c>
      <c r="N94" s="70">
        <v>100</v>
      </c>
      <c r="O94" s="70">
        <v>100</v>
      </c>
      <c r="P94" s="70">
        <v>17.882689556509298</v>
      </c>
      <c r="Q94" s="70">
        <v>0</v>
      </c>
      <c r="R94" s="70">
        <v>0</v>
      </c>
    </row>
    <row r="95" spans="1:18" ht="15.75" x14ac:dyDescent="0.25">
      <c r="A95" s="77">
        <v>84</v>
      </c>
      <c r="B95" s="66" t="s">
        <v>228</v>
      </c>
      <c r="C95" s="69">
        <v>24.891999999999999</v>
      </c>
      <c r="D95" s="69">
        <v>0</v>
      </c>
      <c r="E95" s="69">
        <v>36.892000000000003</v>
      </c>
      <c r="F95" s="69">
        <v>24.891999999999999</v>
      </c>
      <c r="G95" s="69">
        <v>12</v>
      </c>
      <c r="H95" s="69">
        <v>24.891999999999999</v>
      </c>
      <c r="I95" s="69">
        <v>0</v>
      </c>
      <c r="J95" s="69">
        <v>36.892000000000003</v>
      </c>
      <c r="K95" s="69">
        <v>24.891999999999999</v>
      </c>
      <c r="L95" s="69">
        <v>0</v>
      </c>
      <c r="M95" s="69">
        <v>12</v>
      </c>
      <c r="N95" s="70">
        <v>100</v>
      </c>
      <c r="O95" s="70">
        <v>100</v>
      </c>
      <c r="P95" s="70">
        <v>32.527377209151034</v>
      </c>
      <c r="Q95" s="70">
        <v>0</v>
      </c>
      <c r="R95" s="70">
        <v>0</v>
      </c>
    </row>
    <row r="96" spans="1:18" ht="15.75" x14ac:dyDescent="0.25">
      <c r="A96" s="60">
        <v>85</v>
      </c>
      <c r="B96" s="61" t="s">
        <v>231</v>
      </c>
      <c r="C96" s="64">
        <v>77.522999999999996</v>
      </c>
      <c r="D96" s="64">
        <v>0</v>
      </c>
      <c r="E96" s="64">
        <v>110.746106</v>
      </c>
      <c r="F96" s="64">
        <v>77.522999999999996</v>
      </c>
      <c r="G96" s="64">
        <v>33.223106000000001</v>
      </c>
      <c r="H96" s="64">
        <v>77.522999999999996</v>
      </c>
      <c r="I96" s="64">
        <v>0</v>
      </c>
      <c r="J96" s="64">
        <v>103.68077600000001</v>
      </c>
      <c r="K96" s="64">
        <v>77.522999999999996</v>
      </c>
      <c r="L96" s="64">
        <v>0</v>
      </c>
      <c r="M96" s="64">
        <v>26.157776000000002</v>
      </c>
      <c r="N96" s="64">
        <v>100</v>
      </c>
      <c r="O96" s="64">
        <v>78.733686127961661</v>
      </c>
      <c r="P96" s="64">
        <v>25.229147590484857</v>
      </c>
      <c r="Q96" s="64">
        <v>0</v>
      </c>
      <c r="R96" s="64">
        <v>0</v>
      </c>
    </row>
    <row r="97" spans="1:18" ht="15.75" x14ac:dyDescent="0.25">
      <c r="A97" s="11">
        <v>86</v>
      </c>
      <c r="B97" s="66" t="s">
        <v>234</v>
      </c>
      <c r="C97" s="69">
        <v>38</v>
      </c>
      <c r="D97" s="69">
        <v>0</v>
      </c>
      <c r="E97" s="69">
        <v>40</v>
      </c>
      <c r="F97" s="69">
        <v>38</v>
      </c>
      <c r="G97" s="69">
        <v>2</v>
      </c>
      <c r="H97" s="69">
        <v>38</v>
      </c>
      <c r="I97" s="69">
        <v>0</v>
      </c>
      <c r="J97" s="69">
        <v>40</v>
      </c>
      <c r="K97" s="69">
        <v>38</v>
      </c>
      <c r="L97" s="69">
        <v>0</v>
      </c>
      <c r="M97" s="69">
        <v>2</v>
      </c>
      <c r="N97" s="70">
        <v>100</v>
      </c>
      <c r="O97" s="70">
        <v>100</v>
      </c>
      <c r="P97" s="70">
        <v>5</v>
      </c>
      <c r="Q97" s="70">
        <v>0</v>
      </c>
      <c r="R97" s="70">
        <v>0</v>
      </c>
    </row>
    <row r="98" spans="1:18" ht="15.75" x14ac:dyDescent="0.25">
      <c r="A98" s="11">
        <v>87</v>
      </c>
      <c r="B98" s="66" t="s">
        <v>237</v>
      </c>
      <c r="C98" s="69">
        <v>0</v>
      </c>
      <c r="D98" s="69">
        <v>0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70" t="s">
        <v>652</v>
      </c>
      <c r="O98" s="70" t="s">
        <v>652</v>
      </c>
      <c r="P98" s="70">
        <v>0</v>
      </c>
      <c r="Q98" s="70">
        <v>0</v>
      </c>
      <c r="R98" s="70">
        <v>0</v>
      </c>
    </row>
    <row r="99" spans="1:18" ht="15.75" x14ac:dyDescent="0.25">
      <c r="A99" s="11">
        <v>88</v>
      </c>
      <c r="B99" s="66" t="s">
        <v>240</v>
      </c>
      <c r="C99" s="69">
        <v>11.792999999999999</v>
      </c>
      <c r="D99" s="69">
        <v>0</v>
      </c>
      <c r="E99" s="69">
        <v>29.792999999999999</v>
      </c>
      <c r="F99" s="69">
        <v>11.792999999999999</v>
      </c>
      <c r="G99" s="69">
        <v>18</v>
      </c>
      <c r="H99" s="69">
        <v>11.792999999999999</v>
      </c>
      <c r="I99" s="69">
        <v>0</v>
      </c>
      <c r="J99" s="69">
        <v>22.72767</v>
      </c>
      <c r="K99" s="69">
        <v>11.792999999999999</v>
      </c>
      <c r="L99" s="69">
        <v>0</v>
      </c>
      <c r="M99" s="69">
        <v>10.934670000000001</v>
      </c>
      <c r="N99" s="70">
        <v>100</v>
      </c>
      <c r="O99" s="70">
        <v>60.74816666666667</v>
      </c>
      <c r="P99" s="70">
        <v>48.111707007361517</v>
      </c>
      <c r="Q99" s="70">
        <v>0</v>
      </c>
      <c r="R99" s="70">
        <v>0</v>
      </c>
    </row>
    <row r="100" spans="1:18" ht="15.75" x14ac:dyDescent="0.25">
      <c r="A100" s="11">
        <v>89</v>
      </c>
      <c r="B100" s="66" t="s">
        <v>243</v>
      </c>
      <c r="C100" s="69">
        <v>0</v>
      </c>
      <c r="D100" s="69">
        <v>0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70" t="s">
        <v>652</v>
      </c>
      <c r="O100" s="70" t="s">
        <v>652</v>
      </c>
      <c r="P100" s="70">
        <v>0</v>
      </c>
      <c r="Q100" s="70">
        <v>0</v>
      </c>
      <c r="R100" s="70">
        <v>0</v>
      </c>
    </row>
    <row r="101" spans="1:18" ht="15.75" x14ac:dyDescent="0.25">
      <c r="A101" s="11">
        <v>90</v>
      </c>
      <c r="B101" s="66" t="s">
        <v>246</v>
      </c>
      <c r="C101" s="69">
        <v>4.4909999999999997</v>
      </c>
      <c r="D101" s="69">
        <v>0</v>
      </c>
      <c r="E101" s="69">
        <v>16.491</v>
      </c>
      <c r="F101" s="69">
        <v>4.4909999999999997</v>
      </c>
      <c r="G101" s="69">
        <v>12</v>
      </c>
      <c r="H101" s="69">
        <v>4.4909999999999997</v>
      </c>
      <c r="I101" s="69">
        <v>0</v>
      </c>
      <c r="J101" s="69">
        <v>16.491</v>
      </c>
      <c r="K101" s="69">
        <v>4.4909999999999997</v>
      </c>
      <c r="L101" s="69">
        <v>0</v>
      </c>
      <c r="M101" s="69">
        <v>12</v>
      </c>
      <c r="N101" s="70">
        <v>100</v>
      </c>
      <c r="O101" s="70">
        <v>100</v>
      </c>
      <c r="P101" s="70">
        <v>72.766963798435512</v>
      </c>
      <c r="Q101" s="70">
        <v>0</v>
      </c>
      <c r="R101" s="70">
        <v>0</v>
      </c>
    </row>
    <row r="102" spans="1:18" ht="15.75" x14ac:dyDescent="0.25">
      <c r="A102" s="11">
        <v>91</v>
      </c>
      <c r="B102" s="66" t="s">
        <v>249</v>
      </c>
      <c r="C102" s="69">
        <v>0</v>
      </c>
      <c r="D102" s="69">
        <v>0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70" t="s">
        <v>652</v>
      </c>
      <c r="O102" s="70" t="s">
        <v>652</v>
      </c>
      <c r="P102" s="70">
        <v>0</v>
      </c>
      <c r="Q102" s="70">
        <v>0</v>
      </c>
      <c r="R102" s="70">
        <v>0</v>
      </c>
    </row>
    <row r="103" spans="1:18" ht="15.75" x14ac:dyDescent="0.25">
      <c r="A103" s="11">
        <v>92</v>
      </c>
      <c r="B103" s="66" t="s">
        <v>252</v>
      </c>
      <c r="C103" s="69">
        <v>0</v>
      </c>
      <c r="D103" s="69">
        <v>0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70" t="s">
        <v>652</v>
      </c>
      <c r="O103" s="70" t="s">
        <v>652</v>
      </c>
      <c r="P103" s="70">
        <v>0</v>
      </c>
      <c r="Q103" s="70">
        <v>0</v>
      </c>
      <c r="R103" s="70">
        <v>0</v>
      </c>
    </row>
    <row r="104" spans="1:18" ht="15.75" x14ac:dyDescent="0.25">
      <c r="A104" s="11">
        <v>93</v>
      </c>
      <c r="B104" s="66" t="s">
        <v>254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70" t="s">
        <v>652</v>
      </c>
      <c r="O104" s="70" t="s">
        <v>652</v>
      </c>
      <c r="P104" s="70">
        <v>0</v>
      </c>
      <c r="Q104" s="70">
        <v>0</v>
      </c>
      <c r="R104" s="70">
        <v>0</v>
      </c>
    </row>
    <row r="105" spans="1:18" ht="15.75" x14ac:dyDescent="0.25">
      <c r="A105" s="9">
        <v>94</v>
      </c>
      <c r="B105" s="66" t="s">
        <v>256</v>
      </c>
      <c r="C105" s="69">
        <v>23.239000000000001</v>
      </c>
      <c r="D105" s="69">
        <v>0</v>
      </c>
      <c r="E105" s="69">
        <v>24.462105999999999</v>
      </c>
      <c r="F105" s="69">
        <v>23.239000000000001</v>
      </c>
      <c r="G105" s="69">
        <v>1.223106</v>
      </c>
      <c r="H105" s="69">
        <v>23.239000000000001</v>
      </c>
      <c r="I105" s="69">
        <v>0</v>
      </c>
      <c r="J105" s="69">
        <v>24.462105999999999</v>
      </c>
      <c r="K105" s="69">
        <v>23.239000000000001</v>
      </c>
      <c r="L105" s="69">
        <v>0</v>
      </c>
      <c r="M105" s="69">
        <v>1.223106</v>
      </c>
      <c r="N105" s="70">
        <v>100</v>
      </c>
      <c r="O105" s="70">
        <v>100</v>
      </c>
      <c r="P105" s="70">
        <v>5.000002861568829</v>
      </c>
      <c r="Q105" s="70">
        <v>0</v>
      </c>
      <c r="R105" s="70">
        <v>0</v>
      </c>
    </row>
  </sheetData>
  <mergeCells count="17">
    <mergeCell ref="A7:A11"/>
    <mergeCell ref="B7:B11"/>
    <mergeCell ref="C7:R8"/>
    <mergeCell ref="C9:C11"/>
    <mergeCell ref="D9:D11"/>
    <mergeCell ref="E9:G9"/>
    <mergeCell ref="P9:P11"/>
    <mergeCell ref="Q9:Q11"/>
    <mergeCell ref="H9:H11"/>
    <mergeCell ref="I9:I11"/>
    <mergeCell ref="J9:M9"/>
    <mergeCell ref="R9:R11"/>
    <mergeCell ref="E10:E11"/>
    <mergeCell ref="F10:G10"/>
    <mergeCell ref="J10:J11"/>
    <mergeCell ref="K10:M10"/>
    <mergeCell ref="N9:O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R105"/>
  <sheetViews>
    <sheetView view="pageBreakPreview" zoomScale="60" zoomScaleNormal="5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I30" sqref="I30"/>
    </sheetView>
  </sheetViews>
  <sheetFormatPr defaultColWidth="9.140625" defaultRowHeight="15" outlineLevelCol="1" x14ac:dyDescent="0.25"/>
  <cols>
    <col min="1" max="1" width="5" style="130" customWidth="1"/>
    <col min="2" max="2" width="30.5703125" style="130" customWidth="1"/>
    <col min="3" max="4" width="18.7109375" style="130" customWidth="1"/>
    <col min="5" max="6" width="18.7109375" style="130" customWidth="1" outlineLevel="1"/>
    <col min="7" max="15" width="18.7109375" style="130" customWidth="1"/>
    <col min="16" max="18" width="18.7109375" style="130" customWidth="1" outlineLevel="1"/>
    <col min="19" max="16384" width="9.140625" style="130"/>
  </cols>
  <sheetData>
    <row r="1" spans="1:18" ht="15.75" x14ac:dyDescent="0.25">
      <c r="B1" s="131"/>
    </row>
    <row r="2" spans="1:18" ht="15" customHeight="1" x14ac:dyDescent="0.3">
      <c r="C2" s="184"/>
      <c r="D2" s="185"/>
      <c r="E2" s="185"/>
      <c r="F2" s="185"/>
      <c r="G2" s="185"/>
      <c r="H2" s="185"/>
      <c r="I2" s="185"/>
      <c r="J2" s="185"/>
      <c r="K2" s="185"/>
      <c r="L2" s="185"/>
    </row>
    <row r="3" spans="1:18" ht="20.25" x14ac:dyDescent="0.3">
      <c r="A3" s="132"/>
      <c r="B3" s="132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41"/>
      <c r="N3" s="41"/>
      <c r="O3" s="41"/>
      <c r="P3" s="41"/>
    </row>
    <row r="4" spans="1:18" ht="20.25" customHeight="1" x14ac:dyDescent="0.3">
      <c r="A4" s="132"/>
      <c r="B4" s="132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41"/>
      <c r="N4" s="41"/>
      <c r="O4" s="41"/>
      <c r="P4" s="41"/>
    </row>
    <row r="5" spans="1:18" ht="20.25" customHeight="1" x14ac:dyDescent="0.3">
      <c r="A5" s="132"/>
      <c r="B5" s="132"/>
      <c r="D5" s="186"/>
      <c r="E5" s="186"/>
      <c r="F5" s="183"/>
      <c r="G5" s="45"/>
      <c r="H5" s="46"/>
      <c r="I5" s="46"/>
    </row>
    <row r="6" spans="1:18" ht="15.75" x14ac:dyDescent="0.25">
      <c r="B6" s="47" t="s">
        <v>651</v>
      </c>
      <c r="C6" s="79"/>
      <c r="Q6" s="79"/>
      <c r="R6" s="79"/>
    </row>
    <row r="7" spans="1:18" x14ac:dyDescent="0.25">
      <c r="A7" s="247" t="s">
        <v>284</v>
      </c>
      <c r="B7" s="247" t="s">
        <v>285</v>
      </c>
      <c r="C7" s="257" t="s">
        <v>624</v>
      </c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</row>
    <row r="8" spans="1:18" ht="15.75" thickBot="1" x14ac:dyDescent="0.3">
      <c r="A8" s="247"/>
      <c r="B8" s="247"/>
      <c r="C8" s="259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18" ht="15" customHeight="1" x14ac:dyDescent="0.25">
      <c r="A9" s="247"/>
      <c r="B9" s="247"/>
      <c r="C9" s="225" t="s">
        <v>315</v>
      </c>
      <c r="D9" s="226" t="s">
        <v>354</v>
      </c>
      <c r="E9" s="226" t="s">
        <v>287</v>
      </c>
      <c r="F9" s="226"/>
      <c r="G9" s="226"/>
      <c r="H9" s="226" t="s">
        <v>312</v>
      </c>
      <c r="I9" s="226" t="s">
        <v>262</v>
      </c>
      <c r="J9" s="226" t="s">
        <v>288</v>
      </c>
      <c r="K9" s="226"/>
      <c r="L9" s="226"/>
      <c r="M9" s="226"/>
      <c r="N9" s="241" t="s">
        <v>289</v>
      </c>
      <c r="O9" s="241"/>
      <c r="P9" s="226" t="s">
        <v>290</v>
      </c>
      <c r="Q9" s="226" t="s">
        <v>266</v>
      </c>
      <c r="R9" s="226" t="s">
        <v>291</v>
      </c>
    </row>
    <row r="10" spans="1:18" x14ac:dyDescent="0.25">
      <c r="A10" s="247"/>
      <c r="B10" s="247"/>
      <c r="C10" s="198"/>
      <c r="D10" s="202"/>
      <c r="E10" s="202" t="s">
        <v>292</v>
      </c>
      <c r="F10" s="202" t="s">
        <v>293</v>
      </c>
      <c r="G10" s="202"/>
      <c r="H10" s="202"/>
      <c r="I10" s="202"/>
      <c r="J10" s="202" t="s">
        <v>292</v>
      </c>
      <c r="K10" s="202" t="s">
        <v>294</v>
      </c>
      <c r="L10" s="202"/>
      <c r="M10" s="202"/>
      <c r="N10" s="242"/>
      <c r="O10" s="242"/>
      <c r="P10" s="202"/>
      <c r="Q10" s="202"/>
      <c r="R10" s="202"/>
    </row>
    <row r="11" spans="1:18" ht="135" customHeight="1" x14ac:dyDescent="0.25">
      <c r="A11" s="247"/>
      <c r="B11" s="247"/>
      <c r="C11" s="226"/>
      <c r="D11" s="202"/>
      <c r="E11" s="202"/>
      <c r="F11" s="168" t="s">
        <v>259</v>
      </c>
      <c r="G11" s="168" t="s">
        <v>260</v>
      </c>
      <c r="H11" s="202"/>
      <c r="I11" s="202"/>
      <c r="J11" s="202"/>
      <c r="K11" s="168" t="s">
        <v>264</v>
      </c>
      <c r="L11" s="168" t="s">
        <v>303</v>
      </c>
      <c r="M11" s="168" t="s">
        <v>260</v>
      </c>
      <c r="N11" s="168" t="s">
        <v>621</v>
      </c>
      <c r="O11" s="168" t="s">
        <v>295</v>
      </c>
      <c r="P11" s="202"/>
      <c r="Q11" s="202"/>
      <c r="R11" s="202"/>
    </row>
    <row r="12" spans="1:18" ht="24.75" customHeight="1" x14ac:dyDescent="0.25">
      <c r="A12" s="53" t="s">
        <v>2</v>
      </c>
      <c r="B12" s="188" t="s">
        <v>3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17.31924858</v>
      </c>
      <c r="J12" s="56">
        <v>0</v>
      </c>
      <c r="K12" s="56">
        <v>0</v>
      </c>
      <c r="L12" s="56">
        <v>0</v>
      </c>
      <c r="M12" s="56">
        <v>0</v>
      </c>
      <c r="N12" s="56" t="s">
        <v>652</v>
      </c>
      <c r="O12" s="56" t="s">
        <v>652</v>
      </c>
      <c r="P12" s="56">
        <v>0</v>
      </c>
      <c r="Q12" s="56">
        <v>17.305248319999997</v>
      </c>
      <c r="R12" s="56">
        <v>1.4000259999999543E-2</v>
      </c>
    </row>
    <row r="13" spans="1:18" ht="15.75" x14ac:dyDescent="0.25">
      <c r="A13" s="60" t="s">
        <v>6</v>
      </c>
      <c r="B13" s="61" t="s">
        <v>7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7.021632949999999</v>
      </c>
      <c r="J13" s="64">
        <v>0</v>
      </c>
      <c r="K13" s="64">
        <v>0</v>
      </c>
      <c r="L13" s="64">
        <v>0</v>
      </c>
      <c r="M13" s="64">
        <v>0</v>
      </c>
      <c r="N13" s="64" t="s">
        <v>652</v>
      </c>
      <c r="O13" s="64" t="s">
        <v>652</v>
      </c>
      <c r="P13" s="64">
        <v>0</v>
      </c>
      <c r="Q13" s="64">
        <v>7.021632949999999</v>
      </c>
      <c r="R13" s="64">
        <v>0</v>
      </c>
    </row>
    <row r="14" spans="1:18" ht="15.75" x14ac:dyDescent="0.25">
      <c r="A14" s="140" t="s">
        <v>9</v>
      </c>
      <c r="B14" s="66" t="s">
        <v>10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70" t="s">
        <v>652</v>
      </c>
      <c r="O14" s="70" t="s">
        <v>652</v>
      </c>
      <c r="P14" s="70">
        <v>0</v>
      </c>
      <c r="Q14" s="70">
        <v>0</v>
      </c>
      <c r="R14" s="70">
        <v>0</v>
      </c>
    </row>
    <row r="15" spans="1:18" ht="15.75" x14ac:dyDescent="0.25">
      <c r="A15" s="140" t="s">
        <v>12</v>
      </c>
      <c r="B15" s="66" t="s">
        <v>13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2.5628245299999999</v>
      </c>
      <c r="J15" s="69">
        <v>0</v>
      </c>
      <c r="K15" s="69">
        <v>0</v>
      </c>
      <c r="L15" s="69">
        <v>0</v>
      </c>
      <c r="M15" s="69">
        <v>0</v>
      </c>
      <c r="N15" s="70" t="s">
        <v>652</v>
      </c>
      <c r="O15" s="70" t="s">
        <v>652</v>
      </c>
      <c r="P15" s="70">
        <v>0</v>
      </c>
      <c r="Q15" s="70">
        <v>2.5628245299999999</v>
      </c>
      <c r="R15" s="70">
        <v>0</v>
      </c>
    </row>
    <row r="16" spans="1:18" ht="15.75" x14ac:dyDescent="0.25">
      <c r="A16" s="140" t="s">
        <v>15</v>
      </c>
      <c r="B16" s="66" t="s">
        <v>16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70" t="s">
        <v>652</v>
      </c>
      <c r="O16" s="70" t="s">
        <v>652</v>
      </c>
      <c r="P16" s="70">
        <v>0</v>
      </c>
      <c r="Q16" s="70">
        <v>0</v>
      </c>
      <c r="R16" s="70">
        <v>0</v>
      </c>
    </row>
    <row r="17" spans="1:18" ht="15.75" x14ac:dyDescent="0.25">
      <c r="A17" s="140" t="s">
        <v>18</v>
      </c>
      <c r="B17" s="66" t="s">
        <v>19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70" t="s">
        <v>652</v>
      </c>
      <c r="O17" s="70" t="s">
        <v>652</v>
      </c>
      <c r="P17" s="70">
        <v>0</v>
      </c>
      <c r="Q17" s="70">
        <v>0</v>
      </c>
      <c r="R17" s="70">
        <v>0</v>
      </c>
    </row>
    <row r="18" spans="1:18" ht="15.75" x14ac:dyDescent="0.25">
      <c r="A18" s="140" t="s">
        <v>21</v>
      </c>
      <c r="B18" s="66" t="s">
        <v>22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2.672182E-2</v>
      </c>
      <c r="J18" s="69">
        <v>0</v>
      </c>
      <c r="K18" s="69">
        <v>0</v>
      </c>
      <c r="L18" s="69">
        <v>0</v>
      </c>
      <c r="M18" s="69">
        <v>0</v>
      </c>
      <c r="N18" s="70" t="s">
        <v>652</v>
      </c>
      <c r="O18" s="70" t="s">
        <v>652</v>
      </c>
      <c r="P18" s="70">
        <v>0</v>
      </c>
      <c r="Q18" s="70">
        <v>2.672182E-2</v>
      </c>
      <c r="R18" s="70">
        <v>0</v>
      </c>
    </row>
    <row r="19" spans="1:18" ht="15.75" x14ac:dyDescent="0.25">
      <c r="A19" s="140" t="s">
        <v>24</v>
      </c>
      <c r="B19" s="66" t="s">
        <v>25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70" t="s">
        <v>652</v>
      </c>
      <c r="O19" s="70" t="s">
        <v>652</v>
      </c>
      <c r="P19" s="70">
        <v>0</v>
      </c>
      <c r="Q19" s="70">
        <v>0</v>
      </c>
      <c r="R19" s="70">
        <v>0</v>
      </c>
    </row>
    <row r="20" spans="1:18" ht="15.75" x14ac:dyDescent="0.25">
      <c r="A20" s="140" t="s">
        <v>27</v>
      </c>
      <c r="B20" s="66" t="s">
        <v>28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70" t="s">
        <v>652</v>
      </c>
      <c r="O20" s="70" t="s">
        <v>652</v>
      </c>
      <c r="P20" s="70">
        <v>0</v>
      </c>
      <c r="Q20" s="70">
        <v>0</v>
      </c>
      <c r="R20" s="70">
        <v>0</v>
      </c>
    </row>
    <row r="21" spans="1:18" ht="15.75" x14ac:dyDescent="0.25">
      <c r="A21" s="140" t="s">
        <v>30</v>
      </c>
      <c r="B21" s="66" t="s">
        <v>31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3.1959014700000004</v>
      </c>
      <c r="J21" s="69">
        <v>0</v>
      </c>
      <c r="K21" s="69">
        <v>0</v>
      </c>
      <c r="L21" s="69">
        <v>0</v>
      </c>
      <c r="M21" s="69">
        <v>0</v>
      </c>
      <c r="N21" s="70" t="s">
        <v>652</v>
      </c>
      <c r="O21" s="70" t="s">
        <v>652</v>
      </c>
      <c r="P21" s="70">
        <v>0</v>
      </c>
      <c r="Q21" s="70">
        <v>3.1959014700000004</v>
      </c>
      <c r="R21" s="70">
        <v>0</v>
      </c>
    </row>
    <row r="22" spans="1:18" ht="15.75" x14ac:dyDescent="0.25">
      <c r="A22" s="140" t="s">
        <v>33</v>
      </c>
      <c r="B22" s="66" t="s">
        <v>34</v>
      </c>
      <c r="C22" s="69">
        <v>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0" t="s">
        <v>652</v>
      </c>
      <c r="O22" s="70" t="s">
        <v>652</v>
      </c>
      <c r="P22" s="70">
        <v>0</v>
      </c>
      <c r="Q22" s="70">
        <v>0</v>
      </c>
      <c r="R22" s="70">
        <v>0</v>
      </c>
    </row>
    <row r="23" spans="1:18" ht="15.75" x14ac:dyDescent="0.25">
      <c r="A23" s="140" t="s">
        <v>36</v>
      </c>
      <c r="B23" s="66" t="s">
        <v>37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0" t="s">
        <v>652</v>
      </c>
      <c r="O23" s="70" t="s">
        <v>652</v>
      </c>
      <c r="P23" s="70">
        <v>0</v>
      </c>
      <c r="Q23" s="70">
        <v>0</v>
      </c>
      <c r="R23" s="70">
        <v>0</v>
      </c>
    </row>
    <row r="24" spans="1:18" ht="15.75" x14ac:dyDescent="0.25">
      <c r="A24" s="140" t="s">
        <v>39</v>
      </c>
      <c r="B24" s="66" t="s">
        <v>297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0" t="s">
        <v>652</v>
      </c>
      <c r="O24" s="70" t="s">
        <v>652</v>
      </c>
      <c r="P24" s="70">
        <v>0</v>
      </c>
      <c r="Q24" s="70">
        <v>0</v>
      </c>
      <c r="R24" s="70">
        <v>0</v>
      </c>
    </row>
    <row r="25" spans="1:18" ht="15.75" x14ac:dyDescent="0.25">
      <c r="A25" s="140" t="s">
        <v>41</v>
      </c>
      <c r="B25" s="66" t="s">
        <v>42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70" t="s">
        <v>652</v>
      </c>
      <c r="O25" s="70" t="s">
        <v>652</v>
      </c>
      <c r="P25" s="70">
        <v>0</v>
      </c>
      <c r="Q25" s="70">
        <v>0</v>
      </c>
      <c r="R25" s="70">
        <v>0</v>
      </c>
    </row>
    <row r="26" spans="1:18" ht="15.75" x14ac:dyDescent="0.25">
      <c r="A26" s="140" t="s">
        <v>44</v>
      </c>
      <c r="B26" s="66" t="s">
        <v>45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70" t="s">
        <v>652</v>
      </c>
      <c r="O26" s="70" t="s">
        <v>652</v>
      </c>
      <c r="P26" s="70">
        <v>0</v>
      </c>
      <c r="Q26" s="70">
        <v>0</v>
      </c>
      <c r="R26" s="70">
        <v>0</v>
      </c>
    </row>
    <row r="27" spans="1:18" ht="15.75" x14ac:dyDescent="0.25">
      <c r="A27" s="140" t="s">
        <v>47</v>
      </c>
      <c r="B27" s="66" t="s">
        <v>48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0.71008512999999995</v>
      </c>
      <c r="J27" s="69">
        <v>0</v>
      </c>
      <c r="K27" s="69">
        <v>0</v>
      </c>
      <c r="L27" s="69">
        <v>0</v>
      </c>
      <c r="M27" s="69">
        <v>0</v>
      </c>
      <c r="N27" s="70" t="s">
        <v>652</v>
      </c>
      <c r="O27" s="70" t="s">
        <v>652</v>
      </c>
      <c r="P27" s="70">
        <v>0</v>
      </c>
      <c r="Q27" s="70">
        <v>0.71008512999999995</v>
      </c>
      <c r="R27" s="70">
        <v>0</v>
      </c>
    </row>
    <row r="28" spans="1:18" ht="15.75" x14ac:dyDescent="0.25">
      <c r="A28" s="140" t="s">
        <v>50</v>
      </c>
      <c r="B28" s="66" t="s">
        <v>51</v>
      </c>
      <c r="C28" s="69"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0.52610000000000001</v>
      </c>
      <c r="J28" s="69">
        <v>0</v>
      </c>
      <c r="K28" s="69">
        <v>0</v>
      </c>
      <c r="L28" s="69">
        <v>0</v>
      </c>
      <c r="M28" s="69">
        <v>0</v>
      </c>
      <c r="N28" s="70" t="s">
        <v>652</v>
      </c>
      <c r="O28" s="70" t="s">
        <v>652</v>
      </c>
      <c r="P28" s="70">
        <v>0</v>
      </c>
      <c r="Q28" s="70">
        <v>0.52610000000000001</v>
      </c>
      <c r="R28" s="70">
        <v>0</v>
      </c>
    </row>
    <row r="29" spans="1:18" ht="15.75" x14ac:dyDescent="0.25">
      <c r="A29" s="140" t="s">
        <v>53</v>
      </c>
      <c r="B29" s="66" t="s">
        <v>54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70" t="s">
        <v>652</v>
      </c>
      <c r="O29" s="70" t="s">
        <v>652</v>
      </c>
      <c r="P29" s="70">
        <v>0</v>
      </c>
      <c r="Q29" s="70">
        <v>0</v>
      </c>
      <c r="R29" s="70">
        <v>0</v>
      </c>
    </row>
    <row r="30" spans="1:18" ht="15.75" x14ac:dyDescent="0.25">
      <c r="A30" s="140" t="s">
        <v>56</v>
      </c>
      <c r="B30" s="66" t="s">
        <v>57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70" t="s">
        <v>652</v>
      </c>
      <c r="O30" s="70" t="s">
        <v>652</v>
      </c>
      <c r="P30" s="70">
        <v>0</v>
      </c>
      <c r="Q30" s="70">
        <v>0</v>
      </c>
      <c r="R30" s="70">
        <v>0</v>
      </c>
    </row>
    <row r="31" spans="1:18" ht="15.75" x14ac:dyDescent="0.25">
      <c r="A31" s="140" t="s">
        <v>59</v>
      </c>
      <c r="B31" s="66" t="s">
        <v>60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70" t="s">
        <v>652</v>
      </c>
      <c r="O31" s="70" t="s">
        <v>652</v>
      </c>
      <c r="P31" s="70">
        <v>0</v>
      </c>
      <c r="Q31" s="70">
        <v>0</v>
      </c>
      <c r="R31" s="70">
        <v>0</v>
      </c>
    </row>
    <row r="32" spans="1:18" ht="15.75" x14ac:dyDescent="0.25">
      <c r="A32" s="60" t="s">
        <v>62</v>
      </c>
      <c r="B32" s="61" t="s">
        <v>63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0.39438152000000004</v>
      </c>
      <c r="J32" s="64">
        <v>0</v>
      </c>
      <c r="K32" s="64">
        <v>0</v>
      </c>
      <c r="L32" s="64">
        <v>0</v>
      </c>
      <c r="M32" s="64">
        <v>0</v>
      </c>
      <c r="N32" s="64" t="s">
        <v>652</v>
      </c>
      <c r="O32" s="64" t="s">
        <v>652</v>
      </c>
      <c r="P32" s="64">
        <v>0</v>
      </c>
      <c r="Q32" s="64">
        <v>0.39438152000000004</v>
      </c>
      <c r="R32" s="64">
        <v>0</v>
      </c>
    </row>
    <row r="33" spans="1:18" ht="15.75" x14ac:dyDescent="0.25">
      <c r="A33" s="140" t="s">
        <v>65</v>
      </c>
      <c r="B33" s="66" t="s">
        <v>66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2.359E-3</v>
      </c>
      <c r="J33" s="69">
        <v>0</v>
      </c>
      <c r="K33" s="69">
        <v>0</v>
      </c>
      <c r="L33" s="69">
        <v>0</v>
      </c>
      <c r="M33" s="69">
        <v>0</v>
      </c>
      <c r="N33" s="70" t="s">
        <v>652</v>
      </c>
      <c r="O33" s="70" t="s">
        <v>652</v>
      </c>
      <c r="P33" s="70">
        <v>0</v>
      </c>
      <c r="Q33" s="70">
        <v>2.359E-3</v>
      </c>
      <c r="R33" s="70">
        <v>0</v>
      </c>
    </row>
    <row r="34" spans="1:18" ht="15.75" x14ac:dyDescent="0.25">
      <c r="A34" s="140" t="s">
        <v>68</v>
      </c>
      <c r="B34" s="66" t="s">
        <v>69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70" t="s">
        <v>652</v>
      </c>
      <c r="O34" s="70" t="s">
        <v>652</v>
      </c>
      <c r="P34" s="70">
        <v>0</v>
      </c>
      <c r="Q34" s="70">
        <v>0</v>
      </c>
      <c r="R34" s="70">
        <v>0</v>
      </c>
    </row>
    <row r="35" spans="1:18" ht="15.75" x14ac:dyDescent="0.25">
      <c r="A35" s="140" t="s">
        <v>71</v>
      </c>
      <c r="B35" s="66" t="s">
        <v>72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70" t="s">
        <v>652</v>
      </c>
      <c r="O35" s="70" t="s">
        <v>652</v>
      </c>
      <c r="P35" s="70">
        <v>0</v>
      </c>
      <c r="Q35" s="70">
        <v>0</v>
      </c>
      <c r="R35" s="70">
        <v>0</v>
      </c>
    </row>
    <row r="36" spans="1:18" ht="15.75" x14ac:dyDescent="0.25">
      <c r="A36" s="140" t="s">
        <v>74</v>
      </c>
      <c r="B36" s="66" t="s">
        <v>298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70" t="s">
        <v>652</v>
      </c>
      <c r="O36" s="70" t="s">
        <v>652</v>
      </c>
      <c r="P36" s="70">
        <v>0</v>
      </c>
      <c r="Q36" s="70">
        <v>0</v>
      </c>
      <c r="R36" s="70">
        <v>0</v>
      </c>
    </row>
    <row r="37" spans="1:18" ht="15.75" x14ac:dyDescent="0.25">
      <c r="A37" s="140" t="s">
        <v>76</v>
      </c>
      <c r="B37" s="66" t="s">
        <v>77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0.39202252000000004</v>
      </c>
      <c r="J37" s="69">
        <v>0</v>
      </c>
      <c r="K37" s="69">
        <v>0</v>
      </c>
      <c r="L37" s="69">
        <v>0</v>
      </c>
      <c r="M37" s="69">
        <v>0</v>
      </c>
      <c r="N37" s="70" t="s">
        <v>652</v>
      </c>
      <c r="O37" s="70" t="s">
        <v>652</v>
      </c>
      <c r="P37" s="70">
        <v>0</v>
      </c>
      <c r="Q37" s="70">
        <v>0.39202252000000004</v>
      </c>
      <c r="R37" s="70">
        <v>0</v>
      </c>
    </row>
    <row r="38" spans="1:18" ht="15.75" x14ac:dyDescent="0.25">
      <c r="A38" s="140" t="s">
        <v>79</v>
      </c>
      <c r="B38" s="66" t="s">
        <v>80</v>
      </c>
      <c r="C38" s="69">
        <v>0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70" t="s">
        <v>652</v>
      </c>
      <c r="O38" s="70" t="s">
        <v>652</v>
      </c>
      <c r="P38" s="70">
        <v>0</v>
      </c>
      <c r="Q38" s="70">
        <v>0</v>
      </c>
      <c r="R38" s="70">
        <v>0</v>
      </c>
    </row>
    <row r="39" spans="1:18" ht="15.75" x14ac:dyDescent="0.25">
      <c r="A39" s="140" t="s">
        <v>82</v>
      </c>
      <c r="B39" s="66" t="s">
        <v>83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70" t="s">
        <v>652</v>
      </c>
      <c r="O39" s="70" t="s">
        <v>652</v>
      </c>
      <c r="P39" s="70">
        <v>0</v>
      </c>
      <c r="Q39" s="70">
        <v>0</v>
      </c>
      <c r="R39" s="70">
        <v>0</v>
      </c>
    </row>
    <row r="40" spans="1:18" ht="15.75" x14ac:dyDescent="0.25">
      <c r="A40" s="140" t="s">
        <v>85</v>
      </c>
      <c r="B40" s="66" t="s">
        <v>299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70" t="s">
        <v>652</v>
      </c>
      <c r="O40" s="70" t="s">
        <v>652</v>
      </c>
      <c r="P40" s="70">
        <v>0</v>
      </c>
      <c r="Q40" s="70">
        <v>0</v>
      </c>
      <c r="R40" s="70">
        <v>0</v>
      </c>
    </row>
    <row r="41" spans="1:18" ht="15.75" x14ac:dyDescent="0.25">
      <c r="A41" s="140" t="s">
        <v>87</v>
      </c>
      <c r="B41" s="66" t="s">
        <v>88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70" t="s">
        <v>652</v>
      </c>
      <c r="O41" s="70" t="s">
        <v>652</v>
      </c>
      <c r="P41" s="70">
        <v>0</v>
      </c>
      <c r="Q41" s="70">
        <v>0</v>
      </c>
      <c r="R41" s="70">
        <v>0</v>
      </c>
    </row>
    <row r="42" spans="1:18" ht="15.75" x14ac:dyDescent="0.25">
      <c r="A42" s="140" t="s">
        <v>90</v>
      </c>
      <c r="B42" s="66" t="s">
        <v>91</v>
      </c>
      <c r="C42" s="69">
        <v>0</v>
      </c>
      <c r="D42" s="69">
        <v>0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70" t="s">
        <v>652</v>
      </c>
      <c r="O42" s="70" t="s">
        <v>652</v>
      </c>
      <c r="P42" s="70">
        <v>0</v>
      </c>
      <c r="Q42" s="70">
        <v>0</v>
      </c>
      <c r="R42" s="70">
        <v>0</v>
      </c>
    </row>
    <row r="43" spans="1:18" ht="15.75" x14ac:dyDescent="0.25">
      <c r="A43" s="71">
        <v>32</v>
      </c>
      <c r="B43" s="66" t="s">
        <v>93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70" t="s">
        <v>652</v>
      </c>
      <c r="O43" s="70" t="s">
        <v>652</v>
      </c>
      <c r="P43" s="70">
        <v>0</v>
      </c>
      <c r="Q43" s="70">
        <v>0</v>
      </c>
      <c r="R43" s="70">
        <v>0</v>
      </c>
    </row>
    <row r="44" spans="1:18" ht="15.75" x14ac:dyDescent="0.25">
      <c r="A44" s="73">
        <v>33</v>
      </c>
      <c r="B44" s="74" t="s">
        <v>95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1.2164235700000001</v>
      </c>
      <c r="J44" s="64">
        <v>0</v>
      </c>
      <c r="K44" s="64">
        <v>0</v>
      </c>
      <c r="L44" s="64">
        <v>0</v>
      </c>
      <c r="M44" s="64">
        <v>0</v>
      </c>
      <c r="N44" s="64" t="s">
        <v>652</v>
      </c>
      <c r="O44" s="64" t="s">
        <v>652</v>
      </c>
      <c r="P44" s="64">
        <v>0</v>
      </c>
      <c r="Q44" s="64">
        <v>1.2164235700000001</v>
      </c>
      <c r="R44" s="64">
        <v>0</v>
      </c>
    </row>
    <row r="45" spans="1:18" ht="15.75" x14ac:dyDescent="0.25">
      <c r="A45" s="153">
        <v>34</v>
      </c>
      <c r="B45" s="17" t="s">
        <v>97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0.21794182000000001</v>
      </c>
      <c r="J45" s="69">
        <v>0</v>
      </c>
      <c r="K45" s="69">
        <v>0</v>
      </c>
      <c r="L45" s="69">
        <v>0</v>
      </c>
      <c r="M45" s="69">
        <v>0</v>
      </c>
      <c r="N45" s="70" t="s">
        <v>652</v>
      </c>
      <c r="O45" s="70" t="s">
        <v>652</v>
      </c>
      <c r="P45" s="70">
        <v>0</v>
      </c>
      <c r="Q45" s="70">
        <v>0.21794182000000001</v>
      </c>
      <c r="R45" s="70">
        <v>0</v>
      </c>
    </row>
    <row r="46" spans="1:18" ht="15.75" x14ac:dyDescent="0.25">
      <c r="A46" s="153">
        <v>35</v>
      </c>
      <c r="B46" s="17" t="s">
        <v>99</v>
      </c>
      <c r="C46" s="69">
        <v>0</v>
      </c>
      <c r="D46" s="69">
        <v>0</v>
      </c>
      <c r="E46" s="69">
        <v>0</v>
      </c>
      <c r="F46" s="69">
        <v>0</v>
      </c>
      <c r="G46" s="69">
        <v>0</v>
      </c>
      <c r="H46" s="69">
        <v>0</v>
      </c>
      <c r="I46" s="69">
        <v>0.71424668000000002</v>
      </c>
      <c r="J46" s="69">
        <v>0</v>
      </c>
      <c r="K46" s="69">
        <v>0</v>
      </c>
      <c r="L46" s="69">
        <v>0</v>
      </c>
      <c r="M46" s="69">
        <v>0</v>
      </c>
      <c r="N46" s="70" t="s">
        <v>652</v>
      </c>
      <c r="O46" s="70" t="s">
        <v>652</v>
      </c>
      <c r="P46" s="70">
        <v>0</v>
      </c>
      <c r="Q46" s="70">
        <v>0.71424668000000002</v>
      </c>
      <c r="R46" s="70">
        <v>0</v>
      </c>
    </row>
    <row r="47" spans="1:18" ht="15.75" x14ac:dyDescent="0.25">
      <c r="A47" s="140">
        <v>36</v>
      </c>
      <c r="B47" s="66" t="s">
        <v>318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70" t="s">
        <v>652</v>
      </c>
      <c r="O47" s="70" t="s">
        <v>652</v>
      </c>
      <c r="P47" s="70">
        <v>0</v>
      </c>
      <c r="Q47" s="70">
        <v>0</v>
      </c>
      <c r="R47" s="70">
        <v>0</v>
      </c>
    </row>
    <row r="48" spans="1:18" ht="15.75" x14ac:dyDescent="0.25">
      <c r="A48" s="153">
        <v>37</v>
      </c>
      <c r="B48" s="17" t="s">
        <v>101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5.6578070000000001E-2</v>
      </c>
      <c r="J48" s="69">
        <v>0</v>
      </c>
      <c r="K48" s="69">
        <v>0</v>
      </c>
      <c r="L48" s="69">
        <v>0</v>
      </c>
      <c r="M48" s="69">
        <v>0</v>
      </c>
      <c r="N48" s="70" t="s">
        <v>652</v>
      </c>
      <c r="O48" s="70" t="s">
        <v>652</v>
      </c>
      <c r="P48" s="70">
        <v>0</v>
      </c>
      <c r="Q48" s="70">
        <v>5.6578070000000001E-2</v>
      </c>
      <c r="R48" s="70">
        <v>0</v>
      </c>
    </row>
    <row r="49" spans="1:18" ht="15.75" x14ac:dyDescent="0.25">
      <c r="A49" s="153">
        <v>38</v>
      </c>
      <c r="B49" s="17" t="s">
        <v>103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70" t="s">
        <v>652</v>
      </c>
      <c r="O49" s="70" t="s">
        <v>652</v>
      </c>
      <c r="P49" s="70">
        <v>0</v>
      </c>
      <c r="Q49" s="70">
        <v>0</v>
      </c>
      <c r="R49" s="70">
        <v>0</v>
      </c>
    </row>
    <row r="50" spans="1:18" ht="15.75" x14ac:dyDescent="0.25">
      <c r="A50" s="153">
        <v>39</v>
      </c>
      <c r="B50" s="17" t="s">
        <v>105</v>
      </c>
      <c r="C50" s="69">
        <v>0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0.227657</v>
      </c>
      <c r="J50" s="69">
        <v>0</v>
      </c>
      <c r="K50" s="69">
        <v>0</v>
      </c>
      <c r="L50" s="69">
        <v>0</v>
      </c>
      <c r="M50" s="69">
        <v>0</v>
      </c>
      <c r="N50" s="70" t="s">
        <v>652</v>
      </c>
      <c r="O50" s="70" t="s">
        <v>652</v>
      </c>
      <c r="P50" s="70">
        <v>0</v>
      </c>
      <c r="Q50" s="70">
        <v>0.227657</v>
      </c>
      <c r="R50" s="70">
        <v>0</v>
      </c>
    </row>
    <row r="51" spans="1:18" ht="15.75" x14ac:dyDescent="0.25">
      <c r="A51" s="71">
        <v>40</v>
      </c>
      <c r="B51" s="17" t="s">
        <v>107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70" t="s">
        <v>652</v>
      </c>
      <c r="O51" s="70" t="s">
        <v>652</v>
      </c>
      <c r="P51" s="70">
        <v>0</v>
      </c>
      <c r="Q51" s="70">
        <v>0</v>
      </c>
      <c r="R51" s="70">
        <v>0</v>
      </c>
    </row>
    <row r="52" spans="1:18" ht="15.75" x14ac:dyDescent="0.25">
      <c r="A52" s="140">
        <v>41</v>
      </c>
      <c r="B52" s="66" t="s">
        <v>319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70" t="s">
        <v>652</v>
      </c>
      <c r="O52" s="70" t="s">
        <v>652</v>
      </c>
      <c r="P52" s="70">
        <v>0</v>
      </c>
      <c r="Q52" s="70">
        <v>0</v>
      </c>
      <c r="R52" s="70">
        <v>0</v>
      </c>
    </row>
    <row r="53" spans="1:18" ht="15.75" x14ac:dyDescent="0.25">
      <c r="A53" s="73">
        <v>42</v>
      </c>
      <c r="B53" s="76" t="s">
        <v>109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0.21133132999999998</v>
      </c>
      <c r="J53" s="64">
        <v>0</v>
      </c>
      <c r="K53" s="64">
        <v>0</v>
      </c>
      <c r="L53" s="64">
        <v>0</v>
      </c>
      <c r="M53" s="64">
        <v>0</v>
      </c>
      <c r="N53" s="64" t="s">
        <v>652</v>
      </c>
      <c r="O53" s="64" t="s">
        <v>652</v>
      </c>
      <c r="P53" s="64">
        <v>0</v>
      </c>
      <c r="Q53" s="64">
        <v>0.21133132999999998</v>
      </c>
      <c r="R53" s="64">
        <v>0</v>
      </c>
    </row>
    <row r="54" spans="1:18" ht="15.75" x14ac:dyDescent="0.25">
      <c r="A54" s="153">
        <v>43</v>
      </c>
      <c r="B54" s="17" t="s">
        <v>111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70" t="s">
        <v>652</v>
      </c>
      <c r="O54" s="70" t="s">
        <v>652</v>
      </c>
      <c r="P54" s="70">
        <v>0</v>
      </c>
      <c r="Q54" s="70">
        <v>0</v>
      </c>
      <c r="R54" s="70">
        <v>0</v>
      </c>
    </row>
    <row r="55" spans="1:18" ht="15.75" x14ac:dyDescent="0.25">
      <c r="A55" s="153">
        <v>44</v>
      </c>
      <c r="B55" s="17" t="s">
        <v>113</v>
      </c>
      <c r="C55" s="69">
        <v>0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70" t="s">
        <v>652</v>
      </c>
      <c r="O55" s="70" t="s">
        <v>652</v>
      </c>
      <c r="P55" s="70">
        <v>0</v>
      </c>
      <c r="Q55" s="70">
        <v>0</v>
      </c>
      <c r="R55" s="70">
        <v>0</v>
      </c>
    </row>
    <row r="56" spans="1:18" ht="15.75" x14ac:dyDescent="0.25">
      <c r="A56" s="153">
        <v>45</v>
      </c>
      <c r="B56" s="17" t="s">
        <v>115</v>
      </c>
      <c r="C56" s="69">
        <v>0</v>
      </c>
      <c r="D56" s="69">
        <v>0</v>
      </c>
      <c r="E56" s="69">
        <v>0</v>
      </c>
      <c r="F56" s="69">
        <v>0</v>
      </c>
      <c r="G56" s="69">
        <v>0</v>
      </c>
      <c r="H56" s="69">
        <v>0</v>
      </c>
      <c r="I56" s="69">
        <v>0</v>
      </c>
      <c r="J56" s="69">
        <v>0</v>
      </c>
      <c r="K56" s="69">
        <v>0</v>
      </c>
      <c r="L56" s="69">
        <v>0</v>
      </c>
      <c r="M56" s="69">
        <v>0</v>
      </c>
      <c r="N56" s="70" t="s">
        <v>652</v>
      </c>
      <c r="O56" s="70" t="s">
        <v>652</v>
      </c>
      <c r="P56" s="70">
        <v>0</v>
      </c>
      <c r="Q56" s="70">
        <v>0</v>
      </c>
      <c r="R56" s="70">
        <v>0</v>
      </c>
    </row>
    <row r="57" spans="1:18" ht="15.75" x14ac:dyDescent="0.25">
      <c r="A57" s="153">
        <v>46</v>
      </c>
      <c r="B57" s="17" t="s">
        <v>117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70" t="s">
        <v>652</v>
      </c>
      <c r="O57" s="70" t="s">
        <v>652</v>
      </c>
      <c r="P57" s="70">
        <v>0</v>
      </c>
      <c r="Q57" s="70">
        <v>0</v>
      </c>
      <c r="R57" s="70">
        <v>0</v>
      </c>
    </row>
    <row r="58" spans="1:18" ht="25.5" x14ac:dyDescent="0.25">
      <c r="A58" s="153">
        <v>47</v>
      </c>
      <c r="B58" s="17" t="s">
        <v>119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70" t="s">
        <v>652</v>
      </c>
      <c r="O58" s="70" t="s">
        <v>652</v>
      </c>
      <c r="P58" s="70">
        <v>0</v>
      </c>
      <c r="Q58" s="70">
        <v>0</v>
      </c>
      <c r="R58" s="70">
        <v>0</v>
      </c>
    </row>
    <row r="59" spans="1:18" ht="15.75" x14ac:dyDescent="0.25">
      <c r="A59" s="140">
        <v>48</v>
      </c>
      <c r="B59" s="17" t="s">
        <v>122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70" t="s">
        <v>652</v>
      </c>
      <c r="O59" s="70" t="s">
        <v>652</v>
      </c>
      <c r="P59" s="70">
        <v>0</v>
      </c>
      <c r="Q59" s="70">
        <v>0</v>
      </c>
      <c r="R59" s="70">
        <v>0</v>
      </c>
    </row>
    <row r="60" spans="1:18" ht="15.75" x14ac:dyDescent="0.25">
      <c r="A60" s="77">
        <v>49</v>
      </c>
      <c r="B60" s="17" t="s">
        <v>125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>
        <v>0</v>
      </c>
      <c r="I60" s="69">
        <v>0.21133132999999998</v>
      </c>
      <c r="J60" s="69">
        <v>0</v>
      </c>
      <c r="K60" s="69">
        <v>0</v>
      </c>
      <c r="L60" s="69">
        <v>0</v>
      </c>
      <c r="M60" s="69">
        <v>0</v>
      </c>
      <c r="N60" s="70" t="s">
        <v>652</v>
      </c>
      <c r="O60" s="70" t="s">
        <v>652</v>
      </c>
      <c r="P60" s="70">
        <v>0</v>
      </c>
      <c r="Q60" s="70">
        <v>0.21133132999999998</v>
      </c>
      <c r="R60" s="70">
        <v>0</v>
      </c>
    </row>
    <row r="61" spans="1:18" ht="15.75" x14ac:dyDescent="0.25">
      <c r="A61" s="60">
        <v>50</v>
      </c>
      <c r="B61" s="61" t="s">
        <v>128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0.42469606000000004</v>
      </c>
      <c r="J61" s="64">
        <v>0</v>
      </c>
      <c r="K61" s="64">
        <v>0</v>
      </c>
      <c r="L61" s="64">
        <v>0</v>
      </c>
      <c r="M61" s="64">
        <v>0</v>
      </c>
      <c r="N61" s="64" t="s">
        <v>652</v>
      </c>
      <c r="O61" s="64" t="s">
        <v>652</v>
      </c>
      <c r="P61" s="64">
        <v>0</v>
      </c>
      <c r="Q61" s="64">
        <v>0.42469606000000004</v>
      </c>
      <c r="R61" s="64">
        <v>0</v>
      </c>
    </row>
    <row r="62" spans="1:18" ht="15.75" x14ac:dyDescent="0.25">
      <c r="A62" s="140">
        <v>51</v>
      </c>
      <c r="B62" s="66" t="s">
        <v>131</v>
      </c>
      <c r="C62" s="69">
        <v>0</v>
      </c>
      <c r="D62" s="69">
        <v>0</v>
      </c>
      <c r="E62" s="69">
        <v>0</v>
      </c>
      <c r="F62" s="69">
        <v>0</v>
      </c>
      <c r="G62" s="69">
        <v>0</v>
      </c>
      <c r="H62" s="69">
        <v>0</v>
      </c>
      <c r="I62" s="69">
        <v>0</v>
      </c>
      <c r="J62" s="69">
        <v>0</v>
      </c>
      <c r="K62" s="69">
        <v>0</v>
      </c>
      <c r="L62" s="69">
        <v>0</v>
      </c>
      <c r="M62" s="69">
        <v>0</v>
      </c>
      <c r="N62" s="70" t="s">
        <v>652</v>
      </c>
      <c r="O62" s="70" t="s">
        <v>652</v>
      </c>
      <c r="P62" s="70">
        <v>0</v>
      </c>
      <c r="Q62" s="70">
        <v>0</v>
      </c>
      <c r="R62" s="70">
        <v>0</v>
      </c>
    </row>
    <row r="63" spans="1:18" ht="15.75" x14ac:dyDescent="0.25">
      <c r="A63" s="140">
        <v>52</v>
      </c>
      <c r="B63" s="66" t="s">
        <v>134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70" t="s">
        <v>652</v>
      </c>
      <c r="O63" s="70" t="s">
        <v>652</v>
      </c>
      <c r="P63" s="70">
        <v>0</v>
      </c>
      <c r="Q63" s="70">
        <v>0</v>
      </c>
      <c r="R63" s="70">
        <v>0</v>
      </c>
    </row>
    <row r="64" spans="1:18" ht="15.75" x14ac:dyDescent="0.25">
      <c r="A64" s="140">
        <v>53</v>
      </c>
      <c r="B64" s="66" t="s">
        <v>137</v>
      </c>
      <c r="C64" s="69">
        <v>0</v>
      </c>
      <c r="D64" s="69">
        <v>0</v>
      </c>
      <c r="E64" s="69">
        <v>0</v>
      </c>
      <c r="F64" s="69">
        <v>0</v>
      </c>
      <c r="G64" s="69">
        <v>0</v>
      </c>
      <c r="H64" s="69">
        <v>0</v>
      </c>
      <c r="I64" s="69">
        <v>0</v>
      </c>
      <c r="J64" s="69">
        <v>0</v>
      </c>
      <c r="K64" s="69">
        <v>0</v>
      </c>
      <c r="L64" s="69">
        <v>0</v>
      </c>
      <c r="M64" s="69">
        <v>0</v>
      </c>
      <c r="N64" s="70" t="s">
        <v>652</v>
      </c>
      <c r="O64" s="70" t="s">
        <v>652</v>
      </c>
      <c r="P64" s="70">
        <v>0</v>
      </c>
      <c r="Q64" s="70">
        <v>0</v>
      </c>
      <c r="R64" s="70">
        <v>0</v>
      </c>
    </row>
    <row r="65" spans="1:18" ht="15.75" x14ac:dyDescent="0.25">
      <c r="A65" s="140">
        <v>54</v>
      </c>
      <c r="B65" s="66" t="s">
        <v>140</v>
      </c>
      <c r="C65" s="69">
        <v>0</v>
      </c>
      <c r="D65" s="69">
        <v>0</v>
      </c>
      <c r="E65" s="69">
        <v>0</v>
      </c>
      <c r="F65" s="69">
        <v>0</v>
      </c>
      <c r="G65" s="69">
        <v>0</v>
      </c>
      <c r="H65" s="69">
        <v>0</v>
      </c>
      <c r="I65" s="69">
        <v>0</v>
      </c>
      <c r="J65" s="69">
        <v>0</v>
      </c>
      <c r="K65" s="69">
        <v>0</v>
      </c>
      <c r="L65" s="69">
        <v>0</v>
      </c>
      <c r="M65" s="69">
        <v>0</v>
      </c>
      <c r="N65" s="70" t="s">
        <v>652</v>
      </c>
      <c r="O65" s="70" t="s">
        <v>652</v>
      </c>
      <c r="P65" s="70">
        <v>0</v>
      </c>
      <c r="Q65" s="70">
        <v>0</v>
      </c>
      <c r="R65" s="70">
        <v>0</v>
      </c>
    </row>
    <row r="66" spans="1:18" ht="15.75" x14ac:dyDescent="0.25">
      <c r="A66" s="140">
        <v>55</v>
      </c>
      <c r="B66" s="66" t="s">
        <v>143</v>
      </c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69">
        <v>0</v>
      </c>
      <c r="I66" s="69">
        <v>0</v>
      </c>
      <c r="J66" s="69">
        <v>0</v>
      </c>
      <c r="K66" s="69">
        <v>0</v>
      </c>
      <c r="L66" s="69">
        <v>0</v>
      </c>
      <c r="M66" s="69">
        <v>0</v>
      </c>
      <c r="N66" s="70" t="s">
        <v>652</v>
      </c>
      <c r="O66" s="70" t="s">
        <v>652</v>
      </c>
      <c r="P66" s="70">
        <v>0</v>
      </c>
      <c r="Q66" s="70">
        <v>0</v>
      </c>
      <c r="R66" s="70">
        <v>0</v>
      </c>
    </row>
    <row r="67" spans="1:18" ht="15.75" x14ac:dyDescent="0.25">
      <c r="A67" s="140">
        <v>56</v>
      </c>
      <c r="B67" s="66" t="s">
        <v>146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9.7402500000000003E-2</v>
      </c>
      <c r="J67" s="69">
        <v>0</v>
      </c>
      <c r="K67" s="69">
        <v>0</v>
      </c>
      <c r="L67" s="69">
        <v>0</v>
      </c>
      <c r="M67" s="69">
        <v>0</v>
      </c>
      <c r="N67" s="70" t="s">
        <v>652</v>
      </c>
      <c r="O67" s="70" t="s">
        <v>652</v>
      </c>
      <c r="P67" s="70">
        <v>0</v>
      </c>
      <c r="Q67" s="70">
        <v>9.7402500000000003E-2</v>
      </c>
      <c r="R67" s="70">
        <v>0</v>
      </c>
    </row>
    <row r="68" spans="1:18" ht="15.75" x14ac:dyDescent="0.25">
      <c r="A68" s="140">
        <v>57</v>
      </c>
      <c r="B68" s="66" t="s">
        <v>149</v>
      </c>
      <c r="C68" s="69">
        <v>0</v>
      </c>
      <c r="D68" s="69">
        <v>0</v>
      </c>
      <c r="E68" s="69">
        <v>0</v>
      </c>
      <c r="F68" s="69">
        <v>0</v>
      </c>
      <c r="G68" s="69">
        <v>0</v>
      </c>
      <c r="H68" s="69">
        <v>0</v>
      </c>
      <c r="I68" s="69">
        <v>0</v>
      </c>
      <c r="J68" s="69">
        <v>0</v>
      </c>
      <c r="K68" s="69">
        <v>0</v>
      </c>
      <c r="L68" s="69">
        <v>0</v>
      </c>
      <c r="M68" s="69">
        <v>0</v>
      </c>
      <c r="N68" s="70" t="s">
        <v>652</v>
      </c>
      <c r="O68" s="70" t="s">
        <v>652</v>
      </c>
      <c r="P68" s="70">
        <v>0</v>
      </c>
      <c r="Q68" s="70">
        <v>0</v>
      </c>
      <c r="R68" s="70">
        <v>0</v>
      </c>
    </row>
    <row r="69" spans="1:18" ht="15.75" x14ac:dyDescent="0.25">
      <c r="A69" s="140">
        <v>58</v>
      </c>
      <c r="B69" s="66" t="s">
        <v>152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70" t="s">
        <v>652</v>
      </c>
      <c r="O69" s="70" t="s">
        <v>652</v>
      </c>
      <c r="P69" s="70">
        <v>0</v>
      </c>
      <c r="Q69" s="70">
        <v>0</v>
      </c>
      <c r="R69" s="70">
        <v>0</v>
      </c>
    </row>
    <row r="70" spans="1:18" ht="15.75" x14ac:dyDescent="0.25">
      <c r="A70" s="140">
        <v>59</v>
      </c>
      <c r="B70" s="66" t="s">
        <v>155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70" t="s">
        <v>652</v>
      </c>
      <c r="O70" s="70" t="s">
        <v>652</v>
      </c>
      <c r="P70" s="70">
        <v>0</v>
      </c>
      <c r="Q70" s="70">
        <v>0</v>
      </c>
      <c r="R70" s="70">
        <v>0</v>
      </c>
    </row>
    <row r="71" spans="1:18" ht="15.75" x14ac:dyDescent="0.25">
      <c r="A71" s="140">
        <v>60</v>
      </c>
      <c r="B71" s="66" t="s">
        <v>158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70" t="s">
        <v>652</v>
      </c>
      <c r="O71" s="70" t="s">
        <v>652</v>
      </c>
      <c r="P71" s="70">
        <v>0</v>
      </c>
      <c r="Q71" s="70">
        <v>0</v>
      </c>
      <c r="R71" s="70">
        <v>0</v>
      </c>
    </row>
    <row r="72" spans="1:18" ht="15.75" x14ac:dyDescent="0.25">
      <c r="A72" s="140">
        <v>61</v>
      </c>
      <c r="B72" s="66" t="s">
        <v>161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3.9355999999999999E-4</v>
      </c>
      <c r="J72" s="69">
        <v>0</v>
      </c>
      <c r="K72" s="69">
        <v>0</v>
      </c>
      <c r="L72" s="69">
        <v>0</v>
      </c>
      <c r="M72" s="69">
        <v>0</v>
      </c>
      <c r="N72" s="70" t="s">
        <v>652</v>
      </c>
      <c r="O72" s="70" t="s">
        <v>652</v>
      </c>
      <c r="P72" s="70">
        <v>0</v>
      </c>
      <c r="Q72" s="70">
        <v>3.9355999999999999E-4</v>
      </c>
      <c r="R72" s="70">
        <v>0</v>
      </c>
    </row>
    <row r="73" spans="1:18" ht="15.75" x14ac:dyDescent="0.25">
      <c r="A73" s="140">
        <v>62</v>
      </c>
      <c r="B73" s="66" t="s">
        <v>164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70" t="s">
        <v>652</v>
      </c>
      <c r="O73" s="70" t="s">
        <v>652</v>
      </c>
      <c r="P73" s="70">
        <v>0</v>
      </c>
      <c r="Q73" s="70">
        <v>0</v>
      </c>
      <c r="R73" s="70">
        <v>0</v>
      </c>
    </row>
    <row r="74" spans="1:18" ht="15.75" x14ac:dyDescent="0.25">
      <c r="A74" s="140">
        <v>63</v>
      </c>
      <c r="B74" s="66" t="s">
        <v>167</v>
      </c>
      <c r="C74" s="69">
        <v>0</v>
      </c>
      <c r="D74" s="69">
        <v>0</v>
      </c>
      <c r="E74" s="69">
        <v>0</v>
      </c>
      <c r="F74" s="69">
        <v>0</v>
      </c>
      <c r="G74" s="69">
        <v>0</v>
      </c>
      <c r="H74" s="69">
        <v>0</v>
      </c>
      <c r="I74" s="69">
        <v>0</v>
      </c>
      <c r="J74" s="69">
        <v>0</v>
      </c>
      <c r="K74" s="69">
        <v>0</v>
      </c>
      <c r="L74" s="69">
        <v>0</v>
      </c>
      <c r="M74" s="69">
        <v>0</v>
      </c>
      <c r="N74" s="70" t="s">
        <v>652</v>
      </c>
      <c r="O74" s="70" t="s">
        <v>652</v>
      </c>
      <c r="P74" s="70">
        <v>0</v>
      </c>
      <c r="Q74" s="70">
        <v>0</v>
      </c>
      <c r="R74" s="70">
        <v>0</v>
      </c>
    </row>
    <row r="75" spans="1:18" ht="15.75" x14ac:dyDescent="0.25">
      <c r="A75" s="77">
        <v>64</v>
      </c>
      <c r="B75" s="66" t="s">
        <v>170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0.32690000000000002</v>
      </c>
      <c r="J75" s="69">
        <v>0</v>
      </c>
      <c r="K75" s="69">
        <v>0</v>
      </c>
      <c r="L75" s="69">
        <v>0</v>
      </c>
      <c r="M75" s="69">
        <v>0</v>
      </c>
      <c r="N75" s="70" t="s">
        <v>652</v>
      </c>
      <c r="O75" s="70" t="s">
        <v>652</v>
      </c>
      <c r="P75" s="70">
        <v>0</v>
      </c>
      <c r="Q75" s="70">
        <v>0.32690000000000002</v>
      </c>
      <c r="R75" s="70">
        <v>0</v>
      </c>
    </row>
    <row r="76" spans="1:18" ht="15.75" x14ac:dyDescent="0.25">
      <c r="A76" s="60">
        <v>65</v>
      </c>
      <c r="B76" s="61" t="s">
        <v>173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8.4107900000000013E-3</v>
      </c>
      <c r="J76" s="64">
        <v>0</v>
      </c>
      <c r="K76" s="64">
        <v>0</v>
      </c>
      <c r="L76" s="64">
        <v>0</v>
      </c>
      <c r="M76" s="64">
        <v>0</v>
      </c>
      <c r="N76" s="64" t="s">
        <v>652</v>
      </c>
      <c r="O76" s="64" t="s">
        <v>652</v>
      </c>
      <c r="P76" s="64">
        <v>0</v>
      </c>
      <c r="Q76" s="64">
        <v>8.4107900000000013E-3</v>
      </c>
      <c r="R76" s="64">
        <v>0</v>
      </c>
    </row>
    <row r="77" spans="1:18" ht="15.75" x14ac:dyDescent="0.25">
      <c r="A77" s="140">
        <v>66</v>
      </c>
      <c r="B77" s="66" t="s">
        <v>176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70" t="s">
        <v>652</v>
      </c>
      <c r="O77" s="70" t="s">
        <v>652</v>
      </c>
      <c r="P77" s="70">
        <v>0</v>
      </c>
      <c r="Q77" s="70">
        <v>0</v>
      </c>
      <c r="R77" s="70">
        <v>0</v>
      </c>
    </row>
    <row r="78" spans="1:18" ht="15.75" x14ac:dyDescent="0.25">
      <c r="A78" s="140">
        <v>67</v>
      </c>
      <c r="B78" s="66" t="s">
        <v>179</v>
      </c>
      <c r="C78" s="69">
        <v>0</v>
      </c>
      <c r="D78" s="69">
        <v>0</v>
      </c>
      <c r="E78" s="69">
        <v>0</v>
      </c>
      <c r="F78" s="69">
        <v>0</v>
      </c>
      <c r="G78" s="69">
        <v>0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70" t="s">
        <v>652</v>
      </c>
      <c r="O78" s="70" t="s">
        <v>652</v>
      </c>
      <c r="P78" s="70">
        <v>0</v>
      </c>
      <c r="Q78" s="70">
        <v>0</v>
      </c>
      <c r="R78" s="70">
        <v>0</v>
      </c>
    </row>
    <row r="79" spans="1:18" ht="15.75" x14ac:dyDescent="0.25">
      <c r="A79" s="140">
        <v>68</v>
      </c>
      <c r="B79" s="66" t="s">
        <v>182</v>
      </c>
      <c r="C79" s="69">
        <v>0</v>
      </c>
      <c r="D79" s="69">
        <v>0</v>
      </c>
      <c r="E79" s="69">
        <v>0</v>
      </c>
      <c r="F79" s="69">
        <v>0</v>
      </c>
      <c r="G79" s="69">
        <v>0</v>
      </c>
      <c r="H79" s="69">
        <v>0</v>
      </c>
      <c r="I79" s="69">
        <v>8.4107900000000013E-3</v>
      </c>
      <c r="J79" s="69">
        <v>0</v>
      </c>
      <c r="K79" s="69">
        <v>0</v>
      </c>
      <c r="L79" s="69">
        <v>0</v>
      </c>
      <c r="M79" s="69">
        <v>0</v>
      </c>
      <c r="N79" s="70" t="s">
        <v>652</v>
      </c>
      <c r="O79" s="70" t="s">
        <v>652</v>
      </c>
      <c r="P79" s="70">
        <v>0</v>
      </c>
      <c r="Q79" s="70">
        <v>8.4107900000000013E-3</v>
      </c>
      <c r="R79" s="70">
        <v>0</v>
      </c>
    </row>
    <row r="80" spans="1:18" ht="26.25" x14ac:dyDescent="0.25">
      <c r="A80" s="140">
        <v>69</v>
      </c>
      <c r="B80" s="78" t="s">
        <v>300</v>
      </c>
      <c r="C80" s="69">
        <v>0</v>
      </c>
      <c r="D80" s="69">
        <v>0</v>
      </c>
      <c r="E80" s="69">
        <v>0</v>
      </c>
      <c r="F80" s="69">
        <v>0</v>
      </c>
      <c r="G80" s="69">
        <v>0</v>
      </c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70" t="s">
        <v>652</v>
      </c>
      <c r="O80" s="70" t="s">
        <v>652</v>
      </c>
      <c r="P80" s="70">
        <v>0</v>
      </c>
      <c r="Q80" s="70">
        <v>0</v>
      </c>
      <c r="R80" s="70">
        <v>0</v>
      </c>
    </row>
    <row r="81" spans="1:18" ht="26.25" x14ac:dyDescent="0.25">
      <c r="A81" s="140">
        <v>70</v>
      </c>
      <c r="B81" s="78" t="s">
        <v>301</v>
      </c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70" t="s">
        <v>652</v>
      </c>
      <c r="O81" s="70" t="s">
        <v>652</v>
      </c>
      <c r="P81" s="70">
        <v>0</v>
      </c>
      <c r="Q81" s="70">
        <v>0</v>
      </c>
      <c r="R81" s="70">
        <v>0</v>
      </c>
    </row>
    <row r="82" spans="1:18" ht="15.75" x14ac:dyDescent="0.25">
      <c r="A82" s="77">
        <v>71</v>
      </c>
      <c r="B82" s="66" t="s">
        <v>189</v>
      </c>
      <c r="C82" s="69">
        <v>0</v>
      </c>
      <c r="D82" s="69">
        <v>0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70" t="s">
        <v>652</v>
      </c>
      <c r="O82" s="70" t="s">
        <v>652</v>
      </c>
      <c r="P82" s="70">
        <v>0</v>
      </c>
      <c r="Q82" s="70">
        <v>0</v>
      </c>
      <c r="R82" s="70">
        <v>0</v>
      </c>
    </row>
    <row r="83" spans="1:18" ht="15.75" x14ac:dyDescent="0.25">
      <c r="A83" s="60">
        <v>72</v>
      </c>
      <c r="B83" s="61" t="s">
        <v>192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8.0423723599999999</v>
      </c>
      <c r="J83" s="64">
        <v>0</v>
      </c>
      <c r="K83" s="64">
        <v>0</v>
      </c>
      <c r="L83" s="64">
        <v>0</v>
      </c>
      <c r="M83" s="64">
        <v>0</v>
      </c>
      <c r="N83" s="64" t="s">
        <v>652</v>
      </c>
      <c r="O83" s="64" t="s">
        <v>652</v>
      </c>
      <c r="P83" s="64">
        <v>0</v>
      </c>
      <c r="Q83" s="64">
        <v>8.0283721000000003</v>
      </c>
      <c r="R83" s="64">
        <v>1.4000259999999543E-2</v>
      </c>
    </row>
    <row r="84" spans="1:18" ht="15.75" x14ac:dyDescent="0.25">
      <c r="A84" s="140">
        <v>73</v>
      </c>
      <c r="B84" s="66" t="s">
        <v>195</v>
      </c>
      <c r="C84" s="69">
        <v>0</v>
      </c>
      <c r="D84" s="69">
        <v>0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70" t="s">
        <v>652</v>
      </c>
      <c r="O84" s="70" t="s">
        <v>652</v>
      </c>
      <c r="P84" s="70">
        <v>0</v>
      </c>
      <c r="Q84" s="70">
        <v>0</v>
      </c>
      <c r="R84" s="70">
        <v>0</v>
      </c>
    </row>
    <row r="85" spans="1:18" ht="15.75" x14ac:dyDescent="0.25">
      <c r="A85" s="140">
        <v>74</v>
      </c>
      <c r="B85" s="66" t="s">
        <v>198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70" t="s">
        <v>652</v>
      </c>
      <c r="O85" s="70" t="s">
        <v>652</v>
      </c>
      <c r="P85" s="70">
        <v>0</v>
      </c>
      <c r="Q85" s="70">
        <v>0</v>
      </c>
      <c r="R85" s="70">
        <v>0</v>
      </c>
    </row>
    <row r="86" spans="1:18" ht="15.75" x14ac:dyDescent="0.25">
      <c r="A86" s="140">
        <v>75</v>
      </c>
      <c r="B86" s="66" t="s">
        <v>201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70" t="s">
        <v>652</v>
      </c>
      <c r="O86" s="70" t="s">
        <v>652</v>
      </c>
      <c r="P86" s="70">
        <v>0</v>
      </c>
      <c r="Q86" s="70">
        <v>0</v>
      </c>
      <c r="R86" s="70">
        <v>0</v>
      </c>
    </row>
    <row r="87" spans="1:18" ht="15.75" x14ac:dyDescent="0.25">
      <c r="A87" s="140">
        <v>76</v>
      </c>
      <c r="B87" s="66" t="s">
        <v>204</v>
      </c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69">
        <v>0</v>
      </c>
      <c r="J87" s="69">
        <v>0</v>
      </c>
      <c r="K87" s="69">
        <v>0</v>
      </c>
      <c r="L87" s="69">
        <v>0</v>
      </c>
      <c r="M87" s="69">
        <v>0</v>
      </c>
      <c r="N87" s="70" t="s">
        <v>652</v>
      </c>
      <c r="O87" s="70" t="s">
        <v>652</v>
      </c>
      <c r="P87" s="70">
        <v>0</v>
      </c>
      <c r="Q87" s="70">
        <v>0</v>
      </c>
      <c r="R87" s="70">
        <v>0</v>
      </c>
    </row>
    <row r="88" spans="1:18" ht="15.75" x14ac:dyDescent="0.25">
      <c r="A88" s="140">
        <v>77</v>
      </c>
      <c r="B88" s="66" t="s">
        <v>207</v>
      </c>
      <c r="C88" s="69">
        <v>0</v>
      </c>
      <c r="D88" s="69">
        <v>0</v>
      </c>
      <c r="E88" s="69">
        <v>0</v>
      </c>
      <c r="F88" s="69">
        <v>0</v>
      </c>
      <c r="G88" s="69">
        <v>0</v>
      </c>
      <c r="H88" s="69">
        <v>0</v>
      </c>
      <c r="I88" s="69">
        <v>8.0409915299999994</v>
      </c>
      <c r="J88" s="69">
        <v>0</v>
      </c>
      <c r="K88" s="69">
        <v>0</v>
      </c>
      <c r="L88" s="69">
        <v>0</v>
      </c>
      <c r="M88" s="69">
        <v>0</v>
      </c>
      <c r="N88" s="70" t="s">
        <v>652</v>
      </c>
      <c r="O88" s="70" t="s">
        <v>652</v>
      </c>
      <c r="P88" s="70">
        <v>0</v>
      </c>
      <c r="Q88" s="70">
        <v>8.0269912699999999</v>
      </c>
      <c r="R88" s="70">
        <v>1.4000259999999543E-2</v>
      </c>
    </row>
    <row r="89" spans="1:18" ht="15.75" x14ac:dyDescent="0.25">
      <c r="A89" s="140">
        <v>78</v>
      </c>
      <c r="B89" s="66" t="s">
        <v>210</v>
      </c>
      <c r="C89" s="69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70" t="s">
        <v>652</v>
      </c>
      <c r="O89" s="70" t="s">
        <v>652</v>
      </c>
      <c r="P89" s="70">
        <v>0</v>
      </c>
      <c r="Q89" s="70">
        <v>0</v>
      </c>
      <c r="R89" s="70">
        <v>0</v>
      </c>
    </row>
    <row r="90" spans="1:18" ht="15.75" x14ac:dyDescent="0.25">
      <c r="A90" s="140">
        <v>79</v>
      </c>
      <c r="B90" s="66" t="s">
        <v>213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70" t="s">
        <v>652</v>
      </c>
      <c r="O90" s="70" t="s">
        <v>652</v>
      </c>
      <c r="P90" s="70">
        <v>0</v>
      </c>
      <c r="Q90" s="70">
        <v>0</v>
      </c>
      <c r="R90" s="70">
        <v>0</v>
      </c>
    </row>
    <row r="91" spans="1:18" ht="15.75" x14ac:dyDescent="0.25">
      <c r="A91" s="140">
        <v>80</v>
      </c>
      <c r="B91" s="66" t="s">
        <v>216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70" t="s">
        <v>652</v>
      </c>
      <c r="O91" s="70" t="s">
        <v>652</v>
      </c>
      <c r="P91" s="70">
        <v>0</v>
      </c>
      <c r="Q91" s="70">
        <v>0</v>
      </c>
      <c r="R91" s="70">
        <v>0</v>
      </c>
    </row>
    <row r="92" spans="1:18" ht="15.75" x14ac:dyDescent="0.25">
      <c r="A92" s="140">
        <v>81</v>
      </c>
      <c r="B92" s="66" t="s">
        <v>219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1.38083E-3</v>
      </c>
      <c r="J92" s="69">
        <v>0</v>
      </c>
      <c r="K92" s="69">
        <v>0</v>
      </c>
      <c r="L92" s="69">
        <v>0</v>
      </c>
      <c r="M92" s="69">
        <v>0</v>
      </c>
      <c r="N92" s="70" t="s">
        <v>652</v>
      </c>
      <c r="O92" s="70" t="s">
        <v>652</v>
      </c>
      <c r="P92" s="70">
        <v>0</v>
      </c>
      <c r="Q92" s="70">
        <v>1.38083E-3</v>
      </c>
      <c r="R92" s="70">
        <v>0</v>
      </c>
    </row>
    <row r="93" spans="1:18" ht="15.75" x14ac:dyDescent="0.25">
      <c r="A93" s="140">
        <v>82</v>
      </c>
      <c r="B93" s="66" t="s">
        <v>222</v>
      </c>
      <c r="C93" s="69">
        <v>0</v>
      </c>
      <c r="D93" s="69">
        <v>0</v>
      </c>
      <c r="E93" s="69">
        <v>0</v>
      </c>
      <c r="F93" s="69">
        <v>0</v>
      </c>
      <c r="G93" s="69">
        <v>0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69">
        <v>0</v>
      </c>
      <c r="N93" s="70" t="s">
        <v>652</v>
      </c>
      <c r="O93" s="70" t="s">
        <v>652</v>
      </c>
      <c r="P93" s="70">
        <v>0</v>
      </c>
      <c r="Q93" s="70">
        <v>0</v>
      </c>
      <c r="R93" s="70">
        <v>0</v>
      </c>
    </row>
    <row r="94" spans="1:18" ht="15.75" x14ac:dyDescent="0.25">
      <c r="A94" s="140">
        <v>83</v>
      </c>
      <c r="B94" s="66" t="s">
        <v>225</v>
      </c>
      <c r="C94" s="69">
        <v>0</v>
      </c>
      <c r="D94" s="69">
        <v>0</v>
      </c>
      <c r="E94" s="69">
        <v>0</v>
      </c>
      <c r="F94" s="69">
        <v>0</v>
      </c>
      <c r="G94" s="69">
        <v>0</v>
      </c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70" t="s">
        <v>652</v>
      </c>
      <c r="O94" s="70" t="s">
        <v>652</v>
      </c>
      <c r="P94" s="70">
        <v>0</v>
      </c>
      <c r="Q94" s="70">
        <v>0</v>
      </c>
      <c r="R94" s="70">
        <v>0</v>
      </c>
    </row>
    <row r="95" spans="1:18" ht="15.75" x14ac:dyDescent="0.25">
      <c r="A95" s="77">
        <v>84</v>
      </c>
      <c r="B95" s="66" t="s">
        <v>228</v>
      </c>
      <c r="C95" s="69">
        <v>0</v>
      </c>
      <c r="D95" s="69">
        <v>0</v>
      </c>
      <c r="E95" s="69">
        <v>0</v>
      </c>
      <c r="F95" s="69">
        <v>0</v>
      </c>
      <c r="G95" s="69">
        <v>0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69">
        <v>0</v>
      </c>
      <c r="N95" s="70" t="s">
        <v>652</v>
      </c>
      <c r="O95" s="70" t="s">
        <v>652</v>
      </c>
      <c r="P95" s="70">
        <v>0</v>
      </c>
      <c r="Q95" s="70">
        <v>0</v>
      </c>
      <c r="R95" s="70">
        <v>0</v>
      </c>
    </row>
    <row r="96" spans="1:18" ht="15.75" x14ac:dyDescent="0.25">
      <c r="A96" s="60">
        <v>85</v>
      </c>
      <c r="B96" s="61" t="s">
        <v>231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 t="s">
        <v>652</v>
      </c>
      <c r="O96" s="64" t="s">
        <v>652</v>
      </c>
      <c r="P96" s="64">
        <v>0</v>
      </c>
      <c r="Q96" s="64">
        <v>0</v>
      </c>
      <c r="R96" s="64">
        <v>0</v>
      </c>
    </row>
    <row r="97" spans="1:18" ht="15.75" x14ac:dyDescent="0.25">
      <c r="A97" s="140">
        <v>86</v>
      </c>
      <c r="B97" s="66" t="s">
        <v>234</v>
      </c>
      <c r="C97" s="69">
        <v>0</v>
      </c>
      <c r="D97" s="69">
        <v>0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70" t="s">
        <v>652</v>
      </c>
      <c r="O97" s="70" t="s">
        <v>652</v>
      </c>
      <c r="P97" s="70">
        <v>0</v>
      </c>
      <c r="Q97" s="70">
        <v>0</v>
      </c>
      <c r="R97" s="70">
        <v>0</v>
      </c>
    </row>
    <row r="98" spans="1:18" ht="15.75" x14ac:dyDescent="0.25">
      <c r="A98" s="140">
        <v>87</v>
      </c>
      <c r="B98" s="66" t="s">
        <v>237</v>
      </c>
      <c r="C98" s="69">
        <v>0</v>
      </c>
      <c r="D98" s="69">
        <v>0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70" t="s">
        <v>652</v>
      </c>
      <c r="O98" s="70" t="s">
        <v>652</v>
      </c>
      <c r="P98" s="70">
        <v>0</v>
      </c>
      <c r="Q98" s="70">
        <v>0</v>
      </c>
      <c r="R98" s="70">
        <v>0</v>
      </c>
    </row>
    <row r="99" spans="1:18" ht="15.75" x14ac:dyDescent="0.25">
      <c r="A99" s="140">
        <v>88</v>
      </c>
      <c r="B99" s="66" t="s">
        <v>240</v>
      </c>
      <c r="C99" s="69">
        <v>0</v>
      </c>
      <c r="D99" s="69">
        <v>0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70" t="s">
        <v>652</v>
      </c>
      <c r="O99" s="70" t="s">
        <v>652</v>
      </c>
      <c r="P99" s="70">
        <v>0</v>
      </c>
      <c r="Q99" s="70">
        <v>0</v>
      </c>
      <c r="R99" s="70">
        <v>0</v>
      </c>
    </row>
    <row r="100" spans="1:18" ht="15.75" x14ac:dyDescent="0.25">
      <c r="A100" s="140">
        <v>89</v>
      </c>
      <c r="B100" s="66" t="s">
        <v>243</v>
      </c>
      <c r="C100" s="69">
        <v>0</v>
      </c>
      <c r="D100" s="69">
        <v>0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70" t="s">
        <v>652</v>
      </c>
      <c r="O100" s="70" t="s">
        <v>652</v>
      </c>
      <c r="P100" s="70">
        <v>0</v>
      </c>
      <c r="Q100" s="70">
        <v>0</v>
      </c>
      <c r="R100" s="70">
        <v>0</v>
      </c>
    </row>
    <row r="101" spans="1:18" ht="15.75" x14ac:dyDescent="0.25">
      <c r="A101" s="140">
        <v>90</v>
      </c>
      <c r="B101" s="66" t="s">
        <v>246</v>
      </c>
      <c r="C101" s="69">
        <v>0</v>
      </c>
      <c r="D101" s="69">
        <v>0</v>
      </c>
      <c r="E101" s="69">
        <v>0</v>
      </c>
      <c r="F101" s="69">
        <v>0</v>
      </c>
      <c r="G101" s="69">
        <v>0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70" t="s">
        <v>652</v>
      </c>
      <c r="O101" s="70" t="s">
        <v>652</v>
      </c>
      <c r="P101" s="70">
        <v>0</v>
      </c>
      <c r="Q101" s="70">
        <v>0</v>
      </c>
      <c r="R101" s="70">
        <v>0</v>
      </c>
    </row>
    <row r="102" spans="1:18" ht="15.75" x14ac:dyDescent="0.25">
      <c r="A102" s="140">
        <v>91</v>
      </c>
      <c r="B102" s="66" t="s">
        <v>249</v>
      </c>
      <c r="C102" s="69">
        <v>0</v>
      </c>
      <c r="D102" s="69">
        <v>0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70" t="s">
        <v>652</v>
      </c>
      <c r="O102" s="70" t="s">
        <v>652</v>
      </c>
      <c r="P102" s="70">
        <v>0</v>
      </c>
      <c r="Q102" s="70">
        <v>0</v>
      </c>
      <c r="R102" s="70">
        <v>0</v>
      </c>
    </row>
    <row r="103" spans="1:18" ht="15.75" x14ac:dyDescent="0.25">
      <c r="A103" s="140">
        <v>92</v>
      </c>
      <c r="B103" s="66" t="s">
        <v>252</v>
      </c>
      <c r="C103" s="69">
        <v>0</v>
      </c>
      <c r="D103" s="69">
        <v>0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70" t="s">
        <v>652</v>
      </c>
      <c r="O103" s="70" t="s">
        <v>652</v>
      </c>
      <c r="P103" s="70">
        <v>0</v>
      </c>
      <c r="Q103" s="70">
        <v>0</v>
      </c>
      <c r="R103" s="70">
        <v>0</v>
      </c>
    </row>
    <row r="104" spans="1:18" ht="15.75" x14ac:dyDescent="0.25">
      <c r="A104" s="140">
        <v>93</v>
      </c>
      <c r="B104" s="66" t="s">
        <v>254</v>
      </c>
      <c r="C104" s="69">
        <v>0</v>
      </c>
      <c r="D104" s="69">
        <v>0</v>
      </c>
      <c r="E104" s="69">
        <v>0</v>
      </c>
      <c r="F104" s="69">
        <v>0</v>
      </c>
      <c r="G104" s="69">
        <v>0</v>
      </c>
      <c r="H104" s="69">
        <v>0</v>
      </c>
      <c r="I104" s="69">
        <v>0</v>
      </c>
      <c r="J104" s="69">
        <v>0</v>
      </c>
      <c r="K104" s="69">
        <v>0</v>
      </c>
      <c r="L104" s="69">
        <v>0</v>
      </c>
      <c r="M104" s="69">
        <v>0</v>
      </c>
      <c r="N104" s="70" t="s">
        <v>652</v>
      </c>
      <c r="O104" s="70" t="s">
        <v>652</v>
      </c>
      <c r="P104" s="70">
        <v>0</v>
      </c>
      <c r="Q104" s="70">
        <v>0</v>
      </c>
      <c r="R104" s="70">
        <v>0</v>
      </c>
    </row>
    <row r="105" spans="1:18" ht="15.75" x14ac:dyDescent="0.25">
      <c r="A105" s="138">
        <v>94</v>
      </c>
      <c r="B105" s="66" t="s">
        <v>256</v>
      </c>
      <c r="C105" s="69">
        <v>0</v>
      </c>
      <c r="D105" s="69">
        <v>0</v>
      </c>
      <c r="E105" s="69">
        <v>0</v>
      </c>
      <c r="F105" s="69">
        <v>0</v>
      </c>
      <c r="G105" s="69">
        <v>0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70" t="s">
        <v>652</v>
      </c>
      <c r="O105" s="70" t="s">
        <v>652</v>
      </c>
      <c r="P105" s="70">
        <v>0</v>
      </c>
      <c r="Q105" s="70">
        <v>0</v>
      </c>
      <c r="R105" s="70">
        <v>0</v>
      </c>
    </row>
  </sheetData>
  <mergeCells count="17">
    <mergeCell ref="N9:O10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1087</vt:i4>
      </vt:variant>
    </vt:vector>
  </HeadingPairs>
  <TitlesOfParts>
    <vt:vector size="1105" baseType="lpstr">
      <vt:lpstr>data_1</vt:lpstr>
      <vt:lpstr>1.4 (1.4.1-1.4.2)</vt:lpstr>
      <vt:lpstr>Направления</vt:lpstr>
      <vt:lpstr>dataФО</vt:lpstr>
      <vt:lpstr>Итого</vt:lpstr>
      <vt:lpstr>1</vt:lpstr>
      <vt:lpstr>1.1</vt:lpstr>
      <vt:lpstr>1.2 и 1.5</vt:lpstr>
      <vt:lpstr>1.3 и 1.4</vt:lpstr>
      <vt:lpstr>1.6-1.8</vt:lpstr>
      <vt:lpstr>1.9-1.14</vt:lpstr>
      <vt:lpstr>2</vt:lpstr>
      <vt:lpstr>3</vt:lpstr>
      <vt:lpstr>4</vt:lpstr>
      <vt:lpstr>5</vt:lpstr>
      <vt:lpstr>6</vt:lpstr>
      <vt:lpstr>7</vt:lpstr>
      <vt:lpstr>8</vt:lpstr>
      <vt:lpstr>date</vt:lpstr>
      <vt:lpstr>'1.4 (1.4.1-1.4.2)'!Print_Area</vt:lpstr>
      <vt:lpstr>'1.4 (1.4.1-1.4.2)'!Print_Titles</vt:lpstr>
      <vt:lpstr>'1'!Заголовки_для_печати</vt:lpstr>
      <vt:lpstr>'1.1'!Заголовки_для_печати</vt:lpstr>
      <vt:lpstr>'1.2 и 1.5'!Заголовки_для_печати</vt:lpstr>
      <vt:lpstr>'1.3 и 1.4'!Заголовки_для_печати</vt:lpstr>
      <vt:lpstr>'1.6-1.8'!Заголовки_для_печати</vt:lpstr>
      <vt:lpstr>'1.9-1.14'!Заголовки_для_печати</vt:lpstr>
      <vt:lpstr>'2'!Заголовки_для_печати</vt:lpstr>
      <vt:lpstr>'3'!Заголовки_для_печати</vt:lpstr>
      <vt:lpstr>'4'!Заголовки_для_печати</vt:lpstr>
      <vt:lpstr>'5'!Заголовки_для_печати</vt:lpstr>
      <vt:lpstr>'6'!Заголовки_для_печати</vt:lpstr>
      <vt:lpstr>'7'!Заголовки_для_печати</vt:lpstr>
      <vt:lpstr>'8'!Заголовки_для_печати</vt:lpstr>
      <vt:lpstr>Итого!Заголовки_для_печати</vt:lpstr>
      <vt:lpstr>КОЛ04904</vt:lpstr>
      <vt:lpstr>КОЛ04905</vt:lpstr>
      <vt:lpstr>КОЛ04906</vt:lpstr>
      <vt:lpstr>КОЛ04907</vt:lpstr>
      <vt:lpstr>КОЛ04908</vt:lpstr>
      <vt:lpstr>КОЛ04909</vt:lpstr>
      <vt:lpstr>КОЛ04910</vt:lpstr>
      <vt:lpstr>КОЛ04911</vt:lpstr>
      <vt:lpstr>КОЛ04912</vt:lpstr>
      <vt:lpstr>КОЛ04913</vt:lpstr>
      <vt:lpstr>КОЛ04914</vt:lpstr>
      <vt:lpstr>КОЛ04915</vt:lpstr>
      <vt:lpstr>КОЛ04916</vt:lpstr>
      <vt:lpstr>КОЛ04919</vt:lpstr>
      <vt:lpstr>КОЛ04921</vt:lpstr>
      <vt:lpstr>КОЛ04923</vt:lpstr>
      <vt:lpstr>КОЛ04951</vt:lpstr>
      <vt:lpstr>КОЛ04952</vt:lpstr>
      <vt:lpstr>КОЛ05104</vt:lpstr>
      <vt:lpstr>КОЛ05105</vt:lpstr>
      <vt:lpstr>КОЛ05106</vt:lpstr>
      <vt:lpstr>КОЛ05107</vt:lpstr>
      <vt:lpstr>КОЛ05108</vt:lpstr>
      <vt:lpstr>КОЛ05109</vt:lpstr>
      <vt:lpstr>КОЛ05110</vt:lpstr>
      <vt:lpstr>КОЛ05111</vt:lpstr>
      <vt:lpstr>КОЛ05112</vt:lpstr>
      <vt:lpstr>КОЛ05113</vt:lpstr>
      <vt:lpstr>КОЛ05114</vt:lpstr>
      <vt:lpstr>КОЛ05115</vt:lpstr>
      <vt:lpstr>КОЛ05116</vt:lpstr>
      <vt:lpstr>КОЛ05119</vt:lpstr>
      <vt:lpstr>КОЛ05121</vt:lpstr>
      <vt:lpstr>КОЛ05123</vt:lpstr>
      <vt:lpstr>КОЛ05151</vt:lpstr>
      <vt:lpstr>КОЛ05152</vt:lpstr>
      <vt:lpstr>КОЛ05204</vt:lpstr>
      <vt:lpstr>КОЛ05205</vt:lpstr>
      <vt:lpstr>КОЛ05206</vt:lpstr>
      <vt:lpstr>КОЛ05207</vt:lpstr>
      <vt:lpstr>КОЛ05208</vt:lpstr>
      <vt:lpstr>КОЛ05209</vt:lpstr>
      <vt:lpstr>КОЛ05210</vt:lpstr>
      <vt:lpstr>КОЛ05211</vt:lpstr>
      <vt:lpstr>КОЛ05212</vt:lpstr>
      <vt:lpstr>КОЛ05213</vt:lpstr>
      <vt:lpstr>КОЛ05214</vt:lpstr>
      <vt:lpstr>КОЛ05215</vt:lpstr>
      <vt:lpstr>КОЛ05216</vt:lpstr>
      <vt:lpstr>КОЛ05219</vt:lpstr>
      <vt:lpstr>КОЛ05221</vt:lpstr>
      <vt:lpstr>КОЛ05223</vt:lpstr>
      <vt:lpstr>КОЛ05251</vt:lpstr>
      <vt:lpstr>КОЛ05252</vt:lpstr>
      <vt:lpstr>КОЛ05304</vt:lpstr>
      <vt:lpstr>КОЛ05305</vt:lpstr>
      <vt:lpstr>КОЛ05306</vt:lpstr>
      <vt:lpstr>КОЛ05307</vt:lpstr>
      <vt:lpstr>КОЛ05308</vt:lpstr>
      <vt:lpstr>КОЛ05309</vt:lpstr>
      <vt:lpstr>КОЛ05310</vt:lpstr>
      <vt:lpstr>КОЛ05311</vt:lpstr>
      <vt:lpstr>КОЛ05312</vt:lpstr>
      <vt:lpstr>КОЛ05313</vt:lpstr>
      <vt:lpstr>КОЛ05314</vt:lpstr>
      <vt:lpstr>КОЛ05315</vt:lpstr>
      <vt:lpstr>КОЛ05316</vt:lpstr>
      <vt:lpstr>КОЛ05319</vt:lpstr>
      <vt:lpstr>КОЛ05321</vt:lpstr>
      <vt:lpstr>КОЛ05323</vt:lpstr>
      <vt:lpstr>КОЛ05351</vt:lpstr>
      <vt:lpstr>КОЛ05352</vt:lpstr>
      <vt:lpstr>КОЛ05404</vt:lpstr>
      <vt:lpstr>КОЛ05405</vt:lpstr>
      <vt:lpstr>КОЛ05406</vt:lpstr>
      <vt:lpstr>КОЛ05407</vt:lpstr>
      <vt:lpstr>КОЛ05408</vt:lpstr>
      <vt:lpstr>КОЛ05409</vt:lpstr>
      <vt:lpstr>КОЛ05410</vt:lpstr>
      <vt:lpstr>КОЛ05411</vt:lpstr>
      <vt:lpstr>КОЛ05412</vt:lpstr>
      <vt:lpstr>КОЛ05413</vt:lpstr>
      <vt:lpstr>КОЛ05414</vt:lpstr>
      <vt:lpstr>КОЛ05415</vt:lpstr>
      <vt:lpstr>КОЛ05416</vt:lpstr>
      <vt:lpstr>КОЛ05419</vt:lpstr>
      <vt:lpstr>КОЛ05421</vt:lpstr>
      <vt:lpstr>КОЛ05423</vt:lpstr>
      <vt:lpstr>КОЛ05451</vt:lpstr>
      <vt:lpstr>КОЛ05452</vt:lpstr>
      <vt:lpstr>КОЛ05504</vt:lpstr>
      <vt:lpstr>КОЛ05505</vt:lpstr>
      <vt:lpstr>КОЛ05506</vt:lpstr>
      <vt:lpstr>КОЛ05507</vt:lpstr>
      <vt:lpstr>КОЛ05508</vt:lpstr>
      <vt:lpstr>КОЛ05509</vt:lpstr>
      <vt:lpstr>КОЛ05510</vt:lpstr>
      <vt:lpstr>КОЛ05511</vt:lpstr>
      <vt:lpstr>КОЛ05512</vt:lpstr>
      <vt:lpstr>КОЛ05513</vt:lpstr>
      <vt:lpstr>КОЛ05514</vt:lpstr>
      <vt:lpstr>КОЛ05515</vt:lpstr>
      <vt:lpstr>КОЛ05516</vt:lpstr>
      <vt:lpstr>КОЛ05519</vt:lpstr>
      <vt:lpstr>КОЛ05521</vt:lpstr>
      <vt:lpstr>КОЛ05523</vt:lpstr>
      <vt:lpstr>КОЛ05551</vt:lpstr>
      <vt:lpstr>КОЛ05552</vt:lpstr>
      <vt:lpstr>КОЛ06004</vt:lpstr>
      <vt:lpstr>КОЛ06005</vt:lpstr>
      <vt:lpstr>КОЛ06006</vt:lpstr>
      <vt:lpstr>КОЛ06007</vt:lpstr>
      <vt:lpstr>КОЛ06008</vt:lpstr>
      <vt:lpstr>КОЛ06009</vt:lpstr>
      <vt:lpstr>КОЛ06010</vt:lpstr>
      <vt:lpstr>КОЛ06011</vt:lpstr>
      <vt:lpstr>КОЛ06012</vt:lpstr>
      <vt:lpstr>КОЛ06013</vt:lpstr>
      <vt:lpstr>КОЛ06014</vt:lpstr>
      <vt:lpstr>КОЛ06015</vt:lpstr>
      <vt:lpstr>КОЛ06016</vt:lpstr>
      <vt:lpstr>КОЛ06019</vt:lpstr>
      <vt:lpstr>КОЛ06021</vt:lpstr>
      <vt:lpstr>КОЛ06023</vt:lpstr>
      <vt:lpstr>КОЛ06051</vt:lpstr>
      <vt:lpstr>КОЛ06052</vt:lpstr>
      <vt:lpstr>КОЛ1020</vt:lpstr>
      <vt:lpstr>КОЛ1504</vt:lpstr>
      <vt:lpstr>КОЛ1505</vt:lpstr>
      <vt:lpstr>КОЛ1506</vt:lpstr>
      <vt:lpstr>КОЛ1507</vt:lpstr>
      <vt:lpstr>КОЛ1508</vt:lpstr>
      <vt:lpstr>КОЛ1509</vt:lpstr>
      <vt:lpstr>КОЛ1510</vt:lpstr>
      <vt:lpstr>КОЛ1511</vt:lpstr>
      <vt:lpstr>КОЛ1512</vt:lpstr>
      <vt:lpstr>КОЛ1513</vt:lpstr>
      <vt:lpstr>КОЛ1514</vt:lpstr>
      <vt:lpstr>КОЛ1515</vt:lpstr>
      <vt:lpstr>КОЛ1516</vt:lpstr>
      <vt:lpstr>КОЛ1519</vt:lpstr>
      <vt:lpstr>КОЛ1521</vt:lpstr>
      <vt:lpstr>КОЛ1523</vt:lpstr>
      <vt:lpstr>КОЛ1551</vt:lpstr>
      <vt:lpstr>КОЛ1552</vt:lpstr>
      <vt:lpstr>КОЛ1604</vt:lpstr>
      <vt:lpstr>КОЛ1605</vt:lpstr>
      <vt:lpstr>КОЛ1606</vt:lpstr>
      <vt:lpstr>КОЛ1607</vt:lpstr>
      <vt:lpstr>КОЛ1608</vt:lpstr>
      <vt:lpstr>КОЛ1609</vt:lpstr>
      <vt:lpstr>КОЛ1610</vt:lpstr>
      <vt:lpstr>КОЛ1611</vt:lpstr>
      <vt:lpstr>КОЛ1612</vt:lpstr>
      <vt:lpstr>КОЛ1613</vt:lpstr>
      <vt:lpstr>КОЛ1614</vt:lpstr>
      <vt:lpstr>КОЛ1615</vt:lpstr>
      <vt:lpstr>КОЛ1616</vt:lpstr>
      <vt:lpstr>КОЛ1619</vt:lpstr>
      <vt:lpstr>КОЛ1621</vt:lpstr>
      <vt:lpstr>КОЛ1623</vt:lpstr>
      <vt:lpstr>КОЛ1651</vt:lpstr>
      <vt:lpstr>КОЛ1652</vt:lpstr>
      <vt:lpstr>КОЛ1704</vt:lpstr>
      <vt:lpstr>КОЛ1705</vt:lpstr>
      <vt:lpstr>КОЛ1706</vt:lpstr>
      <vt:lpstr>КОЛ1707</vt:lpstr>
      <vt:lpstr>КОЛ1708</vt:lpstr>
      <vt:lpstr>КОЛ1709</vt:lpstr>
      <vt:lpstr>КОЛ1710</vt:lpstr>
      <vt:lpstr>КОЛ1711</vt:lpstr>
      <vt:lpstr>КОЛ1712</vt:lpstr>
      <vt:lpstr>КОЛ1713</vt:lpstr>
      <vt:lpstr>КОЛ1714</vt:lpstr>
      <vt:lpstr>КОЛ1715</vt:lpstr>
      <vt:lpstr>КОЛ1716</vt:lpstr>
      <vt:lpstr>КОЛ1719</vt:lpstr>
      <vt:lpstr>КОЛ1721</vt:lpstr>
      <vt:lpstr>КОЛ1723</vt:lpstr>
      <vt:lpstr>КОЛ1751</vt:lpstr>
      <vt:lpstr>КОЛ1752</vt:lpstr>
      <vt:lpstr>КОЛ1804</vt:lpstr>
      <vt:lpstr>КОЛ1805</vt:lpstr>
      <vt:lpstr>КОЛ1806</vt:lpstr>
      <vt:lpstr>КОЛ1807</vt:lpstr>
      <vt:lpstr>КОЛ1808</vt:lpstr>
      <vt:lpstr>КОЛ1809</vt:lpstr>
      <vt:lpstr>КОЛ1810</vt:lpstr>
      <vt:lpstr>КОЛ1811</vt:lpstr>
      <vt:lpstr>КОЛ1812</vt:lpstr>
      <vt:lpstr>КОЛ1813</vt:lpstr>
      <vt:lpstr>КОЛ1814</vt:lpstr>
      <vt:lpstr>КОЛ1815</vt:lpstr>
      <vt:lpstr>КОЛ1816</vt:lpstr>
      <vt:lpstr>КОЛ1819</vt:lpstr>
      <vt:lpstr>КОЛ1821</vt:lpstr>
      <vt:lpstr>КОЛ1823</vt:lpstr>
      <vt:lpstr>КОЛ1851</vt:lpstr>
      <vt:lpstr>КОЛ1852</vt:lpstr>
      <vt:lpstr>КОЛ1904</vt:lpstr>
      <vt:lpstr>КОЛ1905</vt:lpstr>
      <vt:lpstr>КОЛ1906</vt:lpstr>
      <vt:lpstr>КОЛ1907</vt:lpstr>
      <vt:lpstr>КОЛ1908</vt:lpstr>
      <vt:lpstr>КОЛ1909</vt:lpstr>
      <vt:lpstr>КОЛ1910</vt:lpstr>
      <vt:lpstr>КОЛ1911</vt:lpstr>
      <vt:lpstr>КОЛ1912</vt:lpstr>
      <vt:lpstr>КОЛ1913</vt:lpstr>
      <vt:lpstr>КОЛ1914</vt:lpstr>
      <vt:lpstr>КОЛ1915</vt:lpstr>
      <vt:lpstr>КОЛ1916</vt:lpstr>
      <vt:lpstr>КОЛ1919</vt:lpstr>
      <vt:lpstr>КОЛ1921</vt:lpstr>
      <vt:lpstr>КОЛ1923</vt:lpstr>
      <vt:lpstr>КОЛ1951</vt:lpstr>
      <vt:lpstr>КОЛ1952</vt:lpstr>
      <vt:lpstr>КОЛ2204</vt:lpstr>
      <vt:lpstr>КОЛ2205</vt:lpstr>
      <vt:lpstr>КОЛ2206</vt:lpstr>
      <vt:lpstr>КОЛ2207</vt:lpstr>
      <vt:lpstr>КОЛ2208</vt:lpstr>
      <vt:lpstr>КОЛ2209</vt:lpstr>
      <vt:lpstr>КОЛ2210</vt:lpstr>
      <vt:lpstr>КОЛ2211</vt:lpstr>
      <vt:lpstr>КОЛ2212</vt:lpstr>
      <vt:lpstr>КОЛ2213</vt:lpstr>
      <vt:lpstr>КОЛ2214</vt:lpstr>
      <vt:lpstr>КОЛ2215</vt:lpstr>
      <vt:lpstr>КОЛ2216</vt:lpstr>
      <vt:lpstr>КОЛ2219</vt:lpstr>
      <vt:lpstr>КОЛ2221</vt:lpstr>
      <vt:lpstr>КОЛ2223</vt:lpstr>
      <vt:lpstr>КОЛ2251</vt:lpstr>
      <vt:lpstr>КОЛ2252</vt:lpstr>
      <vt:lpstr>КОЛ2304</vt:lpstr>
      <vt:lpstr>КОЛ2305</vt:lpstr>
      <vt:lpstr>КОЛ2306</vt:lpstr>
      <vt:lpstr>КОЛ2307</vt:lpstr>
      <vt:lpstr>КОЛ2308</vt:lpstr>
      <vt:lpstr>КОЛ2309</vt:lpstr>
      <vt:lpstr>КОЛ2310</vt:lpstr>
      <vt:lpstr>КОЛ2311</vt:lpstr>
      <vt:lpstr>КОЛ2312</vt:lpstr>
      <vt:lpstr>КОЛ2313</vt:lpstr>
      <vt:lpstr>КОЛ2314</vt:lpstr>
      <vt:lpstr>КОЛ2315</vt:lpstr>
      <vt:lpstr>КОЛ2316</vt:lpstr>
      <vt:lpstr>КОЛ2319</vt:lpstr>
      <vt:lpstr>КОЛ2321</vt:lpstr>
      <vt:lpstr>КОЛ2323</vt:lpstr>
      <vt:lpstr>КОЛ2351</vt:lpstr>
      <vt:lpstr>КОЛ2352</vt:lpstr>
      <vt:lpstr>КОЛ2504</vt:lpstr>
      <vt:lpstr>КОЛ2505</vt:lpstr>
      <vt:lpstr>КОЛ2506</vt:lpstr>
      <vt:lpstr>КОЛ2507</vt:lpstr>
      <vt:lpstr>КОЛ2508</vt:lpstr>
      <vt:lpstr>КОЛ2509</vt:lpstr>
      <vt:lpstr>КОЛ2510</vt:lpstr>
      <vt:lpstr>КОЛ2511</vt:lpstr>
      <vt:lpstr>КОЛ2512</vt:lpstr>
      <vt:lpstr>КОЛ2513</vt:lpstr>
      <vt:lpstr>КОЛ2514</vt:lpstr>
      <vt:lpstr>КОЛ2515</vt:lpstr>
      <vt:lpstr>КОЛ2516</vt:lpstr>
      <vt:lpstr>КОЛ2519</vt:lpstr>
      <vt:lpstr>КОЛ2521</vt:lpstr>
      <vt:lpstr>КОЛ2523</vt:lpstr>
      <vt:lpstr>КОЛ2551</vt:lpstr>
      <vt:lpstr>КОЛ2552</vt:lpstr>
      <vt:lpstr>КОЛ2604</vt:lpstr>
      <vt:lpstr>КОЛ2605</vt:lpstr>
      <vt:lpstr>КОЛ2606</vt:lpstr>
      <vt:lpstr>КОЛ2607</vt:lpstr>
      <vt:lpstr>КОЛ2608</vt:lpstr>
      <vt:lpstr>КОЛ2609</vt:lpstr>
      <vt:lpstr>КОЛ2610</vt:lpstr>
      <vt:lpstr>КОЛ2611</vt:lpstr>
      <vt:lpstr>КОЛ2612</vt:lpstr>
      <vt:lpstr>КОЛ2613</vt:lpstr>
      <vt:lpstr>КОЛ2614</vt:lpstr>
      <vt:lpstr>КОЛ2615</vt:lpstr>
      <vt:lpstr>КОЛ2616</vt:lpstr>
      <vt:lpstr>КОЛ2619</vt:lpstr>
      <vt:lpstr>КОЛ2621</vt:lpstr>
      <vt:lpstr>КОЛ2623</vt:lpstr>
      <vt:lpstr>КОЛ2651</vt:lpstr>
      <vt:lpstr>КОЛ2652</vt:lpstr>
      <vt:lpstr>КОЛ3104</vt:lpstr>
      <vt:lpstr>КОЛ3105</vt:lpstr>
      <vt:lpstr>КОЛ3106</vt:lpstr>
      <vt:lpstr>КОЛ3107</vt:lpstr>
      <vt:lpstr>КОЛ3108</vt:lpstr>
      <vt:lpstr>КОЛ3109</vt:lpstr>
      <vt:lpstr>КОЛ3110</vt:lpstr>
      <vt:lpstr>КОЛ3111</vt:lpstr>
      <vt:lpstr>КОЛ3112</vt:lpstr>
      <vt:lpstr>КОЛ3113</vt:lpstr>
      <vt:lpstr>КОЛ3114</vt:lpstr>
      <vt:lpstr>КОЛ3115</vt:lpstr>
      <vt:lpstr>КОЛ3116</vt:lpstr>
      <vt:lpstr>КОЛ3119</vt:lpstr>
      <vt:lpstr>КОЛ3121</vt:lpstr>
      <vt:lpstr>КОЛ3123</vt:lpstr>
      <vt:lpstr>КОЛ3151</vt:lpstr>
      <vt:lpstr>КОЛ3152</vt:lpstr>
      <vt:lpstr>КОЛ3204</vt:lpstr>
      <vt:lpstr>КОЛ3205</vt:lpstr>
      <vt:lpstr>КОЛ3206</vt:lpstr>
      <vt:lpstr>КОЛ3207</vt:lpstr>
      <vt:lpstr>КОЛ3208</vt:lpstr>
      <vt:lpstr>КОЛ3209</vt:lpstr>
      <vt:lpstr>КОЛ3210</vt:lpstr>
      <vt:lpstr>КОЛ3211</vt:lpstr>
      <vt:lpstr>КОЛ3212</vt:lpstr>
      <vt:lpstr>КОЛ3213</vt:lpstr>
      <vt:lpstr>КОЛ3214</vt:lpstr>
      <vt:lpstr>КОЛ3215</vt:lpstr>
      <vt:lpstr>КОЛ3216</vt:lpstr>
      <vt:lpstr>КОЛ3219</vt:lpstr>
      <vt:lpstr>КОЛ3221</vt:lpstr>
      <vt:lpstr>КОЛ3223</vt:lpstr>
      <vt:lpstr>КОЛ3251</vt:lpstr>
      <vt:lpstr>КОЛ3252</vt:lpstr>
      <vt:lpstr>КОЛ3304</vt:lpstr>
      <vt:lpstr>КОЛ3305</vt:lpstr>
      <vt:lpstr>КОЛ3306</vt:lpstr>
      <vt:lpstr>КОЛ3307</vt:lpstr>
      <vt:lpstr>КОЛ3308</vt:lpstr>
      <vt:lpstr>КОЛ3309</vt:lpstr>
      <vt:lpstr>КОЛ3310</vt:lpstr>
      <vt:lpstr>КОЛ3311</vt:lpstr>
      <vt:lpstr>КОЛ3312</vt:lpstr>
      <vt:lpstr>КОЛ3313</vt:lpstr>
      <vt:lpstr>КОЛ3314</vt:lpstr>
      <vt:lpstr>КОЛ3315</vt:lpstr>
      <vt:lpstr>КОЛ3316</vt:lpstr>
      <vt:lpstr>КОЛ3319</vt:lpstr>
      <vt:lpstr>КОЛ3321</vt:lpstr>
      <vt:lpstr>КОЛ3323</vt:lpstr>
      <vt:lpstr>КОЛ3351</vt:lpstr>
      <vt:lpstr>КОЛ3352</vt:lpstr>
      <vt:lpstr>КОЛ3404</vt:lpstr>
      <vt:lpstr>КОЛ3405</vt:lpstr>
      <vt:lpstr>КОЛ3406</vt:lpstr>
      <vt:lpstr>КОЛ3407</vt:lpstr>
      <vt:lpstr>КОЛ3408</vt:lpstr>
      <vt:lpstr>КОЛ3409</vt:lpstr>
      <vt:lpstr>КОЛ3410</vt:lpstr>
      <vt:lpstr>КОЛ3411</vt:lpstr>
      <vt:lpstr>КОЛ3412</vt:lpstr>
      <vt:lpstr>КОЛ3413</vt:lpstr>
      <vt:lpstr>КОЛ3414</vt:lpstr>
      <vt:lpstr>КОЛ3415</vt:lpstr>
      <vt:lpstr>КОЛ3416</vt:lpstr>
      <vt:lpstr>КОЛ3419</vt:lpstr>
      <vt:lpstr>КОЛ3421</vt:lpstr>
      <vt:lpstr>КОЛ3423</vt:lpstr>
      <vt:lpstr>КОЛ3451</vt:lpstr>
      <vt:lpstr>КОЛ3452</vt:lpstr>
      <vt:lpstr>КОЛ3504</vt:lpstr>
      <vt:lpstr>КОЛ3505</vt:lpstr>
      <vt:lpstr>КОЛ3506</vt:lpstr>
      <vt:lpstr>КОЛ3507</vt:lpstr>
      <vt:lpstr>КОЛ3508</vt:lpstr>
      <vt:lpstr>КОЛ3509</vt:lpstr>
      <vt:lpstr>КОЛ3510</vt:lpstr>
      <vt:lpstr>КОЛ3511</vt:lpstr>
      <vt:lpstr>КОЛ3512</vt:lpstr>
      <vt:lpstr>КОЛ3513</vt:lpstr>
      <vt:lpstr>КОЛ3514</vt:lpstr>
      <vt:lpstr>КОЛ3515</vt:lpstr>
      <vt:lpstr>КОЛ3516</vt:lpstr>
      <vt:lpstr>КОЛ3519</vt:lpstr>
      <vt:lpstr>КОЛ3521</vt:lpstr>
      <vt:lpstr>КОЛ3523</vt:lpstr>
      <vt:lpstr>КОЛ3551</vt:lpstr>
      <vt:lpstr>КОЛ3552</vt:lpstr>
      <vt:lpstr>КОЛ3604</vt:lpstr>
      <vt:lpstr>КОЛ3605</vt:lpstr>
      <vt:lpstr>КОЛ3606</vt:lpstr>
      <vt:lpstr>КОЛ3607</vt:lpstr>
      <vt:lpstr>КОЛ3608</vt:lpstr>
      <vt:lpstr>КОЛ3609</vt:lpstr>
      <vt:lpstr>КОЛ3610</vt:lpstr>
      <vt:lpstr>КОЛ3611</vt:lpstr>
      <vt:lpstr>КОЛ3612</vt:lpstr>
      <vt:lpstr>КОЛ3613</vt:lpstr>
      <vt:lpstr>КОЛ3614</vt:lpstr>
      <vt:lpstr>КОЛ3615</vt:lpstr>
      <vt:lpstr>КОЛ3616</vt:lpstr>
      <vt:lpstr>КОЛ3619</vt:lpstr>
      <vt:lpstr>КОЛ3621</vt:lpstr>
      <vt:lpstr>КОЛ3623</vt:lpstr>
      <vt:lpstr>КОЛ3651</vt:lpstr>
      <vt:lpstr>КОЛ3652</vt:lpstr>
      <vt:lpstr>КОЛ3704</vt:lpstr>
      <vt:lpstr>КОЛ3705</vt:lpstr>
      <vt:lpstr>КОЛ3706</vt:lpstr>
      <vt:lpstr>КОЛ3707</vt:lpstr>
      <vt:lpstr>КОЛ3708</vt:lpstr>
      <vt:lpstr>КОЛ3709</vt:lpstr>
      <vt:lpstr>КОЛ3710</vt:lpstr>
      <vt:lpstr>КОЛ3711</vt:lpstr>
      <vt:lpstr>КОЛ3712</vt:lpstr>
      <vt:lpstr>КОЛ3713</vt:lpstr>
      <vt:lpstr>КОЛ3714</vt:lpstr>
      <vt:lpstr>КОЛ3715</vt:lpstr>
      <vt:lpstr>КОЛ3716</vt:lpstr>
      <vt:lpstr>КОЛ3719</vt:lpstr>
      <vt:lpstr>КОЛ3721</vt:lpstr>
      <vt:lpstr>КОЛ3723</vt:lpstr>
      <vt:lpstr>КОЛ3751</vt:lpstr>
      <vt:lpstr>КОЛ3752</vt:lpstr>
      <vt:lpstr>КОЛ4004</vt:lpstr>
      <vt:lpstr>КОЛ4005</vt:lpstr>
      <vt:lpstr>КОЛ4006</vt:lpstr>
      <vt:lpstr>КОЛ4007</vt:lpstr>
      <vt:lpstr>КОЛ4008</vt:lpstr>
      <vt:lpstr>КОЛ4009</vt:lpstr>
      <vt:lpstr>КОЛ4010</vt:lpstr>
      <vt:lpstr>КОЛ4011</vt:lpstr>
      <vt:lpstr>КОЛ4012</vt:lpstr>
      <vt:lpstr>КОЛ4013</vt:lpstr>
      <vt:lpstr>КОЛ4014</vt:lpstr>
      <vt:lpstr>КОЛ4015</vt:lpstr>
      <vt:lpstr>КОЛ4016</vt:lpstr>
      <vt:lpstr>КОЛ4019</vt:lpstr>
      <vt:lpstr>КОЛ4021</vt:lpstr>
      <vt:lpstr>КОЛ4023</vt:lpstr>
      <vt:lpstr>КОЛ4051</vt:lpstr>
      <vt:lpstr>КОЛ4052</vt:lpstr>
      <vt:lpstr>КОЛ4104</vt:lpstr>
      <vt:lpstr>КОЛ4105</vt:lpstr>
      <vt:lpstr>КОЛ4106</vt:lpstr>
      <vt:lpstr>КОЛ4107</vt:lpstr>
      <vt:lpstr>КОЛ4108</vt:lpstr>
      <vt:lpstr>КОЛ4109</vt:lpstr>
      <vt:lpstr>КОЛ4110</vt:lpstr>
      <vt:lpstr>КОЛ4111</vt:lpstr>
      <vt:lpstr>КОЛ4112</vt:lpstr>
      <vt:lpstr>КОЛ4113</vt:lpstr>
      <vt:lpstr>КОЛ4114</vt:lpstr>
      <vt:lpstr>КОЛ4115</vt:lpstr>
      <vt:lpstr>КОЛ4116</vt:lpstr>
      <vt:lpstr>КОЛ4119</vt:lpstr>
      <vt:lpstr>КОЛ4121</vt:lpstr>
      <vt:lpstr>КОЛ4123</vt:lpstr>
      <vt:lpstr>КОЛ4151</vt:lpstr>
      <vt:lpstr>КОЛ4152</vt:lpstr>
      <vt:lpstr>КОЛ4304</vt:lpstr>
      <vt:lpstr>КОЛ4305</vt:lpstr>
      <vt:lpstr>КОЛ4306</vt:lpstr>
      <vt:lpstr>КОЛ4307</vt:lpstr>
      <vt:lpstr>КОЛ4308</vt:lpstr>
      <vt:lpstr>КОЛ4309</vt:lpstr>
      <vt:lpstr>КОЛ4310</vt:lpstr>
      <vt:lpstr>КОЛ4311</vt:lpstr>
      <vt:lpstr>КОЛ4312</vt:lpstr>
      <vt:lpstr>КОЛ4313</vt:lpstr>
      <vt:lpstr>КОЛ4314</vt:lpstr>
      <vt:lpstr>КОЛ4315</vt:lpstr>
      <vt:lpstr>КОЛ4316</vt:lpstr>
      <vt:lpstr>КОЛ4319</vt:lpstr>
      <vt:lpstr>КОЛ4321</vt:lpstr>
      <vt:lpstr>КОЛ4323</vt:lpstr>
      <vt:lpstr>КОЛ4351</vt:lpstr>
      <vt:lpstr>КОЛ4352</vt:lpstr>
      <vt:lpstr>КОЛ4404</vt:lpstr>
      <vt:lpstr>КОЛ4405</vt:lpstr>
      <vt:lpstr>КОЛ4406</vt:lpstr>
      <vt:lpstr>КОЛ4407</vt:lpstr>
      <vt:lpstr>КОЛ4408</vt:lpstr>
      <vt:lpstr>КОЛ4409</vt:lpstr>
      <vt:lpstr>КОЛ4410</vt:lpstr>
      <vt:lpstr>КОЛ4411</vt:lpstr>
      <vt:lpstr>КОЛ4412</vt:lpstr>
      <vt:lpstr>КОЛ4413</vt:lpstr>
      <vt:lpstr>КОЛ4414</vt:lpstr>
      <vt:lpstr>КОЛ4415</vt:lpstr>
      <vt:lpstr>КОЛ4416</vt:lpstr>
      <vt:lpstr>КОЛ4419</vt:lpstr>
      <vt:lpstr>КОЛ4421</vt:lpstr>
      <vt:lpstr>КОЛ4423</vt:lpstr>
      <vt:lpstr>КОЛ4451</vt:lpstr>
      <vt:lpstr>КОЛ4452</vt:lpstr>
      <vt:lpstr>КОЛ4504</vt:lpstr>
      <vt:lpstr>КОЛ4505</vt:lpstr>
      <vt:lpstr>КОЛ4506</vt:lpstr>
      <vt:lpstr>КОЛ4507</vt:lpstr>
      <vt:lpstr>КОЛ4508</vt:lpstr>
      <vt:lpstr>КОЛ4509</vt:lpstr>
      <vt:lpstr>КОЛ4510</vt:lpstr>
      <vt:lpstr>КОЛ4511</vt:lpstr>
      <vt:lpstr>КОЛ4512</vt:lpstr>
      <vt:lpstr>КОЛ4513</vt:lpstr>
      <vt:lpstr>КОЛ4514</vt:lpstr>
      <vt:lpstr>КОЛ4515</vt:lpstr>
      <vt:lpstr>КОЛ4516</vt:lpstr>
      <vt:lpstr>КОЛ4519</vt:lpstr>
      <vt:lpstr>КОЛ4521</vt:lpstr>
      <vt:lpstr>КОЛ4523</vt:lpstr>
      <vt:lpstr>КОЛ4551</vt:lpstr>
      <vt:lpstr>КОЛ4552</vt:lpstr>
      <vt:lpstr>КОЛ4604</vt:lpstr>
      <vt:lpstr>КОЛ4605</vt:lpstr>
      <vt:lpstr>КОЛ4606</vt:lpstr>
      <vt:lpstr>КОЛ4607</vt:lpstr>
      <vt:lpstr>КОЛ4608</vt:lpstr>
      <vt:lpstr>КОЛ4609</vt:lpstr>
      <vt:lpstr>КОЛ4610</vt:lpstr>
      <vt:lpstr>КОЛ4611</vt:lpstr>
      <vt:lpstr>КОЛ4612</vt:lpstr>
      <vt:lpstr>КОЛ4613</vt:lpstr>
      <vt:lpstr>КОЛ4614</vt:lpstr>
      <vt:lpstr>КОЛ4615</vt:lpstr>
      <vt:lpstr>КОЛ4616</vt:lpstr>
      <vt:lpstr>КОЛ4621</vt:lpstr>
      <vt:lpstr>КОЛ4623</vt:lpstr>
      <vt:lpstr>КОЛ4651</vt:lpstr>
      <vt:lpstr>КОЛ4652</vt:lpstr>
      <vt:lpstr>КОЛ4904</vt:lpstr>
      <vt:lpstr>КОЛ4905</vt:lpstr>
      <vt:lpstr>КОЛ4906</vt:lpstr>
      <vt:lpstr>КОЛ4907</vt:lpstr>
      <vt:lpstr>КОЛ4908</vt:lpstr>
      <vt:lpstr>КОЛ4909</vt:lpstr>
      <vt:lpstr>КОЛ4910</vt:lpstr>
      <vt:lpstr>КОЛ4911</vt:lpstr>
      <vt:lpstr>КОЛ4912</vt:lpstr>
      <vt:lpstr>КОЛ4913</vt:lpstr>
      <vt:lpstr>КОЛ4914</vt:lpstr>
      <vt:lpstr>КОЛ4915</vt:lpstr>
      <vt:lpstr>КОЛ4916</vt:lpstr>
      <vt:lpstr>КОЛ4919</vt:lpstr>
      <vt:lpstr>КОЛ4921</vt:lpstr>
      <vt:lpstr>КОЛ4923</vt:lpstr>
      <vt:lpstr>КОЛ4951</vt:lpstr>
      <vt:lpstr>КОЛ4952</vt:lpstr>
      <vt:lpstr>КОЛ5004</vt:lpstr>
      <vt:lpstr>КОЛ5005</vt:lpstr>
      <vt:lpstr>КОЛ5006</vt:lpstr>
      <vt:lpstr>КОЛ5007</vt:lpstr>
      <vt:lpstr>КОЛ5008</vt:lpstr>
      <vt:lpstr>КОЛ5009</vt:lpstr>
      <vt:lpstr>КОЛ5010</vt:lpstr>
      <vt:lpstr>КОЛ5011</vt:lpstr>
      <vt:lpstr>КОЛ5012</vt:lpstr>
      <vt:lpstr>КОЛ5013</vt:lpstr>
      <vt:lpstr>КОЛ5014</vt:lpstr>
      <vt:lpstr>КОЛ5015</vt:lpstr>
      <vt:lpstr>КОЛ5016</vt:lpstr>
      <vt:lpstr>КОЛ5019</vt:lpstr>
      <vt:lpstr>КОЛ5021</vt:lpstr>
      <vt:lpstr>КОЛ5023</vt:lpstr>
      <vt:lpstr>КОЛ5051</vt:lpstr>
      <vt:lpstr>КОЛ5052</vt:lpstr>
      <vt:lpstr>КОЛ5104</vt:lpstr>
      <vt:lpstr>КОЛ5105</vt:lpstr>
      <vt:lpstr>КОЛ5106</vt:lpstr>
      <vt:lpstr>КОЛ5107</vt:lpstr>
      <vt:lpstr>КОЛ5108</vt:lpstr>
      <vt:lpstr>КОЛ5109</vt:lpstr>
      <vt:lpstr>КОЛ5110</vt:lpstr>
      <vt:lpstr>КОЛ5111</vt:lpstr>
      <vt:lpstr>КОЛ5112</vt:lpstr>
      <vt:lpstr>КОЛ5113</vt:lpstr>
      <vt:lpstr>КОЛ5114</vt:lpstr>
      <vt:lpstr>КОЛ5115</vt:lpstr>
      <vt:lpstr>КОЛ5116</vt:lpstr>
      <vt:lpstr>КОЛ5119</vt:lpstr>
      <vt:lpstr>КОЛ5121</vt:lpstr>
      <vt:lpstr>КОЛ5123</vt:lpstr>
      <vt:lpstr>КОЛ5151</vt:lpstr>
      <vt:lpstr>КОЛ5152</vt:lpstr>
      <vt:lpstr>КОЛ5204</vt:lpstr>
      <vt:lpstr>КОЛ5205</vt:lpstr>
      <vt:lpstr>КОЛ5206</vt:lpstr>
      <vt:lpstr>КОЛ5207</vt:lpstr>
      <vt:lpstr>КОЛ5208</vt:lpstr>
      <vt:lpstr>КОЛ5209</vt:lpstr>
      <vt:lpstr>КОЛ5210</vt:lpstr>
      <vt:lpstr>КОЛ5211</vt:lpstr>
      <vt:lpstr>КОЛ5212</vt:lpstr>
      <vt:lpstr>КОЛ5213</vt:lpstr>
      <vt:lpstr>КОЛ5214</vt:lpstr>
      <vt:lpstr>КОЛ5215</vt:lpstr>
      <vt:lpstr>КОЛ5216</vt:lpstr>
      <vt:lpstr>КОЛ5219</vt:lpstr>
      <vt:lpstr>КОЛ5221</vt:lpstr>
      <vt:lpstr>КОЛ5223</vt:lpstr>
      <vt:lpstr>КОЛ5251</vt:lpstr>
      <vt:lpstr>КОЛ5252</vt:lpstr>
      <vt:lpstr>КОЛ5304</vt:lpstr>
      <vt:lpstr>КОЛ5305</vt:lpstr>
      <vt:lpstr>КОЛ5306</vt:lpstr>
      <vt:lpstr>КОЛ5307</vt:lpstr>
      <vt:lpstr>КОЛ5308</vt:lpstr>
      <vt:lpstr>КОЛ5309</vt:lpstr>
      <vt:lpstr>КОЛ5310</vt:lpstr>
      <vt:lpstr>КОЛ5311</vt:lpstr>
      <vt:lpstr>КОЛ5312</vt:lpstr>
      <vt:lpstr>КОЛ5313</vt:lpstr>
      <vt:lpstr>КОЛ5314</vt:lpstr>
      <vt:lpstr>КОЛ5315</vt:lpstr>
      <vt:lpstr>КОЛ5316</vt:lpstr>
      <vt:lpstr>КОЛ5319</vt:lpstr>
      <vt:lpstr>КОЛ5321</vt:lpstr>
      <vt:lpstr>КОЛ5323</vt:lpstr>
      <vt:lpstr>КОЛ5351</vt:lpstr>
      <vt:lpstr>КОЛ5352</vt:lpstr>
      <vt:lpstr>КОЛ5404</vt:lpstr>
      <vt:lpstr>КОЛ5405</vt:lpstr>
      <vt:lpstr>КОЛ5406</vt:lpstr>
      <vt:lpstr>КОЛ5407</vt:lpstr>
      <vt:lpstr>КОЛ5408</vt:lpstr>
      <vt:lpstr>КОЛ5409</vt:lpstr>
      <vt:lpstr>КОЛ5410</vt:lpstr>
      <vt:lpstr>КОЛ5411</vt:lpstr>
      <vt:lpstr>КОЛ5412</vt:lpstr>
      <vt:lpstr>КОЛ5413</vt:lpstr>
      <vt:lpstr>КОЛ5414</vt:lpstr>
      <vt:lpstr>КОЛ5415</vt:lpstr>
      <vt:lpstr>КОЛ5416</vt:lpstr>
      <vt:lpstr>КОЛ5419</vt:lpstr>
      <vt:lpstr>КОЛ5421</vt:lpstr>
      <vt:lpstr>КОЛ5423</vt:lpstr>
      <vt:lpstr>КОЛ5451</vt:lpstr>
      <vt:lpstr>КОЛ5452</vt:lpstr>
      <vt:lpstr>КОЛ5504</vt:lpstr>
      <vt:lpstr>КОЛ5505</vt:lpstr>
      <vt:lpstr>КОЛ5506</vt:lpstr>
      <vt:lpstr>КОЛ5507</vt:lpstr>
      <vt:lpstr>КОЛ5508</vt:lpstr>
      <vt:lpstr>КОЛ5509</vt:lpstr>
      <vt:lpstr>КОЛ5510</vt:lpstr>
      <vt:lpstr>КОЛ5511</vt:lpstr>
      <vt:lpstr>КОЛ5512</vt:lpstr>
      <vt:lpstr>КОЛ5513</vt:lpstr>
      <vt:lpstr>КОЛ5514</vt:lpstr>
      <vt:lpstr>КОЛ5515</vt:lpstr>
      <vt:lpstr>КОЛ5516</vt:lpstr>
      <vt:lpstr>КОЛ5519</vt:lpstr>
      <vt:lpstr>КОЛ5521</vt:lpstr>
      <vt:lpstr>КОЛ5523</vt:lpstr>
      <vt:lpstr>КОЛ5551</vt:lpstr>
      <vt:lpstr>КОЛ5552</vt:lpstr>
      <vt:lpstr>КОЛ5704</vt:lpstr>
      <vt:lpstr>КОЛ5705</vt:lpstr>
      <vt:lpstr>КОЛ5706</vt:lpstr>
      <vt:lpstr>КОЛ5707</vt:lpstr>
      <vt:lpstr>КОЛ5708</vt:lpstr>
      <vt:lpstr>КОЛ5709</vt:lpstr>
      <vt:lpstr>КОЛ5710</vt:lpstr>
      <vt:lpstr>КОЛ5711</vt:lpstr>
      <vt:lpstr>КОЛ5712</vt:lpstr>
      <vt:lpstr>КОЛ5713</vt:lpstr>
      <vt:lpstr>КОЛ5714</vt:lpstr>
      <vt:lpstr>КОЛ5715</vt:lpstr>
      <vt:lpstr>КОЛ5716</vt:lpstr>
      <vt:lpstr>КОЛ5719</vt:lpstr>
      <vt:lpstr>КОЛ5721</vt:lpstr>
      <vt:lpstr>КОЛ5723</vt:lpstr>
      <vt:lpstr>КОЛ5751</vt:lpstr>
      <vt:lpstr>КОЛ5752</vt:lpstr>
      <vt:lpstr>КОЛ5804</vt:lpstr>
      <vt:lpstr>КОЛ5805</vt:lpstr>
      <vt:lpstr>КОЛ5806</vt:lpstr>
      <vt:lpstr>КОЛ5807</vt:lpstr>
      <vt:lpstr>КОЛ5808</vt:lpstr>
      <vt:lpstr>КОЛ5809</vt:lpstr>
      <vt:lpstr>КОЛ5810</vt:lpstr>
      <vt:lpstr>КОЛ5811</vt:lpstr>
      <vt:lpstr>КОЛ5812</vt:lpstr>
      <vt:lpstr>КОЛ5813</vt:lpstr>
      <vt:lpstr>КОЛ5814</vt:lpstr>
      <vt:lpstr>КОЛ5815</vt:lpstr>
      <vt:lpstr>КОЛ5816</vt:lpstr>
      <vt:lpstr>КОЛ5819</vt:lpstr>
      <vt:lpstr>КОЛ5821</vt:lpstr>
      <vt:lpstr>КОЛ5823</vt:lpstr>
      <vt:lpstr>КОЛ5851</vt:lpstr>
      <vt:lpstr>КОЛ5852</vt:lpstr>
      <vt:lpstr>КОЛ5904</vt:lpstr>
      <vt:lpstr>КОЛ5905</vt:lpstr>
      <vt:lpstr>КОЛ5906</vt:lpstr>
      <vt:lpstr>КОЛ5907</vt:lpstr>
      <vt:lpstr>КОЛ5908</vt:lpstr>
      <vt:lpstr>КОЛ5909</vt:lpstr>
      <vt:lpstr>КОЛ5910</vt:lpstr>
      <vt:lpstr>КОЛ5911</vt:lpstr>
      <vt:lpstr>КОЛ5912</vt:lpstr>
      <vt:lpstr>КОЛ5913</vt:lpstr>
      <vt:lpstr>КОЛ5914</vt:lpstr>
      <vt:lpstr>КОЛ5915</vt:lpstr>
      <vt:lpstr>КОЛ5916</vt:lpstr>
      <vt:lpstr>КОЛ5919</vt:lpstr>
      <vt:lpstr>КОЛ5921</vt:lpstr>
      <vt:lpstr>КОЛ5923</vt:lpstr>
      <vt:lpstr>КОЛ5951</vt:lpstr>
      <vt:lpstr>КОЛ5952</vt:lpstr>
      <vt:lpstr>КОЛ6004</vt:lpstr>
      <vt:lpstr>КОЛ6005</vt:lpstr>
      <vt:lpstr>КОЛ6006</vt:lpstr>
      <vt:lpstr>КОЛ6007</vt:lpstr>
      <vt:lpstr>КОЛ6008</vt:lpstr>
      <vt:lpstr>КОЛ6009</vt:lpstr>
      <vt:lpstr>КОЛ6010</vt:lpstr>
      <vt:lpstr>КОЛ6011</vt:lpstr>
      <vt:lpstr>КОЛ6012</vt:lpstr>
      <vt:lpstr>КОЛ6013</vt:lpstr>
      <vt:lpstr>КОЛ6014</vt:lpstr>
      <vt:lpstr>КОЛ6015</vt:lpstr>
      <vt:lpstr>КОЛ6016</vt:lpstr>
      <vt:lpstr>КОЛ6019</vt:lpstr>
      <vt:lpstr>КОЛ6021</vt:lpstr>
      <vt:lpstr>КОЛ6023</vt:lpstr>
      <vt:lpstr>КОЛ6051</vt:lpstr>
      <vt:lpstr>КОЛ6052</vt:lpstr>
      <vt:lpstr>КОЛ6104</vt:lpstr>
      <vt:lpstr>КОЛ6105</vt:lpstr>
      <vt:lpstr>КОЛ6106</vt:lpstr>
      <vt:lpstr>КОЛ6107</vt:lpstr>
      <vt:lpstr>КОЛ6108</vt:lpstr>
      <vt:lpstr>КОЛ6109</vt:lpstr>
      <vt:lpstr>КОЛ6110</vt:lpstr>
      <vt:lpstr>КОЛ6111</vt:lpstr>
      <vt:lpstr>КОЛ6112</vt:lpstr>
      <vt:lpstr>КОЛ6113</vt:lpstr>
      <vt:lpstr>КОЛ6114</vt:lpstr>
      <vt:lpstr>КОЛ6115</vt:lpstr>
      <vt:lpstr>КОЛ6116</vt:lpstr>
      <vt:lpstr>КОЛ6119</vt:lpstr>
      <vt:lpstr>КОЛ6121</vt:lpstr>
      <vt:lpstr>КОЛ6123</vt:lpstr>
      <vt:lpstr>КОЛ6151</vt:lpstr>
      <vt:lpstr>КОЛ6152</vt:lpstr>
      <vt:lpstr>КОЛ6204</vt:lpstr>
      <vt:lpstr>КОЛ6205</vt:lpstr>
      <vt:lpstr>КОЛ6206</vt:lpstr>
      <vt:lpstr>КОЛ6207</vt:lpstr>
      <vt:lpstr>КОЛ6208</vt:lpstr>
      <vt:lpstr>КОЛ6209</vt:lpstr>
      <vt:lpstr>КОЛ6210</vt:lpstr>
      <vt:lpstr>КОЛ6211</vt:lpstr>
      <vt:lpstr>КОЛ6212</vt:lpstr>
      <vt:lpstr>КОЛ6213</vt:lpstr>
      <vt:lpstr>КОЛ6214</vt:lpstr>
      <vt:lpstr>КОЛ6215</vt:lpstr>
      <vt:lpstr>КОЛ6216</vt:lpstr>
      <vt:lpstr>КОЛ6219</vt:lpstr>
      <vt:lpstr>КОЛ6221</vt:lpstr>
      <vt:lpstr>КОЛ6223</vt:lpstr>
      <vt:lpstr>КОЛ6251</vt:lpstr>
      <vt:lpstr>КОЛ6252</vt:lpstr>
      <vt:lpstr>КОЛ6604</vt:lpstr>
      <vt:lpstr>КОЛ6605</vt:lpstr>
      <vt:lpstr>КОЛ6606</vt:lpstr>
      <vt:lpstr>КОЛ6607</vt:lpstr>
      <vt:lpstr>КОЛ6608</vt:lpstr>
      <vt:lpstr>КОЛ6609</vt:lpstr>
      <vt:lpstr>КОЛ6610</vt:lpstr>
      <vt:lpstr>КОЛ6611</vt:lpstr>
      <vt:lpstr>КОЛ6612</vt:lpstr>
      <vt:lpstr>КОЛ6613</vt:lpstr>
      <vt:lpstr>КОЛ6614</vt:lpstr>
      <vt:lpstr>КОЛ6615</vt:lpstr>
      <vt:lpstr>КОЛ6616</vt:lpstr>
      <vt:lpstr>КОЛ6619</vt:lpstr>
      <vt:lpstr>КОЛ6621</vt:lpstr>
      <vt:lpstr>КОЛ6623</vt:lpstr>
      <vt:lpstr>КОЛ6651</vt:lpstr>
      <vt:lpstr>КОЛ6652</vt:lpstr>
      <vt:lpstr>КОЛ6704</vt:lpstr>
      <vt:lpstr>КОЛ6705</vt:lpstr>
      <vt:lpstr>КОЛ6706</vt:lpstr>
      <vt:lpstr>КОЛ6707</vt:lpstr>
      <vt:lpstr>КОЛ6708</vt:lpstr>
      <vt:lpstr>КОЛ6709</vt:lpstr>
      <vt:lpstr>КОЛ6710</vt:lpstr>
      <vt:lpstr>КОЛ6711</vt:lpstr>
      <vt:lpstr>КОЛ6712</vt:lpstr>
      <vt:lpstr>КОЛ6713</vt:lpstr>
      <vt:lpstr>КОЛ6714</vt:lpstr>
      <vt:lpstr>КОЛ6715</vt:lpstr>
      <vt:lpstr>КОЛ6716</vt:lpstr>
      <vt:lpstr>КОЛ6719</vt:lpstr>
      <vt:lpstr>КОЛ6721</vt:lpstr>
      <vt:lpstr>КОЛ6723</vt:lpstr>
      <vt:lpstr>КОЛ6751</vt:lpstr>
      <vt:lpstr>КОЛ6752</vt:lpstr>
      <vt:lpstr>КОЛ6904</vt:lpstr>
      <vt:lpstr>КОЛ6905</vt:lpstr>
      <vt:lpstr>КОЛ6906</vt:lpstr>
      <vt:lpstr>КОЛ6907</vt:lpstr>
      <vt:lpstr>КОЛ6908</vt:lpstr>
      <vt:lpstr>КОЛ6909</vt:lpstr>
      <vt:lpstr>КОЛ6910</vt:lpstr>
      <vt:lpstr>КОЛ6911</vt:lpstr>
      <vt:lpstr>КОЛ6912</vt:lpstr>
      <vt:lpstr>КОЛ6913</vt:lpstr>
      <vt:lpstr>КОЛ6914</vt:lpstr>
      <vt:lpstr>КОЛ6915</vt:lpstr>
      <vt:lpstr>КОЛ6916</vt:lpstr>
      <vt:lpstr>КОЛ6919</vt:lpstr>
      <vt:lpstr>КОЛ6921</vt:lpstr>
      <vt:lpstr>КОЛ6923</vt:lpstr>
      <vt:lpstr>КОЛ6951</vt:lpstr>
      <vt:lpstr>КОЛ6952</vt:lpstr>
      <vt:lpstr>КОЛ7004</vt:lpstr>
      <vt:lpstr>КОЛ7005</vt:lpstr>
      <vt:lpstr>КОЛ7006</vt:lpstr>
      <vt:lpstr>КОЛ7007</vt:lpstr>
      <vt:lpstr>КОЛ7008</vt:lpstr>
      <vt:lpstr>КОЛ7009</vt:lpstr>
      <vt:lpstr>КОЛ7010</vt:lpstr>
      <vt:lpstr>КОЛ7011</vt:lpstr>
      <vt:lpstr>КОЛ7012</vt:lpstr>
      <vt:lpstr>КОЛ7013</vt:lpstr>
      <vt:lpstr>КОЛ7014</vt:lpstr>
      <vt:lpstr>КОЛ7015</vt:lpstr>
      <vt:lpstr>КОЛ7016</vt:lpstr>
      <vt:lpstr>КОЛ7019</vt:lpstr>
      <vt:lpstr>КОЛ7021</vt:lpstr>
      <vt:lpstr>КОЛ7023</vt:lpstr>
      <vt:lpstr>КОЛ7051</vt:lpstr>
      <vt:lpstr>КОЛ7052</vt:lpstr>
      <vt:lpstr>КОЛ7104</vt:lpstr>
      <vt:lpstr>КОЛ7105</vt:lpstr>
      <vt:lpstr>КОЛ7106</vt:lpstr>
      <vt:lpstr>КОЛ7107</vt:lpstr>
      <vt:lpstr>КОЛ7108</vt:lpstr>
      <vt:lpstr>КОЛ7109</vt:lpstr>
      <vt:lpstr>КОЛ7110</vt:lpstr>
      <vt:lpstr>КОЛ7111</vt:lpstr>
      <vt:lpstr>КОЛ7112</vt:lpstr>
      <vt:lpstr>КОЛ7113</vt:lpstr>
      <vt:lpstr>КОЛ7114</vt:lpstr>
      <vt:lpstr>КОЛ7115</vt:lpstr>
      <vt:lpstr>КОЛ7116</vt:lpstr>
      <vt:lpstr>КОЛ7119</vt:lpstr>
      <vt:lpstr>КОЛ7121</vt:lpstr>
      <vt:lpstr>КОЛ7123</vt:lpstr>
      <vt:lpstr>КОЛ7151</vt:lpstr>
      <vt:lpstr>КОЛ7152</vt:lpstr>
      <vt:lpstr>КОЛ7204</vt:lpstr>
      <vt:lpstr>КОЛ7205</vt:lpstr>
      <vt:lpstr>КОЛ7206</vt:lpstr>
      <vt:lpstr>КОЛ7207</vt:lpstr>
      <vt:lpstr>КОЛ7208</vt:lpstr>
      <vt:lpstr>КОЛ7209</vt:lpstr>
      <vt:lpstr>КОЛ7210</vt:lpstr>
      <vt:lpstr>КОЛ7211</vt:lpstr>
      <vt:lpstr>КОЛ7212</vt:lpstr>
      <vt:lpstr>КОЛ7213</vt:lpstr>
      <vt:lpstr>КОЛ7214</vt:lpstr>
      <vt:lpstr>КОЛ7215</vt:lpstr>
      <vt:lpstr>КОЛ7216</vt:lpstr>
      <vt:lpstr>КОЛ7219</vt:lpstr>
      <vt:lpstr>КОЛ7221</vt:lpstr>
      <vt:lpstr>КОЛ7223</vt:lpstr>
      <vt:lpstr>КОЛ7251</vt:lpstr>
      <vt:lpstr>КОЛ7252</vt:lpstr>
      <vt:lpstr>КОЛ7304</vt:lpstr>
      <vt:lpstr>КОЛ7305</vt:lpstr>
      <vt:lpstr>КОЛ7306</vt:lpstr>
      <vt:lpstr>КОЛ7307</vt:lpstr>
      <vt:lpstr>КОЛ7308</vt:lpstr>
      <vt:lpstr>КОЛ7309</vt:lpstr>
      <vt:lpstr>КОЛ7310</vt:lpstr>
      <vt:lpstr>КОЛ7311</vt:lpstr>
      <vt:lpstr>КОЛ7312</vt:lpstr>
      <vt:lpstr>КОЛ7313</vt:lpstr>
      <vt:lpstr>КОЛ7314</vt:lpstr>
      <vt:lpstr>КОЛ7315</vt:lpstr>
      <vt:lpstr>КОЛ7316</vt:lpstr>
      <vt:lpstr>КОЛ7319</vt:lpstr>
      <vt:lpstr>КОЛ7321</vt:lpstr>
      <vt:lpstr>КОЛ7323</vt:lpstr>
      <vt:lpstr>КОЛ7351</vt:lpstr>
      <vt:lpstr>КОЛ7352</vt:lpstr>
      <vt:lpstr>КОЛ7404</vt:lpstr>
      <vt:lpstr>КОЛ7405</vt:lpstr>
      <vt:lpstr>КОЛ7406</vt:lpstr>
      <vt:lpstr>КОЛ7407</vt:lpstr>
      <vt:lpstr>КОЛ7408</vt:lpstr>
      <vt:lpstr>КОЛ7409</vt:lpstr>
      <vt:lpstr>КОЛ7410</vt:lpstr>
      <vt:lpstr>КОЛ7411</vt:lpstr>
      <vt:lpstr>КОЛ7412</vt:lpstr>
      <vt:lpstr>КОЛ7413</vt:lpstr>
      <vt:lpstr>КОЛ7414</vt:lpstr>
      <vt:lpstr>КОЛ7415</vt:lpstr>
      <vt:lpstr>КОЛ7416</vt:lpstr>
      <vt:lpstr>КОЛ7419</vt:lpstr>
      <vt:lpstr>КОЛ7421</vt:lpstr>
      <vt:lpstr>КОЛ7423</vt:lpstr>
      <vt:lpstr>КОЛ7451</vt:lpstr>
      <vt:lpstr>КОЛ7452</vt:lpstr>
      <vt:lpstr>КОЛ7504</vt:lpstr>
      <vt:lpstr>КОЛ7505</vt:lpstr>
      <vt:lpstr>КОЛ7506</vt:lpstr>
      <vt:lpstr>КОЛ7507</vt:lpstr>
      <vt:lpstr>КОЛ7508</vt:lpstr>
      <vt:lpstr>КОЛ7509</vt:lpstr>
      <vt:lpstr>КОЛ7510</vt:lpstr>
      <vt:lpstr>КОЛ7511</vt:lpstr>
      <vt:lpstr>КОЛ7512</vt:lpstr>
      <vt:lpstr>КОЛ7513</vt:lpstr>
      <vt:lpstr>КОЛ7514</vt:lpstr>
      <vt:lpstr>КОЛ7515</vt:lpstr>
      <vt:lpstr>КОЛ7516</vt:lpstr>
      <vt:lpstr>КОЛ7519</vt:lpstr>
      <vt:lpstr>КОЛ7521</vt:lpstr>
      <vt:lpstr>КОЛ7523</vt:lpstr>
      <vt:lpstr>КОЛ7551</vt:lpstr>
      <vt:lpstr>КОЛ7552</vt:lpstr>
      <vt:lpstr>КОЛ7604</vt:lpstr>
      <vt:lpstr>КОЛ7605</vt:lpstr>
      <vt:lpstr>КОЛ7606</vt:lpstr>
      <vt:lpstr>КОЛ7607</vt:lpstr>
      <vt:lpstr>КОЛ7608</vt:lpstr>
      <vt:lpstr>КОЛ7609</vt:lpstr>
      <vt:lpstr>КОЛ7610</vt:lpstr>
      <vt:lpstr>КОЛ7611</vt:lpstr>
      <vt:lpstr>КОЛ7612</vt:lpstr>
      <vt:lpstr>КОЛ7613</vt:lpstr>
      <vt:lpstr>КОЛ7614</vt:lpstr>
      <vt:lpstr>КОЛ7615</vt:lpstr>
      <vt:lpstr>КОЛ7616</vt:lpstr>
      <vt:lpstr>КОЛ7619</vt:lpstr>
      <vt:lpstr>КОЛ7621</vt:lpstr>
      <vt:lpstr>КОЛ7623</vt:lpstr>
      <vt:lpstr>КОЛ7651</vt:lpstr>
      <vt:lpstr>КОЛ7652</vt:lpstr>
      <vt:lpstr>КОЛ7704</vt:lpstr>
      <vt:lpstr>КОЛ7705</vt:lpstr>
      <vt:lpstr>КОЛ7706</vt:lpstr>
      <vt:lpstr>КОЛ7707</vt:lpstr>
      <vt:lpstr>КОЛ7708</vt:lpstr>
      <vt:lpstr>КОЛ7709</vt:lpstr>
      <vt:lpstr>КОЛ7710</vt:lpstr>
      <vt:lpstr>КОЛ7711</vt:lpstr>
      <vt:lpstr>КОЛ7712</vt:lpstr>
      <vt:lpstr>КОЛ7713</vt:lpstr>
      <vt:lpstr>КОЛ7714</vt:lpstr>
      <vt:lpstr>КОЛ7715</vt:lpstr>
      <vt:lpstr>КОЛ7716</vt:lpstr>
      <vt:lpstr>КОЛ7719</vt:lpstr>
      <vt:lpstr>КОЛ7721</vt:lpstr>
      <vt:lpstr>КОЛ7723</vt:lpstr>
      <vt:lpstr>КОЛ7751</vt:lpstr>
      <vt:lpstr>КОЛ7752</vt:lpstr>
      <vt:lpstr>КОЛ7804</vt:lpstr>
      <vt:lpstr>КОЛ7805</vt:lpstr>
      <vt:lpstr>КОЛ7806</vt:lpstr>
      <vt:lpstr>КОЛ7807</vt:lpstr>
      <vt:lpstr>КОЛ7808</vt:lpstr>
      <vt:lpstr>КОЛ7809</vt:lpstr>
      <vt:lpstr>КОЛ7810</vt:lpstr>
      <vt:lpstr>КОЛ7811</vt:lpstr>
      <vt:lpstr>КОЛ7812</vt:lpstr>
      <vt:lpstr>КОЛ7813</vt:lpstr>
      <vt:lpstr>КОЛ7814</vt:lpstr>
      <vt:lpstr>КОЛ7815</vt:lpstr>
      <vt:lpstr>КОЛ7816</vt:lpstr>
      <vt:lpstr>КОЛ7819</vt:lpstr>
      <vt:lpstr>КОЛ7821</vt:lpstr>
      <vt:lpstr>КОЛ7823</vt:lpstr>
      <vt:lpstr>КОЛ7851</vt:lpstr>
      <vt:lpstr>КОЛ7852</vt:lpstr>
      <vt:lpstr>КОЛ7904</vt:lpstr>
      <vt:lpstr>КОЛ7905</vt:lpstr>
      <vt:lpstr>КОЛ7906</vt:lpstr>
      <vt:lpstr>КОЛ7907</vt:lpstr>
      <vt:lpstr>КОЛ7908</vt:lpstr>
      <vt:lpstr>КОЛ7909</vt:lpstr>
      <vt:lpstr>КОЛ7910</vt:lpstr>
      <vt:lpstr>КОЛ7911</vt:lpstr>
      <vt:lpstr>КОЛ7912</vt:lpstr>
      <vt:lpstr>КОЛ7913</vt:lpstr>
      <vt:lpstr>КОЛ7914</vt:lpstr>
      <vt:lpstr>КОЛ7915</vt:lpstr>
      <vt:lpstr>КОЛ7916</vt:lpstr>
      <vt:lpstr>КОЛ7919</vt:lpstr>
      <vt:lpstr>КОЛ7921</vt:lpstr>
      <vt:lpstr>КОЛ7923</vt:lpstr>
      <vt:lpstr>КОЛ7951</vt:lpstr>
      <vt:lpstr>КОЛ7952</vt:lpstr>
      <vt:lpstr>КОЛ8004</vt:lpstr>
      <vt:lpstr>КОЛ8005</vt:lpstr>
      <vt:lpstr>КОЛ8006</vt:lpstr>
      <vt:lpstr>КОЛ8007</vt:lpstr>
      <vt:lpstr>КОЛ8008</vt:lpstr>
      <vt:lpstr>КОЛ8009</vt:lpstr>
      <vt:lpstr>КОЛ8010</vt:lpstr>
      <vt:lpstr>КОЛ8011</vt:lpstr>
      <vt:lpstr>КОЛ8012</vt:lpstr>
      <vt:lpstr>КОЛ8013</vt:lpstr>
      <vt:lpstr>КОЛ8014</vt:lpstr>
      <vt:lpstr>КОЛ8015</vt:lpstr>
      <vt:lpstr>КОЛ8016</vt:lpstr>
      <vt:lpstr>КОЛ8019</vt:lpstr>
      <vt:lpstr>КОЛ8021</vt:lpstr>
      <vt:lpstr>КОЛ8023</vt:lpstr>
      <vt:lpstr>КОЛ8051</vt:lpstr>
      <vt:lpstr>КОЛ8052</vt:lpstr>
      <vt:lpstr>КОЛ8104</vt:lpstr>
      <vt:lpstr>КОЛ8105</vt:lpstr>
      <vt:lpstr>КОЛ8106</vt:lpstr>
      <vt:lpstr>КОЛ8107</vt:lpstr>
      <vt:lpstr>КОЛ8108</vt:lpstr>
      <vt:lpstr>КОЛ8109</vt:lpstr>
      <vt:lpstr>КОЛ8110</vt:lpstr>
      <vt:lpstr>КОЛ8111</vt:lpstr>
      <vt:lpstr>КОЛ8112</vt:lpstr>
      <vt:lpstr>КОЛ8113</vt:lpstr>
      <vt:lpstr>КОЛ8114</vt:lpstr>
      <vt:lpstr>КОЛ8115</vt:lpstr>
      <vt:lpstr>КОЛ8116</vt:lpstr>
      <vt:lpstr>КОЛ8119</vt:lpstr>
      <vt:lpstr>КОЛ8121</vt:lpstr>
      <vt:lpstr>КОЛ8123</vt:lpstr>
      <vt:lpstr>КОЛ8151</vt:lpstr>
      <vt:lpstr>КОЛ8152</vt:lpstr>
      <vt:lpstr>КОЛ8204</vt:lpstr>
      <vt:lpstr>КОЛ8205</vt:lpstr>
      <vt:lpstr>КОЛ8206</vt:lpstr>
      <vt:lpstr>КОЛ8207</vt:lpstr>
      <vt:lpstr>КОЛ8208</vt:lpstr>
      <vt:lpstr>КОЛ8209</vt:lpstr>
      <vt:lpstr>КОЛ8210</vt:lpstr>
      <vt:lpstr>КОЛ8211</vt:lpstr>
      <vt:lpstr>КОЛ8212</vt:lpstr>
      <vt:lpstr>КОЛ8213</vt:lpstr>
      <vt:lpstr>КОЛ8214</vt:lpstr>
      <vt:lpstr>КОЛ8215</vt:lpstr>
      <vt:lpstr>КОЛ8216</vt:lpstr>
      <vt:lpstr>КОЛ8219</vt:lpstr>
      <vt:lpstr>КОЛ8221</vt:lpstr>
      <vt:lpstr>КОЛ8223</vt:lpstr>
      <vt:lpstr>КОЛ8251</vt:lpstr>
      <vt:lpstr>КОЛ8252</vt:lpstr>
      <vt:lpstr>КОЛ8304</vt:lpstr>
      <vt:lpstr>КОЛ8305</vt:lpstr>
      <vt:lpstr>КОЛ8306</vt:lpstr>
      <vt:lpstr>КОЛ8307</vt:lpstr>
      <vt:lpstr>КОЛ8308</vt:lpstr>
      <vt:lpstr>КОЛ8309</vt:lpstr>
      <vt:lpstr>КОЛ8310</vt:lpstr>
      <vt:lpstr>КОЛ8311</vt:lpstr>
      <vt:lpstr>КОЛ8312</vt:lpstr>
      <vt:lpstr>КОЛ8313</vt:lpstr>
      <vt:lpstr>КОЛ8314</vt:lpstr>
      <vt:lpstr>КОЛ8315</vt:lpstr>
      <vt:lpstr>КОЛ8316</vt:lpstr>
      <vt:lpstr>КОЛ8321</vt:lpstr>
      <vt:lpstr>КОЛ8323</vt:lpstr>
      <vt:lpstr>КОЛ8351</vt:lpstr>
      <vt:lpstr>КОЛ8352</vt:lpstr>
      <vt:lpstr>МассивИтоговФО</vt:lpstr>
      <vt:lpstr>'1.3 и 1.4'!Область_печати</vt:lpstr>
      <vt:lpstr>'2'!Область_печати</vt:lpstr>
      <vt:lpstr>'3'!Область_печати</vt:lpstr>
      <vt:lpstr>'5'!Область_печати</vt:lpstr>
      <vt:lpstr>'6'!Область_печати</vt:lpstr>
      <vt:lpstr>'7'!Область_печати</vt:lpstr>
      <vt:lpstr>'8'!Область_печати</vt:lpstr>
      <vt:lpstr>Итого!Область_печати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2018-03-14T16:02:04Z</dcterms:modified>
</cp:coreProperties>
</file>